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EsteLivro"/>
  <mc:AlternateContent xmlns:mc="http://schemas.openxmlformats.org/markup-compatibility/2006">
    <mc:Choice Requires="x15">
      <x15ac:absPath xmlns:x15ac="http://schemas.microsoft.com/office/spreadsheetml/2010/11/ac" url="C:\Users\Atusa\Documents\AATUSA FICHAS TÉCNICAS 20180423 a 20240404\19-INFORMACIÓN TÉCNICA Fichas Técnica ID\"/>
    </mc:Choice>
  </mc:AlternateContent>
  <xr:revisionPtr revIDLastSave="0" documentId="13_ncr:1_{B89019BF-70A5-4836-87EF-4254AAB32FCA}" xr6:coauthVersionLast="47" xr6:coauthVersionMax="47" xr10:uidLastSave="{00000000-0000-0000-0000-000000000000}"/>
  <workbookProtection workbookAlgorithmName="SHA-512" workbookHashValue="I5AcGcrbbL1GfPeYVkcD/qH6B/PSDpsxbp/BVPaD14eV8et0nkXBPWsOK2lu6TVsgRJAGJnAX3sPtbOwvloO/g==" workbookSaltValue="B1FJLlbdNd0Evv8bnxGgiA==" workbookSpinCount="100000" lockStructure="1"/>
  <bookViews>
    <workbookView xWindow="-103" yWindow="-103" windowWidth="33120" windowHeight="18120" tabRatio="913" xr2:uid="{00000000-000D-0000-FFFF-FFFF00000000}"/>
  </bookViews>
  <sheets>
    <sheet name="Cálc. RIA, Rede Húmida ou Seca" sheetId="65032" r:id="rId1"/>
    <sheet name="Curvas da Instalação" sheetId="65046" r:id="rId2"/>
    <sheet name="Quadro 1" sheetId="65028" r:id="rId3"/>
    <sheet name="Quadro 2" sheetId="65044" r:id="rId4"/>
    <sheet name="Quadros 3 a 5" sheetId="65043" r:id="rId5"/>
    <sheet name="Quadros 6 e 7" sheetId="65045" r:id="rId6"/>
    <sheet name="Instruções" sheetId="65040" r:id="rId7"/>
    <sheet name="Procedimento" sheetId="65039" r:id="rId8"/>
    <sheet name="Regulamentação" sheetId="65047" r:id="rId9"/>
    <sheet name="Conversão de Pressões" sheetId="65042" r:id="rId10"/>
  </sheets>
  <definedNames>
    <definedName name="_xlnm.Print_Area" localSheetId="0">'Cálc. RIA, Rede Húmida ou Seca'!$A$1:$AS$111</definedName>
    <definedName name="_xlnm.Print_Area" localSheetId="9">'Conversão de Pressões'!$A$1:$K$35</definedName>
    <definedName name="_xlnm.Print_Area" localSheetId="1">'Curvas da Instalação'!$A$1:$U$44</definedName>
    <definedName name="_xlnm.Print_Area" localSheetId="6">Instruções!$A$1:$W$122</definedName>
    <definedName name="_xlnm.Print_Area" localSheetId="7">Procedimento!$A$1:$O$72</definedName>
    <definedName name="_xlnm.Print_Area" localSheetId="2">'Quadro 1'!$A$1:$W$48</definedName>
    <definedName name="_xlnm.Print_Area" localSheetId="3">'Quadro 2'!$A$1:$CM$82</definedName>
    <definedName name="_xlnm.Print_Area" localSheetId="4">'Quadros 3 a 5'!$A$1:$U$45</definedName>
    <definedName name="_xlnm.Print_Area" localSheetId="5">'Quadros 6 e 7'!$A$1:$U$48</definedName>
    <definedName name="_xlnm.Print_Area" localSheetId="8">Regulamentação!$A$1:$W$122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2" i="65032" l="1"/>
  <c r="AU17" i="65032" l="1"/>
  <c r="I27" i="65042" l="1"/>
  <c r="AO65" i="65032"/>
  <c r="AO25" i="65032"/>
  <c r="AQ65" i="65032"/>
  <c r="M82" i="65032"/>
  <c r="M83" i="65032"/>
  <c r="M84" i="65032"/>
  <c r="M85" i="65032"/>
  <c r="M86" i="65032"/>
  <c r="M87" i="65032"/>
  <c r="M88" i="65032"/>
  <c r="M89" i="65032"/>
  <c r="M90" i="65032"/>
  <c r="M91" i="65032"/>
  <c r="M92" i="65032"/>
  <c r="M93" i="65032"/>
  <c r="M94" i="65032"/>
  <c r="M95" i="65032"/>
  <c r="M96" i="65032"/>
  <c r="M97" i="65032"/>
  <c r="M98" i="65032"/>
  <c r="M99" i="65032"/>
  <c r="M100" i="65032"/>
  <c r="M101" i="65032"/>
  <c r="M102" i="65032"/>
  <c r="M103" i="65032"/>
  <c r="M104" i="65032"/>
  <c r="M105" i="65032"/>
  <c r="M106" i="65032"/>
  <c r="AI82" i="65032"/>
  <c r="AI83" i="65032"/>
  <c r="AI84" i="65032"/>
  <c r="AI85" i="65032"/>
  <c r="AI86" i="65032"/>
  <c r="AI87" i="65032"/>
  <c r="AI88" i="65032"/>
  <c r="AI89" i="65032"/>
  <c r="AI90" i="65032"/>
  <c r="AI91" i="65032"/>
  <c r="AI92" i="65032"/>
  <c r="AI93" i="65032"/>
  <c r="AI94" i="65032"/>
  <c r="AI95" i="65032"/>
  <c r="AI96" i="65032"/>
  <c r="AI97" i="65032"/>
  <c r="AI98" i="65032"/>
  <c r="AI99" i="65032"/>
  <c r="AI100" i="65032"/>
  <c r="AI101" i="65032"/>
  <c r="AI102" i="65032"/>
  <c r="AI103" i="65032"/>
  <c r="AI104" i="65032"/>
  <c r="AI105" i="65032"/>
  <c r="AI106" i="65032"/>
  <c r="AI72" i="65032"/>
  <c r="AI74" i="65032"/>
  <c r="AI76" i="65032"/>
  <c r="AI77" i="65032"/>
  <c r="AI79" i="65032"/>
  <c r="AI81" i="65032"/>
  <c r="AI71" i="65032"/>
  <c r="AI69" i="65032"/>
  <c r="AI67" i="65032"/>
  <c r="AI34" i="65032"/>
  <c r="AI36" i="65032"/>
  <c r="AI37" i="65032"/>
  <c r="AI39" i="65032"/>
  <c r="AI41" i="65032"/>
  <c r="AI42" i="65032"/>
  <c r="AI44" i="65032"/>
  <c r="AI46" i="65032"/>
  <c r="R15" i="65032" l="1"/>
  <c r="K15" i="65032" l="1"/>
  <c r="S15" i="65032"/>
  <c r="AV18" i="65032"/>
  <c r="AP17" i="65032"/>
  <c r="R17" i="65032"/>
  <c r="BC18" i="65032" l="1"/>
  <c r="D8" i="65044"/>
  <c r="BJ12" i="65044"/>
  <c r="BJ5" i="65044"/>
  <c r="BI12" i="65044"/>
  <c r="BI5" i="65044"/>
  <c r="BH12" i="65044"/>
  <c r="BH5" i="65044"/>
  <c r="BG12" i="65044"/>
  <c r="BG5" i="65044"/>
  <c r="BF12" i="65044"/>
  <c r="BF5" i="65044"/>
  <c r="BE12" i="65044"/>
  <c r="BE5" i="65044"/>
  <c r="BD12" i="65044"/>
  <c r="BD5" i="65044"/>
  <c r="BC12" i="65044"/>
  <c r="BC5" i="65044"/>
  <c r="BB12" i="65044"/>
  <c r="BB5" i="65044"/>
  <c r="BA12" i="65044"/>
  <c r="BA5" i="65044"/>
  <c r="AZ12" i="65044"/>
  <c r="AZ5" i="65044"/>
  <c r="AY12" i="65044"/>
  <c r="AY5" i="65044"/>
  <c r="AX12" i="65044"/>
  <c r="AX5" i="65044"/>
  <c r="AW12" i="65044"/>
  <c r="AW5" i="65044"/>
  <c r="AV12" i="65044"/>
  <c r="AV5" i="65044"/>
  <c r="AU12" i="65044"/>
  <c r="AU5" i="65044"/>
  <c r="AT12" i="65044"/>
  <c r="AT5" i="65044"/>
  <c r="AS5" i="65044"/>
  <c r="AR5" i="65044"/>
  <c r="AS12" i="65044"/>
  <c r="AR12" i="65044"/>
  <c r="BK12" i="65044"/>
  <c r="BP12" i="65044"/>
  <c r="BP5" i="65044"/>
  <c r="BO12" i="65044"/>
  <c r="BO5" i="65044"/>
  <c r="BN12" i="65044"/>
  <c r="BN5" i="65044"/>
  <c r="BM12" i="65044"/>
  <c r="BM5" i="65044"/>
  <c r="BL5" i="65044"/>
  <c r="BL12" i="65044"/>
  <c r="BQ12" i="65044"/>
  <c r="AJ12" i="65044" s="1"/>
  <c r="BK5" i="65044"/>
  <c r="BU12" i="65044"/>
  <c r="AN12" i="65044" s="1"/>
  <c r="BT12" i="65044"/>
  <c r="AM12" i="65044" s="1"/>
  <c r="BS12" i="65044"/>
  <c r="AL12" i="65044" s="1"/>
  <c r="BR12" i="65044"/>
  <c r="AK12" i="65044" s="1"/>
  <c r="BU5" i="65044"/>
  <c r="AN5" i="65044" s="1"/>
  <c r="BT5" i="65044"/>
  <c r="AM5" i="65044" s="1"/>
  <c r="BS5" i="65044"/>
  <c r="AL5" i="65044" s="1"/>
  <c r="BR5" i="65044"/>
  <c r="AK5" i="65044" s="1"/>
  <c r="BQ5" i="65044"/>
  <c r="AJ5" i="65044" s="1"/>
  <c r="W5" i="65044" l="1"/>
  <c r="W12" i="65044"/>
  <c r="AD5" i="65044" l="1"/>
  <c r="AE5" i="65044"/>
  <c r="AF5" i="65044"/>
  <c r="AG5" i="65044"/>
  <c r="AH5" i="65044"/>
  <c r="AI5" i="65044"/>
  <c r="AD12" i="65044"/>
  <c r="AE12" i="65044"/>
  <c r="AF12" i="65044"/>
  <c r="AG12" i="65044"/>
  <c r="AH12" i="65044"/>
  <c r="AI12" i="65044"/>
  <c r="T5" i="65044" l="1"/>
  <c r="U5" i="65044"/>
  <c r="V5" i="65044"/>
  <c r="X5" i="65044"/>
  <c r="Y5" i="65044"/>
  <c r="Z5" i="65044"/>
  <c r="AA5" i="65044"/>
  <c r="AB5" i="65044"/>
  <c r="AC5" i="65044"/>
  <c r="T12" i="65044"/>
  <c r="U12" i="65044"/>
  <c r="V12" i="65044"/>
  <c r="X12" i="65044"/>
  <c r="Y12" i="65044"/>
  <c r="Z12" i="65044"/>
  <c r="AA12" i="65044"/>
  <c r="AB12" i="65044"/>
  <c r="AC12" i="65044"/>
  <c r="S5" i="65044" l="1"/>
  <c r="S12" i="65044"/>
  <c r="R5" i="65044"/>
  <c r="R12" i="65044"/>
  <c r="Q5" i="65044"/>
  <c r="Q12" i="65044"/>
  <c r="P5" i="65044"/>
  <c r="P12" i="65044"/>
  <c r="K5" i="65044"/>
  <c r="L5" i="65044"/>
  <c r="M5" i="65044"/>
  <c r="N5" i="65044"/>
  <c r="O5" i="65044"/>
  <c r="O12" i="65044"/>
  <c r="L12" i="65044"/>
  <c r="M12" i="65044"/>
  <c r="N12" i="65044"/>
  <c r="K12" i="65044"/>
  <c r="D14" i="65044" l="1"/>
  <c r="D13" i="65044"/>
  <c r="D60" i="65044" l="1"/>
  <c r="E60" i="65044"/>
  <c r="D61" i="65044"/>
  <c r="E61" i="65044"/>
  <c r="D62" i="65044"/>
  <c r="E62" i="65044"/>
  <c r="D63" i="65044"/>
  <c r="E63" i="65044"/>
  <c r="D64" i="65044"/>
  <c r="E64" i="65044"/>
  <c r="D65" i="65044"/>
  <c r="E65" i="65044"/>
  <c r="D66" i="65044"/>
  <c r="E66" i="65044"/>
  <c r="D67" i="65044"/>
  <c r="E67" i="65044"/>
  <c r="D68" i="65044"/>
  <c r="E68" i="65044"/>
  <c r="D69" i="65044"/>
  <c r="E69" i="65044"/>
  <c r="D70" i="65044"/>
  <c r="E70" i="65044"/>
  <c r="D71" i="65044"/>
  <c r="E71" i="65044"/>
  <c r="D72" i="65044"/>
  <c r="E72" i="65044"/>
  <c r="D34" i="65044"/>
  <c r="E34" i="65044"/>
  <c r="D35" i="65044"/>
  <c r="E35" i="65044"/>
  <c r="D36" i="65044"/>
  <c r="E36" i="65044"/>
  <c r="D37" i="65044"/>
  <c r="E37" i="65044"/>
  <c r="D38" i="65044"/>
  <c r="E38" i="65044"/>
  <c r="D39" i="65044"/>
  <c r="E39" i="65044"/>
  <c r="D40" i="65044"/>
  <c r="E40" i="65044"/>
  <c r="D41" i="65044"/>
  <c r="E41" i="65044"/>
  <c r="D42" i="65044"/>
  <c r="E42" i="65044"/>
  <c r="D43" i="65044"/>
  <c r="E43" i="65044"/>
  <c r="D44" i="65044"/>
  <c r="E44" i="65044"/>
  <c r="D45" i="65044"/>
  <c r="E45" i="65044"/>
  <c r="D46" i="65044"/>
  <c r="E46" i="65044"/>
  <c r="D47" i="65044"/>
  <c r="E47" i="65044"/>
  <c r="D48" i="65044"/>
  <c r="E48" i="65044"/>
  <c r="D49" i="65044"/>
  <c r="E49" i="65044"/>
  <c r="D50" i="65044"/>
  <c r="E50" i="65044"/>
  <c r="D51" i="65044"/>
  <c r="E51" i="65044"/>
  <c r="D52" i="65044"/>
  <c r="E52" i="65044"/>
  <c r="D53" i="65044"/>
  <c r="E53" i="65044"/>
  <c r="D54" i="65044"/>
  <c r="E54" i="65044"/>
  <c r="D55" i="65044"/>
  <c r="E55" i="65044"/>
  <c r="D56" i="65044"/>
  <c r="E56" i="65044"/>
  <c r="D57" i="65044"/>
  <c r="E57" i="65044"/>
  <c r="D58" i="65044"/>
  <c r="E58" i="65044"/>
  <c r="D59" i="65044"/>
  <c r="E59" i="65044"/>
  <c r="E33" i="65044"/>
  <c r="D33" i="65044"/>
  <c r="E14" i="65044"/>
  <c r="D15" i="65044"/>
  <c r="E15" i="65044"/>
  <c r="D16" i="65044"/>
  <c r="E16" i="65044"/>
  <c r="D17" i="65044"/>
  <c r="E17" i="65044"/>
  <c r="D18" i="65044"/>
  <c r="E18" i="65044"/>
  <c r="D19" i="65044"/>
  <c r="E19" i="65044"/>
  <c r="D20" i="65044"/>
  <c r="E20" i="65044"/>
  <c r="D21" i="65044"/>
  <c r="E21" i="65044"/>
  <c r="D22" i="65044"/>
  <c r="E22" i="65044"/>
  <c r="D23" i="65044"/>
  <c r="E23" i="65044"/>
  <c r="D24" i="65044"/>
  <c r="E24" i="65044"/>
  <c r="D25" i="65044"/>
  <c r="E25" i="65044"/>
  <c r="D26" i="65044"/>
  <c r="E26" i="65044"/>
  <c r="D27" i="65044"/>
  <c r="E27" i="65044"/>
  <c r="D28" i="65044"/>
  <c r="E28" i="65044"/>
  <c r="D29" i="65044"/>
  <c r="E29" i="65044"/>
  <c r="D30" i="65044"/>
  <c r="E30" i="65044"/>
  <c r="D31" i="65044"/>
  <c r="E31" i="65044"/>
  <c r="D32" i="65044"/>
  <c r="E32" i="65044"/>
  <c r="E13" i="65044"/>
  <c r="S34" i="65046" l="1"/>
  <c r="S33" i="65046"/>
  <c r="U32" i="65046" s="1"/>
  <c r="U33" i="65046" l="1"/>
  <c r="U34" i="65046"/>
  <c r="BX149" i="65032"/>
  <c r="BX148" i="65032"/>
  <c r="BX147" i="65032"/>
  <c r="BX146" i="65032"/>
  <c r="BX145" i="65032"/>
  <c r="BX144" i="65032"/>
  <c r="BX143" i="65032"/>
  <c r="BX142" i="65032"/>
  <c r="BX141" i="65032"/>
  <c r="BX140" i="65032"/>
  <c r="BX139" i="65032"/>
  <c r="BX138" i="65032"/>
  <c r="BX137" i="65032"/>
  <c r="BX136" i="65032"/>
  <c r="BX135" i="65032"/>
  <c r="BX134" i="65032"/>
  <c r="BX133" i="65032"/>
  <c r="BX132" i="65032"/>
  <c r="BX131" i="65032"/>
  <c r="BX130" i="65032"/>
  <c r="BX129" i="65032"/>
  <c r="BX128" i="65032"/>
  <c r="BX127" i="65032"/>
  <c r="BX126" i="65032"/>
  <c r="BX125" i="65032"/>
  <c r="BX124" i="65032"/>
  <c r="BX123" i="65032"/>
  <c r="BX122" i="65032"/>
  <c r="BX121" i="65032"/>
  <c r="BX120" i="65032"/>
  <c r="BX119" i="65032"/>
  <c r="BX118" i="65032"/>
  <c r="BX117" i="65032"/>
  <c r="BX116" i="65032"/>
  <c r="BX115" i="65032"/>
  <c r="BX114" i="65032"/>
  <c r="BX113" i="65032"/>
  <c r="BX112" i="65032"/>
  <c r="BX111" i="65032"/>
  <c r="BX110" i="65032"/>
  <c r="BX109" i="65032"/>
  <c r="BX108" i="65032"/>
  <c r="BX107" i="65032"/>
  <c r="BX106" i="65032"/>
  <c r="BX105" i="65032"/>
  <c r="BX104" i="65032"/>
  <c r="BX103" i="65032"/>
  <c r="BX102" i="65032"/>
  <c r="BX101" i="65032"/>
  <c r="BX100" i="65032"/>
  <c r="BX99" i="65032"/>
  <c r="BX98" i="65032"/>
  <c r="BX97" i="65032"/>
  <c r="BX96" i="65032"/>
  <c r="BX95" i="65032"/>
  <c r="BX94" i="65032"/>
  <c r="BX93" i="65032"/>
  <c r="BX92" i="65032"/>
  <c r="BX91" i="65032"/>
  <c r="BX90" i="65032"/>
  <c r="R5" i="65032" l="1"/>
  <c r="R18" i="65032"/>
  <c r="AO11" i="65032" l="1"/>
  <c r="AX13" i="65032" l="1"/>
  <c r="AN13" i="65032" s="1"/>
  <c r="BE11" i="65032" l="1"/>
  <c r="R7" i="65032" s="1"/>
  <c r="R8" i="65032" s="1"/>
  <c r="AI75" i="65032" l="1"/>
  <c r="AI70" i="65032"/>
  <c r="AI27" i="65032"/>
  <c r="AI32" i="65032"/>
  <c r="AI40" i="65032"/>
  <c r="AI80" i="65032"/>
  <c r="AI29" i="65032"/>
  <c r="AI33" i="65032"/>
  <c r="AI45" i="65032"/>
  <c r="AI73" i="65032"/>
  <c r="AI68" i="65032"/>
  <c r="AI30" i="65032"/>
  <c r="AI38" i="65032"/>
  <c r="AI78" i="65032"/>
  <c r="AI31" i="65032"/>
  <c r="AI35" i="65032"/>
  <c r="AI43" i="65032"/>
  <c r="AI28" i="65032"/>
  <c r="BE27" i="65032"/>
  <c r="EH27" i="65032" s="1"/>
  <c r="GJ154" i="65032" s="1"/>
  <c r="BD27" i="65032"/>
  <c r="EG27" i="65032" l="1"/>
  <c r="GI154" i="65032" s="1"/>
  <c r="AU16" i="65032"/>
  <c r="S32" i="65046" s="1"/>
  <c r="AU18" i="65032"/>
  <c r="BG11" i="65032"/>
  <c r="T32" i="65046" l="1"/>
  <c r="T34" i="65046"/>
  <c r="T33" i="65046"/>
  <c r="AP16" i="65032"/>
  <c r="S18" i="65032" l="1"/>
  <c r="F9" i="65039" l="1"/>
  <c r="G9" i="65039" l="1"/>
  <c r="D19" i="65039"/>
  <c r="K22" i="65039" l="1"/>
  <c r="I21" i="65039"/>
  <c r="M67" i="65039"/>
  <c r="J16" i="65039"/>
  <c r="I49" i="65039"/>
  <c r="J32" i="65039"/>
  <c r="D14" i="65039"/>
  <c r="I23" i="65039"/>
  <c r="I63" i="65039"/>
  <c r="D49" i="65039"/>
  <c r="D48" i="65039"/>
  <c r="BE10" i="65032"/>
  <c r="R9" i="65032" s="1"/>
  <c r="BD4" i="65032"/>
  <c r="D50" i="65046" s="1"/>
  <c r="D67" i="65046" s="1"/>
  <c r="D76" i="65046" s="1"/>
  <c r="D85" i="65046" s="1"/>
  <c r="AW4" i="65032"/>
  <c r="E50" i="65046" s="1"/>
  <c r="E67" i="65046" s="1"/>
  <c r="E76" i="65046" s="1"/>
  <c r="E85" i="65046" s="1"/>
  <c r="D77" i="65046" l="1"/>
  <c r="D86" i="65046"/>
  <c r="E77" i="65046"/>
  <c r="E86" i="65046"/>
  <c r="E51" i="65046"/>
  <c r="E68" i="65046"/>
  <c r="FE152" i="65032"/>
  <c r="D68" i="65046"/>
  <c r="D51" i="65046"/>
  <c r="AG26" i="65032"/>
  <c r="GC152" i="65032"/>
  <c r="S9" i="65032"/>
  <c r="BI5" i="65032"/>
  <c r="BG5" i="65032"/>
  <c r="R12" i="65032"/>
  <c r="R6" i="65032"/>
  <c r="S6" i="65032" s="1"/>
  <c r="BF4" i="65032"/>
  <c r="C16" i="65046" s="1"/>
  <c r="BB5" i="65032"/>
  <c r="BA4" i="65032"/>
  <c r="D16" i="65046" s="1"/>
  <c r="D21" i="65046" l="1"/>
  <c r="D26" i="65046" s="1"/>
  <c r="D31" i="65046" s="1"/>
  <c r="D36" i="65046"/>
  <c r="C21" i="65046"/>
  <c r="C26" i="65046" s="1"/>
  <c r="C31" i="65046" s="1"/>
  <c r="C36" i="65046"/>
  <c r="F16" i="65046"/>
  <c r="F21" i="65046" s="1"/>
  <c r="F26" i="65046" s="1"/>
  <c r="F31" i="65046" s="1"/>
  <c r="E53" i="65046"/>
  <c r="E70" i="65046" s="1"/>
  <c r="E79" i="65046" s="1"/>
  <c r="E88" i="65046" s="1"/>
  <c r="E57" i="65046"/>
  <c r="E16" i="65046"/>
  <c r="E21" i="65046" s="1"/>
  <c r="E26" i="65046" s="1"/>
  <c r="E31" i="65046" s="1"/>
  <c r="E54" i="65046"/>
  <c r="E71" i="65046" s="1"/>
  <c r="E80" i="65046" s="1"/>
  <c r="E89" i="65046" s="1"/>
  <c r="AT20" i="65032"/>
  <c r="AY20" i="65032"/>
  <c r="AE26" i="65032"/>
  <c r="M6" i="65032"/>
  <c r="M9" i="65032"/>
  <c r="R19" i="65032"/>
  <c r="AT10" i="65032"/>
  <c r="BC13" i="65032" s="1"/>
  <c r="R26" i="65032"/>
  <c r="GF152" i="65032" s="1"/>
  <c r="FG152" i="65032" s="1"/>
  <c r="M11" i="65032"/>
  <c r="AT9" i="65032"/>
  <c r="AT8" i="65032"/>
  <c r="M12" i="65032"/>
  <c r="R20" i="65032"/>
  <c r="P11" i="65032"/>
  <c r="R10" i="65032" l="1"/>
  <c r="S10" i="65032" s="1"/>
  <c r="U68" i="65046"/>
  <c r="R68" i="65046"/>
  <c r="R64" i="65046"/>
  <c r="L63" i="65046"/>
  <c r="O68" i="65046"/>
  <c r="O64" i="65046"/>
  <c r="L62" i="65046"/>
  <c r="L61" i="65046"/>
  <c r="U64" i="65046"/>
  <c r="E59" i="65046"/>
  <c r="E61" i="65046" s="1"/>
  <c r="U71" i="65046"/>
  <c r="E58" i="65046"/>
  <c r="C58" i="65046"/>
  <c r="C57" i="65046"/>
  <c r="BC26" i="65032"/>
  <c r="AF26" i="65032" s="1"/>
  <c r="AI26" i="65032" s="1"/>
  <c r="AJ26" i="65032"/>
  <c r="AH26" i="65032"/>
  <c r="GA152" i="65032" s="1"/>
  <c r="FY152" i="65032" s="1"/>
  <c r="FL152" i="65032" s="1"/>
  <c r="FJ152" i="65032" s="1"/>
  <c r="FD152" i="65032" s="1"/>
  <c r="AL26" i="65032"/>
  <c r="AK26" i="65032"/>
  <c r="P82" i="65032"/>
  <c r="R82" i="65032" s="1"/>
  <c r="P83" i="65032"/>
  <c r="R83" i="65032" s="1"/>
  <c r="P84" i="65032"/>
  <c r="R84" i="65032" s="1"/>
  <c r="P85" i="65032"/>
  <c r="R85" i="65032" s="1"/>
  <c r="P86" i="65032"/>
  <c r="R86" i="65032" s="1"/>
  <c r="P87" i="65032"/>
  <c r="R87" i="65032" s="1"/>
  <c r="P88" i="65032"/>
  <c r="R88" i="65032" s="1"/>
  <c r="P89" i="65032"/>
  <c r="R89" i="65032" s="1"/>
  <c r="P90" i="65032"/>
  <c r="R90" i="65032" s="1"/>
  <c r="P91" i="65032"/>
  <c r="R91" i="65032" s="1"/>
  <c r="P92" i="65032"/>
  <c r="R92" i="65032" s="1"/>
  <c r="P93" i="65032"/>
  <c r="R93" i="65032" s="1"/>
  <c r="P94" i="65032"/>
  <c r="R94" i="65032" s="1"/>
  <c r="P95" i="65032"/>
  <c r="R95" i="65032" s="1"/>
  <c r="P96" i="65032"/>
  <c r="R96" i="65032" s="1"/>
  <c r="P97" i="65032"/>
  <c r="R97" i="65032" s="1"/>
  <c r="P98" i="65032"/>
  <c r="R98" i="65032" s="1"/>
  <c r="P99" i="65032"/>
  <c r="R99" i="65032" s="1"/>
  <c r="P100" i="65032"/>
  <c r="R100" i="65032" s="1"/>
  <c r="P101" i="65032"/>
  <c r="R101" i="65032" s="1"/>
  <c r="P102" i="65032"/>
  <c r="R102" i="65032" s="1"/>
  <c r="P103" i="65032"/>
  <c r="R103" i="65032" s="1"/>
  <c r="P104" i="65032"/>
  <c r="R104" i="65032" s="1"/>
  <c r="P105" i="65032"/>
  <c r="R105" i="65032" s="1"/>
  <c r="P106" i="65032"/>
  <c r="R106" i="65032" s="1"/>
  <c r="Q11" i="65032" l="1"/>
  <c r="R66" i="65046"/>
  <c r="R61" i="65046"/>
  <c r="O66" i="65046"/>
  <c r="R62" i="65046"/>
  <c r="O61" i="65046"/>
  <c r="R67" i="65046"/>
  <c r="R65" i="65046"/>
  <c r="R63" i="65046"/>
  <c r="O62" i="65046"/>
  <c r="O67" i="65046"/>
  <c r="O65" i="65046"/>
  <c r="O63" i="65046"/>
  <c r="U67" i="65046"/>
  <c r="U66" i="65046"/>
  <c r="U65" i="65046"/>
  <c r="U61" i="65046"/>
  <c r="U62" i="65046"/>
  <c r="U63" i="65046"/>
  <c r="E60" i="65046"/>
  <c r="E62" i="65046" s="1"/>
  <c r="U70" i="65046"/>
  <c r="O11" i="65032"/>
  <c r="S7" i="65032"/>
  <c r="Q9" i="65032"/>
  <c r="L10" i="65032"/>
  <c r="R11" i="65032" l="1"/>
  <c r="FX153" i="65032" s="1"/>
  <c r="I65" i="65032"/>
  <c r="I25" i="65032"/>
  <c r="K14" i="65032" s="1"/>
  <c r="S8" i="65032"/>
  <c r="L8" i="65032"/>
  <c r="L7" i="65032"/>
  <c r="FC153" i="65032" l="1"/>
  <c r="S11" i="65032"/>
  <c r="FI153" i="65032"/>
  <c r="H65" i="65032"/>
  <c r="H25" i="65032"/>
  <c r="Y22" i="65032"/>
  <c r="AT11" i="65032"/>
  <c r="S2" i="65032"/>
  <c r="F8" i="65044" l="1"/>
  <c r="Y62" i="65032"/>
  <c r="HD27" i="65032"/>
  <c r="HH279" i="65032" l="1"/>
  <c r="HK279" i="65032" s="1"/>
  <c r="HO279" i="65032" s="1"/>
  <c r="HS279" i="65032" s="1"/>
  <c r="HW279" i="65032" s="1"/>
  <c r="IA279" i="65032" s="1"/>
  <c r="IE279" i="65032" s="1"/>
  <c r="II279" i="65032" s="1"/>
  <c r="IM279" i="65032" s="1"/>
  <c r="IQ279" i="65032" s="1"/>
  <c r="IU279" i="65032" s="1"/>
  <c r="IY279" i="65032" s="1"/>
  <c r="JC279" i="65032" s="1"/>
  <c r="JG279" i="65032" s="1"/>
  <c r="JK279" i="65032" s="1"/>
  <c r="JO279" i="65032" s="1"/>
  <c r="JS279" i="65032" s="1"/>
  <c r="JW279" i="65032" s="1"/>
  <c r="KA279" i="65032" s="1"/>
  <c r="KE279" i="65032" s="1"/>
  <c r="KI279" i="65032" s="1"/>
  <c r="KM279" i="65032" s="1"/>
  <c r="KQ279" i="65032" s="1"/>
  <c r="KU279" i="65032" s="1"/>
  <c r="KY279" i="65032" s="1"/>
  <c r="LC279" i="65032" s="1"/>
  <c r="LG279" i="65032" s="1"/>
  <c r="LK279" i="65032" s="1"/>
  <c r="LO279" i="65032" s="1"/>
  <c r="LS279" i="65032" s="1"/>
  <c r="LW279" i="65032" s="1"/>
  <c r="MA279" i="65032" s="1"/>
  <c r="ME279" i="65032" s="1"/>
  <c r="MI279" i="65032" s="1"/>
  <c r="MM279" i="65032" s="1"/>
  <c r="MQ279" i="65032" s="1"/>
  <c r="MU279" i="65032" s="1"/>
  <c r="MY279" i="65032" s="1"/>
  <c r="NC279" i="65032" s="1"/>
  <c r="NG279" i="65032" s="1"/>
  <c r="NK279" i="65032" s="1"/>
  <c r="NO279" i="65032" s="1"/>
  <c r="NS279" i="65032" s="1"/>
  <c r="NW279" i="65032" s="1"/>
  <c r="OA279" i="65032" s="1"/>
  <c r="OE279" i="65032" s="1"/>
  <c r="OI279" i="65032" s="1"/>
  <c r="OM279" i="65032" s="1"/>
  <c r="OQ279" i="65032" s="1"/>
  <c r="OU279" i="65032" s="1"/>
  <c r="OY279" i="65032" s="1"/>
  <c r="PC279" i="65032" s="1"/>
  <c r="PG279" i="65032" s="1"/>
  <c r="PK279" i="65032" s="1"/>
  <c r="PO279" i="65032" s="1"/>
  <c r="PS279" i="65032" s="1"/>
  <c r="PW279" i="65032" s="1"/>
  <c r="QA279" i="65032" s="1"/>
  <c r="QE279" i="65032" s="1"/>
  <c r="DU49" i="65032" l="1"/>
  <c r="DU50" i="65032"/>
  <c r="DU51" i="65032"/>
  <c r="DU52" i="65032"/>
  <c r="DU53" i="65032"/>
  <c r="DU54" i="65032"/>
  <c r="DU55" i="65032"/>
  <c r="DU56" i="65032"/>
  <c r="DU57" i="65032"/>
  <c r="DU58" i="65032"/>
  <c r="DU59" i="65032"/>
  <c r="DU60" i="65032"/>
  <c r="DU61" i="65032"/>
  <c r="DU62" i="65032"/>
  <c r="DU63" i="65032"/>
  <c r="DU64" i="65032"/>
  <c r="DU65" i="65032"/>
  <c r="DU66" i="65032"/>
  <c r="DU67" i="65032"/>
  <c r="DU68" i="65032"/>
  <c r="DU69" i="65032"/>
  <c r="DU70" i="65032"/>
  <c r="DU71" i="65032"/>
  <c r="DU72" i="65032"/>
  <c r="DU73" i="65032"/>
  <c r="DU74" i="65032"/>
  <c r="DU75" i="65032"/>
  <c r="DU76" i="65032"/>
  <c r="DU77" i="65032"/>
  <c r="DU78" i="65032"/>
  <c r="DU79" i="65032"/>
  <c r="DU80" i="65032"/>
  <c r="DU81" i="65032"/>
  <c r="DU82" i="65032"/>
  <c r="DU83" i="65032"/>
  <c r="DU84" i="65032"/>
  <c r="DU85" i="65032"/>
  <c r="DU86" i="65032"/>
  <c r="DU48" i="65032"/>
  <c r="DU47" i="65032"/>
  <c r="DU46" i="65032"/>
  <c r="DU28" i="65032"/>
  <c r="DU29" i="65032"/>
  <c r="DU30" i="65032"/>
  <c r="DU31" i="65032"/>
  <c r="DU32" i="65032"/>
  <c r="DU33" i="65032"/>
  <c r="DU34" i="65032"/>
  <c r="DU35" i="65032"/>
  <c r="DU36" i="65032"/>
  <c r="DU37" i="65032"/>
  <c r="DU38" i="65032"/>
  <c r="DU39" i="65032"/>
  <c r="DU40" i="65032"/>
  <c r="DU41" i="65032"/>
  <c r="DU42" i="65032"/>
  <c r="DU43" i="65032"/>
  <c r="DU44" i="65032"/>
  <c r="DU45" i="65032"/>
  <c r="DU27" i="65032"/>
  <c r="AW25" i="65032" l="1"/>
  <c r="AP65" i="65032" l="1"/>
  <c r="AP25" i="65032"/>
  <c r="HD329" i="65032"/>
  <c r="HD321" i="65032"/>
  <c r="HD336" i="65032"/>
  <c r="HD320" i="65032"/>
  <c r="HD330" i="65032"/>
  <c r="HD322" i="65032"/>
  <c r="HD319" i="65032"/>
  <c r="HD334" i="65032"/>
  <c r="HD326" i="65032"/>
  <c r="HD318" i="65032"/>
  <c r="HD338" i="65032"/>
  <c r="HD335" i="65032"/>
  <c r="HD341" i="65032"/>
  <c r="HD333" i="65032"/>
  <c r="HD325" i="65032"/>
  <c r="HD317" i="65032"/>
  <c r="HD337" i="65032"/>
  <c r="HD327" i="65032"/>
  <c r="HD340" i="65032"/>
  <c r="HD332" i="65032"/>
  <c r="HD324" i="65032"/>
  <c r="HD328" i="65032"/>
  <c r="HD339" i="65032"/>
  <c r="HD331" i="65032"/>
  <c r="HD323" i="65032"/>
  <c r="AQ56" i="65032"/>
  <c r="QH217" i="65032"/>
  <c r="QD217" i="65032"/>
  <c r="PZ217" i="65032"/>
  <c r="PV217" i="65032"/>
  <c r="PR217" i="65032"/>
  <c r="PN217" i="65032"/>
  <c r="PJ217" i="65032"/>
  <c r="PF217" i="65032"/>
  <c r="PB217" i="65032"/>
  <c r="OX217" i="65032"/>
  <c r="OT217" i="65032"/>
  <c r="OP217" i="65032"/>
  <c r="OL217" i="65032"/>
  <c r="OH217" i="65032"/>
  <c r="OD217" i="65032"/>
  <c r="NZ217" i="65032"/>
  <c r="NV217" i="65032"/>
  <c r="NR217" i="65032"/>
  <c r="NN217" i="65032"/>
  <c r="NJ217" i="65032"/>
  <c r="NF217" i="65032"/>
  <c r="NB217" i="65032"/>
  <c r="MX217" i="65032"/>
  <c r="MT217" i="65032"/>
  <c r="MP217" i="65032"/>
  <c r="ML217" i="65032"/>
  <c r="MH217" i="65032"/>
  <c r="MD217" i="65032"/>
  <c r="LZ217" i="65032"/>
  <c r="LV217" i="65032"/>
  <c r="LR217" i="65032"/>
  <c r="LN217" i="65032"/>
  <c r="LJ217" i="65032"/>
  <c r="LF217" i="65032"/>
  <c r="LB217" i="65032"/>
  <c r="KX217" i="65032"/>
  <c r="KT217" i="65032"/>
  <c r="KP217" i="65032"/>
  <c r="KL217" i="65032"/>
  <c r="KH217" i="65032"/>
  <c r="KD217" i="65032"/>
  <c r="JZ217" i="65032"/>
  <c r="JV217" i="65032"/>
  <c r="JR217" i="65032"/>
  <c r="JN217" i="65032"/>
  <c r="JJ217" i="65032"/>
  <c r="JF217" i="65032"/>
  <c r="JB217" i="65032"/>
  <c r="IX217" i="65032"/>
  <c r="IT217" i="65032"/>
  <c r="IP217" i="65032"/>
  <c r="IL217" i="65032"/>
  <c r="IH217" i="65032"/>
  <c r="ID217" i="65032"/>
  <c r="HZ217" i="65032"/>
  <c r="HV217" i="65032"/>
  <c r="HR217" i="65032"/>
  <c r="HN217" i="65032"/>
  <c r="HD247" i="65032"/>
  <c r="HD248" i="65032"/>
  <c r="HD250" i="65032"/>
  <c r="HD252" i="65032"/>
  <c r="HD253" i="65032"/>
  <c r="HD254" i="65032"/>
  <c r="HD255" i="65032"/>
  <c r="HD256" i="65032"/>
  <c r="HD257" i="65032"/>
  <c r="HD258" i="65032"/>
  <c r="HD259" i="65032"/>
  <c r="HD260" i="65032"/>
  <c r="HD261" i="65032"/>
  <c r="HD262" i="65032"/>
  <c r="HD263" i="65032"/>
  <c r="HD264" i="65032"/>
  <c r="HD265" i="65032"/>
  <c r="HD266" i="65032"/>
  <c r="HD267" i="65032"/>
  <c r="HD268" i="65032"/>
  <c r="HD269" i="65032"/>
  <c r="HD270" i="65032"/>
  <c r="HD271" i="65032"/>
  <c r="HD272" i="65032"/>
  <c r="HD273" i="65032"/>
  <c r="HD274" i="65032"/>
  <c r="HD275" i="65032"/>
  <c r="HD276" i="65032"/>
  <c r="HD277" i="65032"/>
  <c r="HD225" i="65032"/>
  <c r="HD232" i="65032"/>
  <c r="HD235" i="65032"/>
  <c r="HJ217" i="65032"/>
  <c r="HG217" i="65032"/>
  <c r="HD217" i="65032"/>
  <c r="HH215" i="65032"/>
  <c r="HK215" i="65032" s="1"/>
  <c r="HO215" i="65032" s="1"/>
  <c r="HS215" i="65032" s="1"/>
  <c r="HW215" i="65032" s="1"/>
  <c r="IA215" i="65032" s="1"/>
  <c r="IE215" i="65032" s="1"/>
  <c r="II215" i="65032" s="1"/>
  <c r="IM215" i="65032" s="1"/>
  <c r="IQ215" i="65032" s="1"/>
  <c r="IU215" i="65032" s="1"/>
  <c r="IY215" i="65032" s="1"/>
  <c r="JC215" i="65032" s="1"/>
  <c r="JG215" i="65032" s="1"/>
  <c r="JK215" i="65032" s="1"/>
  <c r="JO215" i="65032" s="1"/>
  <c r="JS215" i="65032" s="1"/>
  <c r="JW215" i="65032" s="1"/>
  <c r="KA215" i="65032" s="1"/>
  <c r="KE215" i="65032" s="1"/>
  <c r="KI215" i="65032" s="1"/>
  <c r="KM215" i="65032" s="1"/>
  <c r="KQ215" i="65032" s="1"/>
  <c r="KU215" i="65032" s="1"/>
  <c r="KY215" i="65032" s="1"/>
  <c r="LC215" i="65032" s="1"/>
  <c r="LG215" i="65032" s="1"/>
  <c r="LK215" i="65032" s="1"/>
  <c r="LO215" i="65032" s="1"/>
  <c r="LS215" i="65032" s="1"/>
  <c r="LW215" i="65032" s="1"/>
  <c r="MA215" i="65032" s="1"/>
  <c r="ME215" i="65032" s="1"/>
  <c r="MI215" i="65032" s="1"/>
  <c r="MM215" i="65032" s="1"/>
  <c r="MQ215" i="65032" s="1"/>
  <c r="MU215" i="65032" s="1"/>
  <c r="MY215" i="65032" s="1"/>
  <c r="NC215" i="65032" s="1"/>
  <c r="NG215" i="65032" s="1"/>
  <c r="NK215" i="65032" s="1"/>
  <c r="NO215" i="65032" s="1"/>
  <c r="NS215" i="65032" s="1"/>
  <c r="NW215" i="65032" s="1"/>
  <c r="OA215" i="65032" s="1"/>
  <c r="OE215" i="65032" s="1"/>
  <c r="OI215" i="65032" s="1"/>
  <c r="OM215" i="65032" s="1"/>
  <c r="OQ215" i="65032" s="1"/>
  <c r="OU215" i="65032" s="1"/>
  <c r="OY215" i="65032" s="1"/>
  <c r="PC215" i="65032" s="1"/>
  <c r="PG215" i="65032" s="1"/>
  <c r="PK215" i="65032" s="1"/>
  <c r="PO215" i="65032" s="1"/>
  <c r="PS215" i="65032" s="1"/>
  <c r="PW215" i="65032" s="1"/>
  <c r="QA215" i="65032" s="1"/>
  <c r="QE215" i="65032" s="1"/>
  <c r="QH153" i="65032"/>
  <c r="QD153" i="65032"/>
  <c r="PZ153" i="65032"/>
  <c r="PV153" i="65032"/>
  <c r="PR153" i="65032"/>
  <c r="PN153" i="65032"/>
  <c r="PJ153" i="65032"/>
  <c r="PF153" i="65032"/>
  <c r="PB153" i="65032"/>
  <c r="OX153" i="65032"/>
  <c r="OT153" i="65032"/>
  <c r="OP153" i="65032"/>
  <c r="OL153" i="65032"/>
  <c r="OH153" i="65032"/>
  <c r="OD153" i="65032"/>
  <c r="NZ153" i="65032"/>
  <c r="NV153" i="65032"/>
  <c r="NR153" i="65032"/>
  <c r="NN153" i="65032"/>
  <c r="NJ153" i="65032"/>
  <c r="NF153" i="65032"/>
  <c r="NB153" i="65032"/>
  <c r="MX153" i="65032"/>
  <c r="MT153" i="65032"/>
  <c r="MP153" i="65032"/>
  <c r="ML153" i="65032"/>
  <c r="MH153" i="65032"/>
  <c r="MD153" i="65032"/>
  <c r="LZ153" i="65032"/>
  <c r="LV153" i="65032"/>
  <c r="LR153" i="65032"/>
  <c r="LN153" i="65032"/>
  <c r="LJ153" i="65032"/>
  <c r="LF153" i="65032"/>
  <c r="LB153" i="65032"/>
  <c r="KX153" i="65032"/>
  <c r="KT153" i="65032"/>
  <c r="KP153" i="65032"/>
  <c r="KL153" i="65032"/>
  <c r="KH153" i="65032"/>
  <c r="KD153" i="65032"/>
  <c r="JZ153" i="65032"/>
  <c r="JV153" i="65032"/>
  <c r="JR153" i="65032"/>
  <c r="JN153" i="65032"/>
  <c r="JJ153" i="65032"/>
  <c r="JF153" i="65032"/>
  <c r="JB153" i="65032"/>
  <c r="IX153" i="65032"/>
  <c r="IT153" i="65032"/>
  <c r="IP153" i="65032"/>
  <c r="IL153" i="65032"/>
  <c r="IH153" i="65032"/>
  <c r="ID153" i="65032"/>
  <c r="HZ153" i="65032"/>
  <c r="HV153" i="65032"/>
  <c r="HR153" i="65032"/>
  <c r="HN153" i="65032"/>
  <c r="HJ153" i="65032"/>
  <c r="HG153" i="65032" l="1"/>
  <c r="HD153" i="65032"/>
  <c r="HH151" i="65032"/>
  <c r="HK151" i="65032" s="1"/>
  <c r="HO151" i="65032" s="1"/>
  <c r="HS151" i="65032" s="1"/>
  <c r="HW151" i="65032" s="1"/>
  <c r="IA151" i="65032" s="1"/>
  <c r="IE151" i="65032" s="1"/>
  <c r="II151" i="65032" s="1"/>
  <c r="IM151" i="65032" s="1"/>
  <c r="IQ151" i="65032" s="1"/>
  <c r="IU151" i="65032" s="1"/>
  <c r="IY151" i="65032" s="1"/>
  <c r="JC151" i="65032" s="1"/>
  <c r="JG151" i="65032" s="1"/>
  <c r="JK151" i="65032" s="1"/>
  <c r="JO151" i="65032" s="1"/>
  <c r="JS151" i="65032" s="1"/>
  <c r="JW151" i="65032" s="1"/>
  <c r="KA151" i="65032" s="1"/>
  <c r="KE151" i="65032" s="1"/>
  <c r="KI151" i="65032" s="1"/>
  <c r="KM151" i="65032" s="1"/>
  <c r="KQ151" i="65032" s="1"/>
  <c r="KU151" i="65032" s="1"/>
  <c r="KY151" i="65032" s="1"/>
  <c r="LC151" i="65032" s="1"/>
  <c r="LG151" i="65032" s="1"/>
  <c r="LK151" i="65032" s="1"/>
  <c r="LO151" i="65032" s="1"/>
  <c r="LS151" i="65032" s="1"/>
  <c r="LW151" i="65032" s="1"/>
  <c r="MA151" i="65032" s="1"/>
  <c r="ME151" i="65032" s="1"/>
  <c r="MI151" i="65032" s="1"/>
  <c r="MM151" i="65032" s="1"/>
  <c r="MQ151" i="65032" s="1"/>
  <c r="MU151" i="65032" s="1"/>
  <c r="MY151" i="65032" s="1"/>
  <c r="NC151" i="65032" s="1"/>
  <c r="NG151" i="65032" s="1"/>
  <c r="NK151" i="65032" s="1"/>
  <c r="NO151" i="65032" s="1"/>
  <c r="NS151" i="65032" s="1"/>
  <c r="NW151" i="65032" s="1"/>
  <c r="OA151" i="65032" s="1"/>
  <c r="OE151" i="65032" s="1"/>
  <c r="OI151" i="65032" s="1"/>
  <c r="OM151" i="65032" s="1"/>
  <c r="OQ151" i="65032" s="1"/>
  <c r="OU151" i="65032" s="1"/>
  <c r="OY151" i="65032" s="1"/>
  <c r="PC151" i="65032" s="1"/>
  <c r="PG151" i="65032" s="1"/>
  <c r="PK151" i="65032" s="1"/>
  <c r="PO151" i="65032" s="1"/>
  <c r="PS151" i="65032" s="1"/>
  <c r="PW151" i="65032" s="1"/>
  <c r="QA151" i="65032" s="1"/>
  <c r="QE151" i="65032" s="1"/>
  <c r="B58" i="65032"/>
  <c r="AE82" i="65032"/>
  <c r="AE83" i="65032"/>
  <c r="AE84" i="65032"/>
  <c r="AE85" i="65032"/>
  <c r="AE86" i="65032"/>
  <c r="AE87" i="65032"/>
  <c r="AE88" i="65032"/>
  <c r="AE89" i="65032"/>
  <c r="AE90" i="65032"/>
  <c r="AE91" i="65032"/>
  <c r="AE92" i="65032"/>
  <c r="AE93" i="65032"/>
  <c r="AE94" i="65032"/>
  <c r="AE95" i="65032"/>
  <c r="AE96" i="65032"/>
  <c r="AE97" i="65032"/>
  <c r="AE98" i="65032"/>
  <c r="AE99" i="65032"/>
  <c r="AE100" i="65032"/>
  <c r="AE101" i="65032"/>
  <c r="AE102" i="65032"/>
  <c r="AE103" i="65032"/>
  <c r="AE104" i="65032"/>
  <c r="AE105" i="65032"/>
  <c r="AE106" i="65032"/>
  <c r="A68" i="65032"/>
  <c r="B68" i="65032"/>
  <c r="A69" i="65032"/>
  <c r="B69" i="65032"/>
  <c r="A70" i="65032"/>
  <c r="B70" i="65032"/>
  <c r="A71" i="65032"/>
  <c r="B71" i="65032"/>
  <c r="A72" i="65032"/>
  <c r="B72" i="65032"/>
  <c r="A73" i="65032"/>
  <c r="B73" i="65032"/>
  <c r="A74" i="65032"/>
  <c r="B74" i="65032"/>
  <c r="A75" i="65032"/>
  <c r="B75" i="65032"/>
  <c r="A76" i="65032"/>
  <c r="B76" i="65032"/>
  <c r="A77" i="65032"/>
  <c r="B77" i="65032"/>
  <c r="A78" i="65032"/>
  <c r="B78" i="65032"/>
  <c r="A79" i="65032"/>
  <c r="B79" i="65032"/>
  <c r="A80" i="65032"/>
  <c r="B80" i="65032"/>
  <c r="A81" i="65032"/>
  <c r="B81" i="65032"/>
  <c r="A82" i="65032"/>
  <c r="B82" i="65032"/>
  <c r="E82" i="65032" s="1"/>
  <c r="A83" i="65032"/>
  <c r="B83" i="65032"/>
  <c r="E83" i="65032" s="1"/>
  <c r="A84" i="65032"/>
  <c r="B84" i="65032"/>
  <c r="E84" i="65032" s="1"/>
  <c r="A85" i="65032"/>
  <c r="B85" i="65032"/>
  <c r="E85" i="65032" s="1"/>
  <c r="A86" i="65032"/>
  <c r="B86" i="65032"/>
  <c r="E86" i="65032" s="1"/>
  <c r="A87" i="65032"/>
  <c r="B87" i="65032"/>
  <c r="E87" i="65032" s="1"/>
  <c r="A88" i="65032"/>
  <c r="B88" i="65032"/>
  <c r="E88" i="65032" s="1"/>
  <c r="A89" i="65032"/>
  <c r="B89" i="65032"/>
  <c r="E89" i="65032" s="1"/>
  <c r="A90" i="65032"/>
  <c r="B90" i="65032"/>
  <c r="E90" i="65032" s="1"/>
  <c r="A91" i="65032"/>
  <c r="B91" i="65032"/>
  <c r="E91" i="65032" s="1"/>
  <c r="A92" i="65032"/>
  <c r="B92" i="65032"/>
  <c r="E92" i="65032" s="1"/>
  <c r="A93" i="65032"/>
  <c r="B93" i="65032"/>
  <c r="E93" i="65032" s="1"/>
  <c r="A94" i="65032"/>
  <c r="B94" i="65032"/>
  <c r="E94" i="65032" s="1"/>
  <c r="A95" i="65032"/>
  <c r="B95" i="65032"/>
  <c r="E95" i="65032" s="1"/>
  <c r="A96" i="65032"/>
  <c r="B96" i="65032"/>
  <c r="E96" i="65032" s="1"/>
  <c r="A97" i="65032"/>
  <c r="B97" i="65032"/>
  <c r="E97" i="65032" s="1"/>
  <c r="A98" i="65032"/>
  <c r="B98" i="65032"/>
  <c r="E98" i="65032" s="1"/>
  <c r="A99" i="65032"/>
  <c r="B99" i="65032"/>
  <c r="E99" i="65032" s="1"/>
  <c r="A100" i="65032"/>
  <c r="B100" i="65032"/>
  <c r="E100" i="65032" s="1"/>
  <c r="A101" i="65032"/>
  <c r="B101" i="65032"/>
  <c r="E101" i="65032" s="1"/>
  <c r="A102" i="65032"/>
  <c r="B102" i="65032"/>
  <c r="E102" i="65032" s="1"/>
  <c r="A103" i="65032"/>
  <c r="B103" i="65032"/>
  <c r="E103" i="65032" s="1"/>
  <c r="A104" i="65032"/>
  <c r="B104" i="65032"/>
  <c r="E104" i="65032" s="1"/>
  <c r="A105" i="65032"/>
  <c r="B105" i="65032"/>
  <c r="E105" i="65032" s="1"/>
  <c r="A106" i="65032"/>
  <c r="B106" i="65032"/>
  <c r="E106" i="65032" s="1"/>
  <c r="B67" i="65032"/>
  <c r="A67" i="65032"/>
  <c r="AQ110" i="65032"/>
  <c r="BB26" i="65032"/>
  <c r="BF26" i="65032"/>
  <c r="BE46" i="65032"/>
  <c r="EH46" i="65032" s="1"/>
  <c r="GJ173" i="65032" s="1"/>
  <c r="BD48" i="65032"/>
  <c r="EG48" i="65032" s="1"/>
  <c r="GI175" i="65032" s="1"/>
  <c r="BE48" i="65032"/>
  <c r="EH48" i="65032" s="1"/>
  <c r="GJ175" i="65032" s="1"/>
  <c r="BD49" i="65032"/>
  <c r="EG49" i="65032" s="1"/>
  <c r="GI176" i="65032" s="1"/>
  <c r="BE49" i="65032"/>
  <c r="EH49" i="65032" s="1"/>
  <c r="GJ176" i="65032" s="1"/>
  <c r="BD50" i="65032"/>
  <c r="EG50" i="65032" s="1"/>
  <c r="GI177" i="65032" s="1"/>
  <c r="BE50" i="65032"/>
  <c r="EH50" i="65032" s="1"/>
  <c r="GJ177" i="65032" s="1"/>
  <c r="BD51" i="65032"/>
  <c r="EG51" i="65032" s="1"/>
  <c r="GI178" i="65032" s="1"/>
  <c r="BE51" i="65032"/>
  <c r="EH51" i="65032" s="1"/>
  <c r="GJ178" i="65032" s="1"/>
  <c r="BD52" i="65032"/>
  <c r="EG52" i="65032" s="1"/>
  <c r="GI179" i="65032" s="1"/>
  <c r="BE52" i="65032"/>
  <c r="EH52" i="65032" s="1"/>
  <c r="GJ179" i="65032" s="1"/>
  <c r="BD53" i="65032"/>
  <c r="EG53" i="65032" s="1"/>
  <c r="GI180" i="65032" s="1"/>
  <c r="BE53" i="65032"/>
  <c r="EH53" i="65032" s="1"/>
  <c r="GJ180" i="65032" s="1"/>
  <c r="BD54" i="65032"/>
  <c r="EG54" i="65032" s="1"/>
  <c r="GI181" i="65032" s="1"/>
  <c r="BE54" i="65032"/>
  <c r="EH54" i="65032" s="1"/>
  <c r="GJ181" i="65032" s="1"/>
  <c r="BD55" i="65032"/>
  <c r="EG55" i="65032" s="1"/>
  <c r="GI182" i="65032" s="1"/>
  <c r="BE55" i="65032"/>
  <c r="EH55" i="65032" s="1"/>
  <c r="GJ182" i="65032" s="1"/>
  <c r="BD56" i="65032"/>
  <c r="EG56" i="65032" s="1"/>
  <c r="GI183" i="65032" s="1"/>
  <c r="BE56" i="65032"/>
  <c r="EH56" i="65032" s="1"/>
  <c r="GJ183" i="65032" s="1"/>
  <c r="BD57" i="65032"/>
  <c r="EG57" i="65032" s="1"/>
  <c r="GI184" i="65032" s="1"/>
  <c r="BE57" i="65032"/>
  <c r="EH57" i="65032" s="1"/>
  <c r="GJ184" i="65032" s="1"/>
  <c r="BD58" i="65032"/>
  <c r="EG58" i="65032" s="1"/>
  <c r="GI185" i="65032" s="1"/>
  <c r="BE58" i="65032"/>
  <c r="EH58" i="65032" s="1"/>
  <c r="GJ185" i="65032" s="1"/>
  <c r="BD59" i="65032"/>
  <c r="EG59" i="65032" s="1"/>
  <c r="GI186" i="65032" s="1"/>
  <c r="BE59" i="65032"/>
  <c r="EH59" i="65032" s="1"/>
  <c r="GJ186" i="65032" s="1"/>
  <c r="BD60" i="65032"/>
  <c r="EG60" i="65032" s="1"/>
  <c r="GI187" i="65032" s="1"/>
  <c r="BE60" i="65032"/>
  <c r="EH60" i="65032" s="1"/>
  <c r="GJ187" i="65032" s="1"/>
  <c r="BD61" i="65032"/>
  <c r="EG61" i="65032" s="1"/>
  <c r="GI188" i="65032" s="1"/>
  <c r="BE61" i="65032"/>
  <c r="EH61" i="65032" s="1"/>
  <c r="GJ188" i="65032" s="1"/>
  <c r="BD62" i="65032"/>
  <c r="BE62" i="65032"/>
  <c r="EH62" i="65032" s="1"/>
  <c r="GJ189" i="65032" s="1"/>
  <c r="BD63" i="65032"/>
  <c r="BE63" i="65032"/>
  <c r="EH63" i="65032" s="1"/>
  <c r="GJ190" i="65032" s="1"/>
  <c r="BD64" i="65032"/>
  <c r="BE64" i="65032"/>
  <c r="EH64" i="65032" s="1"/>
  <c r="GJ191" i="65032" s="1"/>
  <c r="BD65" i="65032"/>
  <c r="BE65" i="65032"/>
  <c r="EH65" i="65032" s="1"/>
  <c r="GJ192" i="65032" s="1"/>
  <c r="BD66" i="65032"/>
  <c r="BE66" i="65032"/>
  <c r="EH66" i="65032" s="1"/>
  <c r="GJ193" i="65032" s="1"/>
  <c r="BD67" i="65032"/>
  <c r="BE67" i="65032"/>
  <c r="EH67" i="65032" s="1"/>
  <c r="GJ194" i="65032" s="1"/>
  <c r="BD68" i="65032"/>
  <c r="BE68" i="65032"/>
  <c r="EH68" i="65032" s="1"/>
  <c r="GJ195" i="65032" s="1"/>
  <c r="BD69" i="65032"/>
  <c r="BE69" i="65032"/>
  <c r="EH69" i="65032" s="1"/>
  <c r="GJ196" i="65032" s="1"/>
  <c r="BD70" i="65032"/>
  <c r="BE70" i="65032"/>
  <c r="EH70" i="65032" s="1"/>
  <c r="GJ197" i="65032" s="1"/>
  <c r="BD71" i="65032"/>
  <c r="BE71" i="65032"/>
  <c r="EH71" i="65032" s="1"/>
  <c r="GJ198" i="65032" s="1"/>
  <c r="BD72" i="65032"/>
  <c r="BE72" i="65032"/>
  <c r="EH72" i="65032" s="1"/>
  <c r="GJ199" i="65032" s="1"/>
  <c r="BD73" i="65032"/>
  <c r="BE73" i="65032"/>
  <c r="EH73" i="65032" s="1"/>
  <c r="GJ200" i="65032" s="1"/>
  <c r="BD74" i="65032"/>
  <c r="BE74" i="65032"/>
  <c r="EH74" i="65032" s="1"/>
  <c r="GJ201" i="65032" s="1"/>
  <c r="BD75" i="65032"/>
  <c r="BE75" i="65032"/>
  <c r="EH75" i="65032" s="1"/>
  <c r="GJ202" i="65032" s="1"/>
  <c r="BD76" i="65032"/>
  <c r="BE76" i="65032"/>
  <c r="EH76" i="65032" s="1"/>
  <c r="GJ203" i="65032" s="1"/>
  <c r="BD77" i="65032"/>
  <c r="BE77" i="65032"/>
  <c r="EH77" i="65032" s="1"/>
  <c r="GJ204" i="65032" s="1"/>
  <c r="BD78" i="65032"/>
  <c r="BE78" i="65032"/>
  <c r="EH78" i="65032" s="1"/>
  <c r="GJ205" i="65032" s="1"/>
  <c r="BD79" i="65032"/>
  <c r="BE79" i="65032"/>
  <c r="EH79" i="65032" s="1"/>
  <c r="GJ206" i="65032" s="1"/>
  <c r="BD80" i="65032"/>
  <c r="BE80" i="65032"/>
  <c r="EH80" i="65032" s="1"/>
  <c r="GJ207" i="65032" s="1"/>
  <c r="BD81" i="65032"/>
  <c r="BE81" i="65032"/>
  <c r="EH81" i="65032" s="1"/>
  <c r="GJ208" i="65032" s="1"/>
  <c r="BD82" i="65032"/>
  <c r="BE82" i="65032"/>
  <c r="EH82" i="65032" s="1"/>
  <c r="GJ209" i="65032" s="1"/>
  <c r="BD83" i="65032"/>
  <c r="BE83" i="65032"/>
  <c r="EH83" i="65032" s="1"/>
  <c r="GJ210" i="65032" s="1"/>
  <c r="BD84" i="65032"/>
  <c r="BE84" i="65032"/>
  <c r="EH84" i="65032" s="1"/>
  <c r="GJ211" i="65032" s="1"/>
  <c r="BD85" i="65032"/>
  <c r="BE85" i="65032"/>
  <c r="EH85" i="65032" s="1"/>
  <c r="GJ212" i="65032" s="1"/>
  <c r="BD86" i="65032"/>
  <c r="BE86" i="65032"/>
  <c r="EH86" i="65032" s="1"/>
  <c r="GJ213" i="65032" s="1"/>
  <c r="BE47" i="65032"/>
  <c r="EH47" i="65032" s="1"/>
  <c r="GJ174" i="65032" s="1"/>
  <c r="BD47" i="65032"/>
  <c r="EG47" i="65032" s="1"/>
  <c r="GI174" i="65032" s="1"/>
  <c r="BD28" i="65032"/>
  <c r="EG28" i="65032" s="1"/>
  <c r="GI155" i="65032" s="1"/>
  <c r="BE28" i="65032"/>
  <c r="BD29" i="65032"/>
  <c r="EG29" i="65032" s="1"/>
  <c r="GI156" i="65032" s="1"/>
  <c r="BE29" i="65032"/>
  <c r="EH29" i="65032" s="1"/>
  <c r="GJ156" i="65032" s="1"/>
  <c r="BD30" i="65032"/>
  <c r="EG30" i="65032" s="1"/>
  <c r="GI157" i="65032" s="1"/>
  <c r="BE30" i="65032"/>
  <c r="EH30" i="65032" s="1"/>
  <c r="GJ157" i="65032" s="1"/>
  <c r="BD31" i="65032"/>
  <c r="EG31" i="65032" s="1"/>
  <c r="GI158" i="65032" s="1"/>
  <c r="BE31" i="65032"/>
  <c r="EH31" i="65032" s="1"/>
  <c r="GJ158" i="65032" s="1"/>
  <c r="BD32" i="65032"/>
  <c r="EG32" i="65032" s="1"/>
  <c r="GI159" i="65032" s="1"/>
  <c r="BE32" i="65032"/>
  <c r="EH32" i="65032" s="1"/>
  <c r="GJ159" i="65032" s="1"/>
  <c r="BD33" i="65032"/>
  <c r="EG33" i="65032" s="1"/>
  <c r="GI160" i="65032" s="1"/>
  <c r="BE33" i="65032"/>
  <c r="EH33" i="65032" s="1"/>
  <c r="GJ160" i="65032" s="1"/>
  <c r="BD34" i="65032"/>
  <c r="EG34" i="65032" s="1"/>
  <c r="GI161" i="65032" s="1"/>
  <c r="BE34" i="65032"/>
  <c r="EH34" i="65032" s="1"/>
  <c r="GJ161" i="65032" s="1"/>
  <c r="BD35" i="65032"/>
  <c r="EG35" i="65032" s="1"/>
  <c r="GI162" i="65032" s="1"/>
  <c r="BE35" i="65032"/>
  <c r="EH35" i="65032" s="1"/>
  <c r="GJ162" i="65032" s="1"/>
  <c r="BD36" i="65032"/>
  <c r="EG36" i="65032" s="1"/>
  <c r="GI163" i="65032" s="1"/>
  <c r="BE36" i="65032"/>
  <c r="EH36" i="65032" s="1"/>
  <c r="GJ163" i="65032" s="1"/>
  <c r="BD37" i="65032"/>
  <c r="EG37" i="65032" s="1"/>
  <c r="GI164" i="65032" s="1"/>
  <c r="BE37" i="65032"/>
  <c r="EH37" i="65032" s="1"/>
  <c r="GJ164" i="65032" s="1"/>
  <c r="BD38" i="65032"/>
  <c r="EG38" i="65032" s="1"/>
  <c r="GI165" i="65032" s="1"/>
  <c r="BE38" i="65032"/>
  <c r="EH38" i="65032" s="1"/>
  <c r="GJ165" i="65032" s="1"/>
  <c r="BD39" i="65032"/>
  <c r="EG39" i="65032" s="1"/>
  <c r="GI166" i="65032" s="1"/>
  <c r="BE39" i="65032"/>
  <c r="EH39" i="65032" s="1"/>
  <c r="GJ166" i="65032" s="1"/>
  <c r="BD40" i="65032"/>
  <c r="EG40" i="65032" s="1"/>
  <c r="GI167" i="65032" s="1"/>
  <c r="BE40" i="65032"/>
  <c r="EH40" i="65032" s="1"/>
  <c r="GJ167" i="65032" s="1"/>
  <c r="BD41" i="65032"/>
  <c r="EG41" i="65032" s="1"/>
  <c r="GI168" i="65032" s="1"/>
  <c r="BE41" i="65032"/>
  <c r="EH41" i="65032" s="1"/>
  <c r="GJ168" i="65032" s="1"/>
  <c r="BD42" i="65032"/>
  <c r="EG42" i="65032" s="1"/>
  <c r="GI169" i="65032" s="1"/>
  <c r="BE42" i="65032"/>
  <c r="EH42" i="65032" s="1"/>
  <c r="GJ169" i="65032" s="1"/>
  <c r="BD43" i="65032"/>
  <c r="EG43" i="65032" s="1"/>
  <c r="GI170" i="65032" s="1"/>
  <c r="BE43" i="65032"/>
  <c r="EH43" i="65032" s="1"/>
  <c r="GJ170" i="65032" s="1"/>
  <c r="BD44" i="65032"/>
  <c r="EG44" i="65032" s="1"/>
  <c r="GI171" i="65032" s="1"/>
  <c r="BE44" i="65032"/>
  <c r="EH44" i="65032" s="1"/>
  <c r="GJ171" i="65032" s="1"/>
  <c r="BD45" i="65032"/>
  <c r="EG45" i="65032" s="1"/>
  <c r="GI172" i="65032" s="1"/>
  <c r="BE45" i="65032"/>
  <c r="EH45" i="65032" s="1"/>
  <c r="GJ172" i="65032" s="1"/>
  <c r="BD46" i="65032"/>
  <c r="EG46" i="65032" s="1"/>
  <c r="GI173" i="65032" s="1"/>
  <c r="BW113" i="65032"/>
  <c r="BV113" i="65032" s="1"/>
  <c r="BW114" i="65032"/>
  <c r="BV114" i="65032" s="1"/>
  <c r="BW115" i="65032"/>
  <c r="BV115" i="65032" s="1"/>
  <c r="BW116" i="65032"/>
  <c r="BV116" i="65032" s="1"/>
  <c r="BW117" i="65032"/>
  <c r="BV117" i="65032" s="1"/>
  <c r="BW118" i="65032"/>
  <c r="BV118" i="65032" s="1"/>
  <c r="BW119" i="65032"/>
  <c r="BV119" i="65032" s="1"/>
  <c r="BW120" i="65032"/>
  <c r="BV120" i="65032" s="1"/>
  <c r="BW121" i="65032"/>
  <c r="BV121" i="65032" s="1"/>
  <c r="BW122" i="65032"/>
  <c r="BV122" i="65032" s="1"/>
  <c r="BW123" i="65032"/>
  <c r="BV123" i="65032" s="1"/>
  <c r="BW124" i="65032"/>
  <c r="BV124" i="65032" s="1"/>
  <c r="BW125" i="65032"/>
  <c r="BV125" i="65032" s="1"/>
  <c r="BW126" i="65032"/>
  <c r="BV126" i="65032" s="1"/>
  <c r="BW127" i="65032"/>
  <c r="BV127" i="65032" s="1"/>
  <c r="BW128" i="65032"/>
  <c r="BV128" i="65032" s="1"/>
  <c r="BW129" i="65032"/>
  <c r="BV129" i="65032" s="1"/>
  <c r="BW130" i="65032"/>
  <c r="BV130" i="65032" s="1"/>
  <c r="BW131" i="65032"/>
  <c r="BV131" i="65032" s="1"/>
  <c r="BW132" i="65032"/>
  <c r="BV132" i="65032" s="1"/>
  <c r="BW133" i="65032"/>
  <c r="BV133" i="65032" s="1"/>
  <c r="BW134" i="65032"/>
  <c r="BV134" i="65032" s="1"/>
  <c r="BW135" i="65032"/>
  <c r="BV135" i="65032" s="1"/>
  <c r="BW136" i="65032"/>
  <c r="BV136" i="65032" s="1"/>
  <c r="BW137" i="65032"/>
  <c r="BV137" i="65032" s="1"/>
  <c r="BW138" i="65032"/>
  <c r="BV138" i="65032" s="1"/>
  <c r="BW139" i="65032"/>
  <c r="BV139" i="65032" s="1"/>
  <c r="BW140" i="65032"/>
  <c r="BV140" i="65032" s="1"/>
  <c r="BW141" i="65032"/>
  <c r="BV141" i="65032" s="1"/>
  <c r="BW142" i="65032"/>
  <c r="BV142" i="65032" s="1"/>
  <c r="BW143" i="65032"/>
  <c r="BV143" i="65032" s="1"/>
  <c r="BW144" i="65032"/>
  <c r="BV144" i="65032" s="1"/>
  <c r="BW145" i="65032"/>
  <c r="BV145" i="65032" s="1"/>
  <c r="BW146" i="65032"/>
  <c r="BV146" i="65032" s="1"/>
  <c r="BW147" i="65032"/>
  <c r="BV147" i="65032" s="1"/>
  <c r="BW148" i="65032"/>
  <c r="BV148" i="65032" s="1"/>
  <c r="BW149" i="65032"/>
  <c r="BV149" i="65032" s="1"/>
  <c r="BW111" i="65032"/>
  <c r="BV111" i="65032" s="1"/>
  <c r="BW112" i="65032"/>
  <c r="BV112" i="65032" s="1"/>
  <c r="BW110" i="65032"/>
  <c r="BV110" i="65032" s="1"/>
  <c r="HH24" i="65032"/>
  <c r="EG85" i="65032" l="1"/>
  <c r="GI212" i="65032" s="1"/>
  <c r="AW85" i="65032"/>
  <c r="EG83" i="65032"/>
  <c r="GI210" i="65032" s="1"/>
  <c r="AW83" i="65032"/>
  <c r="EG81" i="65032"/>
  <c r="GI208" i="65032" s="1"/>
  <c r="AW81" i="65032"/>
  <c r="EG79" i="65032"/>
  <c r="GI206" i="65032" s="1"/>
  <c r="AW79" i="65032"/>
  <c r="EG77" i="65032"/>
  <c r="GI204" i="65032" s="1"/>
  <c r="AW77" i="65032"/>
  <c r="EG75" i="65032"/>
  <c r="GI202" i="65032" s="1"/>
  <c r="AW75" i="65032"/>
  <c r="EG73" i="65032"/>
  <c r="GI200" i="65032" s="1"/>
  <c r="AW73" i="65032"/>
  <c r="EG71" i="65032"/>
  <c r="GI198" i="65032" s="1"/>
  <c r="AW71" i="65032"/>
  <c r="EG69" i="65032"/>
  <c r="GI196" i="65032" s="1"/>
  <c r="AW69" i="65032"/>
  <c r="EG67" i="65032"/>
  <c r="GI194" i="65032" s="1"/>
  <c r="AW67" i="65032"/>
  <c r="EG65" i="65032"/>
  <c r="GI192" i="65032" s="1"/>
  <c r="AW65" i="65032"/>
  <c r="EG63" i="65032"/>
  <c r="GI190" i="65032" s="1"/>
  <c r="AW63" i="65032"/>
  <c r="EH28" i="65032"/>
  <c r="GJ155" i="65032" s="1"/>
  <c r="AW27" i="65032"/>
  <c r="EG86" i="65032"/>
  <c r="GI213" i="65032" s="1"/>
  <c r="AW86" i="65032"/>
  <c r="EG84" i="65032"/>
  <c r="GI211" i="65032" s="1"/>
  <c r="AW84" i="65032"/>
  <c r="EG82" i="65032"/>
  <c r="GI209" i="65032" s="1"/>
  <c r="AW82" i="65032"/>
  <c r="EG80" i="65032"/>
  <c r="GI207" i="65032" s="1"/>
  <c r="AW80" i="65032"/>
  <c r="EG78" i="65032"/>
  <c r="GI205" i="65032" s="1"/>
  <c r="AW78" i="65032"/>
  <c r="EG76" i="65032"/>
  <c r="GI203" i="65032" s="1"/>
  <c r="AW76" i="65032"/>
  <c r="EG74" i="65032"/>
  <c r="GI201" i="65032" s="1"/>
  <c r="AW74" i="65032"/>
  <c r="EG72" i="65032"/>
  <c r="GI199" i="65032" s="1"/>
  <c r="AW72" i="65032"/>
  <c r="EG70" i="65032"/>
  <c r="GI197" i="65032" s="1"/>
  <c r="AW70" i="65032"/>
  <c r="EG68" i="65032"/>
  <c r="GI195" i="65032" s="1"/>
  <c r="AW68" i="65032"/>
  <c r="EG66" i="65032"/>
  <c r="GI193" i="65032" s="1"/>
  <c r="AW66" i="65032"/>
  <c r="EG64" i="65032"/>
  <c r="GI191" i="65032" s="1"/>
  <c r="AW64" i="65032"/>
  <c r="EG62" i="65032"/>
  <c r="GI189" i="65032" s="1"/>
  <c r="AW62" i="65032"/>
  <c r="BT149" i="65032"/>
  <c r="C72" i="65044"/>
  <c r="BT147" i="65032"/>
  <c r="C70" i="65044"/>
  <c r="BT145" i="65032"/>
  <c r="C68" i="65044"/>
  <c r="BT143" i="65032"/>
  <c r="C66" i="65044"/>
  <c r="BT141" i="65032"/>
  <c r="C64" i="65044"/>
  <c r="BT139" i="65032"/>
  <c r="C62" i="65044"/>
  <c r="BT137" i="65032"/>
  <c r="C60" i="65044"/>
  <c r="BT135" i="65032"/>
  <c r="C58" i="65044"/>
  <c r="BT133" i="65032"/>
  <c r="C56" i="65044"/>
  <c r="BT131" i="65032"/>
  <c r="C54" i="65044"/>
  <c r="BT129" i="65032"/>
  <c r="C52" i="65044"/>
  <c r="BT127" i="65032"/>
  <c r="C50" i="65044"/>
  <c r="BT125" i="65032"/>
  <c r="C48" i="65044"/>
  <c r="BT148" i="65032"/>
  <c r="C71" i="65044"/>
  <c r="BT146" i="65032"/>
  <c r="C69" i="65044"/>
  <c r="BT144" i="65032"/>
  <c r="C67" i="65044"/>
  <c r="BT142" i="65032"/>
  <c r="C65" i="65044"/>
  <c r="BT140" i="65032"/>
  <c r="C63" i="65044"/>
  <c r="BT138" i="65032"/>
  <c r="C61" i="65044"/>
  <c r="BT136" i="65032"/>
  <c r="C59" i="65044"/>
  <c r="BT134" i="65032"/>
  <c r="C57" i="65044"/>
  <c r="BT132" i="65032"/>
  <c r="C55" i="65044"/>
  <c r="BT130" i="65032"/>
  <c r="C53" i="65044"/>
  <c r="BT128" i="65032"/>
  <c r="C51" i="65044"/>
  <c r="BT126" i="65032"/>
  <c r="C49" i="65044"/>
  <c r="S103" i="65032"/>
  <c r="N103" i="65032"/>
  <c r="N99" i="65032"/>
  <c r="S99" i="65032"/>
  <c r="S95" i="65032"/>
  <c r="N95" i="65032"/>
  <c r="N91" i="65032"/>
  <c r="S91" i="65032"/>
  <c r="S87" i="65032"/>
  <c r="N87" i="65032"/>
  <c r="N83" i="65032"/>
  <c r="S83" i="65032"/>
  <c r="N106" i="65032"/>
  <c r="S106" i="65032"/>
  <c r="N102" i="65032"/>
  <c r="S102" i="65032"/>
  <c r="N98" i="65032"/>
  <c r="S98" i="65032"/>
  <c r="N94" i="65032"/>
  <c r="S94" i="65032"/>
  <c r="N90" i="65032"/>
  <c r="S90" i="65032"/>
  <c r="N86" i="65032"/>
  <c r="S86" i="65032"/>
  <c r="N82" i="65032"/>
  <c r="S82" i="65032"/>
  <c r="N105" i="65032"/>
  <c r="S105" i="65032"/>
  <c r="N101" i="65032"/>
  <c r="S101" i="65032"/>
  <c r="N97" i="65032"/>
  <c r="S97" i="65032"/>
  <c r="N93" i="65032"/>
  <c r="S93" i="65032"/>
  <c r="N89" i="65032"/>
  <c r="S89" i="65032"/>
  <c r="N85" i="65032"/>
  <c r="S85" i="65032"/>
  <c r="S104" i="65032"/>
  <c r="N104" i="65032"/>
  <c r="S100" i="65032"/>
  <c r="N100" i="65032"/>
  <c r="S96" i="65032"/>
  <c r="N96" i="65032"/>
  <c r="S92" i="65032"/>
  <c r="N92" i="65032"/>
  <c r="S88" i="65032"/>
  <c r="N88" i="65032"/>
  <c r="S84" i="65032"/>
  <c r="N84" i="65032"/>
  <c r="BA47" i="65032"/>
  <c r="BA27" i="65032"/>
  <c r="BA46" i="65032"/>
  <c r="BA44" i="65032"/>
  <c r="BA42" i="65032"/>
  <c r="BA40" i="65032"/>
  <c r="BA38" i="65032"/>
  <c r="BA36" i="65032"/>
  <c r="BA34" i="65032"/>
  <c r="BA32" i="65032"/>
  <c r="AX31" i="65032"/>
  <c r="BA31" i="65032"/>
  <c r="AX30" i="65032"/>
  <c r="BA30" i="65032"/>
  <c r="AX29" i="65032"/>
  <c r="BA29" i="65032"/>
  <c r="AX28" i="65032"/>
  <c r="BA28" i="65032"/>
  <c r="AU86" i="65032"/>
  <c r="BA86" i="65032"/>
  <c r="AY86" i="65032" s="1"/>
  <c r="AU85" i="65032"/>
  <c r="BA85" i="65032"/>
  <c r="AY85" i="65032" s="1"/>
  <c r="AU84" i="65032"/>
  <c r="BA84" i="65032"/>
  <c r="AY84" i="65032" s="1"/>
  <c r="AU83" i="65032"/>
  <c r="BA83" i="65032"/>
  <c r="AY83" i="65032" s="1"/>
  <c r="AU82" i="65032"/>
  <c r="BA82" i="65032"/>
  <c r="AY82" i="65032" s="1"/>
  <c r="AU81" i="65032"/>
  <c r="BA81" i="65032"/>
  <c r="AY81" i="65032" s="1"/>
  <c r="AU80" i="65032"/>
  <c r="BA80" i="65032"/>
  <c r="AY80" i="65032" s="1"/>
  <c r="AU79" i="65032"/>
  <c r="BA79" i="65032"/>
  <c r="AY79" i="65032" s="1"/>
  <c r="AU78" i="65032"/>
  <c r="BA78" i="65032"/>
  <c r="AY78" i="65032" s="1"/>
  <c r="AU77" i="65032"/>
  <c r="BA77" i="65032"/>
  <c r="AY77" i="65032" s="1"/>
  <c r="AU76" i="65032"/>
  <c r="BA76" i="65032"/>
  <c r="AY76" i="65032" s="1"/>
  <c r="AU75" i="65032"/>
  <c r="BA75" i="65032"/>
  <c r="AY75" i="65032" s="1"/>
  <c r="AU74" i="65032"/>
  <c r="BA74" i="65032"/>
  <c r="AY74" i="65032" s="1"/>
  <c r="AU73" i="65032"/>
  <c r="BA73" i="65032"/>
  <c r="AY73" i="65032" s="1"/>
  <c r="AU72" i="65032"/>
  <c r="BA72" i="65032"/>
  <c r="AY72" i="65032" s="1"/>
  <c r="AU71" i="65032"/>
  <c r="BA71" i="65032"/>
  <c r="AY71" i="65032" s="1"/>
  <c r="AU70" i="65032"/>
  <c r="BA70" i="65032"/>
  <c r="AY70" i="65032" s="1"/>
  <c r="AU69" i="65032"/>
  <c r="BA69" i="65032"/>
  <c r="AY69" i="65032" s="1"/>
  <c r="AU68" i="65032"/>
  <c r="BA68" i="65032"/>
  <c r="AY68" i="65032" s="1"/>
  <c r="AU67" i="65032"/>
  <c r="BA67" i="65032"/>
  <c r="AY67" i="65032" s="1"/>
  <c r="AU66" i="65032"/>
  <c r="BA66" i="65032"/>
  <c r="AY66" i="65032" s="1"/>
  <c r="AU65" i="65032"/>
  <c r="BA65" i="65032"/>
  <c r="AY65" i="65032" s="1"/>
  <c r="AU64" i="65032"/>
  <c r="BA64" i="65032"/>
  <c r="AY64" i="65032" s="1"/>
  <c r="AU63" i="65032"/>
  <c r="BA63" i="65032"/>
  <c r="AY63" i="65032" s="1"/>
  <c r="AU62" i="65032"/>
  <c r="BA62" i="65032"/>
  <c r="AY62" i="65032" s="1"/>
  <c r="BA61" i="65032"/>
  <c r="BA60" i="65032"/>
  <c r="BA59" i="65032"/>
  <c r="BA58" i="65032"/>
  <c r="BA57" i="65032"/>
  <c r="BA56" i="65032"/>
  <c r="BA55" i="65032"/>
  <c r="BA54" i="65032"/>
  <c r="BA53" i="65032"/>
  <c r="BA52" i="65032"/>
  <c r="BA51" i="65032"/>
  <c r="BA50" i="65032"/>
  <c r="BA49" i="65032"/>
  <c r="BA48" i="65032"/>
  <c r="BA45" i="65032"/>
  <c r="BA43" i="65032"/>
  <c r="BA41" i="65032"/>
  <c r="BA39" i="65032"/>
  <c r="BA37" i="65032"/>
  <c r="BA35" i="65032"/>
  <c r="BA33" i="65032"/>
  <c r="BN86" i="65032"/>
  <c r="BP86" i="65032"/>
  <c r="BR86" i="65032"/>
  <c r="BT86" i="65032"/>
  <c r="BV86" i="65032"/>
  <c r="BX86" i="65032"/>
  <c r="BZ86" i="65032"/>
  <c r="CB86" i="65032"/>
  <c r="CD86" i="65032"/>
  <c r="CF86" i="65032"/>
  <c r="CH86" i="65032"/>
  <c r="CJ86" i="65032"/>
  <c r="CL86" i="65032"/>
  <c r="CN86" i="65032"/>
  <c r="CP86" i="65032"/>
  <c r="CR86" i="65032"/>
  <c r="CT86" i="65032"/>
  <c r="CV86" i="65032"/>
  <c r="CX86" i="65032"/>
  <c r="CZ86" i="65032"/>
  <c r="DB86" i="65032"/>
  <c r="DD86" i="65032"/>
  <c r="DF86" i="65032"/>
  <c r="DH86" i="65032"/>
  <c r="DJ86" i="65032"/>
  <c r="DL86" i="65032"/>
  <c r="DN86" i="65032"/>
  <c r="DP86" i="65032"/>
  <c r="DR86" i="65032"/>
  <c r="DT86" i="65032"/>
  <c r="BM86" i="65032"/>
  <c r="BO86" i="65032"/>
  <c r="BQ86" i="65032"/>
  <c r="BS86" i="65032"/>
  <c r="BU86" i="65032"/>
  <c r="BW86" i="65032"/>
  <c r="BY86" i="65032"/>
  <c r="CA86" i="65032"/>
  <c r="CC86" i="65032"/>
  <c r="CE86" i="65032"/>
  <c r="CG86" i="65032"/>
  <c r="CI86" i="65032"/>
  <c r="CK86" i="65032"/>
  <c r="CM86" i="65032"/>
  <c r="CO86" i="65032"/>
  <c r="CQ86" i="65032"/>
  <c r="CS86" i="65032"/>
  <c r="CU86" i="65032"/>
  <c r="CW86" i="65032"/>
  <c r="CY86" i="65032"/>
  <c r="DA86" i="65032"/>
  <c r="DC86" i="65032"/>
  <c r="DE86" i="65032"/>
  <c r="DG86" i="65032"/>
  <c r="DI86" i="65032"/>
  <c r="DK86" i="65032"/>
  <c r="DM86" i="65032"/>
  <c r="DO86" i="65032"/>
  <c r="DQ86" i="65032"/>
  <c r="DS86" i="65032"/>
  <c r="BN85" i="65032"/>
  <c r="BP85" i="65032"/>
  <c r="BR85" i="65032"/>
  <c r="BT85" i="65032"/>
  <c r="BV85" i="65032"/>
  <c r="BX85" i="65032"/>
  <c r="BZ85" i="65032"/>
  <c r="CB85" i="65032"/>
  <c r="CD85" i="65032"/>
  <c r="CF85" i="65032"/>
  <c r="CH85" i="65032"/>
  <c r="CJ85" i="65032"/>
  <c r="CL85" i="65032"/>
  <c r="CN85" i="65032"/>
  <c r="CP85" i="65032"/>
  <c r="CR85" i="65032"/>
  <c r="CT85" i="65032"/>
  <c r="CV85" i="65032"/>
  <c r="CX85" i="65032"/>
  <c r="CZ85" i="65032"/>
  <c r="DB85" i="65032"/>
  <c r="DD85" i="65032"/>
  <c r="DF85" i="65032"/>
  <c r="DH85" i="65032"/>
  <c r="DJ85" i="65032"/>
  <c r="DL85" i="65032"/>
  <c r="DN85" i="65032"/>
  <c r="DP85" i="65032"/>
  <c r="DR85" i="65032"/>
  <c r="DT85" i="65032"/>
  <c r="BM85" i="65032"/>
  <c r="BO85" i="65032"/>
  <c r="BQ85" i="65032"/>
  <c r="BS85" i="65032"/>
  <c r="BU85" i="65032"/>
  <c r="BW85" i="65032"/>
  <c r="BY85" i="65032"/>
  <c r="CA85" i="65032"/>
  <c r="CC85" i="65032"/>
  <c r="CE85" i="65032"/>
  <c r="CG85" i="65032"/>
  <c r="CI85" i="65032"/>
  <c r="CK85" i="65032"/>
  <c r="CM85" i="65032"/>
  <c r="CO85" i="65032"/>
  <c r="CQ85" i="65032"/>
  <c r="CS85" i="65032"/>
  <c r="CU85" i="65032"/>
  <c r="CW85" i="65032"/>
  <c r="CY85" i="65032"/>
  <c r="DA85" i="65032"/>
  <c r="DC85" i="65032"/>
  <c r="DE85" i="65032"/>
  <c r="DG85" i="65032"/>
  <c r="DI85" i="65032"/>
  <c r="DK85" i="65032"/>
  <c r="DM85" i="65032"/>
  <c r="DO85" i="65032"/>
  <c r="DQ85" i="65032"/>
  <c r="DS85" i="65032"/>
  <c r="BN84" i="65032"/>
  <c r="BP84" i="65032"/>
  <c r="BR84" i="65032"/>
  <c r="BT84" i="65032"/>
  <c r="BV84" i="65032"/>
  <c r="BX84" i="65032"/>
  <c r="BZ84" i="65032"/>
  <c r="CB84" i="65032"/>
  <c r="CD84" i="65032"/>
  <c r="CF84" i="65032"/>
  <c r="CH84" i="65032"/>
  <c r="CJ84" i="65032"/>
  <c r="CL84" i="65032"/>
  <c r="CN84" i="65032"/>
  <c r="CP84" i="65032"/>
  <c r="CR84" i="65032"/>
  <c r="CT84" i="65032"/>
  <c r="CV84" i="65032"/>
  <c r="CX84" i="65032"/>
  <c r="CZ84" i="65032"/>
  <c r="DB84" i="65032"/>
  <c r="DD84" i="65032"/>
  <c r="DF84" i="65032"/>
  <c r="DH84" i="65032"/>
  <c r="DJ84" i="65032"/>
  <c r="DL84" i="65032"/>
  <c r="DN84" i="65032"/>
  <c r="DP84" i="65032"/>
  <c r="DR84" i="65032"/>
  <c r="DT84" i="65032"/>
  <c r="BM84" i="65032"/>
  <c r="BO84" i="65032"/>
  <c r="BQ84" i="65032"/>
  <c r="BS84" i="65032"/>
  <c r="BU84" i="65032"/>
  <c r="BW84" i="65032"/>
  <c r="BY84" i="65032"/>
  <c r="CA84" i="65032"/>
  <c r="CC84" i="65032"/>
  <c r="CE84" i="65032"/>
  <c r="CG84" i="65032"/>
  <c r="CI84" i="65032"/>
  <c r="CK84" i="65032"/>
  <c r="CM84" i="65032"/>
  <c r="CO84" i="65032"/>
  <c r="CQ84" i="65032"/>
  <c r="CS84" i="65032"/>
  <c r="CU84" i="65032"/>
  <c r="CW84" i="65032"/>
  <c r="CY84" i="65032"/>
  <c r="DA84" i="65032"/>
  <c r="DC84" i="65032"/>
  <c r="DE84" i="65032"/>
  <c r="DG84" i="65032"/>
  <c r="DI84" i="65032"/>
  <c r="DK84" i="65032"/>
  <c r="DM84" i="65032"/>
  <c r="DO84" i="65032"/>
  <c r="DQ84" i="65032"/>
  <c r="DS84" i="65032"/>
  <c r="BN83" i="65032"/>
  <c r="BP83" i="65032"/>
  <c r="BR83" i="65032"/>
  <c r="BT83" i="65032"/>
  <c r="BV83" i="65032"/>
  <c r="BX83" i="65032"/>
  <c r="BZ83" i="65032"/>
  <c r="CB83" i="65032"/>
  <c r="CD83" i="65032"/>
  <c r="CF83" i="65032"/>
  <c r="CH83" i="65032"/>
  <c r="CJ83" i="65032"/>
  <c r="CL83" i="65032"/>
  <c r="CN83" i="65032"/>
  <c r="CP83" i="65032"/>
  <c r="CR83" i="65032"/>
  <c r="CT83" i="65032"/>
  <c r="CV83" i="65032"/>
  <c r="CX83" i="65032"/>
  <c r="CZ83" i="65032"/>
  <c r="DB83" i="65032"/>
  <c r="DD83" i="65032"/>
  <c r="DF83" i="65032"/>
  <c r="DH83" i="65032"/>
  <c r="DJ83" i="65032"/>
  <c r="DL83" i="65032"/>
  <c r="DN83" i="65032"/>
  <c r="DP83" i="65032"/>
  <c r="DR83" i="65032"/>
  <c r="DT83" i="65032"/>
  <c r="BM83" i="65032"/>
  <c r="BO83" i="65032"/>
  <c r="BQ83" i="65032"/>
  <c r="BS83" i="65032"/>
  <c r="BU83" i="65032"/>
  <c r="BW83" i="65032"/>
  <c r="BY83" i="65032"/>
  <c r="CA83" i="65032"/>
  <c r="CC83" i="65032"/>
  <c r="CE83" i="65032"/>
  <c r="CG83" i="65032"/>
  <c r="CI83" i="65032"/>
  <c r="CK83" i="65032"/>
  <c r="CM83" i="65032"/>
  <c r="CO83" i="65032"/>
  <c r="CQ83" i="65032"/>
  <c r="CS83" i="65032"/>
  <c r="CU83" i="65032"/>
  <c r="CW83" i="65032"/>
  <c r="CY83" i="65032"/>
  <c r="DA83" i="65032"/>
  <c r="DC83" i="65032"/>
  <c r="DE83" i="65032"/>
  <c r="DG83" i="65032"/>
  <c r="DI83" i="65032"/>
  <c r="DK83" i="65032"/>
  <c r="DM83" i="65032"/>
  <c r="DO83" i="65032"/>
  <c r="DQ83" i="65032"/>
  <c r="DS83" i="65032"/>
  <c r="BN82" i="65032"/>
  <c r="BP82" i="65032"/>
  <c r="BR82" i="65032"/>
  <c r="BT82" i="65032"/>
  <c r="BV82" i="65032"/>
  <c r="BX82" i="65032"/>
  <c r="BZ82" i="65032"/>
  <c r="CB82" i="65032"/>
  <c r="CD82" i="65032"/>
  <c r="CF82" i="65032"/>
  <c r="CH82" i="65032"/>
  <c r="CJ82" i="65032"/>
  <c r="CL82" i="65032"/>
  <c r="CN82" i="65032"/>
  <c r="CP82" i="65032"/>
  <c r="CR82" i="65032"/>
  <c r="CT82" i="65032"/>
  <c r="CV82" i="65032"/>
  <c r="CX82" i="65032"/>
  <c r="CZ82" i="65032"/>
  <c r="DB82" i="65032"/>
  <c r="DD82" i="65032"/>
  <c r="DF82" i="65032"/>
  <c r="DH82" i="65032"/>
  <c r="DJ82" i="65032"/>
  <c r="DL82" i="65032"/>
  <c r="DN82" i="65032"/>
  <c r="DP82" i="65032"/>
  <c r="DR82" i="65032"/>
  <c r="DT82" i="65032"/>
  <c r="BM82" i="65032"/>
  <c r="BO82" i="65032"/>
  <c r="BQ82" i="65032"/>
  <c r="BS82" i="65032"/>
  <c r="BU82" i="65032"/>
  <c r="BW82" i="65032"/>
  <c r="BY82" i="65032"/>
  <c r="CA82" i="65032"/>
  <c r="CC82" i="65032"/>
  <c r="CE82" i="65032"/>
  <c r="CG82" i="65032"/>
  <c r="CI82" i="65032"/>
  <c r="CK82" i="65032"/>
  <c r="CM82" i="65032"/>
  <c r="CO82" i="65032"/>
  <c r="CQ82" i="65032"/>
  <c r="CS82" i="65032"/>
  <c r="CU82" i="65032"/>
  <c r="CW82" i="65032"/>
  <c r="CY82" i="65032"/>
  <c r="DA82" i="65032"/>
  <c r="DC82" i="65032"/>
  <c r="DE82" i="65032"/>
  <c r="DG82" i="65032"/>
  <c r="DI82" i="65032"/>
  <c r="DK82" i="65032"/>
  <c r="DM82" i="65032"/>
  <c r="DO82" i="65032"/>
  <c r="DQ82" i="65032"/>
  <c r="DS82" i="65032"/>
  <c r="BN81" i="65032"/>
  <c r="BP81" i="65032"/>
  <c r="BR81" i="65032"/>
  <c r="BT81" i="65032"/>
  <c r="BV81" i="65032"/>
  <c r="BX81" i="65032"/>
  <c r="BZ81" i="65032"/>
  <c r="CB81" i="65032"/>
  <c r="CD81" i="65032"/>
  <c r="CF81" i="65032"/>
  <c r="CH81" i="65032"/>
  <c r="CJ81" i="65032"/>
  <c r="CL81" i="65032"/>
  <c r="CN81" i="65032"/>
  <c r="CP81" i="65032"/>
  <c r="CR81" i="65032"/>
  <c r="CT81" i="65032"/>
  <c r="CV81" i="65032"/>
  <c r="CX81" i="65032"/>
  <c r="CZ81" i="65032"/>
  <c r="DB81" i="65032"/>
  <c r="DD81" i="65032"/>
  <c r="DF81" i="65032"/>
  <c r="DH81" i="65032"/>
  <c r="DJ81" i="65032"/>
  <c r="DL81" i="65032"/>
  <c r="DN81" i="65032"/>
  <c r="DP81" i="65032"/>
  <c r="DR81" i="65032"/>
  <c r="DT81" i="65032"/>
  <c r="BM81" i="65032"/>
  <c r="BO81" i="65032"/>
  <c r="BQ81" i="65032"/>
  <c r="BS81" i="65032"/>
  <c r="BU81" i="65032"/>
  <c r="BW81" i="65032"/>
  <c r="BY81" i="65032"/>
  <c r="CA81" i="65032"/>
  <c r="CC81" i="65032"/>
  <c r="CE81" i="65032"/>
  <c r="CG81" i="65032"/>
  <c r="CI81" i="65032"/>
  <c r="CK81" i="65032"/>
  <c r="CM81" i="65032"/>
  <c r="CO81" i="65032"/>
  <c r="CQ81" i="65032"/>
  <c r="CS81" i="65032"/>
  <c r="CU81" i="65032"/>
  <c r="CW81" i="65032"/>
  <c r="CY81" i="65032"/>
  <c r="DA81" i="65032"/>
  <c r="DC81" i="65032"/>
  <c r="DE81" i="65032"/>
  <c r="DG81" i="65032"/>
  <c r="DI81" i="65032"/>
  <c r="DK81" i="65032"/>
  <c r="DM81" i="65032"/>
  <c r="DO81" i="65032"/>
  <c r="DQ81" i="65032"/>
  <c r="DS81" i="65032"/>
  <c r="BN80" i="65032"/>
  <c r="BP80" i="65032"/>
  <c r="BR80" i="65032"/>
  <c r="BT80" i="65032"/>
  <c r="BV80" i="65032"/>
  <c r="BX80" i="65032"/>
  <c r="BZ80" i="65032"/>
  <c r="CB80" i="65032"/>
  <c r="CD80" i="65032"/>
  <c r="CF80" i="65032"/>
  <c r="CH80" i="65032"/>
  <c r="CJ80" i="65032"/>
  <c r="CL80" i="65032"/>
  <c r="CN80" i="65032"/>
  <c r="CP80" i="65032"/>
  <c r="CR80" i="65032"/>
  <c r="CT80" i="65032"/>
  <c r="CV80" i="65032"/>
  <c r="CX80" i="65032"/>
  <c r="CZ80" i="65032"/>
  <c r="DB80" i="65032"/>
  <c r="DD80" i="65032"/>
  <c r="DF80" i="65032"/>
  <c r="DH80" i="65032"/>
  <c r="DJ80" i="65032"/>
  <c r="DL80" i="65032"/>
  <c r="DN80" i="65032"/>
  <c r="DP80" i="65032"/>
  <c r="DR80" i="65032"/>
  <c r="DT80" i="65032"/>
  <c r="BM80" i="65032"/>
  <c r="BO80" i="65032"/>
  <c r="BQ80" i="65032"/>
  <c r="BS80" i="65032"/>
  <c r="BU80" i="65032"/>
  <c r="BW80" i="65032"/>
  <c r="BY80" i="65032"/>
  <c r="CA80" i="65032"/>
  <c r="CC80" i="65032"/>
  <c r="CE80" i="65032"/>
  <c r="CG80" i="65032"/>
  <c r="CI80" i="65032"/>
  <c r="CK80" i="65032"/>
  <c r="CM80" i="65032"/>
  <c r="CO80" i="65032"/>
  <c r="CQ80" i="65032"/>
  <c r="CS80" i="65032"/>
  <c r="CU80" i="65032"/>
  <c r="CW80" i="65032"/>
  <c r="CY80" i="65032"/>
  <c r="DA80" i="65032"/>
  <c r="DC80" i="65032"/>
  <c r="DE80" i="65032"/>
  <c r="DG80" i="65032"/>
  <c r="DI80" i="65032"/>
  <c r="DK80" i="65032"/>
  <c r="DM80" i="65032"/>
  <c r="DO80" i="65032"/>
  <c r="DQ80" i="65032"/>
  <c r="DS80" i="65032"/>
  <c r="BN79" i="65032"/>
  <c r="BP79" i="65032"/>
  <c r="BR79" i="65032"/>
  <c r="BT79" i="65032"/>
  <c r="BV79" i="65032"/>
  <c r="BX79" i="65032"/>
  <c r="BZ79" i="65032"/>
  <c r="CB79" i="65032"/>
  <c r="CD79" i="65032"/>
  <c r="CF79" i="65032"/>
  <c r="CH79" i="65032"/>
  <c r="CJ79" i="65032"/>
  <c r="CL79" i="65032"/>
  <c r="CN79" i="65032"/>
  <c r="CP79" i="65032"/>
  <c r="CR79" i="65032"/>
  <c r="CT79" i="65032"/>
  <c r="CV79" i="65032"/>
  <c r="CX79" i="65032"/>
  <c r="CZ79" i="65032"/>
  <c r="DB79" i="65032"/>
  <c r="DD79" i="65032"/>
  <c r="DF79" i="65032"/>
  <c r="DH79" i="65032"/>
  <c r="DJ79" i="65032"/>
  <c r="DL79" i="65032"/>
  <c r="DN79" i="65032"/>
  <c r="DP79" i="65032"/>
  <c r="DR79" i="65032"/>
  <c r="DT79" i="65032"/>
  <c r="BM79" i="65032"/>
  <c r="BO79" i="65032"/>
  <c r="BQ79" i="65032"/>
  <c r="BS79" i="65032"/>
  <c r="BU79" i="65032"/>
  <c r="BW79" i="65032"/>
  <c r="BY79" i="65032"/>
  <c r="CA79" i="65032"/>
  <c r="CC79" i="65032"/>
  <c r="CE79" i="65032"/>
  <c r="CG79" i="65032"/>
  <c r="CI79" i="65032"/>
  <c r="CK79" i="65032"/>
  <c r="CM79" i="65032"/>
  <c r="CO79" i="65032"/>
  <c r="CQ79" i="65032"/>
  <c r="CS79" i="65032"/>
  <c r="CU79" i="65032"/>
  <c r="CW79" i="65032"/>
  <c r="CY79" i="65032"/>
  <c r="DA79" i="65032"/>
  <c r="DC79" i="65032"/>
  <c r="DE79" i="65032"/>
  <c r="DG79" i="65032"/>
  <c r="DI79" i="65032"/>
  <c r="DK79" i="65032"/>
  <c r="DM79" i="65032"/>
  <c r="DO79" i="65032"/>
  <c r="DQ79" i="65032"/>
  <c r="DS79" i="65032"/>
  <c r="BN78" i="65032"/>
  <c r="BP78" i="65032"/>
  <c r="BR78" i="65032"/>
  <c r="BT78" i="65032"/>
  <c r="BV78" i="65032"/>
  <c r="BX78" i="65032"/>
  <c r="BZ78" i="65032"/>
  <c r="CB78" i="65032"/>
  <c r="CD78" i="65032"/>
  <c r="CF78" i="65032"/>
  <c r="CH78" i="65032"/>
  <c r="CJ78" i="65032"/>
  <c r="CL78" i="65032"/>
  <c r="CN78" i="65032"/>
  <c r="CP78" i="65032"/>
  <c r="CR78" i="65032"/>
  <c r="CT78" i="65032"/>
  <c r="CV78" i="65032"/>
  <c r="CX78" i="65032"/>
  <c r="CZ78" i="65032"/>
  <c r="DB78" i="65032"/>
  <c r="DD78" i="65032"/>
  <c r="DF78" i="65032"/>
  <c r="DH78" i="65032"/>
  <c r="DJ78" i="65032"/>
  <c r="DL78" i="65032"/>
  <c r="DN78" i="65032"/>
  <c r="DP78" i="65032"/>
  <c r="DR78" i="65032"/>
  <c r="DT78" i="65032"/>
  <c r="BM78" i="65032"/>
  <c r="BO78" i="65032"/>
  <c r="BQ78" i="65032"/>
  <c r="BS78" i="65032"/>
  <c r="BU78" i="65032"/>
  <c r="BW78" i="65032"/>
  <c r="BY78" i="65032"/>
  <c r="CA78" i="65032"/>
  <c r="CC78" i="65032"/>
  <c r="CE78" i="65032"/>
  <c r="CG78" i="65032"/>
  <c r="CI78" i="65032"/>
  <c r="CK78" i="65032"/>
  <c r="CM78" i="65032"/>
  <c r="CO78" i="65032"/>
  <c r="CQ78" i="65032"/>
  <c r="CS78" i="65032"/>
  <c r="CU78" i="65032"/>
  <c r="CW78" i="65032"/>
  <c r="CY78" i="65032"/>
  <c r="DA78" i="65032"/>
  <c r="DC78" i="65032"/>
  <c r="DE78" i="65032"/>
  <c r="DG78" i="65032"/>
  <c r="DI78" i="65032"/>
  <c r="DK78" i="65032"/>
  <c r="DM78" i="65032"/>
  <c r="DO78" i="65032"/>
  <c r="DQ78" i="65032"/>
  <c r="DS78" i="65032"/>
  <c r="BN77" i="65032"/>
  <c r="BP77" i="65032"/>
  <c r="BR77" i="65032"/>
  <c r="BT77" i="65032"/>
  <c r="BV77" i="65032"/>
  <c r="BX77" i="65032"/>
  <c r="BZ77" i="65032"/>
  <c r="CB77" i="65032"/>
  <c r="CD77" i="65032"/>
  <c r="CF77" i="65032"/>
  <c r="CH77" i="65032"/>
  <c r="CJ77" i="65032"/>
  <c r="CL77" i="65032"/>
  <c r="CN77" i="65032"/>
  <c r="CP77" i="65032"/>
  <c r="CR77" i="65032"/>
  <c r="CT77" i="65032"/>
  <c r="CV77" i="65032"/>
  <c r="CX77" i="65032"/>
  <c r="CZ77" i="65032"/>
  <c r="DB77" i="65032"/>
  <c r="DD77" i="65032"/>
  <c r="DF77" i="65032"/>
  <c r="DH77" i="65032"/>
  <c r="DJ77" i="65032"/>
  <c r="DL77" i="65032"/>
  <c r="DN77" i="65032"/>
  <c r="DP77" i="65032"/>
  <c r="DR77" i="65032"/>
  <c r="DT77" i="65032"/>
  <c r="BM77" i="65032"/>
  <c r="BO77" i="65032"/>
  <c r="BQ77" i="65032"/>
  <c r="BS77" i="65032"/>
  <c r="BU77" i="65032"/>
  <c r="BW77" i="65032"/>
  <c r="BY77" i="65032"/>
  <c r="CA77" i="65032"/>
  <c r="CC77" i="65032"/>
  <c r="CE77" i="65032"/>
  <c r="CG77" i="65032"/>
  <c r="CI77" i="65032"/>
  <c r="CK77" i="65032"/>
  <c r="CM77" i="65032"/>
  <c r="CO77" i="65032"/>
  <c r="CQ77" i="65032"/>
  <c r="CS77" i="65032"/>
  <c r="CU77" i="65032"/>
  <c r="CW77" i="65032"/>
  <c r="CY77" i="65032"/>
  <c r="DA77" i="65032"/>
  <c r="DC77" i="65032"/>
  <c r="DE77" i="65032"/>
  <c r="DG77" i="65032"/>
  <c r="DI77" i="65032"/>
  <c r="DK77" i="65032"/>
  <c r="DM77" i="65032"/>
  <c r="DO77" i="65032"/>
  <c r="DQ77" i="65032"/>
  <c r="DS77" i="65032"/>
  <c r="BN76" i="65032"/>
  <c r="BP76" i="65032"/>
  <c r="BR76" i="65032"/>
  <c r="BT76" i="65032"/>
  <c r="BV76" i="65032"/>
  <c r="BX76" i="65032"/>
  <c r="BZ76" i="65032"/>
  <c r="CB76" i="65032"/>
  <c r="CD76" i="65032"/>
  <c r="CF76" i="65032"/>
  <c r="CH76" i="65032"/>
  <c r="CJ76" i="65032"/>
  <c r="CL76" i="65032"/>
  <c r="CN76" i="65032"/>
  <c r="CP76" i="65032"/>
  <c r="CR76" i="65032"/>
  <c r="CT76" i="65032"/>
  <c r="CV76" i="65032"/>
  <c r="CX76" i="65032"/>
  <c r="CZ76" i="65032"/>
  <c r="DB76" i="65032"/>
  <c r="DD76" i="65032"/>
  <c r="DF76" i="65032"/>
  <c r="DH76" i="65032"/>
  <c r="DJ76" i="65032"/>
  <c r="DL76" i="65032"/>
  <c r="DN76" i="65032"/>
  <c r="DP76" i="65032"/>
  <c r="DR76" i="65032"/>
  <c r="DT76" i="65032"/>
  <c r="BM76" i="65032"/>
  <c r="BO76" i="65032"/>
  <c r="BQ76" i="65032"/>
  <c r="BS76" i="65032"/>
  <c r="BU76" i="65032"/>
  <c r="BW76" i="65032"/>
  <c r="BY76" i="65032"/>
  <c r="CA76" i="65032"/>
  <c r="CC76" i="65032"/>
  <c r="CE76" i="65032"/>
  <c r="CG76" i="65032"/>
  <c r="CI76" i="65032"/>
  <c r="CK76" i="65032"/>
  <c r="CM76" i="65032"/>
  <c r="CO76" i="65032"/>
  <c r="CQ76" i="65032"/>
  <c r="CS76" i="65032"/>
  <c r="CU76" i="65032"/>
  <c r="CW76" i="65032"/>
  <c r="CY76" i="65032"/>
  <c r="DA76" i="65032"/>
  <c r="DC76" i="65032"/>
  <c r="DE76" i="65032"/>
  <c r="DG76" i="65032"/>
  <c r="DI76" i="65032"/>
  <c r="DK76" i="65032"/>
  <c r="DM76" i="65032"/>
  <c r="DO76" i="65032"/>
  <c r="DQ76" i="65032"/>
  <c r="DS76" i="65032"/>
  <c r="BN75" i="65032"/>
  <c r="BP75" i="65032"/>
  <c r="BR75" i="65032"/>
  <c r="BT75" i="65032"/>
  <c r="BV75" i="65032"/>
  <c r="BX75" i="65032"/>
  <c r="BZ75" i="65032"/>
  <c r="CB75" i="65032"/>
  <c r="CD75" i="65032"/>
  <c r="CF75" i="65032"/>
  <c r="CH75" i="65032"/>
  <c r="CJ75" i="65032"/>
  <c r="CL75" i="65032"/>
  <c r="CN75" i="65032"/>
  <c r="CP75" i="65032"/>
  <c r="CR75" i="65032"/>
  <c r="CT75" i="65032"/>
  <c r="CV75" i="65032"/>
  <c r="CX75" i="65032"/>
  <c r="CZ75" i="65032"/>
  <c r="DB75" i="65032"/>
  <c r="DD75" i="65032"/>
  <c r="DF75" i="65032"/>
  <c r="DH75" i="65032"/>
  <c r="DJ75" i="65032"/>
  <c r="DL75" i="65032"/>
  <c r="DN75" i="65032"/>
  <c r="DP75" i="65032"/>
  <c r="DR75" i="65032"/>
  <c r="DT75" i="65032"/>
  <c r="BM75" i="65032"/>
  <c r="BO75" i="65032"/>
  <c r="BQ75" i="65032"/>
  <c r="BS75" i="65032"/>
  <c r="BU75" i="65032"/>
  <c r="BW75" i="65032"/>
  <c r="BY75" i="65032"/>
  <c r="CA75" i="65032"/>
  <c r="CC75" i="65032"/>
  <c r="CE75" i="65032"/>
  <c r="CG75" i="65032"/>
  <c r="CI75" i="65032"/>
  <c r="CK75" i="65032"/>
  <c r="CM75" i="65032"/>
  <c r="CO75" i="65032"/>
  <c r="CQ75" i="65032"/>
  <c r="CS75" i="65032"/>
  <c r="CU75" i="65032"/>
  <c r="CW75" i="65032"/>
  <c r="CY75" i="65032"/>
  <c r="DA75" i="65032"/>
  <c r="DC75" i="65032"/>
  <c r="DE75" i="65032"/>
  <c r="DG75" i="65032"/>
  <c r="DI75" i="65032"/>
  <c r="DK75" i="65032"/>
  <c r="DM75" i="65032"/>
  <c r="DO75" i="65032"/>
  <c r="DQ75" i="65032"/>
  <c r="DS75" i="65032"/>
  <c r="BN74" i="65032"/>
  <c r="BP74" i="65032"/>
  <c r="BR74" i="65032"/>
  <c r="BT74" i="65032"/>
  <c r="BV74" i="65032"/>
  <c r="BX74" i="65032"/>
  <c r="BZ74" i="65032"/>
  <c r="CB74" i="65032"/>
  <c r="CD74" i="65032"/>
  <c r="CF74" i="65032"/>
  <c r="CH74" i="65032"/>
  <c r="CJ74" i="65032"/>
  <c r="CL74" i="65032"/>
  <c r="CN74" i="65032"/>
  <c r="CP74" i="65032"/>
  <c r="CR74" i="65032"/>
  <c r="CT74" i="65032"/>
  <c r="CV74" i="65032"/>
  <c r="CX74" i="65032"/>
  <c r="CZ74" i="65032"/>
  <c r="DB74" i="65032"/>
  <c r="DD74" i="65032"/>
  <c r="DF74" i="65032"/>
  <c r="DH74" i="65032"/>
  <c r="DJ74" i="65032"/>
  <c r="DL74" i="65032"/>
  <c r="DN74" i="65032"/>
  <c r="DP74" i="65032"/>
  <c r="DR74" i="65032"/>
  <c r="DT74" i="65032"/>
  <c r="BM74" i="65032"/>
  <c r="BO74" i="65032"/>
  <c r="BQ74" i="65032"/>
  <c r="BS74" i="65032"/>
  <c r="BU74" i="65032"/>
  <c r="BW74" i="65032"/>
  <c r="BY74" i="65032"/>
  <c r="CA74" i="65032"/>
  <c r="CC74" i="65032"/>
  <c r="CE74" i="65032"/>
  <c r="CG74" i="65032"/>
  <c r="CI74" i="65032"/>
  <c r="CK74" i="65032"/>
  <c r="CM74" i="65032"/>
  <c r="CO74" i="65032"/>
  <c r="CQ74" i="65032"/>
  <c r="CS74" i="65032"/>
  <c r="CU74" i="65032"/>
  <c r="CW74" i="65032"/>
  <c r="CY74" i="65032"/>
  <c r="DA74" i="65032"/>
  <c r="DC74" i="65032"/>
  <c r="DE74" i="65032"/>
  <c r="DG74" i="65032"/>
  <c r="DI74" i="65032"/>
  <c r="DK74" i="65032"/>
  <c r="DM74" i="65032"/>
  <c r="DO74" i="65032"/>
  <c r="DQ74" i="65032"/>
  <c r="DS74" i="65032"/>
  <c r="BN73" i="65032"/>
  <c r="BP73" i="65032"/>
  <c r="BR73" i="65032"/>
  <c r="BT73" i="65032"/>
  <c r="BV73" i="65032"/>
  <c r="BX73" i="65032"/>
  <c r="BZ73" i="65032"/>
  <c r="CB73" i="65032"/>
  <c r="CD73" i="65032"/>
  <c r="CF73" i="65032"/>
  <c r="CH73" i="65032"/>
  <c r="CJ73" i="65032"/>
  <c r="CL73" i="65032"/>
  <c r="CN73" i="65032"/>
  <c r="CP73" i="65032"/>
  <c r="CR73" i="65032"/>
  <c r="CT73" i="65032"/>
  <c r="CV73" i="65032"/>
  <c r="CX73" i="65032"/>
  <c r="CZ73" i="65032"/>
  <c r="DB73" i="65032"/>
  <c r="DD73" i="65032"/>
  <c r="DF73" i="65032"/>
  <c r="DH73" i="65032"/>
  <c r="DJ73" i="65032"/>
  <c r="DL73" i="65032"/>
  <c r="DN73" i="65032"/>
  <c r="DP73" i="65032"/>
  <c r="DR73" i="65032"/>
  <c r="DT73" i="65032"/>
  <c r="BM73" i="65032"/>
  <c r="BO73" i="65032"/>
  <c r="BQ73" i="65032"/>
  <c r="BS73" i="65032"/>
  <c r="BU73" i="65032"/>
  <c r="BW73" i="65032"/>
  <c r="BY73" i="65032"/>
  <c r="CA73" i="65032"/>
  <c r="CC73" i="65032"/>
  <c r="CE73" i="65032"/>
  <c r="CG73" i="65032"/>
  <c r="CI73" i="65032"/>
  <c r="CK73" i="65032"/>
  <c r="CM73" i="65032"/>
  <c r="CO73" i="65032"/>
  <c r="CQ73" i="65032"/>
  <c r="CS73" i="65032"/>
  <c r="CU73" i="65032"/>
  <c r="CW73" i="65032"/>
  <c r="CY73" i="65032"/>
  <c r="DA73" i="65032"/>
  <c r="DC73" i="65032"/>
  <c r="DE73" i="65032"/>
  <c r="DG73" i="65032"/>
  <c r="DI73" i="65032"/>
  <c r="DK73" i="65032"/>
  <c r="DM73" i="65032"/>
  <c r="DO73" i="65032"/>
  <c r="DQ73" i="65032"/>
  <c r="DS73" i="65032"/>
  <c r="BN72" i="65032"/>
  <c r="BP72" i="65032"/>
  <c r="BR72" i="65032"/>
  <c r="BT72" i="65032"/>
  <c r="BV72" i="65032"/>
  <c r="BX72" i="65032"/>
  <c r="BZ72" i="65032"/>
  <c r="CB72" i="65032"/>
  <c r="CD72" i="65032"/>
  <c r="CF72" i="65032"/>
  <c r="CH72" i="65032"/>
  <c r="CJ72" i="65032"/>
  <c r="CL72" i="65032"/>
  <c r="CN72" i="65032"/>
  <c r="CP72" i="65032"/>
  <c r="CR72" i="65032"/>
  <c r="CT72" i="65032"/>
  <c r="CV72" i="65032"/>
  <c r="CX72" i="65032"/>
  <c r="CZ72" i="65032"/>
  <c r="DB72" i="65032"/>
  <c r="DD72" i="65032"/>
  <c r="DF72" i="65032"/>
  <c r="DH72" i="65032"/>
  <c r="DJ72" i="65032"/>
  <c r="DL72" i="65032"/>
  <c r="DN72" i="65032"/>
  <c r="DP72" i="65032"/>
  <c r="DR72" i="65032"/>
  <c r="DT72" i="65032"/>
  <c r="BM72" i="65032"/>
  <c r="BO72" i="65032"/>
  <c r="BQ72" i="65032"/>
  <c r="BS72" i="65032"/>
  <c r="BU72" i="65032"/>
  <c r="BW72" i="65032"/>
  <c r="BY72" i="65032"/>
  <c r="CA72" i="65032"/>
  <c r="CC72" i="65032"/>
  <c r="CE72" i="65032"/>
  <c r="CG72" i="65032"/>
  <c r="CI72" i="65032"/>
  <c r="CK72" i="65032"/>
  <c r="CM72" i="65032"/>
  <c r="CO72" i="65032"/>
  <c r="CQ72" i="65032"/>
  <c r="CS72" i="65032"/>
  <c r="CU72" i="65032"/>
  <c r="CW72" i="65032"/>
  <c r="CY72" i="65032"/>
  <c r="DA72" i="65032"/>
  <c r="DC72" i="65032"/>
  <c r="DE72" i="65032"/>
  <c r="DG72" i="65032"/>
  <c r="DI72" i="65032"/>
  <c r="DK72" i="65032"/>
  <c r="DM72" i="65032"/>
  <c r="DO72" i="65032"/>
  <c r="DQ72" i="65032"/>
  <c r="DS72" i="65032"/>
  <c r="BN71" i="65032"/>
  <c r="BP71" i="65032"/>
  <c r="BR71" i="65032"/>
  <c r="BT71" i="65032"/>
  <c r="BV71" i="65032"/>
  <c r="BX71" i="65032"/>
  <c r="BZ71" i="65032"/>
  <c r="CB71" i="65032"/>
  <c r="CD71" i="65032"/>
  <c r="CF71" i="65032"/>
  <c r="CH71" i="65032"/>
  <c r="CJ71" i="65032"/>
  <c r="CL71" i="65032"/>
  <c r="CN71" i="65032"/>
  <c r="CP71" i="65032"/>
  <c r="CR71" i="65032"/>
  <c r="CT71" i="65032"/>
  <c r="CV71" i="65032"/>
  <c r="CX71" i="65032"/>
  <c r="CZ71" i="65032"/>
  <c r="DB71" i="65032"/>
  <c r="DD71" i="65032"/>
  <c r="DF71" i="65032"/>
  <c r="DH71" i="65032"/>
  <c r="DJ71" i="65032"/>
  <c r="DL71" i="65032"/>
  <c r="DN71" i="65032"/>
  <c r="DP71" i="65032"/>
  <c r="DR71" i="65032"/>
  <c r="DT71" i="65032"/>
  <c r="BM71" i="65032"/>
  <c r="BO71" i="65032"/>
  <c r="BQ71" i="65032"/>
  <c r="BS71" i="65032"/>
  <c r="BU71" i="65032"/>
  <c r="BW71" i="65032"/>
  <c r="BY71" i="65032"/>
  <c r="CA71" i="65032"/>
  <c r="CC71" i="65032"/>
  <c r="CE71" i="65032"/>
  <c r="CG71" i="65032"/>
  <c r="CI71" i="65032"/>
  <c r="CK71" i="65032"/>
  <c r="CM71" i="65032"/>
  <c r="CO71" i="65032"/>
  <c r="CQ71" i="65032"/>
  <c r="CS71" i="65032"/>
  <c r="CU71" i="65032"/>
  <c r="CW71" i="65032"/>
  <c r="CY71" i="65032"/>
  <c r="DA71" i="65032"/>
  <c r="DC71" i="65032"/>
  <c r="DE71" i="65032"/>
  <c r="DG71" i="65032"/>
  <c r="DI71" i="65032"/>
  <c r="DK71" i="65032"/>
  <c r="DM71" i="65032"/>
  <c r="DO71" i="65032"/>
  <c r="DQ71" i="65032"/>
  <c r="DS71" i="65032"/>
  <c r="BN70" i="65032"/>
  <c r="BP70" i="65032"/>
  <c r="BR70" i="65032"/>
  <c r="BT70" i="65032"/>
  <c r="BV70" i="65032"/>
  <c r="BX70" i="65032"/>
  <c r="BZ70" i="65032"/>
  <c r="CB70" i="65032"/>
  <c r="CD70" i="65032"/>
  <c r="CF70" i="65032"/>
  <c r="CH70" i="65032"/>
  <c r="CJ70" i="65032"/>
  <c r="CL70" i="65032"/>
  <c r="CN70" i="65032"/>
  <c r="CP70" i="65032"/>
  <c r="CR70" i="65032"/>
  <c r="CT70" i="65032"/>
  <c r="CV70" i="65032"/>
  <c r="CX70" i="65032"/>
  <c r="CZ70" i="65032"/>
  <c r="DB70" i="65032"/>
  <c r="DD70" i="65032"/>
  <c r="DF70" i="65032"/>
  <c r="DH70" i="65032"/>
  <c r="DJ70" i="65032"/>
  <c r="DL70" i="65032"/>
  <c r="DN70" i="65032"/>
  <c r="DP70" i="65032"/>
  <c r="DR70" i="65032"/>
  <c r="DT70" i="65032"/>
  <c r="BM70" i="65032"/>
  <c r="BO70" i="65032"/>
  <c r="BQ70" i="65032"/>
  <c r="BS70" i="65032"/>
  <c r="BU70" i="65032"/>
  <c r="BW70" i="65032"/>
  <c r="BY70" i="65032"/>
  <c r="CA70" i="65032"/>
  <c r="CC70" i="65032"/>
  <c r="CE70" i="65032"/>
  <c r="CG70" i="65032"/>
  <c r="CI70" i="65032"/>
  <c r="CK70" i="65032"/>
  <c r="CM70" i="65032"/>
  <c r="CO70" i="65032"/>
  <c r="CQ70" i="65032"/>
  <c r="CS70" i="65032"/>
  <c r="CU70" i="65032"/>
  <c r="CW70" i="65032"/>
  <c r="CY70" i="65032"/>
  <c r="DA70" i="65032"/>
  <c r="DC70" i="65032"/>
  <c r="DE70" i="65032"/>
  <c r="DG70" i="65032"/>
  <c r="DI70" i="65032"/>
  <c r="DK70" i="65032"/>
  <c r="DM70" i="65032"/>
  <c r="DO70" i="65032"/>
  <c r="DQ70" i="65032"/>
  <c r="DS70" i="65032"/>
  <c r="BN69" i="65032"/>
  <c r="BP69" i="65032"/>
  <c r="BR69" i="65032"/>
  <c r="BT69" i="65032"/>
  <c r="BV69" i="65032"/>
  <c r="BX69" i="65032"/>
  <c r="BZ69" i="65032"/>
  <c r="CB69" i="65032"/>
  <c r="CD69" i="65032"/>
  <c r="CF69" i="65032"/>
  <c r="CH69" i="65032"/>
  <c r="CJ69" i="65032"/>
  <c r="CL69" i="65032"/>
  <c r="CN69" i="65032"/>
  <c r="CP69" i="65032"/>
  <c r="CR69" i="65032"/>
  <c r="CT69" i="65032"/>
  <c r="CV69" i="65032"/>
  <c r="CX69" i="65032"/>
  <c r="CZ69" i="65032"/>
  <c r="DB69" i="65032"/>
  <c r="DD69" i="65032"/>
  <c r="DF69" i="65032"/>
  <c r="DH69" i="65032"/>
  <c r="DJ69" i="65032"/>
  <c r="DL69" i="65032"/>
  <c r="DN69" i="65032"/>
  <c r="DP69" i="65032"/>
  <c r="DR69" i="65032"/>
  <c r="DT69" i="65032"/>
  <c r="BM69" i="65032"/>
  <c r="BO69" i="65032"/>
  <c r="BQ69" i="65032"/>
  <c r="BS69" i="65032"/>
  <c r="BU69" i="65032"/>
  <c r="BW69" i="65032"/>
  <c r="BY69" i="65032"/>
  <c r="CA69" i="65032"/>
  <c r="CC69" i="65032"/>
  <c r="CE69" i="65032"/>
  <c r="CG69" i="65032"/>
  <c r="CI69" i="65032"/>
  <c r="CK69" i="65032"/>
  <c r="CM69" i="65032"/>
  <c r="CO69" i="65032"/>
  <c r="CQ69" i="65032"/>
  <c r="CS69" i="65032"/>
  <c r="CU69" i="65032"/>
  <c r="CW69" i="65032"/>
  <c r="CY69" i="65032"/>
  <c r="DA69" i="65032"/>
  <c r="DC69" i="65032"/>
  <c r="DE69" i="65032"/>
  <c r="DG69" i="65032"/>
  <c r="DI69" i="65032"/>
  <c r="DK69" i="65032"/>
  <c r="DM69" i="65032"/>
  <c r="DO69" i="65032"/>
  <c r="DQ69" i="65032"/>
  <c r="DS69" i="65032"/>
  <c r="BN68" i="65032"/>
  <c r="BP68" i="65032"/>
  <c r="BR68" i="65032"/>
  <c r="BT68" i="65032"/>
  <c r="BV68" i="65032"/>
  <c r="BX68" i="65032"/>
  <c r="BZ68" i="65032"/>
  <c r="CB68" i="65032"/>
  <c r="CD68" i="65032"/>
  <c r="CF68" i="65032"/>
  <c r="CH68" i="65032"/>
  <c r="CJ68" i="65032"/>
  <c r="CL68" i="65032"/>
  <c r="CN68" i="65032"/>
  <c r="CP68" i="65032"/>
  <c r="CR68" i="65032"/>
  <c r="CT68" i="65032"/>
  <c r="CV68" i="65032"/>
  <c r="CX68" i="65032"/>
  <c r="CZ68" i="65032"/>
  <c r="DB68" i="65032"/>
  <c r="DD68" i="65032"/>
  <c r="DF68" i="65032"/>
  <c r="DH68" i="65032"/>
  <c r="DJ68" i="65032"/>
  <c r="DL68" i="65032"/>
  <c r="DN68" i="65032"/>
  <c r="DP68" i="65032"/>
  <c r="DR68" i="65032"/>
  <c r="DT68" i="65032"/>
  <c r="BM68" i="65032"/>
  <c r="BO68" i="65032"/>
  <c r="BQ68" i="65032"/>
  <c r="BS68" i="65032"/>
  <c r="BU68" i="65032"/>
  <c r="BW68" i="65032"/>
  <c r="BY68" i="65032"/>
  <c r="CA68" i="65032"/>
  <c r="CC68" i="65032"/>
  <c r="CE68" i="65032"/>
  <c r="CG68" i="65032"/>
  <c r="CI68" i="65032"/>
  <c r="CK68" i="65032"/>
  <c r="CM68" i="65032"/>
  <c r="CO68" i="65032"/>
  <c r="CQ68" i="65032"/>
  <c r="CS68" i="65032"/>
  <c r="CU68" i="65032"/>
  <c r="CW68" i="65032"/>
  <c r="CY68" i="65032"/>
  <c r="DA68" i="65032"/>
  <c r="DC68" i="65032"/>
  <c r="DE68" i="65032"/>
  <c r="DG68" i="65032"/>
  <c r="DI68" i="65032"/>
  <c r="DK68" i="65032"/>
  <c r="DM68" i="65032"/>
  <c r="DO68" i="65032"/>
  <c r="DQ68" i="65032"/>
  <c r="DS68" i="65032"/>
  <c r="BN67" i="65032"/>
  <c r="BP67" i="65032"/>
  <c r="BR67" i="65032"/>
  <c r="BT67" i="65032"/>
  <c r="BV67" i="65032"/>
  <c r="BX67" i="65032"/>
  <c r="BZ67" i="65032"/>
  <c r="CB67" i="65032"/>
  <c r="CD67" i="65032"/>
  <c r="CF67" i="65032"/>
  <c r="CH67" i="65032"/>
  <c r="CJ67" i="65032"/>
  <c r="CL67" i="65032"/>
  <c r="CN67" i="65032"/>
  <c r="CP67" i="65032"/>
  <c r="CR67" i="65032"/>
  <c r="CT67" i="65032"/>
  <c r="CV67" i="65032"/>
  <c r="CX67" i="65032"/>
  <c r="CZ67" i="65032"/>
  <c r="DB67" i="65032"/>
  <c r="DD67" i="65032"/>
  <c r="DF67" i="65032"/>
  <c r="DH67" i="65032"/>
  <c r="DJ67" i="65032"/>
  <c r="DL67" i="65032"/>
  <c r="DN67" i="65032"/>
  <c r="DP67" i="65032"/>
  <c r="DR67" i="65032"/>
  <c r="DT67" i="65032"/>
  <c r="BM67" i="65032"/>
  <c r="BO67" i="65032"/>
  <c r="BQ67" i="65032"/>
  <c r="BS67" i="65032"/>
  <c r="BU67" i="65032"/>
  <c r="BW67" i="65032"/>
  <c r="BY67" i="65032"/>
  <c r="CA67" i="65032"/>
  <c r="CC67" i="65032"/>
  <c r="CE67" i="65032"/>
  <c r="CG67" i="65032"/>
  <c r="CI67" i="65032"/>
  <c r="CK67" i="65032"/>
  <c r="CM67" i="65032"/>
  <c r="CO67" i="65032"/>
  <c r="CQ67" i="65032"/>
  <c r="CS67" i="65032"/>
  <c r="CU67" i="65032"/>
  <c r="CW67" i="65032"/>
  <c r="CY67" i="65032"/>
  <c r="DA67" i="65032"/>
  <c r="DC67" i="65032"/>
  <c r="DE67" i="65032"/>
  <c r="DG67" i="65032"/>
  <c r="DI67" i="65032"/>
  <c r="DK67" i="65032"/>
  <c r="DM67" i="65032"/>
  <c r="DO67" i="65032"/>
  <c r="DQ67" i="65032"/>
  <c r="DS67" i="65032"/>
  <c r="BN66" i="65032"/>
  <c r="BP66" i="65032"/>
  <c r="BR66" i="65032"/>
  <c r="BT66" i="65032"/>
  <c r="BV66" i="65032"/>
  <c r="BX66" i="65032"/>
  <c r="BZ66" i="65032"/>
  <c r="CB66" i="65032"/>
  <c r="CD66" i="65032"/>
  <c r="CF66" i="65032"/>
  <c r="CH66" i="65032"/>
  <c r="CJ66" i="65032"/>
  <c r="CL66" i="65032"/>
  <c r="CN66" i="65032"/>
  <c r="CP66" i="65032"/>
  <c r="CR66" i="65032"/>
  <c r="CT66" i="65032"/>
  <c r="CV66" i="65032"/>
  <c r="CX66" i="65032"/>
  <c r="CZ66" i="65032"/>
  <c r="DB66" i="65032"/>
  <c r="DD66" i="65032"/>
  <c r="DF66" i="65032"/>
  <c r="DH66" i="65032"/>
  <c r="DJ66" i="65032"/>
  <c r="DL66" i="65032"/>
  <c r="DN66" i="65032"/>
  <c r="DP66" i="65032"/>
  <c r="DR66" i="65032"/>
  <c r="DT66" i="65032"/>
  <c r="BM66" i="65032"/>
  <c r="BO66" i="65032"/>
  <c r="BQ66" i="65032"/>
  <c r="BS66" i="65032"/>
  <c r="BU66" i="65032"/>
  <c r="BW66" i="65032"/>
  <c r="BY66" i="65032"/>
  <c r="CA66" i="65032"/>
  <c r="CC66" i="65032"/>
  <c r="CE66" i="65032"/>
  <c r="CG66" i="65032"/>
  <c r="CI66" i="65032"/>
  <c r="CK66" i="65032"/>
  <c r="CM66" i="65032"/>
  <c r="CO66" i="65032"/>
  <c r="CQ66" i="65032"/>
  <c r="CS66" i="65032"/>
  <c r="CU66" i="65032"/>
  <c r="CW66" i="65032"/>
  <c r="CY66" i="65032"/>
  <c r="DA66" i="65032"/>
  <c r="DC66" i="65032"/>
  <c r="DE66" i="65032"/>
  <c r="DG66" i="65032"/>
  <c r="DI66" i="65032"/>
  <c r="DK66" i="65032"/>
  <c r="DM66" i="65032"/>
  <c r="DO66" i="65032"/>
  <c r="DQ66" i="65032"/>
  <c r="DS66" i="65032"/>
  <c r="BN65" i="65032"/>
  <c r="BP65" i="65032"/>
  <c r="BR65" i="65032"/>
  <c r="BT65" i="65032"/>
  <c r="BV65" i="65032"/>
  <c r="BX65" i="65032"/>
  <c r="BZ65" i="65032"/>
  <c r="CB65" i="65032"/>
  <c r="CD65" i="65032"/>
  <c r="CF65" i="65032"/>
  <c r="CH65" i="65032"/>
  <c r="CJ65" i="65032"/>
  <c r="CL65" i="65032"/>
  <c r="CN65" i="65032"/>
  <c r="CP65" i="65032"/>
  <c r="CR65" i="65032"/>
  <c r="CT65" i="65032"/>
  <c r="CV65" i="65032"/>
  <c r="CX65" i="65032"/>
  <c r="CZ65" i="65032"/>
  <c r="DB65" i="65032"/>
  <c r="DD65" i="65032"/>
  <c r="DF65" i="65032"/>
  <c r="DH65" i="65032"/>
  <c r="DJ65" i="65032"/>
  <c r="DL65" i="65032"/>
  <c r="DN65" i="65032"/>
  <c r="DP65" i="65032"/>
  <c r="BM65" i="65032"/>
  <c r="BO65" i="65032"/>
  <c r="BQ65" i="65032"/>
  <c r="BS65" i="65032"/>
  <c r="BU65" i="65032"/>
  <c r="BW65" i="65032"/>
  <c r="BY65" i="65032"/>
  <c r="CA65" i="65032"/>
  <c r="CC65" i="65032"/>
  <c r="CE65" i="65032"/>
  <c r="CG65" i="65032"/>
  <c r="CI65" i="65032"/>
  <c r="CK65" i="65032"/>
  <c r="CM65" i="65032"/>
  <c r="CO65" i="65032"/>
  <c r="CQ65" i="65032"/>
  <c r="CS65" i="65032"/>
  <c r="CU65" i="65032"/>
  <c r="CW65" i="65032"/>
  <c r="CY65" i="65032"/>
  <c r="DA65" i="65032"/>
  <c r="DC65" i="65032"/>
  <c r="DE65" i="65032"/>
  <c r="DG65" i="65032"/>
  <c r="DI65" i="65032"/>
  <c r="DK65" i="65032"/>
  <c r="DM65" i="65032"/>
  <c r="DO65" i="65032"/>
  <c r="DR65" i="65032"/>
  <c r="DT65" i="65032"/>
  <c r="DQ65" i="65032"/>
  <c r="DS65" i="65032"/>
  <c r="BN64" i="65032"/>
  <c r="BP64" i="65032"/>
  <c r="BR64" i="65032"/>
  <c r="BT64" i="65032"/>
  <c r="BV64" i="65032"/>
  <c r="BX64" i="65032"/>
  <c r="BZ64" i="65032"/>
  <c r="CB64" i="65032"/>
  <c r="CD64" i="65032"/>
  <c r="CF64" i="65032"/>
  <c r="CH64" i="65032"/>
  <c r="CJ64" i="65032"/>
  <c r="CL64" i="65032"/>
  <c r="CN64" i="65032"/>
  <c r="CP64" i="65032"/>
  <c r="CR64" i="65032"/>
  <c r="CT64" i="65032"/>
  <c r="CV64" i="65032"/>
  <c r="CX64" i="65032"/>
  <c r="CZ64" i="65032"/>
  <c r="DB64" i="65032"/>
  <c r="DD64" i="65032"/>
  <c r="DF64" i="65032"/>
  <c r="DH64" i="65032"/>
  <c r="DJ64" i="65032"/>
  <c r="DL64" i="65032"/>
  <c r="DN64" i="65032"/>
  <c r="DP64" i="65032"/>
  <c r="DR64" i="65032"/>
  <c r="DT64" i="65032"/>
  <c r="BM64" i="65032"/>
  <c r="BO64" i="65032"/>
  <c r="BQ64" i="65032"/>
  <c r="BS64" i="65032"/>
  <c r="BU64" i="65032"/>
  <c r="BW64" i="65032"/>
  <c r="BY64" i="65032"/>
  <c r="CA64" i="65032"/>
  <c r="CC64" i="65032"/>
  <c r="CE64" i="65032"/>
  <c r="CG64" i="65032"/>
  <c r="CI64" i="65032"/>
  <c r="CK64" i="65032"/>
  <c r="CM64" i="65032"/>
  <c r="CO64" i="65032"/>
  <c r="CQ64" i="65032"/>
  <c r="CS64" i="65032"/>
  <c r="CU64" i="65032"/>
  <c r="CW64" i="65032"/>
  <c r="CY64" i="65032"/>
  <c r="DA64" i="65032"/>
  <c r="DC64" i="65032"/>
  <c r="DE64" i="65032"/>
  <c r="DG64" i="65032"/>
  <c r="DI64" i="65032"/>
  <c r="DK64" i="65032"/>
  <c r="DM64" i="65032"/>
  <c r="DO64" i="65032"/>
  <c r="DQ64" i="65032"/>
  <c r="DS64" i="65032"/>
  <c r="BN63" i="65032"/>
  <c r="BP63" i="65032"/>
  <c r="BR63" i="65032"/>
  <c r="BT63" i="65032"/>
  <c r="BV63" i="65032"/>
  <c r="BX63" i="65032"/>
  <c r="BZ63" i="65032"/>
  <c r="CB63" i="65032"/>
  <c r="CD63" i="65032"/>
  <c r="CF63" i="65032"/>
  <c r="CH63" i="65032"/>
  <c r="CJ63" i="65032"/>
  <c r="CL63" i="65032"/>
  <c r="CN63" i="65032"/>
  <c r="CP63" i="65032"/>
  <c r="CR63" i="65032"/>
  <c r="CT63" i="65032"/>
  <c r="CV63" i="65032"/>
  <c r="CX63" i="65032"/>
  <c r="CZ63" i="65032"/>
  <c r="DB63" i="65032"/>
  <c r="DD63" i="65032"/>
  <c r="DF63" i="65032"/>
  <c r="DH63" i="65032"/>
  <c r="DJ63" i="65032"/>
  <c r="DL63" i="65032"/>
  <c r="DN63" i="65032"/>
  <c r="DP63" i="65032"/>
  <c r="DR63" i="65032"/>
  <c r="DT63" i="65032"/>
  <c r="BM63" i="65032"/>
  <c r="BO63" i="65032"/>
  <c r="BQ63" i="65032"/>
  <c r="BS63" i="65032"/>
  <c r="BU63" i="65032"/>
  <c r="BW63" i="65032"/>
  <c r="BY63" i="65032"/>
  <c r="CA63" i="65032"/>
  <c r="CC63" i="65032"/>
  <c r="CE63" i="65032"/>
  <c r="CG63" i="65032"/>
  <c r="CI63" i="65032"/>
  <c r="CK63" i="65032"/>
  <c r="CM63" i="65032"/>
  <c r="CO63" i="65032"/>
  <c r="CQ63" i="65032"/>
  <c r="CS63" i="65032"/>
  <c r="CU63" i="65032"/>
  <c r="CW63" i="65032"/>
  <c r="CY63" i="65032"/>
  <c r="DA63" i="65032"/>
  <c r="DC63" i="65032"/>
  <c r="DE63" i="65032"/>
  <c r="DG63" i="65032"/>
  <c r="DI63" i="65032"/>
  <c r="DK63" i="65032"/>
  <c r="DM63" i="65032"/>
  <c r="DO63" i="65032"/>
  <c r="DQ63" i="65032"/>
  <c r="DS63" i="65032"/>
  <c r="BN62" i="65032"/>
  <c r="BP62" i="65032"/>
  <c r="BR62" i="65032"/>
  <c r="BT62" i="65032"/>
  <c r="BV62" i="65032"/>
  <c r="BX62" i="65032"/>
  <c r="BZ62" i="65032"/>
  <c r="CB62" i="65032"/>
  <c r="CD62" i="65032"/>
  <c r="CF62" i="65032"/>
  <c r="CH62" i="65032"/>
  <c r="CJ62" i="65032"/>
  <c r="CL62" i="65032"/>
  <c r="CN62" i="65032"/>
  <c r="CP62" i="65032"/>
  <c r="CR62" i="65032"/>
  <c r="CT62" i="65032"/>
  <c r="CV62" i="65032"/>
  <c r="CX62" i="65032"/>
  <c r="CZ62" i="65032"/>
  <c r="DB62" i="65032"/>
  <c r="DD62" i="65032"/>
  <c r="DF62" i="65032"/>
  <c r="DH62" i="65032"/>
  <c r="DJ62" i="65032"/>
  <c r="DL62" i="65032"/>
  <c r="DN62" i="65032"/>
  <c r="DP62" i="65032"/>
  <c r="DR62" i="65032"/>
  <c r="DT62" i="65032"/>
  <c r="BM62" i="65032"/>
  <c r="BO62" i="65032"/>
  <c r="BQ62" i="65032"/>
  <c r="BS62" i="65032"/>
  <c r="BU62" i="65032"/>
  <c r="BW62" i="65032"/>
  <c r="BY62" i="65032"/>
  <c r="CA62" i="65032"/>
  <c r="CC62" i="65032"/>
  <c r="CE62" i="65032"/>
  <c r="CG62" i="65032"/>
  <c r="CI62" i="65032"/>
  <c r="CK62" i="65032"/>
  <c r="CM62" i="65032"/>
  <c r="CO62" i="65032"/>
  <c r="CQ62" i="65032"/>
  <c r="CS62" i="65032"/>
  <c r="CU62" i="65032"/>
  <c r="CW62" i="65032"/>
  <c r="CY62" i="65032"/>
  <c r="DA62" i="65032"/>
  <c r="DC62" i="65032"/>
  <c r="DE62" i="65032"/>
  <c r="DG62" i="65032"/>
  <c r="DI62" i="65032"/>
  <c r="DK62" i="65032"/>
  <c r="DM62" i="65032"/>
  <c r="DO62" i="65032"/>
  <c r="DQ62" i="65032"/>
  <c r="DS62" i="65032"/>
  <c r="BN61" i="65032"/>
  <c r="BP61" i="65032"/>
  <c r="BR61" i="65032"/>
  <c r="BT61" i="65032"/>
  <c r="BV61" i="65032"/>
  <c r="BX61" i="65032"/>
  <c r="BZ61" i="65032"/>
  <c r="CB61" i="65032"/>
  <c r="CD61" i="65032"/>
  <c r="CF61" i="65032"/>
  <c r="CH61" i="65032"/>
  <c r="CJ61" i="65032"/>
  <c r="CL61" i="65032"/>
  <c r="CN61" i="65032"/>
  <c r="CP61" i="65032"/>
  <c r="CR61" i="65032"/>
  <c r="CT61" i="65032"/>
  <c r="CV61" i="65032"/>
  <c r="CX61" i="65032"/>
  <c r="CZ61" i="65032"/>
  <c r="DB61" i="65032"/>
  <c r="DD61" i="65032"/>
  <c r="DF61" i="65032"/>
  <c r="DH61" i="65032"/>
  <c r="DJ61" i="65032"/>
  <c r="DL61" i="65032"/>
  <c r="DN61" i="65032"/>
  <c r="DP61" i="65032"/>
  <c r="DR61" i="65032"/>
  <c r="DT61" i="65032"/>
  <c r="BM61" i="65032"/>
  <c r="BO61" i="65032"/>
  <c r="BQ61" i="65032"/>
  <c r="BS61" i="65032"/>
  <c r="BU61" i="65032"/>
  <c r="BW61" i="65032"/>
  <c r="BY61" i="65032"/>
  <c r="CA61" i="65032"/>
  <c r="CC61" i="65032"/>
  <c r="CE61" i="65032"/>
  <c r="CG61" i="65032"/>
  <c r="CI61" i="65032"/>
  <c r="CK61" i="65032"/>
  <c r="CM61" i="65032"/>
  <c r="CO61" i="65032"/>
  <c r="CQ61" i="65032"/>
  <c r="CS61" i="65032"/>
  <c r="CU61" i="65032"/>
  <c r="CW61" i="65032"/>
  <c r="CY61" i="65032"/>
  <c r="DA61" i="65032"/>
  <c r="DC61" i="65032"/>
  <c r="DE61" i="65032"/>
  <c r="DG61" i="65032"/>
  <c r="DI61" i="65032"/>
  <c r="DK61" i="65032"/>
  <c r="DM61" i="65032"/>
  <c r="DO61" i="65032"/>
  <c r="DQ61" i="65032"/>
  <c r="DS61" i="65032"/>
  <c r="BN60" i="65032"/>
  <c r="BP60" i="65032"/>
  <c r="BR60" i="65032"/>
  <c r="BT60" i="65032"/>
  <c r="BV60" i="65032"/>
  <c r="BX60" i="65032"/>
  <c r="BZ60" i="65032"/>
  <c r="CB60" i="65032"/>
  <c r="CD60" i="65032"/>
  <c r="CF60" i="65032"/>
  <c r="CH60" i="65032"/>
  <c r="CJ60" i="65032"/>
  <c r="CL60" i="65032"/>
  <c r="CN60" i="65032"/>
  <c r="CR60" i="65032"/>
  <c r="CT60" i="65032"/>
  <c r="CV60" i="65032"/>
  <c r="CX60" i="65032"/>
  <c r="CZ60" i="65032"/>
  <c r="DB60" i="65032"/>
  <c r="DD60" i="65032"/>
  <c r="DF60" i="65032"/>
  <c r="DH60" i="65032"/>
  <c r="DJ60" i="65032"/>
  <c r="DL60" i="65032"/>
  <c r="DN60" i="65032"/>
  <c r="DP60" i="65032"/>
  <c r="DR60" i="65032"/>
  <c r="DT60" i="65032"/>
  <c r="BM60" i="65032"/>
  <c r="BO60" i="65032"/>
  <c r="BQ60" i="65032"/>
  <c r="BS60" i="65032"/>
  <c r="BU60" i="65032"/>
  <c r="BW60" i="65032"/>
  <c r="BY60" i="65032"/>
  <c r="CA60" i="65032"/>
  <c r="CC60" i="65032"/>
  <c r="CE60" i="65032"/>
  <c r="CG60" i="65032"/>
  <c r="CI60" i="65032"/>
  <c r="CK60" i="65032"/>
  <c r="CM60" i="65032"/>
  <c r="CO60" i="65032"/>
  <c r="CQ60" i="65032"/>
  <c r="CS60" i="65032"/>
  <c r="CW60" i="65032"/>
  <c r="CY60" i="65032"/>
  <c r="DA60" i="65032"/>
  <c r="DC60" i="65032"/>
  <c r="DE60" i="65032"/>
  <c r="DG60" i="65032"/>
  <c r="DI60" i="65032"/>
  <c r="DK60" i="65032"/>
  <c r="DM60" i="65032"/>
  <c r="DO60" i="65032"/>
  <c r="DQ60" i="65032"/>
  <c r="DS60" i="65032"/>
  <c r="BN59" i="65032"/>
  <c r="BP59" i="65032"/>
  <c r="BR59" i="65032"/>
  <c r="BT59" i="65032"/>
  <c r="BV59" i="65032"/>
  <c r="BX59" i="65032"/>
  <c r="BZ59" i="65032"/>
  <c r="CB59" i="65032"/>
  <c r="CD59" i="65032"/>
  <c r="CF59" i="65032"/>
  <c r="CH59" i="65032"/>
  <c r="CJ59" i="65032"/>
  <c r="CL59" i="65032"/>
  <c r="CN59" i="65032"/>
  <c r="CP59" i="65032"/>
  <c r="CR59" i="65032"/>
  <c r="CV59" i="65032"/>
  <c r="CX59" i="65032"/>
  <c r="CZ59" i="65032"/>
  <c r="DB59" i="65032"/>
  <c r="DD59" i="65032"/>
  <c r="DF59" i="65032"/>
  <c r="DH59" i="65032"/>
  <c r="DJ59" i="65032"/>
  <c r="DL59" i="65032"/>
  <c r="DN59" i="65032"/>
  <c r="DP59" i="65032"/>
  <c r="DR59" i="65032"/>
  <c r="DT59" i="65032"/>
  <c r="BM59" i="65032"/>
  <c r="BO59" i="65032"/>
  <c r="BQ59" i="65032"/>
  <c r="BS59" i="65032"/>
  <c r="BU59" i="65032"/>
  <c r="BW59" i="65032"/>
  <c r="BY59" i="65032"/>
  <c r="CA59" i="65032"/>
  <c r="CC59" i="65032"/>
  <c r="CE59" i="65032"/>
  <c r="CG59" i="65032"/>
  <c r="CI59" i="65032"/>
  <c r="CK59" i="65032"/>
  <c r="CM59" i="65032"/>
  <c r="CO59" i="65032"/>
  <c r="CQ59" i="65032"/>
  <c r="CS59" i="65032"/>
  <c r="CU59" i="65032"/>
  <c r="CW59" i="65032"/>
  <c r="CY59" i="65032"/>
  <c r="DA59" i="65032"/>
  <c r="DC59" i="65032"/>
  <c r="DE59" i="65032"/>
  <c r="DG59" i="65032"/>
  <c r="DI59" i="65032"/>
  <c r="DK59" i="65032"/>
  <c r="DM59" i="65032"/>
  <c r="DO59" i="65032"/>
  <c r="DQ59" i="65032"/>
  <c r="DS59" i="65032"/>
  <c r="BN58" i="65032"/>
  <c r="BP58" i="65032"/>
  <c r="BR58" i="65032"/>
  <c r="BT58" i="65032"/>
  <c r="BV58" i="65032"/>
  <c r="BX58" i="65032"/>
  <c r="BZ58" i="65032"/>
  <c r="CB58" i="65032"/>
  <c r="CD58" i="65032"/>
  <c r="CF58" i="65032"/>
  <c r="CH58" i="65032"/>
  <c r="CJ58" i="65032"/>
  <c r="CL58" i="65032"/>
  <c r="CP58" i="65032"/>
  <c r="CR58" i="65032"/>
  <c r="CT58" i="65032"/>
  <c r="CV58" i="65032"/>
  <c r="CX58" i="65032"/>
  <c r="CZ58" i="65032"/>
  <c r="DB58" i="65032"/>
  <c r="DD58" i="65032"/>
  <c r="DF58" i="65032"/>
  <c r="DH58" i="65032"/>
  <c r="DJ58" i="65032"/>
  <c r="DL58" i="65032"/>
  <c r="DN58" i="65032"/>
  <c r="DP58" i="65032"/>
  <c r="DR58" i="65032"/>
  <c r="DT58" i="65032"/>
  <c r="BM58" i="65032"/>
  <c r="BO58" i="65032"/>
  <c r="BQ58" i="65032"/>
  <c r="BS58" i="65032"/>
  <c r="BU58" i="65032"/>
  <c r="BW58" i="65032"/>
  <c r="BY58" i="65032"/>
  <c r="CA58" i="65032"/>
  <c r="CC58" i="65032"/>
  <c r="CE58" i="65032"/>
  <c r="CG58" i="65032"/>
  <c r="CI58" i="65032"/>
  <c r="CK58" i="65032"/>
  <c r="CM58" i="65032"/>
  <c r="CO58" i="65032"/>
  <c r="CQ58" i="65032"/>
  <c r="CU58" i="65032"/>
  <c r="CW58" i="65032"/>
  <c r="CY58" i="65032"/>
  <c r="DA58" i="65032"/>
  <c r="DC58" i="65032"/>
  <c r="DE58" i="65032"/>
  <c r="DG58" i="65032"/>
  <c r="DI58" i="65032"/>
  <c r="DK58" i="65032"/>
  <c r="DM58" i="65032"/>
  <c r="DO58" i="65032"/>
  <c r="DQ58" i="65032"/>
  <c r="DS58" i="65032"/>
  <c r="BN57" i="65032"/>
  <c r="BP57" i="65032"/>
  <c r="BR57" i="65032"/>
  <c r="BT57" i="65032"/>
  <c r="BV57" i="65032"/>
  <c r="BX57" i="65032"/>
  <c r="BZ57" i="65032"/>
  <c r="CB57" i="65032"/>
  <c r="CD57" i="65032"/>
  <c r="CF57" i="65032"/>
  <c r="CH57" i="65032"/>
  <c r="CJ57" i="65032"/>
  <c r="CL57" i="65032"/>
  <c r="CN57" i="65032"/>
  <c r="CP57" i="65032"/>
  <c r="CV57" i="65032"/>
  <c r="CX57" i="65032"/>
  <c r="CZ57" i="65032"/>
  <c r="DB57" i="65032"/>
  <c r="DD57" i="65032"/>
  <c r="DF57" i="65032"/>
  <c r="DH57" i="65032"/>
  <c r="DJ57" i="65032"/>
  <c r="DL57" i="65032"/>
  <c r="DN57" i="65032"/>
  <c r="DP57" i="65032"/>
  <c r="DR57" i="65032"/>
  <c r="DT57" i="65032"/>
  <c r="BM57" i="65032"/>
  <c r="BO57" i="65032"/>
  <c r="BQ57" i="65032"/>
  <c r="BS57" i="65032"/>
  <c r="BU57" i="65032"/>
  <c r="BW57" i="65032"/>
  <c r="BY57" i="65032"/>
  <c r="CA57" i="65032"/>
  <c r="CC57" i="65032"/>
  <c r="CE57" i="65032"/>
  <c r="CG57" i="65032"/>
  <c r="CI57" i="65032"/>
  <c r="CK57" i="65032"/>
  <c r="CQ57" i="65032"/>
  <c r="CS57" i="65032"/>
  <c r="CU57" i="65032"/>
  <c r="CW57" i="65032"/>
  <c r="CY57" i="65032"/>
  <c r="DA57" i="65032"/>
  <c r="DC57" i="65032"/>
  <c r="DE57" i="65032"/>
  <c r="DG57" i="65032"/>
  <c r="DI57" i="65032"/>
  <c r="DK57" i="65032"/>
  <c r="DM57" i="65032"/>
  <c r="DO57" i="65032"/>
  <c r="DQ57" i="65032"/>
  <c r="DS57" i="65032"/>
  <c r="BN56" i="65032"/>
  <c r="BP56" i="65032"/>
  <c r="BR56" i="65032"/>
  <c r="BT56" i="65032"/>
  <c r="BV56" i="65032"/>
  <c r="BX56" i="65032"/>
  <c r="BZ56" i="65032"/>
  <c r="CB56" i="65032"/>
  <c r="CD56" i="65032"/>
  <c r="CF56" i="65032"/>
  <c r="CH56" i="65032"/>
  <c r="CJ56" i="65032"/>
  <c r="CL56" i="65032"/>
  <c r="CN56" i="65032"/>
  <c r="CP56" i="65032"/>
  <c r="CR56" i="65032"/>
  <c r="CT56" i="65032"/>
  <c r="CV56" i="65032"/>
  <c r="CX56" i="65032"/>
  <c r="CZ56" i="65032"/>
  <c r="DB56" i="65032"/>
  <c r="DD56" i="65032"/>
  <c r="DF56" i="65032"/>
  <c r="DH56" i="65032"/>
  <c r="DJ56" i="65032"/>
  <c r="DL56" i="65032"/>
  <c r="DN56" i="65032"/>
  <c r="DP56" i="65032"/>
  <c r="DR56" i="65032"/>
  <c r="DT56" i="65032"/>
  <c r="BM56" i="65032"/>
  <c r="BO56" i="65032"/>
  <c r="BQ56" i="65032"/>
  <c r="BS56" i="65032"/>
  <c r="BU56" i="65032"/>
  <c r="BW56" i="65032"/>
  <c r="BY56" i="65032"/>
  <c r="CA56" i="65032"/>
  <c r="CC56" i="65032"/>
  <c r="CE56" i="65032"/>
  <c r="CG56" i="65032"/>
  <c r="CI56" i="65032"/>
  <c r="CK56" i="65032"/>
  <c r="CM56" i="65032"/>
  <c r="CO56" i="65032"/>
  <c r="CQ56" i="65032"/>
  <c r="CS56" i="65032"/>
  <c r="CU56" i="65032"/>
  <c r="CW56" i="65032"/>
  <c r="CY56" i="65032"/>
  <c r="DA56" i="65032"/>
  <c r="DC56" i="65032"/>
  <c r="DE56" i="65032"/>
  <c r="DG56" i="65032"/>
  <c r="DI56" i="65032"/>
  <c r="DK56" i="65032"/>
  <c r="DM56" i="65032"/>
  <c r="DO56" i="65032"/>
  <c r="DQ56" i="65032"/>
  <c r="DS56" i="65032"/>
  <c r="BN55" i="65032"/>
  <c r="BP55" i="65032"/>
  <c r="BR55" i="65032"/>
  <c r="BT55" i="65032"/>
  <c r="BV55" i="65032"/>
  <c r="BX55" i="65032"/>
  <c r="BZ55" i="65032"/>
  <c r="CB55" i="65032"/>
  <c r="CD55" i="65032"/>
  <c r="CF55" i="65032"/>
  <c r="CJ55" i="65032"/>
  <c r="CL55" i="65032"/>
  <c r="CR55" i="65032"/>
  <c r="CT55" i="65032"/>
  <c r="CV55" i="65032"/>
  <c r="CX55" i="65032"/>
  <c r="CZ55" i="65032"/>
  <c r="DB55" i="65032"/>
  <c r="DD55" i="65032"/>
  <c r="DF55" i="65032"/>
  <c r="DH55" i="65032"/>
  <c r="DJ55" i="65032"/>
  <c r="DL55" i="65032"/>
  <c r="DN55" i="65032"/>
  <c r="DP55" i="65032"/>
  <c r="DR55" i="65032"/>
  <c r="DT55" i="65032"/>
  <c r="BM55" i="65032"/>
  <c r="BO55" i="65032"/>
  <c r="BQ55" i="65032"/>
  <c r="BS55" i="65032"/>
  <c r="BU55" i="65032"/>
  <c r="BW55" i="65032"/>
  <c r="BY55" i="65032"/>
  <c r="CA55" i="65032"/>
  <c r="CC55" i="65032"/>
  <c r="CE55" i="65032"/>
  <c r="CG55" i="65032"/>
  <c r="CI55" i="65032"/>
  <c r="CO55" i="65032"/>
  <c r="CQ55" i="65032"/>
  <c r="CS55" i="65032"/>
  <c r="CW55" i="65032"/>
  <c r="CY55" i="65032"/>
  <c r="DA55" i="65032"/>
  <c r="DC55" i="65032"/>
  <c r="DE55" i="65032"/>
  <c r="DG55" i="65032"/>
  <c r="DI55" i="65032"/>
  <c r="DK55" i="65032"/>
  <c r="DM55" i="65032"/>
  <c r="DO55" i="65032"/>
  <c r="DQ55" i="65032"/>
  <c r="DS55" i="65032"/>
  <c r="BN54" i="65032"/>
  <c r="BP54" i="65032"/>
  <c r="BR54" i="65032"/>
  <c r="BT54" i="65032"/>
  <c r="BV54" i="65032"/>
  <c r="BX54" i="65032"/>
  <c r="BZ54" i="65032"/>
  <c r="CB54" i="65032"/>
  <c r="CD54" i="65032"/>
  <c r="CF54" i="65032"/>
  <c r="CH54" i="65032"/>
  <c r="CJ54" i="65032"/>
  <c r="CL54" i="65032"/>
  <c r="CN54" i="65032"/>
  <c r="CP54" i="65032"/>
  <c r="CR54" i="65032"/>
  <c r="CT54" i="65032"/>
  <c r="CV54" i="65032"/>
  <c r="CX54" i="65032"/>
  <c r="CZ54" i="65032"/>
  <c r="DB54" i="65032"/>
  <c r="DD54" i="65032"/>
  <c r="DF54" i="65032"/>
  <c r="DH54" i="65032"/>
  <c r="DJ54" i="65032"/>
  <c r="DL54" i="65032"/>
  <c r="DN54" i="65032"/>
  <c r="DP54" i="65032"/>
  <c r="DR54" i="65032"/>
  <c r="DT54" i="65032"/>
  <c r="BM54" i="65032"/>
  <c r="BO54" i="65032"/>
  <c r="BQ54" i="65032"/>
  <c r="BS54" i="65032"/>
  <c r="BU54" i="65032"/>
  <c r="BW54" i="65032"/>
  <c r="BY54" i="65032"/>
  <c r="CA54" i="65032"/>
  <c r="CC54" i="65032"/>
  <c r="CE54" i="65032"/>
  <c r="CG54" i="65032"/>
  <c r="CI54" i="65032"/>
  <c r="CK54" i="65032"/>
  <c r="CM54" i="65032"/>
  <c r="CQ54" i="65032"/>
  <c r="CS54" i="65032"/>
  <c r="CU54" i="65032"/>
  <c r="CW54" i="65032"/>
  <c r="CY54" i="65032"/>
  <c r="DA54" i="65032"/>
  <c r="DC54" i="65032"/>
  <c r="DE54" i="65032"/>
  <c r="DG54" i="65032"/>
  <c r="DI54" i="65032"/>
  <c r="DK54" i="65032"/>
  <c r="DM54" i="65032"/>
  <c r="DO54" i="65032"/>
  <c r="DQ54" i="65032"/>
  <c r="DS54" i="65032"/>
  <c r="BN53" i="65032"/>
  <c r="BP53" i="65032"/>
  <c r="BR53" i="65032"/>
  <c r="BT53" i="65032"/>
  <c r="BV53" i="65032"/>
  <c r="BX53" i="65032"/>
  <c r="BZ53" i="65032"/>
  <c r="CB53" i="65032"/>
  <c r="CD53" i="65032"/>
  <c r="CF53" i="65032"/>
  <c r="CH53" i="65032"/>
  <c r="CJ53" i="65032"/>
  <c r="CP53" i="65032"/>
  <c r="CR53" i="65032"/>
  <c r="CT53" i="65032"/>
  <c r="CV53" i="65032"/>
  <c r="CX53" i="65032"/>
  <c r="CZ53" i="65032"/>
  <c r="DB53" i="65032"/>
  <c r="DD53" i="65032"/>
  <c r="DF53" i="65032"/>
  <c r="DH53" i="65032"/>
  <c r="DJ53" i="65032"/>
  <c r="DL53" i="65032"/>
  <c r="DN53" i="65032"/>
  <c r="DP53" i="65032"/>
  <c r="DR53" i="65032"/>
  <c r="DT53" i="65032"/>
  <c r="BM53" i="65032"/>
  <c r="BO53" i="65032"/>
  <c r="BQ53" i="65032"/>
  <c r="BS53" i="65032"/>
  <c r="BW53" i="65032"/>
  <c r="BY53" i="65032"/>
  <c r="CA53" i="65032"/>
  <c r="CC53" i="65032"/>
  <c r="CE53" i="65032"/>
  <c r="CG53" i="65032"/>
  <c r="CM53" i="65032"/>
  <c r="CQ53" i="65032"/>
  <c r="CU53" i="65032"/>
  <c r="CW53" i="65032"/>
  <c r="CY53" i="65032"/>
  <c r="DA53" i="65032"/>
  <c r="DC53" i="65032"/>
  <c r="DE53" i="65032"/>
  <c r="DG53" i="65032"/>
  <c r="DI53" i="65032"/>
  <c r="DK53" i="65032"/>
  <c r="DM53" i="65032"/>
  <c r="DO53" i="65032"/>
  <c r="DQ53" i="65032"/>
  <c r="DS53" i="65032"/>
  <c r="BN52" i="65032"/>
  <c r="BP52" i="65032"/>
  <c r="BR52" i="65032"/>
  <c r="BT52" i="65032"/>
  <c r="BV52" i="65032"/>
  <c r="BX52" i="65032"/>
  <c r="BZ52" i="65032"/>
  <c r="CB52" i="65032"/>
  <c r="CD52" i="65032"/>
  <c r="CF52" i="65032"/>
  <c r="CL52" i="65032"/>
  <c r="CN52" i="65032"/>
  <c r="CP52" i="65032"/>
  <c r="CV52" i="65032"/>
  <c r="CX52" i="65032"/>
  <c r="CZ52" i="65032"/>
  <c r="DB52" i="65032"/>
  <c r="DD52" i="65032"/>
  <c r="DF52" i="65032"/>
  <c r="DH52" i="65032"/>
  <c r="DJ52" i="65032"/>
  <c r="DL52" i="65032"/>
  <c r="DN52" i="65032"/>
  <c r="DP52" i="65032"/>
  <c r="DR52" i="65032"/>
  <c r="DT52" i="65032"/>
  <c r="BM52" i="65032"/>
  <c r="BO52" i="65032"/>
  <c r="BQ52" i="65032"/>
  <c r="BS52" i="65032"/>
  <c r="BU52" i="65032"/>
  <c r="BW52" i="65032"/>
  <c r="BY52" i="65032"/>
  <c r="CA52" i="65032"/>
  <c r="CC52" i="65032"/>
  <c r="CE52" i="65032"/>
  <c r="CG52" i="65032"/>
  <c r="CI52" i="65032"/>
  <c r="CK52" i="65032"/>
  <c r="CQ52" i="65032"/>
  <c r="CS52" i="65032"/>
  <c r="CU52" i="65032"/>
  <c r="CW52" i="65032"/>
  <c r="CY52" i="65032"/>
  <c r="DA52" i="65032"/>
  <c r="DC52" i="65032"/>
  <c r="DE52" i="65032"/>
  <c r="DG52" i="65032"/>
  <c r="DI52" i="65032"/>
  <c r="DK52" i="65032"/>
  <c r="DM52" i="65032"/>
  <c r="DO52" i="65032"/>
  <c r="DQ52" i="65032"/>
  <c r="DS52" i="65032"/>
  <c r="BN51" i="65032"/>
  <c r="BP51" i="65032"/>
  <c r="BR51" i="65032"/>
  <c r="BT51" i="65032"/>
  <c r="BV51" i="65032"/>
  <c r="BX51" i="65032"/>
  <c r="BZ51" i="65032"/>
  <c r="CB51" i="65032"/>
  <c r="CD51" i="65032"/>
  <c r="CF51" i="65032"/>
  <c r="CH51" i="65032"/>
  <c r="CL51" i="65032"/>
  <c r="CN51" i="65032"/>
  <c r="CP51" i="65032"/>
  <c r="CR51" i="65032"/>
  <c r="CT51" i="65032"/>
  <c r="CV51" i="65032"/>
  <c r="CX51" i="65032"/>
  <c r="CZ51" i="65032"/>
  <c r="DB51" i="65032"/>
  <c r="DD51" i="65032"/>
  <c r="DF51" i="65032"/>
  <c r="DH51" i="65032"/>
  <c r="DJ51" i="65032"/>
  <c r="DL51" i="65032"/>
  <c r="DN51" i="65032"/>
  <c r="DP51" i="65032"/>
  <c r="DR51" i="65032"/>
  <c r="DT51" i="65032"/>
  <c r="BM51" i="65032"/>
  <c r="BO51" i="65032"/>
  <c r="BQ51" i="65032"/>
  <c r="BS51" i="65032"/>
  <c r="BU51" i="65032"/>
  <c r="BW51" i="65032"/>
  <c r="BY51" i="65032"/>
  <c r="CA51" i="65032"/>
  <c r="CC51" i="65032"/>
  <c r="CE51" i="65032"/>
  <c r="CG51" i="65032"/>
  <c r="CK51" i="65032"/>
  <c r="CM51" i="65032"/>
  <c r="CO51" i="65032"/>
  <c r="CQ51" i="65032"/>
  <c r="CS51" i="65032"/>
  <c r="CU51" i="65032"/>
  <c r="CW51" i="65032"/>
  <c r="CY51" i="65032"/>
  <c r="DA51" i="65032"/>
  <c r="DC51" i="65032"/>
  <c r="DE51" i="65032"/>
  <c r="DG51" i="65032"/>
  <c r="DI51" i="65032"/>
  <c r="DK51" i="65032"/>
  <c r="DM51" i="65032"/>
  <c r="DO51" i="65032"/>
  <c r="DQ51" i="65032"/>
  <c r="DS51" i="65032"/>
  <c r="BN50" i="65032"/>
  <c r="BP50" i="65032"/>
  <c r="BR50" i="65032"/>
  <c r="BT50" i="65032"/>
  <c r="BV50" i="65032"/>
  <c r="BX50" i="65032"/>
  <c r="BZ50" i="65032"/>
  <c r="CB50" i="65032"/>
  <c r="CD50" i="65032"/>
  <c r="CH50" i="65032"/>
  <c r="CJ50" i="65032"/>
  <c r="CN50" i="65032"/>
  <c r="CR50" i="65032"/>
  <c r="CT50" i="65032"/>
  <c r="CV50" i="65032"/>
  <c r="CX50" i="65032"/>
  <c r="CZ50" i="65032"/>
  <c r="DB50" i="65032"/>
  <c r="DD50" i="65032"/>
  <c r="DF50" i="65032"/>
  <c r="DH50" i="65032"/>
  <c r="DJ50" i="65032"/>
  <c r="DL50" i="65032"/>
  <c r="DN50" i="65032"/>
  <c r="DP50" i="65032"/>
  <c r="DR50" i="65032"/>
  <c r="DT50" i="65032"/>
  <c r="BM50" i="65032"/>
  <c r="BO50" i="65032"/>
  <c r="BQ50" i="65032"/>
  <c r="BS50" i="65032"/>
  <c r="BU50" i="65032"/>
  <c r="BW50" i="65032"/>
  <c r="BY50" i="65032"/>
  <c r="CA50" i="65032"/>
  <c r="CC50" i="65032"/>
  <c r="CE50" i="65032"/>
  <c r="CG50" i="65032"/>
  <c r="CI50" i="65032"/>
  <c r="CM50" i="65032"/>
  <c r="CO50" i="65032"/>
  <c r="CQ50" i="65032"/>
  <c r="CS50" i="65032"/>
  <c r="CU50" i="65032"/>
  <c r="CW50" i="65032"/>
  <c r="CY50" i="65032"/>
  <c r="DA50" i="65032"/>
  <c r="DC50" i="65032"/>
  <c r="DE50" i="65032"/>
  <c r="DG50" i="65032"/>
  <c r="DI50" i="65032"/>
  <c r="DK50" i="65032"/>
  <c r="DM50" i="65032"/>
  <c r="DO50" i="65032"/>
  <c r="DQ50" i="65032"/>
  <c r="DS50" i="65032"/>
  <c r="BN49" i="65032"/>
  <c r="BP49" i="65032"/>
  <c r="BR49" i="65032"/>
  <c r="BT49" i="65032"/>
  <c r="BV49" i="65032"/>
  <c r="BX49" i="65032"/>
  <c r="BZ49" i="65032"/>
  <c r="CB49" i="65032"/>
  <c r="CD49" i="65032"/>
  <c r="CF49" i="65032"/>
  <c r="CH49" i="65032"/>
  <c r="CJ49" i="65032"/>
  <c r="CL49" i="65032"/>
  <c r="CN49" i="65032"/>
  <c r="CP49" i="65032"/>
  <c r="CR49" i="65032"/>
  <c r="CT49" i="65032"/>
  <c r="CV49" i="65032"/>
  <c r="CX49" i="65032"/>
  <c r="CZ49" i="65032"/>
  <c r="DB49" i="65032"/>
  <c r="DD49" i="65032"/>
  <c r="DF49" i="65032"/>
  <c r="DH49" i="65032"/>
  <c r="DJ49" i="65032"/>
  <c r="DL49" i="65032"/>
  <c r="DN49" i="65032"/>
  <c r="DP49" i="65032"/>
  <c r="DR49" i="65032"/>
  <c r="DT49" i="65032"/>
  <c r="BM49" i="65032"/>
  <c r="BO49" i="65032"/>
  <c r="BQ49" i="65032"/>
  <c r="BS49" i="65032"/>
  <c r="BU49" i="65032"/>
  <c r="BW49" i="65032"/>
  <c r="BY49" i="65032"/>
  <c r="CA49" i="65032"/>
  <c r="CC49" i="65032"/>
  <c r="CE49" i="65032"/>
  <c r="CG49" i="65032"/>
  <c r="CI49" i="65032"/>
  <c r="CK49" i="65032"/>
  <c r="CM49" i="65032"/>
  <c r="CO49" i="65032"/>
  <c r="CQ49" i="65032"/>
  <c r="CS49" i="65032"/>
  <c r="CU49" i="65032"/>
  <c r="CW49" i="65032"/>
  <c r="CY49" i="65032"/>
  <c r="DA49" i="65032"/>
  <c r="DC49" i="65032"/>
  <c r="DE49" i="65032"/>
  <c r="DG49" i="65032"/>
  <c r="DI49" i="65032"/>
  <c r="DK49" i="65032"/>
  <c r="DM49" i="65032"/>
  <c r="DO49" i="65032"/>
  <c r="DQ49" i="65032"/>
  <c r="DS49" i="65032"/>
  <c r="BN48" i="65032"/>
  <c r="BP48" i="65032"/>
  <c r="BR48" i="65032"/>
  <c r="BT48" i="65032"/>
  <c r="BV48" i="65032"/>
  <c r="BX48" i="65032"/>
  <c r="BZ48" i="65032"/>
  <c r="CB48" i="65032"/>
  <c r="CH48" i="65032"/>
  <c r="CL48" i="65032"/>
  <c r="CP48" i="65032"/>
  <c r="CR48" i="65032"/>
  <c r="CT48" i="65032"/>
  <c r="CV48" i="65032"/>
  <c r="CX48" i="65032"/>
  <c r="CZ48" i="65032"/>
  <c r="DB48" i="65032"/>
  <c r="DD48" i="65032"/>
  <c r="DF48" i="65032"/>
  <c r="DH48" i="65032"/>
  <c r="DJ48" i="65032"/>
  <c r="DL48" i="65032"/>
  <c r="BM48" i="65032"/>
  <c r="BO48" i="65032"/>
  <c r="BQ48" i="65032"/>
  <c r="BS48" i="65032"/>
  <c r="BU48" i="65032"/>
  <c r="BW48" i="65032"/>
  <c r="BY48" i="65032"/>
  <c r="CA48" i="65032"/>
  <c r="CC48" i="65032"/>
  <c r="CE48" i="65032"/>
  <c r="CK48" i="65032"/>
  <c r="CM48" i="65032"/>
  <c r="CO48" i="65032"/>
  <c r="CQ48" i="65032"/>
  <c r="CS48" i="65032"/>
  <c r="CU48" i="65032"/>
  <c r="CW48" i="65032"/>
  <c r="CY48" i="65032"/>
  <c r="DA48" i="65032"/>
  <c r="DC48" i="65032"/>
  <c r="DE48" i="65032"/>
  <c r="DG48" i="65032"/>
  <c r="DI48" i="65032"/>
  <c r="DK48" i="65032"/>
  <c r="DN48" i="65032"/>
  <c r="DP48" i="65032"/>
  <c r="DR48" i="65032"/>
  <c r="DT48" i="65032"/>
  <c r="DM48" i="65032"/>
  <c r="DO48" i="65032"/>
  <c r="DQ48" i="65032"/>
  <c r="DS48" i="65032"/>
  <c r="BN47" i="65032"/>
  <c r="BP47" i="65032"/>
  <c r="BR47" i="65032"/>
  <c r="BT47" i="65032"/>
  <c r="BV47" i="65032"/>
  <c r="BX47" i="65032"/>
  <c r="BZ47" i="65032"/>
  <c r="CB47" i="65032"/>
  <c r="CD47" i="65032"/>
  <c r="CF47" i="65032"/>
  <c r="CL47" i="65032"/>
  <c r="CN47" i="65032"/>
  <c r="CP47" i="65032"/>
  <c r="CR47" i="65032"/>
  <c r="CT47" i="65032"/>
  <c r="CV47" i="65032"/>
  <c r="CX47" i="65032"/>
  <c r="CZ47" i="65032"/>
  <c r="DB47" i="65032"/>
  <c r="DD47" i="65032"/>
  <c r="DF47" i="65032"/>
  <c r="DH47" i="65032"/>
  <c r="DJ47" i="65032"/>
  <c r="DL47" i="65032"/>
  <c r="DN47" i="65032"/>
  <c r="DP47" i="65032"/>
  <c r="DR47" i="65032"/>
  <c r="DT47" i="65032"/>
  <c r="BM47" i="65032"/>
  <c r="BO47" i="65032"/>
  <c r="BQ47" i="65032"/>
  <c r="BS47" i="65032"/>
  <c r="BU47" i="65032"/>
  <c r="BW47" i="65032"/>
  <c r="BY47" i="65032"/>
  <c r="CA47" i="65032"/>
  <c r="CG47" i="65032"/>
  <c r="CI47" i="65032"/>
  <c r="CK47" i="65032"/>
  <c r="CQ47" i="65032"/>
  <c r="CS47" i="65032"/>
  <c r="CU47" i="65032"/>
  <c r="CW47" i="65032"/>
  <c r="CY47" i="65032"/>
  <c r="DA47" i="65032"/>
  <c r="DC47" i="65032"/>
  <c r="DE47" i="65032"/>
  <c r="DG47" i="65032"/>
  <c r="DI47" i="65032"/>
  <c r="DK47" i="65032"/>
  <c r="DM47" i="65032"/>
  <c r="DO47" i="65032"/>
  <c r="DQ47" i="65032"/>
  <c r="DS47" i="65032"/>
  <c r="BM45" i="65032"/>
  <c r="BO45" i="65032"/>
  <c r="BQ45" i="65032"/>
  <c r="BS45" i="65032"/>
  <c r="BU45" i="65032"/>
  <c r="BW45" i="65032"/>
  <c r="BY45" i="65032"/>
  <c r="CC45" i="65032"/>
  <c r="CE45" i="65032"/>
  <c r="CG45" i="65032"/>
  <c r="CI45" i="65032"/>
  <c r="CM45" i="65032"/>
  <c r="CO45" i="65032"/>
  <c r="CQ45" i="65032"/>
  <c r="CS45" i="65032"/>
  <c r="CU45" i="65032"/>
  <c r="CW45" i="65032"/>
  <c r="CY45" i="65032"/>
  <c r="DA45" i="65032"/>
  <c r="DC45" i="65032"/>
  <c r="DE45" i="65032"/>
  <c r="DG45" i="65032"/>
  <c r="DI45" i="65032"/>
  <c r="DK45" i="65032"/>
  <c r="DM45" i="65032"/>
  <c r="DO45" i="65032"/>
  <c r="DQ45" i="65032"/>
  <c r="DS45" i="65032"/>
  <c r="BN45" i="65032"/>
  <c r="BP45" i="65032"/>
  <c r="BR45" i="65032"/>
  <c r="BT45" i="65032"/>
  <c r="BV45" i="65032"/>
  <c r="BX45" i="65032"/>
  <c r="BZ45" i="65032"/>
  <c r="CB45" i="65032"/>
  <c r="CD45" i="65032"/>
  <c r="CH45" i="65032"/>
  <c r="CJ45" i="65032"/>
  <c r="CL45" i="65032"/>
  <c r="CN45" i="65032"/>
  <c r="CP45" i="65032"/>
  <c r="CR45" i="65032"/>
  <c r="CT45" i="65032"/>
  <c r="CV45" i="65032"/>
  <c r="CX45" i="65032"/>
  <c r="CZ45" i="65032"/>
  <c r="DB45" i="65032"/>
  <c r="DD45" i="65032"/>
  <c r="DF45" i="65032"/>
  <c r="DH45" i="65032"/>
  <c r="DJ45" i="65032"/>
  <c r="DL45" i="65032"/>
  <c r="DN45" i="65032"/>
  <c r="DP45" i="65032"/>
  <c r="DR45" i="65032"/>
  <c r="DT45" i="65032"/>
  <c r="BM42" i="65032"/>
  <c r="BO42" i="65032"/>
  <c r="BQ42" i="65032"/>
  <c r="BS42" i="65032"/>
  <c r="BU42" i="65032"/>
  <c r="BW42" i="65032"/>
  <c r="BY42" i="65032"/>
  <c r="CA42" i="65032"/>
  <c r="CG42" i="65032"/>
  <c r="CI42" i="65032"/>
  <c r="CK42" i="65032"/>
  <c r="CM42" i="65032"/>
  <c r="CO42" i="65032"/>
  <c r="CQ42" i="65032"/>
  <c r="CS42" i="65032"/>
  <c r="CU42" i="65032"/>
  <c r="CW42" i="65032"/>
  <c r="CY42" i="65032"/>
  <c r="DA42" i="65032"/>
  <c r="DC42" i="65032"/>
  <c r="DE42" i="65032"/>
  <c r="DG42" i="65032"/>
  <c r="DI42" i="65032"/>
  <c r="DK42" i="65032"/>
  <c r="DM42" i="65032"/>
  <c r="DO42" i="65032"/>
  <c r="DQ42" i="65032"/>
  <c r="DS42" i="65032"/>
  <c r="BN42" i="65032"/>
  <c r="BP42" i="65032"/>
  <c r="BR42" i="65032"/>
  <c r="BT42" i="65032"/>
  <c r="BV42" i="65032"/>
  <c r="CB42" i="65032"/>
  <c r="CD42" i="65032"/>
  <c r="CF42" i="65032"/>
  <c r="CL42" i="65032"/>
  <c r="CN42" i="65032"/>
  <c r="CP42" i="65032"/>
  <c r="CR42" i="65032"/>
  <c r="CT42" i="65032"/>
  <c r="CV42" i="65032"/>
  <c r="CX42" i="65032"/>
  <c r="CZ42" i="65032"/>
  <c r="DB42" i="65032"/>
  <c r="DD42" i="65032"/>
  <c r="DF42" i="65032"/>
  <c r="DH42" i="65032"/>
  <c r="DJ42" i="65032"/>
  <c r="DL42" i="65032"/>
  <c r="DN42" i="65032"/>
  <c r="DP42" i="65032"/>
  <c r="DR42" i="65032"/>
  <c r="DT42" i="65032"/>
  <c r="DL27" i="65032"/>
  <c r="DH27" i="65032"/>
  <c r="DB27" i="65032"/>
  <c r="CX27" i="65032"/>
  <c r="CT27" i="65032"/>
  <c r="CP27" i="65032"/>
  <c r="CL27" i="65032"/>
  <c r="CH27" i="65032"/>
  <c r="DS27" i="65032"/>
  <c r="DQ27" i="65032"/>
  <c r="DO27" i="65032"/>
  <c r="DM27" i="65032"/>
  <c r="DK27" i="65032"/>
  <c r="DI27" i="65032"/>
  <c r="DG27" i="65032"/>
  <c r="DE27" i="65032"/>
  <c r="DC27" i="65032"/>
  <c r="DA27" i="65032"/>
  <c r="CY27" i="65032"/>
  <c r="CW27" i="65032"/>
  <c r="CU27" i="65032"/>
  <c r="CS27" i="65032"/>
  <c r="CO27" i="65032"/>
  <c r="CM27" i="65032"/>
  <c r="CK27" i="65032"/>
  <c r="CI27" i="65032"/>
  <c r="CG27" i="65032"/>
  <c r="DT27" i="65032"/>
  <c r="DR27" i="65032"/>
  <c r="DP27" i="65032"/>
  <c r="DN27" i="65032"/>
  <c r="DJ27" i="65032"/>
  <c r="DF27" i="65032"/>
  <c r="DD27" i="65032"/>
  <c r="CZ27" i="65032"/>
  <c r="CV27" i="65032"/>
  <c r="CR27" i="65032"/>
  <c r="CN27" i="65032"/>
  <c r="CJ27" i="65032"/>
  <c r="BM44" i="65032"/>
  <c r="BO44" i="65032"/>
  <c r="BQ44" i="65032"/>
  <c r="BS44" i="65032"/>
  <c r="BU44" i="65032"/>
  <c r="BW44" i="65032"/>
  <c r="BY44" i="65032"/>
  <c r="CA44" i="65032"/>
  <c r="CG44" i="65032"/>
  <c r="CI44" i="65032"/>
  <c r="CK44" i="65032"/>
  <c r="CM44" i="65032"/>
  <c r="CO44" i="65032"/>
  <c r="CQ44" i="65032"/>
  <c r="CS44" i="65032"/>
  <c r="CU44" i="65032"/>
  <c r="CW44" i="65032"/>
  <c r="CY44" i="65032"/>
  <c r="DA44" i="65032"/>
  <c r="DC44" i="65032"/>
  <c r="DE44" i="65032"/>
  <c r="DG44" i="65032"/>
  <c r="DI44" i="65032"/>
  <c r="DK44" i="65032"/>
  <c r="DM44" i="65032"/>
  <c r="DO44" i="65032"/>
  <c r="DQ44" i="65032"/>
  <c r="DS44" i="65032"/>
  <c r="BN44" i="65032"/>
  <c r="BP44" i="65032"/>
  <c r="BR44" i="65032"/>
  <c r="BT44" i="65032"/>
  <c r="BV44" i="65032"/>
  <c r="BX44" i="65032"/>
  <c r="BZ44" i="65032"/>
  <c r="CD44" i="65032"/>
  <c r="CH44" i="65032"/>
  <c r="CJ44" i="65032"/>
  <c r="CL44" i="65032"/>
  <c r="CN44" i="65032"/>
  <c r="CP44" i="65032"/>
  <c r="CR44" i="65032"/>
  <c r="CT44" i="65032"/>
  <c r="CV44" i="65032"/>
  <c r="CX44" i="65032"/>
  <c r="CZ44" i="65032"/>
  <c r="DB44" i="65032"/>
  <c r="DD44" i="65032"/>
  <c r="DF44" i="65032"/>
  <c r="DH44" i="65032"/>
  <c r="DJ44" i="65032"/>
  <c r="DL44" i="65032"/>
  <c r="DN44" i="65032"/>
  <c r="DP44" i="65032"/>
  <c r="DR44" i="65032"/>
  <c r="DT44" i="65032"/>
  <c r="BM43" i="65032"/>
  <c r="BO43" i="65032"/>
  <c r="BQ43" i="65032"/>
  <c r="BS43" i="65032"/>
  <c r="BU43" i="65032"/>
  <c r="BW43" i="65032"/>
  <c r="CA43" i="65032"/>
  <c r="CC43" i="65032"/>
  <c r="CE43" i="65032"/>
  <c r="CG43" i="65032"/>
  <c r="CK43" i="65032"/>
  <c r="CM43" i="65032"/>
  <c r="CO43" i="65032"/>
  <c r="CQ43" i="65032"/>
  <c r="CS43" i="65032"/>
  <c r="CU43" i="65032"/>
  <c r="CW43" i="65032"/>
  <c r="CY43" i="65032"/>
  <c r="DA43" i="65032"/>
  <c r="DC43" i="65032"/>
  <c r="DE43" i="65032"/>
  <c r="DG43" i="65032"/>
  <c r="DI43" i="65032"/>
  <c r="DK43" i="65032"/>
  <c r="DM43" i="65032"/>
  <c r="DO43" i="65032"/>
  <c r="DQ43" i="65032"/>
  <c r="DS43" i="65032"/>
  <c r="BN43" i="65032"/>
  <c r="BP43" i="65032"/>
  <c r="BR43" i="65032"/>
  <c r="BT43" i="65032"/>
  <c r="BV43" i="65032"/>
  <c r="BX43" i="65032"/>
  <c r="BZ43" i="65032"/>
  <c r="CB43" i="65032"/>
  <c r="CF43" i="65032"/>
  <c r="CH43" i="65032"/>
  <c r="CJ43" i="65032"/>
  <c r="CL43" i="65032"/>
  <c r="CN43" i="65032"/>
  <c r="CP43" i="65032"/>
  <c r="CR43" i="65032"/>
  <c r="CT43" i="65032"/>
  <c r="CV43" i="65032"/>
  <c r="CX43" i="65032"/>
  <c r="CZ43" i="65032"/>
  <c r="DB43" i="65032"/>
  <c r="DD43" i="65032"/>
  <c r="DF43" i="65032"/>
  <c r="DH43" i="65032"/>
  <c r="DJ43" i="65032"/>
  <c r="DL43" i="65032"/>
  <c r="DN43" i="65032"/>
  <c r="DP43" i="65032"/>
  <c r="DR43" i="65032"/>
  <c r="DT43" i="65032"/>
  <c r="BN41" i="65032"/>
  <c r="BP41" i="65032"/>
  <c r="BR41" i="65032"/>
  <c r="BT41" i="65032"/>
  <c r="BV41" i="65032"/>
  <c r="CE41" i="65032"/>
  <c r="CG41" i="65032"/>
  <c r="CI41" i="65032"/>
  <c r="CK41" i="65032"/>
  <c r="CM41" i="65032"/>
  <c r="CO41" i="65032"/>
  <c r="CQ41" i="65032"/>
  <c r="CS41" i="65032"/>
  <c r="CU41" i="65032"/>
  <c r="CW41" i="65032"/>
  <c r="CY41" i="65032"/>
  <c r="DA41" i="65032"/>
  <c r="DC41" i="65032"/>
  <c r="DE41" i="65032"/>
  <c r="DG41" i="65032"/>
  <c r="DI41" i="65032"/>
  <c r="DK41" i="65032"/>
  <c r="DM41" i="65032"/>
  <c r="DO41" i="65032"/>
  <c r="DQ41" i="65032"/>
  <c r="DS41" i="65032"/>
  <c r="BM41" i="65032"/>
  <c r="BO41" i="65032"/>
  <c r="BQ41" i="65032"/>
  <c r="BS41" i="65032"/>
  <c r="BU41" i="65032"/>
  <c r="BW41" i="65032"/>
  <c r="CA41" i="65032"/>
  <c r="CF41" i="65032"/>
  <c r="CH41" i="65032"/>
  <c r="CJ41" i="65032"/>
  <c r="CL41" i="65032"/>
  <c r="CN41" i="65032"/>
  <c r="CP41" i="65032"/>
  <c r="CR41" i="65032"/>
  <c r="CT41" i="65032"/>
  <c r="CV41" i="65032"/>
  <c r="CX41" i="65032"/>
  <c r="CZ41" i="65032"/>
  <c r="DB41" i="65032"/>
  <c r="DD41" i="65032"/>
  <c r="DF41" i="65032"/>
  <c r="DH41" i="65032"/>
  <c r="DJ41" i="65032"/>
  <c r="DL41" i="65032"/>
  <c r="DN41" i="65032"/>
  <c r="DP41" i="65032"/>
  <c r="DR41" i="65032"/>
  <c r="DT41" i="65032"/>
  <c r="BN40" i="65032"/>
  <c r="BP40" i="65032"/>
  <c r="BR40" i="65032"/>
  <c r="BT40" i="65032"/>
  <c r="BV40" i="65032"/>
  <c r="BX40" i="65032"/>
  <c r="BZ40" i="65032"/>
  <c r="CB40" i="65032"/>
  <c r="CD40" i="65032"/>
  <c r="CH40" i="65032"/>
  <c r="CJ40" i="65032"/>
  <c r="CL40" i="65032"/>
  <c r="CN40" i="65032"/>
  <c r="CP40" i="65032"/>
  <c r="CR40" i="65032"/>
  <c r="CT40" i="65032"/>
  <c r="CV40" i="65032"/>
  <c r="CX40" i="65032"/>
  <c r="CZ40" i="65032"/>
  <c r="DB40" i="65032"/>
  <c r="DD40" i="65032"/>
  <c r="DF40" i="65032"/>
  <c r="DH40" i="65032"/>
  <c r="DJ40" i="65032"/>
  <c r="DL40" i="65032"/>
  <c r="DN40" i="65032"/>
  <c r="DP40" i="65032"/>
  <c r="DR40" i="65032"/>
  <c r="DT40" i="65032"/>
  <c r="BM40" i="65032"/>
  <c r="BO40" i="65032"/>
  <c r="BQ40" i="65032"/>
  <c r="BS40" i="65032"/>
  <c r="BU40" i="65032"/>
  <c r="BW40" i="65032"/>
  <c r="BY40" i="65032"/>
  <c r="CC40" i="65032"/>
  <c r="CE40" i="65032"/>
  <c r="CG40" i="65032"/>
  <c r="CI40" i="65032"/>
  <c r="CK40" i="65032"/>
  <c r="CM40" i="65032"/>
  <c r="CO40" i="65032"/>
  <c r="CQ40" i="65032"/>
  <c r="CS40" i="65032"/>
  <c r="CU40" i="65032"/>
  <c r="CW40" i="65032"/>
  <c r="CY40" i="65032"/>
  <c r="DA40" i="65032"/>
  <c r="DC40" i="65032"/>
  <c r="DE40" i="65032"/>
  <c r="DG40" i="65032"/>
  <c r="DI40" i="65032"/>
  <c r="DK40" i="65032"/>
  <c r="DM40" i="65032"/>
  <c r="DO40" i="65032"/>
  <c r="DQ40" i="65032"/>
  <c r="DS40" i="65032"/>
  <c r="BN39" i="65032"/>
  <c r="BP39" i="65032"/>
  <c r="BR39" i="65032"/>
  <c r="BT39" i="65032"/>
  <c r="BV39" i="65032"/>
  <c r="BX39" i="65032"/>
  <c r="CB39" i="65032"/>
  <c r="CD39" i="65032"/>
  <c r="CF39" i="65032"/>
  <c r="CH39" i="65032"/>
  <c r="CJ39" i="65032"/>
  <c r="CL39" i="65032"/>
  <c r="CN39" i="65032"/>
  <c r="CP39" i="65032"/>
  <c r="CR39" i="65032"/>
  <c r="CT39" i="65032"/>
  <c r="CV39" i="65032"/>
  <c r="CX39" i="65032"/>
  <c r="CZ39" i="65032"/>
  <c r="DB39" i="65032"/>
  <c r="DD39" i="65032"/>
  <c r="DF39" i="65032"/>
  <c r="DH39" i="65032"/>
  <c r="DJ39" i="65032"/>
  <c r="DL39" i="65032"/>
  <c r="DN39" i="65032"/>
  <c r="DP39" i="65032"/>
  <c r="DR39" i="65032"/>
  <c r="DT39" i="65032"/>
  <c r="BM39" i="65032"/>
  <c r="BO39" i="65032"/>
  <c r="BQ39" i="65032"/>
  <c r="BS39" i="65032"/>
  <c r="BU39" i="65032"/>
  <c r="BW39" i="65032"/>
  <c r="BY39" i="65032"/>
  <c r="CA39" i="65032"/>
  <c r="CC39" i="65032"/>
  <c r="CE39" i="65032"/>
  <c r="CG39" i="65032"/>
  <c r="CI39" i="65032"/>
  <c r="CK39" i="65032"/>
  <c r="CM39" i="65032"/>
  <c r="CO39" i="65032"/>
  <c r="CQ39" i="65032"/>
  <c r="CS39" i="65032"/>
  <c r="CU39" i="65032"/>
  <c r="CW39" i="65032"/>
  <c r="CY39" i="65032"/>
  <c r="DA39" i="65032"/>
  <c r="DC39" i="65032"/>
  <c r="DE39" i="65032"/>
  <c r="DG39" i="65032"/>
  <c r="DI39" i="65032"/>
  <c r="DK39" i="65032"/>
  <c r="DM39" i="65032"/>
  <c r="DO39" i="65032"/>
  <c r="DQ39" i="65032"/>
  <c r="DS39" i="65032"/>
  <c r="BN38" i="65032"/>
  <c r="BP38" i="65032"/>
  <c r="BR38" i="65032"/>
  <c r="BT38" i="65032"/>
  <c r="BX38" i="65032"/>
  <c r="CB38" i="65032"/>
  <c r="CF38" i="65032"/>
  <c r="CH38" i="65032"/>
  <c r="CJ38" i="65032"/>
  <c r="CL38" i="65032"/>
  <c r="CN38" i="65032"/>
  <c r="CP38" i="65032"/>
  <c r="CR38" i="65032"/>
  <c r="CT38" i="65032"/>
  <c r="CV38" i="65032"/>
  <c r="CX38" i="65032"/>
  <c r="CZ38" i="65032"/>
  <c r="DB38" i="65032"/>
  <c r="DD38" i="65032"/>
  <c r="DF38" i="65032"/>
  <c r="DH38" i="65032"/>
  <c r="DJ38" i="65032"/>
  <c r="DL38" i="65032"/>
  <c r="DN38" i="65032"/>
  <c r="DP38" i="65032"/>
  <c r="DR38" i="65032"/>
  <c r="DT38" i="65032"/>
  <c r="BM38" i="65032"/>
  <c r="BO38" i="65032"/>
  <c r="BQ38" i="65032"/>
  <c r="BS38" i="65032"/>
  <c r="BU38" i="65032"/>
  <c r="CA38" i="65032"/>
  <c r="CC38" i="65032"/>
  <c r="CE38" i="65032"/>
  <c r="CG38" i="65032"/>
  <c r="CI38" i="65032"/>
  <c r="CK38" i="65032"/>
  <c r="CM38" i="65032"/>
  <c r="CO38" i="65032"/>
  <c r="CQ38" i="65032"/>
  <c r="CS38" i="65032"/>
  <c r="CU38" i="65032"/>
  <c r="CW38" i="65032"/>
  <c r="CY38" i="65032"/>
  <c r="DA38" i="65032"/>
  <c r="DC38" i="65032"/>
  <c r="DE38" i="65032"/>
  <c r="DG38" i="65032"/>
  <c r="DI38" i="65032"/>
  <c r="DK38" i="65032"/>
  <c r="DM38" i="65032"/>
  <c r="DO38" i="65032"/>
  <c r="DQ38" i="65032"/>
  <c r="DS38" i="65032"/>
  <c r="BN37" i="65032"/>
  <c r="BP37" i="65032"/>
  <c r="BR37" i="65032"/>
  <c r="BT37" i="65032"/>
  <c r="BV37" i="65032"/>
  <c r="CB37" i="65032"/>
  <c r="CD37" i="65032"/>
  <c r="CF37" i="65032"/>
  <c r="CH37" i="65032"/>
  <c r="CJ37" i="65032"/>
  <c r="CL37" i="65032"/>
  <c r="CN37" i="65032"/>
  <c r="CP37" i="65032"/>
  <c r="CR37" i="65032"/>
  <c r="CT37" i="65032"/>
  <c r="CV37" i="65032"/>
  <c r="CX37" i="65032"/>
  <c r="CZ37" i="65032"/>
  <c r="DB37" i="65032"/>
  <c r="DD37" i="65032"/>
  <c r="DF37" i="65032"/>
  <c r="DH37" i="65032"/>
  <c r="DJ37" i="65032"/>
  <c r="DL37" i="65032"/>
  <c r="DN37" i="65032"/>
  <c r="DP37" i="65032"/>
  <c r="DR37" i="65032"/>
  <c r="DT37" i="65032"/>
  <c r="BM37" i="65032"/>
  <c r="BO37" i="65032"/>
  <c r="BQ37" i="65032"/>
  <c r="BS37" i="65032"/>
  <c r="BU37" i="65032"/>
  <c r="BW37" i="65032"/>
  <c r="BY37" i="65032"/>
  <c r="CA37" i="65032"/>
  <c r="CG37" i="65032"/>
  <c r="CI37" i="65032"/>
  <c r="CK37" i="65032"/>
  <c r="CM37" i="65032"/>
  <c r="CO37" i="65032"/>
  <c r="CQ37" i="65032"/>
  <c r="CS37" i="65032"/>
  <c r="CU37" i="65032"/>
  <c r="CW37" i="65032"/>
  <c r="CY37" i="65032"/>
  <c r="DA37" i="65032"/>
  <c r="DC37" i="65032"/>
  <c r="DE37" i="65032"/>
  <c r="DG37" i="65032"/>
  <c r="DI37" i="65032"/>
  <c r="DK37" i="65032"/>
  <c r="DM37" i="65032"/>
  <c r="DO37" i="65032"/>
  <c r="DQ37" i="65032"/>
  <c r="DS37" i="65032"/>
  <c r="BM36" i="65032"/>
  <c r="BO36" i="65032"/>
  <c r="BQ36" i="65032"/>
  <c r="BS36" i="65032"/>
  <c r="BU36" i="65032"/>
  <c r="BY36" i="65032"/>
  <c r="CB36" i="65032"/>
  <c r="CD36" i="65032"/>
  <c r="CF36" i="65032"/>
  <c r="CH36" i="65032"/>
  <c r="CJ36" i="65032"/>
  <c r="CL36" i="65032"/>
  <c r="CN36" i="65032"/>
  <c r="CP36" i="65032"/>
  <c r="CR36" i="65032"/>
  <c r="CT36" i="65032"/>
  <c r="CV36" i="65032"/>
  <c r="CX36" i="65032"/>
  <c r="CZ36" i="65032"/>
  <c r="DB36" i="65032"/>
  <c r="DD36" i="65032"/>
  <c r="DF36" i="65032"/>
  <c r="DH36" i="65032"/>
  <c r="DJ36" i="65032"/>
  <c r="DL36" i="65032"/>
  <c r="DN36" i="65032"/>
  <c r="DP36" i="65032"/>
  <c r="DR36" i="65032"/>
  <c r="DT36" i="65032"/>
  <c r="BN36" i="65032"/>
  <c r="BP36" i="65032"/>
  <c r="BR36" i="65032"/>
  <c r="BT36" i="65032"/>
  <c r="BV36" i="65032"/>
  <c r="BZ36" i="65032"/>
  <c r="CC36" i="65032"/>
  <c r="CE36" i="65032"/>
  <c r="CG36" i="65032"/>
  <c r="CI36" i="65032"/>
  <c r="CK36" i="65032"/>
  <c r="CM36" i="65032"/>
  <c r="CO36" i="65032"/>
  <c r="CQ36" i="65032"/>
  <c r="CS36" i="65032"/>
  <c r="CU36" i="65032"/>
  <c r="CW36" i="65032"/>
  <c r="CY36" i="65032"/>
  <c r="DA36" i="65032"/>
  <c r="DC36" i="65032"/>
  <c r="DE36" i="65032"/>
  <c r="DG36" i="65032"/>
  <c r="DI36" i="65032"/>
  <c r="DK36" i="65032"/>
  <c r="DM36" i="65032"/>
  <c r="DO36" i="65032"/>
  <c r="DQ36" i="65032"/>
  <c r="DS36" i="65032"/>
  <c r="BM35" i="65032"/>
  <c r="BQ35" i="65032"/>
  <c r="BS35" i="65032"/>
  <c r="BU35" i="65032"/>
  <c r="BW35" i="65032"/>
  <c r="BY35" i="65032"/>
  <c r="CA35" i="65032"/>
  <c r="CC35" i="65032"/>
  <c r="CE35" i="65032"/>
  <c r="CG35" i="65032"/>
  <c r="CI35" i="65032"/>
  <c r="CK35" i="65032"/>
  <c r="CM35" i="65032"/>
  <c r="CO35" i="65032"/>
  <c r="CQ35" i="65032"/>
  <c r="CS35" i="65032"/>
  <c r="CU35" i="65032"/>
  <c r="CW35" i="65032"/>
  <c r="CY35" i="65032"/>
  <c r="DA35" i="65032"/>
  <c r="DC35" i="65032"/>
  <c r="DE35" i="65032"/>
  <c r="DG35" i="65032"/>
  <c r="DI35" i="65032"/>
  <c r="DK35" i="65032"/>
  <c r="DM35" i="65032"/>
  <c r="DO35" i="65032"/>
  <c r="DQ35" i="65032"/>
  <c r="DS35" i="65032"/>
  <c r="BN35" i="65032"/>
  <c r="BP35" i="65032"/>
  <c r="BR35" i="65032"/>
  <c r="BX35" i="65032"/>
  <c r="BZ35" i="65032"/>
  <c r="CB35" i="65032"/>
  <c r="CD35" i="65032"/>
  <c r="CF35" i="65032"/>
  <c r="CH35" i="65032"/>
  <c r="CJ35" i="65032"/>
  <c r="CL35" i="65032"/>
  <c r="CN35" i="65032"/>
  <c r="CP35" i="65032"/>
  <c r="CR35" i="65032"/>
  <c r="CT35" i="65032"/>
  <c r="CV35" i="65032"/>
  <c r="CX35" i="65032"/>
  <c r="CZ35" i="65032"/>
  <c r="DB35" i="65032"/>
  <c r="DD35" i="65032"/>
  <c r="DF35" i="65032"/>
  <c r="DH35" i="65032"/>
  <c r="DJ35" i="65032"/>
  <c r="DL35" i="65032"/>
  <c r="DN35" i="65032"/>
  <c r="DP35" i="65032"/>
  <c r="DR35" i="65032"/>
  <c r="DT35" i="65032"/>
  <c r="BM34" i="65032"/>
  <c r="BO34" i="65032"/>
  <c r="BQ34" i="65032"/>
  <c r="BW34" i="65032"/>
  <c r="BY34" i="65032"/>
  <c r="CA34" i="65032"/>
  <c r="CC34" i="65032"/>
  <c r="CE34" i="65032"/>
  <c r="CG34" i="65032"/>
  <c r="CI34" i="65032"/>
  <c r="CK34" i="65032"/>
  <c r="CM34" i="65032"/>
  <c r="CO34" i="65032"/>
  <c r="CQ34" i="65032"/>
  <c r="CS34" i="65032"/>
  <c r="CU34" i="65032"/>
  <c r="CW34" i="65032"/>
  <c r="CY34" i="65032"/>
  <c r="DA34" i="65032"/>
  <c r="DC34" i="65032"/>
  <c r="DE34" i="65032"/>
  <c r="DG34" i="65032"/>
  <c r="DI34" i="65032"/>
  <c r="DK34" i="65032"/>
  <c r="DM34" i="65032"/>
  <c r="DO34" i="65032"/>
  <c r="DQ34" i="65032"/>
  <c r="DS34" i="65032"/>
  <c r="BN34" i="65032"/>
  <c r="BP34" i="65032"/>
  <c r="BT34" i="65032"/>
  <c r="BX34" i="65032"/>
  <c r="BZ34" i="65032"/>
  <c r="CB34" i="65032"/>
  <c r="CD34" i="65032"/>
  <c r="CF34" i="65032"/>
  <c r="CH34" i="65032"/>
  <c r="CJ34" i="65032"/>
  <c r="CL34" i="65032"/>
  <c r="CN34" i="65032"/>
  <c r="CP34" i="65032"/>
  <c r="CR34" i="65032"/>
  <c r="CT34" i="65032"/>
  <c r="CV34" i="65032"/>
  <c r="CX34" i="65032"/>
  <c r="CZ34" i="65032"/>
  <c r="DB34" i="65032"/>
  <c r="DD34" i="65032"/>
  <c r="DF34" i="65032"/>
  <c r="DH34" i="65032"/>
  <c r="DJ34" i="65032"/>
  <c r="DL34" i="65032"/>
  <c r="DN34" i="65032"/>
  <c r="DP34" i="65032"/>
  <c r="DR34" i="65032"/>
  <c r="DT34" i="65032"/>
  <c r="BM33" i="65032"/>
  <c r="BO33" i="65032"/>
  <c r="BQ33" i="65032"/>
  <c r="BS33" i="65032"/>
  <c r="BW33" i="65032"/>
  <c r="BY33" i="65032"/>
  <c r="CA33" i="65032"/>
  <c r="CC33" i="65032"/>
  <c r="CE33" i="65032"/>
  <c r="CG33" i="65032"/>
  <c r="CI33" i="65032"/>
  <c r="CK33" i="65032"/>
  <c r="CM33" i="65032"/>
  <c r="CO33" i="65032"/>
  <c r="CQ33" i="65032"/>
  <c r="CS33" i="65032"/>
  <c r="CU33" i="65032"/>
  <c r="CW33" i="65032"/>
  <c r="CY33" i="65032"/>
  <c r="DA33" i="65032"/>
  <c r="DC33" i="65032"/>
  <c r="DE33" i="65032"/>
  <c r="DG33" i="65032"/>
  <c r="DI33" i="65032"/>
  <c r="DK33" i="65032"/>
  <c r="DM33" i="65032"/>
  <c r="DO33" i="65032"/>
  <c r="DQ33" i="65032"/>
  <c r="DS33" i="65032"/>
  <c r="BN33" i="65032"/>
  <c r="BP33" i="65032"/>
  <c r="BR33" i="65032"/>
  <c r="BV33" i="65032"/>
  <c r="BX33" i="65032"/>
  <c r="BZ33" i="65032"/>
  <c r="CB33" i="65032"/>
  <c r="CD33" i="65032"/>
  <c r="CF33" i="65032"/>
  <c r="CH33" i="65032"/>
  <c r="CJ33" i="65032"/>
  <c r="CL33" i="65032"/>
  <c r="CN33" i="65032"/>
  <c r="CP33" i="65032"/>
  <c r="CR33" i="65032"/>
  <c r="CT33" i="65032"/>
  <c r="CV33" i="65032"/>
  <c r="CX33" i="65032"/>
  <c r="CZ33" i="65032"/>
  <c r="DB33" i="65032"/>
  <c r="DD33" i="65032"/>
  <c r="DF33" i="65032"/>
  <c r="DH33" i="65032"/>
  <c r="DJ33" i="65032"/>
  <c r="DL33" i="65032"/>
  <c r="DN33" i="65032"/>
  <c r="DP33" i="65032"/>
  <c r="DR33" i="65032"/>
  <c r="DT33" i="65032"/>
  <c r="BM32" i="65032"/>
  <c r="BO32" i="65032"/>
  <c r="BW32" i="65032"/>
  <c r="CA32" i="65032"/>
  <c r="CC32" i="65032"/>
  <c r="CE32" i="65032"/>
  <c r="CG32" i="65032"/>
  <c r="CI32" i="65032"/>
  <c r="CK32" i="65032"/>
  <c r="CM32" i="65032"/>
  <c r="CO32" i="65032"/>
  <c r="CQ32" i="65032"/>
  <c r="CS32" i="65032"/>
  <c r="CU32" i="65032"/>
  <c r="CW32" i="65032"/>
  <c r="CY32" i="65032"/>
  <c r="DA32" i="65032"/>
  <c r="DC32" i="65032"/>
  <c r="DE32" i="65032"/>
  <c r="DG32" i="65032"/>
  <c r="DI32" i="65032"/>
  <c r="DK32" i="65032"/>
  <c r="DM32" i="65032"/>
  <c r="DO32" i="65032"/>
  <c r="DQ32" i="65032"/>
  <c r="DS32" i="65032"/>
  <c r="BN32" i="65032"/>
  <c r="BR32" i="65032"/>
  <c r="BT32" i="65032"/>
  <c r="BV32" i="65032"/>
  <c r="BX32" i="65032"/>
  <c r="BZ32" i="65032"/>
  <c r="CB32" i="65032"/>
  <c r="CD32" i="65032"/>
  <c r="CF32" i="65032"/>
  <c r="CH32" i="65032"/>
  <c r="CJ32" i="65032"/>
  <c r="CL32" i="65032"/>
  <c r="CN32" i="65032"/>
  <c r="CP32" i="65032"/>
  <c r="CR32" i="65032"/>
  <c r="CT32" i="65032"/>
  <c r="CV32" i="65032"/>
  <c r="CX32" i="65032"/>
  <c r="CZ32" i="65032"/>
  <c r="DB32" i="65032"/>
  <c r="DD32" i="65032"/>
  <c r="DF32" i="65032"/>
  <c r="DH32" i="65032"/>
  <c r="DJ32" i="65032"/>
  <c r="DL32" i="65032"/>
  <c r="DN32" i="65032"/>
  <c r="DP32" i="65032"/>
  <c r="DR32" i="65032"/>
  <c r="DT32" i="65032"/>
  <c r="BM31" i="65032"/>
  <c r="BO31" i="65032"/>
  <c r="BQ31" i="65032"/>
  <c r="BU31" i="65032"/>
  <c r="BY31" i="65032"/>
  <c r="CA31" i="65032"/>
  <c r="CC31" i="65032"/>
  <c r="CE31" i="65032"/>
  <c r="CG31" i="65032"/>
  <c r="CI31" i="65032"/>
  <c r="CK31" i="65032"/>
  <c r="CM31" i="65032"/>
  <c r="CO31" i="65032"/>
  <c r="CQ31" i="65032"/>
  <c r="CS31" i="65032"/>
  <c r="CU31" i="65032"/>
  <c r="CW31" i="65032"/>
  <c r="CY31" i="65032"/>
  <c r="DA31" i="65032"/>
  <c r="DC31" i="65032"/>
  <c r="DE31" i="65032"/>
  <c r="DG31" i="65032"/>
  <c r="DI31" i="65032"/>
  <c r="DK31" i="65032"/>
  <c r="DM31" i="65032"/>
  <c r="DO31" i="65032"/>
  <c r="DQ31" i="65032"/>
  <c r="DS31" i="65032"/>
  <c r="BN31" i="65032"/>
  <c r="BP31" i="65032"/>
  <c r="BT31" i="65032"/>
  <c r="BV31" i="65032"/>
  <c r="BZ31" i="65032"/>
  <c r="CD31" i="65032"/>
  <c r="CF31" i="65032"/>
  <c r="CH31" i="65032"/>
  <c r="CJ31" i="65032"/>
  <c r="CL31" i="65032"/>
  <c r="CN31" i="65032"/>
  <c r="CP31" i="65032"/>
  <c r="CR31" i="65032"/>
  <c r="CT31" i="65032"/>
  <c r="CV31" i="65032"/>
  <c r="CX31" i="65032"/>
  <c r="CZ31" i="65032"/>
  <c r="DB31" i="65032"/>
  <c r="DD31" i="65032"/>
  <c r="DF31" i="65032"/>
  <c r="DH31" i="65032"/>
  <c r="DJ31" i="65032"/>
  <c r="DL31" i="65032"/>
  <c r="DN31" i="65032"/>
  <c r="DP31" i="65032"/>
  <c r="DR31" i="65032"/>
  <c r="DT31" i="65032"/>
  <c r="BO30" i="65032"/>
  <c r="BS30" i="65032"/>
  <c r="BU30" i="65032"/>
  <c r="BY30" i="65032"/>
  <c r="CA30" i="65032"/>
  <c r="CC30" i="65032"/>
  <c r="CE30" i="65032"/>
  <c r="CI30" i="65032"/>
  <c r="CK30" i="65032"/>
  <c r="CM30" i="65032"/>
  <c r="CO30" i="65032"/>
  <c r="CQ30" i="65032"/>
  <c r="CS30" i="65032"/>
  <c r="CU30" i="65032"/>
  <c r="CW30" i="65032"/>
  <c r="CY30" i="65032"/>
  <c r="DA30" i="65032"/>
  <c r="DC30" i="65032"/>
  <c r="DE30" i="65032"/>
  <c r="DG30" i="65032"/>
  <c r="DI30" i="65032"/>
  <c r="DK30" i="65032"/>
  <c r="DM30" i="65032"/>
  <c r="DO30" i="65032"/>
  <c r="DQ30" i="65032"/>
  <c r="DS30" i="65032"/>
  <c r="BP30" i="65032"/>
  <c r="BT30" i="65032"/>
  <c r="BV30" i="65032"/>
  <c r="BX30" i="65032"/>
  <c r="BZ30" i="65032"/>
  <c r="CD30" i="65032"/>
  <c r="CF30" i="65032"/>
  <c r="CH30" i="65032"/>
  <c r="CJ30" i="65032"/>
  <c r="CL30" i="65032"/>
  <c r="CN30" i="65032"/>
  <c r="CP30" i="65032"/>
  <c r="CR30" i="65032"/>
  <c r="CT30" i="65032"/>
  <c r="CV30" i="65032"/>
  <c r="CX30" i="65032"/>
  <c r="CZ30" i="65032"/>
  <c r="DB30" i="65032"/>
  <c r="DD30" i="65032"/>
  <c r="DF30" i="65032"/>
  <c r="DH30" i="65032"/>
  <c r="DJ30" i="65032"/>
  <c r="DL30" i="65032"/>
  <c r="DN30" i="65032"/>
  <c r="DP30" i="65032"/>
  <c r="DR30" i="65032"/>
  <c r="DT30" i="65032"/>
  <c r="BO29" i="65032"/>
  <c r="BU29" i="65032"/>
  <c r="BW29" i="65032"/>
  <c r="BY29" i="65032"/>
  <c r="CA29" i="65032"/>
  <c r="CC29" i="65032"/>
  <c r="CE29" i="65032"/>
  <c r="CI29" i="65032"/>
  <c r="CK29" i="65032"/>
  <c r="CM29" i="65032"/>
  <c r="CO29" i="65032"/>
  <c r="CQ29" i="65032"/>
  <c r="CS29" i="65032"/>
  <c r="CU29" i="65032"/>
  <c r="CW29" i="65032"/>
  <c r="CY29" i="65032"/>
  <c r="DA29" i="65032"/>
  <c r="DC29" i="65032"/>
  <c r="DE29" i="65032"/>
  <c r="DG29" i="65032"/>
  <c r="DI29" i="65032"/>
  <c r="DK29" i="65032"/>
  <c r="DM29" i="65032"/>
  <c r="DO29" i="65032"/>
  <c r="DQ29" i="65032"/>
  <c r="DS29" i="65032"/>
  <c r="BR29" i="65032"/>
  <c r="BT29" i="65032"/>
  <c r="BX29" i="65032"/>
  <c r="BZ29" i="65032"/>
  <c r="CB29" i="65032"/>
  <c r="CD29" i="65032"/>
  <c r="CF29" i="65032"/>
  <c r="CH29" i="65032"/>
  <c r="CJ29" i="65032"/>
  <c r="CN29" i="65032"/>
  <c r="CP29" i="65032"/>
  <c r="CR29" i="65032"/>
  <c r="CT29" i="65032"/>
  <c r="CV29" i="65032"/>
  <c r="CX29" i="65032"/>
  <c r="CZ29" i="65032"/>
  <c r="DB29" i="65032"/>
  <c r="DD29" i="65032"/>
  <c r="DF29" i="65032"/>
  <c r="DH29" i="65032"/>
  <c r="DJ29" i="65032"/>
  <c r="DL29" i="65032"/>
  <c r="DN29" i="65032"/>
  <c r="DP29" i="65032"/>
  <c r="DR29" i="65032"/>
  <c r="DT29" i="65032"/>
  <c r="BM28" i="65032"/>
  <c r="BQ28" i="65032"/>
  <c r="BS28" i="65032"/>
  <c r="BW28" i="65032"/>
  <c r="BY28" i="65032"/>
  <c r="CA28" i="65032"/>
  <c r="CC28" i="65032"/>
  <c r="CE28" i="65032"/>
  <c r="CG28" i="65032"/>
  <c r="CI28" i="65032"/>
  <c r="CK28" i="65032"/>
  <c r="CM28" i="65032"/>
  <c r="CO28" i="65032"/>
  <c r="CS28" i="65032"/>
  <c r="CU28" i="65032"/>
  <c r="CW28" i="65032"/>
  <c r="CY28" i="65032"/>
  <c r="DA28" i="65032"/>
  <c r="DC28" i="65032"/>
  <c r="DE28" i="65032"/>
  <c r="DG28" i="65032"/>
  <c r="DI28" i="65032"/>
  <c r="DK28" i="65032"/>
  <c r="DM28" i="65032"/>
  <c r="DO28" i="65032"/>
  <c r="DQ28" i="65032"/>
  <c r="DS28" i="65032"/>
  <c r="BN28" i="65032"/>
  <c r="BR28" i="65032"/>
  <c r="BV28" i="65032"/>
  <c r="BX28" i="65032"/>
  <c r="BZ28" i="65032"/>
  <c r="CB28" i="65032"/>
  <c r="CD28" i="65032"/>
  <c r="CF28" i="65032"/>
  <c r="CH28" i="65032"/>
  <c r="CJ28" i="65032"/>
  <c r="CN28" i="65032"/>
  <c r="CP28" i="65032"/>
  <c r="CR28" i="65032"/>
  <c r="CT28" i="65032"/>
  <c r="CV28" i="65032"/>
  <c r="CX28" i="65032"/>
  <c r="CZ28" i="65032"/>
  <c r="DB28" i="65032"/>
  <c r="DD28" i="65032"/>
  <c r="DF28" i="65032"/>
  <c r="DH28" i="65032"/>
  <c r="DJ28" i="65032"/>
  <c r="DL28" i="65032"/>
  <c r="DN28" i="65032"/>
  <c r="DP28" i="65032"/>
  <c r="DR28" i="65032"/>
  <c r="DT28" i="65032"/>
  <c r="BM46" i="65032"/>
  <c r="BO46" i="65032"/>
  <c r="BQ46" i="65032"/>
  <c r="BS46" i="65032"/>
  <c r="BU46" i="65032"/>
  <c r="BW46" i="65032"/>
  <c r="BY46" i="65032"/>
  <c r="CC46" i="65032"/>
  <c r="CG46" i="65032"/>
  <c r="CI46" i="65032"/>
  <c r="CK46" i="65032"/>
  <c r="CM46" i="65032"/>
  <c r="CO46" i="65032"/>
  <c r="CQ46" i="65032"/>
  <c r="CS46" i="65032"/>
  <c r="CU46" i="65032"/>
  <c r="CW46" i="65032"/>
  <c r="CY46" i="65032"/>
  <c r="DA46" i="65032"/>
  <c r="DC46" i="65032"/>
  <c r="DE46" i="65032"/>
  <c r="DG46" i="65032"/>
  <c r="DI46" i="65032"/>
  <c r="DK46" i="65032"/>
  <c r="DM46" i="65032"/>
  <c r="DO46" i="65032"/>
  <c r="DQ46" i="65032"/>
  <c r="DS46" i="65032"/>
  <c r="BN46" i="65032"/>
  <c r="BP46" i="65032"/>
  <c r="BR46" i="65032"/>
  <c r="BT46" i="65032"/>
  <c r="BV46" i="65032"/>
  <c r="BX46" i="65032"/>
  <c r="BZ46" i="65032"/>
  <c r="CB46" i="65032"/>
  <c r="CF46" i="65032"/>
  <c r="CH46" i="65032"/>
  <c r="CJ46" i="65032"/>
  <c r="CL46" i="65032"/>
  <c r="CN46" i="65032"/>
  <c r="CP46" i="65032"/>
  <c r="CR46" i="65032"/>
  <c r="CT46" i="65032"/>
  <c r="CV46" i="65032"/>
  <c r="CX46" i="65032"/>
  <c r="CZ46" i="65032"/>
  <c r="DB46" i="65032"/>
  <c r="DD46" i="65032"/>
  <c r="DF46" i="65032"/>
  <c r="DH46" i="65032"/>
  <c r="DJ46" i="65032"/>
  <c r="DL46" i="65032"/>
  <c r="DN46" i="65032"/>
  <c r="DP46" i="65032"/>
  <c r="DR46" i="65032"/>
  <c r="DT46" i="65032"/>
  <c r="AX52" i="65032"/>
  <c r="AX48" i="65032"/>
  <c r="AX83" i="65032"/>
  <c r="AX79" i="65032"/>
  <c r="AX75" i="65032"/>
  <c r="AX71" i="65032"/>
  <c r="AX67" i="65032"/>
  <c r="AX63" i="65032"/>
  <c r="AX59" i="65032"/>
  <c r="AX54" i="65032"/>
  <c r="AX50" i="65032"/>
  <c r="AX85" i="65032"/>
  <c r="AX81" i="65032"/>
  <c r="AX77" i="65032"/>
  <c r="AX73" i="65032"/>
  <c r="AX69" i="65032"/>
  <c r="AX65" i="65032"/>
  <c r="AX61" i="65032"/>
  <c r="AX57" i="65032"/>
  <c r="BJ32" i="65032"/>
  <c r="BJ31" i="65032"/>
  <c r="BJ30" i="65032"/>
  <c r="BJ29" i="65032"/>
  <c r="BJ28" i="65032"/>
  <c r="AX46" i="65032"/>
  <c r="AX42" i="65032"/>
  <c r="AX38" i="65032"/>
  <c r="AX34" i="65032"/>
  <c r="AX27" i="65032"/>
  <c r="AX44" i="65032"/>
  <c r="AX40" i="65032"/>
  <c r="AX36" i="65032"/>
  <c r="AX32" i="65032"/>
  <c r="AX86" i="65032"/>
  <c r="AX84" i="65032"/>
  <c r="AX82" i="65032"/>
  <c r="AX80" i="65032"/>
  <c r="AX78" i="65032"/>
  <c r="AX76" i="65032"/>
  <c r="AX74" i="65032"/>
  <c r="AX72" i="65032"/>
  <c r="AX70" i="65032"/>
  <c r="AX68" i="65032"/>
  <c r="AX66" i="65032"/>
  <c r="AX64" i="65032"/>
  <c r="AX62" i="65032"/>
  <c r="AX60" i="65032"/>
  <c r="AX58" i="65032"/>
  <c r="AX56" i="65032"/>
  <c r="AX53" i="65032"/>
  <c r="AX51" i="65032"/>
  <c r="AX49" i="65032"/>
  <c r="A107" i="65032"/>
  <c r="J63" i="65032" s="1"/>
  <c r="AX45" i="65032"/>
  <c r="AX43" i="65032"/>
  <c r="AX41" i="65032"/>
  <c r="AX39" i="65032"/>
  <c r="AX37" i="65032"/>
  <c r="AX35" i="65032"/>
  <c r="AX33" i="65032"/>
  <c r="AX55" i="65032"/>
  <c r="AX47" i="65032"/>
  <c r="BJ27" i="65032"/>
  <c r="CE27" i="65032"/>
  <c r="CC27" i="65032"/>
  <c r="CA27" i="65032"/>
  <c r="BY27" i="65032"/>
  <c r="BW27" i="65032"/>
  <c r="BU27" i="65032"/>
  <c r="BS27" i="65032"/>
  <c r="BQ27" i="65032"/>
  <c r="CF27" i="65032"/>
  <c r="CD27" i="65032"/>
  <c r="CB27" i="65032"/>
  <c r="BZ27" i="65032"/>
  <c r="BX27" i="65032"/>
  <c r="BV27" i="65032"/>
  <c r="BR27" i="65032"/>
  <c r="BP27" i="65032"/>
  <c r="BM27" i="65032"/>
  <c r="BJ45" i="65032"/>
  <c r="BJ44" i="65032"/>
  <c r="BJ43" i="65032"/>
  <c r="BJ42" i="65032"/>
  <c r="BJ41" i="65032"/>
  <c r="BJ40" i="65032"/>
  <c r="BJ39" i="65032"/>
  <c r="BJ38" i="65032"/>
  <c r="BJ37" i="65032"/>
  <c r="BJ36" i="65032"/>
  <c r="BJ35" i="65032"/>
  <c r="BJ34" i="65032"/>
  <c r="BJ33" i="65032"/>
  <c r="BJ86" i="65032"/>
  <c r="BK86" i="65032" s="1"/>
  <c r="BJ85" i="65032"/>
  <c r="BK85" i="65032" s="1"/>
  <c r="BJ84" i="65032"/>
  <c r="BK84" i="65032" s="1"/>
  <c r="BJ83" i="65032"/>
  <c r="BK83" i="65032" s="1"/>
  <c r="BJ82" i="65032"/>
  <c r="BK82" i="65032" s="1"/>
  <c r="BJ81" i="65032"/>
  <c r="BK81" i="65032" s="1"/>
  <c r="BJ80" i="65032"/>
  <c r="BK80" i="65032" s="1"/>
  <c r="BJ79" i="65032"/>
  <c r="BK79" i="65032" s="1"/>
  <c r="BJ78" i="65032"/>
  <c r="BK78" i="65032" s="1"/>
  <c r="BJ77" i="65032"/>
  <c r="BK77" i="65032" s="1"/>
  <c r="BJ76" i="65032"/>
  <c r="BK76" i="65032" s="1"/>
  <c r="BJ75" i="65032"/>
  <c r="BK75" i="65032" s="1"/>
  <c r="BJ74" i="65032"/>
  <c r="BK74" i="65032" s="1"/>
  <c r="BJ73" i="65032"/>
  <c r="BK73" i="65032" s="1"/>
  <c r="BJ72" i="65032"/>
  <c r="BK72" i="65032" s="1"/>
  <c r="BJ71" i="65032"/>
  <c r="BK71" i="65032" s="1"/>
  <c r="BJ70" i="65032"/>
  <c r="BK70" i="65032" s="1"/>
  <c r="BJ69" i="65032"/>
  <c r="BK69" i="65032" s="1"/>
  <c r="BJ68" i="65032"/>
  <c r="BK68" i="65032" s="1"/>
  <c r="BJ67" i="65032"/>
  <c r="BK67" i="65032" s="1"/>
  <c r="BJ66" i="65032"/>
  <c r="BK66" i="65032" s="1"/>
  <c r="BJ65" i="65032"/>
  <c r="BK65" i="65032" s="1"/>
  <c r="BJ64" i="65032"/>
  <c r="BK64" i="65032" s="1"/>
  <c r="BJ63" i="65032"/>
  <c r="BK63" i="65032" s="1"/>
  <c r="BJ62" i="65032"/>
  <c r="BK62" i="65032" s="1"/>
  <c r="BJ61" i="65032"/>
  <c r="BK61" i="65032" s="1"/>
  <c r="BJ60" i="65032"/>
  <c r="BJ59" i="65032"/>
  <c r="BJ58" i="65032"/>
  <c r="BJ57" i="65032"/>
  <c r="BJ56" i="65032"/>
  <c r="BK56" i="65032" s="1"/>
  <c r="BJ55" i="65032"/>
  <c r="BJ54" i="65032"/>
  <c r="BJ53" i="65032"/>
  <c r="BJ52" i="65032"/>
  <c r="BJ51" i="65032"/>
  <c r="BJ50" i="65032"/>
  <c r="BJ49" i="65032"/>
  <c r="BK49" i="65032" s="1"/>
  <c r="BJ48" i="65032"/>
  <c r="BJ46" i="65032"/>
  <c r="BJ47" i="65032"/>
  <c r="HK24" i="65032"/>
  <c r="HO24" i="65032" s="1"/>
  <c r="HS24" i="65032" s="1"/>
  <c r="HW24" i="65032" s="1"/>
  <c r="IA24" i="65032" s="1"/>
  <c r="IE24" i="65032" s="1"/>
  <c r="II24" i="65032" s="1"/>
  <c r="IM24" i="65032" s="1"/>
  <c r="IQ24" i="65032" s="1"/>
  <c r="IU24" i="65032" s="1"/>
  <c r="IY24" i="65032" s="1"/>
  <c r="JC24" i="65032" s="1"/>
  <c r="JG24" i="65032" s="1"/>
  <c r="JK24" i="65032" s="1"/>
  <c r="JO24" i="65032" s="1"/>
  <c r="JS24" i="65032" s="1"/>
  <c r="JW24" i="65032" s="1"/>
  <c r="KA24" i="65032" s="1"/>
  <c r="KE24" i="65032" s="1"/>
  <c r="KI24" i="65032" s="1"/>
  <c r="KM24" i="65032" s="1"/>
  <c r="KQ24" i="65032" s="1"/>
  <c r="KU24" i="65032" s="1"/>
  <c r="KY24" i="65032" s="1"/>
  <c r="LC24" i="65032" s="1"/>
  <c r="LG24" i="65032" s="1"/>
  <c r="LK24" i="65032" s="1"/>
  <c r="LO24" i="65032" s="1"/>
  <c r="LS24" i="65032" s="1"/>
  <c r="LW24" i="65032" s="1"/>
  <c r="MA24" i="65032" s="1"/>
  <c r="ME24" i="65032" s="1"/>
  <c r="MI24" i="65032" s="1"/>
  <c r="MM24" i="65032" s="1"/>
  <c r="MQ24" i="65032" s="1"/>
  <c r="MU24" i="65032" s="1"/>
  <c r="MY24" i="65032" s="1"/>
  <c r="NC24" i="65032" s="1"/>
  <c r="NG24" i="65032" s="1"/>
  <c r="NK24" i="65032" s="1"/>
  <c r="NO24" i="65032" s="1"/>
  <c r="NS24" i="65032" s="1"/>
  <c r="NW24" i="65032" s="1"/>
  <c r="OA24" i="65032" s="1"/>
  <c r="OE24" i="65032" s="1"/>
  <c r="OI24" i="65032" s="1"/>
  <c r="OM24" i="65032" s="1"/>
  <c r="OQ24" i="65032" s="1"/>
  <c r="OU24" i="65032" s="1"/>
  <c r="OY24" i="65032" s="1"/>
  <c r="PC24" i="65032" s="1"/>
  <c r="PG24" i="65032" s="1"/>
  <c r="PK24" i="65032" s="1"/>
  <c r="PO24" i="65032" s="1"/>
  <c r="PS24" i="65032" s="1"/>
  <c r="PW24" i="65032" s="1"/>
  <c r="QA24" i="65032" s="1"/>
  <c r="QE24" i="65032" s="1"/>
  <c r="AP59" i="65032"/>
  <c r="AF59" i="65032"/>
  <c r="AB59" i="65032"/>
  <c r="HD112" i="65032"/>
  <c r="HD113" i="65032"/>
  <c r="HD114" i="65032"/>
  <c r="HD115" i="65032"/>
  <c r="HD116" i="65032"/>
  <c r="HD117" i="65032"/>
  <c r="HD118" i="65032"/>
  <c r="HD119" i="65032"/>
  <c r="HD120" i="65032"/>
  <c r="HD121" i="65032"/>
  <c r="HD122" i="65032"/>
  <c r="HD123" i="65032"/>
  <c r="HD124" i="65032"/>
  <c r="HD125" i="65032"/>
  <c r="HD126" i="65032"/>
  <c r="HD127" i="65032"/>
  <c r="HD128" i="65032"/>
  <c r="HD129" i="65032"/>
  <c r="HD130" i="65032"/>
  <c r="HD131" i="65032"/>
  <c r="HD132" i="65032"/>
  <c r="HD133" i="65032"/>
  <c r="HD134" i="65032"/>
  <c r="HD135" i="65032"/>
  <c r="HD136" i="65032"/>
  <c r="HD137" i="65032"/>
  <c r="HD138" i="65032"/>
  <c r="HD139" i="65032"/>
  <c r="HD140" i="65032"/>
  <c r="HD141" i="65032"/>
  <c r="HD142" i="65032"/>
  <c r="HD143" i="65032"/>
  <c r="HD144" i="65032"/>
  <c r="HD145" i="65032"/>
  <c r="HD146" i="65032"/>
  <c r="HD147" i="65032"/>
  <c r="HD148" i="65032"/>
  <c r="HD149" i="65032"/>
  <c r="HD150" i="65032"/>
  <c r="HD111" i="65032"/>
  <c r="HD92" i="65032"/>
  <c r="HD93" i="65032"/>
  <c r="HD94" i="65032"/>
  <c r="HD95" i="65032"/>
  <c r="HD96" i="65032"/>
  <c r="HD97" i="65032"/>
  <c r="HD98" i="65032"/>
  <c r="HD99" i="65032"/>
  <c r="HD100" i="65032"/>
  <c r="HD101" i="65032"/>
  <c r="HD102" i="65032"/>
  <c r="HD103" i="65032"/>
  <c r="HD104" i="65032"/>
  <c r="HD105" i="65032"/>
  <c r="HD106" i="65032"/>
  <c r="HD107" i="65032"/>
  <c r="HD108" i="65032"/>
  <c r="HD109" i="65032"/>
  <c r="HD110" i="65032"/>
  <c r="HD91" i="65032"/>
  <c r="HD48" i="65032"/>
  <c r="HD49" i="65032"/>
  <c r="HD50" i="65032"/>
  <c r="HD51" i="65032"/>
  <c r="HD52" i="65032"/>
  <c r="HD53" i="65032"/>
  <c r="HD54" i="65032"/>
  <c r="HD55" i="65032"/>
  <c r="HD56" i="65032"/>
  <c r="HD57" i="65032"/>
  <c r="HD58" i="65032"/>
  <c r="HD59" i="65032"/>
  <c r="HD60" i="65032"/>
  <c r="HD61" i="65032"/>
  <c r="HD62" i="65032"/>
  <c r="HD63" i="65032"/>
  <c r="HD64" i="65032"/>
  <c r="HD65" i="65032"/>
  <c r="HD66" i="65032"/>
  <c r="HD67" i="65032"/>
  <c r="HD68" i="65032"/>
  <c r="HD69" i="65032"/>
  <c r="HD70" i="65032"/>
  <c r="HD71" i="65032"/>
  <c r="HD72" i="65032"/>
  <c r="HD73" i="65032"/>
  <c r="HD74" i="65032"/>
  <c r="HD75" i="65032"/>
  <c r="HD76" i="65032"/>
  <c r="HD77" i="65032"/>
  <c r="HD78" i="65032"/>
  <c r="HD79" i="65032"/>
  <c r="HD80" i="65032"/>
  <c r="HD81" i="65032"/>
  <c r="HD82" i="65032"/>
  <c r="HD83" i="65032"/>
  <c r="HD84" i="65032"/>
  <c r="HD85" i="65032"/>
  <c r="HD86" i="65032"/>
  <c r="HD47" i="65032"/>
  <c r="HD30" i="65032"/>
  <c r="HD31" i="65032"/>
  <c r="HD32" i="65032"/>
  <c r="HD33" i="65032"/>
  <c r="HD34" i="65032"/>
  <c r="HD35" i="65032"/>
  <c r="HD36" i="65032"/>
  <c r="HD37" i="65032"/>
  <c r="HD38" i="65032"/>
  <c r="HD39" i="65032"/>
  <c r="HD40" i="65032"/>
  <c r="HD41" i="65032"/>
  <c r="HD42" i="65032"/>
  <c r="HD43" i="65032"/>
  <c r="HD44" i="65032"/>
  <c r="HD45" i="65032"/>
  <c r="HD46" i="65032"/>
  <c r="HD29" i="65032"/>
  <c r="HD28" i="65032"/>
  <c r="HF48" i="65032"/>
  <c r="HF303" i="65032" s="1"/>
  <c r="HF49" i="65032"/>
  <c r="HF304" i="65032" s="1"/>
  <c r="HF50" i="65032"/>
  <c r="HF305" i="65032" s="1"/>
  <c r="HF51" i="65032"/>
  <c r="HF306" i="65032" s="1"/>
  <c r="HF52" i="65032"/>
  <c r="HF307" i="65032" s="1"/>
  <c r="HF53" i="65032"/>
  <c r="HF308" i="65032" s="1"/>
  <c r="HF54" i="65032"/>
  <c r="HF309" i="65032" s="1"/>
  <c r="HF55" i="65032"/>
  <c r="HF310" i="65032" s="1"/>
  <c r="HF56" i="65032"/>
  <c r="HF311" i="65032" s="1"/>
  <c r="HF57" i="65032"/>
  <c r="HF312" i="65032" s="1"/>
  <c r="HF58" i="65032"/>
  <c r="HF313" i="65032" s="1"/>
  <c r="HF59" i="65032"/>
  <c r="HF314" i="65032" s="1"/>
  <c r="HF60" i="65032"/>
  <c r="HF315" i="65032" s="1"/>
  <c r="HF61" i="65032"/>
  <c r="HF316" i="65032" s="1"/>
  <c r="HF62" i="65032"/>
  <c r="HF317" i="65032" s="1"/>
  <c r="HF63" i="65032"/>
  <c r="HF318" i="65032" s="1"/>
  <c r="HF64" i="65032"/>
  <c r="HF319" i="65032" s="1"/>
  <c r="HF65" i="65032"/>
  <c r="HF320" i="65032" s="1"/>
  <c r="HF66" i="65032"/>
  <c r="HF321" i="65032" s="1"/>
  <c r="HF67" i="65032"/>
  <c r="HF322" i="65032" s="1"/>
  <c r="HF68" i="65032"/>
  <c r="HF323" i="65032" s="1"/>
  <c r="HF69" i="65032"/>
  <c r="HF324" i="65032" s="1"/>
  <c r="HF70" i="65032"/>
  <c r="HF325" i="65032" s="1"/>
  <c r="HF71" i="65032"/>
  <c r="HF326" i="65032" s="1"/>
  <c r="HF72" i="65032"/>
  <c r="HF327" i="65032" s="1"/>
  <c r="HF73" i="65032"/>
  <c r="HF328" i="65032" s="1"/>
  <c r="HF74" i="65032"/>
  <c r="HF329" i="65032" s="1"/>
  <c r="HF75" i="65032"/>
  <c r="HF330" i="65032" s="1"/>
  <c r="HF76" i="65032"/>
  <c r="HF331" i="65032" s="1"/>
  <c r="HF77" i="65032"/>
  <c r="HF332" i="65032" s="1"/>
  <c r="HF78" i="65032"/>
  <c r="HF333" i="65032" s="1"/>
  <c r="HF79" i="65032"/>
  <c r="HF334" i="65032" s="1"/>
  <c r="HF80" i="65032"/>
  <c r="HF335" i="65032" s="1"/>
  <c r="HF81" i="65032"/>
  <c r="HF336" i="65032" s="1"/>
  <c r="HF82" i="65032"/>
  <c r="HF337" i="65032" s="1"/>
  <c r="HF83" i="65032"/>
  <c r="HF338" i="65032" s="1"/>
  <c r="HF84" i="65032"/>
  <c r="HF339" i="65032" s="1"/>
  <c r="HF85" i="65032"/>
  <c r="HF340" i="65032" s="1"/>
  <c r="HF86" i="65032"/>
  <c r="HF341" i="65032" s="1"/>
  <c r="HF47" i="65032"/>
  <c r="HF302" i="65032" s="1"/>
  <c r="HE49" i="65032"/>
  <c r="HE304" i="65032" s="1"/>
  <c r="HE50" i="65032"/>
  <c r="HE305" i="65032" s="1"/>
  <c r="HE51" i="65032"/>
  <c r="HE306" i="65032" s="1"/>
  <c r="HE52" i="65032"/>
  <c r="HE307" i="65032" s="1"/>
  <c r="HE53" i="65032"/>
  <c r="HE308" i="65032" s="1"/>
  <c r="HE54" i="65032"/>
  <c r="HE309" i="65032" s="1"/>
  <c r="HE55" i="65032"/>
  <c r="HE310" i="65032" s="1"/>
  <c r="HE56" i="65032"/>
  <c r="HE311" i="65032" s="1"/>
  <c r="HE57" i="65032"/>
  <c r="HE312" i="65032" s="1"/>
  <c r="HE58" i="65032"/>
  <c r="HE313" i="65032" s="1"/>
  <c r="HE59" i="65032"/>
  <c r="HE314" i="65032" s="1"/>
  <c r="HE60" i="65032"/>
  <c r="HE315" i="65032" s="1"/>
  <c r="HE61" i="65032"/>
  <c r="HE316" i="65032" s="1"/>
  <c r="HE62" i="65032"/>
  <c r="HE317" i="65032" s="1"/>
  <c r="HE63" i="65032"/>
  <c r="HE318" i="65032" s="1"/>
  <c r="HE64" i="65032"/>
  <c r="HE319" i="65032" s="1"/>
  <c r="HE65" i="65032"/>
  <c r="HE320" i="65032" s="1"/>
  <c r="HE66" i="65032"/>
  <c r="HE321" i="65032" s="1"/>
  <c r="HE67" i="65032"/>
  <c r="HE322" i="65032" s="1"/>
  <c r="HE68" i="65032"/>
  <c r="HE323" i="65032" s="1"/>
  <c r="HE69" i="65032"/>
  <c r="HE324" i="65032" s="1"/>
  <c r="HE70" i="65032"/>
  <c r="HE325" i="65032" s="1"/>
  <c r="HE71" i="65032"/>
  <c r="HE326" i="65032" s="1"/>
  <c r="HE72" i="65032"/>
  <c r="HE327" i="65032" s="1"/>
  <c r="HE73" i="65032"/>
  <c r="HE328" i="65032" s="1"/>
  <c r="HE74" i="65032"/>
  <c r="HE329" i="65032" s="1"/>
  <c r="HE75" i="65032"/>
  <c r="HE330" i="65032" s="1"/>
  <c r="HE76" i="65032"/>
  <c r="HE331" i="65032" s="1"/>
  <c r="HE77" i="65032"/>
  <c r="HE332" i="65032" s="1"/>
  <c r="HE78" i="65032"/>
  <c r="HE333" i="65032" s="1"/>
  <c r="HE79" i="65032"/>
  <c r="HE334" i="65032" s="1"/>
  <c r="HE80" i="65032"/>
  <c r="HE335" i="65032" s="1"/>
  <c r="HE81" i="65032"/>
  <c r="HE336" i="65032" s="1"/>
  <c r="HE82" i="65032"/>
  <c r="HE337" i="65032" s="1"/>
  <c r="HE83" i="65032"/>
  <c r="HE338" i="65032" s="1"/>
  <c r="HE84" i="65032"/>
  <c r="HE339" i="65032" s="1"/>
  <c r="HE85" i="65032"/>
  <c r="HE340" i="65032" s="1"/>
  <c r="HE86" i="65032"/>
  <c r="HE341" i="65032" s="1"/>
  <c r="HE48" i="65032"/>
  <c r="HE303" i="65032" s="1"/>
  <c r="HE47" i="65032"/>
  <c r="HE302" i="65032" s="1"/>
  <c r="HH310" i="65032" l="1"/>
  <c r="HH306" i="65032"/>
  <c r="HH314" i="65032"/>
  <c r="X84" i="65032"/>
  <c r="W84" i="65032"/>
  <c r="V84" i="65032"/>
  <c r="X95" i="65032"/>
  <c r="W95" i="65032"/>
  <c r="V95" i="65032"/>
  <c r="W85" i="65032"/>
  <c r="V85" i="65032"/>
  <c r="X85" i="65032"/>
  <c r="X93" i="65032"/>
  <c r="V93" i="65032"/>
  <c r="W93" i="65032"/>
  <c r="X101" i="65032"/>
  <c r="V101" i="65032"/>
  <c r="W101" i="65032"/>
  <c r="X82" i="65032"/>
  <c r="W82" i="65032"/>
  <c r="V82" i="65032"/>
  <c r="X90" i="65032"/>
  <c r="W90" i="65032"/>
  <c r="V90" i="65032"/>
  <c r="X98" i="65032"/>
  <c r="W98" i="65032"/>
  <c r="V98" i="65032"/>
  <c r="X106" i="65032"/>
  <c r="W106" i="65032"/>
  <c r="V106" i="65032"/>
  <c r="X92" i="65032"/>
  <c r="W92" i="65032"/>
  <c r="V92" i="65032"/>
  <c r="X87" i="65032"/>
  <c r="W87" i="65032"/>
  <c r="V87" i="65032"/>
  <c r="X103" i="65032"/>
  <c r="W103" i="65032"/>
  <c r="V103" i="65032"/>
  <c r="X88" i="65032"/>
  <c r="W88" i="65032"/>
  <c r="V88" i="65032"/>
  <c r="X96" i="65032"/>
  <c r="W96" i="65032"/>
  <c r="V96" i="65032"/>
  <c r="X104" i="65032"/>
  <c r="W104" i="65032"/>
  <c r="V104" i="65032"/>
  <c r="X100" i="65032"/>
  <c r="W100" i="65032"/>
  <c r="V100" i="65032"/>
  <c r="X89" i="65032"/>
  <c r="W89" i="65032"/>
  <c r="V89" i="65032"/>
  <c r="W97" i="65032"/>
  <c r="X97" i="65032"/>
  <c r="V97" i="65032"/>
  <c r="W105" i="65032"/>
  <c r="X105" i="65032"/>
  <c r="V105" i="65032"/>
  <c r="X86" i="65032"/>
  <c r="W86" i="65032"/>
  <c r="V86" i="65032"/>
  <c r="X94" i="65032"/>
  <c r="W94" i="65032"/>
  <c r="V94" i="65032"/>
  <c r="X102" i="65032"/>
  <c r="W102" i="65032"/>
  <c r="V102" i="65032"/>
  <c r="X83" i="65032"/>
  <c r="W83" i="65032"/>
  <c r="V83" i="65032"/>
  <c r="X91" i="65032"/>
  <c r="W91" i="65032"/>
  <c r="V91" i="65032"/>
  <c r="X99" i="65032"/>
  <c r="W99" i="65032"/>
  <c r="V99" i="65032"/>
  <c r="HH316" i="65032"/>
  <c r="HH312" i="65032"/>
  <c r="HH308" i="65032"/>
  <c r="HH304" i="65032"/>
  <c r="Y96" i="65032"/>
  <c r="Y104" i="65032"/>
  <c r="Y89" i="65032"/>
  <c r="Y84" i="65032"/>
  <c r="Y92" i="65032"/>
  <c r="Y100" i="65032"/>
  <c r="Y88" i="65032"/>
  <c r="Y91" i="65032"/>
  <c r="Y85" i="65032"/>
  <c r="AF85" i="65032" s="1"/>
  <c r="Y93" i="65032"/>
  <c r="Y106" i="65032"/>
  <c r="HH315" i="65032"/>
  <c r="HH311" i="65032"/>
  <c r="HH307" i="65032"/>
  <c r="HH303" i="65032"/>
  <c r="HH302" i="65032"/>
  <c r="HH313" i="65032"/>
  <c r="HH309" i="65032"/>
  <c r="HH305" i="65032"/>
  <c r="HH332" i="65032"/>
  <c r="HG332" i="65032"/>
  <c r="HH324" i="65032"/>
  <c r="HG324" i="65032"/>
  <c r="HH320" i="65032"/>
  <c r="HG320" i="65032"/>
  <c r="HH339" i="65032"/>
  <c r="HG339" i="65032"/>
  <c r="HH335" i="65032"/>
  <c r="HG335" i="65032"/>
  <c r="HH331" i="65032"/>
  <c r="HG331" i="65032"/>
  <c r="HH327" i="65032"/>
  <c r="HG327" i="65032"/>
  <c r="HH323" i="65032"/>
  <c r="HG323" i="65032"/>
  <c r="HH319" i="65032"/>
  <c r="HG319" i="65032"/>
  <c r="HH340" i="65032"/>
  <c r="HG340" i="65032"/>
  <c r="HH328" i="65032"/>
  <c r="HG328" i="65032"/>
  <c r="HH330" i="65032"/>
  <c r="HG330" i="65032"/>
  <c r="HH336" i="65032"/>
  <c r="HG336" i="65032"/>
  <c r="HH338" i="65032"/>
  <c r="HG338" i="65032"/>
  <c r="HH334" i="65032"/>
  <c r="HG334" i="65032"/>
  <c r="HH326" i="65032"/>
  <c r="HG326" i="65032"/>
  <c r="HH322" i="65032"/>
  <c r="HG322" i="65032"/>
  <c r="HH318" i="65032"/>
  <c r="HG318" i="65032"/>
  <c r="HH341" i="65032"/>
  <c r="HG341" i="65032"/>
  <c r="HH337" i="65032"/>
  <c r="HG337" i="65032"/>
  <c r="HH333" i="65032"/>
  <c r="HG333" i="65032"/>
  <c r="HH329" i="65032"/>
  <c r="HG329" i="65032"/>
  <c r="HH325" i="65032"/>
  <c r="HG325" i="65032"/>
  <c r="HH321" i="65032"/>
  <c r="HG321" i="65032"/>
  <c r="HH317" i="65032"/>
  <c r="HG317" i="65032"/>
  <c r="Y102" i="65032"/>
  <c r="Y101" i="65032"/>
  <c r="Y86" i="65032"/>
  <c r="Y94" i="65032"/>
  <c r="Y95" i="65032"/>
  <c r="GE202" i="65032" s="1"/>
  <c r="Y83" i="65032"/>
  <c r="GE190" i="65032" s="1"/>
  <c r="Y90" i="65032"/>
  <c r="GE197" i="65032" s="1"/>
  <c r="Y97" i="65032"/>
  <c r="GE204" i="65032" s="1"/>
  <c r="Y99" i="65032"/>
  <c r="GE206" i="65032" s="1"/>
  <c r="Y87" i="65032"/>
  <c r="GE194" i="65032" s="1"/>
  <c r="Y103" i="65032"/>
  <c r="GE210" i="65032" s="1"/>
  <c r="Y82" i="65032"/>
  <c r="GE189" i="65032" s="1"/>
  <c r="Y98" i="65032"/>
  <c r="GE205" i="65032" s="1"/>
  <c r="Y105" i="65032"/>
  <c r="GE212" i="65032" s="1"/>
  <c r="Q96" i="65032"/>
  <c r="Q82" i="65032"/>
  <c r="Q92" i="65032"/>
  <c r="Q98" i="65032"/>
  <c r="Q88" i="65032"/>
  <c r="Q104" i="65032"/>
  <c r="Q85" i="65032"/>
  <c r="Q89" i="65032"/>
  <c r="Q101" i="65032"/>
  <c r="Q105" i="65032"/>
  <c r="HD190" i="65032"/>
  <c r="HC190" i="65032" s="1"/>
  <c r="GZ190" i="65032" s="1"/>
  <c r="AK83" i="65032" s="1"/>
  <c r="AL83" i="65032" s="1"/>
  <c r="HD192" i="65032"/>
  <c r="HC192" i="65032" s="1"/>
  <c r="GZ192" i="65032" s="1"/>
  <c r="AK85" i="65032" s="1"/>
  <c r="AL85" i="65032" s="1"/>
  <c r="HD194" i="65032"/>
  <c r="HC194" i="65032" s="1"/>
  <c r="GZ194" i="65032" s="1"/>
  <c r="AK87" i="65032" s="1"/>
  <c r="AL87" i="65032" s="1"/>
  <c r="HD196" i="65032"/>
  <c r="HC196" i="65032" s="1"/>
  <c r="GZ196" i="65032" s="1"/>
  <c r="AK89" i="65032" s="1"/>
  <c r="AL89" i="65032" s="1"/>
  <c r="HD198" i="65032"/>
  <c r="HC198" i="65032" s="1"/>
  <c r="GZ198" i="65032" s="1"/>
  <c r="AK91" i="65032" s="1"/>
  <c r="AL91" i="65032" s="1"/>
  <c r="HD200" i="65032"/>
  <c r="HC200" i="65032" s="1"/>
  <c r="GZ200" i="65032" s="1"/>
  <c r="AK93" i="65032" s="1"/>
  <c r="AL93" i="65032" s="1"/>
  <c r="HD202" i="65032"/>
  <c r="HC202" i="65032" s="1"/>
  <c r="GZ202" i="65032" s="1"/>
  <c r="AK95" i="65032" s="1"/>
  <c r="AL95" i="65032" s="1"/>
  <c r="HD204" i="65032"/>
  <c r="HC204" i="65032" s="1"/>
  <c r="GZ204" i="65032" s="1"/>
  <c r="AK97" i="65032" s="1"/>
  <c r="AL97" i="65032" s="1"/>
  <c r="HD206" i="65032"/>
  <c r="HC206" i="65032" s="1"/>
  <c r="GZ206" i="65032" s="1"/>
  <c r="AK99" i="65032" s="1"/>
  <c r="AL99" i="65032" s="1"/>
  <c r="HD208" i="65032"/>
  <c r="HC208" i="65032" s="1"/>
  <c r="GZ208" i="65032" s="1"/>
  <c r="AK101" i="65032" s="1"/>
  <c r="AL101" i="65032" s="1"/>
  <c r="HD210" i="65032"/>
  <c r="HC210" i="65032" s="1"/>
  <c r="GZ210" i="65032" s="1"/>
  <c r="AK103" i="65032" s="1"/>
  <c r="AL103" i="65032" s="1"/>
  <c r="HD212" i="65032"/>
  <c r="HC212" i="65032" s="1"/>
  <c r="GZ212" i="65032" s="1"/>
  <c r="AK105" i="65032" s="1"/>
  <c r="AL105" i="65032" s="1"/>
  <c r="HD189" i="65032"/>
  <c r="HC189" i="65032" s="1"/>
  <c r="GZ189" i="65032" s="1"/>
  <c r="AK82" i="65032" s="1"/>
  <c r="AL82" i="65032" s="1"/>
  <c r="HD191" i="65032"/>
  <c r="HC191" i="65032" s="1"/>
  <c r="GZ191" i="65032" s="1"/>
  <c r="AK84" i="65032" s="1"/>
  <c r="AL84" i="65032" s="1"/>
  <c r="HD193" i="65032"/>
  <c r="HC193" i="65032" s="1"/>
  <c r="GZ193" i="65032" s="1"/>
  <c r="AK86" i="65032" s="1"/>
  <c r="AL86" i="65032" s="1"/>
  <c r="HD195" i="65032"/>
  <c r="HC195" i="65032" s="1"/>
  <c r="GZ195" i="65032" s="1"/>
  <c r="AK88" i="65032" s="1"/>
  <c r="AL88" i="65032" s="1"/>
  <c r="HD197" i="65032"/>
  <c r="HC197" i="65032" s="1"/>
  <c r="GZ197" i="65032" s="1"/>
  <c r="AK90" i="65032" s="1"/>
  <c r="AL90" i="65032" s="1"/>
  <c r="HD199" i="65032"/>
  <c r="HC199" i="65032" s="1"/>
  <c r="GZ199" i="65032" s="1"/>
  <c r="AK92" i="65032" s="1"/>
  <c r="AL92" i="65032" s="1"/>
  <c r="HD201" i="65032"/>
  <c r="HC201" i="65032" s="1"/>
  <c r="GZ201" i="65032" s="1"/>
  <c r="AK94" i="65032" s="1"/>
  <c r="AL94" i="65032" s="1"/>
  <c r="HD203" i="65032"/>
  <c r="HC203" i="65032" s="1"/>
  <c r="GZ203" i="65032" s="1"/>
  <c r="AK96" i="65032" s="1"/>
  <c r="AL96" i="65032" s="1"/>
  <c r="HD205" i="65032"/>
  <c r="HC205" i="65032" s="1"/>
  <c r="GZ205" i="65032" s="1"/>
  <c r="AK98" i="65032" s="1"/>
  <c r="AL98" i="65032" s="1"/>
  <c r="HD207" i="65032"/>
  <c r="HC207" i="65032" s="1"/>
  <c r="GZ207" i="65032" s="1"/>
  <c r="AK100" i="65032" s="1"/>
  <c r="AL100" i="65032" s="1"/>
  <c r="HD209" i="65032"/>
  <c r="HC209" i="65032" s="1"/>
  <c r="GZ209" i="65032" s="1"/>
  <c r="AK102" i="65032" s="1"/>
  <c r="AL102" i="65032" s="1"/>
  <c r="HD211" i="65032"/>
  <c r="HC211" i="65032" s="1"/>
  <c r="GZ211" i="65032" s="1"/>
  <c r="AK104" i="65032" s="1"/>
  <c r="AL104" i="65032" s="1"/>
  <c r="HD213" i="65032"/>
  <c r="HC213" i="65032" s="1"/>
  <c r="GZ213" i="65032" s="1"/>
  <c r="AK106" i="65032" s="1"/>
  <c r="AL106" i="65032" s="1"/>
  <c r="Q84" i="65032"/>
  <c r="Q90" i="65032"/>
  <c r="Q93" i="65032"/>
  <c r="Q97" i="65032"/>
  <c r="Q100" i="65032"/>
  <c r="BL86" i="65032"/>
  <c r="BL49" i="65032"/>
  <c r="BL56" i="65032"/>
  <c r="BL61" i="65032"/>
  <c r="BL62" i="65032"/>
  <c r="BL63" i="65032"/>
  <c r="BL64" i="65032"/>
  <c r="BL65" i="65032"/>
  <c r="BL66" i="65032"/>
  <c r="BL67" i="65032"/>
  <c r="BL68" i="65032"/>
  <c r="BL69" i="65032"/>
  <c r="BL70" i="65032"/>
  <c r="BL71" i="65032"/>
  <c r="BL72" i="65032"/>
  <c r="BL73" i="65032"/>
  <c r="BL74" i="65032"/>
  <c r="BL75" i="65032"/>
  <c r="BL76" i="65032"/>
  <c r="BL77" i="65032"/>
  <c r="BL78" i="65032"/>
  <c r="BL79" i="65032"/>
  <c r="BL80" i="65032"/>
  <c r="BL81" i="65032"/>
  <c r="BL82" i="65032"/>
  <c r="BL83" i="65032"/>
  <c r="BL84" i="65032"/>
  <c r="BL85" i="65032"/>
  <c r="Q86" i="65032"/>
  <c r="Q94" i="65032"/>
  <c r="Q102" i="65032"/>
  <c r="HE212" i="65032"/>
  <c r="HE276" i="65032" s="1"/>
  <c r="HE149" i="65032"/>
  <c r="HE208" i="65032"/>
  <c r="HE272" i="65032" s="1"/>
  <c r="HE145" i="65032"/>
  <c r="HE202" i="65032"/>
  <c r="HE266" i="65032" s="1"/>
  <c r="HE139" i="65032"/>
  <c r="HE196" i="65032"/>
  <c r="HE260" i="65032" s="1"/>
  <c r="HE133" i="65032"/>
  <c r="HE192" i="65032"/>
  <c r="HE256" i="65032" s="1"/>
  <c r="HE129" i="65032"/>
  <c r="HE186" i="65032"/>
  <c r="HE250" i="65032" s="1"/>
  <c r="HE123" i="65032"/>
  <c r="HE180" i="65032"/>
  <c r="HE244" i="65032" s="1"/>
  <c r="HE117" i="65032"/>
  <c r="HE176" i="65032"/>
  <c r="HE240" i="65032" s="1"/>
  <c r="HE113" i="65032"/>
  <c r="HH82" i="65032"/>
  <c r="HH209" i="65032" s="1"/>
  <c r="HF209" i="65032"/>
  <c r="HF146" i="65032"/>
  <c r="HH146" i="65032" s="1"/>
  <c r="HH273" i="65032" s="1"/>
  <c r="HH76" i="65032"/>
  <c r="HH203" i="65032" s="1"/>
  <c r="HF203" i="65032"/>
  <c r="HF140" i="65032"/>
  <c r="HH140" i="65032" s="1"/>
  <c r="HH267" i="65032" s="1"/>
  <c r="HH70" i="65032"/>
  <c r="HH197" i="65032" s="1"/>
  <c r="HF197" i="65032"/>
  <c r="HF134" i="65032"/>
  <c r="HH134" i="65032" s="1"/>
  <c r="HH261" i="65032" s="1"/>
  <c r="HH64" i="65032"/>
  <c r="HH191" i="65032" s="1"/>
  <c r="HF191" i="65032"/>
  <c r="HF128" i="65032"/>
  <c r="HH128" i="65032" s="1"/>
  <c r="HH255" i="65032" s="1"/>
  <c r="HH58" i="65032"/>
  <c r="HH185" i="65032" s="1"/>
  <c r="HF185" i="65032"/>
  <c r="HF122" i="65032"/>
  <c r="HH54" i="65032"/>
  <c r="HH181" i="65032" s="1"/>
  <c r="HF181" i="65032"/>
  <c r="HF118" i="65032"/>
  <c r="HH50" i="65032"/>
  <c r="HH177" i="65032" s="1"/>
  <c r="HF177" i="65032"/>
  <c r="HF114" i="65032"/>
  <c r="HE175" i="65032"/>
  <c r="HE239" i="65032" s="1"/>
  <c r="HE112" i="65032"/>
  <c r="HE210" i="65032"/>
  <c r="HE274" i="65032" s="1"/>
  <c r="HE147" i="65032"/>
  <c r="HE206" i="65032"/>
  <c r="HE270" i="65032" s="1"/>
  <c r="HE143" i="65032"/>
  <c r="HE204" i="65032"/>
  <c r="HE268" i="65032" s="1"/>
  <c r="HE141" i="65032"/>
  <c r="HE200" i="65032"/>
  <c r="HE264" i="65032" s="1"/>
  <c r="HE137" i="65032"/>
  <c r="HE198" i="65032"/>
  <c r="HE262" i="65032" s="1"/>
  <c r="HE135" i="65032"/>
  <c r="HE194" i="65032"/>
  <c r="HE258" i="65032" s="1"/>
  <c r="HE131" i="65032"/>
  <c r="HE190" i="65032"/>
  <c r="HE254" i="65032" s="1"/>
  <c r="HE127" i="65032"/>
  <c r="HE188" i="65032"/>
  <c r="HE252" i="65032" s="1"/>
  <c r="HE125" i="65032"/>
  <c r="HE184" i="65032"/>
  <c r="HE248" i="65032" s="1"/>
  <c r="HE121" i="65032"/>
  <c r="HE182" i="65032"/>
  <c r="HE246" i="65032" s="1"/>
  <c r="HE119" i="65032"/>
  <c r="HE178" i="65032"/>
  <c r="HE242" i="65032" s="1"/>
  <c r="HE115" i="65032"/>
  <c r="HH86" i="65032"/>
  <c r="HH213" i="65032" s="1"/>
  <c r="HF213" i="65032"/>
  <c r="HF150" i="65032"/>
  <c r="HH150" i="65032" s="1"/>
  <c r="HH277" i="65032" s="1"/>
  <c r="HH84" i="65032"/>
  <c r="HH211" i="65032" s="1"/>
  <c r="HF211" i="65032"/>
  <c r="HF148" i="65032"/>
  <c r="HH148" i="65032" s="1"/>
  <c r="HH275" i="65032" s="1"/>
  <c r="HH80" i="65032"/>
  <c r="HH207" i="65032" s="1"/>
  <c r="HF207" i="65032"/>
  <c r="HF144" i="65032"/>
  <c r="HH144" i="65032" s="1"/>
  <c r="HH271" i="65032" s="1"/>
  <c r="HH78" i="65032"/>
  <c r="HH205" i="65032" s="1"/>
  <c r="HF205" i="65032"/>
  <c r="HF142" i="65032"/>
  <c r="HH142" i="65032" s="1"/>
  <c r="HH269" i="65032" s="1"/>
  <c r="HH74" i="65032"/>
  <c r="HH201" i="65032" s="1"/>
  <c r="HF201" i="65032"/>
  <c r="HF138" i="65032"/>
  <c r="HH138" i="65032" s="1"/>
  <c r="HH265" i="65032" s="1"/>
  <c r="HH72" i="65032"/>
  <c r="HH199" i="65032" s="1"/>
  <c r="HF199" i="65032"/>
  <c r="HF136" i="65032"/>
  <c r="HH136" i="65032" s="1"/>
  <c r="HH263" i="65032" s="1"/>
  <c r="HH68" i="65032"/>
  <c r="HH195" i="65032" s="1"/>
  <c r="HF195" i="65032"/>
  <c r="HF132" i="65032"/>
  <c r="HH132" i="65032" s="1"/>
  <c r="HH259" i="65032" s="1"/>
  <c r="HH66" i="65032"/>
  <c r="HH193" i="65032" s="1"/>
  <c r="HF193" i="65032"/>
  <c r="HF130" i="65032"/>
  <c r="HH130" i="65032" s="1"/>
  <c r="HH257" i="65032" s="1"/>
  <c r="HH62" i="65032"/>
  <c r="HH189" i="65032" s="1"/>
  <c r="HF189" i="65032"/>
  <c r="HF126" i="65032"/>
  <c r="HH126" i="65032" s="1"/>
  <c r="HH253" i="65032" s="1"/>
  <c r="HH60" i="65032"/>
  <c r="HH187" i="65032" s="1"/>
  <c r="HF187" i="65032"/>
  <c r="HF124" i="65032"/>
  <c r="HH56" i="65032"/>
  <c r="HH183" i="65032" s="1"/>
  <c r="HF183" i="65032"/>
  <c r="HF120" i="65032"/>
  <c r="HH52" i="65032"/>
  <c r="HH179" i="65032" s="1"/>
  <c r="HF179" i="65032"/>
  <c r="HF116" i="65032"/>
  <c r="HH48" i="65032"/>
  <c r="HH175" i="65032" s="1"/>
  <c r="HF175" i="65032"/>
  <c r="HF112" i="65032"/>
  <c r="HE174" i="65032"/>
  <c r="HE238" i="65032" s="1"/>
  <c r="HE111" i="65032"/>
  <c r="HE213" i="65032"/>
  <c r="HE277" i="65032" s="1"/>
  <c r="HE150" i="65032"/>
  <c r="HE211" i="65032"/>
  <c r="HE275" i="65032" s="1"/>
  <c r="HE148" i="65032"/>
  <c r="HE209" i="65032"/>
  <c r="HE273" i="65032" s="1"/>
  <c r="HE146" i="65032"/>
  <c r="HE207" i="65032"/>
  <c r="HE271" i="65032" s="1"/>
  <c r="HE144" i="65032"/>
  <c r="HE205" i="65032"/>
  <c r="HE269" i="65032" s="1"/>
  <c r="HE142" i="65032"/>
  <c r="HE203" i="65032"/>
  <c r="HE267" i="65032" s="1"/>
  <c r="HE140" i="65032"/>
  <c r="HE201" i="65032"/>
  <c r="HE265" i="65032" s="1"/>
  <c r="HE138" i="65032"/>
  <c r="HE199" i="65032"/>
  <c r="HE263" i="65032" s="1"/>
  <c r="HE136" i="65032"/>
  <c r="HE197" i="65032"/>
  <c r="HE261" i="65032" s="1"/>
  <c r="HE134" i="65032"/>
  <c r="HE195" i="65032"/>
  <c r="HE259" i="65032" s="1"/>
  <c r="HE132" i="65032"/>
  <c r="HE193" i="65032"/>
  <c r="HE257" i="65032" s="1"/>
  <c r="HE130" i="65032"/>
  <c r="HE191" i="65032"/>
  <c r="HE255" i="65032" s="1"/>
  <c r="HE128" i="65032"/>
  <c r="HE189" i="65032"/>
  <c r="HE253" i="65032" s="1"/>
  <c r="HE126" i="65032"/>
  <c r="HE187" i="65032"/>
  <c r="HE251" i="65032" s="1"/>
  <c r="HE124" i="65032"/>
  <c r="HE185" i="65032"/>
  <c r="HE249" i="65032" s="1"/>
  <c r="HE122" i="65032"/>
  <c r="HE183" i="65032"/>
  <c r="HE247" i="65032" s="1"/>
  <c r="HE120" i="65032"/>
  <c r="HE181" i="65032"/>
  <c r="HE245" i="65032" s="1"/>
  <c r="HE118" i="65032"/>
  <c r="HE179" i="65032"/>
  <c r="HE243" i="65032" s="1"/>
  <c r="HE116" i="65032"/>
  <c r="HE177" i="65032"/>
  <c r="HE241" i="65032" s="1"/>
  <c r="HE114" i="65032"/>
  <c r="HH47" i="65032"/>
  <c r="HH174" i="65032" s="1"/>
  <c r="HF174" i="65032"/>
  <c r="HF111" i="65032"/>
  <c r="HH85" i="65032"/>
  <c r="HH212" i="65032" s="1"/>
  <c r="HF212" i="65032"/>
  <c r="HF149" i="65032"/>
  <c r="HH149" i="65032" s="1"/>
  <c r="HH276" i="65032" s="1"/>
  <c r="HH83" i="65032"/>
  <c r="HH210" i="65032" s="1"/>
  <c r="HF210" i="65032"/>
  <c r="HF147" i="65032"/>
  <c r="HH147" i="65032" s="1"/>
  <c r="HH274" i="65032" s="1"/>
  <c r="HH81" i="65032"/>
  <c r="HH208" i="65032" s="1"/>
  <c r="HF208" i="65032"/>
  <c r="HF145" i="65032"/>
  <c r="HH145" i="65032" s="1"/>
  <c r="HH272" i="65032" s="1"/>
  <c r="HH79" i="65032"/>
  <c r="HH206" i="65032" s="1"/>
  <c r="HF206" i="65032"/>
  <c r="HF143" i="65032"/>
  <c r="HH143" i="65032" s="1"/>
  <c r="HH270" i="65032" s="1"/>
  <c r="HH77" i="65032"/>
  <c r="HH204" i="65032" s="1"/>
  <c r="HF204" i="65032"/>
  <c r="HF141" i="65032"/>
  <c r="HH141" i="65032" s="1"/>
  <c r="HH268" i="65032" s="1"/>
  <c r="HH75" i="65032"/>
  <c r="HH202" i="65032" s="1"/>
  <c r="HF202" i="65032"/>
  <c r="HF139" i="65032"/>
  <c r="HH139" i="65032" s="1"/>
  <c r="HH266" i="65032" s="1"/>
  <c r="HH73" i="65032"/>
  <c r="HH200" i="65032" s="1"/>
  <c r="HF200" i="65032"/>
  <c r="HF137" i="65032"/>
  <c r="HH137" i="65032" s="1"/>
  <c r="HH264" i="65032" s="1"/>
  <c r="HH71" i="65032"/>
  <c r="HH198" i="65032" s="1"/>
  <c r="HF198" i="65032"/>
  <c r="HF135" i="65032"/>
  <c r="HH135" i="65032" s="1"/>
  <c r="HH262" i="65032" s="1"/>
  <c r="HH69" i="65032"/>
  <c r="HH196" i="65032" s="1"/>
  <c r="HF196" i="65032"/>
  <c r="HF133" i="65032"/>
  <c r="HH133" i="65032" s="1"/>
  <c r="HH260" i="65032" s="1"/>
  <c r="HH67" i="65032"/>
  <c r="HH194" i="65032" s="1"/>
  <c r="HF194" i="65032"/>
  <c r="HF131" i="65032"/>
  <c r="HH131" i="65032" s="1"/>
  <c r="HH258" i="65032" s="1"/>
  <c r="HH65" i="65032"/>
  <c r="HH192" i="65032" s="1"/>
  <c r="HF192" i="65032"/>
  <c r="HF129" i="65032"/>
  <c r="HH129" i="65032" s="1"/>
  <c r="HH256" i="65032" s="1"/>
  <c r="HH63" i="65032"/>
  <c r="HH190" i="65032" s="1"/>
  <c r="HF190" i="65032"/>
  <c r="HF127" i="65032"/>
  <c r="HH127" i="65032" s="1"/>
  <c r="HH254" i="65032" s="1"/>
  <c r="HH61" i="65032"/>
  <c r="HH188" i="65032" s="1"/>
  <c r="HF188" i="65032"/>
  <c r="HF125" i="65032"/>
  <c r="HH59" i="65032"/>
  <c r="HH186" i="65032" s="1"/>
  <c r="HF186" i="65032"/>
  <c r="HF123" i="65032"/>
  <c r="HH57" i="65032"/>
  <c r="HH184" i="65032" s="1"/>
  <c r="HF184" i="65032"/>
  <c r="HF121" i="65032"/>
  <c r="HH55" i="65032"/>
  <c r="HH182" i="65032" s="1"/>
  <c r="HF182" i="65032"/>
  <c r="HF119" i="65032"/>
  <c r="HH53" i="65032"/>
  <c r="HH180" i="65032" s="1"/>
  <c r="HF180" i="65032"/>
  <c r="HF117" i="65032"/>
  <c r="HH117" i="65032" s="1"/>
  <c r="HH244" i="65032" s="1"/>
  <c r="HH51" i="65032"/>
  <c r="HH178" i="65032" s="1"/>
  <c r="HF178" i="65032"/>
  <c r="HF115" i="65032"/>
  <c r="HH115" i="65032" s="1"/>
  <c r="HH242" i="65032" s="1"/>
  <c r="HH49" i="65032"/>
  <c r="HH176" i="65032" s="1"/>
  <c r="HF176" i="65032"/>
  <c r="HF113" i="65032"/>
  <c r="HH113" i="65032" s="1"/>
  <c r="HH240" i="65032" s="1"/>
  <c r="Q83" i="65032"/>
  <c r="Q87" i="65032"/>
  <c r="Q91" i="65032"/>
  <c r="Q95" i="65032"/>
  <c r="Q99" i="65032"/>
  <c r="Q103" i="65032"/>
  <c r="Q106" i="65032"/>
  <c r="HG86" i="65032"/>
  <c r="HG84" i="65032"/>
  <c r="HG80" i="65032"/>
  <c r="HG76" i="65032"/>
  <c r="HG72" i="65032"/>
  <c r="HG70" i="65032"/>
  <c r="HG66" i="65032"/>
  <c r="HG64" i="65032"/>
  <c r="HG60" i="65032"/>
  <c r="HG56" i="65032"/>
  <c r="HG54" i="65032"/>
  <c r="HG52" i="65032"/>
  <c r="HG48" i="65032"/>
  <c r="HG47" i="65032"/>
  <c r="HG85" i="65032"/>
  <c r="HG83" i="65032"/>
  <c r="HG81" i="65032"/>
  <c r="HG79" i="65032"/>
  <c r="HG77" i="65032"/>
  <c r="HG75" i="65032"/>
  <c r="HG73" i="65032"/>
  <c r="HG71" i="65032"/>
  <c r="HG69" i="65032"/>
  <c r="HG67" i="65032"/>
  <c r="HG65" i="65032"/>
  <c r="HG63" i="65032"/>
  <c r="HG61" i="65032"/>
  <c r="HG59" i="65032"/>
  <c r="HG57" i="65032"/>
  <c r="HG55" i="65032"/>
  <c r="HG53" i="65032"/>
  <c r="HG51" i="65032"/>
  <c r="HG49" i="65032"/>
  <c r="HG82" i="65032"/>
  <c r="HG78" i="65032"/>
  <c r="HG74" i="65032"/>
  <c r="HG68" i="65032"/>
  <c r="HG62" i="65032"/>
  <c r="HG58" i="65032"/>
  <c r="HG50" i="65032"/>
  <c r="EM47" i="65032"/>
  <c r="EM48" i="65032"/>
  <c r="EM49" i="65032"/>
  <c r="EM50" i="65032"/>
  <c r="EM51" i="65032"/>
  <c r="EM52" i="65032"/>
  <c r="EM53" i="65032"/>
  <c r="EM54" i="65032"/>
  <c r="EM55" i="65032"/>
  <c r="EM56" i="65032"/>
  <c r="EM57" i="65032"/>
  <c r="EM58" i="65032"/>
  <c r="EM59" i="65032"/>
  <c r="EM60" i="65032"/>
  <c r="EM61" i="65032"/>
  <c r="EM62" i="65032"/>
  <c r="EM63" i="65032"/>
  <c r="EM64" i="65032"/>
  <c r="EM65" i="65032"/>
  <c r="EM66" i="65032"/>
  <c r="EM67" i="65032"/>
  <c r="EM68" i="65032"/>
  <c r="EM69" i="65032"/>
  <c r="EM70" i="65032"/>
  <c r="EM71" i="65032"/>
  <c r="EM72" i="65032"/>
  <c r="EM73" i="65032"/>
  <c r="EM74" i="65032"/>
  <c r="EM75" i="65032"/>
  <c r="EM76" i="65032"/>
  <c r="EM77" i="65032"/>
  <c r="EM78" i="65032"/>
  <c r="EM79" i="65032"/>
  <c r="EM80" i="65032"/>
  <c r="EM81" i="65032"/>
  <c r="EM82" i="65032"/>
  <c r="EM83" i="65032"/>
  <c r="EM84" i="65032"/>
  <c r="EM85" i="65032"/>
  <c r="EM86" i="65032"/>
  <c r="AM66" i="65032"/>
  <c r="P66" i="65032"/>
  <c r="HH119" i="65032" l="1"/>
  <c r="HH246" i="65032" s="1"/>
  <c r="DZ85" i="65032"/>
  <c r="DX85" i="65032" s="1"/>
  <c r="ED85" i="65032"/>
  <c r="EC85" i="65032" s="1"/>
  <c r="FO212" i="65032" s="1"/>
  <c r="EF85" i="65032"/>
  <c r="EE85" i="65032" s="1"/>
  <c r="GG212" i="65032" s="1"/>
  <c r="DZ77" i="65032"/>
  <c r="DX77" i="65032" s="1"/>
  <c r="ED77" i="65032"/>
  <c r="EC77" i="65032" s="1"/>
  <c r="FO204" i="65032" s="1"/>
  <c r="EF77" i="65032"/>
  <c r="EE77" i="65032" s="1"/>
  <c r="GG204" i="65032" s="1"/>
  <c r="DZ69" i="65032"/>
  <c r="DX69" i="65032" s="1"/>
  <c r="ED69" i="65032"/>
  <c r="EC69" i="65032" s="1"/>
  <c r="FO196" i="65032" s="1"/>
  <c r="EF69" i="65032"/>
  <c r="EE69" i="65032" s="1"/>
  <c r="GG196" i="65032" s="1"/>
  <c r="DZ83" i="65032"/>
  <c r="DX83" i="65032" s="1"/>
  <c r="ED83" i="65032"/>
  <c r="EC83" i="65032" s="1"/>
  <c r="FO210" i="65032" s="1"/>
  <c r="EF83" i="65032"/>
  <c r="EE83" i="65032" s="1"/>
  <c r="GG210" i="65032" s="1"/>
  <c r="DZ79" i="65032"/>
  <c r="DX79" i="65032" s="1"/>
  <c r="ED79" i="65032"/>
  <c r="EC79" i="65032" s="1"/>
  <c r="FO206" i="65032" s="1"/>
  <c r="EF79" i="65032"/>
  <c r="EE79" i="65032" s="1"/>
  <c r="GG206" i="65032" s="1"/>
  <c r="DZ75" i="65032"/>
  <c r="DX75" i="65032" s="1"/>
  <c r="ED75" i="65032"/>
  <c r="EC75" i="65032" s="1"/>
  <c r="FO202" i="65032" s="1"/>
  <c r="EF75" i="65032"/>
  <c r="EE75" i="65032" s="1"/>
  <c r="GG202" i="65032" s="1"/>
  <c r="DZ71" i="65032"/>
  <c r="DX71" i="65032" s="1"/>
  <c r="ED71" i="65032"/>
  <c r="EC71" i="65032" s="1"/>
  <c r="FO198" i="65032" s="1"/>
  <c r="EF71" i="65032"/>
  <c r="EE71" i="65032" s="1"/>
  <c r="GG198" i="65032" s="1"/>
  <c r="DZ67" i="65032"/>
  <c r="DX67" i="65032" s="1"/>
  <c r="ED67" i="65032"/>
  <c r="EC67" i="65032" s="1"/>
  <c r="FO194" i="65032" s="1"/>
  <c r="EF67" i="65032"/>
  <c r="EE67" i="65032" s="1"/>
  <c r="GG194" i="65032" s="1"/>
  <c r="DZ63" i="65032"/>
  <c r="DX63" i="65032" s="1"/>
  <c r="ED63" i="65032"/>
  <c r="EC63" i="65032" s="1"/>
  <c r="FO190" i="65032" s="1"/>
  <c r="EF63" i="65032"/>
  <c r="EE63" i="65032" s="1"/>
  <c r="GG190" i="65032" s="1"/>
  <c r="DZ86" i="65032"/>
  <c r="DX86" i="65032" s="1"/>
  <c r="ED86" i="65032"/>
  <c r="EC86" i="65032" s="1"/>
  <c r="FO213" i="65032" s="1"/>
  <c r="EF86" i="65032"/>
  <c r="EE86" i="65032" s="1"/>
  <c r="GG213" i="65032" s="1"/>
  <c r="DZ82" i="65032"/>
  <c r="DX82" i="65032" s="1"/>
  <c r="ED82" i="65032"/>
  <c r="EC82" i="65032" s="1"/>
  <c r="FO209" i="65032" s="1"/>
  <c r="EF82" i="65032"/>
  <c r="EE82" i="65032" s="1"/>
  <c r="GG209" i="65032" s="1"/>
  <c r="DZ78" i="65032"/>
  <c r="DX78" i="65032" s="1"/>
  <c r="ED78" i="65032"/>
  <c r="EC78" i="65032" s="1"/>
  <c r="FO205" i="65032" s="1"/>
  <c r="EF78" i="65032"/>
  <c r="EE78" i="65032" s="1"/>
  <c r="GG205" i="65032" s="1"/>
  <c r="DZ74" i="65032"/>
  <c r="DX74" i="65032" s="1"/>
  <c r="ED74" i="65032"/>
  <c r="EC74" i="65032" s="1"/>
  <c r="FO201" i="65032" s="1"/>
  <c r="EF74" i="65032"/>
  <c r="EE74" i="65032" s="1"/>
  <c r="GG201" i="65032" s="1"/>
  <c r="DZ70" i="65032"/>
  <c r="DX70" i="65032" s="1"/>
  <c r="ED70" i="65032"/>
  <c r="EC70" i="65032" s="1"/>
  <c r="FO197" i="65032" s="1"/>
  <c r="EF70" i="65032"/>
  <c r="EE70" i="65032" s="1"/>
  <c r="GG197" i="65032" s="1"/>
  <c r="DZ66" i="65032"/>
  <c r="DX66" i="65032" s="1"/>
  <c r="ED66" i="65032"/>
  <c r="EC66" i="65032" s="1"/>
  <c r="FO193" i="65032" s="1"/>
  <c r="EF66" i="65032"/>
  <c r="EE66" i="65032" s="1"/>
  <c r="GG193" i="65032" s="1"/>
  <c r="DZ62" i="65032"/>
  <c r="DX62" i="65032" s="1"/>
  <c r="ED62" i="65032"/>
  <c r="EC62" i="65032" s="1"/>
  <c r="FO189" i="65032" s="1"/>
  <c r="EF62" i="65032"/>
  <c r="EE62" i="65032" s="1"/>
  <c r="GG189" i="65032" s="1"/>
  <c r="DZ81" i="65032"/>
  <c r="DX81" i="65032" s="1"/>
  <c r="ED81" i="65032"/>
  <c r="EC81" i="65032" s="1"/>
  <c r="FO208" i="65032" s="1"/>
  <c r="EF81" i="65032"/>
  <c r="EE81" i="65032" s="1"/>
  <c r="GG208" i="65032" s="1"/>
  <c r="DZ73" i="65032"/>
  <c r="DX73" i="65032" s="1"/>
  <c r="ED73" i="65032"/>
  <c r="EC73" i="65032" s="1"/>
  <c r="FO200" i="65032" s="1"/>
  <c r="EF73" i="65032"/>
  <c r="EE73" i="65032" s="1"/>
  <c r="GG200" i="65032" s="1"/>
  <c r="DZ65" i="65032"/>
  <c r="DX65" i="65032" s="1"/>
  <c r="ED65" i="65032"/>
  <c r="EC65" i="65032" s="1"/>
  <c r="FO192" i="65032" s="1"/>
  <c r="EF65" i="65032"/>
  <c r="EE65" i="65032" s="1"/>
  <c r="GG192" i="65032" s="1"/>
  <c r="DZ84" i="65032"/>
  <c r="DX84" i="65032" s="1"/>
  <c r="ED84" i="65032"/>
  <c r="EC84" i="65032" s="1"/>
  <c r="FO211" i="65032" s="1"/>
  <c r="EF84" i="65032"/>
  <c r="EE84" i="65032" s="1"/>
  <c r="GG211" i="65032" s="1"/>
  <c r="DZ80" i="65032"/>
  <c r="DX80" i="65032" s="1"/>
  <c r="ED80" i="65032"/>
  <c r="EC80" i="65032" s="1"/>
  <c r="FO207" i="65032" s="1"/>
  <c r="EF80" i="65032"/>
  <c r="EE80" i="65032" s="1"/>
  <c r="GG207" i="65032" s="1"/>
  <c r="DZ76" i="65032"/>
  <c r="DX76" i="65032" s="1"/>
  <c r="ED76" i="65032"/>
  <c r="EC76" i="65032" s="1"/>
  <c r="FO203" i="65032" s="1"/>
  <c r="EF76" i="65032"/>
  <c r="EE76" i="65032" s="1"/>
  <c r="GG203" i="65032" s="1"/>
  <c r="DZ72" i="65032"/>
  <c r="DX72" i="65032" s="1"/>
  <c r="ED72" i="65032"/>
  <c r="EC72" i="65032" s="1"/>
  <c r="FO199" i="65032" s="1"/>
  <c r="EF72" i="65032"/>
  <c r="EE72" i="65032" s="1"/>
  <c r="GG199" i="65032" s="1"/>
  <c r="DZ68" i="65032"/>
  <c r="DX68" i="65032" s="1"/>
  <c r="ED68" i="65032"/>
  <c r="EC68" i="65032" s="1"/>
  <c r="FO195" i="65032" s="1"/>
  <c r="EF68" i="65032"/>
  <c r="EE68" i="65032" s="1"/>
  <c r="GG195" i="65032" s="1"/>
  <c r="DZ64" i="65032"/>
  <c r="DX64" i="65032" s="1"/>
  <c r="ED64" i="65032"/>
  <c r="EC64" i="65032" s="1"/>
  <c r="FO191" i="65032" s="1"/>
  <c r="EF64" i="65032"/>
  <c r="EE64" i="65032" s="1"/>
  <c r="GG191" i="65032" s="1"/>
  <c r="FN205" i="65032"/>
  <c r="FN206" i="65032"/>
  <c r="FN202" i="65032"/>
  <c r="FN189" i="65032"/>
  <c r="FN204" i="65032"/>
  <c r="FN210" i="65032"/>
  <c r="FN197" i="65032"/>
  <c r="FN212" i="65032"/>
  <c r="FN194" i="65032"/>
  <c r="FN190" i="65032"/>
  <c r="EA66" i="65032"/>
  <c r="GE193" i="65032"/>
  <c r="EA71" i="65032"/>
  <c r="GE198" i="65032"/>
  <c r="EA80" i="65032"/>
  <c r="GE207" i="65032"/>
  <c r="EA81" i="65032"/>
  <c r="GE208" i="65032"/>
  <c r="EA65" i="65032"/>
  <c r="GE192" i="65032"/>
  <c r="EA76" i="65032"/>
  <c r="GE203" i="65032"/>
  <c r="EA82" i="65032"/>
  <c r="GE209" i="65032"/>
  <c r="EA73" i="65032"/>
  <c r="GE200" i="65032"/>
  <c r="EA64" i="65032"/>
  <c r="GE191" i="65032"/>
  <c r="EA84" i="65032"/>
  <c r="GE211" i="65032"/>
  <c r="EA74" i="65032"/>
  <c r="GE201" i="65032"/>
  <c r="EA86" i="65032"/>
  <c r="GE213" i="65032"/>
  <c r="EA68" i="65032"/>
  <c r="GE195" i="65032"/>
  <c r="EA72" i="65032"/>
  <c r="GE199" i="65032"/>
  <c r="EA69" i="65032"/>
  <c r="GE196" i="65032"/>
  <c r="HH123" i="65032"/>
  <c r="HH250" i="65032" s="1"/>
  <c r="BC100" i="65032"/>
  <c r="BC96" i="65032"/>
  <c r="AF88" i="65032"/>
  <c r="AF96" i="65032"/>
  <c r="BC85" i="65032"/>
  <c r="BC89" i="65032"/>
  <c r="AF106" i="65032"/>
  <c r="AF93" i="65032"/>
  <c r="AF89" i="65032"/>
  <c r="BC106" i="65032"/>
  <c r="BC88" i="65032"/>
  <c r="BC84" i="65032"/>
  <c r="AF100" i="65032"/>
  <c r="AF91" i="65032"/>
  <c r="AF84" i="65032"/>
  <c r="AF92" i="65032"/>
  <c r="AF104" i="65032"/>
  <c r="BC93" i="65032"/>
  <c r="BC91" i="65032"/>
  <c r="BC104" i="65032"/>
  <c r="BC92" i="65032"/>
  <c r="AF102" i="65032"/>
  <c r="HH124" i="65032"/>
  <c r="HH251" i="65032" s="1"/>
  <c r="BC102" i="65032"/>
  <c r="HH125" i="65032"/>
  <c r="HH252" i="65032" s="1"/>
  <c r="HH122" i="65032"/>
  <c r="HH249" i="65032" s="1"/>
  <c r="Z105" i="65032"/>
  <c r="AA94" i="65032"/>
  <c r="Z97" i="65032"/>
  <c r="HH121" i="65032"/>
  <c r="HH248" i="65032" s="1"/>
  <c r="HH120" i="65032"/>
  <c r="HH247" i="65032" s="1"/>
  <c r="HH112" i="65032"/>
  <c r="HH239" i="65032" s="1"/>
  <c r="BC101" i="65032"/>
  <c r="AF101" i="65032"/>
  <c r="BC86" i="65032"/>
  <c r="AF86" i="65032"/>
  <c r="AF94" i="65032"/>
  <c r="AA101" i="65032"/>
  <c r="AA85" i="65032"/>
  <c r="Z85" i="65032"/>
  <c r="BC94" i="65032"/>
  <c r="Z93" i="65032"/>
  <c r="Z102" i="65032"/>
  <c r="AA102" i="65032"/>
  <c r="EN49" i="65032"/>
  <c r="HH111" i="65032"/>
  <c r="HH238" i="65032" s="1"/>
  <c r="AA86" i="65032"/>
  <c r="AA93" i="65032"/>
  <c r="Z101" i="65032"/>
  <c r="Z94" i="65032"/>
  <c r="Z86" i="65032"/>
  <c r="AF82" i="65032"/>
  <c r="EA62" i="65032"/>
  <c r="AF83" i="65032"/>
  <c r="EA63" i="65032"/>
  <c r="AF98" i="65032"/>
  <c r="EA78" i="65032"/>
  <c r="BC87" i="65032"/>
  <c r="EA67" i="65032"/>
  <c r="AF99" i="65032"/>
  <c r="EA79" i="65032"/>
  <c r="AF105" i="65032"/>
  <c r="EA85" i="65032"/>
  <c r="AF97" i="65032"/>
  <c r="EA77" i="65032"/>
  <c r="AF95" i="65032"/>
  <c r="EA75" i="65032"/>
  <c r="BC103" i="65032"/>
  <c r="EA83" i="65032"/>
  <c r="BC90" i="65032"/>
  <c r="EA70" i="65032"/>
  <c r="HH118" i="65032"/>
  <c r="HH245" i="65032" s="1"/>
  <c r="HH116" i="65032"/>
  <c r="HH243" i="65032" s="1"/>
  <c r="HH114" i="65032"/>
  <c r="HH241" i="65032" s="1"/>
  <c r="AA82" i="65032"/>
  <c r="EN82" i="65032"/>
  <c r="EN79" i="65032"/>
  <c r="EN84" i="65032"/>
  <c r="EN47" i="65032"/>
  <c r="BC95" i="65032"/>
  <c r="Z98" i="65032"/>
  <c r="AF90" i="65032"/>
  <c r="AA104" i="65032"/>
  <c r="Z83" i="65032"/>
  <c r="Z82" i="65032"/>
  <c r="AA96" i="65032"/>
  <c r="AA84" i="65032"/>
  <c r="AA98" i="65032"/>
  <c r="Z92" i="65032"/>
  <c r="Z99" i="65032"/>
  <c r="AA91" i="65032"/>
  <c r="BC97" i="65032"/>
  <c r="AA83" i="65032"/>
  <c r="BC99" i="65032"/>
  <c r="AA105" i="65032"/>
  <c r="BC98" i="65032"/>
  <c r="AA103" i="65032"/>
  <c r="AA92" i="65032"/>
  <c r="BC83" i="65032"/>
  <c r="AA89" i="65032"/>
  <c r="AA99" i="65032"/>
  <c r="Z89" i="65032"/>
  <c r="Z106" i="65032"/>
  <c r="Z90" i="65032"/>
  <c r="Z95" i="65032"/>
  <c r="Z96" i="65032"/>
  <c r="Z87" i="65032"/>
  <c r="AA88" i="65032"/>
  <c r="BC105" i="65032"/>
  <c r="AF103" i="65032"/>
  <c r="AF87" i="65032"/>
  <c r="AA100" i="65032"/>
  <c r="AA106" i="65032"/>
  <c r="AA90" i="65032"/>
  <c r="Z104" i="65032"/>
  <c r="AA95" i="65032"/>
  <c r="Z103" i="65032"/>
  <c r="AA97" i="65032"/>
  <c r="Z91" i="65032"/>
  <c r="AA87" i="65032"/>
  <c r="BC82" i="65032"/>
  <c r="Z84" i="65032"/>
  <c r="Z100" i="65032"/>
  <c r="Z88" i="65032"/>
  <c r="GP203" i="65032"/>
  <c r="GQ203" i="65032" s="1"/>
  <c r="GP192" i="65032"/>
  <c r="GQ192" i="65032" s="1"/>
  <c r="GP204" i="65032"/>
  <c r="GQ204" i="65032" s="1"/>
  <c r="GP201" i="65032"/>
  <c r="GQ201" i="65032" s="1"/>
  <c r="GP197" i="65032"/>
  <c r="GQ197" i="65032" s="1"/>
  <c r="GP193" i="65032"/>
  <c r="GQ193" i="65032" s="1"/>
  <c r="GP189" i="65032"/>
  <c r="GQ189" i="65032" s="1"/>
  <c r="GP209" i="65032"/>
  <c r="GQ209" i="65032" s="1"/>
  <c r="GP200" i="65032"/>
  <c r="GQ200" i="65032" s="1"/>
  <c r="EN83" i="65032"/>
  <c r="GP199" i="65032"/>
  <c r="GQ199" i="65032" s="1"/>
  <c r="EN52" i="65032"/>
  <c r="GP211" i="65032"/>
  <c r="GQ211" i="65032" s="1"/>
  <c r="GP206" i="65032"/>
  <c r="GQ206" i="65032" s="1"/>
  <c r="GP196" i="65032"/>
  <c r="GQ196" i="65032" s="1"/>
  <c r="GP213" i="65032"/>
  <c r="GQ213" i="65032" s="1"/>
  <c r="GP208" i="65032"/>
  <c r="GQ208" i="65032" s="1"/>
  <c r="EN78" i="65032"/>
  <c r="EN75" i="65032"/>
  <c r="GP195" i="65032"/>
  <c r="GQ195" i="65032" s="1"/>
  <c r="GP191" i="65032"/>
  <c r="GQ191" i="65032" s="1"/>
  <c r="GP212" i="65032"/>
  <c r="GQ212" i="65032" s="1"/>
  <c r="GP210" i="65032"/>
  <c r="GQ210" i="65032" s="1"/>
  <c r="GP207" i="65032"/>
  <c r="GQ207" i="65032" s="1"/>
  <c r="GP205" i="65032"/>
  <c r="GQ205" i="65032" s="1"/>
  <c r="GP202" i="65032"/>
  <c r="GQ202" i="65032" s="1"/>
  <c r="GP198" i="65032"/>
  <c r="GQ198" i="65032" s="1"/>
  <c r="GP194" i="65032"/>
  <c r="GQ194" i="65032" s="1"/>
  <c r="GP190" i="65032"/>
  <c r="GQ190" i="65032" s="1"/>
  <c r="EN48" i="65032"/>
  <c r="EN50" i="65032"/>
  <c r="EN51" i="65032"/>
  <c r="EN71" i="65032"/>
  <c r="EN66" i="65032"/>
  <c r="EN63" i="65032"/>
  <c r="EN60" i="65032"/>
  <c r="EN58" i="65032"/>
  <c r="EN70" i="65032"/>
  <c r="EN67" i="65032"/>
  <c r="EN59" i="65032"/>
  <c r="EN85" i="65032"/>
  <c r="EN81" i="65032"/>
  <c r="EN77" i="65032"/>
  <c r="EN73" i="65032"/>
  <c r="EN56" i="65032"/>
  <c r="EN86" i="65032"/>
  <c r="EN80" i="65032"/>
  <c r="EN76" i="65032"/>
  <c r="EN74" i="65032"/>
  <c r="EN61" i="65032"/>
  <c r="EN57" i="65032"/>
  <c r="EN69" i="65032"/>
  <c r="EN68" i="65032"/>
  <c r="EN65" i="65032"/>
  <c r="EN64" i="65032"/>
  <c r="EN54" i="65032"/>
  <c r="HF240" i="65032"/>
  <c r="HF244" i="65032"/>
  <c r="HF248" i="65032"/>
  <c r="HG248" i="65032" s="1"/>
  <c r="HF252" i="65032"/>
  <c r="HG252" i="65032" s="1"/>
  <c r="HF256" i="65032"/>
  <c r="HG256" i="65032" s="1"/>
  <c r="HG192" i="65032"/>
  <c r="HF260" i="65032"/>
  <c r="HG260" i="65032" s="1"/>
  <c r="HG196" i="65032"/>
  <c r="HF264" i="65032"/>
  <c r="HG264" i="65032" s="1"/>
  <c r="HG200" i="65032"/>
  <c r="HF268" i="65032"/>
  <c r="HG268" i="65032" s="1"/>
  <c r="HG204" i="65032"/>
  <c r="HF272" i="65032"/>
  <c r="HG272" i="65032" s="1"/>
  <c r="HG208" i="65032"/>
  <c r="HF276" i="65032"/>
  <c r="HG276" i="65032" s="1"/>
  <c r="HG212" i="65032"/>
  <c r="HF239" i="65032"/>
  <c r="HF247" i="65032"/>
  <c r="HG247" i="65032" s="1"/>
  <c r="HF253" i="65032"/>
  <c r="HG253" i="65032" s="1"/>
  <c r="HG189" i="65032"/>
  <c r="HF259" i="65032"/>
  <c r="HG259" i="65032" s="1"/>
  <c r="HG195" i="65032"/>
  <c r="HF265" i="65032"/>
  <c r="HG265" i="65032" s="1"/>
  <c r="HG201" i="65032"/>
  <c r="HF271" i="65032"/>
  <c r="HG271" i="65032" s="1"/>
  <c r="HG207" i="65032"/>
  <c r="HF277" i="65032"/>
  <c r="HG277" i="65032" s="1"/>
  <c r="HG213" i="65032"/>
  <c r="HF245" i="65032"/>
  <c r="HF255" i="65032"/>
  <c r="HG255" i="65032" s="1"/>
  <c r="HG191" i="65032"/>
  <c r="HF267" i="65032"/>
  <c r="HG267" i="65032" s="1"/>
  <c r="HG203" i="65032"/>
  <c r="HF242" i="65032"/>
  <c r="HF246" i="65032"/>
  <c r="HF250" i="65032"/>
  <c r="HG250" i="65032" s="1"/>
  <c r="HF254" i="65032"/>
  <c r="HG254" i="65032" s="1"/>
  <c r="HG190" i="65032"/>
  <c r="HF258" i="65032"/>
  <c r="HG258" i="65032" s="1"/>
  <c r="HG194" i="65032"/>
  <c r="HF262" i="65032"/>
  <c r="HG262" i="65032" s="1"/>
  <c r="HG198" i="65032"/>
  <c r="HF266" i="65032"/>
  <c r="HG266" i="65032" s="1"/>
  <c r="HG202" i="65032"/>
  <c r="HF270" i="65032"/>
  <c r="HG270" i="65032" s="1"/>
  <c r="HG206" i="65032"/>
  <c r="HF274" i="65032"/>
  <c r="HG274" i="65032" s="1"/>
  <c r="HG210" i="65032"/>
  <c r="HF238" i="65032"/>
  <c r="HF243" i="65032"/>
  <c r="HF251" i="65032"/>
  <c r="HF257" i="65032"/>
  <c r="HG257" i="65032" s="1"/>
  <c r="HG193" i="65032"/>
  <c r="HF263" i="65032"/>
  <c r="HG263" i="65032" s="1"/>
  <c r="HG199" i="65032"/>
  <c r="HF269" i="65032"/>
  <c r="HG269" i="65032" s="1"/>
  <c r="HG205" i="65032"/>
  <c r="HF275" i="65032"/>
  <c r="HG275" i="65032" s="1"/>
  <c r="HG211" i="65032"/>
  <c r="HF241" i="65032"/>
  <c r="HF249" i="65032"/>
  <c r="HF261" i="65032"/>
  <c r="HG261" i="65032" s="1"/>
  <c r="HG197" i="65032"/>
  <c r="HF273" i="65032"/>
  <c r="HG273" i="65032" s="1"/>
  <c r="HG209" i="65032"/>
  <c r="HG115" i="65032"/>
  <c r="HG119" i="65032"/>
  <c r="HG123" i="65032"/>
  <c r="HG127" i="65032"/>
  <c r="HG131" i="65032"/>
  <c r="HG135" i="65032"/>
  <c r="HG139" i="65032"/>
  <c r="HG143" i="65032"/>
  <c r="HG147" i="65032"/>
  <c r="HG111" i="65032"/>
  <c r="HG114" i="65032"/>
  <c r="HG118" i="65032"/>
  <c r="HG122" i="65032"/>
  <c r="HG126" i="65032"/>
  <c r="HG130" i="65032"/>
  <c r="HG134" i="65032"/>
  <c r="HG138" i="65032"/>
  <c r="HG142" i="65032"/>
  <c r="HG146" i="65032"/>
  <c r="HG150" i="65032"/>
  <c r="HG113" i="65032"/>
  <c r="HG117" i="65032"/>
  <c r="HG121" i="65032"/>
  <c r="HG125" i="65032"/>
  <c r="HG129" i="65032"/>
  <c r="HG133" i="65032"/>
  <c r="HG137" i="65032"/>
  <c r="HG141" i="65032"/>
  <c r="HG145" i="65032"/>
  <c r="HG149" i="65032"/>
  <c r="HG112" i="65032"/>
  <c r="HG116" i="65032"/>
  <c r="HG120" i="65032"/>
  <c r="HG124" i="65032"/>
  <c r="HG128" i="65032"/>
  <c r="HG132" i="65032"/>
  <c r="HG136" i="65032"/>
  <c r="HG140" i="65032"/>
  <c r="HG144" i="65032"/>
  <c r="HG148" i="65032"/>
  <c r="EN72" i="65032"/>
  <c r="EN62" i="65032"/>
  <c r="EN55" i="65032"/>
  <c r="EN53" i="65032"/>
  <c r="BW91" i="65032"/>
  <c r="BV91" i="65032" s="1"/>
  <c r="BW92" i="65032"/>
  <c r="BV92" i="65032" s="1"/>
  <c r="BW93" i="65032"/>
  <c r="BV93" i="65032" s="1"/>
  <c r="BW94" i="65032"/>
  <c r="BV94" i="65032" s="1"/>
  <c r="BW95" i="65032"/>
  <c r="BV95" i="65032" s="1"/>
  <c r="BW96" i="65032"/>
  <c r="BV96" i="65032" s="1"/>
  <c r="BW97" i="65032"/>
  <c r="BV97" i="65032" s="1"/>
  <c r="BW98" i="65032"/>
  <c r="BV98" i="65032" s="1"/>
  <c r="BW99" i="65032"/>
  <c r="BV99" i="65032" s="1"/>
  <c r="BW100" i="65032"/>
  <c r="BV100" i="65032" s="1"/>
  <c r="BW101" i="65032"/>
  <c r="BV101" i="65032" s="1"/>
  <c r="BW102" i="65032"/>
  <c r="BV102" i="65032" s="1"/>
  <c r="BW103" i="65032"/>
  <c r="BV103" i="65032" s="1"/>
  <c r="BW104" i="65032"/>
  <c r="BV104" i="65032" s="1"/>
  <c r="BW105" i="65032"/>
  <c r="BV105" i="65032" s="1"/>
  <c r="BW106" i="65032"/>
  <c r="BV106" i="65032" s="1"/>
  <c r="BW107" i="65032"/>
  <c r="BV107" i="65032" s="1"/>
  <c r="BW108" i="65032"/>
  <c r="BV108" i="65032" s="1"/>
  <c r="BW109" i="65032"/>
  <c r="BV109" i="65032" s="1"/>
  <c r="BW90" i="65032"/>
  <c r="BV90" i="65032" s="1"/>
  <c r="M18" i="65032"/>
  <c r="BI26" i="65032"/>
  <c r="BH26" i="65032"/>
  <c r="BG26" i="65032"/>
  <c r="AM26" i="65032"/>
  <c r="AE66" i="65032"/>
  <c r="BC66" i="65032" s="1"/>
  <c r="AF66" i="65032" s="1"/>
  <c r="R66" i="65032"/>
  <c r="P26" i="65032"/>
  <c r="A28" i="65032"/>
  <c r="A29" i="65032"/>
  <c r="A30" i="65032"/>
  <c r="A31" i="65032"/>
  <c r="A32" i="65032"/>
  <c r="A33" i="65032"/>
  <c r="A34" i="65032"/>
  <c r="A35" i="65032"/>
  <c r="A36" i="65032"/>
  <c r="A37" i="65032"/>
  <c r="A38" i="65032"/>
  <c r="A39" i="65032"/>
  <c r="A40" i="65032"/>
  <c r="A41" i="65032"/>
  <c r="A42" i="65032"/>
  <c r="A43" i="65032"/>
  <c r="A44" i="65032"/>
  <c r="A45" i="65032"/>
  <c r="A46" i="65032"/>
  <c r="A27" i="65032"/>
  <c r="G27" i="65042"/>
  <c r="F28" i="65042"/>
  <c r="HF27" i="65032"/>
  <c r="HF28" i="65032"/>
  <c r="HF283" i="65032" s="1"/>
  <c r="HF29" i="65032"/>
  <c r="HF284" i="65032" s="1"/>
  <c r="HF30" i="65032"/>
  <c r="HF285" i="65032" s="1"/>
  <c r="HF31" i="65032"/>
  <c r="HF286" i="65032" s="1"/>
  <c r="HF32" i="65032"/>
  <c r="HF287" i="65032" s="1"/>
  <c r="HF33" i="65032"/>
  <c r="HF288" i="65032" s="1"/>
  <c r="HF34" i="65032"/>
  <c r="HF289" i="65032" s="1"/>
  <c r="HF35" i="65032"/>
  <c r="HF290" i="65032" s="1"/>
  <c r="HF36" i="65032"/>
  <c r="HF291" i="65032" s="1"/>
  <c r="HF37" i="65032"/>
  <c r="HF292" i="65032" s="1"/>
  <c r="HF38" i="65032"/>
  <c r="HF293" i="65032" s="1"/>
  <c r="HF39" i="65032"/>
  <c r="HF294" i="65032" s="1"/>
  <c r="HF40" i="65032"/>
  <c r="HF295" i="65032" s="1"/>
  <c r="HF41" i="65032"/>
  <c r="HF296" i="65032" s="1"/>
  <c r="HF42" i="65032"/>
  <c r="HF297" i="65032" s="1"/>
  <c r="HF43" i="65032"/>
  <c r="HF298" i="65032" s="1"/>
  <c r="HF44" i="65032"/>
  <c r="HF299" i="65032" s="1"/>
  <c r="HF45" i="65032"/>
  <c r="HF300" i="65032" s="1"/>
  <c r="HF46" i="65032"/>
  <c r="HF301" i="65032" s="1"/>
  <c r="R13" i="65032"/>
  <c r="B46" i="65032"/>
  <c r="B27" i="65032"/>
  <c r="B28" i="65032"/>
  <c r="B29" i="65032"/>
  <c r="B30" i="65032"/>
  <c r="B31" i="65032"/>
  <c r="B32" i="65032"/>
  <c r="B33" i="65032"/>
  <c r="B34" i="65032"/>
  <c r="B35" i="65032"/>
  <c r="B36" i="65032"/>
  <c r="B37" i="65032"/>
  <c r="B38" i="65032"/>
  <c r="B39" i="65032"/>
  <c r="B40" i="65032"/>
  <c r="B41" i="65032"/>
  <c r="B42" i="65032"/>
  <c r="B43" i="65032"/>
  <c r="B44" i="65032"/>
  <c r="B45" i="65032"/>
  <c r="H23" i="65042"/>
  <c r="F24" i="65042"/>
  <c r="G24" i="65042"/>
  <c r="H24" i="65042"/>
  <c r="I24" i="65042"/>
  <c r="J24" i="65042"/>
  <c r="E25" i="65042"/>
  <c r="G25" i="65042"/>
  <c r="H25" i="65042"/>
  <c r="I25" i="65042"/>
  <c r="J25" i="65042"/>
  <c r="E26" i="65042"/>
  <c r="F26" i="65042"/>
  <c r="H26" i="65042"/>
  <c r="I26" i="65042"/>
  <c r="J26" i="65042"/>
  <c r="C27" i="65042"/>
  <c r="E27" i="65042"/>
  <c r="F27" i="65042"/>
  <c r="J27" i="65042"/>
  <c r="E28" i="65042"/>
  <c r="G28" i="65042"/>
  <c r="H28" i="65042"/>
  <c r="J28" i="65042"/>
  <c r="E29" i="65042"/>
  <c r="F29" i="65042"/>
  <c r="G29" i="65042"/>
  <c r="H29" i="65042"/>
  <c r="I29" i="65042"/>
  <c r="HE27" i="65032"/>
  <c r="HE28" i="65032"/>
  <c r="HE283" i="65032" s="1"/>
  <c r="HE29" i="65032"/>
  <c r="HE284" i="65032" s="1"/>
  <c r="HE30" i="65032"/>
  <c r="HE285" i="65032" s="1"/>
  <c r="HE31" i="65032"/>
  <c r="HE286" i="65032" s="1"/>
  <c r="HE32" i="65032"/>
  <c r="HE287" i="65032" s="1"/>
  <c r="HE33" i="65032"/>
  <c r="HE288" i="65032" s="1"/>
  <c r="HE34" i="65032"/>
  <c r="HE289" i="65032" s="1"/>
  <c r="HE35" i="65032"/>
  <c r="HE290" i="65032" s="1"/>
  <c r="HE36" i="65032"/>
  <c r="HE291" i="65032" s="1"/>
  <c r="HE37" i="65032"/>
  <c r="HE292" i="65032" s="1"/>
  <c r="HE38" i="65032"/>
  <c r="HE293" i="65032" s="1"/>
  <c r="HE39" i="65032"/>
  <c r="HE294" i="65032" s="1"/>
  <c r="HE40" i="65032"/>
  <c r="HE295" i="65032" s="1"/>
  <c r="HE41" i="65032"/>
  <c r="HE296" i="65032" s="1"/>
  <c r="HE42" i="65032"/>
  <c r="HE297" i="65032" s="1"/>
  <c r="HE43" i="65032"/>
  <c r="HE298" i="65032" s="1"/>
  <c r="HE44" i="65032"/>
  <c r="HE299" i="65032" s="1"/>
  <c r="HE45" i="65032"/>
  <c r="HE300" i="65032" s="1"/>
  <c r="HE46" i="65032"/>
  <c r="HE301" i="65032" s="1"/>
  <c r="AH66" i="65032" l="1"/>
  <c r="AJ66" i="65032"/>
  <c r="AI66" i="65032"/>
  <c r="DW71" i="65032"/>
  <c r="DV71" i="65032" s="1"/>
  <c r="DW62" i="65032"/>
  <c r="DV62" i="65032" s="1"/>
  <c r="DW63" i="65032"/>
  <c r="DV63" i="65032" s="1"/>
  <c r="DY85" i="65032"/>
  <c r="DW79" i="65032"/>
  <c r="DV79" i="65032" s="1"/>
  <c r="DW85" i="65032"/>
  <c r="DV85" i="65032" s="1"/>
  <c r="DY81" i="65032"/>
  <c r="DW64" i="65032"/>
  <c r="DV64" i="65032" s="1"/>
  <c r="DW81" i="65032"/>
  <c r="DV81" i="65032" s="1"/>
  <c r="DY79" i="65032"/>
  <c r="DY63" i="65032"/>
  <c r="DW80" i="65032"/>
  <c r="DV80" i="65032" s="1"/>
  <c r="DY64" i="65032"/>
  <c r="DY74" i="65032"/>
  <c r="DW72" i="65032"/>
  <c r="DV72" i="65032" s="1"/>
  <c r="DY80" i="65032"/>
  <c r="DW74" i="65032"/>
  <c r="DV74" i="65032" s="1"/>
  <c r="DY68" i="65032"/>
  <c r="DY62" i="65032"/>
  <c r="DW78" i="65032"/>
  <c r="DV78" i="65032" s="1"/>
  <c r="DW67" i="65032"/>
  <c r="DV67" i="65032" s="1"/>
  <c r="DY78" i="65032"/>
  <c r="DW68" i="65032"/>
  <c r="DV68" i="65032" s="1"/>
  <c r="DW84" i="65032"/>
  <c r="DV84" i="65032" s="1"/>
  <c r="DY83" i="65032"/>
  <c r="DY77" i="65032"/>
  <c r="DY75" i="65032"/>
  <c r="DY69" i="65032"/>
  <c r="DW69" i="65032"/>
  <c r="DV69" i="65032" s="1"/>
  <c r="DY71" i="65032"/>
  <c r="DY72" i="65032"/>
  <c r="DY84" i="65032"/>
  <c r="DY67" i="65032"/>
  <c r="DW83" i="65032"/>
  <c r="DV83" i="65032" s="1"/>
  <c r="GT202" i="65032"/>
  <c r="GR202" i="65032" s="1"/>
  <c r="GS202" i="65032" s="1"/>
  <c r="FS202" i="65032"/>
  <c r="FQ202" i="65032" s="1"/>
  <c r="FR202" i="65032" s="1"/>
  <c r="GT206" i="65032"/>
  <c r="GR206" i="65032" s="1"/>
  <c r="GS206" i="65032" s="1"/>
  <c r="FS206" i="65032"/>
  <c r="FQ206" i="65032" s="1"/>
  <c r="FR206" i="65032" s="1"/>
  <c r="GT193" i="65032"/>
  <c r="GR193" i="65032" s="1"/>
  <c r="GS193" i="65032" s="1"/>
  <c r="FS193" i="65032"/>
  <c r="FQ193" i="65032" s="1"/>
  <c r="FR193" i="65032" s="1"/>
  <c r="GA195" i="65032"/>
  <c r="FY195" i="65032"/>
  <c r="GB195" i="65032"/>
  <c r="GF195" i="65032"/>
  <c r="GC195" i="65032" s="1"/>
  <c r="FZ195" i="65032"/>
  <c r="FM192" i="65032"/>
  <c r="FL192" i="65032"/>
  <c r="FG192" i="65032"/>
  <c r="FE192" i="65032" s="1"/>
  <c r="FD192" i="65032"/>
  <c r="FJ192" i="65032"/>
  <c r="FK192" i="65032"/>
  <c r="FY189" i="65032"/>
  <c r="GF189" i="65032"/>
  <c r="FZ189" i="65032"/>
  <c r="GA189" i="65032"/>
  <c r="GB189" i="65032"/>
  <c r="FG193" i="65032"/>
  <c r="FE193" i="65032" s="1"/>
  <c r="FM193" i="65032"/>
  <c r="FJ193" i="65032"/>
  <c r="FL193" i="65032"/>
  <c r="FD193" i="65032"/>
  <c r="FK193" i="65032"/>
  <c r="FY205" i="65032"/>
  <c r="GF205" i="65032"/>
  <c r="GB205" i="65032"/>
  <c r="FZ205" i="65032"/>
  <c r="GA205" i="65032"/>
  <c r="GF194" i="65032"/>
  <c r="GA194" i="65032"/>
  <c r="GB194" i="65032"/>
  <c r="FZ194" i="65032"/>
  <c r="FY194" i="65032"/>
  <c r="FG198" i="65032"/>
  <c r="FE198" i="65032" s="1"/>
  <c r="FK198" i="65032"/>
  <c r="FM198" i="65032"/>
  <c r="FD198" i="65032"/>
  <c r="FL198" i="65032"/>
  <c r="FJ198" i="65032"/>
  <c r="FY210" i="65032"/>
  <c r="GA210" i="65032"/>
  <c r="FZ210" i="65032"/>
  <c r="GB210" i="65032"/>
  <c r="GF210" i="65032"/>
  <c r="GT205" i="65032"/>
  <c r="GR205" i="65032" s="1"/>
  <c r="GS205" i="65032" s="1"/>
  <c r="FS205" i="65032"/>
  <c r="FQ205" i="65032" s="1"/>
  <c r="FR205" i="65032" s="1"/>
  <c r="GT208" i="65032"/>
  <c r="GR208" i="65032" s="1"/>
  <c r="GS208" i="65032" s="1"/>
  <c r="FS208" i="65032"/>
  <c r="FQ208" i="65032" s="1"/>
  <c r="FR208" i="65032" s="1"/>
  <c r="GT200" i="65032"/>
  <c r="GR200" i="65032" s="1"/>
  <c r="GS200" i="65032" s="1"/>
  <c r="FS200" i="65032"/>
  <c r="FQ200" i="65032" s="1"/>
  <c r="FR200" i="65032" s="1"/>
  <c r="GT203" i="65032"/>
  <c r="GR203" i="65032" s="1"/>
  <c r="GS203" i="65032" s="1"/>
  <c r="FS203" i="65032"/>
  <c r="FQ203" i="65032" s="1"/>
  <c r="FR203" i="65032" s="1"/>
  <c r="FD211" i="65032"/>
  <c r="FM211" i="65032"/>
  <c r="FG211" i="65032"/>
  <c r="FE211" i="65032" s="1"/>
  <c r="FK211" i="65032"/>
  <c r="FL211" i="65032"/>
  <c r="FJ211" i="65032"/>
  <c r="GA208" i="65032"/>
  <c r="FY208" i="65032"/>
  <c r="GF208" i="65032"/>
  <c r="GC208" i="65032" s="1"/>
  <c r="GB208" i="65032"/>
  <c r="FZ208" i="65032"/>
  <c r="FM205" i="65032"/>
  <c r="FL205" i="65032"/>
  <c r="FJ205" i="65032"/>
  <c r="FK205" i="65032"/>
  <c r="FD205" i="65032"/>
  <c r="FG205" i="65032"/>
  <c r="GF190" i="65032"/>
  <c r="FY190" i="65032"/>
  <c r="GA190" i="65032"/>
  <c r="GB190" i="65032"/>
  <c r="FZ190" i="65032"/>
  <c r="FK210" i="65032"/>
  <c r="FJ210" i="65032"/>
  <c r="FL210" i="65032"/>
  <c r="FD210" i="65032"/>
  <c r="FG210" i="65032"/>
  <c r="FM210" i="65032"/>
  <c r="FY212" i="65032"/>
  <c r="GF212" i="65032"/>
  <c r="FZ212" i="65032"/>
  <c r="GA212" i="65032"/>
  <c r="GB212" i="65032"/>
  <c r="GT194" i="65032"/>
  <c r="GR194" i="65032" s="1"/>
  <c r="GS194" i="65032" s="1"/>
  <c r="FS194" i="65032"/>
  <c r="FQ194" i="65032" s="1"/>
  <c r="FR194" i="65032" s="1"/>
  <c r="GT207" i="65032"/>
  <c r="GR207" i="65032" s="1"/>
  <c r="GS207" i="65032" s="1"/>
  <c r="FS207" i="65032"/>
  <c r="FQ207" i="65032" s="1"/>
  <c r="FR207" i="65032" s="1"/>
  <c r="GT195" i="65032"/>
  <c r="GR195" i="65032" s="1"/>
  <c r="GS195" i="65032" s="1"/>
  <c r="FS195" i="65032"/>
  <c r="FQ195" i="65032" s="1"/>
  <c r="FR195" i="65032" s="1"/>
  <c r="GT213" i="65032"/>
  <c r="GR213" i="65032" s="1"/>
  <c r="GS213" i="65032" s="1"/>
  <c r="FS213" i="65032"/>
  <c r="FQ213" i="65032" s="1"/>
  <c r="FR213" i="65032" s="1"/>
  <c r="GT209" i="65032"/>
  <c r="GR209" i="65032" s="1"/>
  <c r="GS209" i="65032" s="1"/>
  <c r="FS209" i="65032"/>
  <c r="FQ209" i="65032" s="1"/>
  <c r="FR209" i="65032" s="1"/>
  <c r="GT201" i="65032"/>
  <c r="GR201" i="65032" s="1"/>
  <c r="GS201" i="65032" s="1"/>
  <c r="FS201" i="65032"/>
  <c r="FQ201" i="65032" s="1"/>
  <c r="FR201" i="65032" s="1"/>
  <c r="DY65" i="65032"/>
  <c r="DY73" i="65032"/>
  <c r="DY70" i="65032"/>
  <c r="DY86" i="65032"/>
  <c r="DY76" i="65032"/>
  <c r="DY66" i="65032"/>
  <c r="DY82" i="65032"/>
  <c r="FM191" i="65032"/>
  <c r="FK191" i="65032"/>
  <c r="FJ191" i="65032"/>
  <c r="FL191" i="65032"/>
  <c r="FD191" i="65032"/>
  <c r="FG191" i="65032"/>
  <c r="FE191" i="65032" s="1"/>
  <c r="FY203" i="65032"/>
  <c r="GF203" i="65032"/>
  <c r="GC203" i="65032" s="1"/>
  <c r="FZ203" i="65032"/>
  <c r="GA203" i="65032"/>
  <c r="GB203" i="65032"/>
  <c r="FK207" i="65032"/>
  <c r="FM207" i="65032"/>
  <c r="FD207" i="65032"/>
  <c r="FJ207" i="65032"/>
  <c r="FL207" i="65032"/>
  <c r="FG207" i="65032"/>
  <c r="FE207" i="65032" s="1"/>
  <c r="GB200" i="65032"/>
  <c r="GA200" i="65032"/>
  <c r="GF200" i="65032"/>
  <c r="GC200" i="65032" s="1"/>
  <c r="FZ200" i="65032"/>
  <c r="FY200" i="65032"/>
  <c r="FL208" i="65032"/>
  <c r="FK208" i="65032"/>
  <c r="FG208" i="65032"/>
  <c r="FE208" i="65032" s="1"/>
  <c r="FD208" i="65032"/>
  <c r="FJ208" i="65032"/>
  <c r="FM208" i="65032"/>
  <c r="GA197" i="65032"/>
  <c r="FY197" i="65032"/>
  <c r="FZ197" i="65032"/>
  <c r="GB197" i="65032"/>
  <c r="GF197" i="65032"/>
  <c r="FG201" i="65032"/>
  <c r="FE201" i="65032" s="1"/>
  <c r="FK201" i="65032"/>
  <c r="FJ201" i="65032"/>
  <c r="FL201" i="65032"/>
  <c r="FM201" i="65032"/>
  <c r="FD201" i="65032"/>
  <c r="FZ213" i="65032"/>
  <c r="GB213" i="65032"/>
  <c r="GF213" i="65032"/>
  <c r="GC213" i="65032" s="1"/>
  <c r="GA213" i="65032"/>
  <c r="FY213" i="65032"/>
  <c r="FD190" i="65032"/>
  <c r="FK190" i="65032"/>
  <c r="FL190" i="65032"/>
  <c r="FM190" i="65032"/>
  <c r="FJ190" i="65032"/>
  <c r="FG190" i="65032"/>
  <c r="FZ202" i="65032"/>
  <c r="GB202" i="65032"/>
  <c r="FY202" i="65032"/>
  <c r="GA202" i="65032"/>
  <c r="GF202" i="65032"/>
  <c r="FG206" i="65032"/>
  <c r="FK206" i="65032"/>
  <c r="FL206" i="65032"/>
  <c r="FD206" i="65032"/>
  <c r="FM206" i="65032"/>
  <c r="FJ206" i="65032"/>
  <c r="FZ204" i="65032"/>
  <c r="FY204" i="65032"/>
  <c r="GB204" i="65032"/>
  <c r="GA204" i="65032"/>
  <c r="GF204" i="65032"/>
  <c r="FD212" i="65032"/>
  <c r="FG212" i="65032"/>
  <c r="FL212" i="65032"/>
  <c r="FK212" i="65032"/>
  <c r="FM212" i="65032"/>
  <c r="FJ212" i="65032"/>
  <c r="GT212" i="65032"/>
  <c r="GR212" i="65032" s="1"/>
  <c r="GS212" i="65032" s="1"/>
  <c r="FS212" i="65032"/>
  <c r="FQ212" i="65032" s="1"/>
  <c r="FR212" i="65032" s="1"/>
  <c r="GT192" i="65032"/>
  <c r="GR192" i="65032" s="1"/>
  <c r="GS192" i="65032" s="1"/>
  <c r="FS192" i="65032"/>
  <c r="FQ192" i="65032" s="1"/>
  <c r="FR192" i="65032" s="1"/>
  <c r="FJ199" i="65032"/>
  <c r="FL199" i="65032"/>
  <c r="FM199" i="65032"/>
  <c r="FG199" i="65032"/>
  <c r="FE199" i="65032" s="1"/>
  <c r="FK199" i="65032"/>
  <c r="FD199" i="65032"/>
  <c r="GA211" i="65032"/>
  <c r="GF211" i="65032"/>
  <c r="GC211" i="65032" s="1"/>
  <c r="GB211" i="65032"/>
  <c r="FY211" i="65032"/>
  <c r="FZ211" i="65032"/>
  <c r="FG209" i="65032"/>
  <c r="FE209" i="65032" s="1"/>
  <c r="FM209" i="65032"/>
  <c r="FJ209" i="65032"/>
  <c r="FL209" i="65032"/>
  <c r="FD209" i="65032"/>
  <c r="FK209" i="65032"/>
  <c r="FD196" i="65032"/>
  <c r="FK196" i="65032"/>
  <c r="FL196" i="65032"/>
  <c r="FG196" i="65032"/>
  <c r="FE196" i="65032" s="1"/>
  <c r="FJ196" i="65032"/>
  <c r="FM196" i="65032"/>
  <c r="GT190" i="65032"/>
  <c r="GR190" i="65032" s="1"/>
  <c r="GS190" i="65032" s="1"/>
  <c r="FS190" i="65032"/>
  <c r="FQ190" i="65032" s="1"/>
  <c r="FR190" i="65032" s="1"/>
  <c r="GT191" i="65032"/>
  <c r="GR191" i="65032" s="1"/>
  <c r="GS191" i="65032" s="1"/>
  <c r="FS191" i="65032"/>
  <c r="FQ191" i="65032" s="1"/>
  <c r="FR191" i="65032" s="1"/>
  <c r="GT211" i="65032"/>
  <c r="GR211" i="65032" s="1"/>
  <c r="GS211" i="65032" s="1"/>
  <c r="FS211" i="65032"/>
  <c r="FQ211" i="65032" s="1"/>
  <c r="FR211" i="65032" s="1"/>
  <c r="GT197" i="65032"/>
  <c r="GR197" i="65032" s="1"/>
  <c r="GS197" i="65032" s="1"/>
  <c r="FS197" i="65032"/>
  <c r="FQ197" i="65032" s="1"/>
  <c r="FR197" i="65032" s="1"/>
  <c r="DW77" i="65032"/>
  <c r="DV77" i="65032" s="1"/>
  <c r="DW75" i="65032"/>
  <c r="DV75" i="65032" s="1"/>
  <c r="FZ191" i="65032"/>
  <c r="GB191" i="65032"/>
  <c r="FY191" i="65032"/>
  <c r="GA191" i="65032"/>
  <c r="GF191" i="65032"/>
  <c r="GC191" i="65032" s="1"/>
  <c r="FD195" i="65032"/>
  <c r="FM195" i="65032"/>
  <c r="FG195" i="65032"/>
  <c r="FE195" i="65032" s="1"/>
  <c r="FJ195" i="65032"/>
  <c r="FK195" i="65032"/>
  <c r="FL195" i="65032"/>
  <c r="FZ207" i="65032"/>
  <c r="GB207" i="65032"/>
  <c r="FY207" i="65032"/>
  <c r="GA207" i="65032"/>
  <c r="GF207" i="65032"/>
  <c r="GC207" i="65032" s="1"/>
  <c r="FM189" i="65032"/>
  <c r="FL189" i="65032"/>
  <c r="FJ189" i="65032"/>
  <c r="FD189" i="65032"/>
  <c r="FK189" i="65032"/>
  <c r="FG189" i="65032"/>
  <c r="GB201" i="65032"/>
  <c r="FZ201" i="65032"/>
  <c r="GA201" i="65032"/>
  <c r="FY201" i="65032"/>
  <c r="GF201" i="65032"/>
  <c r="GC201" i="65032" s="1"/>
  <c r="FJ194" i="65032"/>
  <c r="FG194" i="65032"/>
  <c r="FL194" i="65032"/>
  <c r="FK194" i="65032"/>
  <c r="FM194" i="65032"/>
  <c r="FD194" i="65032"/>
  <c r="FY206" i="65032"/>
  <c r="GA206" i="65032"/>
  <c r="GF206" i="65032"/>
  <c r="FZ206" i="65032"/>
  <c r="GB206" i="65032"/>
  <c r="GT198" i="65032"/>
  <c r="GR198" i="65032" s="1"/>
  <c r="GS198" i="65032" s="1"/>
  <c r="FS198" i="65032"/>
  <c r="FQ198" i="65032" s="1"/>
  <c r="FR198" i="65032" s="1"/>
  <c r="GT210" i="65032"/>
  <c r="GR210" i="65032" s="1"/>
  <c r="GS210" i="65032" s="1"/>
  <c r="FS210" i="65032"/>
  <c r="FQ210" i="65032" s="1"/>
  <c r="FR210" i="65032" s="1"/>
  <c r="GT196" i="65032"/>
  <c r="GR196" i="65032" s="1"/>
  <c r="GS196" i="65032" s="1"/>
  <c r="FS196" i="65032"/>
  <c r="FQ196" i="65032" s="1"/>
  <c r="FR196" i="65032" s="1"/>
  <c r="GT199" i="65032"/>
  <c r="GR199" i="65032" s="1"/>
  <c r="GS199" i="65032" s="1"/>
  <c r="FS199" i="65032"/>
  <c r="FQ199" i="65032" s="1"/>
  <c r="FR199" i="65032" s="1"/>
  <c r="GT189" i="65032"/>
  <c r="GR189" i="65032" s="1"/>
  <c r="GS189" i="65032" s="1"/>
  <c r="FS189" i="65032"/>
  <c r="FQ189" i="65032" s="1"/>
  <c r="FR189" i="65032" s="1"/>
  <c r="GT204" i="65032"/>
  <c r="GR204" i="65032" s="1"/>
  <c r="GS204" i="65032" s="1"/>
  <c r="FS204" i="65032"/>
  <c r="FQ204" i="65032" s="1"/>
  <c r="FR204" i="65032" s="1"/>
  <c r="DW65" i="65032"/>
  <c r="DV65" i="65032" s="1"/>
  <c r="DW73" i="65032"/>
  <c r="DV73" i="65032" s="1"/>
  <c r="DW70" i="65032"/>
  <c r="DV70" i="65032" s="1"/>
  <c r="DW86" i="65032"/>
  <c r="DV86" i="65032" s="1"/>
  <c r="DW76" i="65032"/>
  <c r="DV76" i="65032" s="1"/>
  <c r="DW66" i="65032"/>
  <c r="DV66" i="65032" s="1"/>
  <c r="DW82" i="65032"/>
  <c r="DV82" i="65032" s="1"/>
  <c r="GB199" i="65032"/>
  <c r="FZ199" i="65032"/>
  <c r="GA199" i="65032"/>
  <c r="FY199" i="65032"/>
  <c r="GF199" i="65032"/>
  <c r="GC199" i="65032" s="1"/>
  <c r="FD203" i="65032"/>
  <c r="FL203" i="65032"/>
  <c r="FG203" i="65032"/>
  <c r="FE203" i="65032" s="1"/>
  <c r="FK203" i="65032"/>
  <c r="FM203" i="65032"/>
  <c r="FJ203" i="65032"/>
  <c r="FZ192" i="65032"/>
  <c r="GF192" i="65032"/>
  <c r="GC192" i="65032" s="1"/>
  <c r="GB192" i="65032"/>
  <c r="FY192" i="65032"/>
  <c r="GA192" i="65032"/>
  <c r="FK200" i="65032"/>
  <c r="FG200" i="65032"/>
  <c r="FE200" i="65032" s="1"/>
  <c r="FL200" i="65032"/>
  <c r="FJ200" i="65032"/>
  <c r="FM200" i="65032"/>
  <c r="FD200" i="65032"/>
  <c r="FZ193" i="65032"/>
  <c r="GF193" i="65032"/>
  <c r="GC193" i="65032" s="1"/>
  <c r="GB193" i="65032"/>
  <c r="GA193" i="65032"/>
  <c r="FY193" i="65032"/>
  <c r="FM197" i="65032"/>
  <c r="FD197" i="65032"/>
  <c r="FL197" i="65032"/>
  <c r="FG197" i="65032"/>
  <c r="FJ197" i="65032"/>
  <c r="FK197" i="65032"/>
  <c r="FZ209" i="65032"/>
  <c r="GB209" i="65032"/>
  <c r="GF209" i="65032"/>
  <c r="GC209" i="65032" s="1"/>
  <c r="GA209" i="65032"/>
  <c r="FY209" i="65032"/>
  <c r="FM213" i="65032"/>
  <c r="FK213" i="65032"/>
  <c r="FG213" i="65032"/>
  <c r="FE213" i="65032" s="1"/>
  <c r="FL213" i="65032"/>
  <c r="FD213" i="65032"/>
  <c r="FJ213" i="65032"/>
  <c r="FZ198" i="65032"/>
  <c r="GB198" i="65032"/>
  <c r="GF198" i="65032"/>
  <c r="GC198" i="65032" s="1"/>
  <c r="FY198" i="65032"/>
  <c r="GA198" i="65032"/>
  <c r="FK202" i="65032"/>
  <c r="FJ202" i="65032"/>
  <c r="FM202" i="65032"/>
  <c r="FD202" i="65032"/>
  <c r="FG202" i="65032"/>
  <c r="FL202" i="65032"/>
  <c r="FY196" i="65032"/>
  <c r="GF196" i="65032"/>
  <c r="GC196" i="65032" s="1"/>
  <c r="GA196" i="65032"/>
  <c r="GB196" i="65032"/>
  <c r="FZ196" i="65032"/>
  <c r="FD204" i="65032"/>
  <c r="FM204" i="65032"/>
  <c r="FK204" i="65032"/>
  <c r="FJ204" i="65032"/>
  <c r="FL204" i="65032"/>
  <c r="FG204" i="65032"/>
  <c r="FN196" i="65032"/>
  <c r="FN195" i="65032"/>
  <c r="FN201" i="65032"/>
  <c r="FN191" i="65032"/>
  <c r="FN209" i="65032"/>
  <c r="FN192" i="65032"/>
  <c r="FN207" i="65032"/>
  <c r="FN193" i="65032"/>
  <c r="FN199" i="65032"/>
  <c r="FN213" i="65032"/>
  <c r="FN211" i="65032"/>
  <c r="FN200" i="65032"/>
  <c r="FN203" i="65032"/>
  <c r="FN208" i="65032"/>
  <c r="FN198" i="65032"/>
  <c r="E42" i="65032"/>
  <c r="E38" i="65032"/>
  <c r="E34" i="65032"/>
  <c r="HH296" i="65032"/>
  <c r="HI296" i="65032" s="1"/>
  <c r="HH288" i="65032"/>
  <c r="HI288" i="65032" s="1"/>
  <c r="HH299" i="65032"/>
  <c r="HI299" i="65032" s="1"/>
  <c r="HH291" i="65032"/>
  <c r="HI291" i="65032" s="1"/>
  <c r="HH283" i="65032"/>
  <c r="HK283" i="65032" s="1"/>
  <c r="HL283" i="65032" s="1"/>
  <c r="HH298" i="65032"/>
  <c r="HI298" i="65032" s="1"/>
  <c r="HH294" i="65032"/>
  <c r="HI294" i="65032" s="1"/>
  <c r="HH290" i="65032"/>
  <c r="HI290" i="65032" s="1"/>
  <c r="HH286" i="65032"/>
  <c r="HK286" i="65032" s="1"/>
  <c r="HL286" i="65032" s="1"/>
  <c r="HH300" i="65032"/>
  <c r="HK300" i="65032" s="1"/>
  <c r="HL300" i="65032" s="1"/>
  <c r="HH292" i="65032"/>
  <c r="HK292" i="65032" s="1"/>
  <c r="HL292" i="65032" s="1"/>
  <c r="HH284" i="65032"/>
  <c r="HK284" i="65032" s="1"/>
  <c r="HL284" i="65032" s="1"/>
  <c r="HH295" i="65032"/>
  <c r="HK295" i="65032" s="1"/>
  <c r="HL295" i="65032" s="1"/>
  <c r="HH287" i="65032"/>
  <c r="HK287" i="65032" s="1"/>
  <c r="HL287" i="65032" s="1"/>
  <c r="HH301" i="65032"/>
  <c r="HI301" i="65032" s="1"/>
  <c r="HH297" i="65032"/>
  <c r="HI297" i="65032" s="1"/>
  <c r="HH293" i="65032"/>
  <c r="HI293" i="65032" s="1"/>
  <c r="HH289" i="65032"/>
  <c r="HK289" i="65032" s="1"/>
  <c r="HL289" i="65032" s="1"/>
  <c r="HH285" i="65032"/>
  <c r="HI285" i="65032" s="1"/>
  <c r="DZ60" i="65032"/>
  <c r="HE282" i="65032"/>
  <c r="HF282" i="65032"/>
  <c r="HK308" i="65032"/>
  <c r="HL308" i="65032" s="1"/>
  <c r="HK307" i="65032"/>
  <c r="HL307" i="65032" s="1"/>
  <c r="HK322" i="65032"/>
  <c r="HL322" i="65032" s="1"/>
  <c r="HI307" i="65032"/>
  <c r="HI305" i="65032"/>
  <c r="HK331" i="65032"/>
  <c r="HL331" i="65032" s="1"/>
  <c r="HK310" i="65032"/>
  <c r="HL310" i="65032" s="1"/>
  <c r="HI308" i="65032"/>
  <c r="HK304" i="65032"/>
  <c r="HL304" i="65032" s="1"/>
  <c r="HI306" i="65032"/>
  <c r="HK328" i="65032"/>
  <c r="HL328" i="65032" s="1"/>
  <c r="HI302" i="65032"/>
  <c r="HK303" i="65032"/>
  <c r="HL303" i="65032" s="1"/>
  <c r="HI312" i="65032"/>
  <c r="HK317" i="65032"/>
  <c r="HL317" i="65032" s="1"/>
  <c r="HI315" i="65032"/>
  <c r="HK316" i="65032"/>
  <c r="HL316" i="65032" s="1"/>
  <c r="HK324" i="65032"/>
  <c r="HL324" i="65032" s="1"/>
  <c r="HK332" i="65032"/>
  <c r="HL332" i="65032" s="1"/>
  <c r="HK337" i="65032"/>
  <c r="HL337" i="65032" s="1"/>
  <c r="HI310" i="65032"/>
  <c r="HI334" i="65032"/>
  <c r="HJ334" i="65032" s="1"/>
  <c r="HK309" i="65032"/>
  <c r="HL309" i="65032" s="1"/>
  <c r="HI340" i="65032"/>
  <c r="HJ340" i="65032" s="1"/>
  <c r="HI322" i="65032"/>
  <c r="HJ322" i="65032" s="1"/>
  <c r="HK319" i="65032"/>
  <c r="HL319" i="65032" s="1"/>
  <c r="HK323" i="65032"/>
  <c r="HL323" i="65032" s="1"/>
  <c r="HI309" i="65032"/>
  <c r="HI319" i="65032"/>
  <c r="HJ319" i="65032" s="1"/>
  <c r="HI333" i="65032"/>
  <c r="HJ333" i="65032" s="1"/>
  <c r="HI311" i="65032"/>
  <c r="HI317" i="65032"/>
  <c r="HJ317" i="65032" s="1"/>
  <c r="HK315" i="65032"/>
  <c r="HL315" i="65032" s="1"/>
  <c r="HI316" i="65032"/>
  <c r="HI324" i="65032"/>
  <c r="HJ324" i="65032" s="1"/>
  <c r="HI337" i="65032"/>
  <c r="HJ337" i="65032" s="1"/>
  <c r="HI338" i="65032"/>
  <c r="HJ338" i="65032" s="1"/>
  <c r="HI318" i="65032"/>
  <c r="HJ318" i="65032" s="1"/>
  <c r="HK321" i="65032"/>
  <c r="HL321" i="65032" s="1"/>
  <c r="HK334" i="65032"/>
  <c r="HL334" i="65032" s="1"/>
  <c r="HK338" i="65032"/>
  <c r="HL338" i="65032" s="1"/>
  <c r="HK325" i="65032"/>
  <c r="HL325" i="65032" s="1"/>
  <c r="HK336" i="65032"/>
  <c r="HL336" i="65032" s="1"/>
  <c r="HK333" i="65032"/>
  <c r="HL333" i="65032" s="1"/>
  <c r="HI331" i="65032"/>
  <c r="HJ331" i="65032" s="1"/>
  <c r="HI336" i="65032"/>
  <c r="HJ336" i="65032" s="1"/>
  <c r="HK326" i="65032"/>
  <c r="HL326" i="65032" s="1"/>
  <c r="HK340" i="65032"/>
  <c r="HL340" i="65032" s="1"/>
  <c r="HI303" i="65032"/>
  <c r="HI314" i="65032"/>
  <c r="HK318" i="65032"/>
  <c r="HL318" i="65032" s="1"/>
  <c r="HI329" i="65032"/>
  <c r="HJ329" i="65032" s="1"/>
  <c r="HI341" i="65032"/>
  <c r="HJ341" i="65032" s="1"/>
  <c r="HI313" i="65032"/>
  <c r="HK302" i="65032"/>
  <c r="HL302" i="65032" s="1"/>
  <c r="HI326" i="65032"/>
  <c r="HJ326" i="65032" s="1"/>
  <c r="HI328" i="65032"/>
  <c r="HJ328" i="65032" s="1"/>
  <c r="HI304" i="65032"/>
  <c r="HK313" i="65032"/>
  <c r="HL313" i="65032" s="1"/>
  <c r="HI325" i="65032"/>
  <c r="HJ325" i="65032" s="1"/>
  <c r="HI323" i="65032"/>
  <c r="HJ323" i="65032" s="1"/>
  <c r="HK311" i="65032"/>
  <c r="HL311" i="65032" s="1"/>
  <c r="HK305" i="65032"/>
  <c r="HL305" i="65032" s="1"/>
  <c r="HK314" i="65032"/>
  <c r="HL314" i="65032" s="1"/>
  <c r="HK329" i="65032"/>
  <c r="HL329" i="65032" s="1"/>
  <c r="HK341" i="65032"/>
  <c r="HL341" i="65032" s="1"/>
  <c r="HK306" i="65032"/>
  <c r="HL306" i="65032" s="1"/>
  <c r="HK312" i="65032"/>
  <c r="HL312" i="65032" s="1"/>
  <c r="HI321" i="65032"/>
  <c r="HJ321" i="65032" s="1"/>
  <c r="HI332" i="65032"/>
  <c r="HJ332" i="65032" s="1"/>
  <c r="HI339" i="65032"/>
  <c r="HJ339" i="65032" s="1"/>
  <c r="HI335" i="65032"/>
  <c r="HJ335" i="65032" s="1"/>
  <c r="HK330" i="65032"/>
  <c r="HL330" i="65032" s="1"/>
  <c r="HK339" i="65032"/>
  <c r="HL339" i="65032" s="1"/>
  <c r="HI330" i="65032"/>
  <c r="HJ330" i="65032" s="1"/>
  <c r="HK327" i="65032"/>
  <c r="HL327" i="65032" s="1"/>
  <c r="HI320" i="65032"/>
  <c r="HJ320" i="65032" s="1"/>
  <c r="HK335" i="65032"/>
  <c r="HL335" i="65032" s="1"/>
  <c r="HI327" i="65032"/>
  <c r="HJ327" i="65032" s="1"/>
  <c r="HK320" i="65032"/>
  <c r="HL320" i="65032" s="1"/>
  <c r="E79" i="65032"/>
  <c r="E78" i="65032"/>
  <c r="E81" i="65032"/>
  <c r="E76" i="65032"/>
  <c r="E77" i="65032"/>
  <c r="E80" i="65032"/>
  <c r="DZ61" i="65032"/>
  <c r="DX61" i="65032" s="1"/>
  <c r="DZ59" i="65032"/>
  <c r="DZ58" i="65032"/>
  <c r="DZ56" i="65032"/>
  <c r="DX56" i="65032" s="1"/>
  <c r="DZ57" i="65032"/>
  <c r="HD242" i="65032"/>
  <c r="HG242" i="65032" s="1"/>
  <c r="HD251" i="65032"/>
  <c r="HG251" i="65032" s="1"/>
  <c r="HD220" i="65032"/>
  <c r="HD249" i="65032"/>
  <c r="HG249" i="65032" s="1"/>
  <c r="HD229" i="65032"/>
  <c r="HD244" i="65032"/>
  <c r="HG244" i="65032" s="1"/>
  <c r="HD239" i="65032"/>
  <c r="HG239" i="65032" s="1"/>
  <c r="DZ51" i="65032"/>
  <c r="DX51" i="65032" s="1"/>
  <c r="DZ49" i="65032"/>
  <c r="DX49" i="65032" s="1"/>
  <c r="DZ50" i="65032"/>
  <c r="DZ54" i="65032"/>
  <c r="DZ48" i="65032"/>
  <c r="DZ47" i="65032"/>
  <c r="DZ52" i="65032"/>
  <c r="DZ53" i="65032"/>
  <c r="DZ55" i="65032"/>
  <c r="E46" i="65032"/>
  <c r="E45" i="65032"/>
  <c r="E44" i="65032"/>
  <c r="E40" i="65032"/>
  <c r="E36" i="65032"/>
  <c r="E32" i="65032"/>
  <c r="E37" i="65032"/>
  <c r="E31" i="65032"/>
  <c r="H26" i="65032"/>
  <c r="D13" i="65032"/>
  <c r="R14" i="65032" s="1"/>
  <c r="HF154" i="65032"/>
  <c r="HF218" i="65032" s="1"/>
  <c r="EM27" i="65032"/>
  <c r="DZ27" i="65032" s="1"/>
  <c r="S59" i="65032"/>
  <c r="E74" i="65032"/>
  <c r="E72" i="65032"/>
  <c r="E70" i="65032"/>
  <c r="E68" i="65032"/>
  <c r="E67" i="65032"/>
  <c r="E75" i="65032"/>
  <c r="E73" i="65032"/>
  <c r="E71" i="65032"/>
  <c r="E69" i="65032"/>
  <c r="HD241" i="65032"/>
  <c r="HG241" i="65032" s="1"/>
  <c r="HD243" i="65032"/>
  <c r="HG243" i="65032" s="1"/>
  <c r="HD245" i="65032"/>
  <c r="HG245" i="65032" s="1"/>
  <c r="HD238" i="65032"/>
  <c r="HG238" i="65032" s="1"/>
  <c r="HD222" i="65032"/>
  <c r="HD227" i="65032"/>
  <c r="HD218" i="65032"/>
  <c r="HD240" i="65032"/>
  <c r="HG240" i="65032" s="1"/>
  <c r="HD246" i="65032"/>
  <c r="HG246" i="65032" s="1"/>
  <c r="HE110" i="65032"/>
  <c r="HE173" i="65032"/>
  <c r="HE237" i="65032" s="1"/>
  <c r="HE108" i="65032"/>
  <c r="HE171" i="65032"/>
  <c r="HE235" i="65032" s="1"/>
  <c r="HE106" i="65032"/>
  <c r="HE169" i="65032"/>
  <c r="HE233" i="65032" s="1"/>
  <c r="HE104" i="65032"/>
  <c r="HE167" i="65032"/>
  <c r="HE231" i="65032" s="1"/>
  <c r="HE102" i="65032"/>
  <c r="HE165" i="65032"/>
  <c r="HE229" i="65032" s="1"/>
  <c r="HE100" i="65032"/>
  <c r="HE163" i="65032"/>
  <c r="HE227" i="65032" s="1"/>
  <c r="HE98" i="65032"/>
  <c r="HE161" i="65032"/>
  <c r="HE225" i="65032" s="1"/>
  <c r="HE96" i="65032"/>
  <c r="HE159" i="65032"/>
  <c r="HE223" i="65032" s="1"/>
  <c r="HE94" i="65032"/>
  <c r="HE157" i="65032"/>
  <c r="HE221" i="65032" s="1"/>
  <c r="HE92" i="65032"/>
  <c r="HE155" i="65032"/>
  <c r="HE219" i="65032" s="1"/>
  <c r="HF173" i="65032"/>
  <c r="HF237" i="65032" s="1"/>
  <c r="HF110" i="65032"/>
  <c r="HF171" i="65032"/>
  <c r="HF235" i="65032" s="1"/>
  <c r="HG235" i="65032" s="1"/>
  <c r="HF108" i="65032"/>
  <c r="HF169" i="65032"/>
  <c r="HF233" i="65032" s="1"/>
  <c r="HF106" i="65032"/>
  <c r="HF167" i="65032"/>
  <c r="HF231" i="65032" s="1"/>
  <c r="HF104" i="65032"/>
  <c r="HF165" i="65032"/>
  <c r="HF229" i="65032" s="1"/>
  <c r="HF102" i="65032"/>
  <c r="HF163" i="65032"/>
  <c r="HF227" i="65032" s="1"/>
  <c r="HF100" i="65032"/>
  <c r="HF161" i="65032"/>
  <c r="HF225" i="65032" s="1"/>
  <c r="HG225" i="65032" s="1"/>
  <c r="HF98" i="65032"/>
  <c r="HF159" i="65032"/>
  <c r="HF223" i="65032" s="1"/>
  <c r="HF96" i="65032"/>
  <c r="HF157" i="65032"/>
  <c r="HF221" i="65032" s="1"/>
  <c r="HF94" i="65032"/>
  <c r="HF155" i="65032"/>
  <c r="HF219" i="65032" s="1"/>
  <c r="HF92" i="65032"/>
  <c r="HE109" i="65032"/>
  <c r="HE172" i="65032"/>
  <c r="HE236" i="65032" s="1"/>
  <c r="HE107" i="65032"/>
  <c r="HE170" i="65032"/>
  <c r="HE234" i="65032" s="1"/>
  <c r="HE105" i="65032"/>
  <c r="HE168" i="65032"/>
  <c r="HE232" i="65032" s="1"/>
  <c r="HE103" i="65032"/>
  <c r="HE166" i="65032"/>
  <c r="HE230" i="65032" s="1"/>
  <c r="HE101" i="65032"/>
  <c r="HE164" i="65032"/>
  <c r="HE228" i="65032" s="1"/>
  <c r="HE99" i="65032"/>
  <c r="HE162" i="65032"/>
  <c r="HE226" i="65032" s="1"/>
  <c r="HE97" i="65032"/>
  <c r="HE160" i="65032"/>
  <c r="HE224" i="65032" s="1"/>
  <c r="HE95" i="65032"/>
  <c r="HE158" i="65032"/>
  <c r="HE222" i="65032" s="1"/>
  <c r="HE93" i="65032"/>
  <c r="HE156" i="65032"/>
  <c r="HE220" i="65032" s="1"/>
  <c r="HF172" i="65032"/>
  <c r="HF236" i="65032" s="1"/>
  <c r="HF109" i="65032"/>
  <c r="HF170" i="65032"/>
  <c r="HF234" i="65032" s="1"/>
  <c r="HF107" i="65032"/>
  <c r="HF168" i="65032"/>
  <c r="HF232" i="65032" s="1"/>
  <c r="HG232" i="65032" s="1"/>
  <c r="HF105" i="65032"/>
  <c r="HF166" i="65032"/>
  <c r="HF230" i="65032" s="1"/>
  <c r="HF103" i="65032"/>
  <c r="HF164" i="65032"/>
  <c r="HF228" i="65032" s="1"/>
  <c r="HF101" i="65032"/>
  <c r="HF162" i="65032"/>
  <c r="HF226" i="65032" s="1"/>
  <c r="HF99" i="65032"/>
  <c r="HF160" i="65032"/>
  <c r="HF224" i="65032" s="1"/>
  <c r="HF97" i="65032"/>
  <c r="HF158" i="65032"/>
  <c r="HF222" i="65032" s="1"/>
  <c r="HF95" i="65032"/>
  <c r="HF156" i="65032"/>
  <c r="HF220" i="65032" s="1"/>
  <c r="HF93" i="65032"/>
  <c r="HD237" i="65032"/>
  <c r="HD224" i="65032"/>
  <c r="HD226" i="65032"/>
  <c r="HD228" i="65032"/>
  <c r="HD230" i="65032"/>
  <c r="HD234" i="65032"/>
  <c r="HD236" i="65032"/>
  <c r="HD219" i="65032"/>
  <c r="HD221" i="65032"/>
  <c r="HD223" i="65032"/>
  <c r="HD231" i="65032"/>
  <c r="HD233" i="65032"/>
  <c r="E43" i="65032"/>
  <c r="E41" i="65032"/>
  <c r="E39" i="65032"/>
  <c r="E35" i="65032"/>
  <c r="E33" i="65032"/>
  <c r="A47" i="65032"/>
  <c r="J23" i="65032" s="1"/>
  <c r="HE91" i="65032"/>
  <c r="HE154" i="65032"/>
  <c r="HE218" i="65032" s="1"/>
  <c r="AT7" i="65032"/>
  <c r="AG66" i="65032"/>
  <c r="EM46" i="65032"/>
  <c r="DZ46" i="65032" s="1"/>
  <c r="HH46" i="65032"/>
  <c r="HH173" i="65032" s="1"/>
  <c r="HG46" i="65032"/>
  <c r="EM44" i="65032"/>
  <c r="DZ44" i="65032" s="1"/>
  <c r="HH44" i="65032"/>
  <c r="HH171" i="65032" s="1"/>
  <c r="HG44" i="65032"/>
  <c r="EM42" i="65032"/>
  <c r="DZ42" i="65032" s="1"/>
  <c r="HH42" i="65032"/>
  <c r="HH169" i="65032" s="1"/>
  <c r="HG42" i="65032"/>
  <c r="EM40" i="65032"/>
  <c r="DZ40" i="65032" s="1"/>
  <c r="HH40" i="65032"/>
  <c r="HH167" i="65032" s="1"/>
  <c r="HG40" i="65032"/>
  <c r="EM38" i="65032"/>
  <c r="DZ38" i="65032" s="1"/>
  <c r="HH38" i="65032"/>
  <c r="HH165" i="65032" s="1"/>
  <c r="HG38" i="65032"/>
  <c r="EM36" i="65032"/>
  <c r="DZ36" i="65032" s="1"/>
  <c r="HH36" i="65032"/>
  <c r="HH163" i="65032" s="1"/>
  <c r="HG36" i="65032"/>
  <c r="EM34" i="65032"/>
  <c r="DZ34" i="65032" s="1"/>
  <c r="HH34" i="65032"/>
  <c r="HH161" i="65032" s="1"/>
  <c r="HG34" i="65032"/>
  <c r="EM32" i="65032"/>
  <c r="DZ32" i="65032" s="1"/>
  <c r="HH32" i="65032"/>
  <c r="HH159" i="65032" s="1"/>
  <c r="HG32" i="65032"/>
  <c r="EM30" i="65032"/>
  <c r="DZ30" i="65032" s="1"/>
  <c r="HH30" i="65032"/>
  <c r="HH157" i="65032" s="1"/>
  <c r="HG30" i="65032"/>
  <c r="EM28" i="65032"/>
  <c r="DZ28" i="65032" s="1"/>
  <c r="HH28" i="65032"/>
  <c r="HH155" i="65032" s="1"/>
  <c r="HG28" i="65032"/>
  <c r="EM45" i="65032"/>
  <c r="DZ45" i="65032" s="1"/>
  <c r="HH45" i="65032"/>
  <c r="HH172" i="65032" s="1"/>
  <c r="HG45" i="65032"/>
  <c r="EM43" i="65032"/>
  <c r="DZ43" i="65032" s="1"/>
  <c r="HH43" i="65032"/>
  <c r="HH170" i="65032" s="1"/>
  <c r="HG43" i="65032"/>
  <c r="EM41" i="65032"/>
  <c r="DZ41" i="65032" s="1"/>
  <c r="HH41" i="65032"/>
  <c r="HH168" i="65032" s="1"/>
  <c r="HG41" i="65032"/>
  <c r="EM39" i="65032"/>
  <c r="DZ39" i="65032" s="1"/>
  <c r="HH39" i="65032"/>
  <c r="HH166" i="65032" s="1"/>
  <c r="HG39" i="65032"/>
  <c r="EM37" i="65032"/>
  <c r="DZ37" i="65032" s="1"/>
  <c r="HH37" i="65032"/>
  <c r="HH164" i="65032" s="1"/>
  <c r="HG37" i="65032"/>
  <c r="EM35" i="65032"/>
  <c r="DZ35" i="65032" s="1"/>
  <c r="HH35" i="65032"/>
  <c r="HH162" i="65032" s="1"/>
  <c r="HG35" i="65032"/>
  <c r="EM33" i="65032"/>
  <c r="DZ33" i="65032" s="1"/>
  <c r="HH33" i="65032"/>
  <c r="HH160" i="65032" s="1"/>
  <c r="HG33" i="65032"/>
  <c r="EM31" i="65032"/>
  <c r="DZ31" i="65032" s="1"/>
  <c r="HH31" i="65032"/>
  <c r="HH158" i="65032" s="1"/>
  <c r="HG31" i="65032"/>
  <c r="EM29" i="65032"/>
  <c r="DZ29" i="65032" s="1"/>
  <c r="HH29" i="65032"/>
  <c r="HH156" i="65032" s="1"/>
  <c r="HG29" i="65032"/>
  <c r="HF91" i="65032"/>
  <c r="HG91" i="65032" s="1"/>
  <c r="HH27" i="65032"/>
  <c r="HI86" i="65032"/>
  <c r="HI84" i="65032"/>
  <c r="HI82" i="65032"/>
  <c r="HI80" i="65032"/>
  <c r="HI78" i="65032"/>
  <c r="HI76" i="65032"/>
  <c r="HI74" i="65032"/>
  <c r="HI72" i="65032"/>
  <c r="HI70" i="65032"/>
  <c r="HI68" i="65032"/>
  <c r="HI66" i="65032"/>
  <c r="HI64" i="65032"/>
  <c r="HI62" i="65032"/>
  <c r="HI60" i="65032"/>
  <c r="HI58" i="65032"/>
  <c r="HI56" i="65032"/>
  <c r="HI54" i="65032"/>
  <c r="HI52" i="65032"/>
  <c r="HI50" i="65032"/>
  <c r="HI48" i="65032"/>
  <c r="HK47" i="65032"/>
  <c r="HK85" i="65032"/>
  <c r="HK83" i="65032"/>
  <c r="HK81" i="65032"/>
  <c r="HK79" i="65032"/>
  <c r="HK77" i="65032"/>
  <c r="HK75" i="65032"/>
  <c r="HK73" i="65032"/>
  <c r="HK71" i="65032"/>
  <c r="HK69" i="65032"/>
  <c r="HK67" i="65032"/>
  <c r="HK65" i="65032"/>
  <c r="HK63" i="65032"/>
  <c r="HK61" i="65032"/>
  <c r="HK59" i="65032"/>
  <c r="HK57" i="65032"/>
  <c r="HK55" i="65032"/>
  <c r="HK53" i="65032"/>
  <c r="HK51" i="65032"/>
  <c r="HK49" i="65032"/>
  <c r="HK86" i="65032"/>
  <c r="HK84" i="65032"/>
  <c r="HK82" i="65032"/>
  <c r="HK80" i="65032"/>
  <c r="HK78" i="65032"/>
  <c r="HK76" i="65032"/>
  <c r="HK74" i="65032"/>
  <c r="HK72" i="65032"/>
  <c r="HK70" i="65032"/>
  <c r="HK68" i="65032"/>
  <c r="HK66" i="65032"/>
  <c r="HK64" i="65032"/>
  <c r="HK62" i="65032"/>
  <c r="HK60" i="65032"/>
  <c r="HK58" i="65032"/>
  <c r="HK56" i="65032"/>
  <c r="HK54" i="65032"/>
  <c r="HK52" i="65032"/>
  <c r="HK50" i="65032"/>
  <c r="HK48" i="65032"/>
  <c r="HI47" i="65032"/>
  <c r="HI85" i="65032"/>
  <c r="HI83" i="65032"/>
  <c r="HI81" i="65032"/>
  <c r="HI79" i="65032"/>
  <c r="HI77" i="65032"/>
  <c r="HI75" i="65032"/>
  <c r="HI73" i="65032"/>
  <c r="HI71" i="65032"/>
  <c r="HI69" i="65032"/>
  <c r="HI67" i="65032"/>
  <c r="HI65" i="65032"/>
  <c r="HI63" i="65032"/>
  <c r="HI61" i="65032"/>
  <c r="HI59" i="65032"/>
  <c r="HI57" i="65032"/>
  <c r="HI55" i="65032"/>
  <c r="HI53" i="65032"/>
  <c r="HI51" i="65032"/>
  <c r="HI49" i="65032"/>
  <c r="HG27" i="65032"/>
  <c r="E27" i="65032"/>
  <c r="E29" i="65032"/>
  <c r="E30" i="65032"/>
  <c r="E28" i="65032"/>
  <c r="HK294" i="65032" l="1"/>
  <c r="HL294" i="65032" s="1"/>
  <c r="HM294" i="65032" s="1"/>
  <c r="S13" i="65032"/>
  <c r="HK291" i="65032"/>
  <c r="HL291" i="65032" s="1"/>
  <c r="HO291" i="65032" s="1"/>
  <c r="HP291" i="65032" s="1"/>
  <c r="AK66" i="65032"/>
  <c r="AL66" i="65032" s="1"/>
  <c r="HK290" i="65032"/>
  <c r="HL290" i="65032" s="1"/>
  <c r="HM290" i="65032" s="1"/>
  <c r="BT98" i="65032"/>
  <c r="C21" i="65044"/>
  <c r="BT118" i="65032"/>
  <c r="C41" i="65044"/>
  <c r="BT115" i="65032"/>
  <c r="C38" i="65044"/>
  <c r="BT100" i="65032"/>
  <c r="C23" i="65044"/>
  <c r="BT107" i="65032"/>
  <c r="C30" i="65044"/>
  <c r="BT123" i="65032"/>
  <c r="C46" i="65044"/>
  <c r="BT121" i="65032"/>
  <c r="C44" i="65044"/>
  <c r="BT101" i="65032"/>
  <c r="C24" i="65044"/>
  <c r="BT90" i="65032"/>
  <c r="C13" i="65044"/>
  <c r="BT102" i="65032"/>
  <c r="C25" i="65044"/>
  <c r="BT112" i="65032"/>
  <c r="C35" i="65044"/>
  <c r="BT110" i="65032"/>
  <c r="C33" i="65044"/>
  <c r="BT117" i="65032"/>
  <c r="C40" i="65044"/>
  <c r="BT95" i="65032"/>
  <c r="C18" i="65044"/>
  <c r="BT108" i="65032"/>
  <c r="C31" i="65044"/>
  <c r="BT120" i="65032"/>
  <c r="C43" i="65044"/>
  <c r="BT122" i="65032"/>
  <c r="C45" i="65044"/>
  <c r="BT105" i="65032"/>
  <c r="C28" i="65044"/>
  <c r="BT92" i="65032"/>
  <c r="C15" i="65044"/>
  <c r="BT91" i="65032"/>
  <c r="C14" i="65044"/>
  <c r="BT104" i="65032"/>
  <c r="C27" i="65044"/>
  <c r="BT114" i="65032"/>
  <c r="C37" i="65044"/>
  <c r="BT111" i="65032"/>
  <c r="C34" i="65044"/>
  <c r="BT99" i="65032"/>
  <c r="C22" i="65044"/>
  <c r="BT109" i="65032"/>
  <c r="C32" i="65044"/>
  <c r="BT119" i="65032"/>
  <c r="C42" i="65044"/>
  <c r="BT93" i="65032"/>
  <c r="C16" i="65044"/>
  <c r="BT96" i="65032"/>
  <c r="C19" i="65044"/>
  <c r="BT106" i="65032"/>
  <c r="C29" i="65044"/>
  <c r="BT116" i="65032"/>
  <c r="C39" i="65044"/>
  <c r="BT113" i="65032"/>
  <c r="C36" i="65044"/>
  <c r="BT94" i="65032"/>
  <c r="C17" i="65044"/>
  <c r="BT103" i="65032"/>
  <c r="C26" i="65044"/>
  <c r="BT124" i="65032"/>
  <c r="C47" i="65044"/>
  <c r="BT97" i="65032"/>
  <c r="C20" i="65044"/>
  <c r="HK301" i="65032"/>
  <c r="HL301" i="65032" s="1"/>
  <c r="HO301" i="65032" s="1"/>
  <c r="HP301" i="65032" s="1"/>
  <c r="HI295" i="65032"/>
  <c r="GD200" i="65032"/>
  <c r="FF209" i="65032"/>
  <c r="FF199" i="65032"/>
  <c r="GD203" i="65032"/>
  <c r="GD211" i="65032"/>
  <c r="FF207" i="65032"/>
  <c r="GD207" i="65032"/>
  <c r="GD193" i="65032"/>
  <c r="GD191" i="65032"/>
  <c r="GD198" i="65032"/>
  <c r="GD195" i="65032"/>
  <c r="FF195" i="65032"/>
  <c r="FF203" i="65032"/>
  <c r="FF208" i="65032"/>
  <c r="FF196" i="65032"/>
  <c r="GD208" i="65032"/>
  <c r="FF192" i="65032"/>
  <c r="FF200" i="65032"/>
  <c r="GD201" i="65032"/>
  <c r="FE189" i="65032"/>
  <c r="FF189" i="65032"/>
  <c r="C34" i="65046"/>
  <c r="F14" i="65046"/>
  <c r="C38" i="65046"/>
  <c r="FF213" i="65032"/>
  <c r="FE190" i="65032"/>
  <c r="FF190" i="65032"/>
  <c r="GC212" i="65032"/>
  <c r="GD212" i="65032"/>
  <c r="GC190" i="65032"/>
  <c r="GD190" i="65032"/>
  <c r="GC189" i="65032"/>
  <c r="GD189" i="65032"/>
  <c r="HI283" i="65032"/>
  <c r="FF198" i="65032"/>
  <c r="FF211" i="65032"/>
  <c r="GD199" i="65032"/>
  <c r="GD209" i="65032"/>
  <c r="FF201" i="65032"/>
  <c r="GD196" i="65032"/>
  <c r="FE197" i="65032"/>
  <c r="FF197" i="65032"/>
  <c r="GC206" i="65032"/>
  <c r="GD206" i="65032"/>
  <c r="GC197" i="65032"/>
  <c r="GD197" i="65032"/>
  <c r="FE205" i="65032"/>
  <c r="FF205" i="65032"/>
  <c r="GC194" i="65032"/>
  <c r="GD194" i="65032"/>
  <c r="GC205" i="65032"/>
  <c r="GD205" i="65032"/>
  <c r="GC202" i="65032"/>
  <c r="GD202" i="65032"/>
  <c r="FE210" i="65032"/>
  <c r="FF210" i="65032"/>
  <c r="FE194" i="65032"/>
  <c r="FF194" i="65032"/>
  <c r="GC204" i="65032"/>
  <c r="GD204" i="65032"/>
  <c r="GD213" i="65032"/>
  <c r="FF193" i="65032"/>
  <c r="GD192" i="65032"/>
  <c r="FF191" i="65032"/>
  <c r="FE204" i="65032"/>
  <c r="FF204" i="65032"/>
  <c r="FE202" i="65032"/>
  <c r="FF202" i="65032"/>
  <c r="FE212" i="65032"/>
  <c r="FF212" i="65032"/>
  <c r="FE206" i="65032"/>
  <c r="FF206" i="65032"/>
  <c r="GC210" i="65032"/>
  <c r="GD210" i="65032"/>
  <c r="F24" i="65046"/>
  <c r="S14" i="65032"/>
  <c r="HK299" i="65032"/>
  <c r="HL299" i="65032" s="1"/>
  <c r="HM299" i="65032" s="1"/>
  <c r="HI292" i="65032"/>
  <c r="N66" i="65032"/>
  <c r="Q6" i="65032"/>
  <c r="HK293" i="65032"/>
  <c r="HL293" i="65032" s="1"/>
  <c r="HO293" i="65032" s="1"/>
  <c r="HP293" i="65032" s="1"/>
  <c r="HK296" i="65032"/>
  <c r="HL296" i="65032" s="1"/>
  <c r="HM296" i="65032" s="1"/>
  <c r="HI289" i="65032"/>
  <c r="HH282" i="65032"/>
  <c r="HK282" i="65032" s="1"/>
  <c r="HL282" i="65032" s="1"/>
  <c r="HI300" i="65032"/>
  <c r="HK288" i="65032"/>
  <c r="HL288" i="65032" s="1"/>
  <c r="HO288" i="65032" s="1"/>
  <c r="HP288" i="65032" s="1"/>
  <c r="N26" i="65032"/>
  <c r="HK285" i="65032"/>
  <c r="HL285" i="65032" s="1"/>
  <c r="HM285" i="65032" s="1"/>
  <c r="DY27" i="65032"/>
  <c r="DX27" i="65032" s="1"/>
  <c r="HI287" i="65032"/>
  <c r="DY36" i="65032"/>
  <c r="DX36" i="65032" s="1"/>
  <c r="DY35" i="65032"/>
  <c r="DX35" i="65032" s="1"/>
  <c r="DY43" i="65032"/>
  <c r="DX43" i="65032" s="1"/>
  <c r="DY32" i="65032"/>
  <c r="DX32" i="65032" s="1"/>
  <c r="DY40" i="65032"/>
  <c r="DX40" i="65032" s="1"/>
  <c r="DY57" i="65032"/>
  <c r="DX57" i="65032" s="1"/>
  <c r="DY33" i="65032"/>
  <c r="DX33" i="65032" s="1"/>
  <c r="DY41" i="65032"/>
  <c r="DX41" i="65032" s="1"/>
  <c r="DY30" i="65032"/>
  <c r="DX30" i="65032" s="1"/>
  <c r="DY38" i="65032"/>
  <c r="DX38" i="65032" s="1"/>
  <c r="DY46" i="65032"/>
  <c r="DX46" i="65032"/>
  <c r="DY53" i="65032"/>
  <c r="DX53" i="65032" s="1"/>
  <c r="DY54" i="65032"/>
  <c r="DX54" i="65032" s="1"/>
  <c r="DY31" i="65032"/>
  <c r="DX31" i="65032" s="1"/>
  <c r="DY28" i="65032"/>
  <c r="DX28" i="65032" s="1"/>
  <c r="DY44" i="65032"/>
  <c r="DX44" i="65032" s="1"/>
  <c r="DY52" i="65032"/>
  <c r="DX52" i="65032" s="1"/>
  <c r="DY58" i="65032"/>
  <c r="DX58" i="65032" s="1"/>
  <c r="DY29" i="65032"/>
  <c r="DX29" i="65032" s="1"/>
  <c r="DY37" i="65032"/>
  <c r="DX37" i="65032" s="1"/>
  <c r="DY45" i="65032"/>
  <c r="DX45" i="65032" s="1"/>
  <c r="DY34" i="65032"/>
  <c r="DX34" i="65032" s="1"/>
  <c r="DY42" i="65032"/>
  <c r="DX42" i="65032" s="1"/>
  <c r="DY47" i="65032"/>
  <c r="DX47" i="65032" s="1"/>
  <c r="DY60" i="65032"/>
  <c r="DX60" i="65032" s="1"/>
  <c r="HI284" i="65032"/>
  <c r="HK297" i="65032"/>
  <c r="HL297" i="65032" s="1"/>
  <c r="HO297" i="65032" s="1"/>
  <c r="HP297" i="65032" s="1"/>
  <c r="HI286" i="65032"/>
  <c r="HK298" i="65032"/>
  <c r="HL298" i="65032" s="1"/>
  <c r="HO298" i="65032" s="1"/>
  <c r="HP298" i="65032" s="1"/>
  <c r="HO287" i="65032"/>
  <c r="HP287" i="65032" s="1"/>
  <c r="HM287" i="65032"/>
  <c r="HO313" i="65032"/>
  <c r="HP313" i="65032" s="1"/>
  <c r="HM313" i="65032"/>
  <c r="HM318" i="65032"/>
  <c r="HN318" i="65032" s="1"/>
  <c r="HO318" i="65032"/>
  <c r="HP318" i="65032" s="1"/>
  <c r="HO321" i="65032"/>
  <c r="HP321" i="65032" s="1"/>
  <c r="HM321" i="65032"/>
  <c r="HN321" i="65032" s="1"/>
  <c r="HO309" i="65032"/>
  <c r="HP309" i="65032" s="1"/>
  <c r="HM309" i="65032"/>
  <c r="HM317" i="65032"/>
  <c r="HN317" i="65032" s="1"/>
  <c r="HO317" i="65032"/>
  <c r="HP317" i="65032" s="1"/>
  <c r="HO295" i="65032"/>
  <c r="HP295" i="65032" s="1"/>
  <c r="HM295" i="65032"/>
  <c r="HO335" i="65032"/>
  <c r="HP335" i="65032" s="1"/>
  <c r="HM335" i="65032"/>
  <c r="HN335" i="65032" s="1"/>
  <c r="HO339" i="65032"/>
  <c r="HP339" i="65032" s="1"/>
  <c r="HM339" i="65032"/>
  <c r="HN339" i="65032" s="1"/>
  <c r="HO341" i="65032"/>
  <c r="HP341" i="65032" s="1"/>
  <c r="HM341" i="65032"/>
  <c r="HN341" i="65032" s="1"/>
  <c r="HM311" i="65032"/>
  <c r="HO311" i="65032"/>
  <c r="HP311" i="65032" s="1"/>
  <c r="HM325" i="65032"/>
  <c r="HN325" i="65032" s="1"/>
  <c r="HO325" i="65032"/>
  <c r="HP325" i="65032" s="1"/>
  <c r="HO319" i="65032"/>
  <c r="HP319" i="65032" s="1"/>
  <c r="HM319" i="65032"/>
  <c r="HN319" i="65032" s="1"/>
  <c r="HO324" i="65032"/>
  <c r="HP324" i="65032" s="1"/>
  <c r="HM324" i="65032"/>
  <c r="HN324" i="65032" s="1"/>
  <c r="HM331" i="65032"/>
  <c r="HN331" i="65032" s="1"/>
  <c r="HO331" i="65032"/>
  <c r="HP331" i="65032" s="1"/>
  <c r="HM307" i="65032"/>
  <c r="HO307" i="65032"/>
  <c r="HP307" i="65032" s="1"/>
  <c r="HM286" i="65032"/>
  <c r="HO286" i="65032"/>
  <c r="HP286" i="65032" s="1"/>
  <c r="HM284" i="65032"/>
  <c r="HO284" i="65032"/>
  <c r="HP284" i="65032" s="1"/>
  <c r="HO300" i="65032"/>
  <c r="HP300" i="65032" s="1"/>
  <c r="HM300" i="65032"/>
  <c r="HO289" i="65032"/>
  <c r="HP289" i="65032" s="1"/>
  <c r="HM289" i="65032"/>
  <c r="HM306" i="65032"/>
  <c r="HO306" i="65032"/>
  <c r="HP306" i="65032" s="1"/>
  <c r="HM305" i="65032"/>
  <c r="HO305" i="65032"/>
  <c r="HP305" i="65032" s="1"/>
  <c r="HM302" i="65032"/>
  <c r="HO302" i="65032"/>
  <c r="HP302" i="65032" s="1"/>
  <c r="HM326" i="65032"/>
  <c r="HN326" i="65032" s="1"/>
  <c r="HO326" i="65032"/>
  <c r="HP326" i="65032" s="1"/>
  <c r="HM336" i="65032"/>
  <c r="HN336" i="65032" s="1"/>
  <c r="HO336" i="65032"/>
  <c r="HP336" i="65032" s="1"/>
  <c r="HO323" i="65032"/>
  <c r="HP323" i="65032" s="1"/>
  <c r="HM323" i="65032"/>
  <c r="HN323" i="65032" s="1"/>
  <c r="HM332" i="65032"/>
  <c r="HN332" i="65032" s="1"/>
  <c r="HO332" i="65032"/>
  <c r="HP332" i="65032" s="1"/>
  <c r="HM328" i="65032"/>
  <c r="HN328" i="65032" s="1"/>
  <c r="HO328" i="65032"/>
  <c r="HP328" i="65032" s="1"/>
  <c r="HO310" i="65032"/>
  <c r="HP310" i="65032" s="1"/>
  <c r="HM310" i="65032"/>
  <c r="HM322" i="65032"/>
  <c r="HN322" i="65032" s="1"/>
  <c r="HO322" i="65032"/>
  <c r="HP322" i="65032" s="1"/>
  <c r="HG229" i="65032"/>
  <c r="HO283" i="65032"/>
  <c r="HP283" i="65032" s="1"/>
  <c r="HM283" i="65032"/>
  <c r="HN283" i="65032" s="1"/>
  <c r="HO330" i="65032"/>
  <c r="HP330" i="65032" s="1"/>
  <c r="HM330" i="65032"/>
  <c r="HN330" i="65032" s="1"/>
  <c r="HM329" i="65032"/>
  <c r="HN329" i="65032" s="1"/>
  <c r="HO329" i="65032"/>
  <c r="HP329" i="65032" s="1"/>
  <c r="HM338" i="65032"/>
  <c r="HN338" i="65032" s="1"/>
  <c r="HO338" i="65032"/>
  <c r="HP338" i="65032" s="1"/>
  <c r="HM315" i="65032"/>
  <c r="HO315" i="65032"/>
  <c r="HP315" i="65032" s="1"/>
  <c r="HO316" i="65032"/>
  <c r="HP316" i="65032" s="1"/>
  <c r="HM316" i="65032"/>
  <c r="HO303" i="65032"/>
  <c r="HP303" i="65032" s="1"/>
  <c r="HM303" i="65032"/>
  <c r="HO304" i="65032"/>
  <c r="HP304" i="65032" s="1"/>
  <c r="HM304" i="65032"/>
  <c r="HM308" i="65032"/>
  <c r="HO308" i="65032"/>
  <c r="HP308" i="65032" s="1"/>
  <c r="HO292" i="65032"/>
  <c r="HP292" i="65032" s="1"/>
  <c r="HM292" i="65032"/>
  <c r="HO320" i="65032"/>
  <c r="HP320" i="65032" s="1"/>
  <c r="HM320" i="65032"/>
  <c r="HN320" i="65032" s="1"/>
  <c r="HO327" i="65032"/>
  <c r="HP327" i="65032" s="1"/>
  <c r="HM327" i="65032"/>
  <c r="HN327" i="65032" s="1"/>
  <c r="HM312" i="65032"/>
  <c r="HN312" i="65032" s="1"/>
  <c r="HO312" i="65032"/>
  <c r="HP312" i="65032" s="1"/>
  <c r="HM314" i="65032"/>
  <c r="HO314" i="65032"/>
  <c r="HP314" i="65032" s="1"/>
  <c r="HO340" i="65032"/>
  <c r="HP340" i="65032" s="1"/>
  <c r="HM340" i="65032"/>
  <c r="HN340" i="65032" s="1"/>
  <c r="HO333" i="65032"/>
  <c r="HP333" i="65032" s="1"/>
  <c r="HM333" i="65032"/>
  <c r="HN333" i="65032" s="1"/>
  <c r="HM334" i="65032"/>
  <c r="HN334" i="65032" s="1"/>
  <c r="HO334" i="65032"/>
  <c r="HP334" i="65032" s="1"/>
  <c r="HO337" i="65032"/>
  <c r="HP337" i="65032" s="1"/>
  <c r="HM337" i="65032"/>
  <c r="HN337" i="65032" s="1"/>
  <c r="DY50" i="65032"/>
  <c r="DX50" i="65032" s="1"/>
  <c r="DY55" i="65032"/>
  <c r="DX55" i="65032" s="1"/>
  <c r="DW49" i="65032"/>
  <c r="DY49" i="65032"/>
  <c r="DY51" i="65032"/>
  <c r="DW56" i="65032"/>
  <c r="DY56" i="65032"/>
  <c r="DY59" i="65032"/>
  <c r="DX59" i="65032" s="1"/>
  <c r="DY48" i="65032"/>
  <c r="DX48" i="65032" s="1"/>
  <c r="DW61" i="65032"/>
  <c r="DY61" i="65032"/>
  <c r="DY39" i="65032"/>
  <c r="DX39" i="65032" s="1"/>
  <c r="HG220" i="65032"/>
  <c r="M37" i="65039"/>
  <c r="I66" i="65032"/>
  <c r="L63" i="65039"/>
  <c r="L37" i="65039"/>
  <c r="J37" i="65039"/>
  <c r="J63" i="65039"/>
  <c r="N37" i="65039"/>
  <c r="N63" i="65039"/>
  <c r="I68" i="65039"/>
  <c r="M63" i="65039"/>
  <c r="K37" i="65039"/>
  <c r="K63" i="65039"/>
  <c r="HG221" i="65032"/>
  <c r="HG230" i="65032"/>
  <c r="HG237" i="65032"/>
  <c r="HG231" i="65032"/>
  <c r="HG236" i="65032"/>
  <c r="HG226" i="65032"/>
  <c r="HG227" i="65032"/>
  <c r="HG222" i="65032"/>
  <c r="HG233" i="65032"/>
  <c r="HG223" i="65032"/>
  <c r="HG219" i="65032"/>
  <c r="HG234" i="65032"/>
  <c r="HG228" i="65032"/>
  <c r="HG224" i="65032"/>
  <c r="HH154" i="65032"/>
  <c r="HH218" i="65032" s="1"/>
  <c r="HK27" i="65032"/>
  <c r="HL27" i="65032" s="1"/>
  <c r="HM27" i="65032" s="1"/>
  <c r="HJ51" i="65032"/>
  <c r="HI178" i="65032"/>
  <c r="HJ55" i="65032"/>
  <c r="HI182" i="65032"/>
  <c r="HJ59" i="65032"/>
  <c r="HI186" i="65032"/>
  <c r="HJ63" i="65032"/>
  <c r="HI190" i="65032"/>
  <c r="HJ190" i="65032" s="1"/>
  <c r="HJ67" i="65032"/>
  <c r="HI194" i="65032"/>
  <c r="HJ194" i="65032" s="1"/>
  <c r="HJ71" i="65032"/>
  <c r="HI198" i="65032"/>
  <c r="HJ198" i="65032" s="1"/>
  <c r="HJ75" i="65032"/>
  <c r="HI202" i="65032"/>
  <c r="HJ202" i="65032" s="1"/>
  <c r="HJ79" i="65032"/>
  <c r="HI206" i="65032"/>
  <c r="HJ206" i="65032" s="1"/>
  <c r="HJ83" i="65032"/>
  <c r="HI210" i="65032"/>
  <c r="HJ210" i="65032" s="1"/>
  <c r="HJ47" i="65032"/>
  <c r="HI174" i="65032"/>
  <c r="HL50" i="65032"/>
  <c r="HO50" i="65032" s="1"/>
  <c r="HK177" i="65032"/>
  <c r="HK241" i="65032" s="1"/>
  <c r="HL54" i="65032"/>
  <c r="HL181" i="65032" s="1"/>
  <c r="HL245" i="65032" s="1"/>
  <c r="HK181" i="65032"/>
  <c r="HK245" i="65032" s="1"/>
  <c r="HL58" i="65032"/>
  <c r="HL185" i="65032" s="1"/>
  <c r="HL249" i="65032" s="1"/>
  <c r="HK185" i="65032"/>
  <c r="HK249" i="65032" s="1"/>
  <c r="HL62" i="65032"/>
  <c r="HO62" i="65032" s="1"/>
  <c r="HK189" i="65032"/>
  <c r="HK253" i="65032" s="1"/>
  <c r="HL66" i="65032"/>
  <c r="HO66" i="65032" s="1"/>
  <c r="HK193" i="65032"/>
  <c r="HK257" i="65032" s="1"/>
  <c r="HL70" i="65032"/>
  <c r="HO70" i="65032" s="1"/>
  <c r="HK197" i="65032"/>
  <c r="HK261" i="65032" s="1"/>
  <c r="HL74" i="65032"/>
  <c r="HO74" i="65032" s="1"/>
  <c r="HK201" i="65032"/>
  <c r="HK265" i="65032" s="1"/>
  <c r="HL78" i="65032"/>
  <c r="HO78" i="65032" s="1"/>
  <c r="HK205" i="65032"/>
  <c r="HK269" i="65032" s="1"/>
  <c r="HL82" i="65032"/>
  <c r="HO82" i="65032" s="1"/>
  <c r="HK209" i="65032"/>
  <c r="HK273" i="65032" s="1"/>
  <c r="HL86" i="65032"/>
  <c r="HO86" i="65032" s="1"/>
  <c r="HK213" i="65032"/>
  <c r="HK277" i="65032" s="1"/>
  <c r="HL51" i="65032"/>
  <c r="HL178" i="65032" s="1"/>
  <c r="HL242" i="65032" s="1"/>
  <c r="HK178" i="65032"/>
  <c r="HK242" i="65032" s="1"/>
  <c r="HL55" i="65032"/>
  <c r="HM55" i="65032" s="1"/>
  <c r="HK182" i="65032"/>
  <c r="HK246" i="65032" s="1"/>
  <c r="HL59" i="65032"/>
  <c r="HL186" i="65032" s="1"/>
  <c r="HL250" i="65032" s="1"/>
  <c r="HK186" i="65032"/>
  <c r="HK250" i="65032" s="1"/>
  <c r="HL63" i="65032"/>
  <c r="HL190" i="65032" s="1"/>
  <c r="HL254" i="65032" s="1"/>
  <c r="HK190" i="65032"/>
  <c r="HK254" i="65032" s="1"/>
  <c r="HL67" i="65032"/>
  <c r="HL194" i="65032" s="1"/>
  <c r="HL258" i="65032" s="1"/>
  <c r="HK194" i="65032"/>
  <c r="HK258" i="65032" s="1"/>
  <c r="HL71" i="65032"/>
  <c r="HL198" i="65032" s="1"/>
  <c r="HL262" i="65032" s="1"/>
  <c r="HK198" i="65032"/>
  <c r="HK262" i="65032" s="1"/>
  <c r="HL75" i="65032"/>
  <c r="HL202" i="65032" s="1"/>
  <c r="HL266" i="65032" s="1"/>
  <c r="HK202" i="65032"/>
  <c r="HK266" i="65032" s="1"/>
  <c r="HL79" i="65032"/>
  <c r="HL206" i="65032" s="1"/>
  <c r="HL270" i="65032" s="1"/>
  <c r="HK206" i="65032"/>
  <c r="HK270" i="65032" s="1"/>
  <c r="HL83" i="65032"/>
  <c r="HL210" i="65032" s="1"/>
  <c r="HL274" i="65032" s="1"/>
  <c r="HK210" i="65032"/>
  <c r="HK274" i="65032" s="1"/>
  <c r="HL47" i="65032"/>
  <c r="HL174" i="65032" s="1"/>
  <c r="HL238" i="65032" s="1"/>
  <c r="HK174" i="65032"/>
  <c r="HK238" i="65032" s="1"/>
  <c r="HJ50" i="65032"/>
  <c r="HI177" i="65032"/>
  <c r="HJ54" i="65032"/>
  <c r="HI181" i="65032"/>
  <c r="HJ58" i="65032"/>
  <c r="HI185" i="65032"/>
  <c r="HJ62" i="65032"/>
  <c r="HI189" i="65032"/>
  <c r="HJ189" i="65032" s="1"/>
  <c r="HJ66" i="65032"/>
  <c r="HI193" i="65032"/>
  <c r="HJ193" i="65032" s="1"/>
  <c r="HJ70" i="65032"/>
  <c r="HI197" i="65032"/>
  <c r="HJ197" i="65032" s="1"/>
  <c r="HJ74" i="65032"/>
  <c r="HI201" i="65032"/>
  <c r="HJ201" i="65032" s="1"/>
  <c r="HJ78" i="65032"/>
  <c r="HI205" i="65032"/>
  <c r="HJ205" i="65032" s="1"/>
  <c r="HJ82" i="65032"/>
  <c r="HI209" i="65032"/>
  <c r="HJ209" i="65032" s="1"/>
  <c r="HJ86" i="65032"/>
  <c r="HI213" i="65032"/>
  <c r="HJ213" i="65032" s="1"/>
  <c r="HJ49" i="65032"/>
  <c r="HI176" i="65032"/>
  <c r="HJ53" i="65032"/>
  <c r="HI180" i="65032"/>
  <c r="HJ57" i="65032"/>
  <c r="HI184" i="65032"/>
  <c r="HJ61" i="65032"/>
  <c r="HI188" i="65032"/>
  <c r="HJ65" i="65032"/>
  <c r="HI192" i="65032"/>
  <c r="HJ192" i="65032" s="1"/>
  <c r="HJ69" i="65032"/>
  <c r="HI196" i="65032"/>
  <c r="HJ196" i="65032" s="1"/>
  <c r="HJ73" i="65032"/>
  <c r="HI200" i="65032"/>
  <c r="HJ200" i="65032" s="1"/>
  <c r="HJ77" i="65032"/>
  <c r="HI204" i="65032"/>
  <c r="HJ204" i="65032" s="1"/>
  <c r="HJ81" i="65032"/>
  <c r="HI208" i="65032"/>
  <c r="HJ208" i="65032" s="1"/>
  <c r="HJ85" i="65032"/>
  <c r="HI212" i="65032"/>
  <c r="HJ212" i="65032" s="1"/>
  <c r="HL48" i="65032"/>
  <c r="HO48" i="65032" s="1"/>
  <c r="HK175" i="65032"/>
  <c r="HK239" i="65032" s="1"/>
  <c r="HL52" i="65032"/>
  <c r="HL179" i="65032" s="1"/>
  <c r="HL243" i="65032" s="1"/>
  <c r="HK179" i="65032"/>
  <c r="HK243" i="65032" s="1"/>
  <c r="HL56" i="65032"/>
  <c r="HL183" i="65032" s="1"/>
  <c r="HL247" i="65032" s="1"/>
  <c r="HK183" i="65032"/>
  <c r="HK247" i="65032" s="1"/>
  <c r="HL60" i="65032"/>
  <c r="HL187" i="65032" s="1"/>
  <c r="HL251" i="65032" s="1"/>
  <c r="HK187" i="65032"/>
  <c r="HK251" i="65032" s="1"/>
  <c r="HL64" i="65032"/>
  <c r="HO64" i="65032" s="1"/>
  <c r="HK191" i="65032"/>
  <c r="HK255" i="65032" s="1"/>
  <c r="HL68" i="65032"/>
  <c r="HO68" i="65032" s="1"/>
  <c r="HK195" i="65032"/>
  <c r="HK259" i="65032" s="1"/>
  <c r="HL72" i="65032"/>
  <c r="HO72" i="65032" s="1"/>
  <c r="HK199" i="65032"/>
  <c r="HK263" i="65032" s="1"/>
  <c r="HL76" i="65032"/>
  <c r="HO76" i="65032" s="1"/>
  <c r="HK203" i="65032"/>
  <c r="HK267" i="65032" s="1"/>
  <c r="HL80" i="65032"/>
  <c r="HO80" i="65032" s="1"/>
  <c r="HK207" i="65032"/>
  <c r="HK271" i="65032" s="1"/>
  <c r="HL84" i="65032"/>
  <c r="HO84" i="65032" s="1"/>
  <c r="HK211" i="65032"/>
  <c r="HK275" i="65032" s="1"/>
  <c r="HL49" i="65032"/>
  <c r="HL176" i="65032" s="1"/>
  <c r="HL240" i="65032" s="1"/>
  <c r="HK176" i="65032"/>
  <c r="HK240" i="65032" s="1"/>
  <c r="HL53" i="65032"/>
  <c r="HM53" i="65032" s="1"/>
  <c r="HK180" i="65032"/>
  <c r="HK244" i="65032" s="1"/>
  <c r="HL57" i="65032"/>
  <c r="HL184" i="65032" s="1"/>
  <c r="HL248" i="65032" s="1"/>
  <c r="HK184" i="65032"/>
  <c r="HK248" i="65032" s="1"/>
  <c r="HL61" i="65032"/>
  <c r="HL188" i="65032" s="1"/>
  <c r="HL252" i="65032" s="1"/>
  <c r="HK188" i="65032"/>
  <c r="HK252" i="65032" s="1"/>
  <c r="HL65" i="65032"/>
  <c r="HL192" i="65032" s="1"/>
  <c r="HL256" i="65032" s="1"/>
  <c r="HK192" i="65032"/>
  <c r="HK256" i="65032" s="1"/>
  <c r="HL69" i="65032"/>
  <c r="HL196" i="65032" s="1"/>
  <c r="HL260" i="65032" s="1"/>
  <c r="HK196" i="65032"/>
  <c r="HK260" i="65032" s="1"/>
  <c r="HL73" i="65032"/>
  <c r="HL200" i="65032" s="1"/>
  <c r="HL264" i="65032" s="1"/>
  <c r="HK200" i="65032"/>
  <c r="HK264" i="65032" s="1"/>
  <c r="HL77" i="65032"/>
  <c r="HL204" i="65032" s="1"/>
  <c r="HL268" i="65032" s="1"/>
  <c r="HK204" i="65032"/>
  <c r="HK268" i="65032" s="1"/>
  <c r="HL81" i="65032"/>
  <c r="HL208" i="65032" s="1"/>
  <c r="HL272" i="65032" s="1"/>
  <c r="HK208" i="65032"/>
  <c r="HK272" i="65032" s="1"/>
  <c r="HL85" i="65032"/>
  <c r="HL212" i="65032" s="1"/>
  <c r="HL276" i="65032" s="1"/>
  <c r="HK212" i="65032"/>
  <c r="HK276" i="65032" s="1"/>
  <c r="HJ48" i="65032"/>
  <c r="HI175" i="65032"/>
  <c r="HJ52" i="65032"/>
  <c r="HI179" i="65032"/>
  <c r="HJ56" i="65032"/>
  <c r="HI183" i="65032"/>
  <c r="HJ60" i="65032"/>
  <c r="HI187" i="65032"/>
  <c r="HJ64" i="65032"/>
  <c r="HI191" i="65032"/>
  <c r="HJ191" i="65032" s="1"/>
  <c r="HJ68" i="65032"/>
  <c r="HI195" i="65032"/>
  <c r="HJ195" i="65032" s="1"/>
  <c r="HJ72" i="65032"/>
  <c r="HI199" i="65032"/>
  <c r="HJ199" i="65032" s="1"/>
  <c r="HJ76" i="65032"/>
  <c r="HI203" i="65032"/>
  <c r="HJ203" i="65032" s="1"/>
  <c r="HJ80" i="65032"/>
  <c r="HI207" i="65032"/>
  <c r="HJ207" i="65032" s="1"/>
  <c r="HJ84" i="65032"/>
  <c r="HI211" i="65032"/>
  <c r="HJ211" i="65032" s="1"/>
  <c r="HG218" i="65032"/>
  <c r="EM24" i="65032"/>
  <c r="HH91" i="65032"/>
  <c r="HI112" i="65032"/>
  <c r="HI114" i="65032"/>
  <c r="HI116" i="65032"/>
  <c r="HI118" i="65032"/>
  <c r="HI120" i="65032"/>
  <c r="HI122" i="65032"/>
  <c r="HI124" i="65032"/>
  <c r="HI126" i="65032"/>
  <c r="HI128" i="65032"/>
  <c r="HI130" i="65032"/>
  <c r="HI132" i="65032"/>
  <c r="HI134" i="65032"/>
  <c r="HI136" i="65032"/>
  <c r="HI138" i="65032"/>
  <c r="HI140" i="65032"/>
  <c r="HI142" i="65032"/>
  <c r="HI144" i="65032"/>
  <c r="HI146" i="65032"/>
  <c r="HI148" i="65032"/>
  <c r="HI150" i="65032"/>
  <c r="HI111" i="65032"/>
  <c r="HI113" i="65032"/>
  <c r="HI115" i="65032"/>
  <c r="HI117" i="65032"/>
  <c r="HI119" i="65032"/>
  <c r="HI121" i="65032"/>
  <c r="HI123" i="65032"/>
  <c r="HI125" i="65032"/>
  <c r="HI127" i="65032"/>
  <c r="HI129" i="65032"/>
  <c r="HI131" i="65032"/>
  <c r="HI133" i="65032"/>
  <c r="HI135" i="65032"/>
  <c r="HI137" i="65032"/>
  <c r="HI139" i="65032"/>
  <c r="HI141" i="65032"/>
  <c r="HI143" i="65032"/>
  <c r="HI145" i="65032"/>
  <c r="HI147" i="65032"/>
  <c r="HI149" i="65032"/>
  <c r="HK112" i="65032"/>
  <c r="HL112" i="65032" s="1"/>
  <c r="HK114" i="65032"/>
  <c r="HL114" i="65032" s="1"/>
  <c r="HK116" i="65032"/>
  <c r="HL116" i="65032" s="1"/>
  <c r="HK118" i="65032"/>
  <c r="HL118" i="65032" s="1"/>
  <c r="HK120" i="65032"/>
  <c r="HL120" i="65032" s="1"/>
  <c r="HK122" i="65032"/>
  <c r="HL122" i="65032" s="1"/>
  <c r="HK124" i="65032"/>
  <c r="HL124" i="65032" s="1"/>
  <c r="HK126" i="65032"/>
  <c r="HL126" i="65032" s="1"/>
  <c r="HK128" i="65032"/>
  <c r="HL128" i="65032" s="1"/>
  <c r="HK130" i="65032"/>
  <c r="HL130" i="65032" s="1"/>
  <c r="HK132" i="65032"/>
  <c r="HL132" i="65032" s="1"/>
  <c r="HK134" i="65032"/>
  <c r="HL134" i="65032" s="1"/>
  <c r="HK136" i="65032"/>
  <c r="HL136" i="65032" s="1"/>
  <c r="HK138" i="65032"/>
  <c r="HL138" i="65032" s="1"/>
  <c r="HK140" i="65032"/>
  <c r="HL140" i="65032" s="1"/>
  <c r="HK142" i="65032"/>
  <c r="HL142" i="65032" s="1"/>
  <c r="HK144" i="65032"/>
  <c r="HL144" i="65032" s="1"/>
  <c r="HK146" i="65032"/>
  <c r="HL146" i="65032" s="1"/>
  <c r="HK148" i="65032"/>
  <c r="HL148" i="65032" s="1"/>
  <c r="HK150" i="65032"/>
  <c r="HL150" i="65032" s="1"/>
  <c r="HK111" i="65032"/>
  <c r="HL111" i="65032" s="1"/>
  <c r="HK113" i="65032"/>
  <c r="HL113" i="65032" s="1"/>
  <c r="HK115" i="65032"/>
  <c r="HL115" i="65032" s="1"/>
  <c r="HK117" i="65032"/>
  <c r="HL117" i="65032" s="1"/>
  <c r="HK119" i="65032"/>
  <c r="HL119" i="65032" s="1"/>
  <c r="HK121" i="65032"/>
  <c r="HL121" i="65032" s="1"/>
  <c r="HK123" i="65032"/>
  <c r="HL123" i="65032" s="1"/>
  <c r="HK125" i="65032"/>
  <c r="HL125" i="65032" s="1"/>
  <c r="HK127" i="65032"/>
  <c r="HL127" i="65032" s="1"/>
  <c r="HK129" i="65032"/>
  <c r="HL129" i="65032" s="1"/>
  <c r="HK131" i="65032"/>
  <c r="HL131" i="65032" s="1"/>
  <c r="HK133" i="65032"/>
  <c r="HL133" i="65032" s="1"/>
  <c r="HK135" i="65032"/>
  <c r="HL135" i="65032" s="1"/>
  <c r="HK137" i="65032"/>
  <c r="HL137" i="65032" s="1"/>
  <c r="HK139" i="65032"/>
  <c r="HL139" i="65032" s="1"/>
  <c r="HK141" i="65032"/>
  <c r="HL141" i="65032" s="1"/>
  <c r="HK143" i="65032"/>
  <c r="HL143" i="65032" s="1"/>
  <c r="HK145" i="65032"/>
  <c r="HL145" i="65032" s="1"/>
  <c r="HK147" i="65032"/>
  <c r="HL147" i="65032" s="1"/>
  <c r="HK149" i="65032"/>
  <c r="HL149" i="65032" s="1"/>
  <c r="HH93" i="65032"/>
  <c r="HH220" i="65032" s="1"/>
  <c r="HG93" i="65032"/>
  <c r="HH95" i="65032"/>
  <c r="HH222" i="65032" s="1"/>
  <c r="HG95" i="65032"/>
  <c r="HH97" i="65032"/>
  <c r="HH224" i="65032" s="1"/>
  <c r="HG97" i="65032"/>
  <c r="HH99" i="65032"/>
  <c r="HH226" i="65032" s="1"/>
  <c r="HG99" i="65032"/>
  <c r="HH101" i="65032"/>
  <c r="HH228" i="65032" s="1"/>
  <c r="HG101" i="65032"/>
  <c r="HH103" i="65032"/>
  <c r="HH230" i="65032" s="1"/>
  <c r="HG103" i="65032"/>
  <c r="HH105" i="65032"/>
  <c r="HH232" i="65032" s="1"/>
  <c r="HG105" i="65032"/>
  <c r="HH107" i="65032"/>
  <c r="HH234" i="65032" s="1"/>
  <c r="HG107" i="65032"/>
  <c r="HH109" i="65032"/>
  <c r="HH236" i="65032" s="1"/>
  <c r="HG109" i="65032"/>
  <c r="HH92" i="65032"/>
  <c r="HH219" i="65032" s="1"/>
  <c r="HG92" i="65032"/>
  <c r="HK30" i="65032"/>
  <c r="HI30" i="65032"/>
  <c r="EN30" i="65032"/>
  <c r="HH96" i="65032"/>
  <c r="HH223" i="65032" s="1"/>
  <c r="HG96" i="65032"/>
  <c r="HH98" i="65032"/>
  <c r="HH225" i="65032" s="1"/>
  <c r="HG98" i="65032"/>
  <c r="HH100" i="65032"/>
  <c r="HH227" i="65032" s="1"/>
  <c r="HG100" i="65032"/>
  <c r="HH102" i="65032"/>
  <c r="HH229" i="65032" s="1"/>
  <c r="HG102" i="65032"/>
  <c r="HH104" i="65032"/>
  <c r="HH231" i="65032" s="1"/>
  <c r="HG104" i="65032"/>
  <c r="HH106" i="65032"/>
  <c r="HH233" i="65032" s="1"/>
  <c r="HG106" i="65032"/>
  <c r="HH108" i="65032"/>
  <c r="HH235" i="65032" s="1"/>
  <c r="HG108" i="65032"/>
  <c r="HH110" i="65032"/>
  <c r="HH237" i="65032" s="1"/>
  <c r="HG110" i="65032"/>
  <c r="HI27" i="65032"/>
  <c r="HJ27" i="65032" s="1"/>
  <c r="EN27" i="65032"/>
  <c r="HI29" i="65032"/>
  <c r="HK29" i="65032"/>
  <c r="EN29" i="65032"/>
  <c r="HI31" i="65032"/>
  <c r="HK31" i="65032"/>
  <c r="EN31" i="65032"/>
  <c r="HI33" i="65032"/>
  <c r="HK33" i="65032"/>
  <c r="EN33" i="65032"/>
  <c r="HI35" i="65032"/>
  <c r="HK35" i="65032"/>
  <c r="EN35" i="65032"/>
  <c r="HI37" i="65032"/>
  <c r="HK37" i="65032"/>
  <c r="EN37" i="65032"/>
  <c r="HI39" i="65032"/>
  <c r="HK39" i="65032"/>
  <c r="EN39" i="65032"/>
  <c r="HI41" i="65032"/>
  <c r="HK41" i="65032"/>
  <c r="EN41" i="65032"/>
  <c r="HI43" i="65032"/>
  <c r="HK43" i="65032"/>
  <c r="EN43" i="65032"/>
  <c r="HI45" i="65032"/>
  <c r="HK45" i="65032"/>
  <c r="EN45" i="65032"/>
  <c r="HK28" i="65032"/>
  <c r="HI28" i="65032"/>
  <c r="EN28" i="65032"/>
  <c r="HH94" i="65032"/>
  <c r="HH221" i="65032" s="1"/>
  <c r="HG94" i="65032"/>
  <c r="HK32" i="65032"/>
  <c r="HI32" i="65032"/>
  <c r="EN32" i="65032"/>
  <c r="HK34" i="65032"/>
  <c r="HI34" i="65032"/>
  <c r="EN34" i="65032"/>
  <c r="HK36" i="65032"/>
  <c r="HI36" i="65032"/>
  <c r="EN36" i="65032"/>
  <c r="HK38" i="65032"/>
  <c r="HI38" i="65032"/>
  <c r="EN38" i="65032"/>
  <c r="HK40" i="65032"/>
  <c r="HI40" i="65032"/>
  <c r="EN40" i="65032"/>
  <c r="HK42" i="65032"/>
  <c r="HI42" i="65032"/>
  <c r="EN42" i="65032"/>
  <c r="HK44" i="65032"/>
  <c r="HI44" i="65032"/>
  <c r="EN44" i="65032"/>
  <c r="HK46" i="65032"/>
  <c r="HI46" i="65032"/>
  <c r="EN46" i="65032"/>
  <c r="H66" i="65032"/>
  <c r="HO294" i="65032" l="1"/>
  <c r="HP294" i="65032" s="1"/>
  <c r="HQ294" i="65032" s="1"/>
  <c r="HM291" i="65032"/>
  <c r="HO290" i="65032"/>
  <c r="HP290" i="65032" s="1"/>
  <c r="HS290" i="65032" s="1"/>
  <c r="HT290" i="65032" s="1"/>
  <c r="HM301" i="65032"/>
  <c r="HO285" i="65032"/>
  <c r="HP285" i="65032" s="1"/>
  <c r="HS285" i="65032" s="1"/>
  <c r="HT285" i="65032" s="1"/>
  <c r="HM293" i="65032"/>
  <c r="HO296" i="65032"/>
  <c r="HP296" i="65032" s="1"/>
  <c r="HS296" i="65032" s="1"/>
  <c r="HT296" i="65032" s="1"/>
  <c r="HI282" i="65032"/>
  <c r="HJ282" i="65032" s="1"/>
  <c r="P70" i="65032"/>
  <c r="P74" i="65032"/>
  <c r="P78" i="65032"/>
  <c r="P71" i="65032"/>
  <c r="P75" i="65032"/>
  <c r="P79" i="65032"/>
  <c r="P67" i="65032"/>
  <c r="P68" i="65032"/>
  <c r="P72" i="65032"/>
  <c r="P76" i="65032"/>
  <c r="P80" i="65032"/>
  <c r="P69" i="65032"/>
  <c r="P73" i="65032"/>
  <c r="P77" i="65032"/>
  <c r="P81" i="65032"/>
  <c r="HO299" i="65032"/>
  <c r="HP299" i="65032" s="1"/>
  <c r="HS299" i="65032" s="1"/>
  <c r="HT299" i="65032" s="1"/>
  <c r="S4" i="65032"/>
  <c r="P36" i="65032"/>
  <c r="P40" i="65032"/>
  <c r="P44" i="65032"/>
  <c r="P35" i="65032"/>
  <c r="P39" i="65032"/>
  <c r="P33" i="65032"/>
  <c r="P37" i="65032"/>
  <c r="P41" i="65032"/>
  <c r="P45" i="65032"/>
  <c r="P34" i="65032"/>
  <c r="P38" i="65032"/>
  <c r="P42" i="65032"/>
  <c r="P46" i="65032"/>
  <c r="P43" i="65032"/>
  <c r="P28" i="65032"/>
  <c r="P27" i="65032"/>
  <c r="P32" i="65032"/>
  <c r="P30" i="65032"/>
  <c r="P29" i="65032"/>
  <c r="P31" i="65032"/>
  <c r="HM288" i="65032"/>
  <c r="HM297" i="65032"/>
  <c r="HM298" i="65032"/>
  <c r="HS314" i="65032"/>
  <c r="HT314" i="65032" s="1"/>
  <c r="HQ314" i="65032"/>
  <c r="HS326" i="65032"/>
  <c r="HT326" i="65032" s="1"/>
  <c r="HQ326" i="65032"/>
  <c r="HR326" i="65032" s="1"/>
  <c r="HQ319" i="65032"/>
  <c r="HR319" i="65032" s="1"/>
  <c r="HS319" i="65032"/>
  <c r="HT319" i="65032" s="1"/>
  <c r="HQ339" i="65032"/>
  <c r="HR339" i="65032" s="1"/>
  <c r="HS339" i="65032"/>
  <c r="HT339" i="65032" s="1"/>
  <c r="HS321" i="65032"/>
  <c r="HT321" i="65032" s="1"/>
  <c r="HQ321" i="65032"/>
  <c r="HR321" i="65032" s="1"/>
  <c r="HS298" i="65032"/>
  <c r="HT298" i="65032" s="1"/>
  <c r="HQ298" i="65032"/>
  <c r="HM282" i="65032"/>
  <c r="HN282" i="65032" s="1"/>
  <c r="HO282" i="65032"/>
  <c r="HP282" i="65032" s="1"/>
  <c r="HQ315" i="65032"/>
  <c r="HS315" i="65032"/>
  <c r="HT315" i="65032" s="1"/>
  <c r="HQ293" i="65032"/>
  <c r="HS293" i="65032"/>
  <c r="HT293" i="65032" s="1"/>
  <c r="HQ332" i="65032"/>
  <c r="HR332" i="65032" s="1"/>
  <c r="HS332" i="65032"/>
  <c r="HT332" i="65032" s="1"/>
  <c r="HS300" i="65032"/>
  <c r="HT300" i="65032" s="1"/>
  <c r="HQ300" i="65032"/>
  <c r="HQ324" i="65032"/>
  <c r="HR324" i="65032" s="1"/>
  <c r="HS324" i="65032"/>
  <c r="HT324" i="65032" s="1"/>
  <c r="HS341" i="65032"/>
  <c r="HT341" i="65032" s="1"/>
  <c r="HQ341" i="65032"/>
  <c r="HR341" i="65032" s="1"/>
  <c r="HQ318" i="65032"/>
  <c r="HR318" i="65032" s="1"/>
  <c r="HS318" i="65032"/>
  <c r="HT318" i="65032" s="1"/>
  <c r="HQ340" i="65032"/>
  <c r="HR340" i="65032" s="1"/>
  <c r="HS340" i="65032"/>
  <c r="HT340" i="65032" s="1"/>
  <c r="HS320" i="65032"/>
  <c r="HT320" i="65032" s="1"/>
  <c r="HQ320" i="65032"/>
  <c r="HR320" i="65032" s="1"/>
  <c r="HQ303" i="65032"/>
  <c r="HS303" i="65032"/>
  <c r="HT303" i="65032" s="1"/>
  <c r="HS338" i="65032"/>
  <c r="HT338" i="65032" s="1"/>
  <c r="HQ338" i="65032"/>
  <c r="HR338" i="65032" s="1"/>
  <c r="HS323" i="65032"/>
  <c r="HT323" i="65032" s="1"/>
  <c r="HQ323" i="65032"/>
  <c r="HR323" i="65032" s="1"/>
  <c r="HS305" i="65032"/>
  <c r="HT305" i="65032" s="1"/>
  <c r="HQ305" i="65032"/>
  <c r="HS307" i="65032"/>
  <c r="HT307" i="65032" s="1"/>
  <c r="HQ307" i="65032"/>
  <c r="HR307" i="65032" s="1"/>
  <c r="HS295" i="65032"/>
  <c r="HT295" i="65032" s="1"/>
  <c r="HQ295" i="65032"/>
  <c r="HQ313" i="65032"/>
  <c r="HR313" i="65032" s="1"/>
  <c r="HS313" i="65032"/>
  <c r="HT313" i="65032" s="1"/>
  <c r="HS333" i="65032"/>
  <c r="HT333" i="65032" s="1"/>
  <c r="HQ333" i="65032"/>
  <c r="HR333" i="65032" s="1"/>
  <c r="HS312" i="65032"/>
  <c r="HT312" i="65032" s="1"/>
  <c r="HQ312" i="65032"/>
  <c r="HR312" i="65032" s="1"/>
  <c r="HQ327" i="65032"/>
  <c r="HR327" i="65032" s="1"/>
  <c r="HS327" i="65032"/>
  <c r="HT327" i="65032" s="1"/>
  <c r="HQ297" i="65032"/>
  <c r="HS297" i="65032"/>
  <c r="HT297" i="65032" s="1"/>
  <c r="HS292" i="65032"/>
  <c r="HT292" i="65032" s="1"/>
  <c r="HQ292" i="65032"/>
  <c r="HS304" i="65032"/>
  <c r="HT304" i="65032" s="1"/>
  <c r="HQ304" i="65032"/>
  <c r="HS316" i="65032"/>
  <c r="HT316" i="65032" s="1"/>
  <c r="HQ316" i="65032"/>
  <c r="HS329" i="65032"/>
  <c r="HT329" i="65032" s="1"/>
  <c r="HQ329" i="65032"/>
  <c r="HR329" i="65032" s="1"/>
  <c r="HS330" i="65032"/>
  <c r="HT330" i="65032" s="1"/>
  <c r="HQ330" i="65032"/>
  <c r="HR330" i="65032" s="1"/>
  <c r="HS310" i="65032"/>
  <c r="HT310" i="65032" s="1"/>
  <c r="HQ310" i="65032"/>
  <c r="HS336" i="65032"/>
  <c r="HT336" i="65032" s="1"/>
  <c r="HQ336" i="65032"/>
  <c r="HR336" i="65032" s="1"/>
  <c r="HQ302" i="65032"/>
  <c r="HS302" i="65032"/>
  <c r="HT302" i="65032" s="1"/>
  <c r="HQ306" i="65032"/>
  <c r="HS306" i="65032"/>
  <c r="HT306" i="65032" s="1"/>
  <c r="HQ284" i="65032"/>
  <c r="HR284" i="65032" s="1"/>
  <c r="HS284" i="65032"/>
  <c r="HT284" i="65032" s="1"/>
  <c r="HQ286" i="65032"/>
  <c r="HS286" i="65032"/>
  <c r="HT286" i="65032" s="1"/>
  <c r="HQ331" i="65032"/>
  <c r="HR331" i="65032" s="1"/>
  <c r="HS331" i="65032"/>
  <c r="HT331" i="65032" s="1"/>
  <c r="HS311" i="65032"/>
  <c r="HT311" i="65032" s="1"/>
  <c r="HQ311" i="65032"/>
  <c r="HS335" i="65032"/>
  <c r="HT335" i="65032" s="1"/>
  <c r="HQ335" i="65032"/>
  <c r="HR335" i="65032" s="1"/>
  <c r="HS301" i="65032"/>
  <c r="HT301" i="65032" s="1"/>
  <c r="HQ301" i="65032"/>
  <c r="HQ288" i="65032"/>
  <c r="HS288" i="65032"/>
  <c r="HT288" i="65032" s="1"/>
  <c r="HQ309" i="65032"/>
  <c r="HS309" i="65032"/>
  <c r="HT309" i="65032" s="1"/>
  <c r="HQ291" i="65032"/>
  <c r="HS291" i="65032"/>
  <c r="HT291" i="65032" s="1"/>
  <c r="HS337" i="65032"/>
  <c r="HT337" i="65032" s="1"/>
  <c r="HQ337" i="65032"/>
  <c r="HR337" i="65032" s="1"/>
  <c r="HQ334" i="65032"/>
  <c r="HR334" i="65032" s="1"/>
  <c r="HS334" i="65032"/>
  <c r="HT334" i="65032" s="1"/>
  <c r="HS308" i="65032"/>
  <c r="HT308" i="65032" s="1"/>
  <c r="HQ308" i="65032"/>
  <c r="HS283" i="65032"/>
  <c r="HT283" i="65032" s="1"/>
  <c r="HQ283" i="65032"/>
  <c r="HR283" i="65032" s="1"/>
  <c r="HS322" i="65032"/>
  <c r="HT322" i="65032" s="1"/>
  <c r="HQ322" i="65032"/>
  <c r="HR322" i="65032" s="1"/>
  <c r="HS328" i="65032"/>
  <c r="HT328" i="65032" s="1"/>
  <c r="HQ328" i="65032"/>
  <c r="HR328" i="65032" s="1"/>
  <c r="HS289" i="65032"/>
  <c r="HT289" i="65032" s="1"/>
  <c r="HQ289" i="65032"/>
  <c r="HQ325" i="65032"/>
  <c r="HR325" i="65032" s="1"/>
  <c r="HS325" i="65032"/>
  <c r="HT325" i="65032" s="1"/>
  <c r="HS317" i="65032"/>
  <c r="HT317" i="65032" s="1"/>
  <c r="HQ317" i="65032"/>
  <c r="HR317" i="65032" s="1"/>
  <c r="HS287" i="65032"/>
  <c r="HT287" i="65032" s="1"/>
  <c r="HQ287" i="65032"/>
  <c r="E4" i="65032"/>
  <c r="N24" i="65032"/>
  <c r="R24" i="65032"/>
  <c r="D68" i="65032"/>
  <c r="D70" i="65032"/>
  <c r="D72" i="65032"/>
  <c r="D74" i="65032"/>
  <c r="D76" i="65032"/>
  <c r="D78" i="65032"/>
  <c r="D80" i="65032"/>
  <c r="D82" i="65032"/>
  <c r="D84" i="65032"/>
  <c r="D86" i="65032"/>
  <c r="D88" i="65032"/>
  <c r="D90" i="65032"/>
  <c r="D92" i="65032"/>
  <c r="D94" i="65032"/>
  <c r="D96" i="65032"/>
  <c r="D98" i="65032"/>
  <c r="D100" i="65032"/>
  <c r="D102" i="65032"/>
  <c r="D104" i="65032"/>
  <c r="D106" i="65032"/>
  <c r="D29" i="65032"/>
  <c r="D31" i="65032"/>
  <c r="D33" i="65032"/>
  <c r="D35" i="65032"/>
  <c r="D37" i="65032"/>
  <c r="D39" i="65032"/>
  <c r="D41" i="65032"/>
  <c r="D43" i="65032"/>
  <c r="D45" i="65032"/>
  <c r="D28" i="65032"/>
  <c r="D71" i="65032"/>
  <c r="D75" i="65032"/>
  <c r="D79" i="65032"/>
  <c r="D83" i="65032"/>
  <c r="D87" i="65032"/>
  <c r="D91" i="65032"/>
  <c r="D95" i="65032"/>
  <c r="D99" i="65032"/>
  <c r="D103" i="65032"/>
  <c r="C67" i="65032"/>
  <c r="D32" i="65032"/>
  <c r="D36" i="65032"/>
  <c r="D40" i="65032"/>
  <c r="D46" i="65032"/>
  <c r="C72" i="65032"/>
  <c r="C76" i="65032"/>
  <c r="C80" i="65032"/>
  <c r="C86" i="65032"/>
  <c r="C90" i="65032"/>
  <c r="C92" i="65032"/>
  <c r="C96" i="65032"/>
  <c r="C100" i="65032"/>
  <c r="C104" i="65032"/>
  <c r="C29" i="65032"/>
  <c r="C33" i="65032"/>
  <c r="C37" i="65032"/>
  <c r="C41" i="65032"/>
  <c r="C43" i="65032"/>
  <c r="C28" i="65032"/>
  <c r="C69" i="65032"/>
  <c r="C71" i="65032"/>
  <c r="C73" i="65032"/>
  <c r="C75" i="65032"/>
  <c r="C77" i="65032"/>
  <c r="C79" i="65032"/>
  <c r="C81" i="65032"/>
  <c r="C83" i="65032"/>
  <c r="C85" i="65032"/>
  <c r="C87" i="65032"/>
  <c r="C89" i="65032"/>
  <c r="C91" i="65032"/>
  <c r="C93" i="65032"/>
  <c r="C95" i="65032"/>
  <c r="C97" i="65032"/>
  <c r="C99" i="65032"/>
  <c r="C101" i="65032"/>
  <c r="C103" i="65032"/>
  <c r="C105" i="65032"/>
  <c r="D67" i="65032"/>
  <c r="C30" i="65032"/>
  <c r="C32" i="65032"/>
  <c r="C34" i="65032"/>
  <c r="C36" i="65032"/>
  <c r="C38" i="65032"/>
  <c r="C40" i="65032"/>
  <c r="C42" i="65032"/>
  <c r="C44" i="65032"/>
  <c r="C46" i="65032"/>
  <c r="D69" i="65032"/>
  <c r="D73" i="65032"/>
  <c r="D77" i="65032"/>
  <c r="D81" i="65032"/>
  <c r="D85" i="65032"/>
  <c r="D89" i="65032"/>
  <c r="D93" i="65032"/>
  <c r="D97" i="65032"/>
  <c r="D101" i="65032"/>
  <c r="D105" i="65032"/>
  <c r="D30" i="65032"/>
  <c r="D34" i="65032"/>
  <c r="D38" i="65032"/>
  <c r="D42" i="65032"/>
  <c r="D44" i="65032"/>
  <c r="C68" i="65032"/>
  <c r="C70" i="65032"/>
  <c r="C74" i="65032"/>
  <c r="C78" i="65032"/>
  <c r="C82" i="65032"/>
  <c r="C84" i="65032"/>
  <c r="C88" i="65032"/>
  <c r="C94" i="65032"/>
  <c r="C98" i="65032"/>
  <c r="C102" i="65032"/>
  <c r="C106" i="65032"/>
  <c r="C31" i="65032"/>
  <c r="C35" i="65032"/>
  <c r="C39" i="65032"/>
  <c r="C45" i="65032"/>
  <c r="C27" i="65032"/>
  <c r="D27" i="65032"/>
  <c r="I26" i="65032"/>
  <c r="EO52" i="65032"/>
  <c r="EO60" i="65032"/>
  <c r="HM78" i="65032"/>
  <c r="HN78" i="65032" s="1"/>
  <c r="HM62" i="65032"/>
  <c r="HN62" i="65032" s="1"/>
  <c r="EO83" i="65032"/>
  <c r="EO47" i="65032"/>
  <c r="EO75" i="65032"/>
  <c r="HM54" i="65032"/>
  <c r="HN54" i="65032" s="1"/>
  <c r="EO67" i="65032"/>
  <c r="EO59" i="65032"/>
  <c r="HM70" i="65032"/>
  <c r="HN70" i="65032" s="1"/>
  <c r="EO51" i="65032"/>
  <c r="EO63" i="65032"/>
  <c r="EO71" i="65032"/>
  <c r="EO58" i="65032"/>
  <c r="EO79" i="65032"/>
  <c r="EO54" i="65032"/>
  <c r="HM84" i="65032"/>
  <c r="HM211" i="65032" s="1"/>
  <c r="HM74" i="65032"/>
  <c r="HN74" i="65032" s="1"/>
  <c r="HM66" i="65032"/>
  <c r="HN66" i="65032" s="1"/>
  <c r="HM58" i="65032"/>
  <c r="HN58" i="65032" s="1"/>
  <c r="HM50" i="65032"/>
  <c r="HN50" i="65032" s="1"/>
  <c r="HO71" i="65032"/>
  <c r="HP71" i="65032" s="1"/>
  <c r="HM52" i="65032"/>
  <c r="HN52" i="65032" s="1"/>
  <c r="HO55" i="65032"/>
  <c r="HP55" i="65032" s="1"/>
  <c r="HQ55" i="65032" s="1"/>
  <c r="EO65" i="65032"/>
  <c r="HO77" i="65032"/>
  <c r="HP77" i="65032" s="1"/>
  <c r="HM68" i="65032"/>
  <c r="HM195" i="65032" s="1"/>
  <c r="HO79" i="65032"/>
  <c r="HP79" i="65032" s="1"/>
  <c r="HO63" i="65032"/>
  <c r="HO190" i="65032" s="1"/>
  <c r="HO254" i="65032" s="1"/>
  <c r="HM86" i="65032"/>
  <c r="HN86" i="65032" s="1"/>
  <c r="EO56" i="65032"/>
  <c r="HO61" i="65032"/>
  <c r="HP61" i="65032" s="1"/>
  <c r="HM76" i="65032"/>
  <c r="HM203" i="65032" s="1"/>
  <c r="HM60" i="65032"/>
  <c r="HN60" i="65032" s="1"/>
  <c r="HO47" i="65032"/>
  <c r="HP47" i="65032" s="1"/>
  <c r="HO75" i="65032"/>
  <c r="HP75" i="65032" s="1"/>
  <c r="HS75" i="65032" s="1"/>
  <c r="HO67" i="65032"/>
  <c r="HO194" i="65032" s="1"/>
  <c r="HO258" i="65032" s="1"/>
  <c r="HO59" i="65032"/>
  <c r="HP59" i="65032" s="1"/>
  <c r="HS59" i="65032" s="1"/>
  <c r="HO51" i="65032"/>
  <c r="HO178" i="65032" s="1"/>
  <c r="HO242" i="65032" s="1"/>
  <c r="HM82" i="65032"/>
  <c r="HN82" i="65032" s="1"/>
  <c r="EO85" i="65032"/>
  <c r="HM85" i="65032"/>
  <c r="HN85" i="65032" s="1"/>
  <c r="HO69" i="65032"/>
  <c r="HP69" i="65032" s="1"/>
  <c r="HO53" i="65032"/>
  <c r="HP53" i="65032" s="1"/>
  <c r="HM80" i="65032"/>
  <c r="HM207" i="65032" s="1"/>
  <c r="HM72" i="65032"/>
  <c r="HN72" i="65032" s="1"/>
  <c r="HM64" i="65032"/>
  <c r="HN64" i="65032" s="1"/>
  <c r="HM56" i="65032"/>
  <c r="HN56" i="65032" s="1"/>
  <c r="HM48" i="65032"/>
  <c r="HM175" i="65032" s="1"/>
  <c r="HM83" i="65032"/>
  <c r="HN83" i="65032" s="1"/>
  <c r="HM79" i="65032"/>
  <c r="HN79" i="65032" s="1"/>
  <c r="HM75" i="65032"/>
  <c r="HM202" i="65032" s="1"/>
  <c r="HM71" i="65032"/>
  <c r="HM198" i="65032" s="1"/>
  <c r="HM67" i="65032"/>
  <c r="HM194" i="65032" s="1"/>
  <c r="HM63" i="65032"/>
  <c r="HN63" i="65032" s="1"/>
  <c r="HM59" i="65032"/>
  <c r="HM186" i="65032" s="1"/>
  <c r="HM51" i="65032"/>
  <c r="HM178" i="65032" s="1"/>
  <c r="HO58" i="65032"/>
  <c r="HO185" i="65032" s="1"/>
  <c r="HO249" i="65032" s="1"/>
  <c r="HO54" i="65032"/>
  <c r="HO181" i="65032" s="1"/>
  <c r="HO245" i="65032" s="1"/>
  <c r="EO77" i="65032"/>
  <c r="HM81" i="65032"/>
  <c r="HM208" i="65032" s="1"/>
  <c r="HO73" i="65032"/>
  <c r="HP73" i="65032" s="1"/>
  <c r="EP73" i="65032" s="1"/>
  <c r="HO65" i="65032"/>
  <c r="HO192" i="65032" s="1"/>
  <c r="HO256" i="65032" s="1"/>
  <c r="HO57" i="65032"/>
  <c r="HP57" i="65032" s="1"/>
  <c r="HO49" i="65032"/>
  <c r="HO176" i="65032" s="1"/>
  <c r="HO240" i="65032" s="1"/>
  <c r="EO49" i="65032"/>
  <c r="EO61" i="65032"/>
  <c r="EO69" i="65032"/>
  <c r="EO57" i="65032"/>
  <c r="EO73" i="65032"/>
  <c r="EO81" i="65032"/>
  <c r="HO85" i="65032"/>
  <c r="HO212" i="65032" s="1"/>
  <c r="HO276" i="65032" s="1"/>
  <c r="HO81" i="65032"/>
  <c r="HO208" i="65032" s="1"/>
  <c r="HO272" i="65032" s="1"/>
  <c r="HM77" i="65032"/>
  <c r="HM204" i="65032" s="1"/>
  <c r="HM73" i="65032"/>
  <c r="HN73" i="65032" s="1"/>
  <c r="HM69" i="65032"/>
  <c r="HM196" i="65032" s="1"/>
  <c r="HM65" i="65032"/>
  <c r="HM192" i="65032" s="1"/>
  <c r="HM61" i="65032"/>
  <c r="HM188" i="65032" s="1"/>
  <c r="HM57" i="65032"/>
  <c r="HN57" i="65032" s="1"/>
  <c r="HM49" i="65032"/>
  <c r="HM176" i="65032" s="1"/>
  <c r="HO60" i="65032"/>
  <c r="HO187" i="65032" s="1"/>
  <c r="HO251" i="65032" s="1"/>
  <c r="HO56" i="65032"/>
  <c r="HO183" i="65032" s="1"/>
  <c r="HO247" i="65032" s="1"/>
  <c r="HO52" i="65032"/>
  <c r="HP52" i="65032" s="1"/>
  <c r="HM47" i="65032"/>
  <c r="HM174" i="65032" s="1"/>
  <c r="HO83" i="65032"/>
  <c r="HO210" i="65032" s="1"/>
  <c r="HO274" i="65032" s="1"/>
  <c r="HJ46" i="65032"/>
  <c r="HI173" i="65032"/>
  <c r="HL44" i="65032"/>
  <c r="HL171" i="65032" s="1"/>
  <c r="HL235" i="65032" s="1"/>
  <c r="HK171" i="65032"/>
  <c r="HK235" i="65032" s="1"/>
  <c r="HJ42" i="65032"/>
  <c r="HI169" i="65032"/>
  <c r="HL40" i="65032"/>
  <c r="HL167" i="65032" s="1"/>
  <c r="HL231" i="65032" s="1"/>
  <c r="HK167" i="65032"/>
  <c r="HK231" i="65032" s="1"/>
  <c r="HJ38" i="65032"/>
  <c r="HI165" i="65032"/>
  <c r="HL36" i="65032"/>
  <c r="HL163" i="65032" s="1"/>
  <c r="HL227" i="65032" s="1"/>
  <c r="HK163" i="65032"/>
  <c r="HK227" i="65032" s="1"/>
  <c r="HJ34" i="65032"/>
  <c r="HI161" i="65032"/>
  <c r="HL32" i="65032"/>
  <c r="HO32" i="65032" s="1"/>
  <c r="HK159" i="65032"/>
  <c r="HK223" i="65032" s="1"/>
  <c r="HJ28" i="65032"/>
  <c r="HI155" i="65032"/>
  <c r="HJ45" i="65032"/>
  <c r="HI172" i="65032"/>
  <c r="HL43" i="65032"/>
  <c r="HL170" i="65032" s="1"/>
  <c r="HL234" i="65032" s="1"/>
  <c r="HK170" i="65032"/>
  <c r="HK234" i="65032" s="1"/>
  <c r="HJ41" i="65032"/>
  <c r="HI168" i="65032"/>
  <c r="HL39" i="65032"/>
  <c r="HL166" i="65032" s="1"/>
  <c r="HL230" i="65032" s="1"/>
  <c r="HK166" i="65032"/>
  <c r="HK230" i="65032" s="1"/>
  <c r="HJ37" i="65032"/>
  <c r="HI164" i="65032"/>
  <c r="HL35" i="65032"/>
  <c r="HL162" i="65032" s="1"/>
  <c r="HL226" i="65032" s="1"/>
  <c r="HK162" i="65032"/>
  <c r="HK226" i="65032" s="1"/>
  <c r="HJ33" i="65032"/>
  <c r="HI160" i="65032"/>
  <c r="HL31" i="65032"/>
  <c r="HL158" i="65032" s="1"/>
  <c r="HL222" i="65032" s="1"/>
  <c r="HK158" i="65032"/>
  <c r="HK222" i="65032" s="1"/>
  <c r="HJ29" i="65032"/>
  <c r="HI156" i="65032"/>
  <c r="HI154" i="65032"/>
  <c r="HL30" i="65032"/>
  <c r="HL157" i="65032" s="1"/>
  <c r="HL221" i="65032" s="1"/>
  <c r="HK157" i="65032"/>
  <c r="HK221" i="65032" s="1"/>
  <c r="HJ147" i="65032"/>
  <c r="HI274" i="65032"/>
  <c r="HJ274" i="65032" s="1"/>
  <c r="HJ143" i="65032"/>
  <c r="HI270" i="65032"/>
  <c r="HJ270" i="65032" s="1"/>
  <c r="HJ139" i="65032"/>
  <c r="HI266" i="65032"/>
  <c r="HJ266" i="65032" s="1"/>
  <c r="HJ135" i="65032"/>
  <c r="HI262" i="65032"/>
  <c r="HJ262" i="65032" s="1"/>
  <c r="HJ131" i="65032"/>
  <c r="HI258" i="65032"/>
  <c r="HJ258" i="65032" s="1"/>
  <c r="HJ127" i="65032"/>
  <c r="HI254" i="65032"/>
  <c r="HJ254" i="65032" s="1"/>
  <c r="HJ123" i="65032"/>
  <c r="HI250" i="65032"/>
  <c r="HJ250" i="65032" s="1"/>
  <c r="HJ119" i="65032"/>
  <c r="HI246" i="65032"/>
  <c r="HJ246" i="65032" s="1"/>
  <c r="HJ115" i="65032"/>
  <c r="HI242" i="65032"/>
  <c r="HJ242" i="65032" s="1"/>
  <c r="HJ111" i="65032"/>
  <c r="HI238" i="65032"/>
  <c r="HJ238" i="65032" s="1"/>
  <c r="HJ148" i="65032"/>
  <c r="HI275" i="65032"/>
  <c r="HJ275" i="65032" s="1"/>
  <c r="HJ144" i="65032"/>
  <c r="HI271" i="65032"/>
  <c r="HJ271" i="65032" s="1"/>
  <c r="HJ140" i="65032"/>
  <c r="HI267" i="65032"/>
  <c r="HJ267" i="65032" s="1"/>
  <c r="HJ136" i="65032"/>
  <c r="HI263" i="65032"/>
  <c r="HJ263" i="65032" s="1"/>
  <c r="HJ132" i="65032"/>
  <c r="HI259" i="65032"/>
  <c r="HJ259" i="65032" s="1"/>
  <c r="HJ128" i="65032"/>
  <c r="HI255" i="65032"/>
  <c r="HJ255" i="65032" s="1"/>
  <c r="HJ124" i="65032"/>
  <c r="HI251" i="65032"/>
  <c r="HJ251" i="65032" s="1"/>
  <c r="HJ120" i="65032"/>
  <c r="HI247" i="65032"/>
  <c r="HJ247" i="65032" s="1"/>
  <c r="HJ116" i="65032"/>
  <c r="HI243" i="65032"/>
  <c r="HJ243" i="65032" s="1"/>
  <c r="HJ112" i="65032"/>
  <c r="HI239" i="65032"/>
  <c r="HJ239" i="65032" s="1"/>
  <c r="HL180" i="65032"/>
  <c r="HL244" i="65032" s="1"/>
  <c r="EO53" i="65032"/>
  <c r="HL211" i="65032"/>
  <c r="HL275" i="65032" s="1"/>
  <c r="EO84" i="65032"/>
  <c r="HL207" i="65032"/>
  <c r="HL271" i="65032" s="1"/>
  <c r="EO80" i="65032"/>
  <c r="HL203" i="65032"/>
  <c r="HL267" i="65032" s="1"/>
  <c r="EO76" i="65032"/>
  <c r="HL199" i="65032"/>
  <c r="HL263" i="65032" s="1"/>
  <c r="EO72" i="65032"/>
  <c r="HL195" i="65032"/>
  <c r="HL259" i="65032" s="1"/>
  <c r="EO68" i="65032"/>
  <c r="HL191" i="65032"/>
  <c r="HL255" i="65032" s="1"/>
  <c r="EO64" i="65032"/>
  <c r="HL175" i="65032"/>
  <c r="HL239" i="65032" s="1"/>
  <c r="EO48" i="65032"/>
  <c r="HL182" i="65032"/>
  <c r="HL246" i="65032" s="1"/>
  <c r="EO55" i="65032"/>
  <c r="HL213" i="65032"/>
  <c r="HL277" i="65032" s="1"/>
  <c r="EO86" i="65032"/>
  <c r="HL209" i="65032"/>
  <c r="HL273" i="65032" s="1"/>
  <c r="EO82" i="65032"/>
  <c r="HL205" i="65032"/>
  <c r="HL269" i="65032" s="1"/>
  <c r="EO78" i="65032"/>
  <c r="HL201" i="65032"/>
  <c r="HL265" i="65032" s="1"/>
  <c r="EO74" i="65032"/>
  <c r="HL197" i="65032"/>
  <c r="HL261" i="65032" s="1"/>
  <c r="EO70" i="65032"/>
  <c r="HL193" i="65032"/>
  <c r="HL257" i="65032" s="1"/>
  <c r="EO66" i="65032"/>
  <c r="HL189" i="65032"/>
  <c r="HL253" i="65032" s="1"/>
  <c r="EO62" i="65032"/>
  <c r="HL177" i="65032"/>
  <c r="HL241" i="65032" s="1"/>
  <c r="EO50" i="65032"/>
  <c r="HL46" i="65032"/>
  <c r="HM46" i="65032" s="1"/>
  <c r="HK173" i="65032"/>
  <c r="HK237" i="65032" s="1"/>
  <c r="HJ44" i="65032"/>
  <c r="HI171" i="65032"/>
  <c r="HL42" i="65032"/>
  <c r="HM42" i="65032" s="1"/>
  <c r="HK169" i="65032"/>
  <c r="HK233" i="65032" s="1"/>
  <c r="HJ40" i="65032"/>
  <c r="HI167" i="65032"/>
  <c r="HL38" i="65032"/>
  <c r="HL165" i="65032" s="1"/>
  <c r="HL229" i="65032" s="1"/>
  <c r="HK165" i="65032"/>
  <c r="HK229" i="65032" s="1"/>
  <c r="HJ36" i="65032"/>
  <c r="HI163" i="65032"/>
  <c r="HL34" i="65032"/>
  <c r="HO34" i="65032" s="1"/>
  <c r="HK161" i="65032"/>
  <c r="HK225" i="65032" s="1"/>
  <c r="HJ32" i="65032"/>
  <c r="HI159" i="65032"/>
  <c r="HL28" i="65032"/>
  <c r="HL155" i="65032" s="1"/>
  <c r="HL219" i="65032" s="1"/>
  <c r="HK155" i="65032"/>
  <c r="HK219" i="65032" s="1"/>
  <c r="HL45" i="65032"/>
  <c r="HL172" i="65032" s="1"/>
  <c r="HL236" i="65032" s="1"/>
  <c r="HK172" i="65032"/>
  <c r="HK236" i="65032" s="1"/>
  <c r="HJ43" i="65032"/>
  <c r="HI170" i="65032"/>
  <c r="HL41" i="65032"/>
  <c r="HL168" i="65032" s="1"/>
  <c r="HL232" i="65032" s="1"/>
  <c r="HK168" i="65032"/>
  <c r="HK232" i="65032" s="1"/>
  <c r="HJ39" i="65032"/>
  <c r="HI166" i="65032"/>
  <c r="HL37" i="65032"/>
  <c r="HL164" i="65032" s="1"/>
  <c r="HL228" i="65032" s="1"/>
  <c r="HK164" i="65032"/>
  <c r="HK228" i="65032" s="1"/>
  <c r="HJ35" i="65032"/>
  <c r="HI162" i="65032"/>
  <c r="HL33" i="65032"/>
  <c r="HL160" i="65032" s="1"/>
  <c r="HL224" i="65032" s="1"/>
  <c r="HK160" i="65032"/>
  <c r="HK224" i="65032" s="1"/>
  <c r="HJ31" i="65032"/>
  <c r="HI158" i="65032"/>
  <c r="HL29" i="65032"/>
  <c r="HL156" i="65032" s="1"/>
  <c r="HL220" i="65032" s="1"/>
  <c r="HK156" i="65032"/>
  <c r="HK220" i="65032" s="1"/>
  <c r="HK154" i="65032"/>
  <c r="HK218" i="65032" s="1"/>
  <c r="HN53" i="65032"/>
  <c r="HM180" i="65032"/>
  <c r="HP84" i="65032"/>
  <c r="HS84" i="65032" s="1"/>
  <c r="HO211" i="65032"/>
  <c r="HO275" i="65032" s="1"/>
  <c r="HP80" i="65032"/>
  <c r="HS80" i="65032" s="1"/>
  <c r="HO207" i="65032"/>
  <c r="HO271" i="65032" s="1"/>
  <c r="HP76" i="65032"/>
  <c r="HQ76" i="65032" s="1"/>
  <c r="HO203" i="65032"/>
  <c r="HO267" i="65032" s="1"/>
  <c r="HP72" i="65032"/>
  <c r="HQ72" i="65032" s="1"/>
  <c r="HO199" i="65032"/>
  <c r="HO263" i="65032" s="1"/>
  <c r="HP68" i="65032"/>
  <c r="HQ68" i="65032" s="1"/>
  <c r="HO195" i="65032"/>
  <c r="HO259" i="65032" s="1"/>
  <c r="HP64" i="65032"/>
  <c r="HQ64" i="65032" s="1"/>
  <c r="HO191" i="65032"/>
  <c r="HO255" i="65032" s="1"/>
  <c r="HP48" i="65032"/>
  <c r="HQ48" i="65032" s="1"/>
  <c r="HO175" i="65032"/>
  <c r="HO239" i="65032" s="1"/>
  <c r="HJ30" i="65032"/>
  <c r="HI157" i="65032"/>
  <c r="HJ149" i="65032"/>
  <c r="HI276" i="65032"/>
  <c r="HJ276" i="65032" s="1"/>
  <c r="HJ145" i="65032"/>
  <c r="HI272" i="65032"/>
  <c r="HJ272" i="65032" s="1"/>
  <c r="HJ141" i="65032"/>
  <c r="HI268" i="65032"/>
  <c r="HJ268" i="65032" s="1"/>
  <c r="HJ137" i="65032"/>
  <c r="HI264" i="65032"/>
  <c r="HJ264" i="65032" s="1"/>
  <c r="HJ133" i="65032"/>
  <c r="HI260" i="65032"/>
  <c r="HJ260" i="65032" s="1"/>
  <c r="HJ129" i="65032"/>
  <c r="HI256" i="65032"/>
  <c r="HJ256" i="65032" s="1"/>
  <c r="HJ125" i="65032"/>
  <c r="HI252" i="65032"/>
  <c r="HJ252" i="65032" s="1"/>
  <c r="HJ121" i="65032"/>
  <c r="HI248" i="65032"/>
  <c r="HJ248" i="65032" s="1"/>
  <c r="HJ117" i="65032"/>
  <c r="HI244" i="65032"/>
  <c r="HJ244" i="65032" s="1"/>
  <c r="HJ113" i="65032"/>
  <c r="HI240" i="65032"/>
  <c r="HJ240" i="65032" s="1"/>
  <c r="HJ150" i="65032"/>
  <c r="HI277" i="65032"/>
  <c r="HJ277" i="65032" s="1"/>
  <c r="HJ146" i="65032"/>
  <c r="HI273" i="65032"/>
  <c r="HJ273" i="65032" s="1"/>
  <c r="HJ142" i="65032"/>
  <c r="HI269" i="65032"/>
  <c r="HJ269" i="65032" s="1"/>
  <c r="HJ138" i="65032"/>
  <c r="HI265" i="65032"/>
  <c r="HJ265" i="65032" s="1"/>
  <c r="HJ134" i="65032"/>
  <c r="HI261" i="65032"/>
  <c r="HJ261" i="65032" s="1"/>
  <c r="HJ130" i="65032"/>
  <c r="HI257" i="65032"/>
  <c r="HJ257" i="65032" s="1"/>
  <c r="HJ126" i="65032"/>
  <c r="HI253" i="65032"/>
  <c r="HJ253" i="65032" s="1"/>
  <c r="HJ122" i="65032"/>
  <c r="HI249" i="65032"/>
  <c r="HJ249" i="65032" s="1"/>
  <c r="HJ118" i="65032"/>
  <c r="HI245" i="65032"/>
  <c r="HJ245" i="65032" s="1"/>
  <c r="HJ114" i="65032"/>
  <c r="HI241" i="65032"/>
  <c r="HJ241" i="65032" s="1"/>
  <c r="HN55" i="65032"/>
  <c r="HM182" i="65032"/>
  <c r="HP86" i="65032"/>
  <c r="HS86" i="65032" s="1"/>
  <c r="HO213" i="65032"/>
  <c r="HO277" i="65032" s="1"/>
  <c r="HP82" i="65032"/>
  <c r="HQ82" i="65032" s="1"/>
  <c r="HO209" i="65032"/>
  <c r="HO273" i="65032" s="1"/>
  <c r="HP78" i="65032"/>
  <c r="HS78" i="65032" s="1"/>
  <c r="HO205" i="65032"/>
  <c r="HO269" i="65032" s="1"/>
  <c r="HP74" i="65032"/>
  <c r="HS74" i="65032" s="1"/>
  <c r="HO201" i="65032"/>
  <c r="HO265" i="65032" s="1"/>
  <c r="HP70" i="65032"/>
  <c r="HS70" i="65032" s="1"/>
  <c r="HO197" i="65032"/>
  <c r="HO261" i="65032" s="1"/>
  <c r="HP66" i="65032"/>
  <c r="HS66" i="65032" s="1"/>
  <c r="HO193" i="65032"/>
  <c r="HO257" i="65032" s="1"/>
  <c r="HP62" i="65032"/>
  <c r="HS62" i="65032" s="1"/>
  <c r="HO189" i="65032"/>
  <c r="HO253" i="65032" s="1"/>
  <c r="HP50" i="65032"/>
  <c r="HS50" i="65032" s="1"/>
  <c r="HO177" i="65032"/>
  <c r="HO241" i="65032" s="1"/>
  <c r="EN24" i="65032"/>
  <c r="HK94" i="65032"/>
  <c r="HL94" i="65032" s="1"/>
  <c r="HI94" i="65032"/>
  <c r="HK92" i="65032"/>
  <c r="HL92" i="65032" s="1"/>
  <c r="HI92" i="65032"/>
  <c r="HK109" i="65032"/>
  <c r="HL109" i="65032" s="1"/>
  <c r="HI109" i="65032"/>
  <c r="HK107" i="65032"/>
  <c r="HL107" i="65032" s="1"/>
  <c r="HI107" i="65032"/>
  <c r="HK105" i="65032"/>
  <c r="HL105" i="65032" s="1"/>
  <c r="HI105" i="65032"/>
  <c r="HK103" i="65032"/>
  <c r="HL103" i="65032" s="1"/>
  <c r="HI103" i="65032"/>
  <c r="HK101" i="65032"/>
  <c r="HL101" i="65032" s="1"/>
  <c r="HI101" i="65032"/>
  <c r="HK99" i="65032"/>
  <c r="HL99" i="65032" s="1"/>
  <c r="HI99" i="65032"/>
  <c r="HK97" i="65032"/>
  <c r="HL97" i="65032" s="1"/>
  <c r="HI97" i="65032"/>
  <c r="HK95" i="65032"/>
  <c r="HL95" i="65032" s="1"/>
  <c r="HI95" i="65032"/>
  <c r="HK93" i="65032"/>
  <c r="HL93" i="65032" s="1"/>
  <c r="HI93" i="65032"/>
  <c r="HO147" i="65032"/>
  <c r="HP147" i="65032" s="1"/>
  <c r="HM147" i="65032"/>
  <c r="HN147" i="65032" s="1"/>
  <c r="HO143" i="65032"/>
  <c r="HP143" i="65032" s="1"/>
  <c r="HM143" i="65032"/>
  <c r="HN143" i="65032" s="1"/>
  <c r="HO139" i="65032"/>
  <c r="HP139" i="65032" s="1"/>
  <c r="HM139" i="65032"/>
  <c r="HN139" i="65032" s="1"/>
  <c r="HO135" i="65032"/>
  <c r="HP135" i="65032" s="1"/>
  <c r="HM135" i="65032"/>
  <c r="HN135" i="65032" s="1"/>
  <c r="HO131" i="65032"/>
  <c r="HP131" i="65032" s="1"/>
  <c r="HM131" i="65032"/>
  <c r="HN131" i="65032" s="1"/>
  <c r="HO127" i="65032"/>
  <c r="HP127" i="65032" s="1"/>
  <c r="HM127" i="65032"/>
  <c r="HN127" i="65032" s="1"/>
  <c r="HO123" i="65032"/>
  <c r="HP123" i="65032" s="1"/>
  <c r="HM123" i="65032"/>
  <c r="HN123" i="65032" s="1"/>
  <c r="HO119" i="65032"/>
  <c r="HP119" i="65032" s="1"/>
  <c r="HM119" i="65032"/>
  <c r="HN119" i="65032" s="1"/>
  <c r="HO115" i="65032"/>
  <c r="HP115" i="65032" s="1"/>
  <c r="HM115" i="65032"/>
  <c r="HN115" i="65032" s="1"/>
  <c r="HO111" i="65032"/>
  <c r="HP111" i="65032" s="1"/>
  <c r="HM111" i="65032"/>
  <c r="HN111" i="65032" s="1"/>
  <c r="HO148" i="65032"/>
  <c r="HP148" i="65032" s="1"/>
  <c r="HM148" i="65032"/>
  <c r="HN148" i="65032" s="1"/>
  <c r="HO144" i="65032"/>
  <c r="HP144" i="65032" s="1"/>
  <c r="HM144" i="65032"/>
  <c r="HN144" i="65032" s="1"/>
  <c r="HO140" i="65032"/>
  <c r="HP140" i="65032" s="1"/>
  <c r="HM140" i="65032"/>
  <c r="HN140" i="65032" s="1"/>
  <c r="HO136" i="65032"/>
  <c r="HP136" i="65032" s="1"/>
  <c r="HM136" i="65032"/>
  <c r="HN136" i="65032" s="1"/>
  <c r="HO132" i="65032"/>
  <c r="HP132" i="65032" s="1"/>
  <c r="HM132" i="65032"/>
  <c r="HN132" i="65032" s="1"/>
  <c r="HO128" i="65032"/>
  <c r="HP128" i="65032" s="1"/>
  <c r="HM128" i="65032"/>
  <c r="HN128" i="65032" s="1"/>
  <c r="HO124" i="65032"/>
  <c r="HP124" i="65032" s="1"/>
  <c r="HM124" i="65032"/>
  <c r="HN124" i="65032" s="1"/>
  <c r="HO120" i="65032"/>
  <c r="HP120" i="65032" s="1"/>
  <c r="HM120" i="65032"/>
  <c r="HN120" i="65032" s="1"/>
  <c r="HO116" i="65032"/>
  <c r="HP116" i="65032" s="1"/>
  <c r="HM116" i="65032"/>
  <c r="HN116" i="65032" s="1"/>
  <c r="HO112" i="65032"/>
  <c r="HP112" i="65032" s="1"/>
  <c r="HM112" i="65032"/>
  <c r="HN112" i="65032" s="1"/>
  <c r="HK91" i="65032"/>
  <c r="HL91" i="65032" s="1"/>
  <c r="HI91" i="65032"/>
  <c r="HJ91" i="65032" s="1"/>
  <c r="HO27" i="65032"/>
  <c r="HK110" i="65032"/>
  <c r="HL110" i="65032" s="1"/>
  <c r="HI110" i="65032"/>
  <c r="HK108" i="65032"/>
  <c r="HL108" i="65032" s="1"/>
  <c r="HI108" i="65032"/>
  <c r="HK106" i="65032"/>
  <c r="HL106" i="65032" s="1"/>
  <c r="HI106" i="65032"/>
  <c r="HK104" i="65032"/>
  <c r="HL104" i="65032" s="1"/>
  <c r="HI104" i="65032"/>
  <c r="HK102" i="65032"/>
  <c r="HL102" i="65032" s="1"/>
  <c r="HI102" i="65032"/>
  <c r="HK100" i="65032"/>
  <c r="HL100" i="65032" s="1"/>
  <c r="HI100" i="65032"/>
  <c r="HK98" i="65032"/>
  <c r="HL98" i="65032" s="1"/>
  <c r="HI98" i="65032"/>
  <c r="HK96" i="65032"/>
  <c r="HL96" i="65032" s="1"/>
  <c r="HI96" i="65032"/>
  <c r="HO149" i="65032"/>
  <c r="HP149" i="65032" s="1"/>
  <c r="HM149" i="65032"/>
  <c r="HN149" i="65032" s="1"/>
  <c r="HO145" i="65032"/>
  <c r="HP145" i="65032" s="1"/>
  <c r="HM145" i="65032"/>
  <c r="HN145" i="65032" s="1"/>
  <c r="HO141" i="65032"/>
  <c r="HP141" i="65032" s="1"/>
  <c r="HM141" i="65032"/>
  <c r="HN141" i="65032" s="1"/>
  <c r="HO137" i="65032"/>
  <c r="HP137" i="65032" s="1"/>
  <c r="HM137" i="65032"/>
  <c r="HN137" i="65032" s="1"/>
  <c r="HO133" i="65032"/>
  <c r="HP133" i="65032" s="1"/>
  <c r="HM133" i="65032"/>
  <c r="HN133" i="65032" s="1"/>
  <c r="HO129" i="65032"/>
  <c r="HP129" i="65032" s="1"/>
  <c r="HM129" i="65032"/>
  <c r="HN129" i="65032" s="1"/>
  <c r="HO125" i="65032"/>
  <c r="HP125" i="65032" s="1"/>
  <c r="HM125" i="65032"/>
  <c r="HN125" i="65032" s="1"/>
  <c r="HO121" i="65032"/>
  <c r="HP121" i="65032" s="1"/>
  <c r="HM121" i="65032"/>
  <c r="HN121" i="65032" s="1"/>
  <c r="HO117" i="65032"/>
  <c r="HP117" i="65032" s="1"/>
  <c r="HM117" i="65032"/>
  <c r="HN117" i="65032" s="1"/>
  <c r="HO113" i="65032"/>
  <c r="HP113" i="65032" s="1"/>
  <c r="HM113" i="65032"/>
  <c r="HN113" i="65032" s="1"/>
  <c r="HO150" i="65032"/>
  <c r="HP150" i="65032" s="1"/>
  <c r="HM150" i="65032"/>
  <c r="HN150" i="65032" s="1"/>
  <c r="HO146" i="65032"/>
  <c r="HP146" i="65032" s="1"/>
  <c r="HM146" i="65032"/>
  <c r="HN146" i="65032" s="1"/>
  <c r="HO142" i="65032"/>
  <c r="HP142" i="65032" s="1"/>
  <c r="HM142" i="65032"/>
  <c r="HN142" i="65032" s="1"/>
  <c r="HO138" i="65032"/>
  <c r="HP138" i="65032" s="1"/>
  <c r="HM138" i="65032"/>
  <c r="HN138" i="65032" s="1"/>
  <c r="HO134" i="65032"/>
  <c r="HP134" i="65032" s="1"/>
  <c r="HM134" i="65032"/>
  <c r="HN134" i="65032" s="1"/>
  <c r="HO130" i="65032"/>
  <c r="HP130" i="65032" s="1"/>
  <c r="HM130" i="65032"/>
  <c r="HN130" i="65032" s="1"/>
  <c r="HO126" i="65032"/>
  <c r="HP126" i="65032" s="1"/>
  <c r="HM126" i="65032"/>
  <c r="HN126" i="65032" s="1"/>
  <c r="HO122" i="65032"/>
  <c r="HP122" i="65032" s="1"/>
  <c r="HM122" i="65032"/>
  <c r="HN122" i="65032" s="1"/>
  <c r="HO118" i="65032"/>
  <c r="HP118" i="65032" s="1"/>
  <c r="HM118" i="65032"/>
  <c r="HN118" i="65032" s="1"/>
  <c r="HO114" i="65032"/>
  <c r="HP114" i="65032" s="1"/>
  <c r="HM114" i="65032"/>
  <c r="HN114" i="65032" s="1"/>
  <c r="HS294" i="65032" l="1"/>
  <c r="HT294" i="65032" s="1"/>
  <c r="HU294" i="65032" s="1"/>
  <c r="HQ290" i="65032"/>
  <c r="HQ296" i="65032"/>
  <c r="HQ285" i="65032"/>
  <c r="HQ299" i="65032"/>
  <c r="N81" i="65032"/>
  <c r="N69" i="65032"/>
  <c r="N32" i="65032"/>
  <c r="N41" i="65032"/>
  <c r="N43" i="65032"/>
  <c r="N31" i="65032"/>
  <c r="HW288" i="65032"/>
  <c r="HX288" i="65032" s="1"/>
  <c r="HU288" i="65032"/>
  <c r="HU284" i="65032"/>
  <c r="HV284" i="65032" s="1"/>
  <c r="HW284" i="65032"/>
  <c r="HX284" i="65032" s="1"/>
  <c r="HU303" i="65032"/>
  <c r="HW303" i="65032"/>
  <c r="HX303" i="65032" s="1"/>
  <c r="HS282" i="65032"/>
  <c r="HT282" i="65032" s="1"/>
  <c r="HQ282" i="65032"/>
  <c r="HR282" i="65032" s="1"/>
  <c r="HU317" i="65032"/>
  <c r="HV317" i="65032" s="1"/>
  <c r="HW317" i="65032"/>
  <c r="HX317" i="65032" s="1"/>
  <c r="HW289" i="65032"/>
  <c r="HX289" i="65032" s="1"/>
  <c r="HU289" i="65032"/>
  <c r="HU322" i="65032"/>
  <c r="HV322" i="65032" s="1"/>
  <c r="HW322" i="65032"/>
  <c r="HX322" i="65032" s="1"/>
  <c r="HW308" i="65032"/>
  <c r="HX308" i="65032" s="1"/>
  <c r="HU308" i="65032"/>
  <c r="HV308" i="65032" s="1"/>
  <c r="HU335" i="65032"/>
  <c r="HV335" i="65032" s="1"/>
  <c r="HW335" i="65032"/>
  <c r="HX335" i="65032" s="1"/>
  <c r="HW310" i="65032"/>
  <c r="HX310" i="65032" s="1"/>
  <c r="HU310" i="65032"/>
  <c r="HW329" i="65032"/>
  <c r="HX329" i="65032" s="1"/>
  <c r="HU329" i="65032"/>
  <c r="HV329" i="65032" s="1"/>
  <c r="HW304" i="65032"/>
  <c r="HX304" i="65032" s="1"/>
  <c r="HU304" i="65032"/>
  <c r="HU312" i="65032"/>
  <c r="HV312" i="65032" s="1"/>
  <c r="HW312" i="65032"/>
  <c r="HX312" i="65032" s="1"/>
  <c r="HW290" i="65032"/>
  <c r="HX290" i="65032" s="1"/>
  <c r="HU290" i="65032"/>
  <c r="HW295" i="65032"/>
  <c r="HX295" i="65032" s="1"/>
  <c r="HU295" i="65032"/>
  <c r="HU305" i="65032"/>
  <c r="HW305" i="65032"/>
  <c r="HX305" i="65032" s="1"/>
  <c r="HW341" i="65032"/>
  <c r="HX341" i="65032" s="1"/>
  <c r="HU341" i="65032"/>
  <c r="HV341" i="65032" s="1"/>
  <c r="HW300" i="65032"/>
  <c r="HX300" i="65032" s="1"/>
  <c r="HU300" i="65032"/>
  <c r="HW321" i="65032"/>
  <c r="HX321" i="65032" s="1"/>
  <c r="HU321" i="65032"/>
  <c r="HV321" i="65032" s="1"/>
  <c r="HW314" i="65032"/>
  <c r="HX314" i="65032" s="1"/>
  <c r="HU314" i="65032"/>
  <c r="HV314" i="65032" s="1"/>
  <c r="HW334" i="65032"/>
  <c r="HX334" i="65032" s="1"/>
  <c r="HU334" i="65032"/>
  <c r="HV334" i="65032" s="1"/>
  <c r="HU291" i="65032"/>
  <c r="HW291" i="65032"/>
  <c r="HX291" i="65032" s="1"/>
  <c r="HU331" i="65032"/>
  <c r="HV331" i="65032" s="1"/>
  <c r="HW331" i="65032"/>
  <c r="HX331" i="65032" s="1"/>
  <c r="HW302" i="65032"/>
  <c r="HX302" i="65032" s="1"/>
  <c r="HU302" i="65032"/>
  <c r="HV302" i="65032" s="1"/>
  <c r="HU297" i="65032"/>
  <c r="HW297" i="65032"/>
  <c r="HX297" i="65032" s="1"/>
  <c r="HU296" i="65032"/>
  <c r="HW296" i="65032"/>
  <c r="HX296" i="65032" s="1"/>
  <c r="HW340" i="65032"/>
  <c r="HX340" i="65032" s="1"/>
  <c r="HU340" i="65032"/>
  <c r="HV340" i="65032" s="1"/>
  <c r="HU293" i="65032"/>
  <c r="HW293" i="65032"/>
  <c r="HX293" i="65032" s="1"/>
  <c r="HW339" i="65032"/>
  <c r="HX339" i="65032" s="1"/>
  <c r="HU339" i="65032"/>
  <c r="HV339" i="65032" s="1"/>
  <c r="HW325" i="65032"/>
  <c r="HX325" i="65032" s="1"/>
  <c r="HU325" i="65032"/>
  <c r="HV325" i="65032" s="1"/>
  <c r="HW309" i="65032"/>
  <c r="HX309" i="65032" s="1"/>
  <c r="HU309" i="65032"/>
  <c r="HU286" i="65032"/>
  <c r="HW286" i="65032"/>
  <c r="HX286" i="65032" s="1"/>
  <c r="HU306" i="65032"/>
  <c r="HW306" i="65032"/>
  <c r="HX306" i="65032" s="1"/>
  <c r="HW327" i="65032"/>
  <c r="HX327" i="65032" s="1"/>
  <c r="HU327" i="65032"/>
  <c r="HV327" i="65032" s="1"/>
  <c r="HU313" i="65032"/>
  <c r="HV313" i="65032" s="1"/>
  <c r="HW313" i="65032"/>
  <c r="HX313" i="65032" s="1"/>
  <c r="HW318" i="65032"/>
  <c r="HX318" i="65032" s="1"/>
  <c r="HU318" i="65032"/>
  <c r="HV318" i="65032" s="1"/>
  <c r="HW324" i="65032"/>
  <c r="HX324" i="65032" s="1"/>
  <c r="HU324" i="65032"/>
  <c r="HV324" i="65032" s="1"/>
  <c r="HW332" i="65032"/>
  <c r="HX332" i="65032" s="1"/>
  <c r="HU332" i="65032"/>
  <c r="HV332" i="65032" s="1"/>
  <c r="HU315" i="65032"/>
  <c r="HW315" i="65032"/>
  <c r="HX315" i="65032" s="1"/>
  <c r="HW319" i="65032"/>
  <c r="HX319" i="65032" s="1"/>
  <c r="HU319" i="65032"/>
  <c r="HV319" i="65032" s="1"/>
  <c r="HW287" i="65032"/>
  <c r="HX287" i="65032" s="1"/>
  <c r="HU287" i="65032"/>
  <c r="HU328" i="65032"/>
  <c r="HV328" i="65032" s="1"/>
  <c r="HW328" i="65032"/>
  <c r="HX328" i="65032" s="1"/>
  <c r="HW283" i="65032"/>
  <c r="HX283" i="65032" s="1"/>
  <c r="HU283" i="65032"/>
  <c r="HV283" i="65032" s="1"/>
  <c r="HU299" i="65032"/>
  <c r="HW299" i="65032"/>
  <c r="HX299" i="65032" s="1"/>
  <c r="HW337" i="65032"/>
  <c r="HX337" i="65032" s="1"/>
  <c r="HU337" i="65032"/>
  <c r="HV337" i="65032" s="1"/>
  <c r="HU301" i="65032"/>
  <c r="HW301" i="65032"/>
  <c r="HX301" i="65032" s="1"/>
  <c r="HU311" i="65032"/>
  <c r="HW311" i="65032"/>
  <c r="HX311" i="65032" s="1"/>
  <c r="HW336" i="65032"/>
  <c r="HX336" i="65032" s="1"/>
  <c r="HU336" i="65032"/>
  <c r="HV336" i="65032" s="1"/>
  <c r="HU330" i="65032"/>
  <c r="HV330" i="65032" s="1"/>
  <c r="HW330" i="65032"/>
  <c r="HX330" i="65032" s="1"/>
  <c r="HW316" i="65032"/>
  <c r="HX316" i="65032" s="1"/>
  <c r="HU316" i="65032"/>
  <c r="HW292" i="65032"/>
  <c r="HX292" i="65032" s="1"/>
  <c r="HU292" i="65032"/>
  <c r="HW333" i="65032"/>
  <c r="HX333" i="65032" s="1"/>
  <c r="HU333" i="65032"/>
  <c r="HV333" i="65032" s="1"/>
  <c r="HU307" i="65032"/>
  <c r="HV307" i="65032" s="1"/>
  <c r="HW307" i="65032"/>
  <c r="HX307" i="65032" s="1"/>
  <c r="HW323" i="65032"/>
  <c r="HX323" i="65032" s="1"/>
  <c r="HU323" i="65032"/>
  <c r="HV323" i="65032" s="1"/>
  <c r="HU338" i="65032"/>
  <c r="HV338" i="65032" s="1"/>
  <c r="HW338" i="65032"/>
  <c r="HX338" i="65032" s="1"/>
  <c r="HU320" i="65032"/>
  <c r="HV320" i="65032" s="1"/>
  <c r="HW320" i="65032"/>
  <c r="HX320" i="65032" s="1"/>
  <c r="HW298" i="65032"/>
  <c r="HX298" i="65032" s="1"/>
  <c r="HU298" i="65032"/>
  <c r="HU285" i="65032"/>
  <c r="HV285" i="65032" s="1"/>
  <c r="HW285" i="65032"/>
  <c r="HX285" i="65032" s="1"/>
  <c r="HU326" i="65032"/>
  <c r="HV326" i="65032" s="1"/>
  <c r="HW326" i="65032"/>
  <c r="HX326" i="65032" s="1"/>
  <c r="N77" i="65032"/>
  <c r="N80" i="65032"/>
  <c r="N78" i="65032"/>
  <c r="N79" i="65032"/>
  <c r="N76" i="65032"/>
  <c r="N68" i="65032"/>
  <c r="N70" i="65032"/>
  <c r="N45" i="65032"/>
  <c r="N29" i="65032"/>
  <c r="N34" i="65032"/>
  <c r="N46" i="65032"/>
  <c r="N75" i="65032"/>
  <c r="N30" i="65032"/>
  <c r="N33" i="65032"/>
  <c r="N74" i="65032"/>
  <c r="N72" i="65032"/>
  <c r="N37" i="65032"/>
  <c r="N71" i="65032"/>
  <c r="N35" i="65032"/>
  <c r="HP60" i="65032"/>
  <c r="HP187" i="65032" s="1"/>
  <c r="HP251" i="65032" s="1"/>
  <c r="HN84" i="65032"/>
  <c r="N38" i="65032"/>
  <c r="N42" i="65032"/>
  <c r="N73" i="65032"/>
  <c r="N36" i="65032"/>
  <c r="N39" i="65032"/>
  <c r="N44" i="65032"/>
  <c r="N67" i="65032"/>
  <c r="N40" i="65032"/>
  <c r="HQ70" i="65032"/>
  <c r="HR70" i="65032" s="1"/>
  <c r="N28" i="65032"/>
  <c r="N27" i="65032"/>
  <c r="HP81" i="65032"/>
  <c r="HP208" i="65032" s="1"/>
  <c r="HP272" i="65032" s="1"/>
  <c r="HM177" i="65032"/>
  <c r="HM241" i="65032" s="1"/>
  <c r="HN241" i="65032" s="1"/>
  <c r="HN51" i="65032"/>
  <c r="HP83" i="65032"/>
  <c r="HP210" i="65032" s="1"/>
  <c r="HP274" i="65032" s="1"/>
  <c r="HN65" i="65032"/>
  <c r="HN80" i="65032"/>
  <c r="HM34" i="65032"/>
  <c r="HN34" i="65032" s="1"/>
  <c r="HO46" i="65032"/>
  <c r="HO173" i="65032" s="1"/>
  <c r="HO237" i="65032" s="1"/>
  <c r="HN71" i="65032"/>
  <c r="HP67" i="65032"/>
  <c r="HP194" i="65032" s="1"/>
  <c r="HP258" i="65032" s="1"/>
  <c r="HN76" i="65032"/>
  <c r="HN81" i="65032"/>
  <c r="HP63" i="65032"/>
  <c r="HP190" i="65032" s="1"/>
  <c r="HP254" i="65032" s="1"/>
  <c r="HN48" i="65032"/>
  <c r="HP49" i="65032"/>
  <c r="HP176" i="65032" s="1"/>
  <c r="HP240" i="65032" s="1"/>
  <c r="HP54" i="65032"/>
  <c r="HP181" i="65032" s="1"/>
  <c r="HP245" i="65032" s="1"/>
  <c r="HM189" i="65032"/>
  <c r="HM253" i="65032" s="1"/>
  <c r="HN253" i="65032" s="1"/>
  <c r="HQ86" i="65032"/>
  <c r="HQ213" i="65032" s="1"/>
  <c r="HM205" i="65032"/>
  <c r="HN205" i="65032" s="1"/>
  <c r="HO42" i="65032"/>
  <c r="HO169" i="65032" s="1"/>
  <c r="HO233" i="65032" s="1"/>
  <c r="HQ78" i="65032"/>
  <c r="HR78" i="65032" s="1"/>
  <c r="EO39" i="65032"/>
  <c r="HN61" i="65032"/>
  <c r="HM197" i="65032"/>
  <c r="HM261" i="65032" s="1"/>
  <c r="HN261" i="65032" s="1"/>
  <c r="HM28" i="65032"/>
  <c r="HN28" i="65032" s="1"/>
  <c r="HQ62" i="65032"/>
  <c r="HR62" i="65032" s="1"/>
  <c r="HO30" i="65032"/>
  <c r="HP30" i="65032" s="1"/>
  <c r="HM31" i="65032"/>
  <c r="HN31" i="65032" s="1"/>
  <c r="HM187" i="65032"/>
  <c r="HM251" i="65032" s="1"/>
  <c r="HN251" i="65032" s="1"/>
  <c r="HN68" i="65032"/>
  <c r="HO186" i="65032"/>
  <c r="HO250" i="65032" s="1"/>
  <c r="HO204" i="65032"/>
  <c r="HO268" i="65032" s="1"/>
  <c r="HM29" i="65032"/>
  <c r="HN29" i="65032" s="1"/>
  <c r="HO43" i="65032"/>
  <c r="HO170" i="65032" s="1"/>
  <c r="HO234" i="65032" s="1"/>
  <c r="HP56" i="65032"/>
  <c r="HP183" i="65032" s="1"/>
  <c r="HP247" i="65032" s="1"/>
  <c r="HN77" i="65032"/>
  <c r="HM201" i="65032"/>
  <c r="HM265" i="65032" s="1"/>
  <c r="HN265" i="65032" s="1"/>
  <c r="HM210" i="65032"/>
  <c r="HN210" i="65032" s="1"/>
  <c r="HP174" i="65032"/>
  <c r="HP238" i="65032" s="1"/>
  <c r="HS47" i="65032"/>
  <c r="HT47" i="65032" s="1"/>
  <c r="HO37" i="65032"/>
  <c r="HP37" i="65032" s="1"/>
  <c r="HQ37" i="65032" s="1"/>
  <c r="HQ74" i="65032"/>
  <c r="HR74" i="65032" s="1"/>
  <c r="HO174" i="65032"/>
  <c r="HO238" i="65032" s="1"/>
  <c r="HP65" i="65032"/>
  <c r="HP192" i="65032" s="1"/>
  <c r="HP256" i="65032" s="1"/>
  <c r="EO41" i="65032"/>
  <c r="EO30" i="65032"/>
  <c r="HM190" i="65032"/>
  <c r="HM254" i="65032" s="1"/>
  <c r="HN254" i="65032" s="1"/>
  <c r="HP51" i="65032"/>
  <c r="HQ51" i="65032" s="1"/>
  <c r="HS64" i="65032"/>
  <c r="HT64" i="65032" s="1"/>
  <c r="HW64" i="65032" s="1"/>
  <c r="EO38" i="65032"/>
  <c r="HM184" i="65032"/>
  <c r="HM248" i="65032" s="1"/>
  <c r="HN248" i="65032" s="1"/>
  <c r="HM181" i="65032"/>
  <c r="HM245" i="65032" s="1"/>
  <c r="HN245" i="65032" s="1"/>
  <c r="HM193" i="65032"/>
  <c r="HM257" i="65032" s="1"/>
  <c r="HN257" i="65032" s="1"/>
  <c r="HO196" i="65032"/>
  <c r="HO260" i="65032" s="1"/>
  <c r="HS48" i="65032"/>
  <c r="HT48" i="65032" s="1"/>
  <c r="EP47" i="65032"/>
  <c r="HO38" i="65032"/>
  <c r="HO165" i="65032" s="1"/>
  <c r="HO229" i="65032" s="1"/>
  <c r="HN59" i="65032"/>
  <c r="HM191" i="65032"/>
  <c r="HM255" i="65032" s="1"/>
  <c r="HN255" i="65032" s="1"/>
  <c r="HP179" i="65032"/>
  <c r="HP243" i="65032" s="1"/>
  <c r="HS52" i="65032"/>
  <c r="HT52" i="65032" s="1"/>
  <c r="EP52" i="65032"/>
  <c r="HP196" i="65032"/>
  <c r="HP260" i="65032" s="1"/>
  <c r="HQ69" i="65032"/>
  <c r="HR69" i="65032" s="1"/>
  <c r="HN75" i="65032"/>
  <c r="HQ80" i="65032"/>
  <c r="HR80" i="65032" s="1"/>
  <c r="EO33" i="65032"/>
  <c r="HM41" i="65032"/>
  <c r="HM168" i="65032" s="1"/>
  <c r="HM232" i="65032" s="1"/>
  <c r="HN232" i="65032" s="1"/>
  <c r="HS82" i="65032"/>
  <c r="HT82" i="65032" s="1"/>
  <c r="HW82" i="65032" s="1"/>
  <c r="HM40" i="65032"/>
  <c r="HM167" i="65032" s="1"/>
  <c r="HM231" i="65032" s="1"/>
  <c r="HN231" i="65032" s="1"/>
  <c r="HM206" i="65032"/>
  <c r="HM270" i="65032" s="1"/>
  <c r="HN270" i="65032" s="1"/>
  <c r="HO179" i="65032"/>
  <c r="HO243" i="65032" s="1"/>
  <c r="HM200" i="65032"/>
  <c r="HM264" i="65032" s="1"/>
  <c r="HN264" i="65032" s="1"/>
  <c r="HO202" i="65032"/>
  <c r="HO266" i="65032" s="1"/>
  <c r="HM179" i="65032"/>
  <c r="HM243" i="65032" s="1"/>
  <c r="HN243" i="65032" s="1"/>
  <c r="HO188" i="65032"/>
  <c r="HO252" i="65032" s="1"/>
  <c r="HS72" i="65032"/>
  <c r="HS199" i="65032" s="1"/>
  <c r="HS263" i="65032" s="1"/>
  <c r="EO36" i="65032"/>
  <c r="HO180" i="65032"/>
  <c r="HO244" i="65032" s="1"/>
  <c r="HM33" i="65032"/>
  <c r="HM160" i="65032" s="1"/>
  <c r="HM224" i="65032" s="1"/>
  <c r="HN224" i="65032" s="1"/>
  <c r="HM45" i="65032"/>
  <c r="HM172" i="65032" s="1"/>
  <c r="HM236" i="65032" s="1"/>
  <c r="HN236" i="65032" s="1"/>
  <c r="HO44" i="65032"/>
  <c r="HO171" i="65032" s="1"/>
  <c r="HO235" i="65032" s="1"/>
  <c r="HQ66" i="65032"/>
  <c r="HR66" i="65032" s="1"/>
  <c r="HM213" i="65032"/>
  <c r="HM277" i="65032" s="1"/>
  <c r="HN277" i="65032" s="1"/>
  <c r="EO45" i="65032"/>
  <c r="EP69" i="65032"/>
  <c r="HQ47" i="65032"/>
  <c r="HR47" i="65032" s="1"/>
  <c r="HS68" i="65032"/>
  <c r="HS195" i="65032" s="1"/>
  <c r="HS259" i="65032" s="1"/>
  <c r="HS76" i="65032"/>
  <c r="HS203" i="65032" s="1"/>
  <c r="HS267" i="65032" s="1"/>
  <c r="HQ84" i="65032"/>
  <c r="HR84" i="65032" s="1"/>
  <c r="EO29" i="65032"/>
  <c r="HO29" i="65032"/>
  <c r="HP29" i="65032" s="1"/>
  <c r="HO33" i="65032"/>
  <c r="HO160" i="65032" s="1"/>
  <c r="HO224" i="65032" s="1"/>
  <c r="EO37" i="65032"/>
  <c r="HM37" i="65032"/>
  <c r="HM164" i="65032" s="1"/>
  <c r="HM228" i="65032" s="1"/>
  <c r="HN228" i="65032" s="1"/>
  <c r="HO41" i="65032"/>
  <c r="HP41" i="65032" s="1"/>
  <c r="HO45" i="65032"/>
  <c r="HO172" i="65032" s="1"/>
  <c r="HO236" i="65032" s="1"/>
  <c r="EO28" i="65032"/>
  <c r="HO28" i="65032"/>
  <c r="HO155" i="65032" s="1"/>
  <c r="HO219" i="65032" s="1"/>
  <c r="HM38" i="65032"/>
  <c r="HN38" i="65032" s="1"/>
  <c r="HQ50" i="65032"/>
  <c r="HR50" i="65032" s="1"/>
  <c r="HM30" i="65032"/>
  <c r="HN30" i="65032" s="1"/>
  <c r="HS69" i="65032"/>
  <c r="HS196" i="65032" s="1"/>
  <c r="HS260" i="65032" s="1"/>
  <c r="EO31" i="65032"/>
  <c r="HO35" i="65032"/>
  <c r="HO162" i="65032" s="1"/>
  <c r="HO226" i="65032" s="1"/>
  <c r="HM39" i="65032"/>
  <c r="HN39" i="65032" s="1"/>
  <c r="HM32" i="65032"/>
  <c r="HM159" i="65032" s="1"/>
  <c r="HM223" i="65032" s="1"/>
  <c r="HN223" i="65032" s="1"/>
  <c r="HO36" i="65032"/>
  <c r="HO163" i="65032" s="1"/>
  <c r="HO227" i="65032" s="1"/>
  <c r="EO44" i="65032"/>
  <c r="HP58" i="65032"/>
  <c r="HS58" i="65032" s="1"/>
  <c r="HN67" i="65032"/>
  <c r="HN47" i="65032"/>
  <c r="HN49" i="65032"/>
  <c r="HN69" i="65032"/>
  <c r="HP85" i="65032"/>
  <c r="HS85" i="65032" s="1"/>
  <c r="HS212" i="65032" s="1"/>
  <c r="HS276" i="65032" s="1"/>
  <c r="HM185" i="65032"/>
  <c r="HM249" i="65032" s="1"/>
  <c r="HN249" i="65032" s="1"/>
  <c r="HM209" i="65032"/>
  <c r="HN209" i="65032" s="1"/>
  <c r="HO182" i="65032"/>
  <c r="HO246" i="65032" s="1"/>
  <c r="HO198" i="65032"/>
  <c r="HO262" i="65032" s="1"/>
  <c r="HO206" i="65032"/>
  <c r="HO270" i="65032" s="1"/>
  <c r="HM183" i="65032"/>
  <c r="HM247" i="65032" s="1"/>
  <c r="HN247" i="65032" s="1"/>
  <c r="HM199" i="65032"/>
  <c r="HM263" i="65032" s="1"/>
  <c r="HN263" i="65032" s="1"/>
  <c r="HO184" i="65032"/>
  <c r="HO248" i="65032" s="1"/>
  <c r="HO200" i="65032"/>
  <c r="HO264" i="65032" s="1"/>
  <c r="HM212" i="65032"/>
  <c r="HM276" i="65032" s="1"/>
  <c r="HN276" i="65032" s="1"/>
  <c r="HP184" i="65032"/>
  <c r="HP248" i="65032" s="1"/>
  <c r="HQ57" i="65032"/>
  <c r="HQ184" i="65032" s="1"/>
  <c r="HS57" i="65032"/>
  <c r="HT57" i="65032" s="1"/>
  <c r="HP200" i="65032"/>
  <c r="HP264" i="65032" s="1"/>
  <c r="HQ73" i="65032"/>
  <c r="HR73" i="65032" s="1"/>
  <c r="HS73" i="65032"/>
  <c r="HS200" i="65032" s="1"/>
  <c r="HS264" i="65032" s="1"/>
  <c r="HQ53" i="65032"/>
  <c r="HR53" i="65032" s="1"/>
  <c r="HS53" i="65032"/>
  <c r="HS180" i="65032" s="1"/>
  <c r="HS244" i="65032" s="1"/>
  <c r="HP186" i="65032"/>
  <c r="HP250" i="65032" s="1"/>
  <c r="HQ59" i="65032"/>
  <c r="HQ186" i="65032" s="1"/>
  <c r="EP59" i="65032"/>
  <c r="HP202" i="65032"/>
  <c r="HP266" i="65032" s="1"/>
  <c r="HQ75" i="65032"/>
  <c r="HQ202" i="65032" s="1"/>
  <c r="EP75" i="65032"/>
  <c r="HP188" i="65032"/>
  <c r="HP252" i="65032" s="1"/>
  <c r="HQ61" i="65032"/>
  <c r="HQ188" i="65032" s="1"/>
  <c r="HS61" i="65032"/>
  <c r="HT61" i="65032" s="1"/>
  <c r="HP206" i="65032"/>
  <c r="HP270" i="65032" s="1"/>
  <c r="HQ79" i="65032"/>
  <c r="HR79" i="65032" s="1"/>
  <c r="EP79" i="65032"/>
  <c r="HP204" i="65032"/>
  <c r="HP268" i="65032" s="1"/>
  <c r="HQ77" i="65032"/>
  <c r="HQ204" i="65032" s="1"/>
  <c r="EP77" i="65032"/>
  <c r="HS77" i="65032"/>
  <c r="HS204" i="65032" s="1"/>
  <c r="HS268" i="65032" s="1"/>
  <c r="HP198" i="65032"/>
  <c r="HP262" i="65032" s="1"/>
  <c r="HQ71" i="65032"/>
  <c r="HQ198" i="65032" s="1"/>
  <c r="EP71" i="65032"/>
  <c r="EP57" i="65032"/>
  <c r="EP61" i="65032"/>
  <c r="HS55" i="65032"/>
  <c r="HS182" i="65032" s="1"/>
  <c r="HS246" i="65032" s="1"/>
  <c r="HS71" i="65032"/>
  <c r="HT71" i="65032" s="1"/>
  <c r="HS79" i="65032"/>
  <c r="HS206" i="65032" s="1"/>
  <c r="HS270" i="65032" s="1"/>
  <c r="HQ52" i="65032"/>
  <c r="HQ179" i="65032" s="1"/>
  <c r="HO31" i="65032"/>
  <c r="HO158" i="65032" s="1"/>
  <c r="HO222" i="65032" s="1"/>
  <c r="EO35" i="65032"/>
  <c r="HM35" i="65032"/>
  <c r="HM162" i="65032" s="1"/>
  <c r="HM226" i="65032" s="1"/>
  <c r="HN226" i="65032" s="1"/>
  <c r="HO39" i="65032"/>
  <c r="HO166" i="65032" s="1"/>
  <c r="HO230" i="65032" s="1"/>
  <c r="EO43" i="65032"/>
  <c r="HM43" i="65032"/>
  <c r="HM170" i="65032" s="1"/>
  <c r="HM234" i="65032" s="1"/>
  <c r="HN234" i="65032" s="1"/>
  <c r="HM36" i="65032"/>
  <c r="HM163" i="65032" s="1"/>
  <c r="HM227" i="65032" s="1"/>
  <c r="HN227" i="65032" s="1"/>
  <c r="EO40" i="65032"/>
  <c r="HO40" i="65032"/>
  <c r="HO167" i="65032" s="1"/>
  <c r="HO231" i="65032" s="1"/>
  <c r="HM44" i="65032"/>
  <c r="HM171" i="65032" s="1"/>
  <c r="HM235" i="65032" s="1"/>
  <c r="HN235" i="65032" s="1"/>
  <c r="HT59" i="65032"/>
  <c r="HT186" i="65032" s="1"/>
  <c r="HT250" i="65032" s="1"/>
  <c r="HS186" i="65032"/>
  <c r="HS250" i="65032" s="1"/>
  <c r="HT75" i="65032"/>
  <c r="HT202" i="65032" s="1"/>
  <c r="HT266" i="65032" s="1"/>
  <c r="HS202" i="65032"/>
  <c r="HS266" i="65032" s="1"/>
  <c r="HJ96" i="65032"/>
  <c r="HI223" i="65032"/>
  <c r="HJ223" i="65032" s="1"/>
  <c r="HJ98" i="65032"/>
  <c r="HI225" i="65032"/>
  <c r="HJ225" i="65032" s="1"/>
  <c r="HJ100" i="65032"/>
  <c r="HI227" i="65032"/>
  <c r="HJ227" i="65032" s="1"/>
  <c r="HJ102" i="65032"/>
  <c r="HI229" i="65032"/>
  <c r="HJ229" i="65032" s="1"/>
  <c r="HJ104" i="65032"/>
  <c r="HI231" i="65032"/>
  <c r="HJ231" i="65032" s="1"/>
  <c r="HJ106" i="65032"/>
  <c r="HI233" i="65032"/>
  <c r="HJ233" i="65032" s="1"/>
  <c r="HJ108" i="65032"/>
  <c r="HI235" i="65032"/>
  <c r="HJ235" i="65032" s="1"/>
  <c r="HJ110" i="65032"/>
  <c r="HI237" i="65032"/>
  <c r="HJ237" i="65032" s="1"/>
  <c r="HN27" i="65032"/>
  <c r="HM154" i="65032"/>
  <c r="HP34" i="65032"/>
  <c r="HQ34" i="65032" s="1"/>
  <c r="HO161" i="65032"/>
  <c r="HO225" i="65032" s="1"/>
  <c r="HN42" i="65032"/>
  <c r="HM169" i="65032"/>
  <c r="HM233" i="65032" s="1"/>
  <c r="HN233" i="65032" s="1"/>
  <c r="HN46" i="65032"/>
  <c r="HM173" i="65032"/>
  <c r="HM237" i="65032" s="1"/>
  <c r="HN237" i="65032" s="1"/>
  <c r="HT50" i="65032"/>
  <c r="HU50" i="65032" s="1"/>
  <c r="HS177" i="65032"/>
  <c r="HS241" i="65032" s="1"/>
  <c r="HT62" i="65032"/>
  <c r="HU62" i="65032" s="1"/>
  <c r="HS189" i="65032"/>
  <c r="HS253" i="65032" s="1"/>
  <c r="HT66" i="65032"/>
  <c r="HU66" i="65032" s="1"/>
  <c r="HS193" i="65032"/>
  <c r="HS257" i="65032" s="1"/>
  <c r="HT70" i="65032"/>
  <c r="HU70" i="65032" s="1"/>
  <c r="HS197" i="65032"/>
  <c r="HS261" i="65032" s="1"/>
  <c r="HT74" i="65032"/>
  <c r="HU74" i="65032" s="1"/>
  <c r="HS201" i="65032"/>
  <c r="HS265" i="65032" s="1"/>
  <c r="HT78" i="65032"/>
  <c r="HU78" i="65032" s="1"/>
  <c r="HS205" i="65032"/>
  <c r="HS269" i="65032" s="1"/>
  <c r="HR82" i="65032"/>
  <c r="HQ209" i="65032"/>
  <c r="HT86" i="65032"/>
  <c r="HU86" i="65032" s="1"/>
  <c r="HS213" i="65032"/>
  <c r="HS277" i="65032" s="1"/>
  <c r="HJ93" i="65032"/>
  <c r="HI220" i="65032"/>
  <c r="HJ220" i="65032" s="1"/>
  <c r="HJ95" i="65032"/>
  <c r="HI222" i="65032"/>
  <c r="HJ222" i="65032" s="1"/>
  <c r="HJ97" i="65032"/>
  <c r="HI224" i="65032"/>
  <c r="HJ224" i="65032" s="1"/>
  <c r="HJ99" i="65032"/>
  <c r="HI226" i="65032"/>
  <c r="HJ226" i="65032" s="1"/>
  <c r="HJ101" i="65032"/>
  <c r="HI228" i="65032"/>
  <c r="HJ228" i="65032" s="1"/>
  <c r="HJ103" i="65032"/>
  <c r="HI230" i="65032"/>
  <c r="HJ230" i="65032" s="1"/>
  <c r="HJ105" i="65032"/>
  <c r="HI232" i="65032"/>
  <c r="HJ232" i="65032" s="1"/>
  <c r="HJ107" i="65032"/>
  <c r="HI234" i="65032"/>
  <c r="HJ234" i="65032" s="1"/>
  <c r="HJ109" i="65032"/>
  <c r="HI236" i="65032"/>
  <c r="HJ236" i="65032" s="1"/>
  <c r="HJ92" i="65032"/>
  <c r="HI219" i="65032"/>
  <c r="HJ219" i="65032" s="1"/>
  <c r="HP32" i="65032"/>
  <c r="HQ32" i="65032" s="1"/>
  <c r="HO159" i="65032"/>
  <c r="HO223" i="65032" s="1"/>
  <c r="HP177" i="65032"/>
  <c r="HP241" i="65032" s="1"/>
  <c r="EP50" i="65032"/>
  <c r="HP189" i="65032"/>
  <c r="HP253" i="65032" s="1"/>
  <c r="EP62" i="65032"/>
  <c r="HP193" i="65032"/>
  <c r="HP257" i="65032" s="1"/>
  <c r="EP66" i="65032"/>
  <c r="HP197" i="65032"/>
  <c r="HP261" i="65032" s="1"/>
  <c r="EP70" i="65032"/>
  <c r="HP201" i="65032"/>
  <c r="HP265" i="65032" s="1"/>
  <c r="EP74" i="65032"/>
  <c r="HP205" i="65032"/>
  <c r="HP269" i="65032" s="1"/>
  <c r="EP78" i="65032"/>
  <c r="HP209" i="65032"/>
  <c r="HP273" i="65032" s="1"/>
  <c r="EP82" i="65032"/>
  <c r="HP213" i="65032"/>
  <c r="HP277" i="65032" s="1"/>
  <c r="EP86" i="65032"/>
  <c r="HP175" i="65032"/>
  <c r="HP239" i="65032" s="1"/>
  <c r="EP48" i="65032"/>
  <c r="HP191" i="65032"/>
  <c r="HP255" i="65032" s="1"/>
  <c r="EP64" i="65032"/>
  <c r="HP195" i="65032"/>
  <c r="HP259" i="65032" s="1"/>
  <c r="EP68" i="65032"/>
  <c r="HP199" i="65032"/>
  <c r="HP263" i="65032" s="1"/>
  <c r="EP72" i="65032"/>
  <c r="HP203" i="65032"/>
  <c r="HP267" i="65032" s="1"/>
  <c r="EP76" i="65032"/>
  <c r="HP207" i="65032"/>
  <c r="HP271" i="65032" s="1"/>
  <c r="EP80" i="65032"/>
  <c r="HP211" i="65032"/>
  <c r="HP275" i="65032" s="1"/>
  <c r="EP84" i="65032"/>
  <c r="HL154" i="65032"/>
  <c r="HL218" i="65032" s="1"/>
  <c r="EO27" i="65032"/>
  <c r="EO34" i="65032"/>
  <c r="HL161" i="65032"/>
  <c r="HL225" i="65032" s="1"/>
  <c r="HL169" i="65032"/>
  <c r="HL233" i="65032" s="1"/>
  <c r="EO42" i="65032"/>
  <c r="HL173" i="65032"/>
  <c r="HL237" i="65032" s="1"/>
  <c r="EO46" i="65032"/>
  <c r="HP182" i="65032"/>
  <c r="HP246" i="65032" s="1"/>
  <c r="EP55" i="65032"/>
  <c r="HP180" i="65032"/>
  <c r="HP244" i="65032" s="1"/>
  <c r="EP53" i="65032"/>
  <c r="HL159" i="65032"/>
  <c r="HL223" i="65032" s="1"/>
  <c r="EO32" i="65032"/>
  <c r="HR55" i="65032"/>
  <c r="HQ182" i="65032"/>
  <c r="HR48" i="65032"/>
  <c r="HQ175" i="65032"/>
  <c r="HR64" i="65032"/>
  <c r="HQ191" i="65032"/>
  <c r="HR68" i="65032"/>
  <c r="HQ195" i="65032"/>
  <c r="HR72" i="65032"/>
  <c r="HQ199" i="65032"/>
  <c r="HR76" i="65032"/>
  <c r="HQ203" i="65032"/>
  <c r="HT80" i="65032"/>
  <c r="HW80" i="65032" s="1"/>
  <c r="HS207" i="65032"/>
  <c r="HS271" i="65032" s="1"/>
  <c r="HT84" i="65032"/>
  <c r="HW84" i="65032" s="1"/>
  <c r="HS211" i="65032"/>
  <c r="HS275" i="65032" s="1"/>
  <c r="HP27" i="65032"/>
  <c r="HP154" i="65032" s="1"/>
  <c r="HP218" i="65032" s="1"/>
  <c r="HO154" i="65032"/>
  <c r="HO218" i="65032" s="1"/>
  <c r="HJ94" i="65032"/>
  <c r="HI221" i="65032"/>
  <c r="HJ221" i="65032" s="1"/>
  <c r="HM242" i="65032"/>
  <c r="HN242" i="65032" s="1"/>
  <c r="HM246" i="65032"/>
  <c r="HN246" i="65032" s="1"/>
  <c r="HM250" i="65032"/>
  <c r="HN250" i="65032" s="1"/>
  <c r="HM258" i="65032"/>
  <c r="HN258" i="65032" s="1"/>
  <c r="HN194" i="65032"/>
  <c r="HM262" i="65032"/>
  <c r="HN262" i="65032" s="1"/>
  <c r="HN198" i="65032"/>
  <c r="HM266" i="65032"/>
  <c r="HN266" i="65032" s="1"/>
  <c r="HN202" i="65032"/>
  <c r="HM238" i="65032"/>
  <c r="HN238" i="65032" s="1"/>
  <c r="HM240" i="65032"/>
  <c r="HN240" i="65032" s="1"/>
  <c r="HM244" i="65032"/>
  <c r="HN244" i="65032" s="1"/>
  <c r="HM252" i="65032"/>
  <c r="HN252" i="65032" s="1"/>
  <c r="HM256" i="65032"/>
  <c r="HN256" i="65032" s="1"/>
  <c r="HN192" i="65032"/>
  <c r="HM260" i="65032"/>
  <c r="HN260" i="65032" s="1"/>
  <c r="HN196" i="65032"/>
  <c r="HM268" i="65032"/>
  <c r="HN268" i="65032" s="1"/>
  <c r="HN204" i="65032"/>
  <c r="HM239" i="65032"/>
  <c r="HN239" i="65032" s="1"/>
  <c r="HM259" i="65032"/>
  <c r="HN259" i="65032" s="1"/>
  <c r="HN195" i="65032"/>
  <c r="HM267" i="65032"/>
  <c r="HN267" i="65032" s="1"/>
  <c r="HN203" i="65032"/>
  <c r="HM271" i="65032"/>
  <c r="HN271" i="65032" s="1"/>
  <c r="HN207" i="65032"/>
  <c r="HM275" i="65032"/>
  <c r="HN275" i="65032" s="1"/>
  <c r="HN211" i="65032"/>
  <c r="HM272" i="65032"/>
  <c r="HN272" i="65032" s="1"/>
  <c r="HN208" i="65032"/>
  <c r="HI218" i="65032"/>
  <c r="HJ218" i="65032" s="1"/>
  <c r="HQ114" i="65032"/>
  <c r="HR114" i="65032" s="1"/>
  <c r="HS114" i="65032"/>
  <c r="HT114" i="65032" s="1"/>
  <c r="HQ118" i="65032"/>
  <c r="HR118" i="65032" s="1"/>
  <c r="HS118" i="65032"/>
  <c r="HT118" i="65032" s="1"/>
  <c r="HQ122" i="65032"/>
  <c r="HR122" i="65032" s="1"/>
  <c r="HS122" i="65032"/>
  <c r="HT122" i="65032" s="1"/>
  <c r="HQ126" i="65032"/>
  <c r="HR126" i="65032" s="1"/>
  <c r="HS126" i="65032"/>
  <c r="HT126" i="65032" s="1"/>
  <c r="HQ130" i="65032"/>
  <c r="HR130" i="65032" s="1"/>
  <c r="HS130" i="65032"/>
  <c r="HT130" i="65032" s="1"/>
  <c r="HQ134" i="65032"/>
  <c r="HR134" i="65032" s="1"/>
  <c r="HS134" i="65032"/>
  <c r="HT134" i="65032" s="1"/>
  <c r="HQ138" i="65032"/>
  <c r="HR138" i="65032" s="1"/>
  <c r="HS138" i="65032"/>
  <c r="HT138" i="65032" s="1"/>
  <c r="HQ142" i="65032"/>
  <c r="HR142" i="65032" s="1"/>
  <c r="HS142" i="65032"/>
  <c r="HT142" i="65032" s="1"/>
  <c r="HQ146" i="65032"/>
  <c r="HR146" i="65032" s="1"/>
  <c r="HS146" i="65032"/>
  <c r="HT146" i="65032" s="1"/>
  <c r="HQ150" i="65032"/>
  <c r="HR150" i="65032" s="1"/>
  <c r="HS150" i="65032"/>
  <c r="HT150" i="65032" s="1"/>
  <c r="HQ113" i="65032"/>
  <c r="HR113" i="65032" s="1"/>
  <c r="HS113" i="65032"/>
  <c r="HT113" i="65032" s="1"/>
  <c r="HQ117" i="65032"/>
  <c r="HR117" i="65032" s="1"/>
  <c r="HS117" i="65032"/>
  <c r="HT117" i="65032" s="1"/>
  <c r="HQ121" i="65032"/>
  <c r="HR121" i="65032" s="1"/>
  <c r="HS121" i="65032"/>
  <c r="HT121" i="65032" s="1"/>
  <c r="HQ125" i="65032"/>
  <c r="HR125" i="65032" s="1"/>
  <c r="HS125" i="65032"/>
  <c r="HT125" i="65032" s="1"/>
  <c r="HQ129" i="65032"/>
  <c r="HR129" i="65032" s="1"/>
  <c r="HS129" i="65032"/>
  <c r="HT129" i="65032" s="1"/>
  <c r="HQ133" i="65032"/>
  <c r="HR133" i="65032" s="1"/>
  <c r="HS133" i="65032"/>
  <c r="HT133" i="65032" s="1"/>
  <c r="HQ137" i="65032"/>
  <c r="HR137" i="65032" s="1"/>
  <c r="HS137" i="65032"/>
  <c r="HT137" i="65032" s="1"/>
  <c r="HQ141" i="65032"/>
  <c r="HR141" i="65032" s="1"/>
  <c r="HS141" i="65032"/>
  <c r="HT141" i="65032" s="1"/>
  <c r="HQ145" i="65032"/>
  <c r="HR145" i="65032" s="1"/>
  <c r="HS145" i="65032"/>
  <c r="HT145" i="65032" s="1"/>
  <c r="HQ149" i="65032"/>
  <c r="HR149" i="65032" s="1"/>
  <c r="HS149" i="65032"/>
  <c r="HT149" i="65032" s="1"/>
  <c r="HO96" i="65032"/>
  <c r="HP96" i="65032" s="1"/>
  <c r="HM96" i="65032"/>
  <c r="HN96" i="65032" s="1"/>
  <c r="HO98" i="65032"/>
  <c r="HP98" i="65032" s="1"/>
  <c r="HM98" i="65032"/>
  <c r="HN98" i="65032" s="1"/>
  <c r="HO100" i="65032"/>
  <c r="HP100" i="65032" s="1"/>
  <c r="HM100" i="65032"/>
  <c r="HN100" i="65032" s="1"/>
  <c r="HO102" i="65032"/>
  <c r="HP102" i="65032" s="1"/>
  <c r="HM102" i="65032"/>
  <c r="HN102" i="65032" s="1"/>
  <c r="HO104" i="65032"/>
  <c r="HP104" i="65032" s="1"/>
  <c r="HM104" i="65032"/>
  <c r="HN104" i="65032" s="1"/>
  <c r="HO106" i="65032"/>
  <c r="HP106" i="65032" s="1"/>
  <c r="HM106" i="65032"/>
  <c r="HN106" i="65032" s="1"/>
  <c r="HO108" i="65032"/>
  <c r="HP108" i="65032" s="1"/>
  <c r="HM108" i="65032"/>
  <c r="HN108" i="65032" s="1"/>
  <c r="HO110" i="65032"/>
  <c r="HP110" i="65032" s="1"/>
  <c r="HM110" i="65032"/>
  <c r="HN110" i="65032" s="1"/>
  <c r="HM91" i="65032"/>
  <c r="HN91" i="65032" s="1"/>
  <c r="HO91" i="65032"/>
  <c r="HP91" i="65032" s="1"/>
  <c r="HQ112" i="65032"/>
  <c r="HR112" i="65032" s="1"/>
  <c r="HS112" i="65032"/>
  <c r="HT112" i="65032" s="1"/>
  <c r="HQ116" i="65032"/>
  <c r="HR116" i="65032" s="1"/>
  <c r="HS116" i="65032"/>
  <c r="HT116" i="65032" s="1"/>
  <c r="HQ120" i="65032"/>
  <c r="HR120" i="65032" s="1"/>
  <c r="HS120" i="65032"/>
  <c r="HT120" i="65032" s="1"/>
  <c r="HQ124" i="65032"/>
  <c r="HR124" i="65032" s="1"/>
  <c r="HS124" i="65032"/>
  <c r="HT124" i="65032" s="1"/>
  <c r="HQ128" i="65032"/>
  <c r="HR128" i="65032" s="1"/>
  <c r="HS128" i="65032"/>
  <c r="HT128" i="65032" s="1"/>
  <c r="HQ132" i="65032"/>
  <c r="HR132" i="65032" s="1"/>
  <c r="HS132" i="65032"/>
  <c r="HT132" i="65032" s="1"/>
  <c r="HQ136" i="65032"/>
  <c r="HR136" i="65032" s="1"/>
  <c r="HS136" i="65032"/>
  <c r="HT136" i="65032" s="1"/>
  <c r="HQ140" i="65032"/>
  <c r="HR140" i="65032" s="1"/>
  <c r="HS140" i="65032"/>
  <c r="HT140" i="65032" s="1"/>
  <c r="HQ144" i="65032"/>
  <c r="HR144" i="65032" s="1"/>
  <c r="HS144" i="65032"/>
  <c r="HT144" i="65032" s="1"/>
  <c r="HQ148" i="65032"/>
  <c r="HR148" i="65032" s="1"/>
  <c r="HS148" i="65032"/>
  <c r="HT148" i="65032" s="1"/>
  <c r="HQ111" i="65032"/>
  <c r="HR111" i="65032" s="1"/>
  <c r="HS111" i="65032"/>
  <c r="HT111" i="65032" s="1"/>
  <c r="HQ115" i="65032"/>
  <c r="HR115" i="65032" s="1"/>
  <c r="HS115" i="65032"/>
  <c r="HT115" i="65032" s="1"/>
  <c r="HQ119" i="65032"/>
  <c r="HR119" i="65032" s="1"/>
  <c r="HS119" i="65032"/>
  <c r="HT119" i="65032" s="1"/>
  <c r="HQ123" i="65032"/>
  <c r="HR123" i="65032" s="1"/>
  <c r="HS123" i="65032"/>
  <c r="HT123" i="65032" s="1"/>
  <c r="HQ127" i="65032"/>
  <c r="HR127" i="65032" s="1"/>
  <c r="HS127" i="65032"/>
  <c r="HT127" i="65032" s="1"/>
  <c r="HQ131" i="65032"/>
  <c r="HR131" i="65032" s="1"/>
  <c r="HS131" i="65032"/>
  <c r="HT131" i="65032" s="1"/>
  <c r="HQ135" i="65032"/>
  <c r="HR135" i="65032" s="1"/>
  <c r="HS135" i="65032"/>
  <c r="HT135" i="65032" s="1"/>
  <c r="HQ139" i="65032"/>
  <c r="HR139" i="65032" s="1"/>
  <c r="HS139" i="65032"/>
  <c r="HT139" i="65032" s="1"/>
  <c r="HQ143" i="65032"/>
  <c r="HR143" i="65032" s="1"/>
  <c r="HS143" i="65032"/>
  <c r="HT143" i="65032" s="1"/>
  <c r="HQ147" i="65032"/>
  <c r="HR147" i="65032" s="1"/>
  <c r="HS147" i="65032"/>
  <c r="HT147" i="65032" s="1"/>
  <c r="HM93" i="65032"/>
  <c r="HN93" i="65032" s="1"/>
  <c r="HO93" i="65032"/>
  <c r="HP93" i="65032" s="1"/>
  <c r="HM95" i="65032"/>
  <c r="HN95" i="65032" s="1"/>
  <c r="HO95" i="65032"/>
  <c r="HP95" i="65032" s="1"/>
  <c r="HO97" i="65032"/>
  <c r="HP97" i="65032" s="1"/>
  <c r="HM97" i="65032"/>
  <c r="HN97" i="65032" s="1"/>
  <c r="HO99" i="65032"/>
  <c r="HP99" i="65032" s="1"/>
  <c r="HM99" i="65032"/>
  <c r="HN99" i="65032" s="1"/>
  <c r="HO101" i="65032"/>
  <c r="HP101" i="65032" s="1"/>
  <c r="HM101" i="65032"/>
  <c r="HN101" i="65032" s="1"/>
  <c r="HO103" i="65032"/>
  <c r="HP103" i="65032" s="1"/>
  <c r="HM103" i="65032"/>
  <c r="HN103" i="65032" s="1"/>
  <c r="HO105" i="65032"/>
  <c r="HP105" i="65032" s="1"/>
  <c r="HM105" i="65032"/>
  <c r="HN105" i="65032" s="1"/>
  <c r="HO107" i="65032"/>
  <c r="HP107" i="65032" s="1"/>
  <c r="HM107" i="65032"/>
  <c r="HN107" i="65032" s="1"/>
  <c r="HO109" i="65032"/>
  <c r="HP109" i="65032" s="1"/>
  <c r="HM109" i="65032"/>
  <c r="HN109" i="65032" s="1"/>
  <c r="HO92" i="65032"/>
  <c r="HP92" i="65032" s="1"/>
  <c r="HM92" i="65032"/>
  <c r="HN92" i="65032" s="1"/>
  <c r="HO94" i="65032"/>
  <c r="HP94" i="65032" s="1"/>
  <c r="HM94" i="65032"/>
  <c r="HN94" i="65032" s="1"/>
  <c r="HW294" i="65032" l="1"/>
  <c r="HX294" i="65032" s="1"/>
  <c r="HY294" i="65032" s="1"/>
  <c r="HQ63" i="65032"/>
  <c r="HQ190" i="65032" s="1"/>
  <c r="HQ254" i="65032" s="1"/>
  <c r="HR254" i="65032" s="1"/>
  <c r="X67" i="65032"/>
  <c r="V67" i="65032"/>
  <c r="W67" i="65032"/>
  <c r="X79" i="65032"/>
  <c r="W79" i="65032"/>
  <c r="V79" i="65032"/>
  <c r="V69" i="65032"/>
  <c r="X69" i="65032"/>
  <c r="W69" i="65032"/>
  <c r="X28" i="65032"/>
  <c r="W28" i="65032"/>
  <c r="V28" i="65032"/>
  <c r="W44" i="65032"/>
  <c r="X44" i="65032"/>
  <c r="V44" i="65032"/>
  <c r="W42" i="65032"/>
  <c r="V42" i="65032"/>
  <c r="X42" i="65032"/>
  <c r="X35" i="65032"/>
  <c r="V35" i="65032"/>
  <c r="W35" i="65032"/>
  <c r="W74" i="65032"/>
  <c r="X74" i="65032"/>
  <c r="V74" i="65032"/>
  <c r="X46" i="65032"/>
  <c r="W46" i="65032"/>
  <c r="V46" i="65032"/>
  <c r="W70" i="65032"/>
  <c r="V70" i="65032"/>
  <c r="X70" i="65032"/>
  <c r="W78" i="65032"/>
  <c r="V78" i="65032"/>
  <c r="X78" i="65032"/>
  <c r="X43" i="65032"/>
  <c r="W43" i="65032"/>
  <c r="V43" i="65032"/>
  <c r="V81" i="65032"/>
  <c r="X81" i="65032"/>
  <c r="W81" i="65032"/>
  <c r="V73" i="65032"/>
  <c r="X73" i="65032"/>
  <c r="W73" i="65032"/>
  <c r="X75" i="65032"/>
  <c r="W75" i="65032"/>
  <c r="V75" i="65032"/>
  <c r="W31" i="65032"/>
  <c r="X31" i="65032"/>
  <c r="V31" i="65032"/>
  <c r="X39" i="65032"/>
  <c r="W39" i="65032"/>
  <c r="V39" i="65032"/>
  <c r="W38" i="65032"/>
  <c r="V38" i="65032"/>
  <c r="X38" i="65032"/>
  <c r="X71" i="65032"/>
  <c r="W71" i="65032"/>
  <c r="V71" i="65032"/>
  <c r="X33" i="65032"/>
  <c r="W33" i="65032"/>
  <c r="V33" i="65032"/>
  <c r="X34" i="65032"/>
  <c r="W34" i="65032"/>
  <c r="V34" i="65032"/>
  <c r="X68" i="65032"/>
  <c r="W68" i="65032"/>
  <c r="V68" i="65032"/>
  <c r="X80" i="65032"/>
  <c r="W80" i="65032"/>
  <c r="V80" i="65032"/>
  <c r="W41" i="65032"/>
  <c r="V41" i="65032"/>
  <c r="X41" i="65032"/>
  <c r="X27" i="65032"/>
  <c r="V27" i="65032"/>
  <c r="W27" i="65032"/>
  <c r="V72" i="65032"/>
  <c r="X72" i="65032"/>
  <c r="W72" i="65032"/>
  <c r="W45" i="65032"/>
  <c r="V45" i="65032"/>
  <c r="X45" i="65032"/>
  <c r="W40" i="65032"/>
  <c r="X40" i="65032"/>
  <c r="V40" i="65032"/>
  <c r="W36" i="65032"/>
  <c r="X36" i="65032"/>
  <c r="V36" i="65032"/>
  <c r="W37" i="65032"/>
  <c r="V37" i="65032"/>
  <c r="X37" i="65032"/>
  <c r="X30" i="65032"/>
  <c r="W30" i="65032"/>
  <c r="V30" i="65032"/>
  <c r="X29" i="65032"/>
  <c r="W29" i="65032"/>
  <c r="V29" i="65032"/>
  <c r="X76" i="65032"/>
  <c r="V76" i="65032"/>
  <c r="W76" i="65032"/>
  <c r="V77" i="65032"/>
  <c r="W77" i="65032"/>
  <c r="X77" i="65032"/>
  <c r="X32" i="65032"/>
  <c r="W32" i="65032"/>
  <c r="V32" i="65032"/>
  <c r="R81" i="65032"/>
  <c r="S81" i="65032" s="1"/>
  <c r="R69" i="65032"/>
  <c r="S69" i="65032" s="1"/>
  <c r="R67" i="65032"/>
  <c r="Q67" i="65032" s="1"/>
  <c r="R73" i="65032"/>
  <c r="Q73" i="65032" s="1"/>
  <c r="R72" i="65032"/>
  <c r="Q72" i="65032" s="1"/>
  <c r="R75" i="65032"/>
  <c r="S75" i="65032" s="1"/>
  <c r="R79" i="65032"/>
  <c r="S79" i="65032" s="1"/>
  <c r="R74" i="65032"/>
  <c r="Q74" i="65032" s="1"/>
  <c r="R70" i="65032"/>
  <c r="S70" i="65032" s="1"/>
  <c r="R78" i="65032"/>
  <c r="S78" i="65032" s="1"/>
  <c r="R71" i="65032"/>
  <c r="Q71" i="65032" s="1"/>
  <c r="R68" i="65032"/>
  <c r="S68" i="65032" s="1"/>
  <c r="R80" i="65032"/>
  <c r="Q80" i="65032" s="1"/>
  <c r="R76" i="65032"/>
  <c r="Q76" i="65032" s="1"/>
  <c r="R77" i="65032"/>
  <c r="Q77" i="65032" s="1"/>
  <c r="R41" i="65032"/>
  <c r="S41" i="65032" s="1"/>
  <c r="R32" i="65032"/>
  <c r="S32" i="65032" s="1"/>
  <c r="R42" i="65032"/>
  <c r="R46" i="65032"/>
  <c r="R43" i="65032"/>
  <c r="R39" i="65032"/>
  <c r="R38" i="65032"/>
  <c r="R33" i="65032"/>
  <c r="R34" i="65032"/>
  <c r="R28" i="65032"/>
  <c r="R45" i="65032"/>
  <c r="R31" i="65032"/>
  <c r="R44" i="65032"/>
  <c r="R35" i="65032"/>
  <c r="R27" i="65032"/>
  <c r="S27" i="65032" s="1"/>
  <c r="R40" i="65032"/>
  <c r="R36" i="65032"/>
  <c r="R37" i="65032"/>
  <c r="R30" i="65032"/>
  <c r="R29" i="65032"/>
  <c r="HY283" i="65032"/>
  <c r="HZ283" i="65032" s="1"/>
  <c r="IA283" i="65032"/>
  <c r="IB283" i="65032" s="1"/>
  <c r="HY332" i="65032"/>
  <c r="HZ332" i="65032" s="1"/>
  <c r="IA332" i="65032"/>
  <c r="IB332" i="65032" s="1"/>
  <c r="IA291" i="65032"/>
  <c r="IB291" i="65032" s="1"/>
  <c r="HY291" i="65032"/>
  <c r="HY305" i="65032"/>
  <c r="HZ305" i="65032" s="1"/>
  <c r="IA305" i="65032"/>
  <c r="IB305" i="65032" s="1"/>
  <c r="HY326" i="65032"/>
  <c r="HZ326" i="65032" s="1"/>
  <c r="IA326" i="65032"/>
  <c r="IB326" i="65032" s="1"/>
  <c r="IA320" i="65032"/>
  <c r="IB320" i="65032" s="1"/>
  <c r="HY320" i="65032"/>
  <c r="HZ320" i="65032" s="1"/>
  <c r="HY301" i="65032"/>
  <c r="IA301" i="65032"/>
  <c r="IB301" i="65032" s="1"/>
  <c r="HY299" i="65032"/>
  <c r="IA299" i="65032"/>
  <c r="IB299" i="65032" s="1"/>
  <c r="IA328" i="65032"/>
  <c r="IB328" i="65032" s="1"/>
  <c r="HY328" i="65032"/>
  <c r="HZ328" i="65032" s="1"/>
  <c r="HY315" i="65032"/>
  <c r="HZ315" i="65032" s="1"/>
  <c r="IA315" i="65032"/>
  <c r="IB315" i="65032" s="1"/>
  <c r="HY327" i="65032"/>
  <c r="HZ327" i="65032" s="1"/>
  <c r="IA327" i="65032"/>
  <c r="IB327" i="65032" s="1"/>
  <c r="IA286" i="65032"/>
  <c r="IB286" i="65032" s="1"/>
  <c r="HY286" i="65032"/>
  <c r="HZ286" i="65032" s="1"/>
  <c r="HY339" i="65032"/>
  <c r="HZ339" i="65032" s="1"/>
  <c r="IA339" i="65032"/>
  <c r="IB339" i="65032" s="1"/>
  <c r="HY297" i="65032"/>
  <c r="HZ297" i="65032" s="1"/>
  <c r="IA297" i="65032"/>
  <c r="IB297" i="65032" s="1"/>
  <c r="HY331" i="65032"/>
  <c r="HZ331" i="65032" s="1"/>
  <c r="IA331" i="65032"/>
  <c r="IB331" i="65032" s="1"/>
  <c r="IA290" i="65032"/>
  <c r="IB290" i="65032" s="1"/>
  <c r="HY290" i="65032"/>
  <c r="IA304" i="65032"/>
  <c r="IB304" i="65032" s="1"/>
  <c r="HY304" i="65032"/>
  <c r="HY310" i="65032"/>
  <c r="IA310" i="65032"/>
  <c r="IB310" i="65032" s="1"/>
  <c r="HY288" i="65032"/>
  <c r="IA288" i="65032"/>
  <c r="IB288" i="65032" s="1"/>
  <c r="IA285" i="65032"/>
  <c r="IB285" i="65032" s="1"/>
  <c r="HY285" i="65032"/>
  <c r="HZ285" i="65032" s="1"/>
  <c r="IA292" i="65032"/>
  <c r="IB292" i="65032" s="1"/>
  <c r="HY292" i="65032"/>
  <c r="HY337" i="65032"/>
  <c r="HZ337" i="65032" s="1"/>
  <c r="IA337" i="65032"/>
  <c r="IB337" i="65032" s="1"/>
  <c r="IA287" i="65032"/>
  <c r="IB287" i="65032" s="1"/>
  <c r="HY287" i="65032"/>
  <c r="IA319" i="65032"/>
  <c r="IB319" i="65032" s="1"/>
  <c r="HY319" i="65032"/>
  <c r="HZ319" i="65032" s="1"/>
  <c r="IA318" i="65032"/>
  <c r="IB318" i="65032" s="1"/>
  <c r="HY318" i="65032"/>
  <c r="HZ318" i="65032" s="1"/>
  <c r="HY309" i="65032"/>
  <c r="HZ309" i="65032" s="1"/>
  <c r="IA309" i="65032"/>
  <c r="IB309" i="65032" s="1"/>
  <c r="IA302" i="65032"/>
  <c r="IB302" i="65032" s="1"/>
  <c r="HY302" i="65032"/>
  <c r="HZ302" i="65032" s="1"/>
  <c r="IA300" i="65032"/>
  <c r="IB300" i="65032" s="1"/>
  <c r="HY300" i="65032"/>
  <c r="IA323" i="65032"/>
  <c r="IB323" i="65032" s="1"/>
  <c r="HY323" i="65032"/>
  <c r="HZ323" i="65032" s="1"/>
  <c r="IA333" i="65032"/>
  <c r="IB333" i="65032" s="1"/>
  <c r="HY333" i="65032"/>
  <c r="HZ333" i="65032" s="1"/>
  <c r="IA316" i="65032"/>
  <c r="IB316" i="65032" s="1"/>
  <c r="HY316" i="65032"/>
  <c r="IA336" i="65032"/>
  <c r="IB336" i="65032" s="1"/>
  <c r="HY336" i="65032"/>
  <c r="HZ336" i="65032" s="1"/>
  <c r="IA324" i="65032"/>
  <c r="IB324" i="65032" s="1"/>
  <c r="HY324" i="65032"/>
  <c r="HZ324" i="65032" s="1"/>
  <c r="HY313" i="65032"/>
  <c r="HZ313" i="65032" s="1"/>
  <c r="IA313" i="65032"/>
  <c r="IB313" i="65032" s="1"/>
  <c r="IA340" i="65032"/>
  <c r="IB340" i="65032" s="1"/>
  <c r="HY340" i="65032"/>
  <c r="HZ340" i="65032" s="1"/>
  <c r="HY314" i="65032"/>
  <c r="HZ314" i="65032" s="1"/>
  <c r="IA314" i="65032"/>
  <c r="IB314" i="65032" s="1"/>
  <c r="HY321" i="65032"/>
  <c r="HZ321" i="65032" s="1"/>
  <c r="IA321" i="65032"/>
  <c r="IB321" i="65032" s="1"/>
  <c r="IA341" i="65032"/>
  <c r="IB341" i="65032" s="1"/>
  <c r="HY341" i="65032"/>
  <c r="HZ341" i="65032" s="1"/>
  <c r="IA312" i="65032"/>
  <c r="IB312" i="65032" s="1"/>
  <c r="HY312" i="65032"/>
  <c r="HZ312" i="65032" s="1"/>
  <c r="IA308" i="65032"/>
  <c r="IB308" i="65032" s="1"/>
  <c r="HY308" i="65032"/>
  <c r="HZ308" i="65032" s="1"/>
  <c r="IA289" i="65032"/>
  <c r="IB289" i="65032" s="1"/>
  <c r="HY289" i="65032"/>
  <c r="HW282" i="65032"/>
  <c r="HX282" i="65032" s="1"/>
  <c r="HU282" i="65032"/>
  <c r="HV282" i="65032" s="1"/>
  <c r="HY284" i="65032"/>
  <c r="HZ284" i="65032" s="1"/>
  <c r="IA284" i="65032"/>
  <c r="IB284" i="65032" s="1"/>
  <c r="HY298" i="65032"/>
  <c r="IA298" i="65032"/>
  <c r="IB298" i="65032" s="1"/>
  <c r="IA338" i="65032"/>
  <c r="IB338" i="65032" s="1"/>
  <c r="HY338" i="65032"/>
  <c r="HZ338" i="65032" s="1"/>
  <c r="IA307" i="65032"/>
  <c r="IB307" i="65032" s="1"/>
  <c r="HY307" i="65032"/>
  <c r="HZ307" i="65032" s="1"/>
  <c r="HY330" i="65032"/>
  <c r="HZ330" i="65032" s="1"/>
  <c r="IA330" i="65032"/>
  <c r="IB330" i="65032" s="1"/>
  <c r="HY311" i="65032"/>
  <c r="HZ311" i="65032" s="1"/>
  <c r="IA311" i="65032"/>
  <c r="IB311" i="65032" s="1"/>
  <c r="IA306" i="65032"/>
  <c r="IB306" i="65032" s="1"/>
  <c r="HY306" i="65032"/>
  <c r="HY325" i="65032"/>
  <c r="HZ325" i="65032" s="1"/>
  <c r="IA325" i="65032"/>
  <c r="IB325" i="65032" s="1"/>
  <c r="IA293" i="65032"/>
  <c r="IB293" i="65032" s="1"/>
  <c r="HY293" i="65032"/>
  <c r="IA296" i="65032"/>
  <c r="IB296" i="65032" s="1"/>
  <c r="HY296" i="65032"/>
  <c r="IA334" i="65032"/>
  <c r="IB334" i="65032" s="1"/>
  <c r="HY334" i="65032"/>
  <c r="HZ334" i="65032" s="1"/>
  <c r="IA295" i="65032"/>
  <c r="IB295" i="65032" s="1"/>
  <c r="HY295" i="65032"/>
  <c r="IA329" i="65032"/>
  <c r="IB329" i="65032" s="1"/>
  <c r="HY329" i="65032"/>
  <c r="HZ329" i="65032" s="1"/>
  <c r="IA335" i="65032"/>
  <c r="IB335" i="65032" s="1"/>
  <c r="HY335" i="65032"/>
  <c r="HZ335" i="65032" s="1"/>
  <c r="HY322" i="65032"/>
  <c r="HZ322" i="65032" s="1"/>
  <c r="IA322" i="65032"/>
  <c r="IB322" i="65032" s="1"/>
  <c r="IA317" i="65032"/>
  <c r="IB317" i="65032" s="1"/>
  <c r="HY317" i="65032"/>
  <c r="HZ317" i="65032" s="1"/>
  <c r="IA303" i="65032"/>
  <c r="IB303" i="65032" s="1"/>
  <c r="HY303" i="65032"/>
  <c r="HZ303" i="65032" s="1"/>
  <c r="HQ197" i="65032"/>
  <c r="HR197" i="65032" s="1"/>
  <c r="EP60" i="65032"/>
  <c r="HQ60" i="65032"/>
  <c r="HQ187" i="65032" s="1"/>
  <c r="HS60" i="65032"/>
  <c r="HS187" i="65032" s="1"/>
  <c r="HS251" i="65032" s="1"/>
  <c r="EP81" i="65032"/>
  <c r="HS83" i="65032"/>
  <c r="HT83" i="65032" s="1"/>
  <c r="EQ83" i="65032" s="1"/>
  <c r="HQ54" i="65032"/>
  <c r="HR54" i="65032" s="1"/>
  <c r="EP54" i="65032"/>
  <c r="HS174" i="65032"/>
  <c r="HS238" i="65032" s="1"/>
  <c r="HS81" i="65032"/>
  <c r="HT81" i="65032" s="1"/>
  <c r="EQ81" i="65032" s="1"/>
  <c r="HM161" i="65032"/>
  <c r="HM225" i="65032" s="1"/>
  <c r="HN225" i="65032" s="1"/>
  <c r="HQ180" i="65032"/>
  <c r="HQ244" i="65032" s="1"/>
  <c r="HR244" i="65032" s="1"/>
  <c r="HP46" i="65032"/>
  <c r="HP173" i="65032" s="1"/>
  <c r="HP237" i="65032" s="1"/>
  <c r="HQ83" i="65032"/>
  <c r="HR83" i="65032" s="1"/>
  <c r="HQ81" i="65032"/>
  <c r="HQ208" i="65032" s="1"/>
  <c r="HQ272" i="65032" s="1"/>
  <c r="HR272" i="65032" s="1"/>
  <c r="HR63" i="65032"/>
  <c r="EP83" i="65032"/>
  <c r="HN197" i="65032"/>
  <c r="HP42" i="65032"/>
  <c r="HQ42" i="65032" s="1"/>
  <c r="HR42" i="65032" s="1"/>
  <c r="HS54" i="65032"/>
  <c r="HS181" i="65032" s="1"/>
  <c r="HS245" i="65032" s="1"/>
  <c r="HS65" i="65032"/>
  <c r="HS192" i="65032" s="1"/>
  <c r="HS256" i="65032" s="1"/>
  <c r="HQ49" i="65032"/>
  <c r="HQ176" i="65032" s="1"/>
  <c r="HQ240" i="65032" s="1"/>
  <c r="HR240" i="65032" s="1"/>
  <c r="HS49" i="65032"/>
  <c r="HU59" i="65032"/>
  <c r="HU186" i="65032" s="1"/>
  <c r="HN189" i="65032"/>
  <c r="EP49" i="65032"/>
  <c r="HR86" i="65032"/>
  <c r="HQ189" i="65032"/>
  <c r="HR189" i="65032" s="1"/>
  <c r="EP63" i="65032"/>
  <c r="HQ205" i="65032"/>
  <c r="HR205" i="65032" s="1"/>
  <c r="HQ67" i="65032"/>
  <c r="HR67" i="65032" s="1"/>
  <c r="HN33" i="65032"/>
  <c r="HS63" i="65032"/>
  <c r="HT63" i="65032" s="1"/>
  <c r="EQ63" i="65032" s="1"/>
  <c r="HM155" i="65032"/>
  <c r="HM219" i="65032" s="1"/>
  <c r="HN219" i="65032" s="1"/>
  <c r="HS67" i="65032"/>
  <c r="HS194" i="65032" s="1"/>
  <c r="HS258" i="65032" s="1"/>
  <c r="EP67" i="65032"/>
  <c r="HQ201" i="65032"/>
  <c r="HR201" i="65032" s="1"/>
  <c r="HN40" i="65032"/>
  <c r="HM269" i="65032"/>
  <c r="HN269" i="65032" s="1"/>
  <c r="HN45" i="65032"/>
  <c r="HS175" i="65032"/>
  <c r="HS239" i="65032" s="1"/>
  <c r="HN201" i="65032"/>
  <c r="HP38" i="65032"/>
  <c r="HQ38" i="65032" s="1"/>
  <c r="HQ165" i="65032" s="1"/>
  <c r="HQ229" i="65032" s="1"/>
  <c r="HR229" i="65032" s="1"/>
  <c r="HM156" i="65032"/>
  <c r="HM220" i="65032" s="1"/>
  <c r="HN220" i="65032" s="1"/>
  <c r="HT72" i="65032"/>
  <c r="HW72" i="65032" s="1"/>
  <c r="HX72" i="65032" s="1"/>
  <c r="IA72" i="65032" s="1"/>
  <c r="HP35" i="65032"/>
  <c r="HS35" i="65032" s="1"/>
  <c r="HT35" i="65032" s="1"/>
  <c r="HT162" i="65032" s="1"/>
  <c r="HT226" i="65032" s="1"/>
  <c r="HS209" i="65032"/>
  <c r="HS273" i="65032" s="1"/>
  <c r="HO164" i="65032"/>
  <c r="HO228" i="65032" s="1"/>
  <c r="HQ196" i="65032"/>
  <c r="HR196" i="65032" s="1"/>
  <c r="HS56" i="65032"/>
  <c r="HT56" i="65032" s="1"/>
  <c r="HU56" i="65032" s="1"/>
  <c r="HS34" i="65032"/>
  <c r="HS161" i="65032" s="1"/>
  <c r="HS225" i="65032" s="1"/>
  <c r="HP43" i="65032"/>
  <c r="HS43" i="65032" s="1"/>
  <c r="HS170" i="65032" s="1"/>
  <c r="HS234" i="65032" s="1"/>
  <c r="HQ193" i="65032"/>
  <c r="HR193" i="65032" s="1"/>
  <c r="EP51" i="65032"/>
  <c r="HN206" i="65032"/>
  <c r="HM158" i="65032"/>
  <c r="HM222" i="65032" s="1"/>
  <c r="HN222" i="65032" s="1"/>
  <c r="EP65" i="65032"/>
  <c r="HQ30" i="65032"/>
  <c r="HQ157" i="65032" s="1"/>
  <c r="HS30" i="65032"/>
  <c r="HS157" i="65032" s="1"/>
  <c r="HS221" i="65032" s="1"/>
  <c r="HR77" i="65032"/>
  <c r="HO157" i="65032"/>
  <c r="HO221" i="65032" s="1"/>
  <c r="HP33" i="65032"/>
  <c r="HQ33" i="65032" s="1"/>
  <c r="HR33" i="65032" s="1"/>
  <c r="HR75" i="65032"/>
  <c r="HN32" i="65032"/>
  <c r="HM274" i="65032"/>
  <c r="HN274" i="65032" s="1"/>
  <c r="HN190" i="65032"/>
  <c r="HQ200" i="65032"/>
  <c r="HR200" i="65032" s="1"/>
  <c r="HQ56" i="65032"/>
  <c r="HQ183" i="65032" s="1"/>
  <c r="HR51" i="65032"/>
  <c r="HQ178" i="65032"/>
  <c r="HQ242" i="65032" s="1"/>
  <c r="HR242" i="65032" s="1"/>
  <c r="HT174" i="65032"/>
  <c r="HT238" i="65032" s="1"/>
  <c r="EQ47" i="65032"/>
  <c r="HQ65" i="65032"/>
  <c r="HQ192" i="65032" s="1"/>
  <c r="HR192" i="65032" s="1"/>
  <c r="HW50" i="65032"/>
  <c r="HW177" i="65032" s="1"/>
  <c r="HW241" i="65032" s="1"/>
  <c r="EP56" i="65032"/>
  <c r="HN213" i="65032"/>
  <c r="HP36" i="65032"/>
  <c r="HS36" i="65032" s="1"/>
  <c r="HS163" i="65032" s="1"/>
  <c r="HS227" i="65032" s="1"/>
  <c r="HT68" i="65032"/>
  <c r="HT195" i="65032" s="1"/>
  <c r="HT259" i="65032" s="1"/>
  <c r="HM166" i="65032"/>
  <c r="HM230" i="65032" s="1"/>
  <c r="HN230" i="65032" s="1"/>
  <c r="HN41" i="65032"/>
  <c r="HO156" i="65032"/>
  <c r="HO220" i="65032" s="1"/>
  <c r="HQ211" i="65032"/>
  <c r="HQ275" i="65032" s="1"/>
  <c r="HR275" i="65032" s="1"/>
  <c r="HS179" i="65032"/>
  <c r="HS243" i="65032" s="1"/>
  <c r="HU47" i="65032"/>
  <c r="HV47" i="65032" s="1"/>
  <c r="HT73" i="65032"/>
  <c r="HW73" i="65032" s="1"/>
  <c r="HX73" i="65032" s="1"/>
  <c r="HQ177" i="65032"/>
  <c r="HQ241" i="65032" s="1"/>
  <c r="HR241" i="65032" s="1"/>
  <c r="HT85" i="65032"/>
  <c r="EQ85" i="65032" s="1"/>
  <c r="HN199" i="65032"/>
  <c r="HN193" i="65032"/>
  <c r="HT69" i="65032"/>
  <c r="HT196" i="65032" s="1"/>
  <c r="HT260" i="65032" s="1"/>
  <c r="HR71" i="65032"/>
  <c r="HN43" i="65032"/>
  <c r="HP45" i="65032"/>
  <c r="EP45" i="65032" s="1"/>
  <c r="HT76" i="65032"/>
  <c r="HT203" i="65032" s="1"/>
  <c r="HT267" i="65032" s="1"/>
  <c r="HS191" i="65032"/>
  <c r="HS255" i="65032" s="1"/>
  <c r="HP178" i="65032"/>
  <c r="HP242" i="65032" s="1"/>
  <c r="HS51" i="65032"/>
  <c r="HS32" i="65032"/>
  <c r="HS159" i="65032" s="1"/>
  <c r="HS223" i="65032" s="1"/>
  <c r="HW62" i="65032"/>
  <c r="HX62" i="65032" s="1"/>
  <c r="HR52" i="65032"/>
  <c r="HP40" i="65032"/>
  <c r="HQ40" i="65032" s="1"/>
  <c r="HR40" i="65032" s="1"/>
  <c r="HP31" i="65032"/>
  <c r="HP158" i="65032" s="1"/>
  <c r="HP222" i="65032" s="1"/>
  <c r="HM165" i="65032"/>
  <c r="HM229" i="65032" s="1"/>
  <c r="HN229" i="65032" s="1"/>
  <c r="HO168" i="65032"/>
  <c r="HO232" i="65032" s="1"/>
  <c r="HW48" i="65032"/>
  <c r="HW175" i="65032" s="1"/>
  <c r="HW239" i="65032" s="1"/>
  <c r="HU48" i="65032"/>
  <c r="HV48" i="65032" s="1"/>
  <c r="HN212" i="65032"/>
  <c r="HW78" i="65032"/>
  <c r="HX78" i="65032" s="1"/>
  <c r="HY78" i="65032" s="1"/>
  <c r="HN191" i="65032"/>
  <c r="HM273" i="65032"/>
  <c r="HN273" i="65032" s="1"/>
  <c r="HN200" i="65032"/>
  <c r="HP44" i="65032"/>
  <c r="HS184" i="65032"/>
  <c r="HS248" i="65032" s="1"/>
  <c r="HQ174" i="65032"/>
  <c r="HN37" i="65032"/>
  <c r="HQ207" i="65032"/>
  <c r="HR207" i="65032" s="1"/>
  <c r="HS198" i="65032"/>
  <c r="HS262" i="65032" s="1"/>
  <c r="HM157" i="65032"/>
  <c r="HM221" i="65032" s="1"/>
  <c r="HN221" i="65032" s="1"/>
  <c r="HW70" i="65032"/>
  <c r="HX70" i="65032" s="1"/>
  <c r="HY70" i="65032" s="1"/>
  <c r="HU75" i="65032"/>
  <c r="HU202" i="65032" s="1"/>
  <c r="HU80" i="65032"/>
  <c r="HU207" i="65032" s="1"/>
  <c r="HQ206" i="65032"/>
  <c r="HQ270" i="65032" s="1"/>
  <c r="HR270" i="65032" s="1"/>
  <c r="HR61" i="65032"/>
  <c r="HP28" i="65032"/>
  <c r="HP155" i="65032" s="1"/>
  <c r="HP219" i="65032" s="1"/>
  <c r="HQ41" i="65032"/>
  <c r="HR41" i="65032" s="1"/>
  <c r="HS41" i="65032"/>
  <c r="HT41" i="65032" s="1"/>
  <c r="HP156" i="65032"/>
  <c r="HP220" i="65032" s="1"/>
  <c r="HQ29" i="65032"/>
  <c r="HR29" i="65032" s="1"/>
  <c r="EP29" i="65032"/>
  <c r="HT179" i="65032"/>
  <c r="HT243" i="65032" s="1"/>
  <c r="HU52" i="65032"/>
  <c r="HV52" i="65032" s="1"/>
  <c r="EQ52" i="65032"/>
  <c r="HW74" i="65032"/>
  <c r="HX74" i="65032" s="1"/>
  <c r="HU64" i="65032"/>
  <c r="HV64" i="65032" s="1"/>
  <c r="EP27" i="65032"/>
  <c r="HS188" i="65032"/>
  <c r="HS252" i="65032" s="1"/>
  <c r="HW86" i="65032"/>
  <c r="HW213" i="65032" s="1"/>
  <c r="HW277" i="65032" s="1"/>
  <c r="HW66" i="65032"/>
  <c r="HX66" i="65032" s="1"/>
  <c r="HU84" i="65032"/>
  <c r="HV84" i="65032" s="1"/>
  <c r="HN36" i="65032"/>
  <c r="HN35" i="65032"/>
  <c r="HT77" i="65032"/>
  <c r="EQ77" i="65032" s="1"/>
  <c r="HT53" i="65032"/>
  <c r="EQ53" i="65032" s="1"/>
  <c r="HN44" i="65032"/>
  <c r="HP39" i="65032"/>
  <c r="HS39" i="65032" s="1"/>
  <c r="HR57" i="65032"/>
  <c r="HT79" i="65032"/>
  <c r="EQ79" i="65032" s="1"/>
  <c r="HT55" i="65032"/>
  <c r="EQ55" i="65032" s="1"/>
  <c r="HR59" i="65032"/>
  <c r="HT198" i="65032"/>
  <c r="HT262" i="65032" s="1"/>
  <c r="HU71" i="65032"/>
  <c r="HV71" i="65032" s="1"/>
  <c r="HT188" i="65032"/>
  <c r="HT252" i="65032" s="1"/>
  <c r="EQ61" i="65032"/>
  <c r="HU61" i="65032"/>
  <c r="HV61" i="65032" s="1"/>
  <c r="HT184" i="65032"/>
  <c r="HT248" i="65032" s="1"/>
  <c r="EQ57" i="65032"/>
  <c r="HU57" i="65032"/>
  <c r="HU184" i="65032" s="1"/>
  <c r="HS185" i="65032"/>
  <c r="HS249" i="65032" s="1"/>
  <c r="HT58" i="65032"/>
  <c r="HU58" i="65032" s="1"/>
  <c r="HU185" i="65032" s="1"/>
  <c r="HU82" i="65032"/>
  <c r="HV82" i="65032" s="1"/>
  <c r="HS37" i="65032"/>
  <c r="HT37" i="65032" s="1"/>
  <c r="HQ27" i="65032"/>
  <c r="HQ154" i="65032" s="1"/>
  <c r="HP212" i="65032"/>
  <c r="HP276" i="65032" s="1"/>
  <c r="HQ85" i="65032"/>
  <c r="EP85" i="65032"/>
  <c r="HP185" i="65032"/>
  <c r="HP249" i="65032" s="1"/>
  <c r="HQ58" i="65032"/>
  <c r="EP58" i="65032"/>
  <c r="EQ71" i="65032"/>
  <c r="EQ75" i="65032"/>
  <c r="EQ59" i="65032"/>
  <c r="HS29" i="65032"/>
  <c r="HS156" i="65032" s="1"/>
  <c r="HS220" i="65032" s="1"/>
  <c r="HW52" i="65032"/>
  <c r="HW179" i="65032" s="1"/>
  <c r="HW243" i="65032" s="1"/>
  <c r="HW47" i="65032"/>
  <c r="HW174" i="65032" s="1"/>
  <c r="HW238" i="65032" s="1"/>
  <c r="HW75" i="65032"/>
  <c r="HW202" i="65032" s="1"/>
  <c r="HW266" i="65032" s="1"/>
  <c r="HW71" i="65032"/>
  <c r="HW198" i="65032" s="1"/>
  <c r="HW262" i="65032" s="1"/>
  <c r="HW59" i="65032"/>
  <c r="HW186" i="65032" s="1"/>
  <c r="HW250" i="65032" s="1"/>
  <c r="HW61" i="65032"/>
  <c r="HW188" i="65032" s="1"/>
  <c r="HW252" i="65032" s="1"/>
  <c r="HW57" i="65032"/>
  <c r="HX57" i="65032" s="1"/>
  <c r="HS27" i="65032"/>
  <c r="HS154" i="65032" s="1"/>
  <c r="HS218" i="65032" s="1"/>
  <c r="EO24" i="65032"/>
  <c r="HR32" i="65032"/>
  <c r="HQ159" i="65032"/>
  <c r="HQ223" i="65032" s="1"/>
  <c r="HR223" i="65032" s="1"/>
  <c r="HV86" i="65032"/>
  <c r="HU213" i="65032"/>
  <c r="HV78" i="65032"/>
  <c r="HU205" i="65032"/>
  <c r="HV74" i="65032"/>
  <c r="HU201" i="65032"/>
  <c r="HV70" i="65032"/>
  <c r="HU197" i="65032"/>
  <c r="HV66" i="65032"/>
  <c r="HU193" i="65032"/>
  <c r="HV62" i="65032"/>
  <c r="HU189" i="65032"/>
  <c r="HV50" i="65032"/>
  <c r="HU177" i="65032"/>
  <c r="HR34" i="65032"/>
  <c r="HQ161" i="65032"/>
  <c r="HX64" i="65032"/>
  <c r="IA64" i="65032" s="1"/>
  <c r="HW191" i="65032"/>
  <c r="HW255" i="65032" s="1"/>
  <c r="HX82" i="65032"/>
  <c r="HY82" i="65032" s="1"/>
  <c r="HW209" i="65032"/>
  <c r="HW273" i="65032" s="1"/>
  <c r="HR37" i="65032"/>
  <c r="HQ164" i="65032"/>
  <c r="HQ228" i="65032" s="1"/>
  <c r="HR228" i="65032" s="1"/>
  <c r="HX84" i="65032"/>
  <c r="IA84" i="65032" s="1"/>
  <c r="HW211" i="65032"/>
  <c r="HW275" i="65032" s="1"/>
  <c r="HX80" i="65032"/>
  <c r="IA80" i="65032" s="1"/>
  <c r="HW207" i="65032"/>
  <c r="HW271" i="65032" s="1"/>
  <c r="HT209" i="65032"/>
  <c r="HT273" i="65032" s="1"/>
  <c r="EQ82" i="65032"/>
  <c r="HP164" i="65032"/>
  <c r="HP228" i="65032" s="1"/>
  <c r="EP37" i="65032"/>
  <c r="HT211" i="65032"/>
  <c r="HT275" i="65032" s="1"/>
  <c r="EQ84" i="65032"/>
  <c r="HT207" i="65032"/>
  <c r="HT271" i="65032" s="1"/>
  <c r="EQ80" i="65032"/>
  <c r="HP159" i="65032"/>
  <c r="HP223" i="65032" s="1"/>
  <c r="EP32" i="65032"/>
  <c r="HP157" i="65032"/>
  <c r="HP221" i="65032" s="1"/>
  <c r="EP30" i="65032"/>
  <c r="HT213" i="65032"/>
  <c r="HT277" i="65032" s="1"/>
  <c r="EQ86" i="65032"/>
  <c r="HT205" i="65032"/>
  <c r="HT269" i="65032" s="1"/>
  <c r="EQ78" i="65032"/>
  <c r="HT201" i="65032"/>
  <c r="HT265" i="65032" s="1"/>
  <c r="EQ74" i="65032"/>
  <c r="HT197" i="65032"/>
  <c r="HT261" i="65032" s="1"/>
  <c r="EQ70" i="65032"/>
  <c r="HT193" i="65032"/>
  <c r="HT257" i="65032" s="1"/>
  <c r="EQ66" i="65032"/>
  <c r="HT189" i="65032"/>
  <c r="HT253" i="65032" s="1"/>
  <c r="EQ62" i="65032"/>
  <c r="HT177" i="65032"/>
  <c r="HT241" i="65032" s="1"/>
  <c r="EQ50" i="65032"/>
  <c r="HP161" i="65032"/>
  <c r="HP225" i="65032" s="1"/>
  <c r="EP34" i="65032"/>
  <c r="HP168" i="65032"/>
  <c r="HP232" i="65032" s="1"/>
  <c r="EP41" i="65032"/>
  <c r="HT191" i="65032"/>
  <c r="HT255" i="65032" s="1"/>
  <c r="EQ64" i="65032"/>
  <c r="HT175" i="65032"/>
  <c r="HT239" i="65032" s="1"/>
  <c r="EQ48" i="65032"/>
  <c r="HR213" i="65032"/>
  <c r="HQ277" i="65032"/>
  <c r="HR277" i="65032" s="1"/>
  <c r="HR203" i="65032"/>
  <c r="HQ267" i="65032"/>
  <c r="HR267" i="65032" s="1"/>
  <c r="HR199" i="65032"/>
  <c r="HQ263" i="65032"/>
  <c r="HR263" i="65032" s="1"/>
  <c r="HR195" i="65032"/>
  <c r="HQ259" i="65032"/>
  <c r="HR259" i="65032" s="1"/>
  <c r="HR191" i="65032"/>
  <c r="HQ255" i="65032"/>
  <c r="HR255" i="65032" s="1"/>
  <c r="HQ243" i="65032"/>
  <c r="HR243" i="65032" s="1"/>
  <c r="HQ239" i="65032"/>
  <c r="HR239" i="65032" s="1"/>
  <c r="HR198" i="65032"/>
  <c r="HQ262" i="65032"/>
  <c r="HR262" i="65032" s="1"/>
  <c r="HQ246" i="65032"/>
  <c r="HR246" i="65032" s="1"/>
  <c r="HR204" i="65032"/>
  <c r="HQ268" i="65032"/>
  <c r="HR268" i="65032" s="1"/>
  <c r="HQ252" i="65032"/>
  <c r="HR252" i="65032" s="1"/>
  <c r="HR184" i="65032"/>
  <c r="HQ248" i="65032"/>
  <c r="HR248" i="65032" s="1"/>
  <c r="HR209" i="65032"/>
  <c r="HQ273" i="65032"/>
  <c r="HR273" i="65032" s="1"/>
  <c r="HM218" i="65032"/>
  <c r="HN218" i="65032" s="1"/>
  <c r="HR202" i="65032"/>
  <c r="HQ266" i="65032"/>
  <c r="HR266" i="65032" s="1"/>
  <c r="HQ250" i="65032"/>
  <c r="HR250" i="65032" s="1"/>
  <c r="HQ92" i="65032"/>
  <c r="HR92" i="65032" s="1"/>
  <c r="HS92" i="65032"/>
  <c r="HT92" i="65032" s="1"/>
  <c r="HQ109" i="65032"/>
  <c r="HR109" i="65032" s="1"/>
  <c r="HS109" i="65032"/>
  <c r="HT109" i="65032" s="1"/>
  <c r="HQ107" i="65032"/>
  <c r="HR107" i="65032" s="1"/>
  <c r="HS107" i="65032"/>
  <c r="HT107" i="65032" s="1"/>
  <c r="HQ105" i="65032"/>
  <c r="HR105" i="65032" s="1"/>
  <c r="HS105" i="65032"/>
  <c r="HT105" i="65032" s="1"/>
  <c r="HQ103" i="65032"/>
  <c r="HR103" i="65032" s="1"/>
  <c r="HS103" i="65032"/>
  <c r="HT103" i="65032" s="1"/>
  <c r="HQ101" i="65032"/>
  <c r="HR101" i="65032" s="1"/>
  <c r="HS101" i="65032"/>
  <c r="HT101" i="65032" s="1"/>
  <c r="HQ99" i="65032"/>
  <c r="HR99" i="65032" s="1"/>
  <c r="HS99" i="65032"/>
  <c r="HT99" i="65032" s="1"/>
  <c r="HQ97" i="65032"/>
  <c r="HR97" i="65032" s="1"/>
  <c r="HS97" i="65032"/>
  <c r="HT97" i="65032" s="1"/>
  <c r="HQ110" i="65032"/>
  <c r="HR110" i="65032" s="1"/>
  <c r="HS110" i="65032"/>
  <c r="HT110" i="65032" s="1"/>
  <c r="HQ108" i="65032"/>
  <c r="HR108" i="65032" s="1"/>
  <c r="HS108" i="65032"/>
  <c r="HT108" i="65032" s="1"/>
  <c r="HQ106" i="65032"/>
  <c r="HR106" i="65032" s="1"/>
  <c r="HS106" i="65032"/>
  <c r="HT106" i="65032" s="1"/>
  <c r="HQ104" i="65032"/>
  <c r="HR104" i="65032" s="1"/>
  <c r="HS104" i="65032"/>
  <c r="HT104" i="65032" s="1"/>
  <c r="HQ102" i="65032"/>
  <c r="HR102" i="65032" s="1"/>
  <c r="HS102" i="65032"/>
  <c r="HT102" i="65032" s="1"/>
  <c r="HQ100" i="65032"/>
  <c r="HR100" i="65032" s="1"/>
  <c r="HS100" i="65032"/>
  <c r="HT100" i="65032" s="1"/>
  <c r="HQ98" i="65032"/>
  <c r="HR98" i="65032" s="1"/>
  <c r="HS98" i="65032"/>
  <c r="HT98" i="65032" s="1"/>
  <c r="HQ96" i="65032"/>
  <c r="HR96" i="65032" s="1"/>
  <c r="HS96" i="65032"/>
  <c r="HT96" i="65032" s="1"/>
  <c r="HQ94" i="65032"/>
  <c r="HR94" i="65032" s="1"/>
  <c r="HS94" i="65032"/>
  <c r="HT94" i="65032" s="1"/>
  <c r="HQ95" i="65032"/>
  <c r="HR95" i="65032" s="1"/>
  <c r="HS95" i="65032"/>
  <c r="HT95" i="65032" s="1"/>
  <c r="HQ93" i="65032"/>
  <c r="HR93" i="65032" s="1"/>
  <c r="HS93" i="65032"/>
  <c r="HT93" i="65032" s="1"/>
  <c r="HU147" i="65032"/>
  <c r="HV147" i="65032" s="1"/>
  <c r="HW147" i="65032"/>
  <c r="HX147" i="65032" s="1"/>
  <c r="HU143" i="65032"/>
  <c r="HV143" i="65032" s="1"/>
  <c r="HW143" i="65032"/>
  <c r="HX143" i="65032" s="1"/>
  <c r="HU139" i="65032"/>
  <c r="HV139" i="65032" s="1"/>
  <c r="HW139" i="65032"/>
  <c r="HX139" i="65032" s="1"/>
  <c r="HU135" i="65032"/>
  <c r="HV135" i="65032" s="1"/>
  <c r="HW135" i="65032"/>
  <c r="HX135" i="65032" s="1"/>
  <c r="HU131" i="65032"/>
  <c r="HV131" i="65032" s="1"/>
  <c r="HW131" i="65032"/>
  <c r="HX131" i="65032" s="1"/>
  <c r="HU127" i="65032"/>
  <c r="HV127" i="65032" s="1"/>
  <c r="HW127" i="65032"/>
  <c r="HX127" i="65032" s="1"/>
  <c r="HU123" i="65032"/>
  <c r="HV123" i="65032" s="1"/>
  <c r="HW123" i="65032"/>
  <c r="HX123" i="65032" s="1"/>
  <c r="HU119" i="65032"/>
  <c r="HV119" i="65032" s="1"/>
  <c r="HW119" i="65032"/>
  <c r="HX119" i="65032" s="1"/>
  <c r="HU115" i="65032"/>
  <c r="HV115" i="65032" s="1"/>
  <c r="HW115" i="65032"/>
  <c r="HX115" i="65032" s="1"/>
  <c r="HU111" i="65032"/>
  <c r="HV111" i="65032" s="1"/>
  <c r="HW111" i="65032"/>
  <c r="HX111" i="65032" s="1"/>
  <c r="HU148" i="65032"/>
  <c r="HV148" i="65032" s="1"/>
  <c r="HW148" i="65032"/>
  <c r="HX148" i="65032" s="1"/>
  <c r="HU144" i="65032"/>
  <c r="HV144" i="65032" s="1"/>
  <c r="HW144" i="65032"/>
  <c r="HX144" i="65032" s="1"/>
  <c r="HU140" i="65032"/>
  <c r="HV140" i="65032" s="1"/>
  <c r="HW140" i="65032"/>
  <c r="HX140" i="65032" s="1"/>
  <c r="HU136" i="65032"/>
  <c r="HV136" i="65032" s="1"/>
  <c r="HW136" i="65032"/>
  <c r="HX136" i="65032" s="1"/>
  <c r="HU132" i="65032"/>
  <c r="HV132" i="65032" s="1"/>
  <c r="HW132" i="65032"/>
  <c r="HX132" i="65032" s="1"/>
  <c r="HU128" i="65032"/>
  <c r="HV128" i="65032" s="1"/>
  <c r="HW128" i="65032"/>
  <c r="HX128" i="65032" s="1"/>
  <c r="HU124" i="65032"/>
  <c r="HV124" i="65032" s="1"/>
  <c r="HW124" i="65032"/>
  <c r="HX124" i="65032" s="1"/>
  <c r="HU120" i="65032"/>
  <c r="HV120" i="65032" s="1"/>
  <c r="HW120" i="65032"/>
  <c r="HX120" i="65032" s="1"/>
  <c r="HU116" i="65032"/>
  <c r="HV116" i="65032" s="1"/>
  <c r="HW116" i="65032"/>
  <c r="HX116" i="65032" s="1"/>
  <c r="HU112" i="65032"/>
  <c r="HV112" i="65032" s="1"/>
  <c r="HW112" i="65032"/>
  <c r="HX112" i="65032" s="1"/>
  <c r="HQ91" i="65032"/>
  <c r="HR91" i="65032" s="1"/>
  <c r="HS91" i="65032"/>
  <c r="HT91" i="65032" s="1"/>
  <c r="HU149" i="65032"/>
  <c r="HV149" i="65032" s="1"/>
  <c r="HW149" i="65032"/>
  <c r="HX149" i="65032" s="1"/>
  <c r="HU145" i="65032"/>
  <c r="HV145" i="65032" s="1"/>
  <c r="HW145" i="65032"/>
  <c r="HX145" i="65032" s="1"/>
  <c r="HU141" i="65032"/>
  <c r="HV141" i="65032" s="1"/>
  <c r="HW141" i="65032"/>
  <c r="HX141" i="65032" s="1"/>
  <c r="HU137" i="65032"/>
  <c r="HV137" i="65032" s="1"/>
  <c r="HW137" i="65032"/>
  <c r="HX137" i="65032" s="1"/>
  <c r="HU133" i="65032"/>
  <c r="HV133" i="65032" s="1"/>
  <c r="HW133" i="65032"/>
  <c r="HX133" i="65032" s="1"/>
  <c r="HU129" i="65032"/>
  <c r="HV129" i="65032" s="1"/>
  <c r="HW129" i="65032"/>
  <c r="HX129" i="65032" s="1"/>
  <c r="HU125" i="65032"/>
  <c r="HV125" i="65032" s="1"/>
  <c r="HW125" i="65032"/>
  <c r="HX125" i="65032" s="1"/>
  <c r="HU121" i="65032"/>
  <c r="HV121" i="65032" s="1"/>
  <c r="HW121" i="65032"/>
  <c r="HX121" i="65032" s="1"/>
  <c r="HU117" i="65032"/>
  <c r="HV117" i="65032" s="1"/>
  <c r="HW117" i="65032"/>
  <c r="HX117" i="65032" s="1"/>
  <c r="HU113" i="65032"/>
  <c r="HV113" i="65032" s="1"/>
  <c r="HW113" i="65032"/>
  <c r="HX113" i="65032" s="1"/>
  <c r="HU150" i="65032"/>
  <c r="HV150" i="65032" s="1"/>
  <c r="HW150" i="65032"/>
  <c r="HX150" i="65032" s="1"/>
  <c r="HU146" i="65032"/>
  <c r="HV146" i="65032" s="1"/>
  <c r="HW146" i="65032"/>
  <c r="HX146" i="65032" s="1"/>
  <c r="HU142" i="65032"/>
  <c r="HV142" i="65032" s="1"/>
  <c r="HW142" i="65032"/>
  <c r="HX142" i="65032" s="1"/>
  <c r="HU138" i="65032"/>
  <c r="HV138" i="65032" s="1"/>
  <c r="HW138" i="65032"/>
  <c r="HX138" i="65032" s="1"/>
  <c r="HU134" i="65032"/>
  <c r="HV134" i="65032" s="1"/>
  <c r="HW134" i="65032"/>
  <c r="HX134" i="65032" s="1"/>
  <c r="HU130" i="65032"/>
  <c r="HV130" i="65032" s="1"/>
  <c r="HW130" i="65032"/>
  <c r="HX130" i="65032" s="1"/>
  <c r="HU126" i="65032"/>
  <c r="HV126" i="65032" s="1"/>
  <c r="HW126" i="65032"/>
  <c r="HX126" i="65032" s="1"/>
  <c r="HU122" i="65032"/>
  <c r="HV122" i="65032" s="1"/>
  <c r="HW122" i="65032"/>
  <c r="HX122" i="65032" s="1"/>
  <c r="HU118" i="65032"/>
  <c r="HV118" i="65032" s="1"/>
  <c r="HW118" i="65032"/>
  <c r="HX118" i="65032" s="1"/>
  <c r="HU114" i="65032"/>
  <c r="HV114" i="65032" s="1"/>
  <c r="HW114" i="65032"/>
  <c r="HX114" i="65032" s="1"/>
  <c r="IA294" i="65032" l="1"/>
  <c r="IB294" i="65032" s="1"/>
  <c r="IE294" i="65032" s="1"/>
  <c r="IF294" i="65032" s="1"/>
  <c r="HR190" i="65032"/>
  <c r="AU10" i="65032"/>
  <c r="AA27" i="65032"/>
  <c r="Z27" i="65032"/>
  <c r="S77" i="65032"/>
  <c r="S73" i="65032"/>
  <c r="Q75" i="65032"/>
  <c r="S76" i="65032"/>
  <c r="Q79" i="65032"/>
  <c r="S72" i="65032"/>
  <c r="Q81" i="65032"/>
  <c r="S67" i="65032"/>
  <c r="Q70" i="65032"/>
  <c r="S71" i="65032"/>
  <c r="S80" i="65032"/>
  <c r="Q69" i="65032"/>
  <c r="S74" i="65032"/>
  <c r="Q68" i="65032"/>
  <c r="S42" i="65032"/>
  <c r="Q37" i="65032"/>
  <c r="Q40" i="65032"/>
  <c r="S35" i="65032"/>
  <c r="S34" i="65032"/>
  <c r="S38" i="65032"/>
  <c r="Q29" i="65032"/>
  <c r="S39" i="65032"/>
  <c r="Q46" i="65032"/>
  <c r="Q32" i="65032"/>
  <c r="S30" i="65032"/>
  <c r="S31" i="65032"/>
  <c r="Q28" i="65032"/>
  <c r="Q43" i="65032"/>
  <c r="S45" i="65032"/>
  <c r="Q36" i="65032"/>
  <c r="S44" i="65032"/>
  <c r="S33" i="65032"/>
  <c r="Q41" i="65032"/>
  <c r="Q42" i="65032"/>
  <c r="S43" i="65032"/>
  <c r="Q31" i="65032"/>
  <c r="Q38" i="65032"/>
  <c r="Q34" i="65032"/>
  <c r="Q44" i="65032"/>
  <c r="Q45" i="65032"/>
  <c r="S46" i="65032"/>
  <c r="S40" i="65032"/>
  <c r="Q35" i="65032"/>
  <c r="Q33" i="65032"/>
  <c r="S37" i="65032"/>
  <c r="Q39" i="65032"/>
  <c r="S28" i="65032"/>
  <c r="Q27" i="65032"/>
  <c r="Q78" i="65032"/>
  <c r="S36" i="65032"/>
  <c r="IE322" i="65032"/>
  <c r="IF322" i="65032" s="1"/>
  <c r="IC322" i="65032"/>
  <c r="ID322" i="65032" s="1"/>
  <c r="IC325" i="65032"/>
  <c r="ID325" i="65032" s="1"/>
  <c r="IE325" i="65032"/>
  <c r="IF325" i="65032" s="1"/>
  <c r="IC338" i="65032"/>
  <c r="ID338" i="65032" s="1"/>
  <c r="IE338" i="65032"/>
  <c r="IF338" i="65032" s="1"/>
  <c r="IE289" i="65032"/>
  <c r="IF289" i="65032" s="1"/>
  <c r="IC289" i="65032"/>
  <c r="IE312" i="65032"/>
  <c r="IF312" i="65032" s="1"/>
  <c r="IC312" i="65032"/>
  <c r="ID312" i="65032" s="1"/>
  <c r="IE340" i="65032"/>
  <c r="IF340" i="65032" s="1"/>
  <c r="IC340" i="65032"/>
  <c r="ID340" i="65032" s="1"/>
  <c r="IC324" i="65032"/>
  <c r="ID324" i="65032" s="1"/>
  <c r="IE324" i="65032"/>
  <c r="IF324" i="65032" s="1"/>
  <c r="IE316" i="65032"/>
  <c r="IF316" i="65032" s="1"/>
  <c r="IC316" i="65032"/>
  <c r="ID316" i="65032" s="1"/>
  <c r="IE323" i="65032"/>
  <c r="IF323" i="65032" s="1"/>
  <c r="IC323" i="65032"/>
  <c r="ID323" i="65032" s="1"/>
  <c r="IE302" i="65032"/>
  <c r="IF302" i="65032" s="1"/>
  <c r="IC302" i="65032"/>
  <c r="ID302" i="65032" s="1"/>
  <c r="IE318" i="65032"/>
  <c r="IF318" i="65032" s="1"/>
  <c r="IC318" i="65032"/>
  <c r="ID318" i="65032" s="1"/>
  <c r="IC287" i="65032"/>
  <c r="ID287" i="65032" s="1"/>
  <c r="IE287" i="65032"/>
  <c r="IF287" i="65032" s="1"/>
  <c r="IE292" i="65032"/>
  <c r="IF292" i="65032" s="1"/>
  <c r="IC292" i="65032"/>
  <c r="ID292" i="65032" s="1"/>
  <c r="IE304" i="65032"/>
  <c r="IF304" i="65032" s="1"/>
  <c r="IC304" i="65032"/>
  <c r="ID304" i="65032" s="1"/>
  <c r="IE328" i="65032"/>
  <c r="IF328" i="65032" s="1"/>
  <c r="IC328" i="65032"/>
  <c r="ID328" i="65032" s="1"/>
  <c r="IC326" i="65032"/>
  <c r="ID326" i="65032" s="1"/>
  <c r="IE326" i="65032"/>
  <c r="IF326" i="65032" s="1"/>
  <c r="IE283" i="65032"/>
  <c r="IF283" i="65032" s="1"/>
  <c r="IC283" i="65032"/>
  <c r="ID283" i="65032" s="1"/>
  <c r="IC303" i="65032"/>
  <c r="ID303" i="65032" s="1"/>
  <c r="IE303" i="65032"/>
  <c r="IF303" i="65032" s="1"/>
  <c r="IC329" i="65032"/>
  <c r="ID329" i="65032" s="1"/>
  <c r="IE329" i="65032"/>
  <c r="IF329" i="65032" s="1"/>
  <c r="IE296" i="65032"/>
  <c r="IF296" i="65032" s="1"/>
  <c r="IC296" i="65032"/>
  <c r="IE311" i="65032"/>
  <c r="IF311" i="65032" s="1"/>
  <c r="IC311" i="65032"/>
  <c r="ID311" i="65032" s="1"/>
  <c r="IC298" i="65032"/>
  <c r="ID298" i="65032" s="1"/>
  <c r="IE298" i="65032"/>
  <c r="IF298" i="65032" s="1"/>
  <c r="IE314" i="65032"/>
  <c r="IF314" i="65032" s="1"/>
  <c r="IC314" i="65032"/>
  <c r="ID314" i="65032" s="1"/>
  <c r="IE313" i="65032"/>
  <c r="IF313" i="65032" s="1"/>
  <c r="IC313" i="65032"/>
  <c r="ID313" i="65032" s="1"/>
  <c r="IC309" i="65032"/>
  <c r="ID309" i="65032" s="1"/>
  <c r="IE309" i="65032"/>
  <c r="IF309" i="65032" s="1"/>
  <c r="IE337" i="65032"/>
  <c r="IF337" i="65032" s="1"/>
  <c r="IC337" i="65032"/>
  <c r="ID337" i="65032" s="1"/>
  <c r="IC310" i="65032"/>
  <c r="ID310" i="65032" s="1"/>
  <c r="IE310" i="65032"/>
  <c r="IF310" i="65032" s="1"/>
  <c r="IE297" i="65032"/>
  <c r="IF297" i="65032" s="1"/>
  <c r="IC297" i="65032"/>
  <c r="ID297" i="65032" s="1"/>
  <c r="IC315" i="65032"/>
  <c r="ID315" i="65032" s="1"/>
  <c r="IE315" i="65032"/>
  <c r="IF315" i="65032" s="1"/>
  <c r="IE299" i="65032"/>
  <c r="IF299" i="65032" s="1"/>
  <c r="IC299" i="65032"/>
  <c r="IE291" i="65032"/>
  <c r="IF291" i="65032" s="1"/>
  <c r="IC291" i="65032"/>
  <c r="IE307" i="65032"/>
  <c r="IF307" i="65032" s="1"/>
  <c r="IC307" i="65032"/>
  <c r="ID307" i="65032" s="1"/>
  <c r="IA282" i="65032"/>
  <c r="IB282" i="65032" s="1"/>
  <c r="HY282" i="65032"/>
  <c r="HZ282" i="65032" s="1"/>
  <c r="IC308" i="65032"/>
  <c r="ID308" i="65032" s="1"/>
  <c r="IE308" i="65032"/>
  <c r="IF308" i="65032" s="1"/>
  <c r="IE341" i="65032"/>
  <c r="IF341" i="65032" s="1"/>
  <c r="IC341" i="65032"/>
  <c r="ID341" i="65032" s="1"/>
  <c r="IC336" i="65032"/>
  <c r="ID336" i="65032" s="1"/>
  <c r="IE336" i="65032"/>
  <c r="IF336" i="65032" s="1"/>
  <c r="IE333" i="65032"/>
  <c r="IF333" i="65032" s="1"/>
  <c r="IC333" i="65032"/>
  <c r="ID333" i="65032" s="1"/>
  <c r="IE300" i="65032"/>
  <c r="IF300" i="65032" s="1"/>
  <c r="IC300" i="65032"/>
  <c r="ID300" i="65032" s="1"/>
  <c r="IE319" i="65032"/>
  <c r="IF319" i="65032" s="1"/>
  <c r="IC319" i="65032"/>
  <c r="ID319" i="65032" s="1"/>
  <c r="IC285" i="65032"/>
  <c r="ID285" i="65032" s="1"/>
  <c r="IE285" i="65032"/>
  <c r="IF285" i="65032" s="1"/>
  <c r="IC290" i="65032"/>
  <c r="IE290" i="65032"/>
  <c r="IF290" i="65032" s="1"/>
  <c r="IE286" i="65032"/>
  <c r="IF286" i="65032" s="1"/>
  <c r="IC286" i="65032"/>
  <c r="ID286" i="65032" s="1"/>
  <c r="IC305" i="65032"/>
  <c r="ID305" i="65032" s="1"/>
  <c r="IE305" i="65032"/>
  <c r="IF305" i="65032" s="1"/>
  <c r="IE332" i="65032"/>
  <c r="IF332" i="65032" s="1"/>
  <c r="IC332" i="65032"/>
  <c r="ID332" i="65032" s="1"/>
  <c r="IC317" i="65032"/>
  <c r="ID317" i="65032" s="1"/>
  <c r="IE317" i="65032"/>
  <c r="IF317" i="65032" s="1"/>
  <c r="IC335" i="65032"/>
  <c r="ID335" i="65032" s="1"/>
  <c r="IE335" i="65032"/>
  <c r="IF335" i="65032" s="1"/>
  <c r="IE295" i="65032"/>
  <c r="IF295" i="65032" s="1"/>
  <c r="IC295" i="65032"/>
  <c r="IE334" i="65032"/>
  <c r="IF334" i="65032" s="1"/>
  <c r="IC334" i="65032"/>
  <c r="ID334" i="65032" s="1"/>
  <c r="IE293" i="65032"/>
  <c r="IF293" i="65032" s="1"/>
  <c r="IC293" i="65032"/>
  <c r="IE306" i="65032"/>
  <c r="IF306" i="65032" s="1"/>
  <c r="IC306" i="65032"/>
  <c r="ID306" i="65032" s="1"/>
  <c r="IC330" i="65032"/>
  <c r="ID330" i="65032" s="1"/>
  <c r="IE330" i="65032"/>
  <c r="IF330" i="65032" s="1"/>
  <c r="IC284" i="65032"/>
  <c r="ID284" i="65032" s="1"/>
  <c r="IE284" i="65032"/>
  <c r="IF284" i="65032" s="1"/>
  <c r="IC321" i="65032"/>
  <c r="ID321" i="65032" s="1"/>
  <c r="IE321" i="65032"/>
  <c r="IF321" i="65032" s="1"/>
  <c r="IE288" i="65032"/>
  <c r="IF288" i="65032" s="1"/>
  <c r="IC288" i="65032"/>
  <c r="IE331" i="65032"/>
  <c r="IF331" i="65032" s="1"/>
  <c r="IC331" i="65032"/>
  <c r="ID331" i="65032" s="1"/>
  <c r="IE339" i="65032"/>
  <c r="IF339" i="65032" s="1"/>
  <c r="IC339" i="65032"/>
  <c r="ID339" i="65032" s="1"/>
  <c r="IC327" i="65032"/>
  <c r="ID327" i="65032" s="1"/>
  <c r="IE327" i="65032"/>
  <c r="IF327" i="65032" s="1"/>
  <c r="IC301" i="65032"/>
  <c r="IE301" i="65032"/>
  <c r="IF301" i="65032" s="1"/>
  <c r="IC320" i="65032"/>
  <c r="ID320" i="65032" s="1"/>
  <c r="IE320" i="65032"/>
  <c r="IF320" i="65032" s="1"/>
  <c r="HR81" i="65032"/>
  <c r="Q30" i="65032"/>
  <c r="HQ261" i="65032"/>
  <c r="HR261" i="65032" s="1"/>
  <c r="S29" i="65032"/>
  <c r="HT60" i="65032"/>
  <c r="HW60" i="65032" s="1"/>
  <c r="HX60" i="65032" s="1"/>
  <c r="HY60" i="65032" s="1"/>
  <c r="HZ60" i="65032" s="1"/>
  <c r="HQ251" i="65032"/>
  <c r="HR251" i="65032" s="1"/>
  <c r="HR60" i="65032"/>
  <c r="HR49" i="65032"/>
  <c r="HR208" i="65032"/>
  <c r="HQ169" i="65032"/>
  <c r="HQ233" i="65032" s="1"/>
  <c r="HR233" i="65032" s="1"/>
  <c r="HU83" i="65032"/>
  <c r="HU210" i="65032" s="1"/>
  <c r="HV210" i="65032" s="1"/>
  <c r="HT210" i="65032"/>
  <c r="HT274" i="65032" s="1"/>
  <c r="HS210" i="65032"/>
  <c r="HS274" i="65032" s="1"/>
  <c r="HS208" i="65032"/>
  <c r="HS272" i="65032" s="1"/>
  <c r="HW83" i="65032"/>
  <c r="HW210" i="65032" s="1"/>
  <c r="HW274" i="65032" s="1"/>
  <c r="HU81" i="65032"/>
  <c r="HV81" i="65032" s="1"/>
  <c r="HQ181" i="65032"/>
  <c r="HQ245" i="65032" s="1"/>
  <c r="HR245" i="65032" s="1"/>
  <c r="HW81" i="65032"/>
  <c r="HW208" i="65032" s="1"/>
  <c r="HW272" i="65032" s="1"/>
  <c r="HT208" i="65032"/>
  <c r="HT272" i="65032" s="1"/>
  <c r="HQ253" i="65032"/>
  <c r="HR253" i="65032" s="1"/>
  <c r="HV59" i="65032"/>
  <c r="HQ265" i="65032"/>
  <c r="HR265" i="65032" s="1"/>
  <c r="HQ46" i="65032"/>
  <c r="HQ173" i="65032" s="1"/>
  <c r="HQ237" i="65032" s="1"/>
  <c r="HR237" i="65032" s="1"/>
  <c r="HS46" i="65032"/>
  <c r="HT46" i="65032" s="1"/>
  <c r="HT173" i="65032" s="1"/>
  <c r="HT237" i="65032" s="1"/>
  <c r="EP46" i="65032"/>
  <c r="HT43" i="65032"/>
  <c r="HT170" i="65032" s="1"/>
  <c r="HT234" i="65032" s="1"/>
  <c r="HQ210" i="65032"/>
  <c r="HR210" i="65032" s="1"/>
  <c r="HT67" i="65032"/>
  <c r="HW67" i="65032" s="1"/>
  <c r="HW194" i="65032" s="1"/>
  <c r="HW258" i="65032" s="1"/>
  <c r="HQ260" i="65032"/>
  <c r="HR260" i="65032" s="1"/>
  <c r="HS42" i="65032"/>
  <c r="HT42" i="65032" s="1"/>
  <c r="EQ42" i="65032" s="1"/>
  <c r="HT54" i="65032"/>
  <c r="EQ54" i="65032" s="1"/>
  <c r="HQ194" i="65032"/>
  <c r="HR194" i="65032" s="1"/>
  <c r="EP42" i="65032"/>
  <c r="HT34" i="65032"/>
  <c r="HT161" i="65032" s="1"/>
  <c r="HT225" i="65032" s="1"/>
  <c r="HP169" i="65032"/>
  <c r="HP233" i="65032" s="1"/>
  <c r="HQ168" i="65032"/>
  <c r="HQ232" i="65032" s="1"/>
  <c r="HR232" i="65032" s="1"/>
  <c r="HT65" i="65032"/>
  <c r="HT192" i="65032" s="1"/>
  <c r="HT256" i="65032" s="1"/>
  <c r="HW197" i="65032"/>
  <c r="HW261" i="65032" s="1"/>
  <c r="HS176" i="65032"/>
  <c r="HS240" i="65032" s="1"/>
  <c r="HT49" i="65032"/>
  <c r="EQ72" i="65032"/>
  <c r="HP170" i="65032"/>
  <c r="HP234" i="65032" s="1"/>
  <c r="HQ269" i="65032"/>
  <c r="HR269" i="65032" s="1"/>
  <c r="HW199" i="65032"/>
  <c r="HW263" i="65032" s="1"/>
  <c r="HR65" i="65032"/>
  <c r="HU63" i="65032"/>
  <c r="HV63" i="65032" s="1"/>
  <c r="HW63" i="65032"/>
  <c r="HX63" i="65032" s="1"/>
  <c r="HX190" i="65032" s="1"/>
  <c r="HX254" i="65032" s="1"/>
  <c r="HS190" i="65032"/>
  <c r="HS254" i="65032" s="1"/>
  <c r="HT190" i="65032"/>
  <c r="HT254" i="65032" s="1"/>
  <c r="HQ247" i="65032"/>
  <c r="HR247" i="65032" s="1"/>
  <c r="EP38" i="65032"/>
  <c r="HR38" i="65032"/>
  <c r="HQ36" i="65032"/>
  <c r="HR36" i="65032" s="1"/>
  <c r="HR30" i="65032"/>
  <c r="EP43" i="65032"/>
  <c r="HT30" i="65032"/>
  <c r="HT157" i="65032" s="1"/>
  <c r="HT221" i="65032" s="1"/>
  <c r="HP160" i="65032"/>
  <c r="HP224" i="65032" s="1"/>
  <c r="EP36" i="65032"/>
  <c r="HW56" i="65032"/>
  <c r="HW183" i="65032" s="1"/>
  <c r="HW247" i="65032" s="1"/>
  <c r="HT183" i="65032"/>
  <c r="HT247" i="65032" s="1"/>
  <c r="HQ43" i="65032"/>
  <c r="HU183" i="65032"/>
  <c r="HV56" i="65032"/>
  <c r="HX50" i="65032"/>
  <c r="HY50" i="65032" s="1"/>
  <c r="HZ50" i="65032" s="1"/>
  <c r="EP35" i="65032"/>
  <c r="HS162" i="65032"/>
  <c r="HS226" i="65032" s="1"/>
  <c r="HW79" i="65032"/>
  <c r="HX79" i="65032" s="1"/>
  <c r="IA79" i="65032" s="1"/>
  <c r="IB79" i="65032" s="1"/>
  <c r="ES79" i="65032" s="1"/>
  <c r="HQ35" i="65032"/>
  <c r="HR35" i="65032" s="1"/>
  <c r="HS31" i="65032"/>
  <c r="HT31" i="65032" s="1"/>
  <c r="HT158" i="65032" s="1"/>
  <c r="HT222" i="65032" s="1"/>
  <c r="HP162" i="65032"/>
  <c r="HP226" i="65032" s="1"/>
  <c r="EQ56" i="65032"/>
  <c r="HQ156" i="65032"/>
  <c r="HQ220" i="65032" s="1"/>
  <c r="HR220" i="65032" s="1"/>
  <c r="HS183" i="65032"/>
  <c r="HS247" i="65032" s="1"/>
  <c r="HW201" i="65032"/>
  <c r="HW265" i="65032" s="1"/>
  <c r="EQ68" i="65032"/>
  <c r="HT36" i="65032"/>
  <c r="HT163" i="65032" s="1"/>
  <c r="HT227" i="65032" s="1"/>
  <c r="EQ73" i="65032"/>
  <c r="HQ257" i="65032"/>
  <c r="HR257" i="65032" s="1"/>
  <c r="HT32" i="65032"/>
  <c r="HT159" i="65032" s="1"/>
  <c r="HT223" i="65032" s="1"/>
  <c r="HT199" i="65032"/>
  <c r="HT263" i="65032" s="1"/>
  <c r="HP165" i="65032"/>
  <c r="HP229" i="65032" s="1"/>
  <c r="HU72" i="65032"/>
  <c r="HV72" i="65032" s="1"/>
  <c r="HS38" i="65032"/>
  <c r="HS165" i="65032" s="1"/>
  <c r="HS229" i="65032" s="1"/>
  <c r="HY80" i="65032"/>
  <c r="HY207" i="65032" s="1"/>
  <c r="HQ256" i="65032"/>
  <c r="HR256" i="65032" s="1"/>
  <c r="HQ264" i="65032"/>
  <c r="HR264" i="65032" s="1"/>
  <c r="HP163" i="65032"/>
  <c r="HP227" i="65032" s="1"/>
  <c r="HQ167" i="65032"/>
  <c r="HQ231" i="65032" s="1"/>
  <c r="HR231" i="65032" s="1"/>
  <c r="HQ31" i="65032"/>
  <c r="HR31" i="65032" s="1"/>
  <c r="HU174" i="65032"/>
  <c r="HU211" i="65032"/>
  <c r="HV211" i="65032" s="1"/>
  <c r="HQ160" i="65032"/>
  <c r="HQ224" i="65032" s="1"/>
  <c r="HR224" i="65032" s="1"/>
  <c r="HQ238" i="65032"/>
  <c r="HR238" i="65032" s="1"/>
  <c r="HR56" i="65032"/>
  <c r="HW189" i="65032"/>
  <c r="HW253" i="65032" s="1"/>
  <c r="EP33" i="65032"/>
  <c r="HP167" i="65032"/>
  <c r="HP231" i="65032" s="1"/>
  <c r="HS33" i="65032"/>
  <c r="HY74" i="65032"/>
  <c r="HZ74" i="65032" s="1"/>
  <c r="IA74" i="65032"/>
  <c r="IA201" i="65032" s="1"/>
  <c r="IA265" i="65032" s="1"/>
  <c r="HU188" i="65032"/>
  <c r="HW69" i="65032"/>
  <c r="HW196" i="65032" s="1"/>
  <c r="HW260" i="65032" s="1"/>
  <c r="HY64" i="65032"/>
  <c r="HZ64" i="65032" s="1"/>
  <c r="HQ271" i="65032"/>
  <c r="HR271" i="65032" s="1"/>
  <c r="HS164" i="65032"/>
  <c r="HS228" i="65032" s="1"/>
  <c r="HP172" i="65032"/>
  <c r="HP236" i="65032" s="1"/>
  <c r="HX48" i="65032"/>
  <c r="IA48" i="65032" s="1"/>
  <c r="IB48" i="65032" s="1"/>
  <c r="IC48" i="65032" s="1"/>
  <c r="IA70" i="65032"/>
  <c r="IB70" i="65032" s="1"/>
  <c r="IE70" i="65032" s="1"/>
  <c r="HR211" i="65032"/>
  <c r="HU175" i="65032"/>
  <c r="HW205" i="65032"/>
  <c r="HW269" i="65032" s="1"/>
  <c r="HX61" i="65032"/>
  <c r="HX188" i="65032" s="1"/>
  <c r="HX252" i="65032" s="1"/>
  <c r="HY62" i="65032"/>
  <c r="HY189" i="65032" s="1"/>
  <c r="IA62" i="65032"/>
  <c r="IB62" i="65032" s="1"/>
  <c r="IE62" i="65032" s="1"/>
  <c r="HU69" i="65032"/>
  <c r="HV69" i="65032" s="1"/>
  <c r="HY72" i="65032"/>
  <c r="HZ72" i="65032" s="1"/>
  <c r="HR206" i="65032"/>
  <c r="EP40" i="65032"/>
  <c r="HX71" i="65032"/>
  <c r="HX198" i="65032" s="1"/>
  <c r="HX262" i="65032" s="1"/>
  <c r="HS40" i="65032"/>
  <c r="HV75" i="65032"/>
  <c r="EQ69" i="65032"/>
  <c r="HW68" i="65032"/>
  <c r="HU68" i="65032"/>
  <c r="HW76" i="65032"/>
  <c r="HU76" i="65032"/>
  <c r="HT212" i="65032"/>
  <c r="HT276" i="65032" s="1"/>
  <c r="HU85" i="65032"/>
  <c r="EQ76" i="65032"/>
  <c r="HS178" i="65032"/>
  <c r="HS242" i="65032" s="1"/>
  <c r="HT51" i="65032"/>
  <c r="HQ45" i="65032"/>
  <c r="HS45" i="65032"/>
  <c r="HT200" i="65032"/>
  <c r="HT264" i="65032" s="1"/>
  <c r="HU73" i="65032"/>
  <c r="HW35" i="65032"/>
  <c r="HX35" i="65032" s="1"/>
  <c r="HR27" i="65032"/>
  <c r="HU179" i="65032"/>
  <c r="HU243" i="65032" s="1"/>
  <c r="HV243" i="65032" s="1"/>
  <c r="HS168" i="65032"/>
  <c r="HS232" i="65032" s="1"/>
  <c r="HX52" i="65032"/>
  <c r="HX179" i="65032" s="1"/>
  <c r="HX243" i="65032" s="1"/>
  <c r="HW85" i="65032"/>
  <c r="EP31" i="65032"/>
  <c r="HS44" i="65032"/>
  <c r="HQ44" i="65032"/>
  <c r="HU209" i="65032"/>
  <c r="HV209" i="65032" s="1"/>
  <c r="HQ28" i="65032"/>
  <c r="HS28" i="65032"/>
  <c r="IA78" i="65032"/>
  <c r="IA205" i="65032" s="1"/>
  <c r="IA269" i="65032" s="1"/>
  <c r="HV80" i="65032"/>
  <c r="HU198" i="65032"/>
  <c r="HV198" i="65032" s="1"/>
  <c r="HU191" i="65032"/>
  <c r="HU255" i="65032" s="1"/>
  <c r="HV255" i="65032" s="1"/>
  <c r="HX86" i="65032"/>
  <c r="ER86" i="65032" s="1"/>
  <c r="EP44" i="65032"/>
  <c r="HT27" i="65032"/>
  <c r="HU27" i="65032" s="1"/>
  <c r="EP28" i="65032"/>
  <c r="HT180" i="65032"/>
  <c r="HT244" i="65032" s="1"/>
  <c r="HP171" i="65032"/>
  <c r="HP235" i="65032" s="1"/>
  <c r="HT39" i="65032"/>
  <c r="HW39" i="65032" s="1"/>
  <c r="HS166" i="65032"/>
  <c r="HS230" i="65032" s="1"/>
  <c r="HY66" i="65032"/>
  <c r="HZ66" i="65032" s="1"/>
  <c r="IA66" i="65032"/>
  <c r="IB66" i="65032" s="1"/>
  <c r="HT168" i="65032"/>
  <c r="HT232" i="65032" s="1"/>
  <c r="HW41" i="65032"/>
  <c r="HX41" i="65032" s="1"/>
  <c r="IA41" i="65032" s="1"/>
  <c r="HV57" i="65032"/>
  <c r="HW193" i="65032"/>
  <c r="HW257" i="65032" s="1"/>
  <c r="HT182" i="65032"/>
  <c r="HT246" i="65032" s="1"/>
  <c r="HW184" i="65032"/>
  <c r="HW248" i="65032" s="1"/>
  <c r="HW200" i="65032"/>
  <c r="HW264" i="65032" s="1"/>
  <c r="HX47" i="65032"/>
  <c r="ER47" i="65032" s="1"/>
  <c r="HV58" i="65032"/>
  <c r="HX59" i="65032"/>
  <c r="ER59" i="65032" s="1"/>
  <c r="HX75" i="65032"/>
  <c r="IA75" i="65032" s="1"/>
  <c r="IB75" i="65032" s="1"/>
  <c r="HT29" i="65032"/>
  <c r="HW29" i="65032" s="1"/>
  <c r="HX29" i="65032" s="1"/>
  <c r="HX184" i="65032"/>
  <c r="HX248" i="65032" s="1"/>
  <c r="IA57" i="65032"/>
  <c r="IB57" i="65032" s="1"/>
  <c r="ES57" i="65032" s="1"/>
  <c r="ER57" i="65032"/>
  <c r="HX200" i="65032"/>
  <c r="HX264" i="65032" s="1"/>
  <c r="ER73" i="65032"/>
  <c r="IA73" i="65032"/>
  <c r="IB73" i="65032" s="1"/>
  <c r="HT164" i="65032"/>
  <c r="HT228" i="65032" s="1"/>
  <c r="HU37" i="65032"/>
  <c r="HV37" i="65032" s="1"/>
  <c r="EQ37" i="65032"/>
  <c r="HY84" i="65032"/>
  <c r="HZ84" i="65032" s="1"/>
  <c r="IA82" i="65032"/>
  <c r="IB82" i="65032" s="1"/>
  <c r="IE82" i="65032" s="1"/>
  <c r="HW77" i="65032"/>
  <c r="HW55" i="65032"/>
  <c r="HU55" i="65032"/>
  <c r="HP166" i="65032"/>
  <c r="HP230" i="65032" s="1"/>
  <c r="EP39" i="65032"/>
  <c r="HQ39" i="65032"/>
  <c r="HW53" i="65032"/>
  <c r="HU53" i="65032"/>
  <c r="HT206" i="65032"/>
  <c r="HT270" i="65032" s="1"/>
  <c r="HU79" i="65032"/>
  <c r="HT204" i="65032"/>
  <c r="HT268" i="65032" s="1"/>
  <c r="HU77" i="65032"/>
  <c r="HR58" i="65032"/>
  <c r="HQ185" i="65032"/>
  <c r="HR85" i="65032"/>
  <c r="HQ212" i="65032"/>
  <c r="HT185" i="65032"/>
  <c r="HT249" i="65032" s="1"/>
  <c r="HW58" i="65032"/>
  <c r="EQ58" i="65032"/>
  <c r="EQ35" i="65032"/>
  <c r="HY57" i="65032"/>
  <c r="HZ57" i="65032" s="1"/>
  <c r="HY73" i="65032"/>
  <c r="HZ73" i="65032" s="1"/>
  <c r="HU35" i="65032"/>
  <c r="HV35" i="65032" s="1"/>
  <c r="HW37" i="65032"/>
  <c r="HX37" i="65032" s="1"/>
  <c r="EQ41" i="65032"/>
  <c r="HU41" i="65032"/>
  <c r="HV41" i="65032" s="1"/>
  <c r="HX189" i="65032"/>
  <c r="HX253" i="65032" s="1"/>
  <c r="ER62" i="65032"/>
  <c r="HX193" i="65032"/>
  <c r="HX257" i="65032" s="1"/>
  <c r="ER66" i="65032"/>
  <c r="HX197" i="65032"/>
  <c r="HX261" i="65032" s="1"/>
  <c r="ER70" i="65032"/>
  <c r="HX201" i="65032"/>
  <c r="HX265" i="65032" s="1"/>
  <c r="ER74" i="65032"/>
  <c r="ER78" i="65032"/>
  <c r="HX205" i="65032"/>
  <c r="HX269" i="65032" s="1"/>
  <c r="HX207" i="65032"/>
  <c r="HX271" i="65032" s="1"/>
  <c r="ER80" i="65032"/>
  <c r="HX211" i="65032"/>
  <c r="HX275" i="65032" s="1"/>
  <c r="ER84" i="65032"/>
  <c r="HX209" i="65032"/>
  <c r="HX273" i="65032" s="1"/>
  <c r="ER82" i="65032"/>
  <c r="HX191" i="65032"/>
  <c r="HX255" i="65032" s="1"/>
  <c r="ER64" i="65032"/>
  <c r="HX199" i="65032"/>
  <c r="HX263" i="65032" s="1"/>
  <c r="ER72" i="65032"/>
  <c r="IB80" i="65032"/>
  <c r="IE80" i="65032" s="1"/>
  <c r="IA207" i="65032"/>
  <c r="IA271" i="65032" s="1"/>
  <c r="IB84" i="65032"/>
  <c r="IC84" i="65032" s="1"/>
  <c r="IA211" i="65032"/>
  <c r="IA275" i="65032" s="1"/>
  <c r="HZ82" i="65032"/>
  <c r="HY209" i="65032"/>
  <c r="IB64" i="65032"/>
  <c r="IC64" i="65032" s="1"/>
  <c r="IA191" i="65032"/>
  <c r="IA255" i="65032" s="1"/>
  <c r="IB72" i="65032"/>
  <c r="IC72" i="65032" s="1"/>
  <c r="IA199" i="65032"/>
  <c r="IA263" i="65032" s="1"/>
  <c r="HZ70" i="65032"/>
  <c r="HY197" i="65032"/>
  <c r="HZ78" i="65032"/>
  <c r="HY205" i="65032"/>
  <c r="HV207" i="65032"/>
  <c r="HU271" i="65032"/>
  <c r="HV271" i="65032" s="1"/>
  <c r="HQ218" i="65032"/>
  <c r="HR218" i="65032" s="1"/>
  <c r="HV184" i="65032"/>
  <c r="HU248" i="65032"/>
  <c r="HV248" i="65032" s="1"/>
  <c r="HU250" i="65032"/>
  <c r="HV250" i="65032" s="1"/>
  <c r="HV202" i="65032"/>
  <c r="HU266" i="65032"/>
  <c r="HV266" i="65032" s="1"/>
  <c r="HQ225" i="65032"/>
  <c r="HR225" i="65032" s="1"/>
  <c r="HU241" i="65032"/>
  <c r="HV241" i="65032" s="1"/>
  <c r="HV185" i="65032"/>
  <c r="HU249" i="65032"/>
  <c r="HV249" i="65032" s="1"/>
  <c r="HV189" i="65032"/>
  <c r="HU253" i="65032"/>
  <c r="HV253" i="65032" s="1"/>
  <c r="HV193" i="65032"/>
  <c r="HU257" i="65032"/>
  <c r="HV257" i="65032" s="1"/>
  <c r="HV197" i="65032"/>
  <c r="HU261" i="65032"/>
  <c r="HV261" i="65032" s="1"/>
  <c r="HV201" i="65032"/>
  <c r="HU265" i="65032"/>
  <c r="HV265" i="65032" s="1"/>
  <c r="HV205" i="65032"/>
  <c r="HU269" i="65032"/>
  <c r="HV269" i="65032" s="1"/>
  <c r="HV213" i="65032"/>
  <c r="HU277" i="65032"/>
  <c r="HV277" i="65032" s="1"/>
  <c r="HQ221" i="65032"/>
  <c r="HR221" i="65032" s="1"/>
  <c r="HY114" i="65032"/>
  <c r="HZ114" i="65032" s="1"/>
  <c r="IA114" i="65032"/>
  <c r="IB114" i="65032" s="1"/>
  <c r="HY118" i="65032"/>
  <c r="HZ118" i="65032" s="1"/>
  <c r="IA118" i="65032"/>
  <c r="IB118" i="65032" s="1"/>
  <c r="HY122" i="65032"/>
  <c r="HZ122" i="65032" s="1"/>
  <c r="IA122" i="65032"/>
  <c r="IB122" i="65032" s="1"/>
  <c r="HY126" i="65032"/>
  <c r="HZ126" i="65032" s="1"/>
  <c r="IA126" i="65032"/>
  <c r="IB126" i="65032" s="1"/>
  <c r="HY130" i="65032"/>
  <c r="HZ130" i="65032" s="1"/>
  <c r="IA130" i="65032"/>
  <c r="IB130" i="65032" s="1"/>
  <c r="HY134" i="65032"/>
  <c r="HZ134" i="65032" s="1"/>
  <c r="IA134" i="65032"/>
  <c r="IB134" i="65032" s="1"/>
  <c r="HY138" i="65032"/>
  <c r="HZ138" i="65032" s="1"/>
  <c r="IA138" i="65032"/>
  <c r="IB138" i="65032" s="1"/>
  <c r="HY142" i="65032"/>
  <c r="HZ142" i="65032" s="1"/>
  <c r="IA142" i="65032"/>
  <c r="IB142" i="65032" s="1"/>
  <c r="HY146" i="65032"/>
  <c r="HZ146" i="65032" s="1"/>
  <c r="IA146" i="65032"/>
  <c r="IB146" i="65032" s="1"/>
  <c r="HY150" i="65032"/>
  <c r="HZ150" i="65032" s="1"/>
  <c r="IA150" i="65032"/>
  <c r="IB150" i="65032" s="1"/>
  <c r="HY113" i="65032"/>
  <c r="HZ113" i="65032" s="1"/>
  <c r="IA113" i="65032"/>
  <c r="IB113" i="65032" s="1"/>
  <c r="HY117" i="65032"/>
  <c r="HZ117" i="65032" s="1"/>
  <c r="IA117" i="65032"/>
  <c r="IB117" i="65032" s="1"/>
  <c r="HY121" i="65032"/>
  <c r="HZ121" i="65032" s="1"/>
  <c r="IA121" i="65032"/>
  <c r="IB121" i="65032" s="1"/>
  <c r="HY125" i="65032"/>
  <c r="HZ125" i="65032" s="1"/>
  <c r="IA125" i="65032"/>
  <c r="IB125" i="65032" s="1"/>
  <c r="HY129" i="65032"/>
  <c r="HZ129" i="65032" s="1"/>
  <c r="IA129" i="65032"/>
  <c r="IB129" i="65032" s="1"/>
  <c r="HY133" i="65032"/>
  <c r="HZ133" i="65032" s="1"/>
  <c r="IA133" i="65032"/>
  <c r="IB133" i="65032" s="1"/>
  <c r="HY137" i="65032"/>
  <c r="HZ137" i="65032" s="1"/>
  <c r="IA137" i="65032"/>
  <c r="IB137" i="65032" s="1"/>
  <c r="HY141" i="65032"/>
  <c r="HZ141" i="65032" s="1"/>
  <c r="IA141" i="65032"/>
  <c r="IB141" i="65032" s="1"/>
  <c r="HY145" i="65032"/>
  <c r="HZ145" i="65032" s="1"/>
  <c r="IA145" i="65032"/>
  <c r="IB145" i="65032" s="1"/>
  <c r="HY149" i="65032"/>
  <c r="HZ149" i="65032" s="1"/>
  <c r="IA149" i="65032"/>
  <c r="IB149" i="65032" s="1"/>
  <c r="HU94" i="65032"/>
  <c r="HV94" i="65032" s="1"/>
  <c r="HW94" i="65032"/>
  <c r="HX94" i="65032" s="1"/>
  <c r="HU96" i="65032"/>
  <c r="HV96" i="65032" s="1"/>
  <c r="HW96" i="65032"/>
  <c r="HX96" i="65032" s="1"/>
  <c r="HU98" i="65032"/>
  <c r="HV98" i="65032" s="1"/>
  <c r="HW98" i="65032"/>
  <c r="HX98" i="65032" s="1"/>
  <c r="HU100" i="65032"/>
  <c r="HV100" i="65032" s="1"/>
  <c r="HW100" i="65032"/>
  <c r="HX100" i="65032" s="1"/>
  <c r="HU102" i="65032"/>
  <c r="HV102" i="65032" s="1"/>
  <c r="HW102" i="65032"/>
  <c r="HX102" i="65032" s="1"/>
  <c r="HU104" i="65032"/>
  <c r="HV104" i="65032" s="1"/>
  <c r="HW104" i="65032"/>
  <c r="HX104" i="65032" s="1"/>
  <c r="HU106" i="65032"/>
  <c r="HV106" i="65032" s="1"/>
  <c r="HW106" i="65032"/>
  <c r="HX106" i="65032" s="1"/>
  <c r="HU108" i="65032"/>
  <c r="HV108" i="65032" s="1"/>
  <c r="HW108" i="65032"/>
  <c r="HX108" i="65032" s="1"/>
  <c r="HU110" i="65032"/>
  <c r="HV110" i="65032" s="1"/>
  <c r="HW110" i="65032"/>
  <c r="HX110" i="65032" s="1"/>
  <c r="HU91" i="65032"/>
  <c r="HV91" i="65032" s="1"/>
  <c r="HW91" i="65032"/>
  <c r="HX91" i="65032" s="1"/>
  <c r="HY112" i="65032"/>
  <c r="HZ112" i="65032" s="1"/>
  <c r="IA112" i="65032"/>
  <c r="IB112" i="65032" s="1"/>
  <c r="HY116" i="65032"/>
  <c r="HZ116" i="65032" s="1"/>
  <c r="IA116" i="65032"/>
  <c r="IB116" i="65032" s="1"/>
  <c r="HY120" i="65032"/>
  <c r="HZ120" i="65032" s="1"/>
  <c r="IA120" i="65032"/>
  <c r="IB120" i="65032" s="1"/>
  <c r="HY124" i="65032"/>
  <c r="HZ124" i="65032" s="1"/>
  <c r="IA124" i="65032"/>
  <c r="IB124" i="65032" s="1"/>
  <c r="HY128" i="65032"/>
  <c r="HZ128" i="65032" s="1"/>
  <c r="IA128" i="65032"/>
  <c r="IB128" i="65032" s="1"/>
  <c r="HY132" i="65032"/>
  <c r="HZ132" i="65032" s="1"/>
  <c r="IA132" i="65032"/>
  <c r="IB132" i="65032" s="1"/>
  <c r="HY136" i="65032"/>
  <c r="HZ136" i="65032" s="1"/>
  <c r="IA136" i="65032"/>
  <c r="IB136" i="65032" s="1"/>
  <c r="HY140" i="65032"/>
  <c r="HZ140" i="65032" s="1"/>
  <c r="IA140" i="65032"/>
  <c r="IB140" i="65032" s="1"/>
  <c r="HY144" i="65032"/>
  <c r="HZ144" i="65032" s="1"/>
  <c r="IA144" i="65032"/>
  <c r="IB144" i="65032" s="1"/>
  <c r="HY148" i="65032"/>
  <c r="HZ148" i="65032" s="1"/>
  <c r="IA148" i="65032"/>
  <c r="IB148" i="65032" s="1"/>
  <c r="HY111" i="65032"/>
  <c r="HZ111" i="65032" s="1"/>
  <c r="IA111" i="65032"/>
  <c r="IB111" i="65032" s="1"/>
  <c r="HY115" i="65032"/>
  <c r="HZ115" i="65032" s="1"/>
  <c r="IA115" i="65032"/>
  <c r="IB115" i="65032" s="1"/>
  <c r="HY119" i="65032"/>
  <c r="HZ119" i="65032" s="1"/>
  <c r="IA119" i="65032"/>
  <c r="IB119" i="65032" s="1"/>
  <c r="HY123" i="65032"/>
  <c r="HZ123" i="65032" s="1"/>
  <c r="IA123" i="65032"/>
  <c r="IB123" i="65032" s="1"/>
  <c r="HY127" i="65032"/>
  <c r="HZ127" i="65032" s="1"/>
  <c r="IA127" i="65032"/>
  <c r="IB127" i="65032" s="1"/>
  <c r="HY131" i="65032"/>
  <c r="HZ131" i="65032" s="1"/>
  <c r="IA131" i="65032"/>
  <c r="IB131" i="65032" s="1"/>
  <c r="HY135" i="65032"/>
  <c r="HZ135" i="65032" s="1"/>
  <c r="IA135" i="65032"/>
  <c r="IB135" i="65032" s="1"/>
  <c r="HY139" i="65032"/>
  <c r="HZ139" i="65032" s="1"/>
  <c r="IA139" i="65032"/>
  <c r="IB139" i="65032" s="1"/>
  <c r="HY143" i="65032"/>
  <c r="HZ143" i="65032" s="1"/>
  <c r="IA143" i="65032"/>
  <c r="IB143" i="65032" s="1"/>
  <c r="HY147" i="65032"/>
  <c r="HZ147" i="65032" s="1"/>
  <c r="IA147" i="65032"/>
  <c r="IB147" i="65032" s="1"/>
  <c r="HU93" i="65032"/>
  <c r="HV93" i="65032" s="1"/>
  <c r="HW93" i="65032"/>
  <c r="HX93" i="65032" s="1"/>
  <c r="HU95" i="65032"/>
  <c r="HV95" i="65032" s="1"/>
  <c r="HW95" i="65032"/>
  <c r="HX95" i="65032" s="1"/>
  <c r="HU97" i="65032"/>
  <c r="HV97" i="65032" s="1"/>
  <c r="HW97" i="65032"/>
  <c r="HX97" i="65032" s="1"/>
  <c r="HU99" i="65032"/>
  <c r="HV99" i="65032" s="1"/>
  <c r="HW99" i="65032"/>
  <c r="HX99" i="65032" s="1"/>
  <c r="HU101" i="65032"/>
  <c r="HV101" i="65032" s="1"/>
  <c r="HW101" i="65032"/>
  <c r="HX101" i="65032" s="1"/>
  <c r="HU103" i="65032"/>
  <c r="HV103" i="65032" s="1"/>
  <c r="HW103" i="65032"/>
  <c r="HX103" i="65032" s="1"/>
  <c r="HU105" i="65032"/>
  <c r="HV105" i="65032" s="1"/>
  <c r="HW105" i="65032"/>
  <c r="HX105" i="65032" s="1"/>
  <c r="HU107" i="65032"/>
  <c r="HV107" i="65032" s="1"/>
  <c r="HW107" i="65032"/>
  <c r="HX107" i="65032" s="1"/>
  <c r="HU109" i="65032"/>
  <c r="HV109" i="65032" s="1"/>
  <c r="HW109" i="65032"/>
  <c r="HX109" i="65032" s="1"/>
  <c r="HU92" i="65032"/>
  <c r="HV92" i="65032" s="1"/>
  <c r="HW92" i="65032"/>
  <c r="HX92" i="65032" s="1"/>
  <c r="IC294" i="65032" l="1"/>
  <c r="Y27" i="65032"/>
  <c r="II331" i="65032"/>
  <c r="IJ331" i="65032" s="1"/>
  <c r="IG331" i="65032"/>
  <c r="IH331" i="65032" s="1"/>
  <c r="IG306" i="65032"/>
  <c r="IH306" i="65032" s="1"/>
  <c r="II306" i="65032"/>
  <c r="IJ306" i="65032" s="1"/>
  <c r="II332" i="65032"/>
  <c r="IJ332" i="65032" s="1"/>
  <c r="IG332" i="65032"/>
  <c r="IH332" i="65032" s="1"/>
  <c r="II341" i="65032"/>
  <c r="IJ341" i="65032" s="1"/>
  <c r="IG341" i="65032"/>
  <c r="IH341" i="65032" s="1"/>
  <c r="II298" i="65032"/>
  <c r="IJ298" i="65032" s="1"/>
  <c r="IG298" i="65032"/>
  <c r="IH298" i="65032" s="1"/>
  <c r="IG330" i="65032"/>
  <c r="IH330" i="65032" s="1"/>
  <c r="II330" i="65032"/>
  <c r="IJ330" i="65032" s="1"/>
  <c r="IG317" i="65032"/>
  <c r="IH317" i="65032" s="1"/>
  <c r="II317" i="65032"/>
  <c r="IJ317" i="65032" s="1"/>
  <c r="II305" i="65032"/>
  <c r="IJ305" i="65032" s="1"/>
  <c r="IG305" i="65032"/>
  <c r="IH305" i="65032" s="1"/>
  <c r="II319" i="65032"/>
  <c r="IJ319" i="65032" s="1"/>
  <c r="IG319" i="65032"/>
  <c r="IH319" i="65032" s="1"/>
  <c r="II308" i="65032"/>
  <c r="IJ308" i="65032" s="1"/>
  <c r="IG308" i="65032"/>
  <c r="IH308" i="65032" s="1"/>
  <c r="II315" i="65032"/>
  <c r="IJ315" i="65032" s="1"/>
  <c r="IG315" i="65032"/>
  <c r="IH315" i="65032" s="1"/>
  <c r="II297" i="65032"/>
  <c r="IJ297" i="65032" s="1"/>
  <c r="IG297" i="65032"/>
  <c r="IH297" i="65032" s="1"/>
  <c r="IG296" i="65032"/>
  <c r="II296" i="65032"/>
  <c r="IJ296" i="65032" s="1"/>
  <c r="II283" i="65032"/>
  <c r="IJ283" i="65032" s="1"/>
  <c r="IG283" i="65032"/>
  <c r="IH283" i="65032" s="1"/>
  <c r="IG304" i="65032"/>
  <c r="IH304" i="65032" s="1"/>
  <c r="II304" i="65032"/>
  <c r="IJ304" i="65032" s="1"/>
  <c r="II302" i="65032"/>
  <c r="IJ302" i="65032" s="1"/>
  <c r="IG302" i="65032"/>
  <c r="IH302" i="65032" s="1"/>
  <c r="II316" i="65032"/>
  <c r="IJ316" i="65032" s="1"/>
  <c r="IG316" i="65032"/>
  <c r="IH316" i="65032" s="1"/>
  <c r="II340" i="65032"/>
  <c r="IJ340" i="65032" s="1"/>
  <c r="IG340" i="65032"/>
  <c r="IH340" i="65032" s="1"/>
  <c r="II289" i="65032"/>
  <c r="IJ289" i="65032" s="1"/>
  <c r="IG289" i="65032"/>
  <c r="II325" i="65032"/>
  <c r="IJ325" i="65032" s="1"/>
  <c r="IG325" i="65032"/>
  <c r="IH325" i="65032" s="1"/>
  <c r="IG301" i="65032"/>
  <c r="IH301" i="65032" s="1"/>
  <c r="II301" i="65032"/>
  <c r="IJ301" i="65032" s="1"/>
  <c r="IG334" i="65032"/>
  <c r="IH334" i="65032" s="1"/>
  <c r="II334" i="65032"/>
  <c r="IJ334" i="65032" s="1"/>
  <c r="II290" i="65032"/>
  <c r="IJ290" i="65032" s="1"/>
  <c r="IG290" i="65032"/>
  <c r="II300" i="65032"/>
  <c r="IJ300" i="65032" s="1"/>
  <c r="IG300" i="65032"/>
  <c r="IH300" i="65032" s="1"/>
  <c r="IE282" i="65032"/>
  <c r="IF282" i="65032" s="1"/>
  <c r="IC282" i="65032"/>
  <c r="ID282" i="65032" s="1"/>
  <c r="IG299" i="65032"/>
  <c r="IH299" i="65032" s="1"/>
  <c r="II299" i="65032"/>
  <c r="IJ299" i="65032" s="1"/>
  <c r="II309" i="65032"/>
  <c r="IJ309" i="65032" s="1"/>
  <c r="IG309" i="65032"/>
  <c r="IH309" i="65032" s="1"/>
  <c r="IG313" i="65032"/>
  <c r="IH313" i="65032" s="1"/>
  <c r="II313" i="65032"/>
  <c r="IJ313" i="65032" s="1"/>
  <c r="II329" i="65032"/>
  <c r="IJ329" i="65032" s="1"/>
  <c r="IG329" i="65032"/>
  <c r="IH329" i="65032" s="1"/>
  <c r="IG287" i="65032"/>
  <c r="IH287" i="65032" s="1"/>
  <c r="II287" i="65032"/>
  <c r="IJ287" i="65032" s="1"/>
  <c r="II322" i="65032"/>
  <c r="IJ322" i="65032" s="1"/>
  <c r="IG322" i="65032"/>
  <c r="IH322" i="65032" s="1"/>
  <c r="IG320" i="65032"/>
  <c r="IH320" i="65032" s="1"/>
  <c r="II320" i="65032"/>
  <c r="IJ320" i="65032" s="1"/>
  <c r="II339" i="65032"/>
  <c r="IJ339" i="65032" s="1"/>
  <c r="IG339" i="65032"/>
  <c r="IH339" i="65032" s="1"/>
  <c r="IG293" i="65032"/>
  <c r="IH293" i="65032" s="1"/>
  <c r="II293" i="65032"/>
  <c r="IJ293" i="65032" s="1"/>
  <c r="II295" i="65032"/>
  <c r="IJ295" i="65032" s="1"/>
  <c r="IG295" i="65032"/>
  <c r="II286" i="65032"/>
  <c r="IJ286" i="65032" s="1"/>
  <c r="IG286" i="65032"/>
  <c r="IH286" i="65032" s="1"/>
  <c r="II285" i="65032"/>
  <c r="IJ285" i="65032" s="1"/>
  <c r="IG285" i="65032"/>
  <c r="IH285" i="65032" s="1"/>
  <c r="II333" i="65032"/>
  <c r="IJ333" i="65032" s="1"/>
  <c r="IG333" i="65032"/>
  <c r="IH333" i="65032" s="1"/>
  <c r="IG291" i="65032"/>
  <c r="II291" i="65032"/>
  <c r="IJ291" i="65032" s="1"/>
  <c r="II310" i="65032"/>
  <c r="IJ310" i="65032" s="1"/>
  <c r="IG310" i="65032"/>
  <c r="IH310" i="65032" s="1"/>
  <c r="II337" i="65032"/>
  <c r="IJ337" i="65032" s="1"/>
  <c r="IG337" i="65032"/>
  <c r="IH337" i="65032" s="1"/>
  <c r="IG314" i="65032"/>
  <c r="IH314" i="65032" s="1"/>
  <c r="II314" i="65032"/>
  <c r="IJ314" i="65032" s="1"/>
  <c r="IG303" i="65032"/>
  <c r="IH303" i="65032" s="1"/>
  <c r="II303" i="65032"/>
  <c r="IJ303" i="65032" s="1"/>
  <c r="IG324" i="65032"/>
  <c r="IH324" i="65032" s="1"/>
  <c r="II324" i="65032"/>
  <c r="IJ324" i="65032" s="1"/>
  <c r="II327" i="65032"/>
  <c r="IJ327" i="65032" s="1"/>
  <c r="IG327" i="65032"/>
  <c r="IH327" i="65032" s="1"/>
  <c r="II288" i="65032"/>
  <c r="IJ288" i="65032" s="1"/>
  <c r="IG288" i="65032"/>
  <c r="IH288" i="65032" s="1"/>
  <c r="II321" i="65032"/>
  <c r="IJ321" i="65032" s="1"/>
  <c r="IG321" i="65032"/>
  <c r="IH321" i="65032" s="1"/>
  <c r="IG284" i="65032"/>
  <c r="IH284" i="65032" s="1"/>
  <c r="II284" i="65032"/>
  <c r="IJ284" i="65032" s="1"/>
  <c r="IG335" i="65032"/>
  <c r="IH335" i="65032" s="1"/>
  <c r="II335" i="65032"/>
  <c r="IJ335" i="65032" s="1"/>
  <c r="IG336" i="65032"/>
  <c r="IH336" i="65032" s="1"/>
  <c r="II336" i="65032"/>
  <c r="IJ336" i="65032" s="1"/>
  <c r="II307" i="65032"/>
  <c r="IJ307" i="65032" s="1"/>
  <c r="IG307" i="65032"/>
  <c r="IH307" i="65032" s="1"/>
  <c r="II311" i="65032"/>
  <c r="IJ311" i="65032" s="1"/>
  <c r="IG311" i="65032"/>
  <c r="IH311" i="65032" s="1"/>
  <c r="II294" i="65032"/>
  <c r="IJ294" i="65032" s="1"/>
  <c r="IG294" i="65032"/>
  <c r="II326" i="65032"/>
  <c r="IJ326" i="65032" s="1"/>
  <c r="IG326" i="65032"/>
  <c r="IH326" i="65032" s="1"/>
  <c r="IG328" i="65032"/>
  <c r="IH328" i="65032" s="1"/>
  <c r="II328" i="65032"/>
  <c r="IJ328" i="65032" s="1"/>
  <c r="II292" i="65032"/>
  <c r="IJ292" i="65032" s="1"/>
  <c r="IG292" i="65032"/>
  <c r="IH292" i="65032" s="1"/>
  <c r="II318" i="65032"/>
  <c r="IJ318" i="65032" s="1"/>
  <c r="IG318" i="65032"/>
  <c r="IH318" i="65032" s="1"/>
  <c r="II323" i="65032"/>
  <c r="IJ323" i="65032" s="1"/>
  <c r="IG323" i="65032"/>
  <c r="IH323" i="65032" s="1"/>
  <c r="II312" i="65032"/>
  <c r="IJ312" i="65032" s="1"/>
  <c r="IG312" i="65032"/>
  <c r="IH312" i="65032" s="1"/>
  <c r="II338" i="65032"/>
  <c r="IJ338" i="65032" s="1"/>
  <c r="IG338" i="65032"/>
  <c r="IH338" i="65032" s="1"/>
  <c r="ER60" i="65032"/>
  <c r="EQ60" i="65032"/>
  <c r="HX187" i="65032"/>
  <c r="HX251" i="65032" s="1"/>
  <c r="IA60" i="65032"/>
  <c r="IB60" i="65032" s="1"/>
  <c r="IE60" i="65032" s="1"/>
  <c r="IE187" i="65032" s="1"/>
  <c r="IE251" i="65032" s="1"/>
  <c r="HT187" i="65032"/>
  <c r="HT251" i="65032" s="1"/>
  <c r="HU60" i="65032"/>
  <c r="HV60" i="65032" s="1"/>
  <c r="HW187" i="65032"/>
  <c r="HW251" i="65032" s="1"/>
  <c r="HT194" i="65032"/>
  <c r="HT258" i="65032" s="1"/>
  <c r="HU274" i="65032"/>
  <c r="HV274" i="65032" s="1"/>
  <c r="HU54" i="65032"/>
  <c r="HV54" i="65032" s="1"/>
  <c r="HX83" i="65032"/>
  <c r="HY83" i="65032" s="1"/>
  <c r="HZ83" i="65032" s="1"/>
  <c r="HU208" i="65032"/>
  <c r="HU272" i="65032" s="1"/>
  <c r="HV272" i="65032" s="1"/>
  <c r="HV83" i="65032"/>
  <c r="HR46" i="65032"/>
  <c r="HQ274" i="65032"/>
  <c r="HR274" i="65032" s="1"/>
  <c r="HU42" i="65032"/>
  <c r="HV42" i="65032" s="1"/>
  <c r="HX81" i="65032"/>
  <c r="HX208" i="65032" s="1"/>
  <c r="HX272" i="65032" s="1"/>
  <c r="EQ46" i="65032"/>
  <c r="HS173" i="65032"/>
  <c r="HS237" i="65032" s="1"/>
  <c r="HW46" i="65032"/>
  <c r="HW173" i="65032" s="1"/>
  <c r="HW237" i="65032" s="1"/>
  <c r="HU46" i="65032"/>
  <c r="HV46" i="65032" s="1"/>
  <c r="HT169" i="65032"/>
  <c r="HT233" i="65032" s="1"/>
  <c r="HS169" i="65032"/>
  <c r="HS233" i="65032" s="1"/>
  <c r="HW42" i="65032"/>
  <c r="HX42" i="65032" s="1"/>
  <c r="HX169" i="65032" s="1"/>
  <c r="HX233" i="65032" s="1"/>
  <c r="HW43" i="65032"/>
  <c r="HW170" i="65032" s="1"/>
  <c r="HW234" i="65032" s="1"/>
  <c r="HW34" i="65032"/>
  <c r="HX34" i="65032" s="1"/>
  <c r="IA34" i="65032" s="1"/>
  <c r="IA161" i="65032" s="1"/>
  <c r="IA225" i="65032" s="1"/>
  <c r="HU34" i="65032"/>
  <c r="HU161" i="65032" s="1"/>
  <c r="HU225" i="65032" s="1"/>
  <c r="HV225" i="65032" s="1"/>
  <c r="HU43" i="65032"/>
  <c r="HV43" i="65032" s="1"/>
  <c r="EQ43" i="65032"/>
  <c r="HY191" i="65032"/>
  <c r="HY255" i="65032" s="1"/>
  <c r="HZ255" i="65032" s="1"/>
  <c r="HX67" i="65032"/>
  <c r="IA67" i="65032" s="1"/>
  <c r="IB67" i="65032" s="1"/>
  <c r="IC67" i="65032" s="1"/>
  <c r="ID67" i="65032" s="1"/>
  <c r="EQ67" i="65032"/>
  <c r="HW65" i="65032"/>
  <c r="HW192" i="65032" s="1"/>
  <c r="HW256" i="65032" s="1"/>
  <c r="HU67" i="65032"/>
  <c r="HU194" i="65032" s="1"/>
  <c r="HQ258" i="65032"/>
  <c r="HR258" i="65032" s="1"/>
  <c r="HW54" i="65032"/>
  <c r="HX54" i="65032" s="1"/>
  <c r="HT181" i="65032"/>
  <c r="HT245" i="65032" s="1"/>
  <c r="HU65" i="65032"/>
  <c r="HU192" i="65032" s="1"/>
  <c r="EQ65" i="65032"/>
  <c r="HU190" i="65032"/>
  <c r="HU254" i="65032" s="1"/>
  <c r="HV254" i="65032" s="1"/>
  <c r="EQ34" i="65032"/>
  <c r="HT176" i="65032"/>
  <c r="HT240" i="65032" s="1"/>
  <c r="HW49" i="65032"/>
  <c r="HU49" i="65032"/>
  <c r="EQ49" i="65032"/>
  <c r="HQ158" i="65032"/>
  <c r="HQ222" i="65032" s="1"/>
  <c r="HR222" i="65032" s="1"/>
  <c r="HY79" i="65032"/>
  <c r="HZ79" i="65032" s="1"/>
  <c r="HU273" i="65032"/>
  <c r="HV273" i="65032" s="1"/>
  <c r="IA63" i="65032"/>
  <c r="IB63" i="65032" s="1"/>
  <c r="IE63" i="65032" s="1"/>
  <c r="IF63" i="65032" s="1"/>
  <c r="IF190" i="65032" s="1"/>
  <c r="IF254" i="65032" s="1"/>
  <c r="ER63" i="65032"/>
  <c r="HY63" i="65032"/>
  <c r="HZ63" i="65032" s="1"/>
  <c r="HW190" i="65032"/>
  <c r="HW254" i="65032" s="1"/>
  <c r="IB74" i="65032"/>
  <c r="IC74" i="65032" s="1"/>
  <c r="IC201" i="65032" s="1"/>
  <c r="ER50" i="65032"/>
  <c r="HV191" i="65032"/>
  <c r="HX56" i="65032"/>
  <c r="IA56" i="65032" s="1"/>
  <c r="IB56" i="65032" s="1"/>
  <c r="ES56" i="65032" s="1"/>
  <c r="HQ162" i="65032"/>
  <c r="HQ163" i="65032"/>
  <c r="HQ227" i="65032" s="1"/>
  <c r="HR227" i="65032" s="1"/>
  <c r="HY177" i="65032"/>
  <c r="EQ32" i="65032"/>
  <c r="ER79" i="65032"/>
  <c r="HX206" i="65032"/>
  <c r="HX270" i="65032" s="1"/>
  <c r="HW206" i="65032"/>
  <c r="HW270" i="65032" s="1"/>
  <c r="HU247" i="65032"/>
  <c r="HV247" i="65032" s="1"/>
  <c r="HY201" i="65032"/>
  <c r="HZ201" i="65032" s="1"/>
  <c r="HU31" i="65032"/>
  <c r="HV31" i="65032" s="1"/>
  <c r="EQ30" i="65032"/>
  <c r="HY187" i="65032"/>
  <c r="HZ187" i="65032" s="1"/>
  <c r="HZ62" i="65032"/>
  <c r="IA175" i="65032"/>
  <c r="IA239" i="65032" s="1"/>
  <c r="HX177" i="65032"/>
  <c r="HX241" i="65032" s="1"/>
  <c r="HY199" i="65032"/>
  <c r="HZ199" i="65032" s="1"/>
  <c r="HU32" i="65032"/>
  <c r="HV32" i="65032" s="1"/>
  <c r="HU30" i="65032"/>
  <c r="HV30" i="65032" s="1"/>
  <c r="IA50" i="65032"/>
  <c r="IB50" i="65032" s="1"/>
  <c r="IC50" i="65032" s="1"/>
  <c r="IC177" i="65032" s="1"/>
  <c r="HQ170" i="65032"/>
  <c r="HQ234" i="65032" s="1"/>
  <c r="HR234" i="65032" s="1"/>
  <c r="HR43" i="65032"/>
  <c r="HU239" i="65032"/>
  <c r="HV239" i="65032" s="1"/>
  <c r="HW30" i="65032"/>
  <c r="HX30" i="65032" s="1"/>
  <c r="IA30" i="65032" s="1"/>
  <c r="IA157" i="65032" s="1"/>
  <c r="IA221" i="65032" s="1"/>
  <c r="HW32" i="65032"/>
  <c r="HT38" i="65032"/>
  <c r="HW38" i="65032" s="1"/>
  <c r="ER48" i="65032"/>
  <c r="HW162" i="65032"/>
  <c r="HW226" i="65032" s="1"/>
  <c r="EQ31" i="65032"/>
  <c r="HW36" i="65032"/>
  <c r="HX36" i="65032" s="1"/>
  <c r="IA36" i="65032" s="1"/>
  <c r="IA163" i="65032" s="1"/>
  <c r="IA227" i="65032" s="1"/>
  <c r="HY48" i="65032"/>
  <c r="HZ48" i="65032" s="1"/>
  <c r="HW31" i="65032"/>
  <c r="HX31" i="65032" s="1"/>
  <c r="IA31" i="65032" s="1"/>
  <c r="HU162" i="65032"/>
  <c r="HU226" i="65032" s="1"/>
  <c r="HV226" i="65032" s="1"/>
  <c r="HX175" i="65032"/>
  <c r="HX239" i="65032" s="1"/>
  <c r="HZ80" i="65032"/>
  <c r="HU36" i="65032"/>
  <c r="HV36" i="65032" s="1"/>
  <c r="HS158" i="65032"/>
  <c r="HS222" i="65032" s="1"/>
  <c r="IE64" i="65032"/>
  <c r="IF64" i="65032" s="1"/>
  <c r="IF191" i="65032" s="1"/>
  <c r="IF255" i="65032" s="1"/>
  <c r="IC80" i="65032"/>
  <c r="ID80" i="65032" s="1"/>
  <c r="IA206" i="65032"/>
  <c r="IA270" i="65032" s="1"/>
  <c r="IA189" i="65032"/>
  <c r="IA253" i="65032" s="1"/>
  <c r="EQ36" i="65032"/>
  <c r="HU199" i="65032"/>
  <c r="HW168" i="65032"/>
  <c r="HW232" i="65032" s="1"/>
  <c r="HU238" i="65032"/>
  <c r="HV238" i="65032" s="1"/>
  <c r="HU275" i="65032"/>
  <c r="HV275" i="65032" s="1"/>
  <c r="IA197" i="65032"/>
  <c r="IA261" i="65032" s="1"/>
  <c r="IA209" i="65032"/>
  <c r="IA273" i="65032" s="1"/>
  <c r="HY193" i="65032"/>
  <c r="HZ193" i="65032" s="1"/>
  <c r="IA193" i="65032"/>
  <c r="IA257" i="65032" s="1"/>
  <c r="IB78" i="65032"/>
  <c r="IE78" i="65032" s="1"/>
  <c r="IE205" i="65032" s="1"/>
  <c r="IE269" i="65032" s="1"/>
  <c r="HX213" i="65032"/>
  <c r="HX277" i="65032" s="1"/>
  <c r="HS160" i="65032"/>
  <c r="HS224" i="65032" s="1"/>
  <c r="HT33" i="65032"/>
  <c r="ER61" i="65032"/>
  <c r="HX69" i="65032"/>
  <c r="HY69" i="65032" s="1"/>
  <c r="IE72" i="65032"/>
  <c r="IF72" i="65032" s="1"/>
  <c r="IF199" i="65032" s="1"/>
  <c r="IF263" i="65032" s="1"/>
  <c r="HU252" i="65032"/>
  <c r="HV252" i="65032" s="1"/>
  <c r="HY61" i="65032"/>
  <c r="IA61" i="65032"/>
  <c r="IB61" i="65032" s="1"/>
  <c r="IE61" i="65032" s="1"/>
  <c r="IF61" i="65032" s="1"/>
  <c r="IF188" i="65032" s="1"/>
  <c r="IF252" i="65032" s="1"/>
  <c r="IA200" i="65032"/>
  <c r="IA264" i="65032" s="1"/>
  <c r="HU196" i="65032"/>
  <c r="HX68" i="65032"/>
  <c r="HW195" i="65032"/>
  <c r="HW259" i="65032" s="1"/>
  <c r="IE84" i="65032"/>
  <c r="IE211" i="65032" s="1"/>
  <c r="IE275" i="65032" s="1"/>
  <c r="HU262" i="65032"/>
  <c r="HV262" i="65032" s="1"/>
  <c r="IA202" i="65032"/>
  <c r="IA266" i="65032" s="1"/>
  <c r="HY211" i="65032"/>
  <c r="HY275" i="65032" s="1"/>
  <c r="HZ275" i="65032" s="1"/>
  <c r="IA71" i="65032"/>
  <c r="IA198" i="65032" s="1"/>
  <c r="IA262" i="65032" s="1"/>
  <c r="ER52" i="65032"/>
  <c r="HY71" i="65032"/>
  <c r="HZ71" i="65032" s="1"/>
  <c r="HY52" i="65032"/>
  <c r="HT40" i="65032"/>
  <c r="HS167" i="65032"/>
  <c r="HS231" i="65032" s="1"/>
  <c r="HT166" i="65032"/>
  <c r="HT230" i="65032" s="1"/>
  <c r="HU164" i="65032"/>
  <c r="HU228" i="65032" s="1"/>
  <c r="HV228" i="65032" s="1"/>
  <c r="IA52" i="65032"/>
  <c r="IA179" i="65032" s="1"/>
  <c r="IA243" i="65032" s="1"/>
  <c r="ER71" i="65032"/>
  <c r="HV68" i="65032"/>
  <c r="HU195" i="65032"/>
  <c r="HX162" i="65032"/>
  <c r="HX226" i="65032" s="1"/>
  <c r="IA35" i="65032"/>
  <c r="IA162" i="65032" s="1"/>
  <c r="IA226" i="65032" s="1"/>
  <c r="ER35" i="65032"/>
  <c r="HY35" i="65032"/>
  <c r="HY162" i="65032" s="1"/>
  <c r="HT45" i="65032"/>
  <c r="HS172" i="65032"/>
  <c r="HS236" i="65032" s="1"/>
  <c r="HV85" i="65032"/>
  <c r="HU212" i="65032"/>
  <c r="IC62" i="65032"/>
  <c r="ID62" i="65032" s="1"/>
  <c r="IA184" i="65032"/>
  <c r="IA248" i="65032" s="1"/>
  <c r="HR45" i="65032"/>
  <c r="HQ172" i="65032"/>
  <c r="HQ236" i="65032" s="1"/>
  <c r="HR236" i="65032" s="1"/>
  <c r="HX85" i="65032"/>
  <c r="HW212" i="65032"/>
  <c r="HW276" i="65032" s="1"/>
  <c r="HV73" i="65032"/>
  <c r="HU200" i="65032"/>
  <c r="HT178" i="65032"/>
  <c r="HT242" i="65032" s="1"/>
  <c r="HU51" i="65032"/>
  <c r="EQ51" i="65032"/>
  <c r="HW51" i="65032"/>
  <c r="HV76" i="65032"/>
  <c r="HU203" i="65032"/>
  <c r="IC82" i="65032"/>
  <c r="ID82" i="65032" s="1"/>
  <c r="EQ39" i="65032"/>
  <c r="HU39" i="65032"/>
  <c r="HX76" i="65032"/>
  <c r="HW203" i="65032"/>
  <c r="HW267" i="65032" s="1"/>
  <c r="HU154" i="65032"/>
  <c r="HU218" i="65032" s="1"/>
  <c r="HV218" i="65032" s="1"/>
  <c r="HV27" i="65032"/>
  <c r="HT44" i="65032"/>
  <c r="HS171" i="65032"/>
  <c r="HS235" i="65032" s="1"/>
  <c r="HY41" i="65032"/>
  <c r="HY168" i="65032" s="1"/>
  <c r="HY86" i="65032"/>
  <c r="IA86" i="65032"/>
  <c r="HT154" i="65032"/>
  <c r="HT218" i="65032" s="1"/>
  <c r="HW27" i="65032"/>
  <c r="HR28" i="65032"/>
  <c r="HQ155" i="65032"/>
  <c r="HQ219" i="65032" s="1"/>
  <c r="HR219" i="65032" s="1"/>
  <c r="IC70" i="65032"/>
  <c r="IC197" i="65032" s="1"/>
  <c r="HW156" i="65032"/>
  <c r="HW220" i="65032" s="1"/>
  <c r="EQ27" i="65032"/>
  <c r="EP24" i="65032"/>
  <c r="HS155" i="65032"/>
  <c r="HS219" i="65032" s="1"/>
  <c r="HT28" i="65032"/>
  <c r="HQ171" i="65032"/>
  <c r="HQ235" i="65032" s="1"/>
  <c r="HR235" i="65032" s="1"/>
  <c r="HR44" i="65032"/>
  <c r="HX39" i="65032"/>
  <c r="ER39" i="65032" s="1"/>
  <c r="HW166" i="65032"/>
  <c r="HW230" i="65032" s="1"/>
  <c r="IB206" i="65032"/>
  <c r="IB270" i="65032" s="1"/>
  <c r="IC79" i="65032"/>
  <c r="IC206" i="65032" s="1"/>
  <c r="IE79" i="65032"/>
  <c r="IF79" i="65032" s="1"/>
  <c r="HX156" i="65032"/>
  <c r="HX220" i="65032" s="1"/>
  <c r="HY29" i="65032"/>
  <c r="HZ29" i="65032" s="1"/>
  <c r="ER29" i="65032"/>
  <c r="IA29" i="65032"/>
  <c r="IB29" i="65032" s="1"/>
  <c r="IB200" i="65032"/>
  <c r="IB264" i="65032" s="1"/>
  <c r="ES73" i="65032"/>
  <c r="IE73" i="65032"/>
  <c r="IE200" i="65032" s="1"/>
  <c r="IE264" i="65032" s="1"/>
  <c r="IB184" i="65032"/>
  <c r="IB248" i="65032" s="1"/>
  <c r="IE57" i="65032"/>
  <c r="IF57" i="65032" s="1"/>
  <c r="IC73" i="65032"/>
  <c r="ID73" i="65032" s="1"/>
  <c r="IC57" i="65032"/>
  <c r="ID57" i="65032" s="1"/>
  <c r="IE48" i="65032"/>
  <c r="IE175" i="65032" s="1"/>
  <c r="IE239" i="65032" s="1"/>
  <c r="IE66" i="65032"/>
  <c r="IF66" i="65032" s="1"/>
  <c r="IC66" i="65032"/>
  <c r="IC193" i="65032" s="1"/>
  <c r="EQ29" i="65032"/>
  <c r="HU29" i="65032"/>
  <c r="HX186" i="65032"/>
  <c r="HX250" i="65032" s="1"/>
  <c r="HY59" i="65032"/>
  <c r="HY200" i="65032"/>
  <c r="HZ200" i="65032" s="1"/>
  <c r="HT156" i="65032"/>
  <c r="HT220" i="65032" s="1"/>
  <c r="IA59" i="65032"/>
  <c r="HX174" i="65032"/>
  <c r="HX238" i="65032" s="1"/>
  <c r="HY47" i="65032"/>
  <c r="HY184" i="65032"/>
  <c r="HZ184" i="65032" s="1"/>
  <c r="IA47" i="65032"/>
  <c r="HX202" i="65032"/>
  <c r="HX266" i="65032" s="1"/>
  <c r="ER75" i="65032"/>
  <c r="HY75" i="65032"/>
  <c r="HW204" i="65032"/>
  <c r="HW268" i="65032" s="1"/>
  <c r="HX77" i="65032"/>
  <c r="HW180" i="65032"/>
  <c r="HW244" i="65032" s="1"/>
  <c r="HX53" i="65032"/>
  <c r="HU182" i="65032"/>
  <c r="HU246" i="65032" s="1"/>
  <c r="HV246" i="65032" s="1"/>
  <c r="HV55" i="65032"/>
  <c r="HU204" i="65032"/>
  <c r="HV77" i="65032"/>
  <c r="HU206" i="65032"/>
  <c r="HV79" i="65032"/>
  <c r="HU180" i="65032"/>
  <c r="HV53" i="65032"/>
  <c r="HQ166" i="65032"/>
  <c r="HQ230" i="65032" s="1"/>
  <c r="HR230" i="65032" s="1"/>
  <c r="HR39" i="65032"/>
  <c r="HX55" i="65032"/>
  <c r="HW182" i="65032"/>
  <c r="HW246" i="65032" s="1"/>
  <c r="HQ249" i="65032"/>
  <c r="HR249" i="65032" s="1"/>
  <c r="HX58" i="65032"/>
  <c r="HW185" i="65032"/>
  <c r="HW249" i="65032" s="1"/>
  <c r="HQ276" i="65032"/>
  <c r="HR276" i="65032" s="1"/>
  <c r="HR212" i="65032"/>
  <c r="IB202" i="65032"/>
  <c r="IB266" i="65032" s="1"/>
  <c r="IE75" i="65032"/>
  <c r="IF75" i="65032" s="1"/>
  <c r="IC75" i="65032"/>
  <c r="ID75" i="65032" s="1"/>
  <c r="ES75" i="65032"/>
  <c r="HU168" i="65032"/>
  <c r="HW164" i="65032"/>
  <c r="HW228" i="65032" s="1"/>
  <c r="HX164" i="65032"/>
  <c r="HX228" i="65032" s="1"/>
  <c r="IA37" i="65032"/>
  <c r="IB37" i="65032" s="1"/>
  <c r="HY37" i="65032"/>
  <c r="HZ37" i="65032" s="1"/>
  <c r="IF70" i="65032"/>
  <c r="IF197" i="65032" s="1"/>
  <c r="IF261" i="65032" s="1"/>
  <c r="IE197" i="65032"/>
  <c r="IE261" i="65032" s="1"/>
  <c r="ID72" i="65032"/>
  <c r="IC199" i="65032"/>
  <c r="ID64" i="65032"/>
  <c r="IC191" i="65032"/>
  <c r="ID48" i="65032"/>
  <c r="IC175" i="65032"/>
  <c r="ID84" i="65032"/>
  <c r="IC211" i="65032"/>
  <c r="HZ205" i="65032"/>
  <c r="HY269" i="65032"/>
  <c r="HZ269" i="65032" s="1"/>
  <c r="HZ197" i="65032"/>
  <c r="HY261" i="65032"/>
  <c r="HZ261" i="65032" s="1"/>
  <c r="HZ189" i="65032"/>
  <c r="HY253" i="65032"/>
  <c r="HZ253" i="65032" s="1"/>
  <c r="HZ209" i="65032"/>
  <c r="HY273" i="65032"/>
  <c r="HZ273" i="65032" s="1"/>
  <c r="HZ207" i="65032"/>
  <c r="HY271" i="65032"/>
  <c r="HZ271" i="65032" s="1"/>
  <c r="IF62" i="65032"/>
  <c r="II62" i="65032" s="1"/>
  <c r="IE189" i="65032"/>
  <c r="IE253" i="65032" s="1"/>
  <c r="IB41" i="65032"/>
  <c r="IB168" i="65032" s="1"/>
  <c r="IB232" i="65032" s="1"/>
  <c r="IA168" i="65032"/>
  <c r="IA232" i="65032" s="1"/>
  <c r="IF82" i="65032"/>
  <c r="II82" i="65032" s="1"/>
  <c r="IE209" i="65032"/>
  <c r="IE273" i="65032" s="1"/>
  <c r="IF80" i="65032"/>
  <c r="II80" i="65032" s="1"/>
  <c r="IE207" i="65032"/>
  <c r="IE271" i="65032" s="1"/>
  <c r="IB199" i="65032"/>
  <c r="IB263" i="65032" s="1"/>
  <c r="ES72" i="65032"/>
  <c r="IB191" i="65032"/>
  <c r="IB255" i="65032" s="1"/>
  <c r="ES64" i="65032"/>
  <c r="IB175" i="65032"/>
  <c r="IB239" i="65032" s="1"/>
  <c r="ES48" i="65032"/>
  <c r="IB211" i="65032"/>
  <c r="IB275" i="65032" s="1"/>
  <c r="ES84" i="65032"/>
  <c r="IB207" i="65032"/>
  <c r="IB271" i="65032" s="1"/>
  <c r="ES80" i="65032"/>
  <c r="IB197" i="65032"/>
  <c r="IB261" i="65032" s="1"/>
  <c r="ES70" i="65032"/>
  <c r="IB193" i="65032"/>
  <c r="IB257" i="65032" s="1"/>
  <c r="ES66" i="65032"/>
  <c r="IB189" i="65032"/>
  <c r="IB253" i="65032" s="1"/>
  <c r="ES62" i="65032"/>
  <c r="HX168" i="65032"/>
  <c r="HX232" i="65032" s="1"/>
  <c r="ER41" i="65032"/>
  <c r="IB209" i="65032"/>
  <c r="IB273" i="65032" s="1"/>
  <c r="ES82" i="65032"/>
  <c r="HY92" i="65032"/>
  <c r="HZ92" i="65032" s="1"/>
  <c r="IA92" i="65032"/>
  <c r="IB92" i="65032" s="1"/>
  <c r="HY109" i="65032"/>
  <c r="HZ109" i="65032" s="1"/>
  <c r="IA109" i="65032"/>
  <c r="IB109" i="65032" s="1"/>
  <c r="HY107" i="65032"/>
  <c r="HZ107" i="65032" s="1"/>
  <c r="IA107" i="65032"/>
  <c r="IB107" i="65032" s="1"/>
  <c r="HY105" i="65032"/>
  <c r="HZ105" i="65032" s="1"/>
  <c r="IA105" i="65032"/>
  <c r="IB105" i="65032" s="1"/>
  <c r="HY103" i="65032"/>
  <c r="HZ103" i="65032" s="1"/>
  <c r="IA103" i="65032"/>
  <c r="IB103" i="65032" s="1"/>
  <c r="HY101" i="65032"/>
  <c r="HZ101" i="65032" s="1"/>
  <c r="IA101" i="65032"/>
  <c r="IB101" i="65032" s="1"/>
  <c r="HY99" i="65032"/>
  <c r="HZ99" i="65032" s="1"/>
  <c r="IA99" i="65032"/>
  <c r="IB99" i="65032" s="1"/>
  <c r="HY97" i="65032"/>
  <c r="HZ97" i="65032" s="1"/>
  <c r="IA97" i="65032"/>
  <c r="IB97" i="65032" s="1"/>
  <c r="HY95" i="65032"/>
  <c r="HZ95" i="65032" s="1"/>
  <c r="IA95" i="65032"/>
  <c r="IB95" i="65032" s="1"/>
  <c r="HY93" i="65032"/>
  <c r="HZ93" i="65032" s="1"/>
  <c r="IA93" i="65032"/>
  <c r="IB93" i="65032" s="1"/>
  <c r="IC147" i="65032"/>
  <c r="ID147" i="65032" s="1"/>
  <c r="IE147" i="65032"/>
  <c r="IF147" i="65032" s="1"/>
  <c r="IC143" i="65032"/>
  <c r="ID143" i="65032" s="1"/>
  <c r="IE143" i="65032"/>
  <c r="IF143" i="65032" s="1"/>
  <c r="IC139" i="65032"/>
  <c r="ID139" i="65032" s="1"/>
  <c r="IE139" i="65032"/>
  <c r="IF139" i="65032" s="1"/>
  <c r="IC135" i="65032"/>
  <c r="ID135" i="65032" s="1"/>
  <c r="IE135" i="65032"/>
  <c r="IF135" i="65032" s="1"/>
  <c r="IC131" i="65032"/>
  <c r="ID131" i="65032" s="1"/>
  <c r="IE131" i="65032"/>
  <c r="IF131" i="65032" s="1"/>
  <c r="IC127" i="65032"/>
  <c r="ID127" i="65032" s="1"/>
  <c r="IE127" i="65032"/>
  <c r="IF127" i="65032" s="1"/>
  <c r="IC123" i="65032"/>
  <c r="ID123" i="65032" s="1"/>
  <c r="IE123" i="65032"/>
  <c r="IF123" i="65032" s="1"/>
  <c r="IC119" i="65032"/>
  <c r="ID119" i="65032" s="1"/>
  <c r="IE119" i="65032"/>
  <c r="IF119" i="65032" s="1"/>
  <c r="IC115" i="65032"/>
  <c r="ID115" i="65032" s="1"/>
  <c r="IE115" i="65032"/>
  <c r="IF115" i="65032" s="1"/>
  <c r="IC111" i="65032"/>
  <c r="ID111" i="65032" s="1"/>
  <c r="IE111" i="65032"/>
  <c r="IF111" i="65032" s="1"/>
  <c r="IC148" i="65032"/>
  <c r="ID148" i="65032" s="1"/>
  <c r="IE148" i="65032"/>
  <c r="IF148" i="65032" s="1"/>
  <c r="IC144" i="65032"/>
  <c r="ID144" i="65032" s="1"/>
  <c r="IE144" i="65032"/>
  <c r="IF144" i="65032" s="1"/>
  <c r="IC140" i="65032"/>
  <c r="ID140" i="65032" s="1"/>
  <c r="IE140" i="65032"/>
  <c r="IF140" i="65032" s="1"/>
  <c r="IC136" i="65032"/>
  <c r="ID136" i="65032" s="1"/>
  <c r="IE136" i="65032"/>
  <c r="IF136" i="65032" s="1"/>
  <c r="IC132" i="65032"/>
  <c r="ID132" i="65032" s="1"/>
  <c r="IE132" i="65032"/>
  <c r="IF132" i="65032" s="1"/>
  <c r="IC128" i="65032"/>
  <c r="ID128" i="65032" s="1"/>
  <c r="IE128" i="65032"/>
  <c r="IF128" i="65032" s="1"/>
  <c r="IC124" i="65032"/>
  <c r="ID124" i="65032" s="1"/>
  <c r="IE124" i="65032"/>
  <c r="IF124" i="65032" s="1"/>
  <c r="IC120" i="65032"/>
  <c r="ID120" i="65032" s="1"/>
  <c r="IE120" i="65032"/>
  <c r="IF120" i="65032" s="1"/>
  <c r="IC116" i="65032"/>
  <c r="ID116" i="65032" s="1"/>
  <c r="IE116" i="65032"/>
  <c r="IF116" i="65032" s="1"/>
  <c r="IC112" i="65032"/>
  <c r="ID112" i="65032" s="1"/>
  <c r="IE112" i="65032"/>
  <c r="IF112" i="65032" s="1"/>
  <c r="HY91" i="65032"/>
  <c r="HZ91" i="65032" s="1"/>
  <c r="IA91" i="65032"/>
  <c r="IB91" i="65032" s="1"/>
  <c r="HY110" i="65032"/>
  <c r="HZ110" i="65032" s="1"/>
  <c r="IA110" i="65032"/>
  <c r="IB110" i="65032" s="1"/>
  <c r="HY108" i="65032"/>
  <c r="HZ108" i="65032" s="1"/>
  <c r="IA108" i="65032"/>
  <c r="IB108" i="65032" s="1"/>
  <c r="HY106" i="65032"/>
  <c r="HZ106" i="65032" s="1"/>
  <c r="IA106" i="65032"/>
  <c r="IB106" i="65032" s="1"/>
  <c r="HY104" i="65032"/>
  <c r="HZ104" i="65032" s="1"/>
  <c r="IA104" i="65032"/>
  <c r="IB104" i="65032" s="1"/>
  <c r="HY102" i="65032"/>
  <c r="HZ102" i="65032" s="1"/>
  <c r="IA102" i="65032"/>
  <c r="IB102" i="65032" s="1"/>
  <c r="HY100" i="65032"/>
  <c r="HZ100" i="65032" s="1"/>
  <c r="IA100" i="65032"/>
  <c r="IB100" i="65032" s="1"/>
  <c r="HY98" i="65032"/>
  <c r="HZ98" i="65032" s="1"/>
  <c r="IA98" i="65032"/>
  <c r="IB98" i="65032" s="1"/>
  <c r="HY96" i="65032"/>
  <c r="HZ96" i="65032" s="1"/>
  <c r="IA96" i="65032"/>
  <c r="IB96" i="65032" s="1"/>
  <c r="HY94" i="65032"/>
  <c r="HZ94" i="65032" s="1"/>
  <c r="IA94" i="65032"/>
  <c r="IB94" i="65032" s="1"/>
  <c r="IC149" i="65032"/>
  <c r="ID149" i="65032" s="1"/>
  <c r="IE149" i="65032"/>
  <c r="IF149" i="65032" s="1"/>
  <c r="IC145" i="65032"/>
  <c r="ID145" i="65032" s="1"/>
  <c r="IE145" i="65032"/>
  <c r="IF145" i="65032" s="1"/>
  <c r="IC141" i="65032"/>
  <c r="ID141" i="65032" s="1"/>
  <c r="IE141" i="65032"/>
  <c r="IF141" i="65032" s="1"/>
  <c r="IC137" i="65032"/>
  <c r="ID137" i="65032" s="1"/>
  <c r="IE137" i="65032"/>
  <c r="IF137" i="65032" s="1"/>
  <c r="IC133" i="65032"/>
  <c r="ID133" i="65032" s="1"/>
  <c r="IE133" i="65032"/>
  <c r="IF133" i="65032" s="1"/>
  <c r="IC129" i="65032"/>
  <c r="ID129" i="65032" s="1"/>
  <c r="IE129" i="65032"/>
  <c r="IF129" i="65032" s="1"/>
  <c r="IC125" i="65032"/>
  <c r="ID125" i="65032" s="1"/>
  <c r="IE125" i="65032"/>
  <c r="IF125" i="65032" s="1"/>
  <c r="IC121" i="65032"/>
  <c r="ID121" i="65032" s="1"/>
  <c r="IE121" i="65032"/>
  <c r="IF121" i="65032" s="1"/>
  <c r="IC117" i="65032"/>
  <c r="ID117" i="65032" s="1"/>
  <c r="IE117" i="65032"/>
  <c r="IF117" i="65032" s="1"/>
  <c r="IC113" i="65032"/>
  <c r="ID113" i="65032" s="1"/>
  <c r="IE113" i="65032"/>
  <c r="IF113" i="65032" s="1"/>
  <c r="IC150" i="65032"/>
  <c r="ID150" i="65032" s="1"/>
  <c r="IE150" i="65032"/>
  <c r="IF150" i="65032" s="1"/>
  <c r="IC146" i="65032"/>
  <c r="ID146" i="65032" s="1"/>
  <c r="IE146" i="65032"/>
  <c r="IF146" i="65032" s="1"/>
  <c r="IC142" i="65032"/>
  <c r="ID142" i="65032" s="1"/>
  <c r="IE142" i="65032"/>
  <c r="IF142" i="65032" s="1"/>
  <c r="IC138" i="65032"/>
  <c r="ID138" i="65032" s="1"/>
  <c r="IE138" i="65032"/>
  <c r="IF138" i="65032" s="1"/>
  <c r="IC134" i="65032"/>
  <c r="ID134" i="65032" s="1"/>
  <c r="IE134" i="65032"/>
  <c r="IF134" i="65032" s="1"/>
  <c r="IC130" i="65032"/>
  <c r="ID130" i="65032" s="1"/>
  <c r="IE130" i="65032"/>
  <c r="IF130" i="65032" s="1"/>
  <c r="IC126" i="65032"/>
  <c r="ID126" i="65032" s="1"/>
  <c r="IE126" i="65032"/>
  <c r="IF126" i="65032" s="1"/>
  <c r="IC122" i="65032"/>
  <c r="ID122" i="65032" s="1"/>
  <c r="IE122" i="65032"/>
  <c r="IF122" i="65032" s="1"/>
  <c r="IC118" i="65032"/>
  <c r="ID118" i="65032" s="1"/>
  <c r="IE118" i="65032"/>
  <c r="IF118" i="65032" s="1"/>
  <c r="IC114" i="65032"/>
  <c r="ID114" i="65032" s="1"/>
  <c r="IE114" i="65032"/>
  <c r="IF114" i="65032" s="1"/>
  <c r="ER37" i="65032"/>
  <c r="IM314" i="65032" l="1"/>
  <c r="IN314" i="65032" s="1"/>
  <c r="IK314" i="65032"/>
  <c r="IL314" i="65032" s="1"/>
  <c r="IK287" i="65032"/>
  <c r="IL287" i="65032" s="1"/>
  <c r="IM287" i="65032"/>
  <c r="IN287" i="65032" s="1"/>
  <c r="IK296" i="65032"/>
  <c r="IM296" i="65032"/>
  <c r="IN296" i="65032" s="1"/>
  <c r="IK305" i="65032"/>
  <c r="IL305" i="65032" s="1"/>
  <c r="IM305" i="65032"/>
  <c r="IN305" i="65032" s="1"/>
  <c r="IM332" i="65032"/>
  <c r="IN332" i="65032" s="1"/>
  <c r="IK332" i="65032"/>
  <c r="IL332" i="65032" s="1"/>
  <c r="IM338" i="65032"/>
  <c r="IN338" i="65032" s="1"/>
  <c r="IK338" i="65032"/>
  <c r="IL338" i="65032" s="1"/>
  <c r="IM323" i="65032"/>
  <c r="IN323" i="65032" s="1"/>
  <c r="IK323" i="65032"/>
  <c r="IL323" i="65032" s="1"/>
  <c r="IK292" i="65032"/>
  <c r="IL292" i="65032" s="1"/>
  <c r="IM292" i="65032"/>
  <c r="IN292" i="65032" s="1"/>
  <c r="IM326" i="65032"/>
  <c r="IN326" i="65032" s="1"/>
  <c r="IK326" i="65032"/>
  <c r="IL326" i="65032" s="1"/>
  <c r="IM311" i="65032"/>
  <c r="IN311" i="65032" s="1"/>
  <c r="IK311" i="65032"/>
  <c r="IL311" i="65032" s="1"/>
  <c r="IM310" i="65032"/>
  <c r="IN310" i="65032" s="1"/>
  <c r="IK310" i="65032"/>
  <c r="IL310" i="65032" s="1"/>
  <c r="IM333" i="65032"/>
  <c r="IN333" i="65032" s="1"/>
  <c r="IK333" i="65032"/>
  <c r="IL333" i="65032" s="1"/>
  <c r="IK286" i="65032"/>
  <c r="IL286" i="65032" s="1"/>
  <c r="IM286" i="65032"/>
  <c r="IN286" i="65032" s="1"/>
  <c r="IM300" i="65032"/>
  <c r="IN300" i="65032" s="1"/>
  <c r="IK300" i="65032"/>
  <c r="IL300" i="65032" s="1"/>
  <c r="IM334" i="65032"/>
  <c r="IN334" i="65032" s="1"/>
  <c r="IK334" i="65032"/>
  <c r="IL334" i="65032" s="1"/>
  <c r="IK289" i="65032"/>
  <c r="IL289" i="65032" s="1"/>
  <c r="IM289" i="65032"/>
  <c r="IN289" i="65032" s="1"/>
  <c r="IM316" i="65032"/>
  <c r="IN316" i="65032" s="1"/>
  <c r="IK316" i="65032"/>
  <c r="IL316" i="65032" s="1"/>
  <c r="IM317" i="65032"/>
  <c r="IN317" i="65032" s="1"/>
  <c r="IK317" i="65032"/>
  <c r="IL317" i="65032" s="1"/>
  <c r="IM306" i="65032"/>
  <c r="IN306" i="65032" s="1"/>
  <c r="IK306" i="65032"/>
  <c r="IL306" i="65032" s="1"/>
  <c r="IK336" i="65032"/>
  <c r="IL336" i="65032" s="1"/>
  <c r="IM336" i="65032"/>
  <c r="IN336" i="65032" s="1"/>
  <c r="IM288" i="65032"/>
  <c r="IN288" i="65032" s="1"/>
  <c r="IK288" i="65032"/>
  <c r="IL288" i="65032" s="1"/>
  <c r="IK293" i="65032"/>
  <c r="IL293" i="65032" s="1"/>
  <c r="IM293" i="65032"/>
  <c r="IN293" i="65032" s="1"/>
  <c r="IK320" i="65032"/>
  <c r="IL320" i="65032" s="1"/>
  <c r="IM320" i="65032"/>
  <c r="IN320" i="65032" s="1"/>
  <c r="IK313" i="65032"/>
  <c r="IL313" i="65032" s="1"/>
  <c r="IM313" i="65032"/>
  <c r="IN313" i="65032" s="1"/>
  <c r="IM299" i="65032"/>
  <c r="IN299" i="65032" s="1"/>
  <c r="IK299" i="65032"/>
  <c r="IL299" i="65032" s="1"/>
  <c r="IK301" i="65032"/>
  <c r="IL301" i="65032" s="1"/>
  <c r="IM301" i="65032"/>
  <c r="IN301" i="65032" s="1"/>
  <c r="IM304" i="65032"/>
  <c r="IN304" i="65032" s="1"/>
  <c r="IK304" i="65032"/>
  <c r="IL304" i="65032" s="1"/>
  <c r="IM297" i="65032"/>
  <c r="IN297" i="65032" s="1"/>
  <c r="IK297" i="65032"/>
  <c r="IL297" i="65032" s="1"/>
  <c r="IM308" i="65032"/>
  <c r="IN308" i="65032" s="1"/>
  <c r="IK308" i="65032"/>
  <c r="IL308" i="65032" s="1"/>
  <c r="IK298" i="65032"/>
  <c r="IL298" i="65032" s="1"/>
  <c r="IM298" i="65032"/>
  <c r="IN298" i="65032" s="1"/>
  <c r="IM331" i="65032"/>
  <c r="IN331" i="65032" s="1"/>
  <c r="IK331" i="65032"/>
  <c r="IL331" i="65032" s="1"/>
  <c r="IK328" i="65032"/>
  <c r="IL328" i="65032" s="1"/>
  <c r="IM328" i="65032"/>
  <c r="IN328" i="65032" s="1"/>
  <c r="IM321" i="65032"/>
  <c r="IN321" i="65032" s="1"/>
  <c r="IK321" i="65032"/>
  <c r="IL321" i="65032" s="1"/>
  <c r="IM327" i="65032"/>
  <c r="IN327" i="65032" s="1"/>
  <c r="IK327" i="65032"/>
  <c r="IL327" i="65032" s="1"/>
  <c r="IK303" i="65032"/>
  <c r="IL303" i="65032" s="1"/>
  <c r="IM303" i="65032"/>
  <c r="IN303" i="65032" s="1"/>
  <c r="IK291" i="65032"/>
  <c r="IM291" i="65032"/>
  <c r="IN291" i="65032" s="1"/>
  <c r="IK315" i="65032"/>
  <c r="IL315" i="65032" s="1"/>
  <c r="IM315" i="65032"/>
  <c r="IN315" i="65032" s="1"/>
  <c r="IK319" i="65032"/>
  <c r="IL319" i="65032" s="1"/>
  <c r="IM319" i="65032"/>
  <c r="IN319" i="65032" s="1"/>
  <c r="IM341" i="65032"/>
  <c r="IN341" i="65032" s="1"/>
  <c r="IK341" i="65032"/>
  <c r="IL341" i="65032" s="1"/>
  <c r="IM312" i="65032"/>
  <c r="IN312" i="65032" s="1"/>
  <c r="IK312" i="65032"/>
  <c r="IL312" i="65032" s="1"/>
  <c r="IK318" i="65032"/>
  <c r="IL318" i="65032" s="1"/>
  <c r="IM318" i="65032"/>
  <c r="IN318" i="65032" s="1"/>
  <c r="IM294" i="65032"/>
  <c r="IN294" i="65032" s="1"/>
  <c r="IK294" i="65032"/>
  <c r="IL294" i="65032" s="1"/>
  <c r="IK307" i="65032"/>
  <c r="IL307" i="65032" s="1"/>
  <c r="IM307" i="65032"/>
  <c r="IN307" i="65032" s="1"/>
  <c r="IK335" i="65032"/>
  <c r="IL335" i="65032" s="1"/>
  <c r="IM335" i="65032"/>
  <c r="IN335" i="65032" s="1"/>
  <c r="IM284" i="65032"/>
  <c r="IN284" i="65032" s="1"/>
  <c r="IK284" i="65032"/>
  <c r="IL284" i="65032" s="1"/>
  <c r="IM324" i="65032"/>
  <c r="IN324" i="65032" s="1"/>
  <c r="IK324" i="65032"/>
  <c r="IL324" i="65032" s="1"/>
  <c r="IM337" i="65032"/>
  <c r="IN337" i="65032" s="1"/>
  <c r="IK337" i="65032"/>
  <c r="IL337" i="65032" s="1"/>
  <c r="IM285" i="65032"/>
  <c r="IN285" i="65032" s="1"/>
  <c r="IK285" i="65032"/>
  <c r="IL285" i="65032" s="1"/>
  <c r="IM295" i="65032"/>
  <c r="IN295" i="65032" s="1"/>
  <c r="IK295" i="65032"/>
  <c r="IK339" i="65032"/>
  <c r="IL339" i="65032" s="1"/>
  <c r="IM339" i="65032"/>
  <c r="IN339" i="65032" s="1"/>
  <c r="IK322" i="65032"/>
  <c r="IL322" i="65032" s="1"/>
  <c r="IM322" i="65032"/>
  <c r="IN322" i="65032" s="1"/>
  <c r="IM329" i="65032"/>
  <c r="IN329" i="65032" s="1"/>
  <c r="IK329" i="65032"/>
  <c r="IL329" i="65032" s="1"/>
  <c r="IM309" i="65032"/>
  <c r="IN309" i="65032" s="1"/>
  <c r="IK309" i="65032"/>
  <c r="IL309" i="65032" s="1"/>
  <c r="II282" i="65032"/>
  <c r="IJ282" i="65032" s="1"/>
  <c r="IG282" i="65032"/>
  <c r="IH282" i="65032" s="1"/>
  <c r="IK290" i="65032"/>
  <c r="IM290" i="65032"/>
  <c r="IN290" i="65032" s="1"/>
  <c r="IM325" i="65032"/>
  <c r="IN325" i="65032" s="1"/>
  <c r="IK325" i="65032"/>
  <c r="IL325" i="65032" s="1"/>
  <c r="IK340" i="65032"/>
  <c r="IL340" i="65032" s="1"/>
  <c r="IM340" i="65032"/>
  <c r="IN340" i="65032" s="1"/>
  <c r="IK302" i="65032"/>
  <c r="IL302" i="65032" s="1"/>
  <c r="IM302" i="65032"/>
  <c r="IN302" i="65032" s="1"/>
  <c r="IK283" i="65032"/>
  <c r="IL283" i="65032" s="1"/>
  <c r="IM283" i="65032"/>
  <c r="IN283" i="65032" s="1"/>
  <c r="IM330" i="65032"/>
  <c r="IN330" i="65032" s="1"/>
  <c r="IK330" i="65032"/>
  <c r="IL330" i="65032" s="1"/>
  <c r="IB187" i="65032"/>
  <c r="IB251" i="65032" s="1"/>
  <c r="IA187" i="65032"/>
  <c r="IA251" i="65032" s="1"/>
  <c r="HX210" i="65032"/>
  <c r="HX274" i="65032" s="1"/>
  <c r="IF60" i="65032"/>
  <c r="IF187" i="65032" s="1"/>
  <c r="IF251" i="65032" s="1"/>
  <c r="IC60" i="65032"/>
  <c r="IC187" i="65032" s="1"/>
  <c r="ID187" i="65032" s="1"/>
  <c r="ES60" i="65032"/>
  <c r="HU181" i="65032"/>
  <c r="HU245" i="65032" s="1"/>
  <c r="HV245" i="65032" s="1"/>
  <c r="HU187" i="65032"/>
  <c r="HV208" i="65032"/>
  <c r="HX194" i="65032"/>
  <c r="HX258" i="65032" s="1"/>
  <c r="ER83" i="65032"/>
  <c r="HU169" i="65032"/>
  <c r="HU233" i="65032" s="1"/>
  <c r="HV233" i="65032" s="1"/>
  <c r="HY210" i="65032"/>
  <c r="HZ210" i="65032" s="1"/>
  <c r="HW181" i="65032"/>
  <c r="HW245" i="65032" s="1"/>
  <c r="ES67" i="65032"/>
  <c r="IA83" i="65032"/>
  <c r="IB83" i="65032" s="1"/>
  <c r="IA81" i="65032"/>
  <c r="IB81" i="65032" s="1"/>
  <c r="IB208" i="65032" s="1"/>
  <c r="IB272" i="65032" s="1"/>
  <c r="ER42" i="65032"/>
  <c r="HW161" i="65032"/>
  <c r="HW225" i="65032" s="1"/>
  <c r="ER81" i="65032"/>
  <c r="HY81" i="65032"/>
  <c r="HZ81" i="65032" s="1"/>
  <c r="HY42" i="65032"/>
  <c r="HY169" i="65032" s="1"/>
  <c r="IA42" i="65032"/>
  <c r="IA169" i="65032" s="1"/>
  <c r="IA233" i="65032" s="1"/>
  <c r="HX46" i="65032"/>
  <c r="HX173" i="65032" s="1"/>
  <c r="HX237" i="65032" s="1"/>
  <c r="HU173" i="65032"/>
  <c r="HU237" i="65032" s="1"/>
  <c r="HV237" i="65032" s="1"/>
  <c r="HU170" i="65032"/>
  <c r="HU234" i="65032" s="1"/>
  <c r="HV234" i="65032" s="1"/>
  <c r="HZ191" i="65032"/>
  <c r="HX161" i="65032"/>
  <c r="HX225" i="65032" s="1"/>
  <c r="HV67" i="65032"/>
  <c r="HV65" i="65032"/>
  <c r="IB194" i="65032"/>
  <c r="IB258" i="65032" s="1"/>
  <c r="IA194" i="65032"/>
  <c r="IA258" i="65032" s="1"/>
  <c r="HV34" i="65032"/>
  <c r="HY34" i="65032"/>
  <c r="HY161" i="65032" s="1"/>
  <c r="HY225" i="65032" s="1"/>
  <c r="HZ225" i="65032" s="1"/>
  <c r="ER34" i="65032"/>
  <c r="HX43" i="65032"/>
  <c r="HX170" i="65032" s="1"/>
  <c r="HX234" i="65032" s="1"/>
  <c r="HW169" i="65032"/>
  <c r="HW233" i="65032" s="1"/>
  <c r="ER56" i="65032"/>
  <c r="IE67" i="65032"/>
  <c r="IF67" i="65032" s="1"/>
  <c r="ET67" i="65032" s="1"/>
  <c r="HY67" i="65032"/>
  <c r="HZ67" i="65032" s="1"/>
  <c r="HU38" i="65032"/>
  <c r="HV38" i="65032" s="1"/>
  <c r="HX65" i="65032"/>
  <c r="HX192" i="65032" s="1"/>
  <c r="HX256" i="65032" s="1"/>
  <c r="HY206" i="65032"/>
  <c r="HZ206" i="65032" s="1"/>
  <c r="ER67" i="65032"/>
  <c r="HY265" i="65032"/>
  <c r="HZ265" i="65032" s="1"/>
  <c r="IA190" i="65032"/>
  <c r="IA254" i="65032" s="1"/>
  <c r="HV190" i="65032"/>
  <c r="ID74" i="65032"/>
  <c r="HU176" i="65032"/>
  <c r="HU240" i="65032" s="1"/>
  <c r="HV240" i="65032" s="1"/>
  <c r="HV49" i="65032"/>
  <c r="ES50" i="65032"/>
  <c r="HY30" i="65032"/>
  <c r="HZ30" i="65032" s="1"/>
  <c r="IE56" i="65032"/>
  <c r="IF56" i="65032" s="1"/>
  <c r="ET56" i="65032" s="1"/>
  <c r="ES63" i="65032"/>
  <c r="HW176" i="65032"/>
  <c r="HW240" i="65032" s="1"/>
  <c r="HX49" i="65032"/>
  <c r="IB183" i="65032"/>
  <c r="IB247" i="65032" s="1"/>
  <c r="IE50" i="65032"/>
  <c r="IF50" i="65032" s="1"/>
  <c r="IF177" i="65032" s="1"/>
  <c r="IF241" i="65032" s="1"/>
  <c r="IA183" i="65032"/>
  <c r="IA247" i="65032" s="1"/>
  <c r="IB201" i="65032"/>
  <c r="IB265" i="65032" s="1"/>
  <c r="IC63" i="65032"/>
  <c r="ID63" i="65032" s="1"/>
  <c r="IE74" i="65032"/>
  <c r="IF74" i="65032" s="1"/>
  <c r="IF201" i="65032" s="1"/>
  <c r="IF265" i="65032" s="1"/>
  <c r="IB190" i="65032"/>
  <c r="IB254" i="65032" s="1"/>
  <c r="ES74" i="65032"/>
  <c r="HY241" i="65032"/>
  <c r="HZ241" i="65032" s="1"/>
  <c r="HY190" i="65032"/>
  <c r="HZ190" i="65032" s="1"/>
  <c r="IE199" i="65032"/>
  <c r="IE263" i="65032" s="1"/>
  <c r="ER69" i="65032"/>
  <c r="ID79" i="65032"/>
  <c r="HX157" i="65032"/>
  <c r="HX221" i="65032" s="1"/>
  <c r="IC56" i="65032"/>
  <c r="ID56" i="65032" s="1"/>
  <c r="HY56" i="65032"/>
  <c r="HY183" i="65032" s="1"/>
  <c r="HQ226" i="65032"/>
  <c r="HR226" i="65032" s="1"/>
  <c r="HX183" i="65032"/>
  <c r="HX247" i="65032" s="1"/>
  <c r="ER31" i="65032"/>
  <c r="IE191" i="65032"/>
  <c r="IE255" i="65032" s="1"/>
  <c r="HX158" i="65032"/>
  <c r="HX222" i="65032" s="1"/>
  <c r="HU157" i="65032"/>
  <c r="HU221" i="65032" s="1"/>
  <c r="HV221" i="65032" s="1"/>
  <c r="IB205" i="65032"/>
  <c r="IB269" i="65032" s="1"/>
  <c r="ID66" i="65032"/>
  <c r="HU158" i="65032"/>
  <c r="HU222" i="65032" s="1"/>
  <c r="HV222" i="65032" s="1"/>
  <c r="HY175" i="65032"/>
  <c r="HY251" i="65032"/>
  <c r="HZ251" i="65032" s="1"/>
  <c r="HY263" i="65032"/>
  <c r="HZ263" i="65032" s="1"/>
  <c r="IB188" i="65032"/>
  <c r="IB252" i="65032" s="1"/>
  <c r="IB31" i="65032"/>
  <c r="IE31" i="65032" s="1"/>
  <c r="IF31" i="65032" s="1"/>
  <c r="IF158" i="65032" s="1"/>
  <c r="IF222" i="65032" s="1"/>
  <c r="IA158" i="65032"/>
  <c r="IA222" i="65032" s="1"/>
  <c r="HZ35" i="65032"/>
  <c r="ER30" i="65032"/>
  <c r="IA177" i="65032"/>
  <c r="IA241" i="65032" s="1"/>
  <c r="HY31" i="65032"/>
  <c r="HZ31" i="65032" s="1"/>
  <c r="HU159" i="65032"/>
  <c r="HU223" i="65032" s="1"/>
  <c r="HV223" i="65032" s="1"/>
  <c r="HW158" i="65032"/>
  <c r="HW222" i="65032" s="1"/>
  <c r="HU163" i="65032"/>
  <c r="HU227" i="65032" s="1"/>
  <c r="HV227" i="65032" s="1"/>
  <c r="EQ38" i="65032"/>
  <c r="HX38" i="65032"/>
  <c r="HW165" i="65032"/>
  <c r="HW229" i="65032" s="1"/>
  <c r="IB177" i="65032"/>
  <c r="IB241" i="65032" s="1"/>
  <c r="IC207" i="65032"/>
  <c r="ID207" i="65032" s="1"/>
  <c r="HW157" i="65032"/>
  <c r="HW221" i="65032" s="1"/>
  <c r="IC61" i="65032"/>
  <c r="ID61" i="65032" s="1"/>
  <c r="HT165" i="65032"/>
  <c r="HT229" i="65032" s="1"/>
  <c r="HX32" i="65032"/>
  <c r="HW159" i="65032"/>
  <c r="HW223" i="65032" s="1"/>
  <c r="ER36" i="65032"/>
  <c r="IF78" i="65032"/>
  <c r="II78" i="65032" s="1"/>
  <c r="II205" i="65032" s="1"/>
  <c r="II269" i="65032" s="1"/>
  <c r="HW163" i="65032"/>
  <c r="HW227" i="65032" s="1"/>
  <c r="HX163" i="65032"/>
  <c r="HX227" i="65032" s="1"/>
  <c r="HY36" i="65032"/>
  <c r="HZ36" i="65032" s="1"/>
  <c r="IG70" i="65032"/>
  <c r="IH70" i="65032" s="1"/>
  <c r="IC189" i="65032"/>
  <c r="ID189" i="65032" s="1"/>
  <c r="HX166" i="65032"/>
  <c r="HX230" i="65032" s="1"/>
  <c r="ID50" i="65032"/>
  <c r="HV199" i="65032"/>
  <c r="HU263" i="65032"/>
  <c r="HV263" i="65032" s="1"/>
  <c r="HY264" i="65032"/>
  <c r="HZ264" i="65032" s="1"/>
  <c r="IF84" i="65032"/>
  <c r="II84" i="65032" s="1"/>
  <c r="IJ84" i="65032" s="1"/>
  <c r="IA156" i="65032"/>
  <c r="IA220" i="65032" s="1"/>
  <c r="IE184" i="65032"/>
  <c r="IE248" i="65032" s="1"/>
  <c r="HZ211" i="65032"/>
  <c r="HY257" i="65032"/>
  <c r="HZ257" i="65032" s="1"/>
  <c r="IC209" i="65032"/>
  <c r="ID209" i="65032" s="1"/>
  <c r="HZ41" i="65032"/>
  <c r="IA188" i="65032"/>
  <c r="IA252" i="65032" s="1"/>
  <c r="ES61" i="65032"/>
  <c r="IA69" i="65032"/>
  <c r="IB69" i="65032" s="1"/>
  <c r="IG80" i="65032"/>
  <c r="IH80" i="65032" s="1"/>
  <c r="IE206" i="65032"/>
  <c r="IE270" i="65032" s="1"/>
  <c r="HX196" i="65032"/>
  <c r="HX260" i="65032" s="1"/>
  <c r="HT160" i="65032"/>
  <c r="HT224" i="65032" s="1"/>
  <c r="EQ33" i="65032"/>
  <c r="HU33" i="65032"/>
  <c r="HW33" i="65032"/>
  <c r="ES78" i="65032"/>
  <c r="IE188" i="65032"/>
  <c r="IE252" i="65032" s="1"/>
  <c r="IB34" i="65032"/>
  <c r="IC34" i="65032" s="1"/>
  <c r="HY248" i="65032"/>
  <c r="HZ248" i="65032" s="1"/>
  <c r="IC78" i="65032"/>
  <c r="ID78" i="65032" s="1"/>
  <c r="IB35" i="65032"/>
  <c r="IB162" i="65032" s="1"/>
  <c r="IB226" i="65032" s="1"/>
  <c r="IB52" i="65032"/>
  <c r="IE52" i="65032" s="1"/>
  <c r="IA164" i="65032"/>
  <c r="IA228" i="65032" s="1"/>
  <c r="HY156" i="65032"/>
  <c r="HY220" i="65032" s="1"/>
  <c r="HZ220" i="65032" s="1"/>
  <c r="IE202" i="65032"/>
  <c r="IE266" i="65032" s="1"/>
  <c r="IB71" i="65032"/>
  <c r="IE71" i="65032" s="1"/>
  <c r="HY196" i="65032"/>
  <c r="HZ69" i="65032"/>
  <c r="HZ61" i="65032"/>
  <c r="HY188" i="65032"/>
  <c r="IE190" i="65032"/>
  <c r="IE254" i="65032" s="1"/>
  <c r="ID70" i="65032"/>
  <c r="HV196" i="65032"/>
  <c r="HU260" i="65032"/>
  <c r="HV260" i="65032" s="1"/>
  <c r="IG62" i="65032"/>
  <c r="IG189" i="65032" s="1"/>
  <c r="II64" i="65032"/>
  <c r="IJ64" i="65032" s="1"/>
  <c r="IK64" i="65032" s="1"/>
  <c r="IF48" i="65032"/>
  <c r="IG48" i="65032" s="1"/>
  <c r="IH48" i="65032" s="1"/>
  <c r="IA68" i="65032"/>
  <c r="HX195" i="65032"/>
  <c r="HX259" i="65032" s="1"/>
  <c r="HY68" i="65032"/>
  <c r="ER68" i="65032"/>
  <c r="HV195" i="65032"/>
  <c r="HU259" i="65032"/>
  <c r="HV259" i="65032" s="1"/>
  <c r="HW40" i="65032"/>
  <c r="EQ40" i="65032"/>
  <c r="HT167" i="65032"/>
  <c r="HT231" i="65032" s="1"/>
  <c r="HU40" i="65032"/>
  <c r="IE193" i="65032"/>
  <c r="IE257" i="65032" s="1"/>
  <c r="HY198" i="65032"/>
  <c r="HZ52" i="65032"/>
  <c r="HY179" i="65032"/>
  <c r="HY243" i="65032" s="1"/>
  <c r="HZ243" i="65032" s="1"/>
  <c r="HV192" i="65032"/>
  <c r="HU256" i="65032"/>
  <c r="HV256" i="65032" s="1"/>
  <c r="IB156" i="65032"/>
  <c r="IB220" i="65032" s="1"/>
  <c r="IE29" i="65032"/>
  <c r="IE156" i="65032" s="1"/>
  <c r="IE220" i="65032" s="1"/>
  <c r="IF206" i="65032"/>
  <c r="IF270" i="65032" s="1"/>
  <c r="ET79" i="65032"/>
  <c r="IC202" i="65032"/>
  <c r="ID202" i="65032" s="1"/>
  <c r="HV203" i="65032"/>
  <c r="HU267" i="65032"/>
  <c r="HV267" i="65032" s="1"/>
  <c r="HV51" i="65032"/>
  <c r="HU178" i="65032"/>
  <c r="HU242" i="65032" s="1"/>
  <c r="HV242" i="65032" s="1"/>
  <c r="HV39" i="65032"/>
  <c r="HU166" i="65032"/>
  <c r="HU230" i="65032" s="1"/>
  <c r="HV230" i="65032" s="1"/>
  <c r="HY85" i="65032"/>
  <c r="IA85" i="65032"/>
  <c r="ER85" i="65032"/>
  <c r="HX212" i="65032"/>
  <c r="HX276" i="65032" s="1"/>
  <c r="HT172" i="65032"/>
  <c r="HT236" i="65032" s="1"/>
  <c r="HW45" i="65032"/>
  <c r="EQ45" i="65032"/>
  <c r="HU45" i="65032"/>
  <c r="IA76" i="65032"/>
  <c r="HY76" i="65032"/>
  <c r="HX203" i="65032"/>
  <c r="HX267" i="65032" s="1"/>
  <c r="ER76" i="65032"/>
  <c r="HW178" i="65032"/>
  <c r="HW242" i="65032" s="1"/>
  <c r="HX51" i="65032"/>
  <c r="HV200" i="65032"/>
  <c r="HU264" i="65032"/>
  <c r="HV264" i="65032" s="1"/>
  <c r="HV212" i="65032"/>
  <c r="HU276" i="65032"/>
  <c r="HV276" i="65032" s="1"/>
  <c r="HU258" i="65032"/>
  <c r="HV258" i="65032" s="1"/>
  <c r="HV194" i="65032"/>
  <c r="II66" i="65032"/>
  <c r="IJ66" i="65032" s="1"/>
  <c r="IM66" i="65032" s="1"/>
  <c r="IG66" i="65032"/>
  <c r="IG193" i="65032" s="1"/>
  <c r="IF184" i="65032"/>
  <c r="IF248" i="65032" s="1"/>
  <c r="II57" i="65032"/>
  <c r="II184" i="65032" s="1"/>
  <c r="II248" i="65032" s="1"/>
  <c r="HT155" i="65032"/>
  <c r="HT219" i="65032" s="1"/>
  <c r="EQ28" i="65032"/>
  <c r="HW28" i="65032"/>
  <c r="HU28" i="65032"/>
  <c r="HX27" i="65032"/>
  <c r="HW154" i="65032"/>
  <c r="HW218" i="65032" s="1"/>
  <c r="ET63" i="65032"/>
  <c r="IB30" i="65032"/>
  <c r="ES30" i="65032" s="1"/>
  <c r="IF73" i="65032"/>
  <c r="IF200" i="65032" s="1"/>
  <c r="IF264" i="65032" s="1"/>
  <c r="HU232" i="65032"/>
  <c r="HV232" i="65032" s="1"/>
  <c r="IB86" i="65032"/>
  <c r="IA213" i="65032"/>
  <c r="IA277" i="65032" s="1"/>
  <c r="ET70" i="65032"/>
  <c r="II79" i="65032"/>
  <c r="IJ79" i="65032" s="1"/>
  <c r="HY213" i="65032"/>
  <c r="HZ86" i="65032"/>
  <c r="HW44" i="65032"/>
  <c r="HU44" i="65032"/>
  <c r="EQ44" i="65032"/>
  <c r="HT171" i="65032"/>
  <c r="HT235" i="65032" s="1"/>
  <c r="IB47" i="65032"/>
  <c r="IA174" i="65032"/>
  <c r="IA238" i="65032" s="1"/>
  <c r="IB59" i="65032"/>
  <c r="IA186" i="65032"/>
  <c r="IA250" i="65032" s="1"/>
  <c r="ES41" i="65032"/>
  <c r="ET57" i="65032"/>
  <c r="ET72" i="65032"/>
  <c r="IB36" i="65032"/>
  <c r="IE36" i="65032" s="1"/>
  <c r="IF36" i="65032" s="1"/>
  <c r="IC194" i="65032"/>
  <c r="ID194" i="65032" s="1"/>
  <c r="IC184" i="65032"/>
  <c r="ID184" i="65032" s="1"/>
  <c r="IC200" i="65032"/>
  <c r="ID200" i="65032" s="1"/>
  <c r="HZ59" i="65032"/>
  <c r="HY186" i="65032"/>
  <c r="HV29" i="65032"/>
  <c r="HU156" i="65032"/>
  <c r="HY164" i="65032"/>
  <c r="HY228" i="65032" s="1"/>
  <c r="HZ228" i="65032" s="1"/>
  <c r="HZ75" i="65032"/>
  <c r="HY202" i="65032"/>
  <c r="HX181" i="65032"/>
  <c r="HX245" i="65032" s="1"/>
  <c r="IA54" i="65032"/>
  <c r="ER54" i="65032"/>
  <c r="HY54" i="65032"/>
  <c r="ET64" i="65032"/>
  <c r="IG63" i="65032"/>
  <c r="IG190" i="65032" s="1"/>
  <c r="II72" i="65032"/>
  <c r="IJ72" i="65032" s="1"/>
  <c r="IK72" i="65032" s="1"/>
  <c r="HZ47" i="65032"/>
  <c r="HY174" i="65032"/>
  <c r="HY39" i="65032"/>
  <c r="IA39" i="65032"/>
  <c r="HX204" i="65032"/>
  <c r="HX268" i="65032" s="1"/>
  <c r="IA77" i="65032"/>
  <c r="ER77" i="65032"/>
  <c r="HY77" i="65032"/>
  <c r="HY53" i="65032"/>
  <c r="IA53" i="65032"/>
  <c r="HX180" i="65032"/>
  <c r="HX244" i="65032" s="1"/>
  <c r="ER53" i="65032"/>
  <c r="IA55" i="65032"/>
  <c r="HY55" i="65032"/>
  <c r="HX182" i="65032"/>
  <c r="HX246" i="65032" s="1"/>
  <c r="ER55" i="65032"/>
  <c r="HU244" i="65032"/>
  <c r="HV244" i="65032" s="1"/>
  <c r="HU270" i="65032"/>
  <c r="HV270" i="65032" s="1"/>
  <c r="HV206" i="65032"/>
  <c r="HV204" i="65032"/>
  <c r="HU268" i="65032"/>
  <c r="HV268" i="65032" s="1"/>
  <c r="HX185" i="65032"/>
  <c r="HX249" i="65032" s="1"/>
  <c r="ER58" i="65032"/>
  <c r="IA58" i="65032"/>
  <c r="HY58" i="65032"/>
  <c r="IB164" i="65032"/>
  <c r="IB228" i="65032" s="1"/>
  <c r="IE37" i="65032"/>
  <c r="IE164" i="65032" s="1"/>
  <c r="IE228" i="65032" s="1"/>
  <c r="IF202" i="65032"/>
  <c r="IF266" i="65032" s="1"/>
  <c r="ET75" i="65032"/>
  <c r="II75" i="65032"/>
  <c r="II202" i="65032" s="1"/>
  <c r="II266" i="65032" s="1"/>
  <c r="ET61" i="65032"/>
  <c r="IG82" i="65032"/>
  <c r="IG209" i="65032" s="1"/>
  <c r="II70" i="65032"/>
  <c r="IJ70" i="65032" s="1"/>
  <c r="II61" i="65032"/>
  <c r="II188" i="65032" s="1"/>
  <c r="II252" i="65032" s="1"/>
  <c r="IC41" i="65032"/>
  <c r="ID41" i="65032" s="1"/>
  <c r="II63" i="65032"/>
  <c r="IJ63" i="65032" s="1"/>
  <c r="IG75" i="65032"/>
  <c r="IH75" i="65032" s="1"/>
  <c r="IG79" i="65032"/>
  <c r="IH79" i="65032" s="1"/>
  <c r="IG64" i="65032"/>
  <c r="IH64" i="65032" s="1"/>
  <c r="IG72" i="65032"/>
  <c r="IH72" i="65032" s="1"/>
  <c r="IC29" i="65032"/>
  <c r="ID29" i="65032" s="1"/>
  <c r="IC37" i="65032"/>
  <c r="IC164" i="65032" s="1"/>
  <c r="IG57" i="65032"/>
  <c r="IH57" i="65032" s="1"/>
  <c r="IG61" i="65032"/>
  <c r="IG188" i="65032" s="1"/>
  <c r="IE41" i="65032"/>
  <c r="IE168" i="65032" s="1"/>
  <c r="IE232" i="65032" s="1"/>
  <c r="IJ80" i="65032"/>
  <c r="IK80" i="65032" s="1"/>
  <c r="II207" i="65032"/>
  <c r="II271" i="65032" s="1"/>
  <c r="IJ82" i="65032"/>
  <c r="IK82" i="65032" s="1"/>
  <c r="II209" i="65032"/>
  <c r="II273" i="65032" s="1"/>
  <c r="IJ62" i="65032"/>
  <c r="IM62" i="65032" s="1"/>
  <c r="II189" i="65032"/>
  <c r="II253" i="65032" s="1"/>
  <c r="IF207" i="65032"/>
  <c r="IF271" i="65032" s="1"/>
  <c r="ET80" i="65032"/>
  <c r="IF209" i="65032"/>
  <c r="IF273" i="65032" s="1"/>
  <c r="ET82" i="65032"/>
  <c r="IF189" i="65032"/>
  <c r="IF253" i="65032" s="1"/>
  <c r="ET62" i="65032"/>
  <c r="ET66" i="65032"/>
  <c r="IF193" i="65032"/>
  <c r="IF257" i="65032" s="1"/>
  <c r="ID211" i="65032"/>
  <c r="IC275" i="65032"/>
  <c r="ID275" i="65032" s="1"/>
  <c r="ID206" i="65032"/>
  <c r="IC270" i="65032"/>
  <c r="ID270" i="65032" s="1"/>
  <c r="ID175" i="65032"/>
  <c r="IC239" i="65032"/>
  <c r="ID239" i="65032" s="1"/>
  <c r="ID191" i="65032"/>
  <c r="IC255" i="65032"/>
  <c r="ID255" i="65032" s="1"/>
  <c r="ID199" i="65032"/>
  <c r="IC263" i="65032"/>
  <c r="ID263" i="65032" s="1"/>
  <c r="HY226" i="65032"/>
  <c r="HZ226" i="65032" s="1"/>
  <c r="HY232" i="65032"/>
  <c r="HZ232" i="65032" s="1"/>
  <c r="ID177" i="65032"/>
  <c r="IC241" i="65032"/>
  <c r="ID241" i="65032" s="1"/>
  <c r="ID193" i="65032"/>
  <c r="IC257" i="65032"/>
  <c r="ID257" i="65032" s="1"/>
  <c r="ID197" i="65032"/>
  <c r="IC261" i="65032"/>
  <c r="ID261" i="65032" s="1"/>
  <c r="ID201" i="65032"/>
  <c r="IC265" i="65032"/>
  <c r="ID265" i="65032" s="1"/>
  <c r="IC94" i="65032"/>
  <c r="ID94" i="65032" s="1"/>
  <c r="IE94" i="65032"/>
  <c r="IF94" i="65032" s="1"/>
  <c r="IC96" i="65032"/>
  <c r="ID96" i="65032" s="1"/>
  <c r="IE96" i="65032"/>
  <c r="IF96" i="65032" s="1"/>
  <c r="IC98" i="65032"/>
  <c r="ID98" i="65032" s="1"/>
  <c r="IE98" i="65032"/>
  <c r="IF98" i="65032" s="1"/>
  <c r="IC100" i="65032"/>
  <c r="ID100" i="65032" s="1"/>
  <c r="IE100" i="65032"/>
  <c r="IF100" i="65032" s="1"/>
  <c r="IC102" i="65032"/>
  <c r="ID102" i="65032" s="1"/>
  <c r="IE102" i="65032"/>
  <c r="IF102" i="65032" s="1"/>
  <c r="IC104" i="65032"/>
  <c r="ID104" i="65032" s="1"/>
  <c r="IE104" i="65032"/>
  <c r="IF104" i="65032" s="1"/>
  <c r="IC106" i="65032"/>
  <c r="ID106" i="65032" s="1"/>
  <c r="IE106" i="65032"/>
  <c r="IF106" i="65032" s="1"/>
  <c r="IC108" i="65032"/>
  <c r="ID108" i="65032" s="1"/>
  <c r="IE108" i="65032"/>
  <c r="IF108" i="65032" s="1"/>
  <c r="IC110" i="65032"/>
  <c r="ID110" i="65032" s="1"/>
  <c r="IE110" i="65032"/>
  <c r="IF110" i="65032" s="1"/>
  <c r="IG114" i="65032"/>
  <c r="IH114" i="65032" s="1"/>
  <c r="II114" i="65032"/>
  <c r="IJ114" i="65032" s="1"/>
  <c r="IG118" i="65032"/>
  <c r="IH118" i="65032" s="1"/>
  <c r="II118" i="65032"/>
  <c r="IJ118" i="65032" s="1"/>
  <c r="IG122" i="65032"/>
  <c r="IH122" i="65032" s="1"/>
  <c r="II122" i="65032"/>
  <c r="IJ122" i="65032" s="1"/>
  <c r="IG126" i="65032"/>
  <c r="IH126" i="65032" s="1"/>
  <c r="II126" i="65032"/>
  <c r="IJ126" i="65032" s="1"/>
  <c r="IG130" i="65032"/>
  <c r="IH130" i="65032" s="1"/>
  <c r="II130" i="65032"/>
  <c r="IJ130" i="65032" s="1"/>
  <c r="IG134" i="65032"/>
  <c r="IH134" i="65032" s="1"/>
  <c r="II134" i="65032"/>
  <c r="IJ134" i="65032" s="1"/>
  <c r="IG138" i="65032"/>
  <c r="IH138" i="65032" s="1"/>
  <c r="II138" i="65032"/>
  <c r="IJ138" i="65032" s="1"/>
  <c r="IG142" i="65032"/>
  <c r="IH142" i="65032" s="1"/>
  <c r="II142" i="65032"/>
  <c r="IJ142" i="65032" s="1"/>
  <c r="IG146" i="65032"/>
  <c r="IH146" i="65032" s="1"/>
  <c r="II146" i="65032"/>
  <c r="IJ146" i="65032" s="1"/>
  <c r="IG150" i="65032"/>
  <c r="IH150" i="65032" s="1"/>
  <c r="II150" i="65032"/>
  <c r="IJ150" i="65032" s="1"/>
  <c r="IG113" i="65032"/>
  <c r="IH113" i="65032" s="1"/>
  <c r="II113" i="65032"/>
  <c r="IJ113" i="65032" s="1"/>
  <c r="IG117" i="65032"/>
  <c r="IH117" i="65032" s="1"/>
  <c r="II117" i="65032"/>
  <c r="IJ117" i="65032" s="1"/>
  <c r="IG121" i="65032"/>
  <c r="IH121" i="65032" s="1"/>
  <c r="II121" i="65032"/>
  <c r="IJ121" i="65032" s="1"/>
  <c r="IG125" i="65032"/>
  <c r="IH125" i="65032" s="1"/>
  <c r="II125" i="65032"/>
  <c r="IJ125" i="65032" s="1"/>
  <c r="IG129" i="65032"/>
  <c r="IH129" i="65032" s="1"/>
  <c r="II129" i="65032"/>
  <c r="IJ129" i="65032" s="1"/>
  <c r="IG133" i="65032"/>
  <c r="IH133" i="65032" s="1"/>
  <c r="II133" i="65032"/>
  <c r="IJ133" i="65032" s="1"/>
  <c r="IG137" i="65032"/>
  <c r="IH137" i="65032" s="1"/>
  <c r="II137" i="65032"/>
  <c r="IJ137" i="65032" s="1"/>
  <c r="IG141" i="65032"/>
  <c r="IH141" i="65032" s="1"/>
  <c r="II141" i="65032"/>
  <c r="IJ141" i="65032" s="1"/>
  <c r="IG145" i="65032"/>
  <c r="IH145" i="65032" s="1"/>
  <c r="II145" i="65032"/>
  <c r="IJ145" i="65032" s="1"/>
  <c r="IG149" i="65032"/>
  <c r="IH149" i="65032" s="1"/>
  <c r="II149" i="65032"/>
  <c r="IJ149" i="65032" s="1"/>
  <c r="IC91" i="65032"/>
  <c r="ID91" i="65032" s="1"/>
  <c r="IE91" i="65032"/>
  <c r="IF91" i="65032" s="1"/>
  <c r="IG112" i="65032"/>
  <c r="IH112" i="65032" s="1"/>
  <c r="II112" i="65032"/>
  <c r="IJ112" i="65032" s="1"/>
  <c r="IG116" i="65032"/>
  <c r="IH116" i="65032" s="1"/>
  <c r="II116" i="65032"/>
  <c r="IJ116" i="65032" s="1"/>
  <c r="IG120" i="65032"/>
  <c r="IH120" i="65032" s="1"/>
  <c r="II120" i="65032"/>
  <c r="IJ120" i="65032" s="1"/>
  <c r="IG124" i="65032"/>
  <c r="IH124" i="65032" s="1"/>
  <c r="II124" i="65032"/>
  <c r="IJ124" i="65032" s="1"/>
  <c r="IG128" i="65032"/>
  <c r="IH128" i="65032" s="1"/>
  <c r="II128" i="65032"/>
  <c r="IJ128" i="65032" s="1"/>
  <c r="IG132" i="65032"/>
  <c r="IH132" i="65032" s="1"/>
  <c r="II132" i="65032"/>
  <c r="IJ132" i="65032" s="1"/>
  <c r="IG136" i="65032"/>
  <c r="IH136" i="65032" s="1"/>
  <c r="II136" i="65032"/>
  <c r="IJ136" i="65032" s="1"/>
  <c r="IG140" i="65032"/>
  <c r="IH140" i="65032" s="1"/>
  <c r="II140" i="65032"/>
  <c r="IJ140" i="65032" s="1"/>
  <c r="IG144" i="65032"/>
  <c r="IH144" i="65032" s="1"/>
  <c r="II144" i="65032"/>
  <c r="IJ144" i="65032" s="1"/>
  <c r="IG148" i="65032"/>
  <c r="IH148" i="65032" s="1"/>
  <c r="II148" i="65032"/>
  <c r="IJ148" i="65032" s="1"/>
  <c r="IG111" i="65032"/>
  <c r="IH111" i="65032" s="1"/>
  <c r="II111" i="65032"/>
  <c r="IJ111" i="65032" s="1"/>
  <c r="IG115" i="65032"/>
  <c r="IH115" i="65032" s="1"/>
  <c r="II115" i="65032"/>
  <c r="IJ115" i="65032" s="1"/>
  <c r="IG119" i="65032"/>
  <c r="IH119" i="65032" s="1"/>
  <c r="II119" i="65032"/>
  <c r="IJ119" i="65032" s="1"/>
  <c r="IG123" i="65032"/>
  <c r="IH123" i="65032" s="1"/>
  <c r="II123" i="65032"/>
  <c r="IJ123" i="65032" s="1"/>
  <c r="IG127" i="65032"/>
  <c r="IH127" i="65032" s="1"/>
  <c r="II127" i="65032"/>
  <c r="IJ127" i="65032" s="1"/>
  <c r="IG131" i="65032"/>
  <c r="IH131" i="65032" s="1"/>
  <c r="II131" i="65032"/>
  <c r="IJ131" i="65032" s="1"/>
  <c r="IG135" i="65032"/>
  <c r="IH135" i="65032" s="1"/>
  <c r="II135" i="65032"/>
  <c r="IJ135" i="65032" s="1"/>
  <c r="IG139" i="65032"/>
  <c r="IH139" i="65032" s="1"/>
  <c r="II139" i="65032"/>
  <c r="IJ139" i="65032" s="1"/>
  <c r="IG143" i="65032"/>
  <c r="IH143" i="65032" s="1"/>
  <c r="II143" i="65032"/>
  <c r="IJ143" i="65032" s="1"/>
  <c r="IG147" i="65032"/>
  <c r="IH147" i="65032" s="1"/>
  <c r="II147" i="65032"/>
  <c r="IJ147" i="65032" s="1"/>
  <c r="IC93" i="65032"/>
  <c r="ID93" i="65032" s="1"/>
  <c r="IE93" i="65032"/>
  <c r="IF93" i="65032" s="1"/>
  <c r="IC95" i="65032"/>
  <c r="ID95" i="65032" s="1"/>
  <c r="IE95" i="65032"/>
  <c r="IF95" i="65032" s="1"/>
  <c r="IC97" i="65032"/>
  <c r="ID97" i="65032" s="1"/>
  <c r="IE97" i="65032"/>
  <c r="IF97" i="65032" s="1"/>
  <c r="IC99" i="65032"/>
  <c r="ID99" i="65032" s="1"/>
  <c r="IE99" i="65032"/>
  <c r="IF99" i="65032" s="1"/>
  <c r="IC101" i="65032"/>
  <c r="ID101" i="65032" s="1"/>
  <c r="IE101" i="65032"/>
  <c r="IF101" i="65032" s="1"/>
  <c r="IC103" i="65032"/>
  <c r="ID103" i="65032" s="1"/>
  <c r="IE103" i="65032"/>
  <c r="IF103" i="65032" s="1"/>
  <c r="IC105" i="65032"/>
  <c r="ID105" i="65032" s="1"/>
  <c r="IE105" i="65032"/>
  <c r="IF105" i="65032" s="1"/>
  <c r="IC107" i="65032"/>
  <c r="ID107" i="65032" s="1"/>
  <c r="IE107" i="65032"/>
  <c r="IF107" i="65032" s="1"/>
  <c r="IC109" i="65032"/>
  <c r="ID109" i="65032" s="1"/>
  <c r="IE109" i="65032"/>
  <c r="IF109" i="65032" s="1"/>
  <c r="IC92" i="65032"/>
  <c r="ID92" i="65032" s="1"/>
  <c r="IE92" i="65032"/>
  <c r="IF92" i="65032" s="1"/>
  <c r="ES29" i="65032"/>
  <c r="IQ339" i="65032" l="1"/>
  <c r="IR339" i="65032" s="1"/>
  <c r="IO339" i="65032"/>
  <c r="IP339" i="65032" s="1"/>
  <c r="IQ335" i="65032"/>
  <c r="IR335" i="65032" s="1"/>
  <c r="IO335" i="65032"/>
  <c r="IP335" i="65032" s="1"/>
  <c r="IQ341" i="65032"/>
  <c r="IR341" i="65032" s="1"/>
  <c r="IO341" i="65032"/>
  <c r="IP341" i="65032" s="1"/>
  <c r="IO301" i="65032"/>
  <c r="IP301" i="65032" s="1"/>
  <c r="IQ301" i="65032"/>
  <c r="IR301" i="65032" s="1"/>
  <c r="IO336" i="65032"/>
  <c r="IP336" i="65032" s="1"/>
  <c r="IQ336" i="65032"/>
  <c r="IR336" i="65032" s="1"/>
  <c r="IO334" i="65032"/>
  <c r="IP334" i="65032" s="1"/>
  <c r="IQ334" i="65032"/>
  <c r="IR334" i="65032" s="1"/>
  <c r="IO292" i="65032"/>
  <c r="IP292" i="65032" s="1"/>
  <c r="IQ292" i="65032"/>
  <c r="IR292" i="65032" s="1"/>
  <c r="IO305" i="65032"/>
  <c r="IP305" i="65032" s="1"/>
  <c r="IQ305" i="65032"/>
  <c r="IR305" i="65032" s="1"/>
  <c r="IO325" i="65032"/>
  <c r="IP325" i="65032" s="1"/>
  <c r="IQ325" i="65032"/>
  <c r="IR325" i="65032" s="1"/>
  <c r="IM282" i="65032"/>
  <c r="IN282" i="65032" s="1"/>
  <c r="IK282" i="65032"/>
  <c r="IL282" i="65032" s="1"/>
  <c r="IO329" i="65032"/>
  <c r="IP329" i="65032" s="1"/>
  <c r="IQ329" i="65032"/>
  <c r="IR329" i="65032" s="1"/>
  <c r="IO285" i="65032"/>
  <c r="IP285" i="65032" s="1"/>
  <c r="IQ285" i="65032"/>
  <c r="IR285" i="65032" s="1"/>
  <c r="IO324" i="65032"/>
  <c r="IP324" i="65032" s="1"/>
  <c r="IQ324" i="65032"/>
  <c r="IR324" i="65032" s="1"/>
  <c r="IO294" i="65032"/>
  <c r="IP294" i="65032" s="1"/>
  <c r="IQ294" i="65032"/>
  <c r="IR294" i="65032" s="1"/>
  <c r="IQ321" i="65032"/>
  <c r="IR321" i="65032" s="1"/>
  <c r="IO321" i="65032"/>
  <c r="IP321" i="65032" s="1"/>
  <c r="IO297" i="65032"/>
  <c r="IP297" i="65032" s="1"/>
  <c r="IQ297" i="65032"/>
  <c r="IR297" i="65032" s="1"/>
  <c r="IQ317" i="65032"/>
  <c r="IR317" i="65032" s="1"/>
  <c r="IO317" i="65032"/>
  <c r="IP317" i="65032" s="1"/>
  <c r="IO289" i="65032"/>
  <c r="IP289" i="65032" s="1"/>
  <c r="IQ289" i="65032"/>
  <c r="IR289" i="65032" s="1"/>
  <c r="IQ333" i="65032"/>
  <c r="IR333" i="65032" s="1"/>
  <c r="IO333" i="65032"/>
  <c r="IP333" i="65032" s="1"/>
  <c r="IO311" i="65032"/>
  <c r="IP311" i="65032" s="1"/>
  <c r="IQ311" i="65032"/>
  <c r="IR311" i="65032" s="1"/>
  <c r="IO338" i="65032"/>
  <c r="IP338" i="65032" s="1"/>
  <c r="IQ338" i="65032"/>
  <c r="IR338" i="65032" s="1"/>
  <c r="IQ302" i="65032"/>
  <c r="IR302" i="65032" s="1"/>
  <c r="IO302" i="65032"/>
  <c r="IP302" i="65032" s="1"/>
  <c r="IQ315" i="65032"/>
  <c r="IR315" i="65032" s="1"/>
  <c r="IO315" i="65032"/>
  <c r="IP315" i="65032" s="1"/>
  <c r="IQ303" i="65032"/>
  <c r="IR303" i="65032" s="1"/>
  <c r="IO303" i="65032"/>
  <c r="IP303" i="65032" s="1"/>
  <c r="IO298" i="65032"/>
  <c r="IP298" i="65032" s="1"/>
  <c r="IQ298" i="65032"/>
  <c r="IR298" i="65032" s="1"/>
  <c r="IO313" i="65032"/>
  <c r="IP313" i="65032" s="1"/>
  <c r="IQ313" i="65032"/>
  <c r="IR313" i="65032" s="1"/>
  <c r="IQ293" i="65032"/>
  <c r="IR293" i="65032" s="1"/>
  <c r="IO293" i="65032"/>
  <c r="IP293" i="65032" s="1"/>
  <c r="IQ316" i="65032"/>
  <c r="IR316" i="65032" s="1"/>
  <c r="IO316" i="65032"/>
  <c r="IP316" i="65032" s="1"/>
  <c r="IQ287" i="65032"/>
  <c r="IR287" i="65032" s="1"/>
  <c r="IO287" i="65032"/>
  <c r="IP287" i="65032" s="1"/>
  <c r="IO283" i="65032"/>
  <c r="IP283" i="65032" s="1"/>
  <c r="IQ283" i="65032"/>
  <c r="IR283" i="65032" s="1"/>
  <c r="IQ340" i="65032"/>
  <c r="IR340" i="65032" s="1"/>
  <c r="IO340" i="65032"/>
  <c r="IP340" i="65032" s="1"/>
  <c r="IQ290" i="65032"/>
  <c r="IR290" i="65032" s="1"/>
  <c r="IO290" i="65032"/>
  <c r="IP290" i="65032" s="1"/>
  <c r="IO322" i="65032"/>
  <c r="IP322" i="65032" s="1"/>
  <c r="IQ322" i="65032"/>
  <c r="IR322" i="65032" s="1"/>
  <c r="IO307" i="65032"/>
  <c r="IP307" i="65032" s="1"/>
  <c r="IQ307" i="65032"/>
  <c r="IR307" i="65032" s="1"/>
  <c r="IQ312" i="65032"/>
  <c r="IR312" i="65032" s="1"/>
  <c r="IO312" i="65032"/>
  <c r="IP312" i="65032" s="1"/>
  <c r="IQ319" i="65032"/>
  <c r="IR319" i="65032" s="1"/>
  <c r="IO319" i="65032"/>
  <c r="IP319" i="65032" s="1"/>
  <c r="IQ291" i="65032"/>
  <c r="IR291" i="65032" s="1"/>
  <c r="IO291" i="65032"/>
  <c r="IO328" i="65032"/>
  <c r="IP328" i="65032" s="1"/>
  <c r="IQ328" i="65032"/>
  <c r="IR328" i="65032" s="1"/>
  <c r="IO320" i="65032"/>
  <c r="IP320" i="65032" s="1"/>
  <c r="IQ320" i="65032"/>
  <c r="IR320" i="65032" s="1"/>
  <c r="IQ300" i="65032"/>
  <c r="IR300" i="65032" s="1"/>
  <c r="IO300" i="65032"/>
  <c r="IP300" i="65032" s="1"/>
  <c r="IQ286" i="65032"/>
  <c r="IR286" i="65032" s="1"/>
  <c r="IO286" i="65032"/>
  <c r="IP286" i="65032" s="1"/>
  <c r="IQ296" i="65032"/>
  <c r="IR296" i="65032" s="1"/>
  <c r="IO296" i="65032"/>
  <c r="IO330" i="65032"/>
  <c r="IP330" i="65032" s="1"/>
  <c r="IQ330" i="65032"/>
  <c r="IR330" i="65032" s="1"/>
  <c r="IO309" i="65032"/>
  <c r="IP309" i="65032" s="1"/>
  <c r="IQ309" i="65032"/>
  <c r="IR309" i="65032" s="1"/>
  <c r="IO295" i="65032"/>
  <c r="IP295" i="65032" s="1"/>
  <c r="IQ295" i="65032"/>
  <c r="IR295" i="65032" s="1"/>
  <c r="IQ337" i="65032"/>
  <c r="IR337" i="65032" s="1"/>
  <c r="IO337" i="65032"/>
  <c r="IP337" i="65032" s="1"/>
  <c r="IO284" i="65032"/>
  <c r="IP284" i="65032" s="1"/>
  <c r="IQ284" i="65032"/>
  <c r="IR284" i="65032" s="1"/>
  <c r="IQ318" i="65032"/>
  <c r="IR318" i="65032" s="1"/>
  <c r="IO318" i="65032"/>
  <c r="IP318" i="65032" s="1"/>
  <c r="IQ327" i="65032"/>
  <c r="IR327" i="65032" s="1"/>
  <c r="IO327" i="65032"/>
  <c r="IP327" i="65032" s="1"/>
  <c r="IQ331" i="65032"/>
  <c r="IR331" i="65032" s="1"/>
  <c r="IO331" i="65032"/>
  <c r="IP331" i="65032" s="1"/>
  <c r="IQ308" i="65032"/>
  <c r="IR308" i="65032" s="1"/>
  <c r="IO308" i="65032"/>
  <c r="IP308" i="65032" s="1"/>
  <c r="IO304" i="65032"/>
  <c r="IP304" i="65032" s="1"/>
  <c r="IQ304" i="65032"/>
  <c r="IR304" i="65032" s="1"/>
  <c r="IQ299" i="65032"/>
  <c r="IR299" i="65032" s="1"/>
  <c r="IO299" i="65032"/>
  <c r="IP299" i="65032" s="1"/>
  <c r="IO288" i="65032"/>
  <c r="IP288" i="65032" s="1"/>
  <c r="IQ288" i="65032"/>
  <c r="IR288" i="65032" s="1"/>
  <c r="IQ306" i="65032"/>
  <c r="IR306" i="65032" s="1"/>
  <c r="IO306" i="65032"/>
  <c r="IP306" i="65032" s="1"/>
  <c r="IQ310" i="65032"/>
  <c r="IR310" i="65032" s="1"/>
  <c r="IO310" i="65032"/>
  <c r="IP310" i="65032" s="1"/>
  <c r="IO326" i="65032"/>
  <c r="IP326" i="65032" s="1"/>
  <c r="IQ326" i="65032"/>
  <c r="IR326" i="65032" s="1"/>
  <c r="IQ323" i="65032"/>
  <c r="IR323" i="65032" s="1"/>
  <c r="IO323" i="65032"/>
  <c r="IP323" i="65032" s="1"/>
  <c r="IO332" i="65032"/>
  <c r="IP332" i="65032" s="1"/>
  <c r="IQ332" i="65032"/>
  <c r="IR332" i="65032" s="1"/>
  <c r="IQ314" i="65032"/>
  <c r="IR314" i="65032" s="1"/>
  <c r="IO314" i="65032"/>
  <c r="IP314" i="65032" s="1"/>
  <c r="ID60" i="65032"/>
  <c r="IG60" i="65032"/>
  <c r="IH60" i="65032" s="1"/>
  <c r="II60" i="65032"/>
  <c r="IJ60" i="65032" s="1"/>
  <c r="IJ187" i="65032" s="1"/>
  <c r="IJ251" i="65032" s="1"/>
  <c r="ET60" i="65032"/>
  <c r="IC251" i="65032"/>
  <c r="ID251" i="65032" s="1"/>
  <c r="HU251" i="65032"/>
  <c r="HV251" i="65032" s="1"/>
  <c r="HY208" i="65032"/>
  <c r="HZ208" i="65032" s="1"/>
  <c r="HY274" i="65032"/>
  <c r="HZ274" i="65032" s="1"/>
  <c r="HU165" i="65032"/>
  <c r="HU229" i="65032" s="1"/>
  <c r="HV229" i="65032" s="1"/>
  <c r="IA208" i="65032"/>
  <c r="IA272" i="65032" s="1"/>
  <c r="IC81" i="65032"/>
  <c r="ID81" i="65032" s="1"/>
  <c r="IE81" i="65032"/>
  <c r="IF81" i="65032" s="1"/>
  <c r="IF208" i="65032" s="1"/>
  <c r="IF272" i="65032" s="1"/>
  <c r="ES81" i="65032"/>
  <c r="IA210" i="65032"/>
  <c r="IA274" i="65032" s="1"/>
  <c r="HY46" i="65032"/>
  <c r="HZ46" i="65032" s="1"/>
  <c r="IF194" i="65032"/>
  <c r="IF258" i="65032" s="1"/>
  <c r="IA46" i="65032"/>
  <c r="IA173" i="65032" s="1"/>
  <c r="IA237" i="65032" s="1"/>
  <c r="IB42" i="65032"/>
  <c r="IB169" i="65032" s="1"/>
  <c r="IB233" i="65032" s="1"/>
  <c r="IA43" i="65032"/>
  <c r="IA170" i="65032" s="1"/>
  <c r="IA234" i="65032" s="1"/>
  <c r="HZ56" i="65032"/>
  <c r="ER43" i="65032"/>
  <c r="ER46" i="65032"/>
  <c r="IG56" i="65032"/>
  <c r="IH56" i="65032" s="1"/>
  <c r="HZ42" i="65032"/>
  <c r="HY233" i="65032"/>
  <c r="HZ233" i="65032" s="1"/>
  <c r="II56" i="65032"/>
  <c r="IJ56" i="65032" s="1"/>
  <c r="EU56" i="65032" s="1"/>
  <c r="HZ34" i="65032"/>
  <c r="HY194" i="65032"/>
  <c r="HZ194" i="65032" s="1"/>
  <c r="HY43" i="65032"/>
  <c r="HY170" i="65032" s="1"/>
  <c r="HY270" i="65032"/>
  <c r="HZ270" i="65032" s="1"/>
  <c r="IG67" i="65032"/>
  <c r="IG194" i="65032" s="1"/>
  <c r="IG258" i="65032" s="1"/>
  <c r="IH258" i="65032" s="1"/>
  <c r="IE194" i="65032"/>
  <c r="IE258" i="65032" s="1"/>
  <c r="HY65" i="65032"/>
  <c r="HZ65" i="65032" s="1"/>
  <c r="II67" i="65032"/>
  <c r="IJ67" i="65032" s="1"/>
  <c r="IJ194" i="65032" s="1"/>
  <c r="IJ258" i="65032" s="1"/>
  <c r="IA65" i="65032"/>
  <c r="IB65" i="65032" s="1"/>
  <c r="ES65" i="65032" s="1"/>
  <c r="IG50" i="65032"/>
  <c r="IH50" i="65032" s="1"/>
  <c r="ER65" i="65032"/>
  <c r="IJ78" i="65032"/>
  <c r="IM78" i="65032" s="1"/>
  <c r="IM205" i="65032" s="1"/>
  <c r="IM269" i="65032" s="1"/>
  <c r="IG78" i="65032"/>
  <c r="IH78" i="65032" s="1"/>
  <c r="IE177" i="65032"/>
  <c r="IE241" i="65032" s="1"/>
  <c r="II50" i="65032"/>
  <c r="IJ50" i="65032" s="1"/>
  <c r="IM50" i="65032" s="1"/>
  <c r="IN50" i="65032" s="1"/>
  <c r="IQ50" i="65032" s="1"/>
  <c r="ET50" i="65032"/>
  <c r="IF183" i="65032"/>
  <c r="IF247" i="65032" s="1"/>
  <c r="IC190" i="65032"/>
  <c r="ID190" i="65032" s="1"/>
  <c r="IE183" i="65032"/>
  <c r="IE247" i="65032" s="1"/>
  <c r="HY49" i="65032"/>
  <c r="ER49" i="65032"/>
  <c r="IA49" i="65032"/>
  <c r="HX176" i="65032"/>
  <c r="HX240" i="65032" s="1"/>
  <c r="ET74" i="65032"/>
  <c r="IC183" i="65032"/>
  <c r="ID183" i="65032" s="1"/>
  <c r="HY157" i="65032"/>
  <c r="HY221" i="65032" s="1"/>
  <c r="HZ221" i="65032" s="1"/>
  <c r="IE201" i="65032"/>
  <c r="IE265" i="65032" s="1"/>
  <c r="IG197" i="65032"/>
  <c r="IG261" i="65032" s="1"/>
  <c r="IH261" i="65032" s="1"/>
  <c r="IG73" i="65032"/>
  <c r="IH73" i="65032" s="1"/>
  <c r="HY254" i="65032"/>
  <c r="HZ254" i="65032" s="1"/>
  <c r="II74" i="65032"/>
  <c r="IJ74" i="65032" s="1"/>
  <c r="IK74" i="65032" s="1"/>
  <c r="IK201" i="65032" s="1"/>
  <c r="IG74" i="65032"/>
  <c r="IH74" i="65032" s="1"/>
  <c r="IB158" i="65032"/>
  <c r="IB222" i="65032" s="1"/>
  <c r="IF29" i="65032"/>
  <c r="IF156" i="65032" s="1"/>
  <c r="IF220" i="65032" s="1"/>
  <c r="IF205" i="65032"/>
  <c r="IF269" i="65032" s="1"/>
  <c r="IC271" i="65032"/>
  <c r="ID271" i="65032" s="1"/>
  <c r="IC253" i="65032"/>
  <c r="ID253" i="65032" s="1"/>
  <c r="ET78" i="65032"/>
  <c r="IE158" i="65032"/>
  <c r="IE222" i="65032" s="1"/>
  <c r="IE34" i="65032"/>
  <c r="IF34" i="65032" s="1"/>
  <c r="II34" i="65032" s="1"/>
  <c r="IJ34" i="65032" s="1"/>
  <c r="IJ161" i="65032" s="1"/>
  <c r="IJ225" i="65032" s="1"/>
  <c r="II48" i="65032"/>
  <c r="IJ48" i="65032" s="1"/>
  <c r="IK48" i="65032" s="1"/>
  <c r="IK175" i="65032" s="1"/>
  <c r="IC31" i="65032"/>
  <c r="ID31" i="65032" s="1"/>
  <c r="ES31" i="65032"/>
  <c r="ET84" i="65032"/>
  <c r="HY239" i="65032"/>
  <c r="HZ239" i="65032" s="1"/>
  <c r="IJ75" i="65032"/>
  <c r="IJ202" i="65032" s="1"/>
  <c r="IJ266" i="65032" s="1"/>
  <c r="IA196" i="65032"/>
  <c r="IA260" i="65032" s="1"/>
  <c r="HY158" i="65032"/>
  <c r="HY222" i="65032" s="1"/>
  <c r="HZ222" i="65032" s="1"/>
  <c r="IC35" i="65032"/>
  <c r="IC162" i="65032" s="1"/>
  <c r="IC205" i="65032"/>
  <c r="IC269" i="65032" s="1"/>
  <c r="ID269" i="65032" s="1"/>
  <c r="HX165" i="65032"/>
  <c r="HX229" i="65032" s="1"/>
  <c r="ER38" i="65032"/>
  <c r="IA38" i="65032"/>
  <c r="HY38" i="65032"/>
  <c r="HX159" i="65032"/>
  <c r="HX223" i="65032" s="1"/>
  <c r="IA32" i="65032"/>
  <c r="HY32" i="65032"/>
  <c r="ER32" i="65032"/>
  <c r="II211" i="65032"/>
  <c r="II275" i="65032" s="1"/>
  <c r="ES35" i="65032"/>
  <c r="IC188" i="65032"/>
  <c r="IC273" i="65032"/>
  <c r="ID273" i="65032" s="1"/>
  <c r="IG206" i="65032"/>
  <c r="IH206" i="65032" s="1"/>
  <c r="ES71" i="65032"/>
  <c r="IC71" i="65032"/>
  <c r="ID71" i="65032" s="1"/>
  <c r="HY163" i="65032"/>
  <c r="HY227" i="65032" s="1"/>
  <c r="HZ227" i="65032" s="1"/>
  <c r="IM84" i="65032"/>
  <c r="IN84" i="65032" s="1"/>
  <c r="IQ84" i="65032" s="1"/>
  <c r="IK84" i="65032"/>
  <c r="IL84" i="65032" s="1"/>
  <c r="IH62" i="65032"/>
  <c r="II191" i="65032"/>
  <c r="II255" i="65032" s="1"/>
  <c r="IE35" i="65032"/>
  <c r="IF35" i="65032" s="1"/>
  <c r="ET35" i="65032" s="1"/>
  <c r="IG84" i="65032"/>
  <c r="IF211" i="65032"/>
  <c r="IF275" i="65032" s="1"/>
  <c r="II193" i="65032"/>
  <c r="II257" i="65032" s="1"/>
  <c r="IC161" i="65032"/>
  <c r="ID34" i="65032"/>
  <c r="IH63" i="65032"/>
  <c r="HZ156" i="65032"/>
  <c r="IG207" i="65032"/>
  <c r="IH207" i="65032" s="1"/>
  <c r="IH61" i="65032"/>
  <c r="IC52" i="65032"/>
  <c r="ID52" i="65032" s="1"/>
  <c r="IB198" i="65032"/>
  <c r="IB262" i="65032" s="1"/>
  <c r="IG191" i="65032"/>
  <c r="IG255" i="65032" s="1"/>
  <c r="IH255" i="65032" s="1"/>
  <c r="ES52" i="65032"/>
  <c r="IF175" i="65032"/>
  <c r="IF239" i="65032" s="1"/>
  <c r="IG175" i="65032"/>
  <c r="IG239" i="65032" s="1"/>
  <c r="IH239" i="65032" s="1"/>
  <c r="HX33" i="65032"/>
  <c r="HW160" i="65032"/>
  <c r="HW224" i="65032" s="1"/>
  <c r="IM82" i="65032"/>
  <c r="IN82" i="65032" s="1"/>
  <c r="IQ82" i="65032" s="1"/>
  <c r="IC156" i="65032"/>
  <c r="ID156" i="65032" s="1"/>
  <c r="IB179" i="65032"/>
  <c r="IB243" i="65032" s="1"/>
  <c r="IB161" i="65032"/>
  <c r="IB225" i="65032" s="1"/>
  <c r="ES34" i="65032"/>
  <c r="HV33" i="65032"/>
  <c r="HU160" i="65032"/>
  <c r="HU224" i="65032" s="1"/>
  <c r="HV224" i="65032" s="1"/>
  <c r="II199" i="65032"/>
  <c r="II263" i="65032" s="1"/>
  <c r="IG202" i="65032"/>
  <c r="IH202" i="65032" s="1"/>
  <c r="ET73" i="65032"/>
  <c r="HZ196" i="65032"/>
  <c r="HY260" i="65032"/>
  <c r="HZ260" i="65032" s="1"/>
  <c r="IJ61" i="65032"/>
  <c r="IJ188" i="65032" s="1"/>
  <c r="IJ252" i="65032" s="1"/>
  <c r="IC266" i="65032"/>
  <c r="ID266" i="65032" s="1"/>
  <c r="HY252" i="65032"/>
  <c r="HZ252" i="65032" s="1"/>
  <c r="IF41" i="65032"/>
  <c r="IF168" i="65032" s="1"/>
  <c r="IF232" i="65032" s="1"/>
  <c r="IJ57" i="65032"/>
  <c r="EU57" i="65032" s="1"/>
  <c r="II73" i="65032"/>
  <c r="HX40" i="65032"/>
  <c r="HW167" i="65032"/>
  <c r="HW231" i="65032" s="1"/>
  <c r="HZ68" i="65032"/>
  <c r="HY195" i="65032"/>
  <c r="IK62" i="65032"/>
  <c r="IK189" i="65032" s="1"/>
  <c r="IM80" i="65032"/>
  <c r="IM207" i="65032" s="1"/>
  <c r="IM271" i="65032" s="1"/>
  <c r="IF37" i="65032"/>
  <c r="IF164" i="65032" s="1"/>
  <c r="IF228" i="65032" s="1"/>
  <c r="ET48" i="65032"/>
  <c r="HV40" i="65032"/>
  <c r="HU167" i="65032"/>
  <c r="HU231" i="65032" s="1"/>
  <c r="HV231" i="65032" s="1"/>
  <c r="IB68" i="65032"/>
  <c r="IA195" i="65032"/>
  <c r="IA259" i="65032" s="1"/>
  <c r="HZ198" i="65032"/>
  <c r="HY262" i="65032"/>
  <c r="HZ262" i="65032" s="1"/>
  <c r="IB76" i="65032"/>
  <c r="IA203" i="65032"/>
  <c r="IA267" i="65032" s="1"/>
  <c r="HZ85" i="65032"/>
  <c r="HY212" i="65032"/>
  <c r="EQ24" i="65032"/>
  <c r="HV45" i="65032"/>
  <c r="HU172" i="65032"/>
  <c r="HU236" i="65032" s="1"/>
  <c r="HV236" i="65032" s="1"/>
  <c r="ET31" i="65032"/>
  <c r="II31" i="65032"/>
  <c r="II158" i="65032" s="1"/>
  <c r="II222" i="65032" s="1"/>
  <c r="IK66" i="65032"/>
  <c r="IL66" i="65032" s="1"/>
  <c r="IH66" i="65032"/>
  <c r="IC264" i="65032"/>
  <c r="ID264" i="65032" s="1"/>
  <c r="IC248" i="65032"/>
  <c r="ID248" i="65032" s="1"/>
  <c r="IG31" i="65032"/>
  <c r="IG158" i="65032" s="1"/>
  <c r="IE163" i="65032"/>
  <c r="IE227" i="65032" s="1"/>
  <c r="IC168" i="65032"/>
  <c r="IC232" i="65032" s="1"/>
  <c r="ID232" i="65032" s="1"/>
  <c r="IH82" i="65032"/>
  <c r="II206" i="65032"/>
  <c r="II270" i="65032" s="1"/>
  <c r="II197" i="65032"/>
  <c r="II261" i="65032" s="1"/>
  <c r="II190" i="65032"/>
  <c r="II254" i="65032" s="1"/>
  <c r="HX178" i="65032"/>
  <c r="HX242" i="65032" s="1"/>
  <c r="IA51" i="65032"/>
  <c r="HY51" i="65032"/>
  <c r="ER51" i="65032"/>
  <c r="HZ76" i="65032"/>
  <c r="HY203" i="65032"/>
  <c r="HX45" i="65032"/>
  <c r="HW172" i="65032"/>
  <c r="HW236" i="65032" s="1"/>
  <c r="IA212" i="65032"/>
  <c r="IA276" i="65032" s="1"/>
  <c r="IB85" i="65032"/>
  <c r="IM70" i="65032"/>
  <c r="IN70" i="65032" s="1"/>
  <c r="IQ70" i="65032" s="1"/>
  <c r="IK70" i="65032"/>
  <c r="IK197" i="65032" s="1"/>
  <c r="IJ206" i="65032"/>
  <c r="IJ270" i="65032" s="1"/>
  <c r="IM79" i="65032"/>
  <c r="IN79" i="65032" s="1"/>
  <c r="IE30" i="65032"/>
  <c r="IC30" i="65032"/>
  <c r="HV28" i="65032"/>
  <c r="HU155" i="65032"/>
  <c r="HU219" i="65032" s="1"/>
  <c r="HV219" i="65032" s="1"/>
  <c r="IC258" i="65032"/>
  <c r="ID258" i="65032" s="1"/>
  <c r="IB157" i="65032"/>
  <c r="IB221" i="65032" s="1"/>
  <c r="HZ213" i="65032"/>
  <c r="HY277" i="65032"/>
  <c r="HZ277" i="65032" s="1"/>
  <c r="HX28" i="65032"/>
  <c r="HW155" i="65032"/>
  <c r="HW219" i="65032" s="1"/>
  <c r="HU171" i="65032"/>
  <c r="HU235" i="65032" s="1"/>
  <c r="HV235" i="65032" s="1"/>
  <c r="HV44" i="65032"/>
  <c r="IG199" i="65032"/>
  <c r="IH199" i="65032" s="1"/>
  <c r="HX44" i="65032"/>
  <c r="HW171" i="65032"/>
  <c r="HW235" i="65032" s="1"/>
  <c r="IC86" i="65032"/>
  <c r="IE86" i="65032"/>
  <c r="ES86" i="65032"/>
  <c r="IB213" i="65032"/>
  <c r="IB277" i="65032" s="1"/>
  <c r="IB196" i="65032"/>
  <c r="IB260" i="65032" s="1"/>
  <c r="ES69" i="65032"/>
  <c r="IC69" i="65032"/>
  <c r="IE69" i="65032"/>
  <c r="HX154" i="65032"/>
  <c r="HX218" i="65032" s="1"/>
  <c r="ER27" i="65032"/>
  <c r="IA27" i="65032"/>
  <c r="HY27" i="65032"/>
  <c r="IJ190" i="65032"/>
  <c r="IJ254" i="65032" s="1"/>
  <c r="IK63" i="65032"/>
  <c r="IL63" i="65032" s="1"/>
  <c r="IM63" i="65032"/>
  <c r="IM190" i="65032" s="1"/>
  <c r="IM254" i="65032" s="1"/>
  <c r="EU63" i="65032"/>
  <c r="ID37" i="65032"/>
  <c r="HY166" i="65032"/>
  <c r="HZ39" i="65032"/>
  <c r="IB210" i="65032"/>
  <c r="IB274" i="65032" s="1"/>
  <c r="IE83" i="65032"/>
  <c r="ES83" i="65032"/>
  <c r="IC83" i="65032"/>
  <c r="HY238" i="65032"/>
  <c r="HZ238" i="65032" s="1"/>
  <c r="HZ174" i="65032"/>
  <c r="HZ54" i="65032"/>
  <c r="HY181" i="65032"/>
  <c r="HY266" i="65032"/>
  <c r="HZ266" i="65032" s="1"/>
  <c r="HZ202" i="65032"/>
  <c r="HY247" i="65032"/>
  <c r="HZ247" i="65032" s="1"/>
  <c r="IB163" i="65032"/>
  <c r="IB227" i="65032" s="1"/>
  <c r="ES36" i="65032"/>
  <c r="IC36" i="65032"/>
  <c r="IE59" i="65032"/>
  <c r="IC59" i="65032"/>
  <c r="IB186" i="65032"/>
  <c r="IB250" i="65032" s="1"/>
  <c r="ES59" i="65032"/>
  <c r="IE179" i="65032"/>
  <c r="IE243" i="65032" s="1"/>
  <c r="IF52" i="65032"/>
  <c r="IB39" i="65032"/>
  <c r="IA166" i="65032"/>
  <c r="IA230" i="65032" s="1"/>
  <c r="IB54" i="65032"/>
  <c r="IA181" i="65032"/>
  <c r="IA245" i="65032" s="1"/>
  <c r="HV156" i="65032"/>
  <c r="HU220" i="65032"/>
  <c r="HV220" i="65032" s="1"/>
  <c r="IE198" i="65032"/>
  <c r="IE262" i="65032" s="1"/>
  <c r="IF71" i="65032"/>
  <c r="HY250" i="65032"/>
  <c r="HZ250" i="65032" s="1"/>
  <c r="HZ186" i="65032"/>
  <c r="IE47" i="65032"/>
  <c r="IB174" i="65032"/>
  <c r="IB238" i="65032" s="1"/>
  <c r="ES47" i="65032"/>
  <c r="IC47" i="65032"/>
  <c r="HY204" i="65032"/>
  <c r="HZ77" i="65032"/>
  <c r="IB77" i="65032"/>
  <c r="IA204" i="65032"/>
  <c r="IA268" i="65032" s="1"/>
  <c r="HZ55" i="65032"/>
  <c r="HY182" i="65032"/>
  <c r="IB53" i="65032"/>
  <c r="IA180" i="65032"/>
  <c r="IA244" i="65032" s="1"/>
  <c r="IA182" i="65032"/>
  <c r="IA246" i="65032" s="1"/>
  <c r="IB55" i="65032"/>
  <c r="HZ53" i="65032"/>
  <c r="HY180" i="65032"/>
  <c r="HY185" i="65032"/>
  <c r="HZ58" i="65032"/>
  <c r="IB58" i="65032"/>
  <c r="IA185" i="65032"/>
  <c r="IA249" i="65032" s="1"/>
  <c r="IF163" i="65032"/>
  <c r="IF227" i="65032" s="1"/>
  <c r="IG36" i="65032"/>
  <c r="IH36" i="65032" s="1"/>
  <c r="II36" i="65032"/>
  <c r="IJ36" i="65032" s="1"/>
  <c r="IJ163" i="65032" s="1"/>
  <c r="IJ227" i="65032" s="1"/>
  <c r="EU79" i="65032"/>
  <c r="IG184" i="65032"/>
  <c r="IH184" i="65032" s="1"/>
  <c r="IM72" i="65032"/>
  <c r="IM199" i="65032" s="1"/>
  <c r="IM263" i="65032" s="1"/>
  <c r="IM64" i="65032"/>
  <c r="IM191" i="65032" s="1"/>
  <c r="IM255" i="65032" s="1"/>
  <c r="IK79" i="65032"/>
  <c r="IK206" i="65032" s="1"/>
  <c r="IL82" i="65032"/>
  <c r="IK209" i="65032"/>
  <c r="IN66" i="65032"/>
  <c r="IQ66" i="65032" s="1"/>
  <c r="IM193" i="65032"/>
  <c r="IM257" i="65032" s="1"/>
  <c r="IH189" i="65032"/>
  <c r="IG253" i="65032"/>
  <c r="IH253" i="65032" s="1"/>
  <c r="IH209" i="65032"/>
  <c r="IG273" i="65032"/>
  <c r="IH273" i="65032" s="1"/>
  <c r="IH190" i="65032"/>
  <c r="IG254" i="65032"/>
  <c r="IH254" i="65032" s="1"/>
  <c r="IH193" i="65032"/>
  <c r="IG257" i="65032"/>
  <c r="IH257" i="65032" s="1"/>
  <c r="IH188" i="65032"/>
  <c r="IG252" i="65032"/>
  <c r="IH252" i="65032" s="1"/>
  <c r="IC228" i="65032"/>
  <c r="ID228" i="65032" s="1"/>
  <c r="ID164" i="65032"/>
  <c r="IN62" i="65032"/>
  <c r="IQ62" i="65032" s="1"/>
  <c r="IM189" i="65032"/>
  <c r="IM253" i="65032" s="1"/>
  <c r="IL80" i="65032"/>
  <c r="IK207" i="65032"/>
  <c r="IL72" i="65032"/>
  <c r="IK199" i="65032"/>
  <c r="IL64" i="65032"/>
  <c r="IK191" i="65032"/>
  <c r="IJ199" i="65032"/>
  <c r="IJ263" i="65032" s="1"/>
  <c r="EU72" i="65032"/>
  <c r="IJ191" i="65032"/>
  <c r="IJ255" i="65032" s="1"/>
  <c r="EU64" i="65032"/>
  <c r="IJ197" i="65032"/>
  <c r="IJ261" i="65032" s="1"/>
  <c r="EU70" i="65032"/>
  <c r="IJ189" i="65032"/>
  <c r="IJ253" i="65032" s="1"/>
  <c r="EU62" i="65032"/>
  <c r="IJ209" i="65032"/>
  <c r="IJ273" i="65032" s="1"/>
  <c r="EU82" i="65032"/>
  <c r="IJ193" i="65032"/>
  <c r="IJ257" i="65032" s="1"/>
  <c r="EU66" i="65032"/>
  <c r="IJ211" i="65032"/>
  <c r="IJ275" i="65032" s="1"/>
  <c r="EU84" i="65032"/>
  <c r="EU80" i="65032"/>
  <c r="IJ207" i="65032"/>
  <c r="IJ271" i="65032" s="1"/>
  <c r="IG92" i="65032"/>
  <c r="IH92" i="65032" s="1"/>
  <c r="II92" i="65032"/>
  <c r="IJ92" i="65032" s="1"/>
  <c r="IG109" i="65032"/>
  <c r="IH109" i="65032" s="1"/>
  <c r="II109" i="65032"/>
  <c r="IJ109" i="65032" s="1"/>
  <c r="IG107" i="65032"/>
  <c r="IH107" i="65032" s="1"/>
  <c r="II107" i="65032"/>
  <c r="IJ107" i="65032" s="1"/>
  <c r="IG105" i="65032"/>
  <c r="IH105" i="65032" s="1"/>
  <c r="II105" i="65032"/>
  <c r="IJ105" i="65032" s="1"/>
  <c r="IG103" i="65032"/>
  <c r="IH103" i="65032" s="1"/>
  <c r="II103" i="65032"/>
  <c r="IJ103" i="65032" s="1"/>
  <c r="IG101" i="65032"/>
  <c r="IH101" i="65032" s="1"/>
  <c r="II101" i="65032"/>
  <c r="IJ101" i="65032" s="1"/>
  <c r="IG99" i="65032"/>
  <c r="IH99" i="65032" s="1"/>
  <c r="II99" i="65032"/>
  <c r="IJ99" i="65032" s="1"/>
  <c r="IG97" i="65032"/>
  <c r="IH97" i="65032" s="1"/>
  <c r="II97" i="65032"/>
  <c r="IJ97" i="65032" s="1"/>
  <c r="IG95" i="65032"/>
  <c r="IH95" i="65032" s="1"/>
  <c r="II95" i="65032"/>
  <c r="IJ95" i="65032" s="1"/>
  <c r="IG93" i="65032"/>
  <c r="IH93" i="65032" s="1"/>
  <c r="II93" i="65032"/>
  <c r="IJ93" i="65032" s="1"/>
  <c r="IK147" i="65032"/>
  <c r="IL147" i="65032" s="1"/>
  <c r="IM147" i="65032"/>
  <c r="IN147" i="65032" s="1"/>
  <c r="IK143" i="65032"/>
  <c r="IL143" i="65032" s="1"/>
  <c r="IM143" i="65032"/>
  <c r="IN143" i="65032" s="1"/>
  <c r="IK139" i="65032"/>
  <c r="IL139" i="65032" s="1"/>
  <c r="IM139" i="65032"/>
  <c r="IN139" i="65032" s="1"/>
  <c r="IK135" i="65032"/>
  <c r="IL135" i="65032" s="1"/>
  <c r="IM135" i="65032"/>
  <c r="IN135" i="65032" s="1"/>
  <c r="IK131" i="65032"/>
  <c r="IL131" i="65032" s="1"/>
  <c r="IM131" i="65032"/>
  <c r="IN131" i="65032" s="1"/>
  <c r="IK127" i="65032"/>
  <c r="IL127" i="65032" s="1"/>
  <c r="IM127" i="65032"/>
  <c r="IN127" i="65032" s="1"/>
  <c r="IK123" i="65032"/>
  <c r="IL123" i="65032" s="1"/>
  <c r="IM123" i="65032"/>
  <c r="IN123" i="65032" s="1"/>
  <c r="IK119" i="65032"/>
  <c r="IL119" i="65032" s="1"/>
  <c r="IM119" i="65032"/>
  <c r="IN119" i="65032" s="1"/>
  <c r="IK115" i="65032"/>
  <c r="IL115" i="65032" s="1"/>
  <c r="IM115" i="65032"/>
  <c r="IN115" i="65032" s="1"/>
  <c r="IK111" i="65032"/>
  <c r="IL111" i="65032" s="1"/>
  <c r="IM111" i="65032"/>
  <c r="IN111" i="65032" s="1"/>
  <c r="IK148" i="65032"/>
  <c r="IL148" i="65032" s="1"/>
  <c r="IM148" i="65032"/>
  <c r="IN148" i="65032" s="1"/>
  <c r="IK144" i="65032"/>
  <c r="IL144" i="65032" s="1"/>
  <c r="IM144" i="65032"/>
  <c r="IN144" i="65032" s="1"/>
  <c r="IK140" i="65032"/>
  <c r="IL140" i="65032" s="1"/>
  <c r="IM140" i="65032"/>
  <c r="IN140" i="65032" s="1"/>
  <c r="IK136" i="65032"/>
  <c r="IL136" i="65032" s="1"/>
  <c r="IM136" i="65032"/>
  <c r="IN136" i="65032" s="1"/>
  <c r="IK132" i="65032"/>
  <c r="IL132" i="65032" s="1"/>
  <c r="IM132" i="65032"/>
  <c r="IN132" i="65032" s="1"/>
  <c r="IK128" i="65032"/>
  <c r="IL128" i="65032" s="1"/>
  <c r="IM128" i="65032"/>
  <c r="IN128" i="65032" s="1"/>
  <c r="IK124" i="65032"/>
  <c r="IL124" i="65032" s="1"/>
  <c r="IM124" i="65032"/>
  <c r="IN124" i="65032" s="1"/>
  <c r="IK120" i="65032"/>
  <c r="IL120" i="65032" s="1"/>
  <c r="IM120" i="65032"/>
  <c r="IN120" i="65032" s="1"/>
  <c r="IK116" i="65032"/>
  <c r="IL116" i="65032" s="1"/>
  <c r="IM116" i="65032"/>
  <c r="IN116" i="65032" s="1"/>
  <c r="IK112" i="65032"/>
  <c r="IL112" i="65032" s="1"/>
  <c r="IM112" i="65032"/>
  <c r="IN112" i="65032" s="1"/>
  <c r="IG91" i="65032"/>
  <c r="IH91" i="65032" s="1"/>
  <c r="II91" i="65032"/>
  <c r="IJ91" i="65032" s="1"/>
  <c r="IK149" i="65032"/>
  <c r="IL149" i="65032" s="1"/>
  <c r="IM149" i="65032"/>
  <c r="IN149" i="65032" s="1"/>
  <c r="IK145" i="65032"/>
  <c r="IL145" i="65032" s="1"/>
  <c r="IM145" i="65032"/>
  <c r="IN145" i="65032" s="1"/>
  <c r="IK141" i="65032"/>
  <c r="IL141" i="65032" s="1"/>
  <c r="IM141" i="65032"/>
  <c r="IN141" i="65032" s="1"/>
  <c r="IK137" i="65032"/>
  <c r="IL137" i="65032" s="1"/>
  <c r="IM137" i="65032"/>
  <c r="IN137" i="65032" s="1"/>
  <c r="IK133" i="65032"/>
  <c r="IL133" i="65032" s="1"/>
  <c r="IM133" i="65032"/>
  <c r="IN133" i="65032" s="1"/>
  <c r="IK129" i="65032"/>
  <c r="IL129" i="65032" s="1"/>
  <c r="IM129" i="65032"/>
  <c r="IN129" i="65032" s="1"/>
  <c r="IK125" i="65032"/>
  <c r="IL125" i="65032" s="1"/>
  <c r="IM125" i="65032"/>
  <c r="IN125" i="65032" s="1"/>
  <c r="IK121" i="65032"/>
  <c r="IL121" i="65032" s="1"/>
  <c r="IM121" i="65032"/>
  <c r="IN121" i="65032" s="1"/>
  <c r="IK117" i="65032"/>
  <c r="IL117" i="65032" s="1"/>
  <c r="IM117" i="65032"/>
  <c r="IN117" i="65032" s="1"/>
  <c r="IK113" i="65032"/>
  <c r="IL113" i="65032" s="1"/>
  <c r="IM113" i="65032"/>
  <c r="IN113" i="65032" s="1"/>
  <c r="IK150" i="65032"/>
  <c r="IL150" i="65032" s="1"/>
  <c r="IM150" i="65032"/>
  <c r="IN150" i="65032" s="1"/>
  <c r="IK146" i="65032"/>
  <c r="IL146" i="65032" s="1"/>
  <c r="IM146" i="65032"/>
  <c r="IN146" i="65032" s="1"/>
  <c r="IK142" i="65032"/>
  <c r="IL142" i="65032" s="1"/>
  <c r="IM142" i="65032"/>
  <c r="IN142" i="65032" s="1"/>
  <c r="IK138" i="65032"/>
  <c r="IL138" i="65032" s="1"/>
  <c r="IM138" i="65032"/>
  <c r="IN138" i="65032" s="1"/>
  <c r="IK134" i="65032"/>
  <c r="IL134" i="65032" s="1"/>
  <c r="IM134" i="65032"/>
  <c r="IN134" i="65032" s="1"/>
  <c r="IK130" i="65032"/>
  <c r="IL130" i="65032" s="1"/>
  <c r="IM130" i="65032"/>
  <c r="IN130" i="65032" s="1"/>
  <c r="IK126" i="65032"/>
  <c r="IL126" i="65032" s="1"/>
  <c r="IM126" i="65032"/>
  <c r="IN126" i="65032" s="1"/>
  <c r="IK122" i="65032"/>
  <c r="IL122" i="65032" s="1"/>
  <c r="IM122" i="65032"/>
  <c r="IN122" i="65032" s="1"/>
  <c r="IK118" i="65032"/>
  <c r="IL118" i="65032" s="1"/>
  <c r="IM118" i="65032"/>
  <c r="IN118" i="65032" s="1"/>
  <c r="IK114" i="65032"/>
  <c r="IL114" i="65032" s="1"/>
  <c r="IM114" i="65032"/>
  <c r="IN114" i="65032" s="1"/>
  <c r="IG110" i="65032"/>
  <c r="IH110" i="65032" s="1"/>
  <c r="II110" i="65032"/>
  <c r="IJ110" i="65032" s="1"/>
  <c r="IG108" i="65032"/>
  <c r="IH108" i="65032" s="1"/>
  <c r="II108" i="65032"/>
  <c r="IJ108" i="65032" s="1"/>
  <c r="IG106" i="65032"/>
  <c r="IH106" i="65032" s="1"/>
  <c r="II106" i="65032"/>
  <c r="IJ106" i="65032" s="1"/>
  <c r="IG104" i="65032"/>
  <c r="IH104" i="65032" s="1"/>
  <c r="II104" i="65032"/>
  <c r="IJ104" i="65032" s="1"/>
  <c r="IG102" i="65032"/>
  <c r="IH102" i="65032" s="1"/>
  <c r="II102" i="65032"/>
  <c r="IJ102" i="65032" s="1"/>
  <c r="IG100" i="65032"/>
  <c r="IH100" i="65032" s="1"/>
  <c r="II100" i="65032"/>
  <c r="IJ100" i="65032" s="1"/>
  <c r="IG98" i="65032"/>
  <c r="IH98" i="65032" s="1"/>
  <c r="II98" i="65032"/>
  <c r="IJ98" i="65032" s="1"/>
  <c r="IG96" i="65032"/>
  <c r="IH96" i="65032" s="1"/>
  <c r="II96" i="65032"/>
  <c r="IJ96" i="65032" s="1"/>
  <c r="IG94" i="65032"/>
  <c r="IH94" i="65032" s="1"/>
  <c r="II94" i="65032"/>
  <c r="IJ94" i="65032" s="1"/>
  <c r="ES37" i="65032"/>
  <c r="ET36" i="65032"/>
  <c r="IU314" i="65032" l="1"/>
  <c r="IV314" i="65032" s="1"/>
  <c r="IS314" i="65032"/>
  <c r="IT314" i="65032" s="1"/>
  <c r="IU323" i="65032"/>
  <c r="IV323" i="65032" s="1"/>
  <c r="IS323" i="65032"/>
  <c r="IT323" i="65032" s="1"/>
  <c r="IU310" i="65032"/>
  <c r="IV310" i="65032" s="1"/>
  <c r="IS310" i="65032"/>
  <c r="IT310" i="65032" s="1"/>
  <c r="IU288" i="65032"/>
  <c r="IV288" i="65032" s="1"/>
  <c r="IS288" i="65032"/>
  <c r="IT288" i="65032" s="1"/>
  <c r="IS299" i="65032"/>
  <c r="IT299" i="65032" s="1"/>
  <c r="IU299" i="65032"/>
  <c r="IV299" i="65032" s="1"/>
  <c r="IU308" i="65032"/>
  <c r="IV308" i="65032" s="1"/>
  <c r="IS308" i="65032"/>
  <c r="IT308" i="65032" s="1"/>
  <c r="IU327" i="65032"/>
  <c r="IV327" i="65032" s="1"/>
  <c r="IS327" i="65032"/>
  <c r="IT327" i="65032" s="1"/>
  <c r="IS284" i="65032"/>
  <c r="IT284" i="65032" s="1"/>
  <c r="IU284" i="65032"/>
  <c r="IV284" i="65032" s="1"/>
  <c r="IU295" i="65032"/>
  <c r="IV295" i="65032" s="1"/>
  <c r="IS295" i="65032"/>
  <c r="IT295" i="65032" s="1"/>
  <c r="IS330" i="65032"/>
  <c r="IT330" i="65032" s="1"/>
  <c r="IU330" i="65032"/>
  <c r="IV330" i="65032" s="1"/>
  <c r="IS296" i="65032"/>
  <c r="IT296" i="65032" s="1"/>
  <c r="IU296" i="65032"/>
  <c r="IV296" i="65032" s="1"/>
  <c r="IS322" i="65032"/>
  <c r="IT322" i="65032" s="1"/>
  <c r="IU322" i="65032"/>
  <c r="IV322" i="65032" s="1"/>
  <c r="IU298" i="65032"/>
  <c r="IV298" i="65032" s="1"/>
  <c r="IS298" i="65032"/>
  <c r="IT298" i="65032" s="1"/>
  <c r="IS338" i="65032"/>
  <c r="IT338" i="65032" s="1"/>
  <c r="IU338" i="65032"/>
  <c r="IV338" i="65032" s="1"/>
  <c r="IU324" i="65032"/>
  <c r="IV324" i="65032" s="1"/>
  <c r="IS324" i="65032"/>
  <c r="IT324" i="65032" s="1"/>
  <c r="IU329" i="65032"/>
  <c r="IV329" i="65032" s="1"/>
  <c r="IS329" i="65032"/>
  <c r="IT329" i="65032" s="1"/>
  <c r="IU325" i="65032"/>
  <c r="IV325" i="65032" s="1"/>
  <c r="IS325" i="65032"/>
  <c r="IT325" i="65032" s="1"/>
  <c r="IS335" i="65032"/>
  <c r="IT335" i="65032" s="1"/>
  <c r="IU335" i="65032"/>
  <c r="IV335" i="65032" s="1"/>
  <c r="IS332" i="65032"/>
  <c r="IT332" i="65032" s="1"/>
  <c r="IU332" i="65032"/>
  <c r="IV332" i="65032" s="1"/>
  <c r="IU326" i="65032"/>
  <c r="IV326" i="65032" s="1"/>
  <c r="IS326" i="65032"/>
  <c r="IT326" i="65032" s="1"/>
  <c r="IU304" i="65032"/>
  <c r="IV304" i="65032" s="1"/>
  <c r="IS304" i="65032"/>
  <c r="IT304" i="65032" s="1"/>
  <c r="IU300" i="65032"/>
  <c r="IV300" i="65032" s="1"/>
  <c r="IS300" i="65032"/>
  <c r="IT300" i="65032" s="1"/>
  <c r="IU291" i="65032"/>
  <c r="IV291" i="65032" s="1"/>
  <c r="IS291" i="65032"/>
  <c r="IT291" i="65032" s="1"/>
  <c r="IU312" i="65032"/>
  <c r="IV312" i="65032" s="1"/>
  <c r="IS312" i="65032"/>
  <c r="IT312" i="65032" s="1"/>
  <c r="IU340" i="65032"/>
  <c r="IV340" i="65032" s="1"/>
  <c r="IS340" i="65032"/>
  <c r="IT340" i="65032" s="1"/>
  <c r="IS287" i="65032"/>
  <c r="IT287" i="65032" s="1"/>
  <c r="IU287" i="65032"/>
  <c r="IV287" i="65032" s="1"/>
  <c r="IS293" i="65032"/>
  <c r="IT293" i="65032" s="1"/>
  <c r="IU293" i="65032"/>
  <c r="IV293" i="65032" s="1"/>
  <c r="IS315" i="65032"/>
  <c r="IT315" i="65032" s="1"/>
  <c r="IU315" i="65032"/>
  <c r="IV315" i="65032" s="1"/>
  <c r="IU333" i="65032"/>
  <c r="IV333" i="65032" s="1"/>
  <c r="IS333" i="65032"/>
  <c r="IT333" i="65032" s="1"/>
  <c r="IU317" i="65032"/>
  <c r="IV317" i="65032" s="1"/>
  <c r="IS317" i="65032"/>
  <c r="IT317" i="65032" s="1"/>
  <c r="IU321" i="65032"/>
  <c r="IV321" i="65032" s="1"/>
  <c r="IS321" i="65032"/>
  <c r="IT321" i="65032" s="1"/>
  <c r="IS292" i="65032"/>
  <c r="IT292" i="65032" s="1"/>
  <c r="IU292" i="65032"/>
  <c r="IV292" i="65032" s="1"/>
  <c r="IS336" i="65032"/>
  <c r="IT336" i="65032" s="1"/>
  <c r="IU336" i="65032"/>
  <c r="IV336" i="65032" s="1"/>
  <c r="IU331" i="65032"/>
  <c r="IV331" i="65032" s="1"/>
  <c r="IS331" i="65032"/>
  <c r="IT331" i="65032" s="1"/>
  <c r="IU318" i="65032"/>
  <c r="IV318" i="65032" s="1"/>
  <c r="IS318" i="65032"/>
  <c r="IT318" i="65032" s="1"/>
  <c r="IS309" i="65032"/>
  <c r="IT309" i="65032" s="1"/>
  <c r="IU309" i="65032"/>
  <c r="IV309" i="65032" s="1"/>
  <c r="IS328" i="65032"/>
  <c r="IT328" i="65032" s="1"/>
  <c r="IU328" i="65032"/>
  <c r="IV328" i="65032" s="1"/>
  <c r="IS307" i="65032"/>
  <c r="IT307" i="65032" s="1"/>
  <c r="IU307" i="65032"/>
  <c r="IV307" i="65032" s="1"/>
  <c r="IS283" i="65032"/>
  <c r="IT283" i="65032" s="1"/>
  <c r="IU283" i="65032"/>
  <c r="IV283" i="65032" s="1"/>
  <c r="IS313" i="65032"/>
  <c r="IT313" i="65032" s="1"/>
  <c r="IU313" i="65032"/>
  <c r="IV313" i="65032" s="1"/>
  <c r="IS311" i="65032"/>
  <c r="IT311" i="65032" s="1"/>
  <c r="IU311" i="65032"/>
  <c r="IV311" i="65032" s="1"/>
  <c r="IU289" i="65032"/>
  <c r="IV289" i="65032" s="1"/>
  <c r="IS289" i="65032"/>
  <c r="IT289" i="65032" s="1"/>
  <c r="IS297" i="65032"/>
  <c r="IT297" i="65032" s="1"/>
  <c r="IU297" i="65032"/>
  <c r="IV297" i="65032" s="1"/>
  <c r="IS294" i="65032"/>
  <c r="IT294" i="65032" s="1"/>
  <c r="IU294" i="65032"/>
  <c r="IV294" i="65032" s="1"/>
  <c r="IU285" i="65032"/>
  <c r="IV285" i="65032" s="1"/>
  <c r="IS285" i="65032"/>
  <c r="IT285" i="65032" s="1"/>
  <c r="IS341" i="65032"/>
  <c r="IT341" i="65032" s="1"/>
  <c r="IU341" i="65032"/>
  <c r="IV341" i="65032" s="1"/>
  <c r="IS339" i="65032"/>
  <c r="IT339" i="65032" s="1"/>
  <c r="IU339" i="65032"/>
  <c r="IV339" i="65032" s="1"/>
  <c r="IS306" i="65032"/>
  <c r="IT306" i="65032" s="1"/>
  <c r="IU306" i="65032"/>
  <c r="IV306" i="65032" s="1"/>
  <c r="IS337" i="65032"/>
  <c r="IT337" i="65032" s="1"/>
  <c r="IU337" i="65032"/>
  <c r="IV337" i="65032" s="1"/>
  <c r="IU286" i="65032"/>
  <c r="IV286" i="65032" s="1"/>
  <c r="IS286" i="65032"/>
  <c r="IT286" i="65032" s="1"/>
  <c r="IU320" i="65032"/>
  <c r="IV320" i="65032" s="1"/>
  <c r="IS320" i="65032"/>
  <c r="IT320" i="65032" s="1"/>
  <c r="IU319" i="65032"/>
  <c r="IV319" i="65032" s="1"/>
  <c r="IS319" i="65032"/>
  <c r="IT319" i="65032" s="1"/>
  <c r="IS290" i="65032"/>
  <c r="IT290" i="65032" s="1"/>
  <c r="IU290" i="65032"/>
  <c r="IV290" i="65032" s="1"/>
  <c r="IU316" i="65032"/>
  <c r="IV316" i="65032" s="1"/>
  <c r="IS316" i="65032"/>
  <c r="IT316" i="65032" s="1"/>
  <c r="IS303" i="65032"/>
  <c r="IT303" i="65032" s="1"/>
  <c r="IU303" i="65032"/>
  <c r="IV303" i="65032" s="1"/>
  <c r="IU302" i="65032"/>
  <c r="IV302" i="65032" s="1"/>
  <c r="IS302" i="65032"/>
  <c r="IT302" i="65032" s="1"/>
  <c r="IO282" i="65032"/>
  <c r="IP282" i="65032" s="1"/>
  <c r="IQ282" i="65032"/>
  <c r="IR282" i="65032" s="1"/>
  <c r="IS305" i="65032"/>
  <c r="IT305" i="65032" s="1"/>
  <c r="IU305" i="65032"/>
  <c r="IV305" i="65032" s="1"/>
  <c r="IS334" i="65032"/>
  <c r="IT334" i="65032" s="1"/>
  <c r="IU334" i="65032"/>
  <c r="IV334" i="65032" s="1"/>
  <c r="IU301" i="65032"/>
  <c r="IV301" i="65032" s="1"/>
  <c r="IS301" i="65032"/>
  <c r="IT301" i="65032" s="1"/>
  <c r="IC65" i="65032"/>
  <c r="IC192" i="65032" s="1"/>
  <c r="IG187" i="65032"/>
  <c r="IH187" i="65032" s="1"/>
  <c r="IM60" i="65032"/>
  <c r="IN60" i="65032" s="1"/>
  <c r="IN187" i="65032" s="1"/>
  <c r="IN251" i="65032" s="1"/>
  <c r="EU60" i="65032"/>
  <c r="II187" i="65032"/>
  <c r="II251" i="65032" s="1"/>
  <c r="IK60" i="65032"/>
  <c r="IL60" i="65032" s="1"/>
  <c r="EU67" i="65032"/>
  <c r="HY173" i="65032"/>
  <c r="HY237" i="65032" s="1"/>
  <c r="HZ237" i="65032" s="1"/>
  <c r="IG183" i="65032"/>
  <c r="IG247" i="65032" s="1"/>
  <c r="IH247" i="65032" s="1"/>
  <c r="IC208" i="65032"/>
  <c r="IC272" i="65032" s="1"/>
  <c r="ID272" i="65032" s="1"/>
  <c r="HY272" i="65032"/>
  <c r="HZ272" i="65032" s="1"/>
  <c r="IB43" i="65032"/>
  <c r="IC43" i="65032" s="1"/>
  <c r="IC170" i="65032" s="1"/>
  <c r="IC234" i="65032" s="1"/>
  <c r="ID234" i="65032" s="1"/>
  <c r="II81" i="65032"/>
  <c r="IJ81" i="65032" s="1"/>
  <c r="IM81" i="65032" s="1"/>
  <c r="IM208" i="65032" s="1"/>
  <c r="IM272" i="65032" s="1"/>
  <c r="ET81" i="65032"/>
  <c r="IE208" i="65032"/>
  <c r="IE272" i="65032" s="1"/>
  <c r="IG81" i="65032"/>
  <c r="IG208" i="65032" s="1"/>
  <c r="IH208" i="65032" s="1"/>
  <c r="IK56" i="65032"/>
  <c r="IK183" i="65032" s="1"/>
  <c r="IL183" i="65032" s="1"/>
  <c r="IH194" i="65032"/>
  <c r="IC42" i="65032"/>
  <c r="ID42" i="65032" s="1"/>
  <c r="IB46" i="65032"/>
  <c r="IB173" i="65032" s="1"/>
  <c r="IB237" i="65032" s="1"/>
  <c r="HY192" i="65032"/>
  <c r="HZ192" i="65032" s="1"/>
  <c r="HY258" i="65032"/>
  <c r="HZ258" i="65032" s="1"/>
  <c r="IJ183" i="65032"/>
  <c r="IJ247" i="65032" s="1"/>
  <c r="II183" i="65032"/>
  <c r="II247" i="65032" s="1"/>
  <c r="IE42" i="65032"/>
  <c r="IE169" i="65032" s="1"/>
  <c r="IE233" i="65032" s="1"/>
  <c r="ES42" i="65032"/>
  <c r="IG177" i="65032"/>
  <c r="IH177" i="65032" s="1"/>
  <c r="IC247" i="65032"/>
  <c r="ID247" i="65032" s="1"/>
  <c r="IG201" i="65032"/>
  <c r="IH201" i="65032" s="1"/>
  <c r="IM67" i="65032"/>
  <c r="IM194" i="65032" s="1"/>
  <c r="IM258" i="65032" s="1"/>
  <c r="IN78" i="65032"/>
  <c r="IQ78" i="65032" s="1"/>
  <c r="IR78" i="65032" s="1"/>
  <c r="IS78" i="65032" s="1"/>
  <c r="EU78" i="65032"/>
  <c r="IM56" i="65032"/>
  <c r="IN56" i="65032" s="1"/>
  <c r="IQ56" i="65032" s="1"/>
  <c r="IR56" i="65032" s="1"/>
  <c r="II175" i="65032"/>
  <c r="II239" i="65032" s="1"/>
  <c r="IG34" i="65032"/>
  <c r="IG161" i="65032" s="1"/>
  <c r="IG225" i="65032" s="1"/>
  <c r="IH225" i="65032" s="1"/>
  <c r="HZ43" i="65032"/>
  <c r="IK50" i="65032"/>
  <c r="IL50" i="65032" s="1"/>
  <c r="IE65" i="65032"/>
  <c r="IF65" i="65032" s="1"/>
  <c r="IK67" i="65032"/>
  <c r="IL67" i="65032" s="1"/>
  <c r="IH67" i="65032"/>
  <c r="IK78" i="65032"/>
  <c r="IK205" i="65032" s="1"/>
  <c r="IL205" i="65032" s="1"/>
  <c r="IJ205" i="65032"/>
  <c r="IJ269" i="65032" s="1"/>
  <c r="IJ201" i="65032"/>
  <c r="IJ265" i="65032" s="1"/>
  <c r="II194" i="65032"/>
  <c r="II258" i="65032" s="1"/>
  <c r="IB192" i="65032"/>
  <c r="IB256" i="65032" s="1"/>
  <c r="IA192" i="65032"/>
  <c r="IA256" i="65032" s="1"/>
  <c r="EU50" i="65032"/>
  <c r="IG35" i="65032"/>
  <c r="IG162" i="65032" s="1"/>
  <c r="II201" i="65032"/>
  <c r="II265" i="65032" s="1"/>
  <c r="IC198" i="65032"/>
  <c r="ID198" i="65032" s="1"/>
  <c r="IG205" i="65032"/>
  <c r="IH205" i="65032" s="1"/>
  <c r="IJ177" i="65032"/>
  <c r="IJ241" i="65032" s="1"/>
  <c r="IH197" i="65032"/>
  <c r="IM74" i="65032"/>
  <c r="IM201" i="65032" s="1"/>
  <c r="IM265" i="65032" s="1"/>
  <c r="II177" i="65032"/>
  <c r="II241" i="65032" s="1"/>
  <c r="EU74" i="65032"/>
  <c r="II35" i="65032"/>
  <c r="II162" i="65032" s="1"/>
  <c r="II226" i="65032" s="1"/>
  <c r="IF161" i="65032"/>
  <c r="IF225" i="65032" s="1"/>
  <c r="IE161" i="65032"/>
  <c r="IE225" i="65032" s="1"/>
  <c r="IC254" i="65032"/>
  <c r="ID254" i="65032" s="1"/>
  <c r="EU48" i="65032"/>
  <c r="IK211" i="65032"/>
  <c r="IL211" i="65032" s="1"/>
  <c r="IF162" i="65032"/>
  <c r="IF226" i="65032" s="1"/>
  <c r="IE162" i="65032"/>
  <c r="IE226" i="65032" s="1"/>
  <c r="IA176" i="65032"/>
  <c r="IA240" i="65032" s="1"/>
  <c r="IB49" i="65032"/>
  <c r="ET34" i="65032"/>
  <c r="IL48" i="65032"/>
  <c r="IM48" i="65032"/>
  <c r="IN48" i="65032" s="1"/>
  <c r="IO48" i="65032" s="1"/>
  <c r="IP48" i="65032" s="1"/>
  <c r="HZ49" i="65032"/>
  <c r="HY176" i="65032"/>
  <c r="IG200" i="65032"/>
  <c r="IH200" i="65032" s="1"/>
  <c r="ET29" i="65032"/>
  <c r="IJ175" i="65032"/>
  <c r="IJ239" i="65032" s="1"/>
  <c r="II29" i="65032"/>
  <c r="II156" i="65032" s="1"/>
  <c r="II220" i="65032" s="1"/>
  <c r="IG29" i="65032"/>
  <c r="IG156" i="65032" s="1"/>
  <c r="IG220" i="65032" s="1"/>
  <c r="IH220" i="65032" s="1"/>
  <c r="IH175" i="65032"/>
  <c r="II163" i="65032"/>
  <c r="II227" i="65032" s="1"/>
  <c r="EU75" i="65032"/>
  <c r="IH31" i="65032"/>
  <c r="IM75" i="65032"/>
  <c r="IM202" i="65032" s="1"/>
  <c r="IM266" i="65032" s="1"/>
  <c r="IG271" i="65032"/>
  <c r="IH271" i="65032" s="1"/>
  <c r="IC226" i="65032"/>
  <c r="ID226" i="65032" s="1"/>
  <c r="IK75" i="65032"/>
  <c r="IL75" i="65032" s="1"/>
  <c r="ID35" i="65032"/>
  <c r="IG41" i="65032"/>
  <c r="IH41" i="65032" s="1"/>
  <c r="IH191" i="65032"/>
  <c r="IM211" i="65032"/>
  <c r="IM275" i="65032" s="1"/>
  <c r="IC158" i="65032"/>
  <c r="ID158" i="65032" s="1"/>
  <c r="IG270" i="65032"/>
  <c r="IH270" i="65032" s="1"/>
  <c r="IL62" i="65032"/>
  <c r="IB32" i="65032"/>
  <c r="IA159" i="65032"/>
  <c r="IA223" i="65032" s="1"/>
  <c r="IC225" i="65032"/>
  <c r="ID225" i="65032" s="1"/>
  <c r="IK61" i="65032"/>
  <c r="IL61" i="65032" s="1"/>
  <c r="ID205" i="65032"/>
  <c r="HY165" i="65032"/>
  <c r="HZ38" i="65032"/>
  <c r="IG266" i="65032"/>
  <c r="IH266" i="65032" s="1"/>
  <c r="ID188" i="65032"/>
  <c r="IC252" i="65032"/>
  <c r="ID252" i="65032" s="1"/>
  <c r="HY159" i="65032"/>
  <c r="HZ32" i="65032"/>
  <c r="IB38" i="65032"/>
  <c r="IA165" i="65032"/>
  <c r="IA229" i="65032" s="1"/>
  <c r="IC220" i="65032"/>
  <c r="ID220" i="65032" s="1"/>
  <c r="IN63" i="65032"/>
  <c r="IN190" i="65032" s="1"/>
  <c r="IN254" i="65032" s="1"/>
  <c r="IK57" i="65032"/>
  <c r="IK184" i="65032" s="1"/>
  <c r="IK248" i="65032" s="1"/>
  <c r="IL248" i="65032" s="1"/>
  <c r="IJ31" i="65032"/>
  <c r="IJ158" i="65032" s="1"/>
  <c r="IJ222" i="65032" s="1"/>
  <c r="II37" i="65032"/>
  <c r="II164" i="65032" s="1"/>
  <c r="II228" i="65032" s="1"/>
  <c r="HY234" i="65032"/>
  <c r="HZ234" i="65032" s="1"/>
  <c r="II41" i="65032"/>
  <c r="IC179" i="65032"/>
  <c r="ID179" i="65032" s="1"/>
  <c r="ET41" i="65032"/>
  <c r="IG211" i="65032"/>
  <c r="IH84" i="65032"/>
  <c r="IN72" i="65032"/>
  <c r="IQ72" i="65032" s="1"/>
  <c r="IQ199" i="65032" s="1"/>
  <c r="IQ263" i="65032" s="1"/>
  <c r="IL74" i="65032"/>
  <c r="IM209" i="65032"/>
  <c r="IM273" i="65032" s="1"/>
  <c r="IM61" i="65032"/>
  <c r="IM188" i="65032" s="1"/>
  <c r="IM252" i="65032" s="1"/>
  <c r="EU61" i="65032"/>
  <c r="IA33" i="65032"/>
  <c r="HY33" i="65032"/>
  <c r="HX160" i="65032"/>
  <c r="HX224" i="65032" s="1"/>
  <c r="ER33" i="65032"/>
  <c r="IO84" i="65032"/>
  <c r="IO211" i="65032" s="1"/>
  <c r="IN80" i="65032"/>
  <c r="IQ80" i="65032" s="1"/>
  <c r="IR80" i="65032" s="1"/>
  <c r="IS80" i="65032" s="1"/>
  <c r="IJ184" i="65032"/>
  <c r="IJ248" i="65032" s="1"/>
  <c r="IM57" i="65032"/>
  <c r="II200" i="65032"/>
  <c r="II264" i="65032" s="1"/>
  <c r="IJ73" i="65032"/>
  <c r="IK193" i="65032"/>
  <c r="IK257" i="65032" s="1"/>
  <c r="IL257" i="65032" s="1"/>
  <c r="IO66" i="65032"/>
  <c r="IO193" i="65032" s="1"/>
  <c r="IK190" i="65032"/>
  <c r="IK254" i="65032" s="1"/>
  <c r="IL254" i="65032" s="1"/>
  <c r="IM197" i="65032"/>
  <c r="IM261" i="65032" s="1"/>
  <c r="IG263" i="65032"/>
  <c r="IH263" i="65032" s="1"/>
  <c r="IG37" i="65032"/>
  <c r="IG164" i="65032" s="1"/>
  <c r="IG228" i="65032" s="1"/>
  <c r="IH228" i="65032" s="1"/>
  <c r="IE68" i="65032"/>
  <c r="IC68" i="65032"/>
  <c r="IB195" i="65032"/>
  <c r="IB259" i="65032" s="1"/>
  <c r="ES68" i="65032"/>
  <c r="HY259" i="65032"/>
  <c r="HZ259" i="65032" s="1"/>
  <c r="HZ195" i="65032"/>
  <c r="HX167" i="65032"/>
  <c r="HX231" i="65032" s="1"/>
  <c r="HY40" i="65032"/>
  <c r="IA40" i="65032"/>
  <c r="ER40" i="65032"/>
  <c r="IB212" i="65032"/>
  <c r="IB276" i="65032" s="1"/>
  <c r="ES85" i="65032"/>
  <c r="IC85" i="65032"/>
  <c r="IE85" i="65032"/>
  <c r="HZ203" i="65032"/>
  <c r="HY267" i="65032"/>
  <c r="HZ267" i="65032" s="1"/>
  <c r="IA178" i="65032"/>
  <c r="IA242" i="65032" s="1"/>
  <c r="IB51" i="65032"/>
  <c r="IE76" i="65032"/>
  <c r="IC76" i="65032"/>
  <c r="ES76" i="65032"/>
  <c r="IB203" i="65032"/>
  <c r="IB267" i="65032" s="1"/>
  <c r="IM177" i="65032"/>
  <c r="IM241" i="65032" s="1"/>
  <c r="IM206" i="65032"/>
  <c r="IM270" i="65032" s="1"/>
  <c r="HY276" i="65032"/>
  <c r="HZ276" i="65032" s="1"/>
  <c r="HZ212" i="65032"/>
  <c r="IN64" i="65032"/>
  <c r="IN191" i="65032" s="1"/>
  <c r="IN255" i="65032" s="1"/>
  <c r="IL70" i="65032"/>
  <c r="HX172" i="65032"/>
  <c r="HX236" i="65032" s="1"/>
  <c r="HY45" i="65032"/>
  <c r="IA45" i="65032"/>
  <c r="ER45" i="65032"/>
  <c r="HZ51" i="65032"/>
  <c r="HY178" i="65032"/>
  <c r="HY242" i="65032" s="1"/>
  <c r="HZ242" i="65032" s="1"/>
  <c r="IN206" i="65032"/>
  <c r="IN270" i="65032" s="1"/>
  <c r="IO79" i="65032"/>
  <c r="IP79" i="65032" s="1"/>
  <c r="HZ27" i="65032"/>
  <c r="HY154" i="65032"/>
  <c r="IE196" i="65032"/>
  <c r="IE260" i="65032" s="1"/>
  <c r="IF69" i="65032"/>
  <c r="HX155" i="65032"/>
  <c r="HX219" i="65032" s="1"/>
  <c r="HY28" i="65032"/>
  <c r="IA28" i="65032"/>
  <c r="ER28" i="65032"/>
  <c r="IC157" i="65032"/>
  <c r="ID30" i="65032"/>
  <c r="IG248" i="65032"/>
  <c r="IH248" i="65032" s="1"/>
  <c r="IA154" i="65032"/>
  <c r="IA218" i="65032" s="1"/>
  <c r="IB27" i="65032"/>
  <c r="IC196" i="65032"/>
  <c r="ID69" i="65032"/>
  <c r="HX171" i="65032"/>
  <c r="HX235" i="65032" s="1"/>
  <c r="ER44" i="65032"/>
  <c r="IA44" i="65032"/>
  <c r="HY44" i="65032"/>
  <c r="IF30" i="65032"/>
  <c r="IE157" i="65032"/>
  <c r="IE221" i="65032" s="1"/>
  <c r="IF86" i="65032"/>
  <c r="IE213" i="65032"/>
  <c r="IE277" i="65032" s="1"/>
  <c r="IC213" i="65032"/>
  <c r="ID86" i="65032"/>
  <c r="IF198" i="65032"/>
  <c r="IF262" i="65032" s="1"/>
  <c r="IG71" i="65032"/>
  <c r="ET71" i="65032"/>
  <c r="II71" i="65032"/>
  <c r="ID83" i="65032"/>
  <c r="IC210" i="65032"/>
  <c r="ID59" i="65032"/>
  <c r="IC186" i="65032"/>
  <c r="IL79" i="65032"/>
  <c r="ID47" i="65032"/>
  <c r="IC174" i="65032"/>
  <c r="IF59" i="65032"/>
  <c r="IE186" i="65032"/>
  <c r="IE250" i="65032" s="1"/>
  <c r="IE210" i="65032"/>
  <c r="IE274" i="65032" s="1"/>
  <c r="IF83" i="65032"/>
  <c r="HY245" i="65032"/>
  <c r="HZ245" i="65032" s="1"/>
  <c r="IF47" i="65032"/>
  <c r="IE174" i="65032"/>
  <c r="IE238" i="65032" s="1"/>
  <c r="IB181" i="65032"/>
  <c r="IB245" i="65032" s="1"/>
  <c r="IE54" i="65032"/>
  <c r="IC54" i="65032"/>
  <c r="ES54" i="65032"/>
  <c r="IF179" i="65032"/>
  <c r="IF243" i="65032" s="1"/>
  <c r="II52" i="65032"/>
  <c r="ET52" i="65032"/>
  <c r="IG52" i="65032"/>
  <c r="IG163" i="65032"/>
  <c r="II161" i="65032"/>
  <c r="II225" i="65032" s="1"/>
  <c r="IB166" i="65032"/>
  <c r="IB230" i="65032" s="1"/>
  <c r="ES39" i="65032"/>
  <c r="IE39" i="65032"/>
  <c r="IC39" i="65032"/>
  <c r="ID36" i="65032"/>
  <c r="IC163" i="65032"/>
  <c r="HY230" i="65032"/>
  <c r="HZ230" i="65032" s="1"/>
  <c r="IB204" i="65032"/>
  <c r="IB268" i="65032" s="1"/>
  <c r="IE77" i="65032"/>
  <c r="ES77" i="65032"/>
  <c r="IC77" i="65032"/>
  <c r="HZ204" i="65032"/>
  <c r="HY268" i="65032"/>
  <c r="HZ268" i="65032" s="1"/>
  <c r="HZ180" i="65032"/>
  <c r="HY244" i="65032"/>
  <c r="HZ244" i="65032" s="1"/>
  <c r="IE55" i="65032"/>
  <c r="IC55" i="65032"/>
  <c r="ES55" i="65032"/>
  <c r="IB182" i="65032"/>
  <c r="IB246" i="65032" s="1"/>
  <c r="HY246" i="65032"/>
  <c r="HZ246" i="65032" s="1"/>
  <c r="IC53" i="65032"/>
  <c r="IE53" i="65032"/>
  <c r="ES53" i="65032"/>
  <c r="IB180" i="65032"/>
  <c r="IB244" i="65032" s="1"/>
  <c r="IB185" i="65032"/>
  <c r="IB249" i="65032" s="1"/>
  <c r="IC58" i="65032"/>
  <c r="ES58" i="65032"/>
  <c r="IE58" i="65032"/>
  <c r="HZ185" i="65032"/>
  <c r="HY249" i="65032"/>
  <c r="HZ249" i="65032" s="1"/>
  <c r="IK36" i="65032"/>
  <c r="IL36" i="65032" s="1"/>
  <c r="EU34" i="65032"/>
  <c r="EV79" i="65032"/>
  <c r="IQ79" i="65032"/>
  <c r="IR79" i="65032" s="1"/>
  <c r="IM36" i="65032"/>
  <c r="IN36" i="65032" s="1"/>
  <c r="IO82" i="65032"/>
  <c r="IP82" i="65032" s="1"/>
  <c r="IK34" i="65032"/>
  <c r="IL34" i="65032" s="1"/>
  <c r="IO62" i="65032"/>
  <c r="IO189" i="65032" s="1"/>
  <c r="IO50" i="65032"/>
  <c r="IP50" i="65032" s="1"/>
  <c r="IO70" i="65032"/>
  <c r="IP70" i="65032" s="1"/>
  <c r="IM34" i="65032"/>
  <c r="IN34" i="65032" s="1"/>
  <c r="IR82" i="65032"/>
  <c r="IU82" i="65032" s="1"/>
  <c r="IQ209" i="65032"/>
  <c r="IQ273" i="65032" s="1"/>
  <c r="IR50" i="65032"/>
  <c r="IS50" i="65032" s="1"/>
  <c r="IQ177" i="65032"/>
  <c r="IQ241" i="65032" s="1"/>
  <c r="IR62" i="65032"/>
  <c r="IS62" i="65032" s="1"/>
  <c r="IQ189" i="65032"/>
  <c r="IQ253" i="65032" s="1"/>
  <c r="IR70" i="65032"/>
  <c r="IS70" i="65032" s="1"/>
  <c r="IQ197" i="65032"/>
  <c r="IQ261" i="65032" s="1"/>
  <c r="IL206" i="65032"/>
  <c r="IK270" i="65032"/>
  <c r="IL270" i="65032" s="1"/>
  <c r="IL175" i="65032"/>
  <c r="IK239" i="65032"/>
  <c r="IL239" i="65032" s="1"/>
  <c r="IL191" i="65032"/>
  <c r="IK255" i="65032"/>
  <c r="IL255" i="65032" s="1"/>
  <c r="IL199" i="65032"/>
  <c r="IK263" i="65032"/>
  <c r="IL263" i="65032" s="1"/>
  <c r="IL207" i="65032"/>
  <c r="IK271" i="65032"/>
  <c r="IL271" i="65032" s="1"/>
  <c r="IG222" i="65032"/>
  <c r="IH222" i="65032" s="1"/>
  <c r="IH158" i="65032"/>
  <c r="IL209" i="65032"/>
  <c r="IK273" i="65032"/>
  <c r="IL273" i="65032" s="1"/>
  <c r="IL189" i="65032"/>
  <c r="IK253" i="65032"/>
  <c r="IL253" i="65032" s="1"/>
  <c r="IL197" i="65032"/>
  <c r="IK261" i="65032"/>
  <c r="IL261" i="65032" s="1"/>
  <c r="IL201" i="65032"/>
  <c r="IK265" i="65032"/>
  <c r="IL265" i="65032" s="1"/>
  <c r="IR84" i="65032"/>
  <c r="IS84" i="65032" s="1"/>
  <c r="IQ211" i="65032"/>
  <c r="IQ275" i="65032" s="1"/>
  <c r="IR66" i="65032"/>
  <c r="IS66" i="65032" s="1"/>
  <c r="IQ193" i="65032"/>
  <c r="IQ257" i="65032" s="1"/>
  <c r="EV82" i="65032"/>
  <c r="IN209" i="65032"/>
  <c r="IN273" i="65032" s="1"/>
  <c r="IN177" i="65032"/>
  <c r="IN241" i="65032" s="1"/>
  <c r="EV50" i="65032"/>
  <c r="EV62" i="65032"/>
  <c r="IN189" i="65032"/>
  <c r="IN253" i="65032" s="1"/>
  <c r="EV70" i="65032"/>
  <c r="IN197" i="65032"/>
  <c r="IN261" i="65032" s="1"/>
  <c r="IN211" i="65032"/>
  <c r="IN275" i="65032" s="1"/>
  <c r="EV84" i="65032"/>
  <c r="IN193" i="65032"/>
  <c r="IN257" i="65032" s="1"/>
  <c r="EV66" i="65032"/>
  <c r="IK94" i="65032"/>
  <c r="IL94" i="65032" s="1"/>
  <c r="IM94" i="65032"/>
  <c r="IN94" i="65032" s="1"/>
  <c r="IK96" i="65032"/>
  <c r="IL96" i="65032" s="1"/>
  <c r="IM96" i="65032"/>
  <c r="IN96" i="65032" s="1"/>
  <c r="IK98" i="65032"/>
  <c r="IL98" i="65032" s="1"/>
  <c r="IM98" i="65032"/>
  <c r="IN98" i="65032" s="1"/>
  <c r="IK100" i="65032"/>
  <c r="IL100" i="65032" s="1"/>
  <c r="IM100" i="65032"/>
  <c r="IN100" i="65032" s="1"/>
  <c r="IK102" i="65032"/>
  <c r="IL102" i="65032" s="1"/>
  <c r="IM102" i="65032"/>
  <c r="IN102" i="65032" s="1"/>
  <c r="IK104" i="65032"/>
  <c r="IL104" i="65032" s="1"/>
  <c r="IM104" i="65032"/>
  <c r="IN104" i="65032" s="1"/>
  <c r="IK106" i="65032"/>
  <c r="IL106" i="65032" s="1"/>
  <c r="IM106" i="65032"/>
  <c r="IN106" i="65032" s="1"/>
  <c r="IK108" i="65032"/>
  <c r="IL108" i="65032" s="1"/>
  <c r="IM108" i="65032"/>
  <c r="IN108" i="65032" s="1"/>
  <c r="IK110" i="65032"/>
  <c r="IL110" i="65032" s="1"/>
  <c r="IM110" i="65032"/>
  <c r="IN110" i="65032" s="1"/>
  <c r="IO114" i="65032"/>
  <c r="IP114" i="65032" s="1"/>
  <c r="IQ114" i="65032"/>
  <c r="IR114" i="65032" s="1"/>
  <c r="IO118" i="65032"/>
  <c r="IP118" i="65032" s="1"/>
  <c r="IQ118" i="65032"/>
  <c r="IR118" i="65032" s="1"/>
  <c r="IO122" i="65032"/>
  <c r="IP122" i="65032" s="1"/>
  <c r="IQ122" i="65032"/>
  <c r="IR122" i="65032" s="1"/>
  <c r="IO126" i="65032"/>
  <c r="IP126" i="65032" s="1"/>
  <c r="IQ126" i="65032"/>
  <c r="IR126" i="65032" s="1"/>
  <c r="IO130" i="65032"/>
  <c r="IP130" i="65032" s="1"/>
  <c r="IQ130" i="65032"/>
  <c r="IR130" i="65032" s="1"/>
  <c r="IO134" i="65032"/>
  <c r="IP134" i="65032" s="1"/>
  <c r="IQ134" i="65032"/>
  <c r="IR134" i="65032" s="1"/>
  <c r="IO138" i="65032"/>
  <c r="IP138" i="65032" s="1"/>
  <c r="IQ138" i="65032"/>
  <c r="IR138" i="65032" s="1"/>
  <c r="IO142" i="65032"/>
  <c r="IP142" i="65032" s="1"/>
  <c r="IQ142" i="65032"/>
  <c r="IR142" i="65032" s="1"/>
  <c r="IO146" i="65032"/>
  <c r="IP146" i="65032" s="1"/>
  <c r="IQ146" i="65032"/>
  <c r="IR146" i="65032" s="1"/>
  <c r="IO150" i="65032"/>
  <c r="IP150" i="65032" s="1"/>
  <c r="IQ150" i="65032"/>
  <c r="IR150" i="65032" s="1"/>
  <c r="IO113" i="65032"/>
  <c r="IP113" i="65032" s="1"/>
  <c r="IQ113" i="65032"/>
  <c r="IR113" i="65032" s="1"/>
  <c r="IO117" i="65032"/>
  <c r="IP117" i="65032" s="1"/>
  <c r="IQ117" i="65032"/>
  <c r="IR117" i="65032" s="1"/>
  <c r="IO121" i="65032"/>
  <c r="IP121" i="65032" s="1"/>
  <c r="IQ121" i="65032"/>
  <c r="IR121" i="65032" s="1"/>
  <c r="IO125" i="65032"/>
  <c r="IP125" i="65032" s="1"/>
  <c r="IQ125" i="65032"/>
  <c r="IR125" i="65032" s="1"/>
  <c r="IO129" i="65032"/>
  <c r="IP129" i="65032" s="1"/>
  <c r="IQ129" i="65032"/>
  <c r="IR129" i="65032" s="1"/>
  <c r="IO133" i="65032"/>
  <c r="IP133" i="65032" s="1"/>
  <c r="IQ133" i="65032"/>
  <c r="IR133" i="65032" s="1"/>
  <c r="IO137" i="65032"/>
  <c r="IP137" i="65032" s="1"/>
  <c r="IQ137" i="65032"/>
  <c r="IR137" i="65032" s="1"/>
  <c r="IO141" i="65032"/>
  <c r="IP141" i="65032" s="1"/>
  <c r="IQ141" i="65032"/>
  <c r="IR141" i="65032" s="1"/>
  <c r="IO145" i="65032"/>
  <c r="IP145" i="65032" s="1"/>
  <c r="IQ145" i="65032"/>
  <c r="IR145" i="65032" s="1"/>
  <c r="IO149" i="65032"/>
  <c r="IP149" i="65032" s="1"/>
  <c r="IQ149" i="65032"/>
  <c r="IR149" i="65032" s="1"/>
  <c r="IK91" i="65032"/>
  <c r="IL91" i="65032" s="1"/>
  <c r="IM91" i="65032"/>
  <c r="IN91" i="65032" s="1"/>
  <c r="IO112" i="65032"/>
  <c r="IP112" i="65032" s="1"/>
  <c r="IQ112" i="65032"/>
  <c r="IR112" i="65032" s="1"/>
  <c r="IO116" i="65032"/>
  <c r="IP116" i="65032" s="1"/>
  <c r="IQ116" i="65032"/>
  <c r="IR116" i="65032" s="1"/>
  <c r="IO120" i="65032"/>
  <c r="IP120" i="65032" s="1"/>
  <c r="IQ120" i="65032"/>
  <c r="IR120" i="65032" s="1"/>
  <c r="IO124" i="65032"/>
  <c r="IP124" i="65032" s="1"/>
  <c r="IQ124" i="65032"/>
  <c r="IR124" i="65032" s="1"/>
  <c r="IO128" i="65032"/>
  <c r="IP128" i="65032" s="1"/>
  <c r="IQ128" i="65032"/>
  <c r="IR128" i="65032" s="1"/>
  <c r="IO132" i="65032"/>
  <c r="IP132" i="65032" s="1"/>
  <c r="IQ132" i="65032"/>
  <c r="IR132" i="65032" s="1"/>
  <c r="IO136" i="65032"/>
  <c r="IP136" i="65032" s="1"/>
  <c r="IQ136" i="65032"/>
  <c r="IR136" i="65032" s="1"/>
  <c r="IO140" i="65032"/>
  <c r="IP140" i="65032" s="1"/>
  <c r="IQ140" i="65032"/>
  <c r="IR140" i="65032" s="1"/>
  <c r="IO144" i="65032"/>
  <c r="IP144" i="65032" s="1"/>
  <c r="IQ144" i="65032"/>
  <c r="IR144" i="65032" s="1"/>
  <c r="IO148" i="65032"/>
  <c r="IP148" i="65032" s="1"/>
  <c r="IQ148" i="65032"/>
  <c r="IR148" i="65032" s="1"/>
  <c r="IO111" i="65032"/>
  <c r="IP111" i="65032" s="1"/>
  <c r="IQ111" i="65032"/>
  <c r="IR111" i="65032" s="1"/>
  <c r="IO115" i="65032"/>
  <c r="IP115" i="65032" s="1"/>
  <c r="IQ115" i="65032"/>
  <c r="IR115" i="65032" s="1"/>
  <c r="IO119" i="65032"/>
  <c r="IP119" i="65032" s="1"/>
  <c r="IQ119" i="65032"/>
  <c r="IR119" i="65032" s="1"/>
  <c r="IO123" i="65032"/>
  <c r="IP123" i="65032" s="1"/>
  <c r="IQ123" i="65032"/>
  <c r="IR123" i="65032" s="1"/>
  <c r="IO127" i="65032"/>
  <c r="IP127" i="65032" s="1"/>
  <c r="IQ127" i="65032"/>
  <c r="IR127" i="65032" s="1"/>
  <c r="IO131" i="65032"/>
  <c r="IP131" i="65032" s="1"/>
  <c r="IQ131" i="65032"/>
  <c r="IR131" i="65032" s="1"/>
  <c r="IO135" i="65032"/>
  <c r="IP135" i="65032" s="1"/>
  <c r="IQ135" i="65032"/>
  <c r="IR135" i="65032" s="1"/>
  <c r="IO139" i="65032"/>
  <c r="IP139" i="65032" s="1"/>
  <c r="IQ139" i="65032"/>
  <c r="IR139" i="65032" s="1"/>
  <c r="IO143" i="65032"/>
  <c r="IP143" i="65032" s="1"/>
  <c r="IQ143" i="65032"/>
  <c r="IR143" i="65032" s="1"/>
  <c r="IO147" i="65032"/>
  <c r="IP147" i="65032" s="1"/>
  <c r="IQ147" i="65032"/>
  <c r="IR147" i="65032" s="1"/>
  <c r="IK93" i="65032"/>
  <c r="IL93" i="65032" s="1"/>
  <c r="IM93" i="65032"/>
  <c r="IN93" i="65032" s="1"/>
  <c r="IK95" i="65032"/>
  <c r="IL95" i="65032" s="1"/>
  <c r="IM95" i="65032"/>
  <c r="IN95" i="65032" s="1"/>
  <c r="IK97" i="65032"/>
  <c r="IL97" i="65032" s="1"/>
  <c r="IM97" i="65032"/>
  <c r="IN97" i="65032" s="1"/>
  <c r="IK99" i="65032"/>
  <c r="IL99" i="65032" s="1"/>
  <c r="IM99" i="65032"/>
  <c r="IN99" i="65032" s="1"/>
  <c r="IK101" i="65032"/>
  <c r="IL101" i="65032" s="1"/>
  <c r="IM101" i="65032"/>
  <c r="IN101" i="65032" s="1"/>
  <c r="IK103" i="65032"/>
  <c r="IL103" i="65032" s="1"/>
  <c r="IM103" i="65032"/>
  <c r="IN103" i="65032" s="1"/>
  <c r="IK105" i="65032"/>
  <c r="IL105" i="65032" s="1"/>
  <c r="IM105" i="65032"/>
  <c r="IN105" i="65032" s="1"/>
  <c r="IK107" i="65032"/>
  <c r="IL107" i="65032" s="1"/>
  <c r="IM107" i="65032"/>
  <c r="IN107" i="65032" s="1"/>
  <c r="IK109" i="65032"/>
  <c r="IL109" i="65032" s="1"/>
  <c r="IM109" i="65032"/>
  <c r="IN109" i="65032" s="1"/>
  <c r="IK92" i="65032"/>
  <c r="IL92" i="65032" s="1"/>
  <c r="IM92" i="65032"/>
  <c r="IN92" i="65032" s="1"/>
  <c r="EU36" i="65032"/>
  <c r="ET37" i="65032"/>
  <c r="IY306" i="65032" l="1"/>
  <c r="IZ306" i="65032" s="1"/>
  <c r="IW306" i="65032"/>
  <c r="IX306" i="65032" s="1"/>
  <c r="IY297" i="65032"/>
  <c r="IZ297" i="65032" s="1"/>
  <c r="IW297" i="65032"/>
  <c r="IX297" i="65032" s="1"/>
  <c r="IW328" i="65032"/>
  <c r="IX328" i="65032" s="1"/>
  <c r="IY328" i="65032"/>
  <c r="IZ328" i="65032" s="1"/>
  <c r="IW324" i="65032"/>
  <c r="IX324" i="65032" s="1"/>
  <c r="IY324" i="65032"/>
  <c r="IZ324" i="65032" s="1"/>
  <c r="IY288" i="65032"/>
  <c r="IZ288" i="65032" s="1"/>
  <c r="IW288" i="65032"/>
  <c r="IX288" i="65032" s="1"/>
  <c r="IY301" i="65032"/>
  <c r="IZ301" i="65032" s="1"/>
  <c r="IW301" i="65032"/>
  <c r="IX301" i="65032" s="1"/>
  <c r="IW290" i="65032"/>
  <c r="IX290" i="65032" s="1"/>
  <c r="IY290" i="65032"/>
  <c r="IZ290" i="65032" s="1"/>
  <c r="IW337" i="65032"/>
  <c r="IX337" i="65032" s="1"/>
  <c r="IY337" i="65032"/>
  <c r="IZ337" i="65032" s="1"/>
  <c r="IW341" i="65032"/>
  <c r="IX341" i="65032" s="1"/>
  <c r="IY341" i="65032"/>
  <c r="IZ341" i="65032" s="1"/>
  <c r="IY285" i="65032"/>
  <c r="IZ285" i="65032" s="1"/>
  <c r="IW285" i="65032"/>
  <c r="IX285" i="65032" s="1"/>
  <c r="IW318" i="65032"/>
  <c r="IX318" i="65032" s="1"/>
  <c r="IY318" i="65032"/>
  <c r="IZ318" i="65032" s="1"/>
  <c r="IY321" i="65032"/>
  <c r="IZ321" i="65032" s="1"/>
  <c r="IW321" i="65032"/>
  <c r="IX321" i="65032" s="1"/>
  <c r="IY333" i="65032"/>
  <c r="IZ333" i="65032" s="1"/>
  <c r="IW333" i="65032"/>
  <c r="IX333" i="65032" s="1"/>
  <c r="IY293" i="65032"/>
  <c r="IZ293" i="65032" s="1"/>
  <c r="IW293" i="65032"/>
  <c r="IX293" i="65032" s="1"/>
  <c r="IW326" i="65032"/>
  <c r="IX326" i="65032" s="1"/>
  <c r="IY326" i="65032"/>
  <c r="IZ326" i="65032" s="1"/>
  <c r="IY338" i="65032"/>
  <c r="IZ338" i="65032" s="1"/>
  <c r="IW338" i="65032"/>
  <c r="IX338" i="65032" s="1"/>
  <c r="IY296" i="65032"/>
  <c r="IZ296" i="65032" s="1"/>
  <c r="IW296" i="65032"/>
  <c r="IX296" i="65032" s="1"/>
  <c r="IY299" i="65032"/>
  <c r="IZ299" i="65032" s="1"/>
  <c r="IW299" i="65032"/>
  <c r="IX299" i="65032" s="1"/>
  <c r="IY305" i="65032"/>
  <c r="IZ305" i="65032" s="1"/>
  <c r="IW305" i="65032"/>
  <c r="IX305" i="65032" s="1"/>
  <c r="IY319" i="65032"/>
  <c r="IZ319" i="65032" s="1"/>
  <c r="IW319" i="65032"/>
  <c r="IX319" i="65032" s="1"/>
  <c r="IY286" i="65032"/>
  <c r="IZ286" i="65032" s="1"/>
  <c r="IW286" i="65032"/>
  <c r="IX286" i="65032" s="1"/>
  <c r="IW311" i="65032"/>
  <c r="IX311" i="65032" s="1"/>
  <c r="IY311" i="65032"/>
  <c r="IZ311" i="65032" s="1"/>
  <c r="IY283" i="65032"/>
  <c r="IZ283" i="65032" s="1"/>
  <c r="IW283" i="65032"/>
  <c r="IX283" i="65032" s="1"/>
  <c r="IY336" i="65032"/>
  <c r="IZ336" i="65032" s="1"/>
  <c r="IW336" i="65032"/>
  <c r="IX336" i="65032" s="1"/>
  <c r="IY312" i="65032"/>
  <c r="IZ312" i="65032" s="1"/>
  <c r="IW312" i="65032"/>
  <c r="IX312" i="65032" s="1"/>
  <c r="IY300" i="65032"/>
  <c r="IZ300" i="65032" s="1"/>
  <c r="IW300" i="65032"/>
  <c r="IX300" i="65032" s="1"/>
  <c r="IY335" i="65032"/>
  <c r="IZ335" i="65032" s="1"/>
  <c r="IW335" i="65032"/>
  <c r="IX335" i="65032" s="1"/>
  <c r="IY325" i="65032"/>
  <c r="IZ325" i="65032" s="1"/>
  <c r="IW325" i="65032"/>
  <c r="IX325" i="65032" s="1"/>
  <c r="IW298" i="65032"/>
  <c r="IX298" i="65032" s="1"/>
  <c r="IY298" i="65032"/>
  <c r="IZ298" i="65032" s="1"/>
  <c r="IY308" i="65032"/>
  <c r="IZ308" i="65032" s="1"/>
  <c r="IW308" i="65032"/>
  <c r="IX308" i="65032" s="1"/>
  <c r="IY323" i="65032"/>
  <c r="IZ323" i="65032" s="1"/>
  <c r="IW323" i="65032"/>
  <c r="IX323" i="65032" s="1"/>
  <c r="IW334" i="65032"/>
  <c r="IX334" i="65032" s="1"/>
  <c r="IY334" i="65032"/>
  <c r="IZ334" i="65032" s="1"/>
  <c r="IS282" i="65032"/>
  <c r="IT282" i="65032" s="1"/>
  <c r="IU282" i="65032"/>
  <c r="IV282" i="65032" s="1"/>
  <c r="IW302" i="65032"/>
  <c r="IX302" i="65032" s="1"/>
  <c r="IY302" i="65032"/>
  <c r="IZ302" i="65032" s="1"/>
  <c r="IW320" i="65032"/>
  <c r="IX320" i="65032" s="1"/>
  <c r="IY320" i="65032"/>
  <c r="IZ320" i="65032" s="1"/>
  <c r="IY294" i="65032"/>
  <c r="IZ294" i="65032" s="1"/>
  <c r="IW294" i="65032"/>
  <c r="IX294" i="65032" s="1"/>
  <c r="IW313" i="65032"/>
  <c r="IX313" i="65032" s="1"/>
  <c r="IY313" i="65032"/>
  <c r="IZ313" i="65032" s="1"/>
  <c r="IW307" i="65032"/>
  <c r="IX307" i="65032" s="1"/>
  <c r="IY307" i="65032"/>
  <c r="IZ307" i="65032" s="1"/>
  <c r="IW309" i="65032"/>
  <c r="IX309" i="65032" s="1"/>
  <c r="IY309" i="65032"/>
  <c r="IZ309" i="65032" s="1"/>
  <c r="IY292" i="65032"/>
  <c r="IZ292" i="65032" s="1"/>
  <c r="IW292" i="65032"/>
  <c r="IX292" i="65032" s="1"/>
  <c r="IW315" i="65032"/>
  <c r="IX315" i="65032" s="1"/>
  <c r="IY315" i="65032"/>
  <c r="IZ315" i="65032" s="1"/>
  <c r="IW340" i="65032"/>
  <c r="IX340" i="65032" s="1"/>
  <c r="IY340" i="65032"/>
  <c r="IZ340" i="65032" s="1"/>
  <c r="IY291" i="65032"/>
  <c r="IZ291" i="65032" s="1"/>
  <c r="IW291" i="65032"/>
  <c r="IX291" i="65032" s="1"/>
  <c r="IW332" i="65032"/>
  <c r="IX332" i="65032" s="1"/>
  <c r="IY332" i="65032"/>
  <c r="IZ332" i="65032" s="1"/>
  <c r="IW329" i="65032"/>
  <c r="IX329" i="65032" s="1"/>
  <c r="IY329" i="65032"/>
  <c r="IZ329" i="65032" s="1"/>
  <c r="IW322" i="65032"/>
  <c r="IX322" i="65032" s="1"/>
  <c r="IY322" i="65032"/>
  <c r="IZ322" i="65032" s="1"/>
  <c r="IY295" i="65032"/>
  <c r="IZ295" i="65032" s="1"/>
  <c r="IW295" i="65032"/>
  <c r="IX295" i="65032" s="1"/>
  <c r="IY327" i="65032"/>
  <c r="IZ327" i="65032" s="1"/>
  <c r="IW327" i="65032"/>
  <c r="IX327" i="65032" s="1"/>
  <c r="IW310" i="65032"/>
  <c r="IX310" i="65032" s="1"/>
  <c r="IY310" i="65032"/>
  <c r="IZ310" i="65032" s="1"/>
  <c r="IW314" i="65032"/>
  <c r="IX314" i="65032" s="1"/>
  <c r="IY314" i="65032"/>
  <c r="IZ314" i="65032" s="1"/>
  <c r="IY303" i="65032"/>
  <c r="IZ303" i="65032" s="1"/>
  <c r="IW303" i="65032"/>
  <c r="IX303" i="65032" s="1"/>
  <c r="IY316" i="65032"/>
  <c r="IZ316" i="65032" s="1"/>
  <c r="IW316" i="65032"/>
  <c r="IX316" i="65032" s="1"/>
  <c r="IY339" i="65032"/>
  <c r="IZ339" i="65032" s="1"/>
  <c r="IW339" i="65032"/>
  <c r="IX339" i="65032" s="1"/>
  <c r="IW289" i="65032"/>
  <c r="IX289" i="65032" s="1"/>
  <c r="IY289" i="65032"/>
  <c r="IZ289" i="65032" s="1"/>
  <c r="IW331" i="65032"/>
  <c r="IX331" i="65032" s="1"/>
  <c r="IY331" i="65032"/>
  <c r="IZ331" i="65032" s="1"/>
  <c r="IY317" i="65032"/>
  <c r="IZ317" i="65032" s="1"/>
  <c r="IW317" i="65032"/>
  <c r="IX317" i="65032" s="1"/>
  <c r="IY287" i="65032"/>
  <c r="IZ287" i="65032" s="1"/>
  <c r="IW287" i="65032"/>
  <c r="IX287" i="65032" s="1"/>
  <c r="IY304" i="65032"/>
  <c r="IZ304" i="65032" s="1"/>
  <c r="IW304" i="65032"/>
  <c r="IX304" i="65032" s="1"/>
  <c r="IY330" i="65032"/>
  <c r="IZ330" i="65032" s="1"/>
  <c r="IW330" i="65032"/>
  <c r="IX330" i="65032" s="1"/>
  <c r="IY284" i="65032"/>
  <c r="IZ284" i="65032" s="1"/>
  <c r="IW284" i="65032"/>
  <c r="IX284" i="65032" s="1"/>
  <c r="II208" i="65032"/>
  <c r="II272" i="65032" s="1"/>
  <c r="ID65" i="65032"/>
  <c r="IG265" i="65032"/>
  <c r="IH265" i="65032" s="1"/>
  <c r="IG251" i="65032"/>
  <c r="IH251" i="65032" s="1"/>
  <c r="IK187" i="65032"/>
  <c r="IK251" i="65032" s="1"/>
  <c r="IL251" i="65032" s="1"/>
  <c r="ID208" i="65032"/>
  <c r="IK247" i="65032"/>
  <c r="IL247" i="65032" s="1"/>
  <c r="IK81" i="65032"/>
  <c r="IK208" i="65032" s="1"/>
  <c r="IK272" i="65032" s="1"/>
  <c r="IL272" i="65032" s="1"/>
  <c r="IJ208" i="65032"/>
  <c r="IJ272" i="65032" s="1"/>
  <c r="IM187" i="65032"/>
  <c r="IM251" i="65032" s="1"/>
  <c r="EV60" i="65032"/>
  <c r="IO60" i="65032"/>
  <c r="IO187" i="65032" s="1"/>
  <c r="IO251" i="65032" s="1"/>
  <c r="IP251" i="65032" s="1"/>
  <c r="IQ60" i="65032"/>
  <c r="IQ187" i="65032" s="1"/>
  <c r="IQ251" i="65032" s="1"/>
  <c r="IN81" i="65032"/>
  <c r="IN208" i="65032" s="1"/>
  <c r="IN272" i="65032" s="1"/>
  <c r="HY256" i="65032"/>
  <c r="HZ256" i="65032" s="1"/>
  <c r="IH183" i="65032"/>
  <c r="IL56" i="65032"/>
  <c r="EU81" i="65032"/>
  <c r="IC169" i="65032"/>
  <c r="IC233" i="65032" s="1"/>
  <c r="ID233" i="65032" s="1"/>
  <c r="IH81" i="65032"/>
  <c r="ID43" i="65032"/>
  <c r="IE43" i="65032"/>
  <c r="IE170" i="65032" s="1"/>
  <c r="IE234" i="65032" s="1"/>
  <c r="IG269" i="65032"/>
  <c r="IH269" i="65032" s="1"/>
  <c r="ES43" i="65032"/>
  <c r="IB170" i="65032"/>
  <c r="IB234" i="65032" s="1"/>
  <c r="IG272" i="65032"/>
  <c r="IH272" i="65032" s="1"/>
  <c r="ES46" i="65032"/>
  <c r="IG241" i="65032"/>
  <c r="IH241" i="65032" s="1"/>
  <c r="IC46" i="65032"/>
  <c r="IC173" i="65032" s="1"/>
  <c r="IE46" i="65032"/>
  <c r="IF46" i="65032" s="1"/>
  <c r="IN67" i="65032"/>
  <c r="IN194" i="65032" s="1"/>
  <c r="IN258" i="65032" s="1"/>
  <c r="IL78" i="65032"/>
  <c r="EV56" i="65032"/>
  <c r="IF42" i="65032"/>
  <c r="II42" i="65032" s="1"/>
  <c r="IH34" i="65032"/>
  <c r="IQ205" i="65032"/>
  <c r="IQ269" i="65032" s="1"/>
  <c r="IH29" i="65032"/>
  <c r="IN205" i="65032"/>
  <c r="IN269" i="65032" s="1"/>
  <c r="IO78" i="65032"/>
  <c r="IP78" i="65032" s="1"/>
  <c r="IK194" i="65032"/>
  <c r="IK258" i="65032" s="1"/>
  <c r="IL258" i="65032" s="1"/>
  <c r="IG168" i="65032"/>
  <c r="EV78" i="65032"/>
  <c r="EV48" i="65032"/>
  <c r="IE192" i="65032"/>
  <c r="IE256" i="65032" s="1"/>
  <c r="IO56" i="65032"/>
  <c r="IO183" i="65032" s="1"/>
  <c r="IP183" i="65032" s="1"/>
  <c r="IN183" i="65032"/>
  <c r="IN247" i="65032" s="1"/>
  <c r="IM183" i="65032"/>
  <c r="IM247" i="65032" s="1"/>
  <c r="IJ35" i="65032"/>
  <c r="IJ162" i="65032" s="1"/>
  <c r="IJ226" i="65032" s="1"/>
  <c r="IK269" i="65032"/>
  <c r="IL269" i="65032" s="1"/>
  <c r="IH35" i="65032"/>
  <c r="IK177" i="65032"/>
  <c r="IK241" i="65032" s="1"/>
  <c r="IL241" i="65032" s="1"/>
  <c r="IG226" i="65032"/>
  <c r="IH226" i="65032" s="1"/>
  <c r="IC262" i="65032"/>
  <c r="ID262" i="65032" s="1"/>
  <c r="IN74" i="65032"/>
  <c r="IO74" i="65032" s="1"/>
  <c r="IP74" i="65032" s="1"/>
  <c r="IK275" i="65032"/>
  <c r="IL275" i="65032" s="1"/>
  <c r="IQ48" i="65032"/>
  <c r="IR48" i="65032" s="1"/>
  <c r="IR175" i="65032" s="1"/>
  <c r="IR239" i="65032" s="1"/>
  <c r="IN175" i="65032"/>
  <c r="IN239" i="65032" s="1"/>
  <c r="IJ29" i="65032"/>
  <c r="IJ156" i="65032" s="1"/>
  <c r="IJ220" i="65032" s="1"/>
  <c r="IM175" i="65032"/>
  <c r="IM239" i="65032" s="1"/>
  <c r="IG264" i="65032"/>
  <c r="IH264" i="65032" s="1"/>
  <c r="IB176" i="65032"/>
  <c r="IB240" i="65032" s="1"/>
  <c r="IE49" i="65032"/>
  <c r="ES49" i="65032"/>
  <c r="IC49" i="65032"/>
  <c r="IH156" i="65032"/>
  <c r="IM163" i="65032"/>
  <c r="IM227" i="65032" s="1"/>
  <c r="HY240" i="65032"/>
  <c r="HZ240" i="65032" s="1"/>
  <c r="IK188" i="65032"/>
  <c r="IK252" i="65032" s="1"/>
  <c r="IL252" i="65032" s="1"/>
  <c r="IN75" i="65032"/>
  <c r="IQ75" i="65032" s="1"/>
  <c r="IQ202" i="65032" s="1"/>
  <c r="IQ266" i="65032" s="1"/>
  <c r="IR72" i="65032"/>
  <c r="IS72" i="65032" s="1"/>
  <c r="IS199" i="65032" s="1"/>
  <c r="EV63" i="65032"/>
  <c r="IC222" i="65032"/>
  <c r="ID222" i="65032" s="1"/>
  <c r="IP66" i="65032"/>
  <c r="IK202" i="65032"/>
  <c r="IK266" i="65032" s="1"/>
  <c r="IL266" i="65032" s="1"/>
  <c r="IN207" i="65032"/>
  <c r="IN271" i="65032" s="1"/>
  <c r="IL193" i="65032"/>
  <c r="IQ63" i="65032"/>
  <c r="IR63" i="65032" s="1"/>
  <c r="EW63" i="65032" s="1"/>
  <c r="IL184" i="65032"/>
  <c r="IO63" i="65032"/>
  <c r="IO190" i="65032" s="1"/>
  <c r="IP190" i="65032" s="1"/>
  <c r="HY229" i="65032"/>
  <c r="HZ229" i="65032" s="1"/>
  <c r="IN199" i="65032"/>
  <c r="IN263" i="65032" s="1"/>
  <c r="HY223" i="65032"/>
  <c r="HZ223" i="65032" s="1"/>
  <c r="IK31" i="65032"/>
  <c r="IK158" i="65032" s="1"/>
  <c r="IL158" i="65032" s="1"/>
  <c r="IM31" i="65032"/>
  <c r="IN31" i="65032" s="1"/>
  <c r="IQ31" i="65032" s="1"/>
  <c r="IR31" i="65032" s="1"/>
  <c r="IB165" i="65032"/>
  <c r="IB229" i="65032" s="1"/>
  <c r="ES38" i="65032"/>
  <c r="IE38" i="65032"/>
  <c r="IC38" i="65032"/>
  <c r="IB159" i="65032"/>
  <c r="IB223" i="65032" s="1"/>
  <c r="IC32" i="65032"/>
  <c r="IE32" i="65032"/>
  <c r="ES32" i="65032"/>
  <c r="IU66" i="65032"/>
  <c r="IU193" i="65032" s="1"/>
  <c r="IU257" i="65032" s="1"/>
  <c r="IC243" i="65032"/>
  <c r="ID243" i="65032" s="1"/>
  <c r="IP84" i="65032"/>
  <c r="EU31" i="65032"/>
  <c r="II168" i="65032"/>
  <c r="II232" i="65032" s="1"/>
  <c r="IJ41" i="65032"/>
  <c r="IJ37" i="65032"/>
  <c r="IK37" i="65032" s="1"/>
  <c r="IL37" i="65032" s="1"/>
  <c r="IL57" i="65032"/>
  <c r="IO72" i="65032"/>
  <c r="IP72" i="65032" s="1"/>
  <c r="IG275" i="65032"/>
  <c r="IH275" i="65032" s="1"/>
  <c r="IH211" i="65032"/>
  <c r="EV72" i="65032"/>
  <c r="IH164" i="65032"/>
  <c r="IN61" i="65032"/>
  <c r="IN188" i="65032" s="1"/>
  <c r="IN252" i="65032" s="1"/>
  <c r="IO177" i="65032"/>
  <c r="IP177" i="65032" s="1"/>
  <c r="IQ207" i="65032"/>
  <c r="IQ271" i="65032" s="1"/>
  <c r="IO80" i="65032"/>
  <c r="IP80" i="65032" s="1"/>
  <c r="IL190" i="65032"/>
  <c r="EV80" i="65032"/>
  <c r="HZ33" i="65032"/>
  <c r="HY160" i="65032"/>
  <c r="EV64" i="65032"/>
  <c r="IH37" i="65032"/>
  <c r="IA160" i="65032"/>
  <c r="IA224" i="65032" s="1"/>
  <c r="IB33" i="65032"/>
  <c r="IQ206" i="65032"/>
  <c r="IQ270" i="65032" s="1"/>
  <c r="IU78" i="65032"/>
  <c r="IU205" i="65032" s="1"/>
  <c r="IU269" i="65032" s="1"/>
  <c r="IN57" i="65032"/>
  <c r="IM184" i="65032"/>
  <c r="IM248" i="65032" s="1"/>
  <c r="IU62" i="65032"/>
  <c r="IU189" i="65032" s="1"/>
  <c r="IU253" i="65032" s="1"/>
  <c r="IJ200" i="65032"/>
  <c r="IJ264" i="65032" s="1"/>
  <c r="IM73" i="65032"/>
  <c r="EU73" i="65032"/>
  <c r="IK73" i="65032"/>
  <c r="IG227" i="65032"/>
  <c r="IH227" i="65032" s="1"/>
  <c r="IO197" i="65032"/>
  <c r="IO261" i="65032" s="1"/>
  <c r="IP261" i="65032" s="1"/>
  <c r="ER24" i="65032"/>
  <c r="IK163" i="65032"/>
  <c r="IO206" i="65032"/>
  <c r="IP206" i="65032" s="1"/>
  <c r="IB40" i="65032"/>
  <c r="IA167" i="65032"/>
  <c r="IA231" i="65032" s="1"/>
  <c r="HZ40" i="65032"/>
  <c r="HY167" i="65032"/>
  <c r="ID68" i="65032"/>
  <c r="IC195" i="65032"/>
  <c r="IO209" i="65032"/>
  <c r="IP209" i="65032" s="1"/>
  <c r="IE195" i="65032"/>
  <c r="IE259" i="65032" s="1"/>
  <c r="IF68" i="65032"/>
  <c r="IE51" i="65032"/>
  <c r="IC51" i="65032"/>
  <c r="ES51" i="65032"/>
  <c r="IB178" i="65032"/>
  <c r="IB242" i="65032" s="1"/>
  <c r="IF85" i="65032"/>
  <c r="IE212" i="65032"/>
  <c r="IE276" i="65032" s="1"/>
  <c r="IB45" i="65032"/>
  <c r="IA172" i="65032"/>
  <c r="IA236" i="65032" s="1"/>
  <c r="IQ64" i="65032"/>
  <c r="IO64" i="65032"/>
  <c r="ID85" i="65032"/>
  <c r="IC212" i="65032"/>
  <c r="HZ45" i="65032"/>
  <c r="HY172" i="65032"/>
  <c r="HY236" i="65032" s="1"/>
  <c r="HZ236" i="65032" s="1"/>
  <c r="ID76" i="65032"/>
  <c r="IC203" i="65032"/>
  <c r="IS82" i="65032"/>
  <c r="IS209" i="65032" s="1"/>
  <c r="IU84" i="65032"/>
  <c r="IU211" i="65032" s="1"/>
  <c r="IU275" i="65032" s="1"/>
  <c r="IO175" i="65032"/>
  <c r="IO239" i="65032" s="1"/>
  <c r="IP239" i="65032" s="1"/>
  <c r="IF76" i="65032"/>
  <c r="IE203" i="65032"/>
  <c r="IE267" i="65032" s="1"/>
  <c r="II86" i="65032"/>
  <c r="IG86" i="65032"/>
  <c r="ET86" i="65032"/>
  <c r="IF213" i="65032"/>
  <c r="IF277" i="65032" s="1"/>
  <c r="IE27" i="65032"/>
  <c r="IC27" i="65032"/>
  <c r="IB154" i="65032"/>
  <c r="IB218" i="65032" s="1"/>
  <c r="ES27" i="65032"/>
  <c r="HY155" i="65032"/>
  <c r="HZ28" i="65032"/>
  <c r="HY218" i="65032"/>
  <c r="HZ218" i="65032" s="1"/>
  <c r="HZ154" i="65032"/>
  <c r="IU50" i="65032"/>
  <c r="IV50" i="65032" s="1"/>
  <c r="IP62" i="65032"/>
  <c r="IQ183" i="65032"/>
  <c r="IQ247" i="65032" s="1"/>
  <c r="ID213" i="65032"/>
  <c r="IC277" i="65032"/>
  <c r="ID277" i="65032" s="1"/>
  <c r="IC221" i="65032"/>
  <c r="ID221" i="65032" s="1"/>
  <c r="ID157" i="65032"/>
  <c r="HZ44" i="65032"/>
  <c r="HY171" i="65032"/>
  <c r="IF196" i="65032"/>
  <c r="IF260" i="65032" s="1"/>
  <c r="ET69" i="65032"/>
  <c r="II69" i="65032"/>
  <c r="IG69" i="65032"/>
  <c r="IU70" i="65032"/>
  <c r="IU197" i="65032" s="1"/>
  <c r="IU261" i="65032" s="1"/>
  <c r="IF157" i="65032"/>
  <c r="IF221" i="65032" s="1"/>
  <c r="II30" i="65032"/>
  <c r="ET30" i="65032"/>
  <c r="IG30" i="65032"/>
  <c r="IA171" i="65032"/>
  <c r="IA235" i="65032" s="1"/>
  <c r="IB44" i="65032"/>
  <c r="ID196" i="65032"/>
  <c r="IC260" i="65032"/>
  <c r="ID260" i="65032" s="1"/>
  <c r="IA155" i="65032"/>
  <c r="IA219" i="65032" s="1"/>
  <c r="IB28" i="65032"/>
  <c r="IF192" i="65032"/>
  <c r="IF256" i="65032" s="1"/>
  <c r="ET65" i="65032"/>
  <c r="IG65" i="65032"/>
  <c r="II65" i="65032"/>
  <c r="IH52" i="65032"/>
  <c r="IG179" i="65032"/>
  <c r="ID192" i="65032"/>
  <c r="IC256" i="65032"/>
  <c r="ID256" i="65032" s="1"/>
  <c r="IE181" i="65032"/>
  <c r="IE245" i="65032" s="1"/>
  <c r="IF54" i="65032"/>
  <c r="IF210" i="65032"/>
  <c r="IF274" i="65032" s="1"/>
  <c r="IG83" i="65032"/>
  <c r="ET83" i="65032"/>
  <c r="II83" i="65032"/>
  <c r="ID210" i="65032"/>
  <c r="IC274" i="65032"/>
  <c r="ID274" i="65032" s="1"/>
  <c r="IH71" i="65032"/>
  <c r="IG198" i="65032"/>
  <c r="IK161" i="65032"/>
  <c r="IL161" i="65032" s="1"/>
  <c r="ID186" i="65032"/>
  <c r="IC250" i="65032"/>
  <c r="ID250" i="65032" s="1"/>
  <c r="IC227" i="65032"/>
  <c r="ID227" i="65032" s="1"/>
  <c r="ID39" i="65032"/>
  <c r="IC166" i="65032"/>
  <c r="IJ52" i="65032"/>
  <c r="II179" i="65032"/>
  <c r="II243" i="65032" s="1"/>
  <c r="IJ71" i="65032"/>
  <c r="II198" i="65032"/>
  <c r="II262" i="65032" s="1"/>
  <c r="IU80" i="65032"/>
  <c r="IU207" i="65032" s="1"/>
  <c r="IU271" i="65032" s="1"/>
  <c r="IF39" i="65032"/>
  <c r="IE166" i="65032"/>
  <c r="IE230" i="65032" s="1"/>
  <c r="ID54" i="65032"/>
  <c r="IC181" i="65032"/>
  <c r="II47" i="65032"/>
  <c r="IF174" i="65032"/>
  <c r="IF238" i="65032" s="1"/>
  <c r="ET47" i="65032"/>
  <c r="IG47" i="65032"/>
  <c r="IF186" i="65032"/>
  <c r="IF250" i="65032" s="1"/>
  <c r="IG59" i="65032"/>
  <c r="ET59" i="65032"/>
  <c r="II59" i="65032"/>
  <c r="ID174" i="65032"/>
  <c r="IC238" i="65032"/>
  <c r="ID238" i="65032" s="1"/>
  <c r="IC204" i="65032"/>
  <c r="ID77" i="65032"/>
  <c r="IF77" i="65032"/>
  <c r="IE204" i="65032"/>
  <c r="IE268" i="65032" s="1"/>
  <c r="IF53" i="65032"/>
  <c r="IE180" i="65032"/>
  <c r="IE244" i="65032" s="1"/>
  <c r="ID55" i="65032"/>
  <c r="IC182" i="65032"/>
  <c r="IC180" i="65032"/>
  <c r="ID53" i="65032"/>
  <c r="IF55" i="65032"/>
  <c r="IE182" i="65032"/>
  <c r="IE246" i="65032" s="1"/>
  <c r="IF58" i="65032"/>
  <c r="IE185" i="65032"/>
  <c r="IE249" i="65032" s="1"/>
  <c r="IC185" i="65032"/>
  <c r="ID58" i="65032"/>
  <c r="IM161" i="65032"/>
  <c r="IM225" i="65032" s="1"/>
  <c r="IN161" i="65032"/>
  <c r="IN225" i="65032" s="1"/>
  <c r="IO34" i="65032"/>
  <c r="IP34" i="65032" s="1"/>
  <c r="IQ34" i="65032"/>
  <c r="IQ161" i="65032" s="1"/>
  <c r="IQ225" i="65032" s="1"/>
  <c r="EV34" i="65032"/>
  <c r="IN163" i="65032"/>
  <c r="IN227" i="65032" s="1"/>
  <c r="IQ36" i="65032"/>
  <c r="IR36" i="65032" s="1"/>
  <c r="IO36" i="65032"/>
  <c r="IP36" i="65032" s="1"/>
  <c r="IR183" i="65032"/>
  <c r="IR247" i="65032" s="1"/>
  <c r="IU56" i="65032"/>
  <c r="IV56" i="65032" s="1"/>
  <c r="EW56" i="65032"/>
  <c r="IS56" i="65032"/>
  <c r="IT56" i="65032" s="1"/>
  <c r="IR206" i="65032"/>
  <c r="IR270" i="65032" s="1"/>
  <c r="IU79" i="65032"/>
  <c r="IV79" i="65032" s="1"/>
  <c r="IS79" i="65032"/>
  <c r="IT79" i="65032" s="1"/>
  <c r="EW79" i="65032"/>
  <c r="IV82" i="65032"/>
  <c r="IW82" i="65032" s="1"/>
  <c r="IU209" i="65032"/>
  <c r="IU273" i="65032" s="1"/>
  <c r="IT70" i="65032"/>
  <c r="IS197" i="65032"/>
  <c r="IT62" i="65032"/>
  <c r="IS189" i="65032"/>
  <c r="IT50" i="65032"/>
  <c r="IS177" i="65032"/>
  <c r="IP189" i="65032"/>
  <c r="IO253" i="65032"/>
  <c r="IP253" i="65032" s="1"/>
  <c r="IP193" i="65032"/>
  <c r="IO257" i="65032"/>
  <c r="IP257" i="65032" s="1"/>
  <c r="IP211" i="65032"/>
  <c r="IO275" i="65032"/>
  <c r="IP275" i="65032" s="1"/>
  <c r="IT78" i="65032"/>
  <c r="IS205" i="65032"/>
  <c r="IT66" i="65032"/>
  <c r="IS193" i="65032"/>
  <c r="IT84" i="65032"/>
  <c r="IS211" i="65032"/>
  <c r="IT80" i="65032"/>
  <c r="IS207" i="65032"/>
  <c r="IR205" i="65032"/>
  <c r="IR269" i="65032" s="1"/>
  <c r="EW78" i="65032"/>
  <c r="IR193" i="65032"/>
  <c r="IR257" i="65032" s="1"/>
  <c r="EW66" i="65032"/>
  <c r="IR211" i="65032"/>
  <c r="IR275" i="65032" s="1"/>
  <c r="EW84" i="65032"/>
  <c r="IR207" i="65032"/>
  <c r="IR271" i="65032" s="1"/>
  <c r="EW80" i="65032"/>
  <c r="IR197" i="65032"/>
  <c r="IR261" i="65032" s="1"/>
  <c r="EW70" i="65032"/>
  <c r="IR189" i="65032"/>
  <c r="IR253" i="65032" s="1"/>
  <c r="EW62" i="65032"/>
  <c r="IR177" i="65032"/>
  <c r="IR241" i="65032" s="1"/>
  <c r="EW50" i="65032"/>
  <c r="IR209" i="65032"/>
  <c r="IR273" i="65032" s="1"/>
  <c r="EW82" i="65032"/>
  <c r="IO92" i="65032"/>
  <c r="IP92" i="65032" s="1"/>
  <c r="IQ92" i="65032"/>
  <c r="IR92" i="65032" s="1"/>
  <c r="IO109" i="65032"/>
  <c r="IP109" i="65032" s="1"/>
  <c r="IQ109" i="65032"/>
  <c r="IR109" i="65032" s="1"/>
  <c r="IO107" i="65032"/>
  <c r="IP107" i="65032" s="1"/>
  <c r="IQ107" i="65032"/>
  <c r="IR107" i="65032" s="1"/>
  <c r="IO105" i="65032"/>
  <c r="IP105" i="65032" s="1"/>
  <c r="IQ105" i="65032"/>
  <c r="IR105" i="65032" s="1"/>
  <c r="IO103" i="65032"/>
  <c r="IP103" i="65032" s="1"/>
  <c r="IQ103" i="65032"/>
  <c r="IR103" i="65032" s="1"/>
  <c r="IO101" i="65032"/>
  <c r="IP101" i="65032" s="1"/>
  <c r="IQ101" i="65032"/>
  <c r="IR101" i="65032" s="1"/>
  <c r="IO99" i="65032"/>
  <c r="IP99" i="65032" s="1"/>
  <c r="IQ99" i="65032"/>
  <c r="IR99" i="65032" s="1"/>
  <c r="IO97" i="65032"/>
  <c r="IP97" i="65032" s="1"/>
  <c r="IQ97" i="65032"/>
  <c r="IR97" i="65032" s="1"/>
  <c r="IO95" i="65032"/>
  <c r="IP95" i="65032" s="1"/>
  <c r="IQ95" i="65032"/>
  <c r="IR95" i="65032" s="1"/>
  <c r="IO93" i="65032"/>
  <c r="IP93" i="65032" s="1"/>
  <c r="IQ93" i="65032"/>
  <c r="IR93" i="65032" s="1"/>
  <c r="IS147" i="65032"/>
  <c r="IT147" i="65032" s="1"/>
  <c r="IU147" i="65032"/>
  <c r="IV147" i="65032" s="1"/>
  <c r="IS143" i="65032"/>
  <c r="IT143" i="65032" s="1"/>
  <c r="IU143" i="65032"/>
  <c r="IV143" i="65032" s="1"/>
  <c r="IS139" i="65032"/>
  <c r="IT139" i="65032" s="1"/>
  <c r="IU139" i="65032"/>
  <c r="IV139" i="65032" s="1"/>
  <c r="IS135" i="65032"/>
  <c r="IT135" i="65032" s="1"/>
  <c r="IU135" i="65032"/>
  <c r="IV135" i="65032" s="1"/>
  <c r="IS131" i="65032"/>
  <c r="IT131" i="65032" s="1"/>
  <c r="IU131" i="65032"/>
  <c r="IV131" i="65032" s="1"/>
  <c r="IS127" i="65032"/>
  <c r="IT127" i="65032" s="1"/>
  <c r="IU127" i="65032"/>
  <c r="IV127" i="65032" s="1"/>
  <c r="IS123" i="65032"/>
  <c r="IT123" i="65032" s="1"/>
  <c r="IU123" i="65032"/>
  <c r="IV123" i="65032" s="1"/>
  <c r="IS119" i="65032"/>
  <c r="IT119" i="65032" s="1"/>
  <c r="IU119" i="65032"/>
  <c r="IV119" i="65032" s="1"/>
  <c r="IS115" i="65032"/>
  <c r="IT115" i="65032" s="1"/>
  <c r="IU115" i="65032"/>
  <c r="IV115" i="65032" s="1"/>
  <c r="IS111" i="65032"/>
  <c r="IT111" i="65032" s="1"/>
  <c r="IU111" i="65032"/>
  <c r="IV111" i="65032" s="1"/>
  <c r="IS148" i="65032"/>
  <c r="IT148" i="65032" s="1"/>
  <c r="IU148" i="65032"/>
  <c r="IV148" i="65032" s="1"/>
  <c r="IS144" i="65032"/>
  <c r="IT144" i="65032" s="1"/>
  <c r="IU144" i="65032"/>
  <c r="IV144" i="65032" s="1"/>
  <c r="IS140" i="65032"/>
  <c r="IT140" i="65032" s="1"/>
  <c r="IU140" i="65032"/>
  <c r="IV140" i="65032" s="1"/>
  <c r="IS136" i="65032"/>
  <c r="IT136" i="65032" s="1"/>
  <c r="IU136" i="65032"/>
  <c r="IV136" i="65032" s="1"/>
  <c r="IS132" i="65032"/>
  <c r="IT132" i="65032" s="1"/>
  <c r="IU132" i="65032"/>
  <c r="IV132" i="65032" s="1"/>
  <c r="IS128" i="65032"/>
  <c r="IT128" i="65032" s="1"/>
  <c r="IU128" i="65032"/>
  <c r="IV128" i="65032" s="1"/>
  <c r="IS124" i="65032"/>
  <c r="IT124" i="65032" s="1"/>
  <c r="IU124" i="65032"/>
  <c r="IV124" i="65032" s="1"/>
  <c r="IS120" i="65032"/>
  <c r="IT120" i="65032" s="1"/>
  <c r="IU120" i="65032"/>
  <c r="IV120" i="65032" s="1"/>
  <c r="IS116" i="65032"/>
  <c r="IT116" i="65032" s="1"/>
  <c r="IU116" i="65032"/>
  <c r="IV116" i="65032" s="1"/>
  <c r="IS112" i="65032"/>
  <c r="IT112" i="65032" s="1"/>
  <c r="IU112" i="65032"/>
  <c r="IV112" i="65032" s="1"/>
  <c r="IO91" i="65032"/>
  <c r="IP91" i="65032" s="1"/>
  <c r="IQ91" i="65032"/>
  <c r="IR91" i="65032" s="1"/>
  <c r="IS149" i="65032"/>
  <c r="IT149" i="65032" s="1"/>
  <c r="IU149" i="65032"/>
  <c r="IV149" i="65032" s="1"/>
  <c r="IS145" i="65032"/>
  <c r="IT145" i="65032" s="1"/>
  <c r="IU145" i="65032"/>
  <c r="IV145" i="65032" s="1"/>
  <c r="IS141" i="65032"/>
  <c r="IT141" i="65032" s="1"/>
  <c r="IU141" i="65032"/>
  <c r="IV141" i="65032" s="1"/>
  <c r="IS137" i="65032"/>
  <c r="IT137" i="65032" s="1"/>
  <c r="IU137" i="65032"/>
  <c r="IV137" i="65032" s="1"/>
  <c r="IS133" i="65032"/>
  <c r="IT133" i="65032" s="1"/>
  <c r="IU133" i="65032"/>
  <c r="IV133" i="65032" s="1"/>
  <c r="IS129" i="65032"/>
  <c r="IT129" i="65032" s="1"/>
  <c r="IU129" i="65032"/>
  <c r="IV129" i="65032" s="1"/>
  <c r="IS125" i="65032"/>
  <c r="IT125" i="65032" s="1"/>
  <c r="IU125" i="65032"/>
  <c r="IV125" i="65032" s="1"/>
  <c r="IS121" i="65032"/>
  <c r="IT121" i="65032" s="1"/>
  <c r="IU121" i="65032"/>
  <c r="IV121" i="65032" s="1"/>
  <c r="IS117" i="65032"/>
  <c r="IT117" i="65032" s="1"/>
  <c r="IU117" i="65032"/>
  <c r="IV117" i="65032" s="1"/>
  <c r="IS113" i="65032"/>
  <c r="IT113" i="65032" s="1"/>
  <c r="IU113" i="65032"/>
  <c r="IV113" i="65032" s="1"/>
  <c r="IS150" i="65032"/>
  <c r="IT150" i="65032" s="1"/>
  <c r="IU150" i="65032"/>
  <c r="IV150" i="65032" s="1"/>
  <c r="IS146" i="65032"/>
  <c r="IT146" i="65032" s="1"/>
  <c r="IU146" i="65032"/>
  <c r="IV146" i="65032" s="1"/>
  <c r="IS142" i="65032"/>
  <c r="IT142" i="65032" s="1"/>
  <c r="IU142" i="65032"/>
  <c r="IV142" i="65032" s="1"/>
  <c r="IS138" i="65032"/>
  <c r="IT138" i="65032" s="1"/>
  <c r="IU138" i="65032"/>
  <c r="IV138" i="65032" s="1"/>
  <c r="IS134" i="65032"/>
  <c r="IT134" i="65032" s="1"/>
  <c r="IU134" i="65032"/>
  <c r="IV134" i="65032" s="1"/>
  <c r="IS130" i="65032"/>
  <c r="IT130" i="65032" s="1"/>
  <c r="IU130" i="65032"/>
  <c r="IV130" i="65032" s="1"/>
  <c r="IS126" i="65032"/>
  <c r="IT126" i="65032" s="1"/>
  <c r="IU126" i="65032"/>
  <c r="IV126" i="65032" s="1"/>
  <c r="IS122" i="65032"/>
  <c r="IT122" i="65032" s="1"/>
  <c r="IU122" i="65032"/>
  <c r="IV122" i="65032" s="1"/>
  <c r="IS118" i="65032"/>
  <c r="IT118" i="65032" s="1"/>
  <c r="IU118" i="65032"/>
  <c r="IV118" i="65032" s="1"/>
  <c r="IS114" i="65032"/>
  <c r="IT114" i="65032" s="1"/>
  <c r="IU114" i="65032"/>
  <c r="IV114" i="65032" s="1"/>
  <c r="IO110" i="65032"/>
  <c r="IP110" i="65032" s="1"/>
  <c r="IQ110" i="65032"/>
  <c r="IR110" i="65032" s="1"/>
  <c r="IO108" i="65032"/>
  <c r="IP108" i="65032" s="1"/>
  <c r="IQ108" i="65032"/>
  <c r="IR108" i="65032" s="1"/>
  <c r="IO106" i="65032"/>
  <c r="IP106" i="65032" s="1"/>
  <c r="IQ106" i="65032"/>
  <c r="IR106" i="65032" s="1"/>
  <c r="IO104" i="65032"/>
  <c r="IP104" i="65032" s="1"/>
  <c r="IQ104" i="65032"/>
  <c r="IR104" i="65032" s="1"/>
  <c r="IO102" i="65032"/>
  <c r="IP102" i="65032" s="1"/>
  <c r="IQ102" i="65032"/>
  <c r="IR102" i="65032" s="1"/>
  <c r="IO100" i="65032"/>
  <c r="IP100" i="65032" s="1"/>
  <c r="IQ100" i="65032"/>
  <c r="IR100" i="65032" s="1"/>
  <c r="IO98" i="65032"/>
  <c r="IP98" i="65032" s="1"/>
  <c r="IQ98" i="65032"/>
  <c r="IR98" i="65032" s="1"/>
  <c r="IO96" i="65032"/>
  <c r="IP96" i="65032" s="1"/>
  <c r="IQ96" i="65032"/>
  <c r="IR96" i="65032" s="1"/>
  <c r="IO94" i="65032"/>
  <c r="IP94" i="65032" s="1"/>
  <c r="IQ94" i="65032"/>
  <c r="IR94" i="65032" s="1"/>
  <c r="JC287" i="65032" l="1"/>
  <c r="JD287" i="65032" s="1"/>
  <c r="JA287" i="65032"/>
  <c r="JB287" i="65032" s="1"/>
  <c r="JC310" i="65032"/>
  <c r="JD310" i="65032" s="1"/>
  <c r="JA310" i="65032"/>
  <c r="JB310" i="65032" s="1"/>
  <c r="JA337" i="65032"/>
  <c r="JB337" i="65032" s="1"/>
  <c r="JC337" i="65032"/>
  <c r="JD337" i="65032" s="1"/>
  <c r="JC284" i="65032"/>
  <c r="JD284" i="65032" s="1"/>
  <c r="JA284" i="65032"/>
  <c r="JB284" i="65032" s="1"/>
  <c r="JC316" i="65032"/>
  <c r="JD316" i="65032" s="1"/>
  <c r="JA316" i="65032"/>
  <c r="JB316" i="65032" s="1"/>
  <c r="JC295" i="65032"/>
  <c r="JD295" i="65032" s="1"/>
  <c r="JA295" i="65032"/>
  <c r="JB295" i="65032" s="1"/>
  <c r="JC291" i="65032"/>
  <c r="JD291" i="65032" s="1"/>
  <c r="JA291" i="65032"/>
  <c r="JB291" i="65032" s="1"/>
  <c r="JA315" i="65032"/>
  <c r="JB315" i="65032" s="1"/>
  <c r="JC315" i="65032"/>
  <c r="JD315" i="65032" s="1"/>
  <c r="JA292" i="65032"/>
  <c r="JB292" i="65032" s="1"/>
  <c r="JC292" i="65032"/>
  <c r="JD292" i="65032" s="1"/>
  <c r="JA294" i="65032"/>
  <c r="JB294" i="65032" s="1"/>
  <c r="JC294" i="65032"/>
  <c r="JD294" i="65032" s="1"/>
  <c r="JA308" i="65032"/>
  <c r="JB308" i="65032" s="1"/>
  <c r="JC308" i="65032"/>
  <c r="JD308" i="65032" s="1"/>
  <c r="JA325" i="65032"/>
  <c r="JB325" i="65032" s="1"/>
  <c r="JC325" i="65032"/>
  <c r="JD325" i="65032" s="1"/>
  <c r="JC300" i="65032"/>
  <c r="JD300" i="65032" s="1"/>
  <c r="JA300" i="65032"/>
  <c r="JB300" i="65032" s="1"/>
  <c r="JA336" i="65032"/>
  <c r="JB336" i="65032" s="1"/>
  <c r="JC336" i="65032"/>
  <c r="JD336" i="65032" s="1"/>
  <c r="JC319" i="65032"/>
  <c r="JD319" i="65032" s="1"/>
  <c r="JA319" i="65032"/>
  <c r="JB319" i="65032" s="1"/>
  <c r="JC299" i="65032"/>
  <c r="JD299" i="65032" s="1"/>
  <c r="JA299" i="65032"/>
  <c r="JB299" i="65032" s="1"/>
  <c r="JC338" i="65032"/>
  <c r="JD338" i="65032" s="1"/>
  <c r="JA338" i="65032"/>
  <c r="JB338" i="65032" s="1"/>
  <c r="JA293" i="65032"/>
  <c r="JB293" i="65032" s="1"/>
  <c r="JC293" i="65032"/>
  <c r="JD293" i="65032" s="1"/>
  <c r="JA321" i="65032"/>
  <c r="JB321" i="65032" s="1"/>
  <c r="JC321" i="65032"/>
  <c r="JD321" i="65032" s="1"/>
  <c r="JA285" i="65032"/>
  <c r="JB285" i="65032" s="1"/>
  <c r="JC285" i="65032"/>
  <c r="JD285" i="65032" s="1"/>
  <c r="JA301" i="65032"/>
  <c r="JB301" i="65032" s="1"/>
  <c r="JC301" i="65032"/>
  <c r="JD301" i="65032" s="1"/>
  <c r="JC297" i="65032"/>
  <c r="JD297" i="65032" s="1"/>
  <c r="JA297" i="65032"/>
  <c r="JB297" i="65032" s="1"/>
  <c r="JC329" i="65032"/>
  <c r="JD329" i="65032" s="1"/>
  <c r="JA329" i="65032"/>
  <c r="JB329" i="65032" s="1"/>
  <c r="JA307" i="65032"/>
  <c r="JB307" i="65032" s="1"/>
  <c r="JC307" i="65032"/>
  <c r="JD307" i="65032" s="1"/>
  <c r="JA302" i="65032"/>
  <c r="JB302" i="65032" s="1"/>
  <c r="JC302" i="65032"/>
  <c r="JD302" i="65032" s="1"/>
  <c r="JA334" i="65032"/>
  <c r="JB334" i="65032" s="1"/>
  <c r="JC334" i="65032"/>
  <c r="JD334" i="65032" s="1"/>
  <c r="JC311" i="65032"/>
  <c r="JD311" i="65032" s="1"/>
  <c r="JA311" i="65032"/>
  <c r="JB311" i="65032" s="1"/>
  <c r="JC324" i="65032"/>
  <c r="JD324" i="65032" s="1"/>
  <c r="JA324" i="65032"/>
  <c r="JB324" i="65032" s="1"/>
  <c r="JC304" i="65032"/>
  <c r="JD304" i="65032" s="1"/>
  <c r="JA304" i="65032"/>
  <c r="JB304" i="65032" s="1"/>
  <c r="JC317" i="65032"/>
  <c r="JD317" i="65032" s="1"/>
  <c r="JA317" i="65032"/>
  <c r="JB317" i="65032" s="1"/>
  <c r="JA289" i="65032"/>
  <c r="JB289" i="65032" s="1"/>
  <c r="JC289" i="65032"/>
  <c r="JD289" i="65032" s="1"/>
  <c r="JA339" i="65032"/>
  <c r="JB339" i="65032" s="1"/>
  <c r="JC339" i="65032"/>
  <c r="JD339" i="65032" s="1"/>
  <c r="JA314" i="65032"/>
  <c r="JB314" i="65032" s="1"/>
  <c r="JC314" i="65032"/>
  <c r="JD314" i="65032" s="1"/>
  <c r="JA322" i="65032"/>
  <c r="JB322" i="65032" s="1"/>
  <c r="JC322" i="65032"/>
  <c r="JD322" i="65032" s="1"/>
  <c r="JA332" i="65032"/>
  <c r="JB332" i="65032" s="1"/>
  <c r="JC332" i="65032"/>
  <c r="JD332" i="65032" s="1"/>
  <c r="JA340" i="65032"/>
  <c r="JB340" i="65032" s="1"/>
  <c r="JC340" i="65032"/>
  <c r="JD340" i="65032" s="1"/>
  <c r="JA309" i="65032"/>
  <c r="JB309" i="65032" s="1"/>
  <c r="JC309" i="65032"/>
  <c r="JD309" i="65032" s="1"/>
  <c r="JA313" i="65032"/>
  <c r="JB313" i="65032" s="1"/>
  <c r="JC313" i="65032"/>
  <c r="JD313" i="65032" s="1"/>
  <c r="JA320" i="65032"/>
  <c r="JB320" i="65032" s="1"/>
  <c r="JC320" i="65032"/>
  <c r="JD320" i="65032" s="1"/>
  <c r="IW282" i="65032"/>
  <c r="IX282" i="65032" s="1"/>
  <c r="IY282" i="65032"/>
  <c r="IZ282" i="65032" s="1"/>
  <c r="JC298" i="65032"/>
  <c r="JD298" i="65032" s="1"/>
  <c r="JA298" i="65032"/>
  <c r="JB298" i="65032" s="1"/>
  <c r="JC326" i="65032"/>
  <c r="JD326" i="65032" s="1"/>
  <c r="JA326" i="65032"/>
  <c r="JB326" i="65032" s="1"/>
  <c r="JC318" i="65032"/>
  <c r="JD318" i="65032" s="1"/>
  <c r="JA318" i="65032"/>
  <c r="JB318" i="65032" s="1"/>
  <c r="JA341" i="65032"/>
  <c r="JB341" i="65032" s="1"/>
  <c r="JC341" i="65032"/>
  <c r="JD341" i="65032" s="1"/>
  <c r="JC290" i="65032"/>
  <c r="JD290" i="65032" s="1"/>
  <c r="JA290" i="65032"/>
  <c r="JB290" i="65032" s="1"/>
  <c r="JA328" i="65032"/>
  <c r="JB328" i="65032" s="1"/>
  <c r="JC328" i="65032"/>
  <c r="JD328" i="65032" s="1"/>
  <c r="JC330" i="65032"/>
  <c r="JD330" i="65032" s="1"/>
  <c r="JA330" i="65032"/>
  <c r="JB330" i="65032" s="1"/>
  <c r="JC331" i="65032"/>
  <c r="JD331" i="65032" s="1"/>
  <c r="JA331" i="65032"/>
  <c r="JB331" i="65032" s="1"/>
  <c r="JA303" i="65032"/>
  <c r="JB303" i="65032" s="1"/>
  <c r="JC303" i="65032"/>
  <c r="JD303" i="65032" s="1"/>
  <c r="JA327" i="65032"/>
  <c r="JB327" i="65032" s="1"/>
  <c r="JC327" i="65032"/>
  <c r="JD327" i="65032" s="1"/>
  <c r="JC323" i="65032"/>
  <c r="JD323" i="65032" s="1"/>
  <c r="JA323" i="65032"/>
  <c r="JB323" i="65032" s="1"/>
  <c r="JC335" i="65032"/>
  <c r="JD335" i="65032" s="1"/>
  <c r="JA335" i="65032"/>
  <c r="JB335" i="65032" s="1"/>
  <c r="JA312" i="65032"/>
  <c r="JB312" i="65032" s="1"/>
  <c r="JC312" i="65032"/>
  <c r="JD312" i="65032" s="1"/>
  <c r="JA283" i="65032"/>
  <c r="JB283" i="65032" s="1"/>
  <c r="JC283" i="65032"/>
  <c r="JD283" i="65032" s="1"/>
  <c r="JA286" i="65032"/>
  <c r="JB286" i="65032" s="1"/>
  <c r="JC286" i="65032"/>
  <c r="JD286" i="65032" s="1"/>
  <c r="JA305" i="65032"/>
  <c r="JB305" i="65032" s="1"/>
  <c r="JC305" i="65032"/>
  <c r="JD305" i="65032" s="1"/>
  <c r="JA296" i="65032"/>
  <c r="JB296" i="65032" s="1"/>
  <c r="JC296" i="65032"/>
  <c r="JD296" i="65032" s="1"/>
  <c r="JC333" i="65032"/>
  <c r="JD333" i="65032" s="1"/>
  <c r="JA333" i="65032"/>
  <c r="JB333" i="65032" s="1"/>
  <c r="JC288" i="65032"/>
  <c r="JD288" i="65032" s="1"/>
  <c r="JA288" i="65032"/>
  <c r="JB288" i="65032" s="1"/>
  <c r="JC306" i="65032"/>
  <c r="JD306" i="65032" s="1"/>
  <c r="JA306" i="65032"/>
  <c r="JB306" i="65032" s="1"/>
  <c r="IR60" i="65032"/>
  <c r="EW60" i="65032" s="1"/>
  <c r="IL187" i="65032"/>
  <c r="ID169" i="65032"/>
  <c r="EV74" i="65032"/>
  <c r="IO81" i="65032"/>
  <c r="IO208" i="65032" s="1"/>
  <c r="IO272" i="65032" s="1"/>
  <c r="IP272" i="65032" s="1"/>
  <c r="IP187" i="65032"/>
  <c r="IL81" i="65032"/>
  <c r="IP60" i="65032"/>
  <c r="IL208" i="65032"/>
  <c r="IQ81" i="65032"/>
  <c r="IR81" i="65032" s="1"/>
  <c r="IU81" i="65032" s="1"/>
  <c r="IU208" i="65032" s="1"/>
  <c r="IU272" i="65032" s="1"/>
  <c r="EV81" i="65032"/>
  <c r="IO67" i="65032"/>
  <c r="IP67" i="65032" s="1"/>
  <c r="IN201" i="65032"/>
  <c r="IN265" i="65032" s="1"/>
  <c r="ET42" i="65032"/>
  <c r="IF43" i="65032"/>
  <c r="ET43" i="65032" s="1"/>
  <c r="IQ67" i="65032"/>
  <c r="IR67" i="65032" s="1"/>
  <c r="IU67" i="65032" s="1"/>
  <c r="IV67" i="65032" s="1"/>
  <c r="IY67" i="65032" s="1"/>
  <c r="ID46" i="65032"/>
  <c r="IO31" i="65032"/>
  <c r="IP31" i="65032" s="1"/>
  <c r="IE173" i="65032"/>
  <c r="IE237" i="65032" s="1"/>
  <c r="IO247" i="65032"/>
  <c r="IP247" i="65032" s="1"/>
  <c r="IQ74" i="65032"/>
  <c r="IR74" i="65032" s="1"/>
  <c r="IS74" i="65032" s="1"/>
  <c r="IS201" i="65032" s="1"/>
  <c r="IT201" i="65032" s="1"/>
  <c r="EV67" i="65032"/>
  <c r="IG42" i="65032"/>
  <c r="IH42" i="65032" s="1"/>
  <c r="IF169" i="65032"/>
  <c r="IF233" i="65032" s="1"/>
  <c r="IP56" i="65032"/>
  <c r="IM35" i="65032"/>
  <c r="IN35" i="65032" s="1"/>
  <c r="IQ35" i="65032" s="1"/>
  <c r="IR35" i="65032" s="1"/>
  <c r="IS35" i="65032" s="1"/>
  <c r="IT35" i="65032" s="1"/>
  <c r="IG232" i="65032"/>
  <c r="IH232" i="65032" s="1"/>
  <c r="IL194" i="65032"/>
  <c r="IO205" i="65032"/>
  <c r="IP205" i="65032" s="1"/>
  <c r="IL177" i="65032"/>
  <c r="EU35" i="65032"/>
  <c r="IK35" i="65032"/>
  <c r="IL35" i="65032" s="1"/>
  <c r="EW48" i="65032"/>
  <c r="IR199" i="65032"/>
  <c r="IR263" i="65032" s="1"/>
  <c r="IM158" i="65032"/>
  <c r="IM222" i="65032" s="1"/>
  <c r="IT72" i="65032"/>
  <c r="IU48" i="65032"/>
  <c r="IU175" i="65032" s="1"/>
  <c r="IU239" i="65032" s="1"/>
  <c r="IS48" i="65032"/>
  <c r="IT48" i="65032" s="1"/>
  <c r="IQ175" i="65032"/>
  <c r="IQ239" i="65032" s="1"/>
  <c r="EW72" i="65032"/>
  <c r="IL188" i="65032"/>
  <c r="IO201" i="65032"/>
  <c r="IP201" i="65032" s="1"/>
  <c r="IV66" i="65032"/>
  <c r="IW66" i="65032" s="1"/>
  <c r="IW193" i="65032" s="1"/>
  <c r="EV31" i="65032"/>
  <c r="IU72" i="65032"/>
  <c r="IU199" i="65032" s="1"/>
  <c r="IU263" i="65032" s="1"/>
  <c r="EU29" i="65032"/>
  <c r="IK29" i="65032"/>
  <c r="IL29" i="65032" s="1"/>
  <c r="IM29" i="65032"/>
  <c r="IM156" i="65032" s="1"/>
  <c r="IM220" i="65032" s="1"/>
  <c r="IO75" i="65032"/>
  <c r="IO202" i="65032" s="1"/>
  <c r="IP202" i="65032" s="1"/>
  <c r="IU63" i="65032"/>
  <c r="IV63" i="65032" s="1"/>
  <c r="IY63" i="65032" s="1"/>
  <c r="IZ63" i="65032" s="1"/>
  <c r="IZ190" i="65032" s="1"/>
  <c r="IZ254" i="65032" s="1"/>
  <c r="ID49" i="65032"/>
  <c r="IC176" i="65032"/>
  <c r="IR190" i="65032"/>
  <c r="IR254" i="65032" s="1"/>
  <c r="IF49" i="65032"/>
  <c r="IE176" i="65032"/>
  <c r="IE240" i="65032" s="1"/>
  <c r="IO199" i="65032"/>
  <c r="IL202" i="65032"/>
  <c r="IN158" i="65032"/>
  <c r="IN222" i="65032" s="1"/>
  <c r="IS63" i="65032"/>
  <c r="IS190" i="65032" s="1"/>
  <c r="IT190" i="65032" s="1"/>
  <c r="IQ190" i="65032"/>
  <c r="IQ254" i="65032" s="1"/>
  <c r="IN202" i="65032"/>
  <c r="IN266" i="65032" s="1"/>
  <c r="EV75" i="65032"/>
  <c r="IL31" i="65032"/>
  <c r="IO254" i="65032"/>
  <c r="IP254" i="65032" s="1"/>
  <c r="IP63" i="65032"/>
  <c r="IK222" i="65032"/>
  <c r="IL222" i="65032" s="1"/>
  <c r="IR75" i="65032"/>
  <c r="IS75" i="65032" s="1"/>
  <c r="IS202" i="65032" s="1"/>
  <c r="IS266" i="65032" s="1"/>
  <c r="IT266" i="65032" s="1"/>
  <c r="IJ164" i="65032"/>
  <c r="IJ228" i="65032" s="1"/>
  <c r="IO270" i="65032"/>
  <c r="IP270" i="65032" s="1"/>
  <c r="IO207" i="65032"/>
  <c r="IO271" i="65032" s="1"/>
  <c r="IP271" i="65032" s="1"/>
  <c r="ID38" i="65032"/>
  <c r="IC165" i="65032"/>
  <c r="IE159" i="65032"/>
  <c r="IE223" i="65032" s="1"/>
  <c r="IF32" i="65032"/>
  <c r="IF38" i="65032"/>
  <c r="IE165" i="65032"/>
  <c r="IE229" i="65032" s="1"/>
  <c r="IU177" i="65032"/>
  <c r="IU241" i="65032" s="1"/>
  <c r="IK164" i="65032"/>
  <c r="IK228" i="65032" s="1"/>
  <c r="IL228" i="65032" s="1"/>
  <c r="IM37" i="65032"/>
  <c r="IN37" i="65032" s="1"/>
  <c r="IC159" i="65032"/>
  <c r="ID32" i="65032"/>
  <c r="IO61" i="65032"/>
  <c r="IP61" i="65032" s="1"/>
  <c r="IQ61" i="65032"/>
  <c r="IR61" i="65032" s="1"/>
  <c r="IT82" i="65032"/>
  <c r="II169" i="65032"/>
  <c r="II233" i="65032" s="1"/>
  <c r="IJ42" i="65032"/>
  <c r="IO163" i="65032"/>
  <c r="IO227" i="65032" s="1"/>
  <c r="IP227" i="65032" s="1"/>
  <c r="IP197" i="65032"/>
  <c r="IJ168" i="65032"/>
  <c r="IJ232" i="65032" s="1"/>
  <c r="IM41" i="65032"/>
  <c r="IK41" i="65032"/>
  <c r="EU41" i="65032"/>
  <c r="IV78" i="65032"/>
  <c r="IW78" i="65032" s="1"/>
  <c r="IW205" i="65032" s="1"/>
  <c r="IV62" i="65032"/>
  <c r="IY62" i="65032" s="1"/>
  <c r="IZ62" i="65032" s="1"/>
  <c r="JC62" i="65032" s="1"/>
  <c r="EV61" i="65032"/>
  <c r="IV70" i="65032"/>
  <c r="IY70" i="65032" s="1"/>
  <c r="IY197" i="65032" s="1"/>
  <c r="IY261" i="65032" s="1"/>
  <c r="IO241" i="65032"/>
  <c r="IP241" i="65032" s="1"/>
  <c r="IP175" i="65032"/>
  <c r="HY224" i="65032"/>
  <c r="HZ224" i="65032" s="1"/>
  <c r="IK227" i="65032"/>
  <c r="IL227" i="65032" s="1"/>
  <c r="IK225" i="65032"/>
  <c r="IL225" i="65032" s="1"/>
  <c r="IC33" i="65032"/>
  <c r="ES33" i="65032"/>
  <c r="IB160" i="65032"/>
  <c r="IB224" i="65032" s="1"/>
  <c r="IE33" i="65032"/>
  <c r="IK200" i="65032"/>
  <c r="IL73" i="65032"/>
  <c r="IS206" i="65032"/>
  <c r="IT206" i="65032" s="1"/>
  <c r="IV84" i="65032"/>
  <c r="IW84" i="65032" s="1"/>
  <c r="IW211" i="65032" s="1"/>
  <c r="IC237" i="65032"/>
  <c r="ID237" i="65032" s="1"/>
  <c r="IN184" i="65032"/>
  <c r="IN248" i="65032" s="1"/>
  <c r="IQ57" i="65032"/>
  <c r="IO57" i="65032"/>
  <c r="EV57" i="65032"/>
  <c r="IM200" i="65032"/>
  <c r="IM264" i="65032" s="1"/>
  <c r="IN73" i="65032"/>
  <c r="IF173" i="65032"/>
  <c r="IF237" i="65032" s="1"/>
  <c r="IG46" i="65032"/>
  <c r="II46" i="65032"/>
  <c r="ET46" i="65032"/>
  <c r="ID195" i="65032"/>
  <c r="IC259" i="65032"/>
  <c r="ID259" i="65032" s="1"/>
  <c r="IO273" i="65032"/>
  <c r="IP273" i="65032" s="1"/>
  <c r="IV80" i="65032"/>
  <c r="IV207" i="65032" s="1"/>
  <c r="IV271" i="65032" s="1"/>
  <c r="IQ163" i="65032"/>
  <c r="IQ227" i="65032" s="1"/>
  <c r="IB167" i="65032"/>
  <c r="IB231" i="65032" s="1"/>
  <c r="IE40" i="65032"/>
  <c r="IC40" i="65032"/>
  <c r="ES40" i="65032"/>
  <c r="IF195" i="65032"/>
  <c r="IF259" i="65032" s="1"/>
  <c r="II68" i="65032"/>
  <c r="ET68" i="65032"/>
  <c r="IG68" i="65032"/>
  <c r="IS183" i="65032"/>
  <c r="IT183" i="65032" s="1"/>
  <c r="HY231" i="65032"/>
  <c r="HZ231" i="65032" s="1"/>
  <c r="IQ191" i="65032"/>
  <c r="IQ255" i="65032" s="1"/>
  <c r="IR64" i="65032"/>
  <c r="ID51" i="65032"/>
  <c r="IC178" i="65032"/>
  <c r="IG76" i="65032"/>
  <c r="II76" i="65032"/>
  <c r="ET76" i="65032"/>
  <c r="IF203" i="65032"/>
  <c r="IF267" i="65032" s="1"/>
  <c r="ID203" i="65032"/>
  <c r="IC267" i="65032"/>
  <c r="ID267" i="65032" s="1"/>
  <c r="ID212" i="65032"/>
  <c r="IC276" i="65032"/>
  <c r="ID276" i="65032" s="1"/>
  <c r="IF212" i="65032"/>
  <c r="IF276" i="65032" s="1"/>
  <c r="IG85" i="65032"/>
  <c r="ET85" i="65032"/>
  <c r="II85" i="65032"/>
  <c r="IE178" i="65032"/>
  <c r="IE242" i="65032" s="1"/>
  <c r="IF51" i="65032"/>
  <c r="IB172" i="65032"/>
  <c r="IB236" i="65032" s="1"/>
  <c r="IE45" i="65032"/>
  <c r="IC45" i="65032"/>
  <c r="ES45" i="65032"/>
  <c r="IP64" i="65032"/>
  <c r="IO191" i="65032"/>
  <c r="IY50" i="65032"/>
  <c r="IZ50" i="65032" s="1"/>
  <c r="JA50" i="65032" s="1"/>
  <c r="IW50" i="65032"/>
  <c r="IX50" i="65032" s="1"/>
  <c r="IB155" i="65032"/>
  <c r="IB219" i="65032" s="1"/>
  <c r="IC28" i="65032"/>
  <c r="IE28" i="65032"/>
  <c r="ES28" i="65032"/>
  <c r="IB171" i="65032"/>
  <c r="IB235" i="65032" s="1"/>
  <c r="ES44" i="65032"/>
  <c r="IE44" i="65032"/>
  <c r="IC44" i="65032"/>
  <c r="IH69" i="65032"/>
  <c r="IG196" i="65032"/>
  <c r="HY235" i="65032"/>
  <c r="HZ235" i="65032" s="1"/>
  <c r="ID27" i="65032"/>
  <c r="IC154" i="65032"/>
  <c r="IU206" i="65032"/>
  <c r="IU270" i="65032" s="1"/>
  <c r="IJ30" i="65032"/>
  <c r="II157" i="65032"/>
  <c r="II221" i="65032" s="1"/>
  <c r="IG213" i="65032"/>
  <c r="IH86" i="65032"/>
  <c r="IY82" i="65032"/>
  <c r="IY209" i="65032" s="1"/>
  <c r="IY273" i="65032" s="1"/>
  <c r="II196" i="65032"/>
  <c r="II260" i="65032" s="1"/>
  <c r="IJ69" i="65032"/>
  <c r="HY219" i="65032"/>
  <c r="HZ219" i="65032" s="1"/>
  <c r="HZ155" i="65032"/>
  <c r="IF27" i="65032"/>
  <c r="IE154" i="65032"/>
  <c r="IE218" i="65032" s="1"/>
  <c r="IJ86" i="65032"/>
  <c r="II213" i="65032"/>
  <c r="II277" i="65032" s="1"/>
  <c r="IR34" i="65032"/>
  <c r="IR161" i="65032" s="1"/>
  <c r="IR225" i="65032" s="1"/>
  <c r="IG157" i="65032"/>
  <c r="IH30" i="65032"/>
  <c r="IG186" i="65032"/>
  <c r="IH59" i="65032"/>
  <c r="IH47" i="65032"/>
  <c r="IG174" i="65032"/>
  <c r="ID181" i="65032"/>
  <c r="IC245" i="65032"/>
  <c r="ID245" i="65032" s="1"/>
  <c r="IJ179" i="65032"/>
  <c r="IJ243" i="65032" s="1"/>
  <c r="IM52" i="65032"/>
  <c r="EU52" i="65032"/>
  <c r="IK52" i="65032"/>
  <c r="IH198" i="65032"/>
  <c r="IG262" i="65032"/>
  <c r="IH262" i="65032" s="1"/>
  <c r="IJ83" i="65032"/>
  <c r="II210" i="65032"/>
  <c r="II274" i="65032" s="1"/>
  <c r="IJ65" i="65032"/>
  <c r="II192" i="65032"/>
  <c r="II256" i="65032" s="1"/>
  <c r="IC230" i="65032"/>
  <c r="ID230" i="65032" s="1"/>
  <c r="IH65" i="65032"/>
  <c r="IG192" i="65032"/>
  <c r="IJ59" i="65032"/>
  <c r="II186" i="65032"/>
  <c r="II250" i="65032" s="1"/>
  <c r="IJ198" i="65032"/>
  <c r="IJ262" i="65032" s="1"/>
  <c r="EU71" i="65032"/>
  <c r="IK71" i="65032"/>
  <c r="IM71" i="65032"/>
  <c r="IH83" i="65032"/>
  <c r="IG210" i="65032"/>
  <c r="IF181" i="65032"/>
  <c r="IF245" i="65032" s="1"/>
  <c r="II54" i="65032"/>
  <c r="IG54" i="65032"/>
  <c r="ET54" i="65032"/>
  <c r="IG243" i="65032"/>
  <c r="IH243" i="65032" s="1"/>
  <c r="IH179" i="65032"/>
  <c r="IJ47" i="65032"/>
  <c r="II174" i="65032"/>
  <c r="II238" i="65032" s="1"/>
  <c r="IF166" i="65032"/>
  <c r="IF230" i="65032" s="1"/>
  <c r="IG39" i="65032"/>
  <c r="ET39" i="65032"/>
  <c r="II39" i="65032"/>
  <c r="IF204" i="65032"/>
  <c r="IF268" i="65032" s="1"/>
  <c r="ET77" i="65032"/>
  <c r="IG77" i="65032"/>
  <c r="II77" i="65032"/>
  <c r="IC268" i="65032"/>
  <c r="ID268" i="65032" s="1"/>
  <c r="ID204" i="65032"/>
  <c r="II55" i="65032"/>
  <c r="IG55" i="65032"/>
  <c r="ET55" i="65032"/>
  <c r="IF182" i="65032"/>
  <c r="IF246" i="65032" s="1"/>
  <c r="ID180" i="65032"/>
  <c r="IC244" i="65032"/>
  <c r="ID244" i="65032" s="1"/>
  <c r="ID182" i="65032"/>
  <c r="IC246" i="65032"/>
  <c r="ID246" i="65032" s="1"/>
  <c r="IU183" i="65032"/>
  <c r="IU247" i="65032" s="1"/>
  <c r="IQ158" i="65032"/>
  <c r="IQ222" i="65032" s="1"/>
  <c r="IO161" i="65032"/>
  <c r="IP161" i="65032" s="1"/>
  <c r="IF180" i="65032"/>
  <c r="IF244" i="65032" s="1"/>
  <c r="ET53" i="65032"/>
  <c r="II53" i="65032"/>
  <c r="IG53" i="65032"/>
  <c r="ID185" i="65032"/>
  <c r="IC249" i="65032"/>
  <c r="ID249" i="65032" s="1"/>
  <c r="IF185" i="65032"/>
  <c r="IF249" i="65032" s="1"/>
  <c r="ET58" i="65032"/>
  <c r="II58" i="65032"/>
  <c r="IG58" i="65032"/>
  <c r="IV206" i="65032"/>
  <c r="IV270" i="65032" s="1"/>
  <c r="IW79" i="65032"/>
  <c r="IW206" i="65032" s="1"/>
  <c r="EX79" i="65032"/>
  <c r="IY79" i="65032"/>
  <c r="IZ79" i="65032" s="1"/>
  <c r="IV183" i="65032"/>
  <c r="IV247" i="65032" s="1"/>
  <c r="IW56" i="65032"/>
  <c r="IW183" i="65032" s="1"/>
  <c r="IY56" i="65032"/>
  <c r="EX56" i="65032"/>
  <c r="IR163" i="65032"/>
  <c r="IR227" i="65032" s="1"/>
  <c r="IS36" i="65032"/>
  <c r="IS163" i="65032" s="1"/>
  <c r="IU36" i="65032"/>
  <c r="IR158" i="65032"/>
  <c r="IR222" i="65032" s="1"/>
  <c r="IS31" i="65032"/>
  <c r="IS158" i="65032" s="1"/>
  <c r="IU31" i="65032"/>
  <c r="IV31" i="65032" s="1"/>
  <c r="IT199" i="65032"/>
  <c r="IS263" i="65032"/>
  <c r="IT263" i="65032" s="1"/>
  <c r="IT207" i="65032"/>
  <c r="IS271" i="65032"/>
  <c r="IT271" i="65032" s="1"/>
  <c r="IT211" i="65032"/>
  <c r="IS275" i="65032"/>
  <c r="IT275" i="65032" s="1"/>
  <c r="IT193" i="65032"/>
  <c r="IS257" i="65032"/>
  <c r="IT257" i="65032" s="1"/>
  <c r="IT205" i="65032"/>
  <c r="IS269" i="65032"/>
  <c r="IT269" i="65032" s="1"/>
  <c r="IT209" i="65032"/>
  <c r="IS273" i="65032"/>
  <c r="IT273" i="65032" s="1"/>
  <c r="IT177" i="65032"/>
  <c r="IS241" i="65032"/>
  <c r="IT241" i="65032" s="1"/>
  <c r="IT189" i="65032"/>
  <c r="IS253" i="65032"/>
  <c r="IT253" i="65032" s="1"/>
  <c r="IT197" i="65032"/>
  <c r="IS261" i="65032"/>
  <c r="IT261" i="65032" s="1"/>
  <c r="IX82" i="65032"/>
  <c r="IW209" i="65032"/>
  <c r="IV177" i="65032"/>
  <c r="IV241" i="65032" s="1"/>
  <c r="EX50" i="65032"/>
  <c r="IV209" i="65032"/>
  <c r="IV273" i="65032" s="1"/>
  <c r="EX82" i="65032"/>
  <c r="IS94" i="65032"/>
  <c r="IT94" i="65032" s="1"/>
  <c r="IU94" i="65032"/>
  <c r="IV94" i="65032" s="1"/>
  <c r="IS96" i="65032"/>
  <c r="IT96" i="65032" s="1"/>
  <c r="IU96" i="65032"/>
  <c r="IV96" i="65032" s="1"/>
  <c r="IS98" i="65032"/>
  <c r="IT98" i="65032" s="1"/>
  <c r="IU98" i="65032"/>
  <c r="IV98" i="65032" s="1"/>
  <c r="IS100" i="65032"/>
  <c r="IT100" i="65032" s="1"/>
  <c r="IU100" i="65032"/>
  <c r="IV100" i="65032" s="1"/>
  <c r="IS102" i="65032"/>
  <c r="IT102" i="65032" s="1"/>
  <c r="IU102" i="65032"/>
  <c r="IV102" i="65032" s="1"/>
  <c r="IS104" i="65032"/>
  <c r="IT104" i="65032" s="1"/>
  <c r="IU104" i="65032"/>
  <c r="IV104" i="65032" s="1"/>
  <c r="IS106" i="65032"/>
  <c r="IT106" i="65032" s="1"/>
  <c r="IU106" i="65032"/>
  <c r="IV106" i="65032" s="1"/>
  <c r="IS108" i="65032"/>
  <c r="IT108" i="65032" s="1"/>
  <c r="IU108" i="65032"/>
  <c r="IV108" i="65032" s="1"/>
  <c r="IS110" i="65032"/>
  <c r="IT110" i="65032" s="1"/>
  <c r="IU110" i="65032"/>
  <c r="IV110" i="65032" s="1"/>
  <c r="IW114" i="65032"/>
  <c r="IX114" i="65032" s="1"/>
  <c r="IY114" i="65032"/>
  <c r="IZ114" i="65032" s="1"/>
  <c r="IW118" i="65032"/>
  <c r="IX118" i="65032" s="1"/>
  <c r="IY118" i="65032"/>
  <c r="IZ118" i="65032" s="1"/>
  <c r="IW122" i="65032"/>
  <c r="IX122" i="65032" s="1"/>
  <c r="IY122" i="65032"/>
  <c r="IZ122" i="65032" s="1"/>
  <c r="IW126" i="65032"/>
  <c r="IX126" i="65032" s="1"/>
  <c r="IY126" i="65032"/>
  <c r="IZ126" i="65032" s="1"/>
  <c r="IW130" i="65032"/>
  <c r="IX130" i="65032" s="1"/>
  <c r="IY130" i="65032"/>
  <c r="IZ130" i="65032" s="1"/>
  <c r="IW134" i="65032"/>
  <c r="IX134" i="65032" s="1"/>
  <c r="IY134" i="65032"/>
  <c r="IZ134" i="65032" s="1"/>
  <c r="IW138" i="65032"/>
  <c r="IX138" i="65032" s="1"/>
  <c r="IY138" i="65032"/>
  <c r="IZ138" i="65032" s="1"/>
  <c r="IW142" i="65032"/>
  <c r="IX142" i="65032" s="1"/>
  <c r="IY142" i="65032"/>
  <c r="IZ142" i="65032" s="1"/>
  <c r="IW146" i="65032"/>
  <c r="IX146" i="65032" s="1"/>
  <c r="IY146" i="65032"/>
  <c r="IZ146" i="65032" s="1"/>
  <c r="IW150" i="65032"/>
  <c r="IX150" i="65032" s="1"/>
  <c r="IY150" i="65032"/>
  <c r="IZ150" i="65032" s="1"/>
  <c r="IW113" i="65032"/>
  <c r="IX113" i="65032" s="1"/>
  <c r="IY113" i="65032"/>
  <c r="IZ113" i="65032" s="1"/>
  <c r="IW117" i="65032"/>
  <c r="IX117" i="65032" s="1"/>
  <c r="IY117" i="65032"/>
  <c r="IZ117" i="65032" s="1"/>
  <c r="IW121" i="65032"/>
  <c r="IX121" i="65032" s="1"/>
  <c r="IY121" i="65032"/>
  <c r="IZ121" i="65032" s="1"/>
  <c r="IW125" i="65032"/>
  <c r="IX125" i="65032" s="1"/>
  <c r="IY125" i="65032"/>
  <c r="IZ125" i="65032" s="1"/>
  <c r="IW129" i="65032"/>
  <c r="IX129" i="65032" s="1"/>
  <c r="IY129" i="65032"/>
  <c r="IZ129" i="65032" s="1"/>
  <c r="IW133" i="65032"/>
  <c r="IX133" i="65032" s="1"/>
  <c r="IY133" i="65032"/>
  <c r="IZ133" i="65032" s="1"/>
  <c r="IW137" i="65032"/>
  <c r="IX137" i="65032" s="1"/>
  <c r="IY137" i="65032"/>
  <c r="IZ137" i="65032" s="1"/>
  <c r="IW141" i="65032"/>
  <c r="IX141" i="65032" s="1"/>
  <c r="IY141" i="65032"/>
  <c r="IZ141" i="65032" s="1"/>
  <c r="IW145" i="65032"/>
  <c r="IX145" i="65032" s="1"/>
  <c r="IY145" i="65032"/>
  <c r="IZ145" i="65032" s="1"/>
  <c r="IW149" i="65032"/>
  <c r="IX149" i="65032" s="1"/>
  <c r="IY149" i="65032"/>
  <c r="IZ149" i="65032" s="1"/>
  <c r="IS91" i="65032"/>
  <c r="IT91" i="65032" s="1"/>
  <c r="IU91" i="65032"/>
  <c r="IV91" i="65032" s="1"/>
  <c r="IW112" i="65032"/>
  <c r="IX112" i="65032" s="1"/>
  <c r="IY112" i="65032"/>
  <c r="IZ112" i="65032" s="1"/>
  <c r="IW116" i="65032"/>
  <c r="IX116" i="65032" s="1"/>
  <c r="IY116" i="65032"/>
  <c r="IZ116" i="65032" s="1"/>
  <c r="IW120" i="65032"/>
  <c r="IX120" i="65032" s="1"/>
  <c r="IY120" i="65032"/>
  <c r="IZ120" i="65032" s="1"/>
  <c r="IW124" i="65032"/>
  <c r="IX124" i="65032" s="1"/>
  <c r="IY124" i="65032"/>
  <c r="IZ124" i="65032" s="1"/>
  <c r="IW128" i="65032"/>
  <c r="IX128" i="65032" s="1"/>
  <c r="IY128" i="65032"/>
  <c r="IZ128" i="65032" s="1"/>
  <c r="IW132" i="65032"/>
  <c r="IX132" i="65032" s="1"/>
  <c r="IY132" i="65032"/>
  <c r="IZ132" i="65032" s="1"/>
  <c r="IW136" i="65032"/>
  <c r="IX136" i="65032" s="1"/>
  <c r="IY136" i="65032"/>
  <c r="IZ136" i="65032" s="1"/>
  <c r="IW140" i="65032"/>
  <c r="IX140" i="65032" s="1"/>
  <c r="IY140" i="65032"/>
  <c r="IZ140" i="65032" s="1"/>
  <c r="IW144" i="65032"/>
  <c r="IX144" i="65032" s="1"/>
  <c r="IY144" i="65032"/>
  <c r="IZ144" i="65032" s="1"/>
  <c r="IW148" i="65032"/>
  <c r="IX148" i="65032" s="1"/>
  <c r="IY148" i="65032"/>
  <c r="IZ148" i="65032" s="1"/>
  <c r="IW111" i="65032"/>
  <c r="IX111" i="65032" s="1"/>
  <c r="IY111" i="65032"/>
  <c r="IZ111" i="65032" s="1"/>
  <c r="IW115" i="65032"/>
  <c r="IX115" i="65032" s="1"/>
  <c r="IY115" i="65032"/>
  <c r="IZ115" i="65032" s="1"/>
  <c r="IW119" i="65032"/>
  <c r="IX119" i="65032" s="1"/>
  <c r="IY119" i="65032"/>
  <c r="IZ119" i="65032" s="1"/>
  <c r="IW123" i="65032"/>
  <c r="IX123" i="65032" s="1"/>
  <c r="IY123" i="65032"/>
  <c r="IZ123" i="65032" s="1"/>
  <c r="IW127" i="65032"/>
  <c r="IX127" i="65032" s="1"/>
  <c r="IY127" i="65032"/>
  <c r="IZ127" i="65032" s="1"/>
  <c r="IW131" i="65032"/>
  <c r="IX131" i="65032" s="1"/>
  <c r="IY131" i="65032"/>
  <c r="IZ131" i="65032" s="1"/>
  <c r="IW135" i="65032"/>
  <c r="IX135" i="65032" s="1"/>
  <c r="IY135" i="65032"/>
  <c r="IZ135" i="65032" s="1"/>
  <c r="IW139" i="65032"/>
  <c r="IX139" i="65032" s="1"/>
  <c r="IY139" i="65032"/>
  <c r="IZ139" i="65032" s="1"/>
  <c r="IW143" i="65032"/>
  <c r="IX143" i="65032" s="1"/>
  <c r="IY143" i="65032"/>
  <c r="IZ143" i="65032" s="1"/>
  <c r="IW147" i="65032"/>
  <c r="IX147" i="65032" s="1"/>
  <c r="IY147" i="65032"/>
  <c r="IZ147" i="65032" s="1"/>
  <c r="IS93" i="65032"/>
  <c r="IT93" i="65032" s="1"/>
  <c r="IU93" i="65032"/>
  <c r="IV93" i="65032" s="1"/>
  <c r="IS95" i="65032"/>
  <c r="IT95" i="65032" s="1"/>
  <c r="IU95" i="65032"/>
  <c r="IV95" i="65032" s="1"/>
  <c r="IS97" i="65032"/>
  <c r="IT97" i="65032" s="1"/>
  <c r="IU97" i="65032"/>
  <c r="IV97" i="65032" s="1"/>
  <c r="IS99" i="65032"/>
  <c r="IT99" i="65032" s="1"/>
  <c r="IU99" i="65032"/>
  <c r="IV99" i="65032" s="1"/>
  <c r="IS101" i="65032"/>
  <c r="IT101" i="65032" s="1"/>
  <c r="IU101" i="65032"/>
  <c r="IV101" i="65032" s="1"/>
  <c r="IS103" i="65032"/>
  <c r="IT103" i="65032" s="1"/>
  <c r="IU103" i="65032"/>
  <c r="IV103" i="65032" s="1"/>
  <c r="IS105" i="65032"/>
  <c r="IT105" i="65032" s="1"/>
  <c r="IU105" i="65032"/>
  <c r="IV105" i="65032" s="1"/>
  <c r="IS107" i="65032"/>
  <c r="IT107" i="65032" s="1"/>
  <c r="IU107" i="65032"/>
  <c r="IV107" i="65032" s="1"/>
  <c r="IS109" i="65032"/>
  <c r="IT109" i="65032" s="1"/>
  <c r="IU109" i="65032"/>
  <c r="IV109" i="65032" s="1"/>
  <c r="IS92" i="65032"/>
  <c r="IT92" i="65032" s="1"/>
  <c r="IU92" i="65032"/>
  <c r="IV92" i="65032" s="1"/>
  <c r="EU37" i="65032"/>
  <c r="EW31" i="65032"/>
  <c r="EV36" i="65032"/>
  <c r="JG312" i="65032" l="1"/>
  <c r="JH312" i="65032" s="1"/>
  <c r="JE312" i="65032"/>
  <c r="JF312" i="65032" s="1"/>
  <c r="JE298" i="65032"/>
  <c r="JF298" i="65032" s="1"/>
  <c r="JG298" i="65032"/>
  <c r="JH298" i="65032" s="1"/>
  <c r="JE332" i="65032"/>
  <c r="JF332" i="65032" s="1"/>
  <c r="JG332" i="65032"/>
  <c r="JH332" i="65032" s="1"/>
  <c r="JE329" i="65032"/>
  <c r="JF329" i="65032" s="1"/>
  <c r="JG329" i="65032"/>
  <c r="JH329" i="65032" s="1"/>
  <c r="JE295" i="65032"/>
  <c r="JF295" i="65032" s="1"/>
  <c r="JG295" i="65032"/>
  <c r="JH295" i="65032" s="1"/>
  <c r="JG288" i="65032"/>
  <c r="JH288" i="65032" s="1"/>
  <c r="JE288" i="65032"/>
  <c r="JF288" i="65032" s="1"/>
  <c r="JE327" i="65032"/>
  <c r="JF327" i="65032" s="1"/>
  <c r="JG327" i="65032"/>
  <c r="JH327" i="65032" s="1"/>
  <c r="JE326" i="65032"/>
  <c r="JF326" i="65032" s="1"/>
  <c r="JG326" i="65032"/>
  <c r="JH326" i="65032" s="1"/>
  <c r="JC282" i="65032"/>
  <c r="JD282" i="65032" s="1"/>
  <c r="JA282" i="65032"/>
  <c r="JB282" i="65032" s="1"/>
  <c r="JG313" i="65032"/>
  <c r="JH313" i="65032" s="1"/>
  <c r="JE313" i="65032"/>
  <c r="JF313" i="65032" s="1"/>
  <c r="JE304" i="65032"/>
  <c r="JF304" i="65032" s="1"/>
  <c r="JG304" i="65032"/>
  <c r="JH304" i="65032" s="1"/>
  <c r="JE338" i="65032"/>
  <c r="JF338" i="65032" s="1"/>
  <c r="JG338" i="65032"/>
  <c r="JH338" i="65032" s="1"/>
  <c r="JG319" i="65032"/>
  <c r="JH319" i="65032" s="1"/>
  <c r="JE319" i="65032"/>
  <c r="JF319" i="65032" s="1"/>
  <c r="JG308" i="65032"/>
  <c r="JH308" i="65032" s="1"/>
  <c r="JE308" i="65032"/>
  <c r="JF308" i="65032" s="1"/>
  <c r="JG292" i="65032"/>
  <c r="JH292" i="65032" s="1"/>
  <c r="JE292" i="65032"/>
  <c r="JF292" i="65032" s="1"/>
  <c r="JE284" i="65032"/>
  <c r="JF284" i="65032" s="1"/>
  <c r="JG284" i="65032"/>
  <c r="JH284" i="65032" s="1"/>
  <c r="JG287" i="65032"/>
  <c r="JH287" i="65032" s="1"/>
  <c r="JE287" i="65032"/>
  <c r="JF287" i="65032" s="1"/>
  <c r="JE296" i="65032"/>
  <c r="JF296" i="65032" s="1"/>
  <c r="JG296" i="65032"/>
  <c r="JH296" i="65032" s="1"/>
  <c r="JG286" i="65032"/>
  <c r="JH286" i="65032" s="1"/>
  <c r="JE286" i="65032"/>
  <c r="JF286" i="65032" s="1"/>
  <c r="JE303" i="65032"/>
  <c r="JF303" i="65032" s="1"/>
  <c r="JG303" i="65032"/>
  <c r="JH303" i="65032" s="1"/>
  <c r="JE331" i="65032"/>
  <c r="JF331" i="65032" s="1"/>
  <c r="JG331" i="65032"/>
  <c r="JH331" i="65032" s="1"/>
  <c r="JG341" i="65032"/>
  <c r="JH341" i="65032" s="1"/>
  <c r="JE341" i="65032"/>
  <c r="JF341" i="65032" s="1"/>
  <c r="JE314" i="65032"/>
  <c r="JF314" i="65032" s="1"/>
  <c r="JG314" i="65032"/>
  <c r="JH314" i="65032" s="1"/>
  <c r="JE289" i="65032"/>
  <c r="JF289" i="65032" s="1"/>
  <c r="JG289" i="65032"/>
  <c r="JH289" i="65032" s="1"/>
  <c r="JG334" i="65032"/>
  <c r="JH334" i="65032" s="1"/>
  <c r="JE334" i="65032"/>
  <c r="JF334" i="65032" s="1"/>
  <c r="JE307" i="65032"/>
  <c r="JF307" i="65032" s="1"/>
  <c r="JG307" i="65032"/>
  <c r="JH307" i="65032" s="1"/>
  <c r="JE301" i="65032"/>
  <c r="JF301" i="65032" s="1"/>
  <c r="JG301" i="65032"/>
  <c r="JH301" i="65032" s="1"/>
  <c r="JE321" i="65032"/>
  <c r="JF321" i="65032" s="1"/>
  <c r="JG321" i="65032"/>
  <c r="JH321" i="65032" s="1"/>
  <c r="JE305" i="65032"/>
  <c r="JF305" i="65032" s="1"/>
  <c r="JG305" i="65032"/>
  <c r="JH305" i="65032" s="1"/>
  <c r="JE283" i="65032"/>
  <c r="JF283" i="65032" s="1"/>
  <c r="JG283" i="65032"/>
  <c r="JH283" i="65032" s="1"/>
  <c r="JG323" i="65032"/>
  <c r="JH323" i="65032" s="1"/>
  <c r="JE323" i="65032"/>
  <c r="JF323" i="65032" s="1"/>
  <c r="JG330" i="65032"/>
  <c r="JH330" i="65032" s="1"/>
  <c r="JE330" i="65032"/>
  <c r="JF330" i="65032" s="1"/>
  <c r="JG340" i="65032"/>
  <c r="JH340" i="65032" s="1"/>
  <c r="JE340" i="65032"/>
  <c r="JF340" i="65032" s="1"/>
  <c r="JG322" i="65032"/>
  <c r="JH322" i="65032" s="1"/>
  <c r="JE322" i="65032"/>
  <c r="JF322" i="65032" s="1"/>
  <c r="JE339" i="65032"/>
  <c r="JF339" i="65032" s="1"/>
  <c r="JG339" i="65032"/>
  <c r="JH339" i="65032" s="1"/>
  <c r="JG311" i="65032"/>
  <c r="JH311" i="65032" s="1"/>
  <c r="JE311" i="65032"/>
  <c r="JF311" i="65032" s="1"/>
  <c r="JG302" i="65032"/>
  <c r="JH302" i="65032" s="1"/>
  <c r="JE302" i="65032"/>
  <c r="JF302" i="65032" s="1"/>
  <c r="JE285" i="65032"/>
  <c r="JF285" i="65032" s="1"/>
  <c r="JG285" i="65032"/>
  <c r="JH285" i="65032" s="1"/>
  <c r="JG293" i="65032"/>
  <c r="JH293" i="65032" s="1"/>
  <c r="JE293" i="65032"/>
  <c r="JF293" i="65032" s="1"/>
  <c r="JG300" i="65032"/>
  <c r="JH300" i="65032" s="1"/>
  <c r="JE300" i="65032"/>
  <c r="JF300" i="65032" s="1"/>
  <c r="JG291" i="65032"/>
  <c r="JH291" i="65032" s="1"/>
  <c r="JE291" i="65032"/>
  <c r="JF291" i="65032" s="1"/>
  <c r="JE337" i="65032"/>
  <c r="JF337" i="65032" s="1"/>
  <c r="JG337" i="65032"/>
  <c r="JH337" i="65032" s="1"/>
  <c r="JE306" i="65032"/>
  <c r="JF306" i="65032" s="1"/>
  <c r="JG306" i="65032"/>
  <c r="JH306" i="65032" s="1"/>
  <c r="JE333" i="65032"/>
  <c r="JF333" i="65032" s="1"/>
  <c r="JG333" i="65032"/>
  <c r="JH333" i="65032" s="1"/>
  <c r="JG335" i="65032"/>
  <c r="JH335" i="65032" s="1"/>
  <c r="JE335" i="65032"/>
  <c r="JF335" i="65032" s="1"/>
  <c r="JE328" i="65032"/>
  <c r="JF328" i="65032" s="1"/>
  <c r="JG328" i="65032"/>
  <c r="JH328" i="65032" s="1"/>
  <c r="JG290" i="65032"/>
  <c r="JH290" i="65032" s="1"/>
  <c r="JE290" i="65032"/>
  <c r="JF290" i="65032" s="1"/>
  <c r="JG318" i="65032"/>
  <c r="JH318" i="65032" s="1"/>
  <c r="JE318" i="65032"/>
  <c r="JF318" i="65032" s="1"/>
  <c r="JG320" i="65032"/>
  <c r="JH320" i="65032" s="1"/>
  <c r="JE320" i="65032"/>
  <c r="JF320" i="65032" s="1"/>
  <c r="JE309" i="65032"/>
  <c r="JF309" i="65032" s="1"/>
  <c r="JG309" i="65032"/>
  <c r="JH309" i="65032" s="1"/>
  <c r="JE317" i="65032"/>
  <c r="JF317" i="65032" s="1"/>
  <c r="JG317" i="65032"/>
  <c r="JH317" i="65032" s="1"/>
  <c r="JE324" i="65032"/>
  <c r="JF324" i="65032" s="1"/>
  <c r="JG324" i="65032"/>
  <c r="JH324" i="65032" s="1"/>
  <c r="JE297" i="65032"/>
  <c r="JF297" i="65032" s="1"/>
  <c r="JG297" i="65032"/>
  <c r="JH297" i="65032" s="1"/>
  <c r="JG299" i="65032"/>
  <c r="JH299" i="65032" s="1"/>
  <c r="JE299" i="65032"/>
  <c r="JF299" i="65032" s="1"/>
  <c r="JG336" i="65032"/>
  <c r="JH336" i="65032" s="1"/>
  <c r="JE336" i="65032"/>
  <c r="JF336" i="65032" s="1"/>
  <c r="JE325" i="65032"/>
  <c r="JF325" i="65032" s="1"/>
  <c r="JG325" i="65032"/>
  <c r="JH325" i="65032" s="1"/>
  <c r="JE294" i="65032"/>
  <c r="JF294" i="65032" s="1"/>
  <c r="JG294" i="65032"/>
  <c r="JH294" i="65032" s="1"/>
  <c r="JG315" i="65032"/>
  <c r="JH315" i="65032" s="1"/>
  <c r="JE315" i="65032"/>
  <c r="JF315" i="65032" s="1"/>
  <c r="JE316" i="65032"/>
  <c r="JF316" i="65032" s="1"/>
  <c r="JG316" i="65032"/>
  <c r="JH316" i="65032" s="1"/>
  <c r="JG310" i="65032"/>
  <c r="JH310" i="65032" s="1"/>
  <c r="JE310" i="65032"/>
  <c r="JF310" i="65032" s="1"/>
  <c r="IR187" i="65032"/>
  <c r="IR251" i="65032" s="1"/>
  <c r="IS60" i="65032"/>
  <c r="IS187" i="65032" s="1"/>
  <c r="IU60" i="65032"/>
  <c r="IV60" i="65032" s="1"/>
  <c r="IP208" i="65032"/>
  <c r="IP81" i="65032"/>
  <c r="IS81" i="65032"/>
  <c r="IT81" i="65032" s="1"/>
  <c r="IV81" i="65032"/>
  <c r="IV208" i="65032" s="1"/>
  <c r="IV272" i="65032" s="1"/>
  <c r="IQ208" i="65032"/>
  <c r="IQ272" i="65032" s="1"/>
  <c r="IR208" i="65032"/>
  <c r="IR272" i="65032" s="1"/>
  <c r="EW81" i="65032"/>
  <c r="IM162" i="65032"/>
  <c r="IM226" i="65032" s="1"/>
  <c r="IQ201" i="65032"/>
  <c r="IQ265" i="65032" s="1"/>
  <c r="II43" i="65032"/>
  <c r="II170" i="65032" s="1"/>
  <c r="II234" i="65032" s="1"/>
  <c r="IO194" i="65032"/>
  <c r="IP194" i="65032" s="1"/>
  <c r="IW67" i="65032"/>
  <c r="IW194" i="65032" s="1"/>
  <c r="IX194" i="65032" s="1"/>
  <c r="IS67" i="65032"/>
  <c r="IS194" i="65032" s="1"/>
  <c r="IT194" i="65032" s="1"/>
  <c r="IG169" i="65032"/>
  <c r="IH169" i="65032" s="1"/>
  <c r="IG43" i="65032"/>
  <c r="IG170" i="65032" s="1"/>
  <c r="IQ194" i="65032"/>
  <c r="IQ258" i="65032" s="1"/>
  <c r="EX67" i="65032"/>
  <c r="IF170" i="65032"/>
  <c r="IF234" i="65032" s="1"/>
  <c r="IV194" i="65032"/>
  <c r="IV258" i="65032" s="1"/>
  <c r="IU194" i="65032"/>
  <c r="IU258" i="65032" s="1"/>
  <c r="EW67" i="65032"/>
  <c r="IR194" i="65032"/>
  <c r="IR258" i="65032" s="1"/>
  <c r="IO158" i="65032"/>
  <c r="IP158" i="65032" s="1"/>
  <c r="IR162" i="65032"/>
  <c r="IR226" i="65032" s="1"/>
  <c r="IQ162" i="65032"/>
  <c r="IQ226" i="65032" s="1"/>
  <c r="IS265" i="65032"/>
  <c r="IT265" i="65032" s="1"/>
  <c r="IU74" i="65032"/>
  <c r="IU201" i="65032" s="1"/>
  <c r="IU265" i="65032" s="1"/>
  <c r="IT74" i="65032"/>
  <c r="IR201" i="65032"/>
  <c r="IR265" i="65032" s="1"/>
  <c r="EW74" i="65032"/>
  <c r="IP207" i="65032"/>
  <c r="IU35" i="65032"/>
  <c r="IU162" i="65032" s="1"/>
  <c r="IU226" i="65032" s="1"/>
  <c r="IO269" i="65032"/>
  <c r="IP269" i="65032" s="1"/>
  <c r="EV35" i="65032"/>
  <c r="IN162" i="65032"/>
  <c r="IN226" i="65032" s="1"/>
  <c r="IO35" i="65032"/>
  <c r="IP35" i="65032" s="1"/>
  <c r="IK162" i="65032"/>
  <c r="IN29" i="65032"/>
  <c r="EV29" i="65032" s="1"/>
  <c r="IY66" i="65032"/>
  <c r="IY193" i="65032" s="1"/>
  <c r="IY257" i="65032" s="1"/>
  <c r="IS175" i="65032"/>
  <c r="IS239" i="65032" s="1"/>
  <c r="IT239" i="65032" s="1"/>
  <c r="IO265" i="65032"/>
  <c r="IP265" i="65032" s="1"/>
  <c r="EX63" i="65032"/>
  <c r="IV190" i="65032"/>
  <c r="IV254" i="65032" s="1"/>
  <c r="IU190" i="65032"/>
  <c r="IU254" i="65032" s="1"/>
  <c r="IV48" i="65032"/>
  <c r="IW48" i="65032" s="1"/>
  <c r="IX48" i="65032" s="1"/>
  <c r="IX66" i="65032"/>
  <c r="IV193" i="65032"/>
  <c r="IV257" i="65032" s="1"/>
  <c r="EX66" i="65032"/>
  <c r="IV72" i="65032"/>
  <c r="IV199" i="65032" s="1"/>
  <c r="IV263" i="65032" s="1"/>
  <c r="IT75" i="65032"/>
  <c r="IK156" i="65032"/>
  <c r="IL156" i="65032" s="1"/>
  <c r="IO266" i="65032"/>
  <c r="IP266" i="65032" s="1"/>
  <c r="IX78" i="65032"/>
  <c r="IO188" i="65032"/>
  <c r="IO252" i="65032" s="1"/>
  <c r="IP252" i="65032" s="1"/>
  <c r="IU75" i="65032"/>
  <c r="IV75" i="65032" s="1"/>
  <c r="IW63" i="65032"/>
  <c r="IX63" i="65032" s="1"/>
  <c r="IP75" i="65032"/>
  <c r="IL164" i="65032"/>
  <c r="ET49" i="65032"/>
  <c r="IF176" i="65032"/>
  <c r="IF240" i="65032" s="1"/>
  <c r="II49" i="65032"/>
  <c r="IG49" i="65032"/>
  <c r="IR202" i="65032"/>
  <c r="IR266" i="65032" s="1"/>
  <c r="IC240" i="65032"/>
  <c r="ID240" i="65032" s="1"/>
  <c r="EW75" i="65032"/>
  <c r="IS254" i="65032"/>
  <c r="IT254" i="65032" s="1"/>
  <c r="EX84" i="65032"/>
  <c r="IT63" i="65032"/>
  <c r="IO263" i="65032"/>
  <c r="IP263" i="65032" s="1"/>
  <c r="IP199" i="65032"/>
  <c r="IY177" i="65032"/>
  <c r="IY241" i="65032" s="1"/>
  <c r="IS247" i="65032"/>
  <c r="IT247" i="65032" s="1"/>
  <c r="IM164" i="65032"/>
  <c r="IM228" i="65032" s="1"/>
  <c r="IQ188" i="65032"/>
  <c r="IQ252" i="65032" s="1"/>
  <c r="IS270" i="65032"/>
  <c r="IT270" i="65032" s="1"/>
  <c r="EX70" i="65032"/>
  <c r="IX84" i="65032"/>
  <c r="IY84" i="65032"/>
  <c r="IZ84" i="65032" s="1"/>
  <c r="JA84" i="65032" s="1"/>
  <c r="JB84" i="65032" s="1"/>
  <c r="IC229" i="65032"/>
  <c r="ID229" i="65032" s="1"/>
  <c r="IV211" i="65032"/>
  <c r="IV275" i="65032" s="1"/>
  <c r="IW177" i="65032"/>
  <c r="IW241" i="65032" s="1"/>
  <c r="IX241" i="65032" s="1"/>
  <c r="IF165" i="65032"/>
  <c r="IF229" i="65032" s="1"/>
  <c r="II38" i="65032"/>
  <c r="ET38" i="65032"/>
  <c r="IG38" i="65032"/>
  <c r="IG32" i="65032"/>
  <c r="IF159" i="65032"/>
  <c r="IF223" i="65032" s="1"/>
  <c r="II32" i="65032"/>
  <c r="ET32" i="65032"/>
  <c r="IC223" i="65032"/>
  <c r="ID223" i="65032" s="1"/>
  <c r="ID159" i="65032"/>
  <c r="IZ70" i="65032"/>
  <c r="JC70" i="65032" s="1"/>
  <c r="JC197" i="65032" s="1"/>
  <c r="JC261" i="65032" s="1"/>
  <c r="IY190" i="65032"/>
  <c r="IY254" i="65032" s="1"/>
  <c r="IW70" i="65032"/>
  <c r="IX70" i="65032" s="1"/>
  <c r="IM168" i="65032"/>
  <c r="IM232" i="65032" s="1"/>
  <c r="IN41" i="65032"/>
  <c r="IV189" i="65032"/>
  <c r="IV253" i="65032" s="1"/>
  <c r="EX78" i="65032"/>
  <c r="IS162" i="65032"/>
  <c r="IT162" i="65032" s="1"/>
  <c r="IY189" i="65032"/>
  <c r="IY253" i="65032" s="1"/>
  <c r="IY78" i="65032"/>
  <c r="IJ169" i="65032"/>
  <c r="IJ233" i="65032" s="1"/>
  <c r="IM42" i="65032"/>
  <c r="IK42" i="65032"/>
  <c r="EU42" i="65032"/>
  <c r="EX62" i="65032"/>
  <c r="IV205" i="65032"/>
  <c r="IV269" i="65032" s="1"/>
  <c r="IW62" i="65032"/>
  <c r="IX62" i="65032" s="1"/>
  <c r="IK168" i="65032"/>
  <c r="IL41" i="65032"/>
  <c r="IV197" i="65032"/>
  <c r="IV261" i="65032" s="1"/>
  <c r="EW34" i="65032"/>
  <c r="IF33" i="65032"/>
  <c r="IE160" i="65032"/>
  <c r="IE224" i="65032" s="1"/>
  <c r="IY206" i="65032"/>
  <c r="IY270" i="65032" s="1"/>
  <c r="IC160" i="65032"/>
  <c r="ID33" i="65032"/>
  <c r="IQ184" i="65032"/>
  <c r="IQ248" i="65032" s="1"/>
  <c r="IR57" i="65032"/>
  <c r="IG173" i="65032"/>
  <c r="IH46" i="65032"/>
  <c r="IX56" i="65032"/>
  <c r="IS34" i="65032"/>
  <c r="IT34" i="65032" s="1"/>
  <c r="IN200" i="65032"/>
  <c r="IN264" i="65032" s="1"/>
  <c r="EV73" i="65032"/>
  <c r="IO73" i="65032"/>
  <c r="IQ73" i="65032"/>
  <c r="II173" i="65032"/>
  <c r="II237" i="65032" s="1"/>
  <c r="IJ46" i="65032"/>
  <c r="IU34" i="65032"/>
  <c r="IV34" i="65032" s="1"/>
  <c r="EX34" i="65032" s="1"/>
  <c r="IL200" i="65032"/>
  <c r="IK264" i="65032"/>
  <c r="IL264" i="65032" s="1"/>
  <c r="JA62" i="65032"/>
  <c r="JB62" i="65032" s="1"/>
  <c r="IP57" i="65032"/>
  <c r="IO184" i="65032"/>
  <c r="ES24" i="65032"/>
  <c r="IJ68" i="65032"/>
  <c r="II195" i="65032"/>
  <c r="II259" i="65032" s="1"/>
  <c r="IE167" i="65032"/>
  <c r="IE231" i="65032" s="1"/>
  <c r="IF40" i="65032"/>
  <c r="JC50" i="65032"/>
  <c r="JD50" i="65032" s="1"/>
  <c r="JD177" i="65032" s="1"/>
  <c r="JD241" i="65032" s="1"/>
  <c r="EW61" i="65032"/>
  <c r="IR188" i="65032"/>
  <c r="IR252" i="65032" s="1"/>
  <c r="IU61" i="65032"/>
  <c r="IS61" i="65032"/>
  <c r="IG195" i="65032"/>
  <c r="IH68" i="65032"/>
  <c r="IW80" i="65032"/>
  <c r="IY80" i="65032"/>
  <c r="EX80" i="65032"/>
  <c r="IT31" i="65032"/>
  <c r="IZ82" i="65032"/>
  <c r="IZ209" i="65032" s="1"/>
  <c r="IZ273" i="65032" s="1"/>
  <c r="ID40" i="65032"/>
  <c r="IC167" i="65032"/>
  <c r="IC172" i="65032"/>
  <c r="ID45" i="65032"/>
  <c r="IG203" i="65032"/>
  <c r="IH76" i="65032"/>
  <c r="IC242" i="65032"/>
  <c r="ID242" i="65032" s="1"/>
  <c r="JA63" i="65032"/>
  <c r="JB63" i="65032" s="1"/>
  <c r="IX79" i="65032"/>
  <c r="IU158" i="65032"/>
  <c r="IU222" i="65032" s="1"/>
  <c r="IF45" i="65032"/>
  <c r="IE172" i="65032"/>
  <c r="IE236" i="65032" s="1"/>
  <c r="II212" i="65032"/>
  <c r="II276" i="65032" s="1"/>
  <c r="IJ85" i="65032"/>
  <c r="IP191" i="65032"/>
  <c r="IO255" i="65032"/>
  <c r="IP255" i="65032" s="1"/>
  <c r="IS64" i="65032"/>
  <c r="IU64" i="65032"/>
  <c r="EW64" i="65032"/>
  <c r="IR191" i="65032"/>
  <c r="IR255" i="65032" s="1"/>
  <c r="IT36" i="65032"/>
  <c r="IT202" i="65032"/>
  <c r="IF178" i="65032"/>
  <c r="IF242" i="65032" s="1"/>
  <c r="IG51" i="65032"/>
  <c r="II51" i="65032"/>
  <c r="ET51" i="65032"/>
  <c r="IH85" i="65032"/>
  <c r="IG212" i="65032"/>
  <c r="II203" i="65032"/>
  <c r="II267" i="65032" s="1"/>
  <c r="IJ76" i="65032"/>
  <c r="IG221" i="65032"/>
  <c r="IH221" i="65032" s="1"/>
  <c r="IH157" i="65032"/>
  <c r="IJ196" i="65032"/>
  <c r="IJ260" i="65032" s="1"/>
  <c r="EU69" i="65032"/>
  <c r="IM69" i="65032"/>
  <c r="IK69" i="65032"/>
  <c r="IH196" i="65032"/>
  <c r="IG260" i="65032"/>
  <c r="IH260" i="65032" s="1"/>
  <c r="IC155" i="65032"/>
  <c r="ID28" i="65032"/>
  <c r="IF154" i="65032"/>
  <c r="IF218" i="65032" s="1"/>
  <c r="ET27" i="65032"/>
  <c r="IG27" i="65032"/>
  <c r="II27" i="65032"/>
  <c r="IN164" i="65032"/>
  <c r="IN228" i="65032" s="1"/>
  <c r="IQ37" i="65032"/>
  <c r="IO37" i="65032"/>
  <c r="IH213" i="65032"/>
  <c r="IG277" i="65032"/>
  <c r="IH277" i="65032" s="1"/>
  <c r="IJ157" i="65032"/>
  <c r="IJ221" i="65032" s="1"/>
  <c r="IK30" i="65032"/>
  <c r="IM30" i="65032"/>
  <c r="EU30" i="65032"/>
  <c r="IC218" i="65032"/>
  <c r="ID218" i="65032" s="1"/>
  <c r="ID154" i="65032"/>
  <c r="ID44" i="65032"/>
  <c r="IC171" i="65032"/>
  <c r="IK86" i="65032"/>
  <c r="IM86" i="65032"/>
  <c r="IJ213" i="65032"/>
  <c r="IJ277" i="65032" s="1"/>
  <c r="EU86" i="65032"/>
  <c r="IF44" i="65032"/>
  <c r="IE171" i="65032"/>
  <c r="IE235" i="65032" s="1"/>
  <c r="IF28" i="65032"/>
  <c r="IE155" i="65032"/>
  <c r="IE219" i="65032" s="1"/>
  <c r="IH39" i="65032"/>
  <c r="IG166" i="65032"/>
  <c r="IH210" i="65032"/>
  <c r="IG274" i="65032"/>
  <c r="IH274" i="65032" s="1"/>
  <c r="IM198" i="65032"/>
  <c r="IM262" i="65032" s="1"/>
  <c r="IN71" i="65032"/>
  <c r="IZ67" i="65032"/>
  <c r="EY67" i="65032" s="1"/>
  <c r="IY194" i="65032"/>
  <c r="IY258" i="65032" s="1"/>
  <c r="IV36" i="65032"/>
  <c r="IY36" i="65032" s="1"/>
  <c r="IU163" i="65032"/>
  <c r="IU227" i="65032" s="1"/>
  <c r="IY183" i="65032"/>
  <c r="IY247" i="65032" s="1"/>
  <c r="IZ56" i="65032"/>
  <c r="IZ183" i="65032" s="1"/>
  <c r="IZ247" i="65032" s="1"/>
  <c r="IJ192" i="65032"/>
  <c r="IJ256" i="65032" s="1"/>
  <c r="IM65" i="65032"/>
  <c r="EU65" i="65032"/>
  <c r="IK65" i="65032"/>
  <c r="IL71" i="65032"/>
  <c r="IK198" i="65032"/>
  <c r="IH186" i="65032"/>
  <c r="IG250" i="65032"/>
  <c r="IH250" i="65032" s="1"/>
  <c r="EY63" i="65032"/>
  <c r="IO225" i="65032"/>
  <c r="IP225" i="65032" s="1"/>
  <c r="II166" i="65032"/>
  <c r="II230" i="65032" s="1"/>
  <c r="IJ39" i="65032"/>
  <c r="IJ54" i="65032"/>
  <c r="II181" i="65032"/>
  <c r="II245" i="65032" s="1"/>
  <c r="IH192" i="65032"/>
  <c r="IG256" i="65032"/>
  <c r="IH256" i="65032" s="1"/>
  <c r="IJ210" i="65032"/>
  <c r="IJ274" i="65032" s="1"/>
  <c r="IM83" i="65032"/>
  <c r="EU83" i="65032"/>
  <c r="IK83" i="65032"/>
  <c r="IM179" i="65032"/>
  <c r="IM243" i="65032" s="1"/>
  <c r="IN52" i="65032"/>
  <c r="IH174" i="65032"/>
  <c r="IG238" i="65032"/>
  <c r="IH238" i="65032" s="1"/>
  <c r="IK179" i="65032"/>
  <c r="IL52" i="65032"/>
  <c r="IG181" i="65032"/>
  <c r="IH54" i="65032"/>
  <c r="IM59" i="65032"/>
  <c r="IK59" i="65032"/>
  <c r="EU59" i="65032"/>
  <c r="IJ186" i="65032"/>
  <c r="IJ250" i="65032" s="1"/>
  <c r="JC63" i="65032"/>
  <c r="JC190" i="65032" s="1"/>
  <c r="JC254" i="65032" s="1"/>
  <c r="EU47" i="65032"/>
  <c r="IM47" i="65032"/>
  <c r="IJ174" i="65032"/>
  <c r="IJ238" i="65032" s="1"/>
  <c r="IK47" i="65032"/>
  <c r="II204" i="65032"/>
  <c r="II268" i="65032" s="1"/>
  <c r="IJ77" i="65032"/>
  <c r="IG204" i="65032"/>
  <c r="IH77" i="65032"/>
  <c r="IZ206" i="65032"/>
  <c r="IZ270" i="65032" s="1"/>
  <c r="EY79" i="65032"/>
  <c r="JA79" i="65032"/>
  <c r="JB79" i="65032" s="1"/>
  <c r="IG180" i="65032"/>
  <c r="IH53" i="65032"/>
  <c r="IG182" i="65032"/>
  <c r="IH55" i="65032"/>
  <c r="II180" i="65032"/>
  <c r="II244" i="65032" s="1"/>
  <c r="IJ53" i="65032"/>
  <c r="II182" i="65032"/>
  <c r="II246" i="65032" s="1"/>
  <c r="IJ55" i="65032"/>
  <c r="IG185" i="65032"/>
  <c r="IH58" i="65032"/>
  <c r="II185" i="65032"/>
  <c r="II249" i="65032" s="1"/>
  <c r="IJ58" i="65032"/>
  <c r="IV158" i="65032"/>
  <c r="IV222" i="65032" s="1"/>
  <c r="IW31" i="65032"/>
  <c r="IW158" i="65032" s="1"/>
  <c r="IY31" i="65032"/>
  <c r="IY158" i="65032" s="1"/>
  <c r="IY222" i="65032" s="1"/>
  <c r="JC79" i="65032"/>
  <c r="JC206" i="65032" s="1"/>
  <c r="JC270" i="65032" s="1"/>
  <c r="JB50" i="65032"/>
  <c r="JA177" i="65032"/>
  <c r="JD62" i="65032"/>
  <c r="JG62" i="65032" s="1"/>
  <c r="JC189" i="65032"/>
  <c r="JC253" i="65032" s="1"/>
  <c r="IX209" i="65032"/>
  <c r="IW273" i="65032"/>
  <c r="IX273" i="65032" s="1"/>
  <c r="IS222" i="65032"/>
  <c r="IT222" i="65032" s="1"/>
  <c r="IT158" i="65032"/>
  <c r="IX205" i="65032"/>
  <c r="IW269" i="65032"/>
  <c r="IX269" i="65032" s="1"/>
  <c r="IX193" i="65032"/>
  <c r="IW257" i="65032"/>
  <c r="IX257" i="65032" s="1"/>
  <c r="IS227" i="65032"/>
  <c r="IT227" i="65032" s="1"/>
  <c r="IT163" i="65032"/>
  <c r="IX211" i="65032"/>
  <c r="IW275" i="65032"/>
  <c r="IX275" i="65032" s="1"/>
  <c r="IX183" i="65032"/>
  <c r="IW247" i="65032"/>
  <c r="IX247" i="65032" s="1"/>
  <c r="IX206" i="65032"/>
  <c r="IW270" i="65032"/>
  <c r="IX270" i="65032" s="1"/>
  <c r="IZ189" i="65032"/>
  <c r="IZ253" i="65032" s="1"/>
  <c r="EY62" i="65032"/>
  <c r="IZ177" i="65032"/>
  <c r="IZ241" i="65032" s="1"/>
  <c r="EY50" i="65032"/>
  <c r="IW92" i="65032"/>
  <c r="IX92" i="65032" s="1"/>
  <c r="IY92" i="65032"/>
  <c r="IZ92" i="65032" s="1"/>
  <c r="IW109" i="65032"/>
  <c r="IX109" i="65032" s="1"/>
  <c r="IY109" i="65032"/>
  <c r="IZ109" i="65032" s="1"/>
  <c r="IW107" i="65032"/>
  <c r="IX107" i="65032" s="1"/>
  <c r="IY107" i="65032"/>
  <c r="IZ107" i="65032" s="1"/>
  <c r="IW105" i="65032"/>
  <c r="IX105" i="65032" s="1"/>
  <c r="IY105" i="65032"/>
  <c r="IZ105" i="65032" s="1"/>
  <c r="IW103" i="65032"/>
  <c r="IX103" i="65032" s="1"/>
  <c r="IY103" i="65032"/>
  <c r="IZ103" i="65032" s="1"/>
  <c r="IW101" i="65032"/>
  <c r="IX101" i="65032" s="1"/>
  <c r="IY101" i="65032"/>
  <c r="IZ101" i="65032" s="1"/>
  <c r="IW99" i="65032"/>
  <c r="IX99" i="65032" s="1"/>
  <c r="IY99" i="65032"/>
  <c r="IZ99" i="65032" s="1"/>
  <c r="IW97" i="65032"/>
  <c r="IX97" i="65032" s="1"/>
  <c r="IY97" i="65032"/>
  <c r="IZ97" i="65032" s="1"/>
  <c r="IW95" i="65032"/>
  <c r="IX95" i="65032" s="1"/>
  <c r="IY95" i="65032"/>
  <c r="IZ95" i="65032" s="1"/>
  <c r="IW93" i="65032"/>
  <c r="IX93" i="65032" s="1"/>
  <c r="IY93" i="65032"/>
  <c r="IZ93" i="65032" s="1"/>
  <c r="JA147" i="65032"/>
  <c r="JB147" i="65032" s="1"/>
  <c r="JC147" i="65032"/>
  <c r="JD147" i="65032" s="1"/>
  <c r="JA143" i="65032"/>
  <c r="JB143" i="65032" s="1"/>
  <c r="JC143" i="65032"/>
  <c r="JD143" i="65032" s="1"/>
  <c r="JA139" i="65032"/>
  <c r="JB139" i="65032" s="1"/>
  <c r="JC139" i="65032"/>
  <c r="JD139" i="65032" s="1"/>
  <c r="JA135" i="65032"/>
  <c r="JB135" i="65032" s="1"/>
  <c r="JC135" i="65032"/>
  <c r="JD135" i="65032" s="1"/>
  <c r="JA131" i="65032"/>
  <c r="JB131" i="65032" s="1"/>
  <c r="JC131" i="65032"/>
  <c r="JD131" i="65032" s="1"/>
  <c r="JA127" i="65032"/>
  <c r="JB127" i="65032" s="1"/>
  <c r="JC127" i="65032"/>
  <c r="JD127" i="65032" s="1"/>
  <c r="JA123" i="65032"/>
  <c r="JB123" i="65032" s="1"/>
  <c r="JC123" i="65032"/>
  <c r="JD123" i="65032" s="1"/>
  <c r="JA119" i="65032"/>
  <c r="JB119" i="65032" s="1"/>
  <c r="JC119" i="65032"/>
  <c r="JD119" i="65032" s="1"/>
  <c r="JA115" i="65032"/>
  <c r="JB115" i="65032" s="1"/>
  <c r="JC115" i="65032"/>
  <c r="JD115" i="65032" s="1"/>
  <c r="JA111" i="65032"/>
  <c r="JB111" i="65032" s="1"/>
  <c r="JC111" i="65032"/>
  <c r="JD111" i="65032" s="1"/>
  <c r="JA148" i="65032"/>
  <c r="JB148" i="65032" s="1"/>
  <c r="JC148" i="65032"/>
  <c r="JD148" i="65032" s="1"/>
  <c r="JA144" i="65032"/>
  <c r="JB144" i="65032" s="1"/>
  <c r="JC144" i="65032"/>
  <c r="JD144" i="65032" s="1"/>
  <c r="JA140" i="65032"/>
  <c r="JB140" i="65032" s="1"/>
  <c r="JC140" i="65032"/>
  <c r="JD140" i="65032" s="1"/>
  <c r="JA136" i="65032"/>
  <c r="JB136" i="65032" s="1"/>
  <c r="JC136" i="65032"/>
  <c r="JD136" i="65032" s="1"/>
  <c r="JA132" i="65032"/>
  <c r="JB132" i="65032" s="1"/>
  <c r="JC132" i="65032"/>
  <c r="JD132" i="65032" s="1"/>
  <c r="JA128" i="65032"/>
  <c r="JB128" i="65032" s="1"/>
  <c r="JC128" i="65032"/>
  <c r="JD128" i="65032" s="1"/>
  <c r="JA124" i="65032"/>
  <c r="JB124" i="65032" s="1"/>
  <c r="JC124" i="65032"/>
  <c r="JD124" i="65032" s="1"/>
  <c r="JA120" i="65032"/>
  <c r="JB120" i="65032" s="1"/>
  <c r="JC120" i="65032"/>
  <c r="JD120" i="65032" s="1"/>
  <c r="JA116" i="65032"/>
  <c r="JB116" i="65032" s="1"/>
  <c r="JC116" i="65032"/>
  <c r="JD116" i="65032" s="1"/>
  <c r="JA112" i="65032"/>
  <c r="JB112" i="65032" s="1"/>
  <c r="JC112" i="65032"/>
  <c r="JD112" i="65032" s="1"/>
  <c r="IW91" i="65032"/>
  <c r="IX91" i="65032" s="1"/>
  <c r="IY91" i="65032"/>
  <c r="IZ91" i="65032" s="1"/>
  <c r="JA149" i="65032"/>
  <c r="JB149" i="65032" s="1"/>
  <c r="JC149" i="65032"/>
  <c r="JD149" i="65032" s="1"/>
  <c r="JA145" i="65032"/>
  <c r="JB145" i="65032" s="1"/>
  <c r="JC145" i="65032"/>
  <c r="JD145" i="65032" s="1"/>
  <c r="JA141" i="65032"/>
  <c r="JB141" i="65032" s="1"/>
  <c r="JC141" i="65032"/>
  <c r="JD141" i="65032" s="1"/>
  <c r="JA137" i="65032"/>
  <c r="JB137" i="65032" s="1"/>
  <c r="JC137" i="65032"/>
  <c r="JD137" i="65032" s="1"/>
  <c r="JA133" i="65032"/>
  <c r="JB133" i="65032" s="1"/>
  <c r="JC133" i="65032"/>
  <c r="JD133" i="65032" s="1"/>
  <c r="JA129" i="65032"/>
  <c r="JB129" i="65032" s="1"/>
  <c r="JC129" i="65032"/>
  <c r="JD129" i="65032" s="1"/>
  <c r="JA125" i="65032"/>
  <c r="JB125" i="65032" s="1"/>
  <c r="JC125" i="65032"/>
  <c r="JD125" i="65032" s="1"/>
  <c r="JA121" i="65032"/>
  <c r="JB121" i="65032" s="1"/>
  <c r="JC121" i="65032"/>
  <c r="JD121" i="65032" s="1"/>
  <c r="JA117" i="65032"/>
  <c r="JB117" i="65032" s="1"/>
  <c r="JC117" i="65032"/>
  <c r="JD117" i="65032" s="1"/>
  <c r="JA113" i="65032"/>
  <c r="JB113" i="65032" s="1"/>
  <c r="JC113" i="65032"/>
  <c r="JD113" i="65032" s="1"/>
  <c r="JA150" i="65032"/>
  <c r="JB150" i="65032" s="1"/>
  <c r="JC150" i="65032"/>
  <c r="JD150" i="65032" s="1"/>
  <c r="JA146" i="65032"/>
  <c r="JB146" i="65032" s="1"/>
  <c r="JC146" i="65032"/>
  <c r="JD146" i="65032" s="1"/>
  <c r="JA142" i="65032"/>
  <c r="JB142" i="65032" s="1"/>
  <c r="JC142" i="65032"/>
  <c r="JD142" i="65032" s="1"/>
  <c r="JA138" i="65032"/>
  <c r="JB138" i="65032" s="1"/>
  <c r="JC138" i="65032"/>
  <c r="JD138" i="65032" s="1"/>
  <c r="JA134" i="65032"/>
  <c r="JB134" i="65032" s="1"/>
  <c r="JC134" i="65032"/>
  <c r="JD134" i="65032" s="1"/>
  <c r="JA130" i="65032"/>
  <c r="JB130" i="65032" s="1"/>
  <c r="JC130" i="65032"/>
  <c r="JD130" i="65032" s="1"/>
  <c r="JA126" i="65032"/>
  <c r="JB126" i="65032" s="1"/>
  <c r="JC126" i="65032"/>
  <c r="JD126" i="65032" s="1"/>
  <c r="JA122" i="65032"/>
  <c r="JB122" i="65032" s="1"/>
  <c r="JC122" i="65032"/>
  <c r="JD122" i="65032" s="1"/>
  <c r="JA118" i="65032"/>
  <c r="JB118" i="65032" s="1"/>
  <c r="JC118" i="65032"/>
  <c r="JD118" i="65032" s="1"/>
  <c r="JA114" i="65032"/>
  <c r="JB114" i="65032" s="1"/>
  <c r="JC114" i="65032"/>
  <c r="JD114" i="65032" s="1"/>
  <c r="IW110" i="65032"/>
  <c r="IX110" i="65032" s="1"/>
  <c r="IY110" i="65032"/>
  <c r="IZ110" i="65032" s="1"/>
  <c r="IW108" i="65032"/>
  <c r="IX108" i="65032" s="1"/>
  <c r="IY108" i="65032"/>
  <c r="IZ108" i="65032" s="1"/>
  <c r="IW106" i="65032"/>
  <c r="IX106" i="65032" s="1"/>
  <c r="IY106" i="65032"/>
  <c r="IZ106" i="65032" s="1"/>
  <c r="IW104" i="65032"/>
  <c r="IX104" i="65032" s="1"/>
  <c r="IY104" i="65032"/>
  <c r="IZ104" i="65032" s="1"/>
  <c r="IW102" i="65032"/>
  <c r="IX102" i="65032" s="1"/>
  <c r="IY102" i="65032"/>
  <c r="IZ102" i="65032" s="1"/>
  <c r="IW100" i="65032"/>
  <c r="IX100" i="65032" s="1"/>
  <c r="IY100" i="65032"/>
  <c r="IZ100" i="65032" s="1"/>
  <c r="IW98" i="65032"/>
  <c r="IX98" i="65032" s="1"/>
  <c r="IY98" i="65032"/>
  <c r="IZ98" i="65032" s="1"/>
  <c r="IW96" i="65032"/>
  <c r="IX96" i="65032" s="1"/>
  <c r="IY96" i="65032"/>
  <c r="IZ96" i="65032" s="1"/>
  <c r="IW94" i="65032"/>
  <c r="IX94" i="65032" s="1"/>
  <c r="IY94" i="65032"/>
  <c r="IZ94" i="65032" s="1"/>
  <c r="EW35" i="65032"/>
  <c r="EV37" i="65032"/>
  <c r="IT60" i="65032" l="1"/>
  <c r="JK306" i="65032"/>
  <c r="JL306" i="65032" s="1"/>
  <c r="JI306" i="65032"/>
  <c r="JJ306" i="65032" s="1"/>
  <c r="JK312" i="65032"/>
  <c r="JL312" i="65032" s="1"/>
  <c r="JI312" i="65032"/>
  <c r="JJ312" i="65032" s="1"/>
  <c r="JI316" i="65032"/>
  <c r="JJ316" i="65032" s="1"/>
  <c r="JK316" i="65032"/>
  <c r="JL316" i="65032" s="1"/>
  <c r="JI294" i="65032"/>
  <c r="JJ294" i="65032" s="1"/>
  <c r="JK294" i="65032"/>
  <c r="JL294" i="65032" s="1"/>
  <c r="JI324" i="65032"/>
  <c r="JJ324" i="65032" s="1"/>
  <c r="JK324" i="65032"/>
  <c r="JL324" i="65032" s="1"/>
  <c r="JI320" i="65032"/>
  <c r="JJ320" i="65032" s="1"/>
  <c r="JK320" i="65032"/>
  <c r="JL320" i="65032" s="1"/>
  <c r="JI290" i="65032"/>
  <c r="JJ290" i="65032" s="1"/>
  <c r="JK290" i="65032"/>
  <c r="JL290" i="65032" s="1"/>
  <c r="JK335" i="65032"/>
  <c r="JL335" i="65032" s="1"/>
  <c r="JI335" i="65032"/>
  <c r="JJ335" i="65032" s="1"/>
  <c r="JI291" i="65032"/>
  <c r="JJ291" i="65032" s="1"/>
  <c r="JK291" i="65032"/>
  <c r="JL291" i="65032" s="1"/>
  <c r="JI293" i="65032"/>
  <c r="JJ293" i="65032" s="1"/>
  <c r="JK293" i="65032"/>
  <c r="JL293" i="65032" s="1"/>
  <c r="JK302" i="65032"/>
  <c r="JL302" i="65032" s="1"/>
  <c r="JI302" i="65032"/>
  <c r="JJ302" i="65032" s="1"/>
  <c r="JI340" i="65032"/>
  <c r="JJ340" i="65032" s="1"/>
  <c r="JK340" i="65032"/>
  <c r="JL340" i="65032" s="1"/>
  <c r="JI330" i="65032"/>
  <c r="JJ330" i="65032" s="1"/>
  <c r="JK330" i="65032"/>
  <c r="JL330" i="65032" s="1"/>
  <c r="JK283" i="65032"/>
  <c r="JL283" i="65032" s="1"/>
  <c r="JI283" i="65032"/>
  <c r="JJ283" i="65032" s="1"/>
  <c r="JI301" i="65032"/>
  <c r="JJ301" i="65032" s="1"/>
  <c r="JK301" i="65032"/>
  <c r="JL301" i="65032" s="1"/>
  <c r="JK314" i="65032"/>
  <c r="JL314" i="65032" s="1"/>
  <c r="JI314" i="65032"/>
  <c r="JJ314" i="65032" s="1"/>
  <c r="JK331" i="65032"/>
  <c r="JL331" i="65032" s="1"/>
  <c r="JI331" i="65032"/>
  <c r="JJ331" i="65032" s="1"/>
  <c r="JE282" i="65032"/>
  <c r="JF282" i="65032" s="1"/>
  <c r="JG282" i="65032"/>
  <c r="JH282" i="65032" s="1"/>
  <c r="JK288" i="65032"/>
  <c r="JL288" i="65032" s="1"/>
  <c r="JI288" i="65032"/>
  <c r="JJ288" i="65032" s="1"/>
  <c r="JK298" i="65032"/>
  <c r="JL298" i="65032" s="1"/>
  <c r="JI298" i="65032"/>
  <c r="JJ298" i="65032" s="1"/>
  <c r="JI310" i="65032"/>
  <c r="JJ310" i="65032" s="1"/>
  <c r="JK310" i="65032"/>
  <c r="JL310" i="65032" s="1"/>
  <c r="JI315" i="65032"/>
  <c r="JJ315" i="65032" s="1"/>
  <c r="JK315" i="65032"/>
  <c r="JL315" i="65032" s="1"/>
  <c r="JI299" i="65032"/>
  <c r="JJ299" i="65032" s="1"/>
  <c r="JK299" i="65032"/>
  <c r="JL299" i="65032" s="1"/>
  <c r="JK339" i="65032"/>
  <c r="JL339" i="65032" s="1"/>
  <c r="JI339" i="65032"/>
  <c r="JJ339" i="65032" s="1"/>
  <c r="JI341" i="65032"/>
  <c r="JJ341" i="65032" s="1"/>
  <c r="JK341" i="65032"/>
  <c r="JL341" i="65032" s="1"/>
  <c r="JI308" i="65032"/>
  <c r="JJ308" i="65032" s="1"/>
  <c r="JK308" i="65032"/>
  <c r="JL308" i="65032" s="1"/>
  <c r="JK327" i="65032"/>
  <c r="JL327" i="65032" s="1"/>
  <c r="JI327" i="65032"/>
  <c r="JJ327" i="65032" s="1"/>
  <c r="JK329" i="65032"/>
  <c r="JL329" i="65032" s="1"/>
  <c r="JI329" i="65032"/>
  <c r="JJ329" i="65032" s="1"/>
  <c r="JK336" i="65032"/>
  <c r="JL336" i="65032" s="1"/>
  <c r="JI336" i="65032"/>
  <c r="JJ336" i="65032" s="1"/>
  <c r="JK297" i="65032"/>
  <c r="JL297" i="65032" s="1"/>
  <c r="JI297" i="65032"/>
  <c r="JJ297" i="65032" s="1"/>
  <c r="JK309" i="65032"/>
  <c r="JL309" i="65032" s="1"/>
  <c r="JI309" i="65032"/>
  <c r="JJ309" i="65032" s="1"/>
  <c r="JK328" i="65032"/>
  <c r="JL328" i="65032" s="1"/>
  <c r="JI328" i="65032"/>
  <c r="JJ328" i="65032" s="1"/>
  <c r="JK333" i="65032"/>
  <c r="JL333" i="65032" s="1"/>
  <c r="JI333" i="65032"/>
  <c r="JJ333" i="65032" s="1"/>
  <c r="JK337" i="65032"/>
  <c r="JL337" i="65032" s="1"/>
  <c r="JI337" i="65032"/>
  <c r="JJ337" i="65032" s="1"/>
  <c r="JI285" i="65032"/>
  <c r="JJ285" i="65032" s="1"/>
  <c r="JK285" i="65032"/>
  <c r="JL285" i="65032" s="1"/>
  <c r="JK334" i="65032"/>
  <c r="JL334" i="65032" s="1"/>
  <c r="JI334" i="65032"/>
  <c r="JJ334" i="65032" s="1"/>
  <c r="JK286" i="65032"/>
  <c r="JL286" i="65032" s="1"/>
  <c r="JI286" i="65032"/>
  <c r="JJ286" i="65032" s="1"/>
  <c r="JI287" i="65032"/>
  <c r="JJ287" i="65032" s="1"/>
  <c r="JK287" i="65032"/>
  <c r="JL287" i="65032" s="1"/>
  <c r="JK292" i="65032"/>
  <c r="JL292" i="65032" s="1"/>
  <c r="JI292" i="65032"/>
  <c r="JJ292" i="65032" s="1"/>
  <c r="JK319" i="65032"/>
  <c r="JL319" i="65032" s="1"/>
  <c r="JI319" i="65032"/>
  <c r="JJ319" i="65032" s="1"/>
  <c r="JI326" i="65032"/>
  <c r="JJ326" i="65032" s="1"/>
  <c r="JK326" i="65032"/>
  <c r="JL326" i="65032" s="1"/>
  <c r="JK295" i="65032"/>
  <c r="JL295" i="65032" s="1"/>
  <c r="JI295" i="65032"/>
  <c r="JJ295" i="65032" s="1"/>
  <c r="JK325" i="65032"/>
  <c r="JL325" i="65032" s="1"/>
  <c r="JI325" i="65032"/>
  <c r="JJ325" i="65032" s="1"/>
  <c r="JK317" i="65032"/>
  <c r="JL317" i="65032" s="1"/>
  <c r="JI317" i="65032"/>
  <c r="JJ317" i="65032" s="1"/>
  <c r="JK318" i="65032"/>
  <c r="JL318" i="65032" s="1"/>
  <c r="JI318" i="65032"/>
  <c r="JJ318" i="65032" s="1"/>
  <c r="JK300" i="65032"/>
  <c r="JL300" i="65032" s="1"/>
  <c r="JI300" i="65032"/>
  <c r="JJ300" i="65032" s="1"/>
  <c r="JK311" i="65032"/>
  <c r="JL311" i="65032" s="1"/>
  <c r="JI311" i="65032"/>
  <c r="JJ311" i="65032" s="1"/>
  <c r="JI322" i="65032"/>
  <c r="JJ322" i="65032" s="1"/>
  <c r="JK322" i="65032"/>
  <c r="JL322" i="65032" s="1"/>
  <c r="JK323" i="65032"/>
  <c r="JL323" i="65032" s="1"/>
  <c r="JI323" i="65032"/>
  <c r="JJ323" i="65032" s="1"/>
  <c r="JI305" i="65032"/>
  <c r="JJ305" i="65032" s="1"/>
  <c r="JK305" i="65032"/>
  <c r="JL305" i="65032" s="1"/>
  <c r="JK321" i="65032"/>
  <c r="JL321" i="65032" s="1"/>
  <c r="JI321" i="65032"/>
  <c r="JJ321" i="65032" s="1"/>
  <c r="JI307" i="65032"/>
  <c r="JJ307" i="65032" s="1"/>
  <c r="JK307" i="65032"/>
  <c r="JL307" i="65032" s="1"/>
  <c r="JK289" i="65032"/>
  <c r="JL289" i="65032" s="1"/>
  <c r="JI289" i="65032"/>
  <c r="JJ289" i="65032" s="1"/>
  <c r="JK303" i="65032"/>
  <c r="JL303" i="65032" s="1"/>
  <c r="JI303" i="65032"/>
  <c r="JJ303" i="65032" s="1"/>
  <c r="JI296" i="65032"/>
  <c r="JJ296" i="65032" s="1"/>
  <c r="JK296" i="65032"/>
  <c r="JL296" i="65032" s="1"/>
  <c r="JK284" i="65032"/>
  <c r="JL284" i="65032" s="1"/>
  <c r="JI284" i="65032"/>
  <c r="JJ284" i="65032" s="1"/>
  <c r="JI338" i="65032"/>
  <c r="JJ338" i="65032" s="1"/>
  <c r="JK338" i="65032"/>
  <c r="JL338" i="65032" s="1"/>
  <c r="JK304" i="65032"/>
  <c r="JL304" i="65032" s="1"/>
  <c r="JI304" i="65032"/>
  <c r="JJ304" i="65032" s="1"/>
  <c r="JI313" i="65032"/>
  <c r="JJ313" i="65032" s="1"/>
  <c r="JK313" i="65032"/>
  <c r="JL313" i="65032" s="1"/>
  <c r="JI332" i="65032"/>
  <c r="JJ332" i="65032" s="1"/>
  <c r="JK332" i="65032"/>
  <c r="JL332" i="65032" s="1"/>
  <c r="IU187" i="65032"/>
  <c r="IU251" i="65032" s="1"/>
  <c r="IW258" i="65032"/>
  <c r="IX258" i="65032" s="1"/>
  <c r="IX67" i="65032"/>
  <c r="IW81" i="65032"/>
  <c r="IW208" i="65032" s="1"/>
  <c r="IS208" i="65032"/>
  <c r="IT208" i="65032" s="1"/>
  <c r="IY81" i="65032"/>
  <c r="IZ81" i="65032" s="1"/>
  <c r="JC81" i="65032" s="1"/>
  <c r="JC208" i="65032" s="1"/>
  <c r="JC272" i="65032" s="1"/>
  <c r="IT175" i="65032"/>
  <c r="EX81" i="65032"/>
  <c r="IJ43" i="65032"/>
  <c r="IM43" i="65032" s="1"/>
  <c r="IG233" i="65032"/>
  <c r="IH233" i="65032" s="1"/>
  <c r="IH43" i="65032"/>
  <c r="IO258" i="65032"/>
  <c r="IP258" i="65032" s="1"/>
  <c r="IT67" i="65032"/>
  <c r="IS258" i="65032"/>
  <c r="IT258" i="65032" s="1"/>
  <c r="IO222" i="65032"/>
  <c r="IP222" i="65032" s="1"/>
  <c r="IK226" i="65032"/>
  <c r="IL226" i="65032" s="1"/>
  <c r="IO162" i="65032"/>
  <c r="IO226" i="65032" s="1"/>
  <c r="IP226" i="65032" s="1"/>
  <c r="IV35" i="65032"/>
  <c r="IY35" i="65032" s="1"/>
  <c r="IZ35" i="65032" s="1"/>
  <c r="IZ162" i="65032" s="1"/>
  <c r="IZ226" i="65032" s="1"/>
  <c r="IV74" i="65032"/>
  <c r="IW74" i="65032" s="1"/>
  <c r="IX74" i="65032" s="1"/>
  <c r="IW197" i="65032"/>
  <c r="IW261" i="65032" s="1"/>
  <c r="IX261" i="65032" s="1"/>
  <c r="IO29" i="65032"/>
  <c r="IP29" i="65032" s="1"/>
  <c r="IQ29" i="65032"/>
  <c r="IR29" i="65032" s="1"/>
  <c r="EX48" i="65032"/>
  <c r="IP188" i="65032"/>
  <c r="IN156" i="65032"/>
  <c r="IN220" i="65032" s="1"/>
  <c r="IZ66" i="65032"/>
  <c r="JA66" i="65032" s="1"/>
  <c r="JA193" i="65032" s="1"/>
  <c r="JA257" i="65032" s="1"/>
  <c r="JB257" i="65032" s="1"/>
  <c r="IW72" i="65032"/>
  <c r="IW199" i="65032" s="1"/>
  <c r="IW175" i="65032"/>
  <c r="IW239" i="65032" s="1"/>
  <c r="IX239" i="65032" s="1"/>
  <c r="IY72" i="65032"/>
  <c r="IY199" i="65032" s="1"/>
  <c r="IY263" i="65032" s="1"/>
  <c r="EX72" i="65032"/>
  <c r="IY48" i="65032"/>
  <c r="IY175" i="65032" s="1"/>
  <c r="IY239" i="65032" s="1"/>
  <c r="IV175" i="65032"/>
  <c r="IV239" i="65032" s="1"/>
  <c r="IK220" i="65032"/>
  <c r="IL220" i="65032" s="1"/>
  <c r="IU202" i="65032"/>
  <c r="IU266" i="65032" s="1"/>
  <c r="IS226" i="65032"/>
  <c r="IT226" i="65032" s="1"/>
  <c r="IW190" i="65032"/>
  <c r="IX190" i="65032" s="1"/>
  <c r="IH49" i="65032"/>
  <c r="IG176" i="65032"/>
  <c r="II176" i="65032"/>
  <c r="II240" i="65032" s="1"/>
  <c r="IJ49" i="65032"/>
  <c r="JA70" i="65032"/>
  <c r="JB70" i="65032" s="1"/>
  <c r="IX177" i="65032"/>
  <c r="EY84" i="65032"/>
  <c r="EY70" i="65032"/>
  <c r="JA206" i="65032"/>
  <c r="JB206" i="65032" s="1"/>
  <c r="JD70" i="65032"/>
  <c r="JE70" i="65032" s="1"/>
  <c r="JE197" i="65032" s="1"/>
  <c r="JC84" i="65032"/>
  <c r="JD84" i="65032" s="1"/>
  <c r="EZ84" i="65032" s="1"/>
  <c r="IY211" i="65032"/>
  <c r="IY275" i="65032" s="1"/>
  <c r="IZ211" i="65032"/>
  <c r="IZ275" i="65032" s="1"/>
  <c r="IZ197" i="65032"/>
  <c r="IZ261" i="65032" s="1"/>
  <c r="JC56" i="65032"/>
  <c r="JC183" i="65032" s="1"/>
  <c r="JC247" i="65032" s="1"/>
  <c r="IV161" i="65032"/>
  <c r="IV225" i="65032" s="1"/>
  <c r="IY34" i="65032"/>
  <c r="IZ34" i="65032" s="1"/>
  <c r="JC34" i="65032" s="1"/>
  <c r="JD34" i="65032" s="1"/>
  <c r="IJ32" i="65032"/>
  <c r="II159" i="65032"/>
  <c r="II223" i="65032" s="1"/>
  <c r="II165" i="65032"/>
  <c r="II229" i="65032" s="1"/>
  <c r="IJ38" i="65032"/>
  <c r="IG159" i="65032"/>
  <c r="IH32" i="65032"/>
  <c r="JA189" i="65032"/>
  <c r="JB189" i="65032" s="1"/>
  <c r="IH38" i="65032"/>
  <c r="IG165" i="65032"/>
  <c r="IH170" i="65032"/>
  <c r="IG234" i="65032"/>
  <c r="IH234" i="65032" s="1"/>
  <c r="IV163" i="65032"/>
  <c r="IV227" i="65032" s="1"/>
  <c r="IW189" i="65032"/>
  <c r="IK232" i="65032"/>
  <c r="IL232" i="65032" s="1"/>
  <c r="IL42" i="65032"/>
  <c r="IK169" i="65032"/>
  <c r="IO41" i="65032"/>
  <c r="IQ41" i="65032"/>
  <c r="EV41" i="65032"/>
  <c r="IN168" i="65032"/>
  <c r="IN232" i="65032" s="1"/>
  <c r="JA211" i="65032"/>
  <c r="JB211" i="65032" s="1"/>
  <c r="JA190" i="65032"/>
  <c r="JB190" i="65032" s="1"/>
  <c r="IN42" i="65032"/>
  <c r="IM169" i="65032"/>
  <c r="IM233" i="65032" s="1"/>
  <c r="IY205" i="65032"/>
  <c r="IY269" i="65032" s="1"/>
  <c r="IZ78" i="65032"/>
  <c r="JD79" i="65032"/>
  <c r="JD206" i="65032" s="1"/>
  <c r="JD270" i="65032" s="1"/>
  <c r="JC177" i="65032"/>
  <c r="JC241" i="65032" s="1"/>
  <c r="JE62" i="65032"/>
  <c r="JF62" i="65032" s="1"/>
  <c r="IC224" i="65032"/>
  <c r="ID224" i="65032" s="1"/>
  <c r="II33" i="65032"/>
  <c r="IG33" i="65032"/>
  <c r="IF160" i="65032"/>
  <c r="IF224" i="65032" s="1"/>
  <c r="ET33" i="65032"/>
  <c r="IS161" i="65032"/>
  <c r="IZ31" i="65032"/>
  <c r="IZ158" i="65032" s="1"/>
  <c r="IZ222" i="65032" s="1"/>
  <c r="IW34" i="65032"/>
  <c r="IW161" i="65032" s="1"/>
  <c r="IW225" i="65032" s="1"/>
  <c r="IX225" i="65032" s="1"/>
  <c r="EY56" i="65032"/>
  <c r="IU161" i="65032"/>
  <c r="IU225" i="65032" s="1"/>
  <c r="IP184" i="65032"/>
  <c r="IO248" i="65032"/>
  <c r="IP248" i="65032" s="1"/>
  <c r="IG237" i="65032"/>
  <c r="IH237" i="65032" s="1"/>
  <c r="IJ173" i="65032"/>
  <c r="IJ237" i="65032" s="1"/>
  <c r="IK46" i="65032"/>
  <c r="EU46" i="65032"/>
  <c r="IM46" i="65032"/>
  <c r="IQ200" i="65032"/>
  <c r="IQ264" i="65032" s="1"/>
  <c r="IR73" i="65032"/>
  <c r="IS57" i="65032"/>
  <c r="EW57" i="65032"/>
  <c r="IR184" i="65032"/>
  <c r="IR248" i="65032" s="1"/>
  <c r="IU57" i="65032"/>
  <c r="IX31" i="65032"/>
  <c r="JA56" i="65032"/>
  <c r="JA183" i="65032" s="1"/>
  <c r="JA247" i="65032" s="1"/>
  <c r="JB247" i="65032" s="1"/>
  <c r="IO200" i="65032"/>
  <c r="IP73" i="65032"/>
  <c r="IF167" i="65032"/>
  <c r="IF231" i="65032" s="1"/>
  <c r="IG40" i="65032"/>
  <c r="II40" i="65032"/>
  <c r="ET40" i="65032"/>
  <c r="IG259" i="65032"/>
  <c r="IH259" i="65032" s="1"/>
  <c r="IH195" i="65032"/>
  <c r="IC231" i="65032"/>
  <c r="ID231" i="65032" s="1"/>
  <c r="JC82" i="65032"/>
  <c r="JA82" i="65032"/>
  <c r="IZ80" i="65032"/>
  <c r="IY207" i="65032"/>
  <c r="IY271" i="65032" s="1"/>
  <c r="IT61" i="65032"/>
  <c r="IS188" i="65032"/>
  <c r="EY82" i="65032"/>
  <c r="IZ194" i="65032"/>
  <c r="IZ258" i="65032" s="1"/>
  <c r="IX80" i="65032"/>
  <c r="IW207" i="65032"/>
  <c r="IU188" i="65032"/>
  <c r="IU252" i="65032" s="1"/>
  <c r="IV61" i="65032"/>
  <c r="IK68" i="65032"/>
  <c r="EU68" i="65032"/>
  <c r="IJ195" i="65032"/>
  <c r="IJ259" i="65032" s="1"/>
  <c r="IM68" i="65032"/>
  <c r="IF172" i="65032"/>
  <c r="IF236" i="65032" s="1"/>
  <c r="II45" i="65032"/>
  <c r="IG45" i="65032"/>
  <c r="ET45" i="65032"/>
  <c r="IK76" i="65032"/>
  <c r="EU76" i="65032"/>
  <c r="IM76" i="65032"/>
  <c r="IJ203" i="65032"/>
  <c r="IJ267" i="65032" s="1"/>
  <c r="IU191" i="65032"/>
  <c r="IU255" i="65032" s="1"/>
  <c r="IV64" i="65032"/>
  <c r="EU85" i="65032"/>
  <c r="IJ212" i="65032"/>
  <c r="IJ276" i="65032" s="1"/>
  <c r="IK85" i="65032"/>
  <c r="IM85" i="65032"/>
  <c r="IH203" i="65032"/>
  <c r="IG267" i="65032"/>
  <c r="IH267" i="65032" s="1"/>
  <c r="II178" i="65032"/>
  <c r="II242" i="65032" s="1"/>
  <c r="IJ51" i="65032"/>
  <c r="IS191" i="65032"/>
  <c r="IT64" i="65032"/>
  <c r="IH212" i="65032"/>
  <c r="IG276" i="65032"/>
  <c r="IH276" i="65032" s="1"/>
  <c r="IG178" i="65032"/>
  <c r="IH51" i="65032"/>
  <c r="IC236" i="65032"/>
  <c r="ID236" i="65032" s="1"/>
  <c r="IF155" i="65032"/>
  <c r="IF219" i="65032" s="1"/>
  <c r="IG28" i="65032"/>
  <c r="II28" i="65032"/>
  <c r="ET28" i="65032"/>
  <c r="IL86" i="65032"/>
  <c r="IK213" i="65032"/>
  <c r="IL30" i="65032"/>
  <c r="IK157" i="65032"/>
  <c r="IP37" i="65032"/>
  <c r="IO164" i="65032"/>
  <c r="IH27" i="65032"/>
  <c r="IG154" i="65032"/>
  <c r="IC219" i="65032"/>
  <c r="ID219" i="65032" s="1"/>
  <c r="ID155" i="65032"/>
  <c r="JE50" i="65032"/>
  <c r="JF50" i="65032" s="1"/>
  <c r="IW36" i="65032"/>
  <c r="IX36" i="65032" s="1"/>
  <c r="IR37" i="65032"/>
  <c r="IQ164" i="65032"/>
  <c r="IQ228" i="65032" s="1"/>
  <c r="IK196" i="65032"/>
  <c r="IL69" i="65032"/>
  <c r="IF171" i="65032"/>
  <c r="IF235" i="65032" s="1"/>
  <c r="II44" i="65032"/>
  <c r="ET44" i="65032"/>
  <c r="IG44" i="65032"/>
  <c r="IC235" i="65032"/>
  <c r="ID235" i="65032" s="1"/>
  <c r="IM196" i="65032"/>
  <c r="IM260" i="65032" s="1"/>
  <c r="IN69" i="65032"/>
  <c r="JD63" i="65032"/>
  <c r="JE63" i="65032" s="1"/>
  <c r="JF63" i="65032" s="1"/>
  <c r="JA67" i="65032"/>
  <c r="JA194" i="65032" s="1"/>
  <c r="JA258" i="65032" s="1"/>
  <c r="JB258" i="65032" s="1"/>
  <c r="IM213" i="65032"/>
  <c r="IM277" i="65032" s="1"/>
  <c r="IN86" i="65032"/>
  <c r="IN30" i="65032"/>
  <c r="IM157" i="65032"/>
  <c r="IM221" i="65032" s="1"/>
  <c r="IJ27" i="65032"/>
  <c r="II154" i="65032"/>
  <c r="II218" i="65032" s="1"/>
  <c r="IY163" i="65032"/>
  <c r="IY227" i="65032" s="1"/>
  <c r="IZ36" i="65032"/>
  <c r="JA36" i="65032" s="1"/>
  <c r="JA163" i="65032" s="1"/>
  <c r="IL59" i="65032"/>
  <c r="IK186" i="65032"/>
  <c r="IJ166" i="65032"/>
  <c r="IJ230" i="65032" s="1"/>
  <c r="IK39" i="65032"/>
  <c r="IM39" i="65032"/>
  <c r="EU39" i="65032"/>
  <c r="IM192" i="65032"/>
  <c r="IM256" i="65032" s="1"/>
  <c r="IN65" i="65032"/>
  <c r="IL47" i="65032"/>
  <c r="IK174" i="65032"/>
  <c r="IM186" i="65032"/>
  <c r="IM250" i="65032" s="1"/>
  <c r="IN59" i="65032"/>
  <c r="EU54" i="65032"/>
  <c r="IM54" i="65032"/>
  <c r="IJ181" i="65032"/>
  <c r="IJ245" i="65032" s="1"/>
  <c r="IK54" i="65032"/>
  <c r="JC67" i="65032"/>
  <c r="IN179" i="65032"/>
  <c r="IN243" i="65032" s="1"/>
  <c r="IO52" i="65032"/>
  <c r="EV52" i="65032"/>
  <c r="IQ52" i="65032"/>
  <c r="IN83" i="65032"/>
  <c r="IM210" i="65032"/>
  <c r="IM274" i="65032" s="1"/>
  <c r="IK192" i="65032"/>
  <c r="IL65" i="65032"/>
  <c r="IV202" i="65032"/>
  <c r="IV266" i="65032" s="1"/>
  <c r="IW75" i="65032"/>
  <c r="EX75" i="65032"/>
  <c r="IY75" i="65032"/>
  <c r="IG230" i="65032"/>
  <c r="IH230" i="65032" s="1"/>
  <c r="IS251" i="65032"/>
  <c r="IT251" i="65032" s="1"/>
  <c r="IT187" i="65032"/>
  <c r="IK210" i="65032"/>
  <c r="IL83" i="65032"/>
  <c r="IL198" i="65032"/>
  <c r="IK262" i="65032"/>
  <c r="IL262" i="65032" s="1"/>
  <c r="IV187" i="65032"/>
  <c r="IV251" i="65032" s="1"/>
  <c r="IW60" i="65032"/>
  <c r="EX60" i="65032"/>
  <c r="IY60" i="65032"/>
  <c r="EZ50" i="65032"/>
  <c r="JG50" i="65032"/>
  <c r="JG177" i="65032" s="1"/>
  <c r="JG241" i="65032" s="1"/>
  <c r="IM174" i="65032"/>
  <c r="IM238" i="65032" s="1"/>
  <c r="IN47" i="65032"/>
  <c r="IH181" i="65032"/>
  <c r="IG245" i="65032"/>
  <c r="IH245" i="65032" s="1"/>
  <c r="IL179" i="65032"/>
  <c r="IK243" i="65032"/>
  <c r="IL243" i="65032" s="1"/>
  <c r="IN198" i="65032"/>
  <c r="IN262" i="65032" s="1"/>
  <c r="IO71" i="65032"/>
  <c r="EV71" i="65032"/>
  <c r="IQ71" i="65032"/>
  <c r="IJ204" i="65032"/>
  <c r="IJ268" i="65032" s="1"/>
  <c r="IM77" i="65032"/>
  <c r="EU77" i="65032"/>
  <c r="IK77" i="65032"/>
  <c r="IG268" i="65032"/>
  <c r="IH268" i="65032" s="1"/>
  <c r="IH204" i="65032"/>
  <c r="IM55" i="65032"/>
  <c r="IK55" i="65032"/>
  <c r="IJ182" i="65032"/>
  <c r="IJ246" i="65032" s="1"/>
  <c r="EU55" i="65032"/>
  <c r="IK53" i="65032"/>
  <c r="IJ180" i="65032"/>
  <c r="IJ244" i="65032" s="1"/>
  <c r="IM53" i="65032"/>
  <c r="EU53" i="65032"/>
  <c r="IG246" i="65032"/>
  <c r="IH246" i="65032" s="1"/>
  <c r="IH182" i="65032"/>
  <c r="IH180" i="65032"/>
  <c r="IG244" i="65032"/>
  <c r="IH244" i="65032" s="1"/>
  <c r="IJ185" i="65032"/>
  <c r="IJ249" i="65032" s="1"/>
  <c r="IK58" i="65032"/>
  <c r="EU58" i="65032"/>
  <c r="IM58" i="65032"/>
  <c r="IG249" i="65032"/>
  <c r="IH249" i="65032" s="1"/>
  <c r="IH185" i="65032"/>
  <c r="IX158" i="65032"/>
  <c r="IW222" i="65032"/>
  <c r="IX222" i="65032" s="1"/>
  <c r="JB177" i="65032"/>
  <c r="JA241" i="65032"/>
  <c r="JB241" i="65032" s="1"/>
  <c r="JH62" i="65032"/>
  <c r="JI62" i="65032" s="1"/>
  <c r="JG189" i="65032"/>
  <c r="JG253" i="65032" s="1"/>
  <c r="JD189" i="65032"/>
  <c r="JD253" i="65032" s="1"/>
  <c r="EZ62" i="65032"/>
  <c r="JA96" i="65032"/>
  <c r="JB96" i="65032" s="1"/>
  <c r="JC96" i="65032"/>
  <c r="JD96" i="65032" s="1"/>
  <c r="JA100" i="65032"/>
  <c r="JB100" i="65032" s="1"/>
  <c r="JC100" i="65032"/>
  <c r="JD100" i="65032" s="1"/>
  <c r="JA104" i="65032"/>
  <c r="JB104" i="65032" s="1"/>
  <c r="JC104" i="65032"/>
  <c r="JD104" i="65032" s="1"/>
  <c r="JA108" i="65032"/>
  <c r="JB108" i="65032" s="1"/>
  <c r="JC108" i="65032"/>
  <c r="JD108" i="65032" s="1"/>
  <c r="JA94" i="65032"/>
  <c r="JB94" i="65032" s="1"/>
  <c r="JC94" i="65032"/>
  <c r="JD94" i="65032" s="1"/>
  <c r="JA98" i="65032"/>
  <c r="JB98" i="65032" s="1"/>
  <c r="JC98" i="65032"/>
  <c r="JD98" i="65032" s="1"/>
  <c r="JA102" i="65032"/>
  <c r="JB102" i="65032" s="1"/>
  <c r="JC102" i="65032"/>
  <c r="JD102" i="65032" s="1"/>
  <c r="JA106" i="65032"/>
  <c r="JB106" i="65032" s="1"/>
  <c r="JC106" i="65032"/>
  <c r="JD106" i="65032" s="1"/>
  <c r="JA110" i="65032"/>
  <c r="JB110" i="65032" s="1"/>
  <c r="JC110" i="65032"/>
  <c r="JD110" i="65032" s="1"/>
  <c r="JE114" i="65032"/>
  <c r="JF114" i="65032" s="1"/>
  <c r="JG114" i="65032"/>
  <c r="JH114" i="65032" s="1"/>
  <c r="JE118" i="65032"/>
  <c r="JF118" i="65032" s="1"/>
  <c r="JG118" i="65032"/>
  <c r="JH118" i="65032" s="1"/>
  <c r="JE122" i="65032"/>
  <c r="JF122" i="65032" s="1"/>
  <c r="JG122" i="65032"/>
  <c r="JH122" i="65032" s="1"/>
  <c r="JE126" i="65032"/>
  <c r="JF126" i="65032" s="1"/>
  <c r="JG126" i="65032"/>
  <c r="JH126" i="65032" s="1"/>
  <c r="JE130" i="65032"/>
  <c r="JF130" i="65032" s="1"/>
  <c r="JG130" i="65032"/>
  <c r="JH130" i="65032" s="1"/>
  <c r="JE134" i="65032"/>
  <c r="JF134" i="65032" s="1"/>
  <c r="JG134" i="65032"/>
  <c r="JH134" i="65032" s="1"/>
  <c r="JE138" i="65032"/>
  <c r="JF138" i="65032" s="1"/>
  <c r="JG138" i="65032"/>
  <c r="JH138" i="65032" s="1"/>
  <c r="JE142" i="65032"/>
  <c r="JF142" i="65032" s="1"/>
  <c r="JG142" i="65032"/>
  <c r="JH142" i="65032" s="1"/>
  <c r="JE146" i="65032"/>
  <c r="JF146" i="65032" s="1"/>
  <c r="JG146" i="65032"/>
  <c r="JH146" i="65032" s="1"/>
  <c r="JE150" i="65032"/>
  <c r="JF150" i="65032" s="1"/>
  <c r="JG150" i="65032"/>
  <c r="JH150" i="65032" s="1"/>
  <c r="JE113" i="65032"/>
  <c r="JF113" i="65032" s="1"/>
  <c r="JG113" i="65032"/>
  <c r="JH113" i="65032" s="1"/>
  <c r="JE117" i="65032"/>
  <c r="JF117" i="65032" s="1"/>
  <c r="JG117" i="65032"/>
  <c r="JH117" i="65032" s="1"/>
  <c r="JE121" i="65032"/>
  <c r="JF121" i="65032" s="1"/>
  <c r="JG121" i="65032"/>
  <c r="JH121" i="65032" s="1"/>
  <c r="JE125" i="65032"/>
  <c r="JF125" i="65032" s="1"/>
  <c r="JG125" i="65032"/>
  <c r="JH125" i="65032" s="1"/>
  <c r="JE129" i="65032"/>
  <c r="JF129" i="65032" s="1"/>
  <c r="JG129" i="65032"/>
  <c r="JH129" i="65032" s="1"/>
  <c r="JE133" i="65032"/>
  <c r="JF133" i="65032" s="1"/>
  <c r="JG133" i="65032"/>
  <c r="JH133" i="65032" s="1"/>
  <c r="JE137" i="65032"/>
  <c r="JF137" i="65032" s="1"/>
  <c r="JG137" i="65032"/>
  <c r="JH137" i="65032" s="1"/>
  <c r="JE141" i="65032"/>
  <c r="JF141" i="65032" s="1"/>
  <c r="JG141" i="65032"/>
  <c r="JH141" i="65032" s="1"/>
  <c r="JE145" i="65032"/>
  <c r="JF145" i="65032" s="1"/>
  <c r="JG145" i="65032"/>
  <c r="JH145" i="65032" s="1"/>
  <c r="JE149" i="65032"/>
  <c r="JF149" i="65032" s="1"/>
  <c r="JG149" i="65032"/>
  <c r="JH149" i="65032" s="1"/>
  <c r="JA91" i="65032"/>
  <c r="JB91" i="65032" s="1"/>
  <c r="JC91" i="65032"/>
  <c r="JD91" i="65032" s="1"/>
  <c r="JE112" i="65032"/>
  <c r="JF112" i="65032" s="1"/>
  <c r="JG112" i="65032"/>
  <c r="JH112" i="65032" s="1"/>
  <c r="JE116" i="65032"/>
  <c r="JF116" i="65032" s="1"/>
  <c r="JG116" i="65032"/>
  <c r="JH116" i="65032" s="1"/>
  <c r="JE120" i="65032"/>
  <c r="JF120" i="65032" s="1"/>
  <c r="JG120" i="65032"/>
  <c r="JH120" i="65032" s="1"/>
  <c r="JE124" i="65032"/>
  <c r="JF124" i="65032" s="1"/>
  <c r="JG124" i="65032"/>
  <c r="JH124" i="65032" s="1"/>
  <c r="JE128" i="65032"/>
  <c r="JF128" i="65032" s="1"/>
  <c r="JG128" i="65032"/>
  <c r="JH128" i="65032" s="1"/>
  <c r="JE132" i="65032"/>
  <c r="JF132" i="65032" s="1"/>
  <c r="JG132" i="65032"/>
  <c r="JH132" i="65032" s="1"/>
  <c r="JE136" i="65032"/>
  <c r="JF136" i="65032" s="1"/>
  <c r="JG136" i="65032"/>
  <c r="JH136" i="65032" s="1"/>
  <c r="JE140" i="65032"/>
  <c r="JF140" i="65032" s="1"/>
  <c r="JG140" i="65032"/>
  <c r="JH140" i="65032" s="1"/>
  <c r="JE144" i="65032"/>
  <c r="JF144" i="65032" s="1"/>
  <c r="JG144" i="65032"/>
  <c r="JH144" i="65032" s="1"/>
  <c r="JE148" i="65032"/>
  <c r="JF148" i="65032" s="1"/>
  <c r="JG148" i="65032"/>
  <c r="JH148" i="65032" s="1"/>
  <c r="JE111" i="65032"/>
  <c r="JF111" i="65032" s="1"/>
  <c r="JG111" i="65032"/>
  <c r="JH111" i="65032" s="1"/>
  <c r="JE115" i="65032"/>
  <c r="JF115" i="65032" s="1"/>
  <c r="JG115" i="65032"/>
  <c r="JH115" i="65032" s="1"/>
  <c r="JE119" i="65032"/>
  <c r="JF119" i="65032" s="1"/>
  <c r="JG119" i="65032"/>
  <c r="JH119" i="65032" s="1"/>
  <c r="JE123" i="65032"/>
  <c r="JF123" i="65032" s="1"/>
  <c r="JG123" i="65032"/>
  <c r="JH123" i="65032" s="1"/>
  <c r="JE127" i="65032"/>
  <c r="JF127" i="65032" s="1"/>
  <c r="JG127" i="65032"/>
  <c r="JH127" i="65032" s="1"/>
  <c r="JE131" i="65032"/>
  <c r="JF131" i="65032" s="1"/>
  <c r="JG131" i="65032"/>
  <c r="JH131" i="65032" s="1"/>
  <c r="JE135" i="65032"/>
  <c r="JF135" i="65032" s="1"/>
  <c r="JG135" i="65032"/>
  <c r="JH135" i="65032" s="1"/>
  <c r="JE139" i="65032"/>
  <c r="JF139" i="65032" s="1"/>
  <c r="JG139" i="65032"/>
  <c r="JH139" i="65032" s="1"/>
  <c r="JE143" i="65032"/>
  <c r="JF143" i="65032" s="1"/>
  <c r="JG143" i="65032"/>
  <c r="JH143" i="65032" s="1"/>
  <c r="JE147" i="65032"/>
  <c r="JF147" i="65032" s="1"/>
  <c r="JG147" i="65032"/>
  <c r="JH147" i="65032" s="1"/>
  <c r="JA93" i="65032"/>
  <c r="JB93" i="65032" s="1"/>
  <c r="JC93" i="65032"/>
  <c r="JD93" i="65032" s="1"/>
  <c r="JA95" i="65032"/>
  <c r="JB95" i="65032" s="1"/>
  <c r="JC95" i="65032"/>
  <c r="JD95" i="65032" s="1"/>
  <c r="JA97" i="65032"/>
  <c r="JB97" i="65032" s="1"/>
  <c r="JC97" i="65032"/>
  <c r="JD97" i="65032" s="1"/>
  <c r="JA99" i="65032"/>
  <c r="JB99" i="65032" s="1"/>
  <c r="JC99" i="65032"/>
  <c r="JD99" i="65032" s="1"/>
  <c r="JA101" i="65032"/>
  <c r="JB101" i="65032" s="1"/>
  <c r="JC101" i="65032"/>
  <c r="JD101" i="65032" s="1"/>
  <c r="JA103" i="65032"/>
  <c r="JB103" i="65032" s="1"/>
  <c r="JC103" i="65032"/>
  <c r="JD103" i="65032" s="1"/>
  <c r="JA105" i="65032"/>
  <c r="JB105" i="65032" s="1"/>
  <c r="JC105" i="65032"/>
  <c r="JD105" i="65032" s="1"/>
  <c r="JA107" i="65032"/>
  <c r="JB107" i="65032" s="1"/>
  <c r="JC107" i="65032"/>
  <c r="JD107" i="65032" s="1"/>
  <c r="JA109" i="65032"/>
  <c r="JB109" i="65032" s="1"/>
  <c r="JC109" i="65032"/>
  <c r="JD109" i="65032" s="1"/>
  <c r="JA92" i="65032"/>
  <c r="JB92" i="65032" s="1"/>
  <c r="JC92" i="65032"/>
  <c r="JD92" i="65032" s="1"/>
  <c r="EW36" i="65032"/>
  <c r="EX31" i="65032"/>
  <c r="IX81" i="65032" l="1"/>
  <c r="JO325" i="65032"/>
  <c r="JP325" i="65032" s="1"/>
  <c r="JM325" i="65032"/>
  <c r="JN325" i="65032" s="1"/>
  <c r="JO304" i="65032"/>
  <c r="JP304" i="65032" s="1"/>
  <c r="JM304" i="65032"/>
  <c r="JN304" i="65032" s="1"/>
  <c r="JM289" i="65032"/>
  <c r="JN289" i="65032" s="1"/>
  <c r="JO289" i="65032"/>
  <c r="JP289" i="65032" s="1"/>
  <c r="JM321" i="65032"/>
  <c r="JN321" i="65032" s="1"/>
  <c r="JO321" i="65032"/>
  <c r="JP321" i="65032" s="1"/>
  <c r="JO323" i="65032"/>
  <c r="JP323" i="65032" s="1"/>
  <c r="JM323" i="65032"/>
  <c r="JN323" i="65032" s="1"/>
  <c r="JM311" i="65032"/>
  <c r="JN311" i="65032" s="1"/>
  <c r="JO311" i="65032"/>
  <c r="JP311" i="65032" s="1"/>
  <c r="JO317" i="65032"/>
  <c r="JP317" i="65032" s="1"/>
  <c r="JM317" i="65032"/>
  <c r="JN317" i="65032" s="1"/>
  <c r="JM326" i="65032"/>
  <c r="JN326" i="65032" s="1"/>
  <c r="JO326" i="65032"/>
  <c r="JP326" i="65032" s="1"/>
  <c r="JO319" i="65032"/>
  <c r="JP319" i="65032" s="1"/>
  <c r="JM319" i="65032"/>
  <c r="JN319" i="65032" s="1"/>
  <c r="JM285" i="65032"/>
  <c r="JN285" i="65032" s="1"/>
  <c r="JO285" i="65032"/>
  <c r="JP285" i="65032" s="1"/>
  <c r="JO341" i="65032"/>
  <c r="JP341" i="65032" s="1"/>
  <c r="JM341" i="65032"/>
  <c r="JN341" i="65032" s="1"/>
  <c r="JM339" i="65032"/>
  <c r="JN339" i="65032" s="1"/>
  <c r="JO339" i="65032"/>
  <c r="JP339" i="65032" s="1"/>
  <c r="JM298" i="65032"/>
  <c r="JN298" i="65032" s="1"/>
  <c r="JO298" i="65032"/>
  <c r="JP298" i="65032" s="1"/>
  <c r="JO340" i="65032"/>
  <c r="JP340" i="65032" s="1"/>
  <c r="JM340" i="65032"/>
  <c r="JN340" i="65032" s="1"/>
  <c r="JO293" i="65032"/>
  <c r="JP293" i="65032" s="1"/>
  <c r="JM293" i="65032"/>
  <c r="JN293" i="65032" s="1"/>
  <c r="JM320" i="65032"/>
  <c r="JN320" i="65032" s="1"/>
  <c r="JO320" i="65032"/>
  <c r="JP320" i="65032" s="1"/>
  <c r="JM294" i="65032"/>
  <c r="JN294" i="65032" s="1"/>
  <c r="JO294" i="65032"/>
  <c r="JP294" i="65032" s="1"/>
  <c r="JM306" i="65032"/>
  <c r="JN306" i="65032" s="1"/>
  <c r="JO306" i="65032"/>
  <c r="JP306" i="65032" s="1"/>
  <c r="JO300" i="65032"/>
  <c r="JP300" i="65032" s="1"/>
  <c r="JM300" i="65032"/>
  <c r="JN300" i="65032" s="1"/>
  <c r="JM295" i="65032"/>
  <c r="JN295" i="65032" s="1"/>
  <c r="JO295" i="65032"/>
  <c r="JP295" i="65032" s="1"/>
  <c r="JM287" i="65032"/>
  <c r="JN287" i="65032" s="1"/>
  <c r="JO287" i="65032"/>
  <c r="JP287" i="65032" s="1"/>
  <c r="JM337" i="65032"/>
  <c r="JN337" i="65032" s="1"/>
  <c r="JO337" i="65032"/>
  <c r="JP337" i="65032" s="1"/>
  <c r="JM328" i="65032"/>
  <c r="JN328" i="65032" s="1"/>
  <c r="JO328" i="65032"/>
  <c r="JP328" i="65032" s="1"/>
  <c r="JM297" i="65032"/>
  <c r="JN297" i="65032" s="1"/>
  <c r="JO297" i="65032"/>
  <c r="JP297" i="65032" s="1"/>
  <c r="JO329" i="65032"/>
  <c r="JP329" i="65032" s="1"/>
  <c r="JM329" i="65032"/>
  <c r="JN329" i="65032" s="1"/>
  <c r="JO315" i="65032"/>
  <c r="JP315" i="65032" s="1"/>
  <c r="JM315" i="65032"/>
  <c r="JN315" i="65032" s="1"/>
  <c r="JI282" i="65032"/>
  <c r="JJ282" i="65032" s="1"/>
  <c r="JK282" i="65032"/>
  <c r="JL282" i="65032" s="1"/>
  <c r="JO331" i="65032"/>
  <c r="JP331" i="65032" s="1"/>
  <c r="JM331" i="65032"/>
  <c r="JN331" i="65032" s="1"/>
  <c r="JO302" i="65032"/>
  <c r="JP302" i="65032" s="1"/>
  <c r="JM302" i="65032"/>
  <c r="JN302" i="65032" s="1"/>
  <c r="JO313" i="65032"/>
  <c r="JP313" i="65032" s="1"/>
  <c r="JM313" i="65032"/>
  <c r="JN313" i="65032" s="1"/>
  <c r="JO338" i="65032"/>
  <c r="JP338" i="65032" s="1"/>
  <c r="JM338" i="65032"/>
  <c r="JN338" i="65032" s="1"/>
  <c r="JO284" i="65032"/>
  <c r="JP284" i="65032" s="1"/>
  <c r="JM284" i="65032"/>
  <c r="JN284" i="65032" s="1"/>
  <c r="JO303" i="65032"/>
  <c r="JP303" i="65032" s="1"/>
  <c r="JM303" i="65032"/>
  <c r="JN303" i="65032" s="1"/>
  <c r="JM307" i="65032"/>
  <c r="JN307" i="65032" s="1"/>
  <c r="JO307" i="65032"/>
  <c r="JP307" i="65032" s="1"/>
  <c r="JO305" i="65032"/>
  <c r="JP305" i="65032" s="1"/>
  <c r="JM305" i="65032"/>
  <c r="JN305" i="65032" s="1"/>
  <c r="JM322" i="65032"/>
  <c r="JN322" i="65032" s="1"/>
  <c r="JO322" i="65032"/>
  <c r="JP322" i="65032" s="1"/>
  <c r="JO333" i="65032"/>
  <c r="JP333" i="65032" s="1"/>
  <c r="JM333" i="65032"/>
  <c r="JN333" i="65032" s="1"/>
  <c r="JM309" i="65032"/>
  <c r="JN309" i="65032" s="1"/>
  <c r="JO309" i="65032"/>
  <c r="JP309" i="65032" s="1"/>
  <c r="JO336" i="65032"/>
  <c r="JP336" i="65032" s="1"/>
  <c r="JM336" i="65032"/>
  <c r="JN336" i="65032" s="1"/>
  <c r="JO327" i="65032"/>
  <c r="JP327" i="65032" s="1"/>
  <c r="JM327" i="65032"/>
  <c r="JN327" i="65032" s="1"/>
  <c r="JO299" i="65032"/>
  <c r="JP299" i="65032" s="1"/>
  <c r="JM299" i="65032"/>
  <c r="JN299" i="65032" s="1"/>
  <c r="JM310" i="65032"/>
  <c r="JN310" i="65032" s="1"/>
  <c r="JO310" i="65032"/>
  <c r="JP310" i="65032" s="1"/>
  <c r="JM314" i="65032"/>
  <c r="JN314" i="65032" s="1"/>
  <c r="JO314" i="65032"/>
  <c r="JP314" i="65032" s="1"/>
  <c r="JO283" i="65032"/>
  <c r="JP283" i="65032" s="1"/>
  <c r="JM283" i="65032"/>
  <c r="JN283" i="65032" s="1"/>
  <c r="JM335" i="65032"/>
  <c r="JN335" i="65032" s="1"/>
  <c r="JO335" i="65032"/>
  <c r="JP335" i="65032" s="1"/>
  <c r="JM312" i="65032"/>
  <c r="JN312" i="65032" s="1"/>
  <c r="JO312" i="65032"/>
  <c r="JP312" i="65032" s="1"/>
  <c r="JO332" i="65032"/>
  <c r="JP332" i="65032" s="1"/>
  <c r="JM332" i="65032"/>
  <c r="JN332" i="65032" s="1"/>
  <c r="JM296" i="65032"/>
  <c r="JN296" i="65032" s="1"/>
  <c r="JO296" i="65032"/>
  <c r="JP296" i="65032" s="1"/>
  <c r="JM318" i="65032"/>
  <c r="JN318" i="65032" s="1"/>
  <c r="JO318" i="65032"/>
  <c r="JP318" i="65032" s="1"/>
  <c r="JO292" i="65032"/>
  <c r="JP292" i="65032" s="1"/>
  <c r="JM292" i="65032"/>
  <c r="JN292" i="65032" s="1"/>
  <c r="JM286" i="65032"/>
  <c r="JN286" i="65032" s="1"/>
  <c r="JO286" i="65032"/>
  <c r="JP286" i="65032" s="1"/>
  <c r="JM334" i="65032"/>
  <c r="JN334" i="65032" s="1"/>
  <c r="JO334" i="65032"/>
  <c r="JP334" i="65032" s="1"/>
  <c r="JO308" i="65032"/>
  <c r="JP308" i="65032" s="1"/>
  <c r="JM308" i="65032"/>
  <c r="JN308" i="65032" s="1"/>
  <c r="JM288" i="65032"/>
  <c r="JN288" i="65032" s="1"/>
  <c r="JO288" i="65032"/>
  <c r="JP288" i="65032" s="1"/>
  <c r="JM301" i="65032"/>
  <c r="JN301" i="65032" s="1"/>
  <c r="JO301" i="65032"/>
  <c r="JP301" i="65032" s="1"/>
  <c r="JO330" i="65032"/>
  <c r="JP330" i="65032" s="1"/>
  <c r="JM330" i="65032"/>
  <c r="JN330" i="65032" s="1"/>
  <c r="JM291" i="65032"/>
  <c r="JN291" i="65032" s="1"/>
  <c r="JO291" i="65032"/>
  <c r="JP291" i="65032" s="1"/>
  <c r="JO290" i="65032"/>
  <c r="JP290" i="65032" s="1"/>
  <c r="JM290" i="65032"/>
  <c r="JN290" i="65032" s="1"/>
  <c r="JO324" i="65032"/>
  <c r="JP324" i="65032" s="1"/>
  <c r="JM324" i="65032"/>
  <c r="JN324" i="65032" s="1"/>
  <c r="JM316" i="65032"/>
  <c r="JN316" i="65032" s="1"/>
  <c r="JO316" i="65032"/>
  <c r="JP316" i="65032" s="1"/>
  <c r="IS272" i="65032"/>
  <c r="IT272" i="65032" s="1"/>
  <c r="EY81" i="65032"/>
  <c r="EX35" i="65032"/>
  <c r="JD81" i="65032"/>
  <c r="JD208" i="65032" s="1"/>
  <c r="JD272" i="65032" s="1"/>
  <c r="IY162" i="65032"/>
  <c r="IY226" i="65032" s="1"/>
  <c r="IY208" i="65032"/>
  <c r="IY272" i="65032" s="1"/>
  <c r="IZ208" i="65032"/>
  <c r="IZ272" i="65032" s="1"/>
  <c r="JA81" i="65032"/>
  <c r="JB81" i="65032" s="1"/>
  <c r="IK43" i="65032"/>
  <c r="IK170" i="65032" s="1"/>
  <c r="IJ170" i="65032"/>
  <c r="IJ234" i="65032" s="1"/>
  <c r="EU43" i="65032"/>
  <c r="IO156" i="65032"/>
  <c r="IP156" i="65032" s="1"/>
  <c r="IZ72" i="65032"/>
  <c r="JC72" i="65032" s="1"/>
  <c r="IP162" i="65032"/>
  <c r="IW35" i="65032"/>
  <c r="IW162" i="65032" s="1"/>
  <c r="JC35" i="65032"/>
  <c r="JD35" i="65032" s="1"/>
  <c r="JG35" i="65032" s="1"/>
  <c r="JG162" i="65032" s="1"/>
  <c r="JG226" i="65032" s="1"/>
  <c r="IV162" i="65032"/>
  <c r="IV226" i="65032" s="1"/>
  <c r="JA35" i="65032"/>
  <c r="JB35" i="65032" s="1"/>
  <c r="IV201" i="65032"/>
  <c r="IV265" i="65032" s="1"/>
  <c r="IW201" i="65032"/>
  <c r="IX201" i="65032" s="1"/>
  <c r="IY74" i="65032"/>
  <c r="IZ74" i="65032" s="1"/>
  <c r="EY74" i="65032" s="1"/>
  <c r="IX197" i="65032"/>
  <c r="EX74" i="65032"/>
  <c r="JB66" i="65032"/>
  <c r="IQ156" i="65032"/>
  <c r="IQ220" i="65032" s="1"/>
  <c r="EY66" i="65032"/>
  <c r="JC66" i="65032"/>
  <c r="IZ193" i="65032"/>
  <c r="IZ257" i="65032" s="1"/>
  <c r="JB193" i="65032"/>
  <c r="IX72" i="65032"/>
  <c r="IX175" i="65032"/>
  <c r="IZ48" i="65032"/>
  <c r="EY48" i="65032" s="1"/>
  <c r="IW254" i="65032"/>
  <c r="IX254" i="65032" s="1"/>
  <c r="JA253" i="65032"/>
  <c r="JB253" i="65032" s="1"/>
  <c r="JB56" i="65032"/>
  <c r="IH176" i="65032"/>
  <c r="IG240" i="65032"/>
  <c r="IH240" i="65032" s="1"/>
  <c r="IJ176" i="65032"/>
  <c r="IJ240" i="65032" s="1"/>
  <c r="EU49" i="65032"/>
  <c r="IM49" i="65032"/>
  <c r="IK49" i="65032"/>
  <c r="JE79" i="65032"/>
  <c r="JF79" i="65032" s="1"/>
  <c r="JA197" i="65032"/>
  <c r="JB197" i="65032" s="1"/>
  <c r="JA254" i="65032"/>
  <c r="JB254" i="65032" s="1"/>
  <c r="JD211" i="65032"/>
  <c r="JD275" i="65032" s="1"/>
  <c r="EZ79" i="65032"/>
  <c r="JG84" i="65032"/>
  <c r="JH84" i="65032" s="1"/>
  <c r="JH211" i="65032" s="1"/>
  <c r="JH275" i="65032" s="1"/>
  <c r="EZ70" i="65032"/>
  <c r="JA275" i="65032"/>
  <c r="JB275" i="65032" s="1"/>
  <c r="JB183" i="65032"/>
  <c r="JF70" i="65032"/>
  <c r="JD197" i="65032"/>
  <c r="JD261" i="65032" s="1"/>
  <c r="JG70" i="65032"/>
  <c r="JG197" i="65032" s="1"/>
  <c r="JG261" i="65032" s="1"/>
  <c r="IY161" i="65032"/>
  <c r="IY225" i="65032" s="1"/>
  <c r="JA270" i="65032"/>
  <c r="JB270" i="65032" s="1"/>
  <c r="JK62" i="65032"/>
  <c r="JL62" i="65032" s="1"/>
  <c r="JL189" i="65032" s="1"/>
  <c r="JL253" i="65032" s="1"/>
  <c r="IX34" i="65032"/>
  <c r="JD56" i="65032"/>
  <c r="JD183" i="65032" s="1"/>
  <c r="JD247" i="65032" s="1"/>
  <c r="JE84" i="65032"/>
  <c r="JE211" i="65032" s="1"/>
  <c r="JF211" i="65032" s="1"/>
  <c r="JC211" i="65032"/>
  <c r="JC275" i="65032" s="1"/>
  <c r="IX161" i="65032"/>
  <c r="IZ161" i="65032"/>
  <c r="IZ225" i="65032" s="1"/>
  <c r="EY34" i="65032"/>
  <c r="JA34" i="65032"/>
  <c r="JB34" i="65032" s="1"/>
  <c r="JC31" i="65032"/>
  <c r="IH165" i="65032"/>
  <c r="IG229" i="65032"/>
  <c r="IH229" i="65032" s="1"/>
  <c r="IG223" i="65032"/>
  <c r="IH223" i="65032" s="1"/>
  <c r="IH159" i="65032"/>
  <c r="IM38" i="65032"/>
  <c r="EU38" i="65032"/>
  <c r="IJ165" i="65032"/>
  <c r="IJ229" i="65032" s="1"/>
  <c r="IK38" i="65032"/>
  <c r="JE177" i="65032"/>
  <c r="JE241" i="65032" s="1"/>
  <c r="JF241" i="65032" s="1"/>
  <c r="EU32" i="65032"/>
  <c r="IM32" i="65032"/>
  <c r="IJ159" i="65032"/>
  <c r="IJ223" i="65032" s="1"/>
  <c r="IK32" i="65032"/>
  <c r="IN43" i="65032"/>
  <c r="IM170" i="65032"/>
  <c r="IM234" i="65032" s="1"/>
  <c r="JE189" i="65032"/>
  <c r="JE253" i="65032" s="1"/>
  <c r="JF253" i="65032" s="1"/>
  <c r="JA78" i="65032"/>
  <c r="JC78" i="65032"/>
  <c r="IZ205" i="65032"/>
  <c r="IZ269" i="65032" s="1"/>
  <c r="EY78" i="65032"/>
  <c r="IR41" i="65032"/>
  <c r="IQ168" i="65032"/>
  <c r="IQ232" i="65032" s="1"/>
  <c r="IP41" i="65032"/>
  <c r="IO168" i="65032"/>
  <c r="JH50" i="65032"/>
  <c r="JI50" i="65032" s="1"/>
  <c r="JI177" i="65032" s="1"/>
  <c r="IO42" i="65032"/>
  <c r="IQ42" i="65032"/>
  <c r="IN169" i="65032"/>
  <c r="IN233" i="65032" s="1"/>
  <c r="EV42" i="65032"/>
  <c r="IK233" i="65032"/>
  <c r="IL233" i="65032" s="1"/>
  <c r="IL169" i="65032"/>
  <c r="IW253" i="65032"/>
  <c r="IX253" i="65032" s="1"/>
  <c r="IX189" i="65032"/>
  <c r="JC161" i="65032"/>
  <c r="JC225" i="65032" s="1"/>
  <c r="JA31" i="65032"/>
  <c r="EZ63" i="65032"/>
  <c r="JG79" i="65032"/>
  <c r="IX208" i="65032"/>
  <c r="IW272" i="65032"/>
  <c r="IX272" i="65032" s="1"/>
  <c r="IG160" i="65032"/>
  <c r="IH33" i="65032"/>
  <c r="II160" i="65032"/>
  <c r="II224" i="65032" s="1"/>
  <c r="IJ33" i="65032"/>
  <c r="IN46" i="65032"/>
  <c r="IM173" i="65032"/>
  <c r="IM237" i="65032" s="1"/>
  <c r="IT57" i="65032"/>
  <c r="IS184" i="65032"/>
  <c r="IW163" i="65032"/>
  <c r="IW227" i="65032" s="1"/>
  <c r="IX227" i="65032" s="1"/>
  <c r="IP200" i="65032"/>
  <c r="IO264" i="65032"/>
  <c r="IP264" i="65032" s="1"/>
  <c r="IV57" i="65032"/>
  <c r="IU184" i="65032"/>
  <c r="IU248" i="65032" s="1"/>
  <c r="IS73" i="65032"/>
  <c r="IU73" i="65032"/>
  <c r="IR200" i="65032"/>
  <c r="IR264" i="65032" s="1"/>
  <c r="EW73" i="65032"/>
  <c r="IL46" i="65032"/>
  <c r="IK173" i="65032"/>
  <c r="IT161" i="65032"/>
  <c r="IS225" i="65032"/>
  <c r="IT225" i="65032" s="1"/>
  <c r="JD161" i="65032"/>
  <c r="JD225" i="65032" s="1"/>
  <c r="JG34" i="65032"/>
  <c r="JH34" i="65032" s="1"/>
  <c r="JB67" i="65032"/>
  <c r="IK195" i="65032"/>
  <c r="IL68" i="65032"/>
  <c r="IX199" i="65032"/>
  <c r="IW263" i="65032"/>
  <c r="IX263" i="65032" s="1"/>
  <c r="JB194" i="65032"/>
  <c r="JB36" i="65032"/>
  <c r="IM195" i="65032"/>
  <c r="IM259" i="65032" s="1"/>
  <c r="IN68" i="65032"/>
  <c r="IV188" i="65032"/>
  <c r="IV252" i="65032" s="1"/>
  <c r="IY61" i="65032"/>
  <c r="EX61" i="65032"/>
  <c r="IW61" i="65032"/>
  <c r="JA80" i="65032"/>
  <c r="JC80" i="65032"/>
  <c r="EY80" i="65032"/>
  <c r="IZ207" i="65032"/>
  <c r="IZ271" i="65032" s="1"/>
  <c r="IJ40" i="65032"/>
  <c r="II167" i="65032"/>
  <c r="II231" i="65032" s="1"/>
  <c r="IS252" i="65032"/>
  <c r="IT252" i="65032" s="1"/>
  <c r="IT188" i="65032"/>
  <c r="JB82" i="65032"/>
  <c r="JA209" i="65032"/>
  <c r="IG167" i="65032"/>
  <c r="IH40" i="65032"/>
  <c r="ET24" i="65032"/>
  <c r="IX207" i="65032"/>
  <c r="IW271" i="65032"/>
  <c r="IX271" i="65032" s="1"/>
  <c r="JD82" i="65032"/>
  <c r="JC209" i="65032"/>
  <c r="JC273" i="65032" s="1"/>
  <c r="IR156" i="65032"/>
  <c r="IR220" i="65032" s="1"/>
  <c r="IS29" i="65032"/>
  <c r="IU29" i="65032"/>
  <c r="EW29" i="65032"/>
  <c r="IM203" i="65032"/>
  <c r="IM267" i="65032" s="1"/>
  <c r="IN76" i="65032"/>
  <c r="IN85" i="65032"/>
  <c r="IM212" i="65032"/>
  <c r="IM276" i="65032" s="1"/>
  <c r="IY64" i="65032"/>
  <c r="IW64" i="65032"/>
  <c r="IV191" i="65032"/>
  <c r="IV255" i="65032" s="1"/>
  <c r="EX64" i="65032"/>
  <c r="IG172" i="65032"/>
  <c r="IH45" i="65032"/>
  <c r="IS255" i="65032"/>
  <c r="IT255" i="65032" s="1"/>
  <c r="IT191" i="65032"/>
  <c r="IK212" i="65032"/>
  <c r="IL85" i="65032"/>
  <c r="IK203" i="65032"/>
  <c r="IL76" i="65032"/>
  <c r="II172" i="65032"/>
  <c r="II236" i="65032" s="1"/>
  <c r="IJ45" i="65032"/>
  <c r="IH178" i="65032"/>
  <c r="IG242" i="65032"/>
  <c r="IH242" i="65032" s="1"/>
  <c r="IJ178" i="65032"/>
  <c r="IJ242" i="65032" s="1"/>
  <c r="IK51" i="65032"/>
  <c r="IM51" i="65032"/>
  <c r="EU51" i="65032"/>
  <c r="IJ44" i="65032"/>
  <c r="II171" i="65032"/>
  <c r="II235" i="65032" s="1"/>
  <c r="IG218" i="65032"/>
  <c r="IH218" i="65032" s="1"/>
  <c r="IH154" i="65032"/>
  <c r="IL157" i="65032"/>
  <c r="IK221" i="65032"/>
  <c r="IL221" i="65032" s="1"/>
  <c r="IH28" i="65032"/>
  <c r="IG155" i="65032"/>
  <c r="IQ30" i="65032"/>
  <c r="IO30" i="65032"/>
  <c r="IN157" i="65032"/>
  <c r="IN221" i="65032" s="1"/>
  <c r="EV30" i="65032"/>
  <c r="IR164" i="65032"/>
  <c r="IR228" i="65032" s="1"/>
  <c r="IU37" i="65032"/>
  <c r="IS37" i="65032"/>
  <c r="IQ86" i="65032"/>
  <c r="EV86" i="65032"/>
  <c r="IO86" i="65032"/>
  <c r="IN213" i="65032"/>
  <c r="IN277" i="65032" s="1"/>
  <c r="JD190" i="65032"/>
  <c r="JD254" i="65032" s="1"/>
  <c r="JG63" i="65032"/>
  <c r="IN196" i="65032"/>
  <c r="IN260" i="65032" s="1"/>
  <c r="EV69" i="65032"/>
  <c r="IO69" i="65032"/>
  <c r="IQ69" i="65032"/>
  <c r="IG171" i="65032"/>
  <c r="IH44" i="65032"/>
  <c r="IP164" i="65032"/>
  <c r="IO228" i="65032"/>
  <c r="IP228" i="65032" s="1"/>
  <c r="IL213" i="65032"/>
  <c r="IK277" i="65032"/>
  <c r="IL277" i="65032" s="1"/>
  <c r="IJ154" i="65032"/>
  <c r="IJ218" i="65032" s="1"/>
  <c r="EU27" i="65032"/>
  <c r="IK27" i="65032"/>
  <c r="IM27" i="65032"/>
  <c r="IL196" i="65032"/>
  <c r="IK260" i="65032"/>
  <c r="IL260" i="65032" s="1"/>
  <c r="IJ28" i="65032"/>
  <c r="II155" i="65032"/>
  <c r="II219" i="65032" s="1"/>
  <c r="IP71" i="65032"/>
  <c r="IO198" i="65032"/>
  <c r="IL210" i="65032"/>
  <c r="IK274" i="65032"/>
  <c r="IL274" i="65032" s="1"/>
  <c r="IN210" i="65032"/>
  <c r="IN274" i="65032" s="1"/>
  <c r="IO83" i="65032"/>
  <c r="EV83" i="65032"/>
  <c r="IQ83" i="65032"/>
  <c r="IN54" i="65032"/>
  <c r="IM181" i="65032"/>
  <c r="IM245" i="65032" s="1"/>
  <c r="IK238" i="65032"/>
  <c r="IL238" i="65032" s="1"/>
  <c r="IL174" i="65032"/>
  <c r="IN39" i="65032"/>
  <c r="IM166" i="65032"/>
  <c r="IM230" i="65032" s="1"/>
  <c r="EZ34" i="65032"/>
  <c r="JE34" i="65032"/>
  <c r="JE161" i="65032" s="1"/>
  <c r="JE190" i="65032"/>
  <c r="JF190" i="65032" s="1"/>
  <c r="IN174" i="65032"/>
  <c r="IN238" i="65032" s="1"/>
  <c r="IO47" i="65032"/>
  <c r="EV47" i="65032"/>
  <c r="IQ47" i="65032"/>
  <c r="IX60" i="65032"/>
  <c r="IW187" i="65032"/>
  <c r="IZ75" i="65032"/>
  <c r="IY202" i="65032"/>
  <c r="IY266" i="65032" s="1"/>
  <c r="IR52" i="65032"/>
  <c r="IQ179" i="65032"/>
  <c r="IQ243" i="65032" s="1"/>
  <c r="JC194" i="65032"/>
  <c r="JC258" i="65032" s="1"/>
  <c r="JD67" i="65032"/>
  <c r="IN192" i="65032"/>
  <c r="IN256" i="65032" s="1"/>
  <c r="IO65" i="65032"/>
  <c r="EV65" i="65032"/>
  <c r="IQ65" i="65032"/>
  <c r="IK166" i="65032"/>
  <c r="IL39" i="65032"/>
  <c r="IK250" i="65032"/>
  <c r="IL250" i="65032" s="1"/>
  <c r="IL186" i="65032"/>
  <c r="IZ163" i="65032"/>
  <c r="IZ227" i="65032" s="1"/>
  <c r="JC36" i="65032"/>
  <c r="IQ198" i="65032"/>
  <c r="IQ262" i="65032" s="1"/>
  <c r="IR71" i="65032"/>
  <c r="IL192" i="65032"/>
  <c r="IK256" i="65032"/>
  <c r="IL256" i="65032" s="1"/>
  <c r="IK181" i="65032"/>
  <c r="IL54" i="65032"/>
  <c r="IN186" i="65032"/>
  <c r="IN250" i="65032" s="1"/>
  <c r="EV59" i="65032"/>
  <c r="IO59" i="65032"/>
  <c r="IQ59" i="65032"/>
  <c r="IZ60" i="65032"/>
  <c r="IY187" i="65032"/>
  <c r="IY251" i="65032" s="1"/>
  <c r="IX75" i="65032"/>
  <c r="IW202" i="65032"/>
  <c r="IP52" i="65032"/>
  <c r="IO179" i="65032"/>
  <c r="IK204" i="65032"/>
  <c r="IL77" i="65032"/>
  <c r="IM204" i="65032"/>
  <c r="IM268" i="65032" s="1"/>
  <c r="IN77" i="65032"/>
  <c r="IK182" i="65032"/>
  <c r="IL55" i="65032"/>
  <c r="IM180" i="65032"/>
  <c r="IM244" i="65032" s="1"/>
  <c r="IN53" i="65032"/>
  <c r="IK180" i="65032"/>
  <c r="IL53" i="65032"/>
  <c r="IM182" i="65032"/>
  <c r="IM246" i="65032" s="1"/>
  <c r="IN55" i="65032"/>
  <c r="IN58" i="65032"/>
  <c r="IM185" i="65032"/>
  <c r="IM249" i="65032" s="1"/>
  <c r="IL58" i="65032"/>
  <c r="IK185" i="65032"/>
  <c r="JH189" i="65032"/>
  <c r="JH253" i="65032" s="1"/>
  <c r="FA62" i="65032"/>
  <c r="JA227" i="65032"/>
  <c r="JB227" i="65032" s="1"/>
  <c r="JB163" i="65032"/>
  <c r="JF197" i="65032"/>
  <c r="JE261" i="65032"/>
  <c r="JF261" i="65032" s="1"/>
  <c r="JJ62" i="65032"/>
  <c r="JI189" i="65032"/>
  <c r="JE92" i="65032"/>
  <c r="JF92" i="65032" s="1"/>
  <c r="JG92" i="65032"/>
  <c r="JH92" i="65032" s="1"/>
  <c r="JE109" i="65032"/>
  <c r="JF109" i="65032" s="1"/>
  <c r="JG109" i="65032"/>
  <c r="JH109" i="65032" s="1"/>
  <c r="JE107" i="65032"/>
  <c r="JF107" i="65032" s="1"/>
  <c r="JG107" i="65032"/>
  <c r="JH107" i="65032" s="1"/>
  <c r="JE105" i="65032"/>
  <c r="JF105" i="65032" s="1"/>
  <c r="JG105" i="65032"/>
  <c r="JH105" i="65032" s="1"/>
  <c r="JE103" i="65032"/>
  <c r="JF103" i="65032" s="1"/>
  <c r="JG103" i="65032"/>
  <c r="JH103" i="65032" s="1"/>
  <c r="JE101" i="65032"/>
  <c r="JF101" i="65032" s="1"/>
  <c r="JG101" i="65032"/>
  <c r="JH101" i="65032" s="1"/>
  <c r="JE99" i="65032"/>
  <c r="JF99" i="65032" s="1"/>
  <c r="JG99" i="65032"/>
  <c r="JH99" i="65032" s="1"/>
  <c r="JE97" i="65032"/>
  <c r="JF97" i="65032" s="1"/>
  <c r="JG97" i="65032"/>
  <c r="JH97" i="65032" s="1"/>
  <c r="JE95" i="65032"/>
  <c r="JF95" i="65032" s="1"/>
  <c r="JG95" i="65032"/>
  <c r="JH95" i="65032" s="1"/>
  <c r="JE93" i="65032"/>
  <c r="JF93" i="65032" s="1"/>
  <c r="JG93" i="65032"/>
  <c r="JH93" i="65032" s="1"/>
  <c r="JI147" i="65032"/>
  <c r="JJ147" i="65032" s="1"/>
  <c r="JK147" i="65032"/>
  <c r="JL147" i="65032" s="1"/>
  <c r="JI143" i="65032"/>
  <c r="JJ143" i="65032" s="1"/>
  <c r="JK143" i="65032"/>
  <c r="JL143" i="65032" s="1"/>
  <c r="JI139" i="65032"/>
  <c r="JJ139" i="65032" s="1"/>
  <c r="JK139" i="65032"/>
  <c r="JL139" i="65032" s="1"/>
  <c r="JI135" i="65032"/>
  <c r="JJ135" i="65032" s="1"/>
  <c r="JK135" i="65032"/>
  <c r="JL135" i="65032" s="1"/>
  <c r="JI131" i="65032"/>
  <c r="JJ131" i="65032" s="1"/>
  <c r="JK131" i="65032"/>
  <c r="JL131" i="65032" s="1"/>
  <c r="JI127" i="65032"/>
  <c r="JJ127" i="65032" s="1"/>
  <c r="JK127" i="65032"/>
  <c r="JL127" i="65032" s="1"/>
  <c r="JI123" i="65032"/>
  <c r="JJ123" i="65032" s="1"/>
  <c r="JK123" i="65032"/>
  <c r="JL123" i="65032" s="1"/>
  <c r="JI119" i="65032"/>
  <c r="JJ119" i="65032" s="1"/>
  <c r="JK119" i="65032"/>
  <c r="JL119" i="65032" s="1"/>
  <c r="JI115" i="65032"/>
  <c r="JJ115" i="65032" s="1"/>
  <c r="JK115" i="65032"/>
  <c r="JL115" i="65032" s="1"/>
  <c r="JI111" i="65032"/>
  <c r="JJ111" i="65032" s="1"/>
  <c r="JK111" i="65032"/>
  <c r="JL111" i="65032" s="1"/>
  <c r="JI148" i="65032"/>
  <c r="JJ148" i="65032" s="1"/>
  <c r="JK148" i="65032"/>
  <c r="JL148" i="65032" s="1"/>
  <c r="JI144" i="65032"/>
  <c r="JJ144" i="65032" s="1"/>
  <c r="JK144" i="65032"/>
  <c r="JL144" i="65032" s="1"/>
  <c r="JI140" i="65032"/>
  <c r="JJ140" i="65032" s="1"/>
  <c r="JK140" i="65032"/>
  <c r="JL140" i="65032" s="1"/>
  <c r="JI136" i="65032"/>
  <c r="JJ136" i="65032" s="1"/>
  <c r="JK136" i="65032"/>
  <c r="JL136" i="65032" s="1"/>
  <c r="JI132" i="65032"/>
  <c r="JJ132" i="65032" s="1"/>
  <c r="JK132" i="65032"/>
  <c r="JL132" i="65032" s="1"/>
  <c r="JI128" i="65032"/>
  <c r="JJ128" i="65032" s="1"/>
  <c r="JK128" i="65032"/>
  <c r="JL128" i="65032" s="1"/>
  <c r="JI124" i="65032"/>
  <c r="JJ124" i="65032" s="1"/>
  <c r="JK124" i="65032"/>
  <c r="JL124" i="65032" s="1"/>
  <c r="JI120" i="65032"/>
  <c r="JJ120" i="65032" s="1"/>
  <c r="JK120" i="65032"/>
  <c r="JL120" i="65032" s="1"/>
  <c r="JI116" i="65032"/>
  <c r="JJ116" i="65032" s="1"/>
  <c r="JK116" i="65032"/>
  <c r="JL116" i="65032" s="1"/>
  <c r="JI112" i="65032"/>
  <c r="JJ112" i="65032" s="1"/>
  <c r="JK112" i="65032"/>
  <c r="JL112" i="65032" s="1"/>
  <c r="JE91" i="65032"/>
  <c r="JF91" i="65032" s="1"/>
  <c r="JG91" i="65032"/>
  <c r="JH91" i="65032" s="1"/>
  <c r="JI149" i="65032"/>
  <c r="JJ149" i="65032" s="1"/>
  <c r="JK149" i="65032"/>
  <c r="JL149" i="65032" s="1"/>
  <c r="JI145" i="65032"/>
  <c r="JJ145" i="65032" s="1"/>
  <c r="JK145" i="65032"/>
  <c r="JL145" i="65032" s="1"/>
  <c r="JI141" i="65032"/>
  <c r="JJ141" i="65032" s="1"/>
  <c r="JK141" i="65032"/>
  <c r="JL141" i="65032" s="1"/>
  <c r="JI137" i="65032"/>
  <c r="JJ137" i="65032" s="1"/>
  <c r="JK137" i="65032"/>
  <c r="JL137" i="65032" s="1"/>
  <c r="JI133" i="65032"/>
  <c r="JJ133" i="65032" s="1"/>
  <c r="JK133" i="65032"/>
  <c r="JL133" i="65032" s="1"/>
  <c r="JI129" i="65032"/>
  <c r="JJ129" i="65032" s="1"/>
  <c r="JK129" i="65032"/>
  <c r="JL129" i="65032" s="1"/>
  <c r="JI125" i="65032"/>
  <c r="JJ125" i="65032" s="1"/>
  <c r="JK125" i="65032"/>
  <c r="JL125" i="65032" s="1"/>
  <c r="JI121" i="65032"/>
  <c r="JJ121" i="65032" s="1"/>
  <c r="JK121" i="65032"/>
  <c r="JL121" i="65032" s="1"/>
  <c r="JI117" i="65032"/>
  <c r="JJ117" i="65032" s="1"/>
  <c r="JK117" i="65032"/>
  <c r="JL117" i="65032" s="1"/>
  <c r="JI113" i="65032"/>
  <c r="JJ113" i="65032" s="1"/>
  <c r="JK113" i="65032"/>
  <c r="JL113" i="65032" s="1"/>
  <c r="JI150" i="65032"/>
  <c r="JJ150" i="65032" s="1"/>
  <c r="JK150" i="65032"/>
  <c r="JL150" i="65032" s="1"/>
  <c r="JI146" i="65032"/>
  <c r="JJ146" i="65032" s="1"/>
  <c r="JK146" i="65032"/>
  <c r="JL146" i="65032" s="1"/>
  <c r="JI142" i="65032"/>
  <c r="JJ142" i="65032" s="1"/>
  <c r="JK142" i="65032"/>
  <c r="JL142" i="65032" s="1"/>
  <c r="JI138" i="65032"/>
  <c r="JJ138" i="65032" s="1"/>
  <c r="JK138" i="65032"/>
  <c r="JL138" i="65032" s="1"/>
  <c r="JI134" i="65032"/>
  <c r="JJ134" i="65032" s="1"/>
  <c r="JK134" i="65032"/>
  <c r="JL134" i="65032" s="1"/>
  <c r="JI130" i="65032"/>
  <c r="JJ130" i="65032" s="1"/>
  <c r="JK130" i="65032"/>
  <c r="JL130" i="65032" s="1"/>
  <c r="JI126" i="65032"/>
  <c r="JJ126" i="65032" s="1"/>
  <c r="JK126" i="65032"/>
  <c r="JL126" i="65032" s="1"/>
  <c r="JI122" i="65032"/>
  <c r="JJ122" i="65032" s="1"/>
  <c r="JK122" i="65032"/>
  <c r="JL122" i="65032" s="1"/>
  <c r="JI118" i="65032"/>
  <c r="JJ118" i="65032" s="1"/>
  <c r="JK118" i="65032"/>
  <c r="JL118" i="65032" s="1"/>
  <c r="JI114" i="65032"/>
  <c r="JJ114" i="65032" s="1"/>
  <c r="JK114" i="65032"/>
  <c r="JL114" i="65032" s="1"/>
  <c r="JE110" i="65032"/>
  <c r="JF110" i="65032" s="1"/>
  <c r="JG110" i="65032"/>
  <c r="JH110" i="65032" s="1"/>
  <c r="JE106" i="65032"/>
  <c r="JF106" i="65032" s="1"/>
  <c r="JG106" i="65032"/>
  <c r="JH106" i="65032" s="1"/>
  <c r="JE102" i="65032"/>
  <c r="JF102" i="65032" s="1"/>
  <c r="JG102" i="65032"/>
  <c r="JH102" i="65032" s="1"/>
  <c r="JE98" i="65032"/>
  <c r="JF98" i="65032" s="1"/>
  <c r="JG98" i="65032"/>
  <c r="JH98" i="65032" s="1"/>
  <c r="JE94" i="65032"/>
  <c r="JF94" i="65032" s="1"/>
  <c r="JG94" i="65032"/>
  <c r="JH94" i="65032" s="1"/>
  <c r="JE108" i="65032"/>
  <c r="JF108" i="65032" s="1"/>
  <c r="JG108" i="65032"/>
  <c r="JH108" i="65032" s="1"/>
  <c r="JE104" i="65032"/>
  <c r="JF104" i="65032" s="1"/>
  <c r="JG104" i="65032"/>
  <c r="JH104" i="65032" s="1"/>
  <c r="JE100" i="65032"/>
  <c r="JF100" i="65032" s="1"/>
  <c r="JG100" i="65032"/>
  <c r="JH100" i="65032" s="1"/>
  <c r="JE96" i="65032"/>
  <c r="JF96" i="65032" s="1"/>
  <c r="JG96" i="65032"/>
  <c r="JH96" i="65032" s="1"/>
  <c r="EW37" i="65032"/>
  <c r="JA208" i="65032" l="1"/>
  <c r="JB208" i="65032" s="1"/>
  <c r="JS286" i="65032"/>
  <c r="JT286" i="65032" s="1"/>
  <c r="JQ286" i="65032"/>
  <c r="JR286" i="65032" s="1"/>
  <c r="JQ327" i="65032"/>
  <c r="JR327" i="65032" s="1"/>
  <c r="JS327" i="65032"/>
  <c r="JT327" i="65032" s="1"/>
  <c r="JS322" i="65032"/>
  <c r="JT322" i="65032" s="1"/>
  <c r="JQ322" i="65032"/>
  <c r="JR322" i="65032" s="1"/>
  <c r="JS329" i="65032"/>
  <c r="JT329" i="65032" s="1"/>
  <c r="JQ329" i="65032"/>
  <c r="JR329" i="65032" s="1"/>
  <c r="JS300" i="65032"/>
  <c r="JT300" i="65032" s="1"/>
  <c r="JQ300" i="65032"/>
  <c r="JR300" i="65032" s="1"/>
  <c r="JS298" i="65032"/>
  <c r="JT298" i="65032" s="1"/>
  <c r="JQ298" i="65032"/>
  <c r="JR298" i="65032" s="1"/>
  <c r="JQ326" i="65032"/>
  <c r="JR326" i="65032" s="1"/>
  <c r="JS326" i="65032"/>
  <c r="JT326" i="65032" s="1"/>
  <c r="JQ321" i="65032"/>
  <c r="JR321" i="65032" s="1"/>
  <c r="JS321" i="65032"/>
  <c r="JT321" i="65032" s="1"/>
  <c r="JQ316" i="65032"/>
  <c r="JR316" i="65032" s="1"/>
  <c r="JS316" i="65032"/>
  <c r="JT316" i="65032" s="1"/>
  <c r="JS288" i="65032"/>
  <c r="JT288" i="65032" s="1"/>
  <c r="JQ288" i="65032"/>
  <c r="JR288" i="65032" s="1"/>
  <c r="JS332" i="65032"/>
  <c r="JT332" i="65032" s="1"/>
  <c r="JQ332" i="65032"/>
  <c r="JR332" i="65032" s="1"/>
  <c r="JQ335" i="65032"/>
  <c r="JR335" i="65032" s="1"/>
  <c r="JS335" i="65032"/>
  <c r="JT335" i="65032" s="1"/>
  <c r="JS314" i="65032"/>
  <c r="JT314" i="65032" s="1"/>
  <c r="JQ314" i="65032"/>
  <c r="JR314" i="65032" s="1"/>
  <c r="JS284" i="65032"/>
  <c r="JT284" i="65032" s="1"/>
  <c r="JQ284" i="65032"/>
  <c r="JR284" i="65032" s="1"/>
  <c r="JQ313" i="65032"/>
  <c r="JR313" i="65032" s="1"/>
  <c r="JS313" i="65032"/>
  <c r="JT313" i="65032" s="1"/>
  <c r="JQ331" i="65032"/>
  <c r="JR331" i="65032" s="1"/>
  <c r="JS331" i="65032"/>
  <c r="JT331" i="65032" s="1"/>
  <c r="JQ315" i="65032"/>
  <c r="JR315" i="65032" s="1"/>
  <c r="JS315" i="65032"/>
  <c r="JT315" i="65032" s="1"/>
  <c r="JQ297" i="65032"/>
  <c r="JR297" i="65032" s="1"/>
  <c r="JS297" i="65032"/>
  <c r="JT297" i="65032" s="1"/>
  <c r="JQ337" i="65032"/>
  <c r="JR337" i="65032" s="1"/>
  <c r="JS337" i="65032"/>
  <c r="JT337" i="65032" s="1"/>
  <c r="JQ295" i="65032"/>
  <c r="JR295" i="65032" s="1"/>
  <c r="JS295" i="65032"/>
  <c r="JT295" i="65032" s="1"/>
  <c r="JQ306" i="65032"/>
  <c r="JR306" i="65032" s="1"/>
  <c r="JS306" i="65032"/>
  <c r="JT306" i="65032" s="1"/>
  <c r="JS293" i="65032"/>
  <c r="JT293" i="65032" s="1"/>
  <c r="JQ293" i="65032"/>
  <c r="JR293" i="65032" s="1"/>
  <c r="JS304" i="65032"/>
  <c r="JT304" i="65032" s="1"/>
  <c r="JQ304" i="65032"/>
  <c r="JR304" i="65032" s="1"/>
  <c r="JS324" i="65032"/>
  <c r="JT324" i="65032" s="1"/>
  <c r="JQ324" i="65032"/>
  <c r="JR324" i="65032" s="1"/>
  <c r="JQ308" i="65032"/>
  <c r="JR308" i="65032" s="1"/>
  <c r="JS308" i="65032"/>
  <c r="JT308" i="65032" s="1"/>
  <c r="JQ318" i="65032"/>
  <c r="JR318" i="65032" s="1"/>
  <c r="JS318" i="65032"/>
  <c r="JT318" i="65032" s="1"/>
  <c r="JS283" i="65032"/>
  <c r="JT283" i="65032" s="1"/>
  <c r="JQ283" i="65032"/>
  <c r="JR283" i="65032" s="1"/>
  <c r="JQ307" i="65032"/>
  <c r="JR307" i="65032" s="1"/>
  <c r="JS307" i="65032"/>
  <c r="JT307" i="65032" s="1"/>
  <c r="JQ294" i="65032"/>
  <c r="JR294" i="65032" s="1"/>
  <c r="JS294" i="65032"/>
  <c r="JT294" i="65032" s="1"/>
  <c r="JQ285" i="65032"/>
  <c r="JR285" i="65032" s="1"/>
  <c r="JS285" i="65032"/>
  <c r="JT285" i="65032" s="1"/>
  <c r="JS311" i="65032"/>
  <c r="JT311" i="65032" s="1"/>
  <c r="JQ311" i="65032"/>
  <c r="JR311" i="65032" s="1"/>
  <c r="JQ290" i="65032"/>
  <c r="JR290" i="65032" s="1"/>
  <c r="JS290" i="65032"/>
  <c r="JT290" i="65032" s="1"/>
  <c r="JQ330" i="65032"/>
  <c r="JR330" i="65032" s="1"/>
  <c r="JS330" i="65032"/>
  <c r="JT330" i="65032" s="1"/>
  <c r="JQ334" i="65032"/>
  <c r="JR334" i="65032" s="1"/>
  <c r="JS334" i="65032"/>
  <c r="JT334" i="65032" s="1"/>
  <c r="JQ296" i="65032"/>
  <c r="JR296" i="65032" s="1"/>
  <c r="JS296" i="65032"/>
  <c r="JT296" i="65032" s="1"/>
  <c r="JQ299" i="65032"/>
  <c r="JR299" i="65032" s="1"/>
  <c r="JS299" i="65032"/>
  <c r="JT299" i="65032" s="1"/>
  <c r="JQ336" i="65032"/>
  <c r="JR336" i="65032" s="1"/>
  <c r="JS336" i="65032"/>
  <c r="JT336" i="65032" s="1"/>
  <c r="JQ333" i="65032"/>
  <c r="JR333" i="65032" s="1"/>
  <c r="JS333" i="65032"/>
  <c r="JT333" i="65032" s="1"/>
  <c r="JO282" i="65032"/>
  <c r="JP282" i="65032" s="1"/>
  <c r="JM282" i="65032"/>
  <c r="JN282" i="65032" s="1"/>
  <c r="JQ320" i="65032"/>
  <c r="JR320" i="65032" s="1"/>
  <c r="JS320" i="65032"/>
  <c r="JT320" i="65032" s="1"/>
  <c r="JS341" i="65032"/>
  <c r="JT341" i="65032" s="1"/>
  <c r="JQ341" i="65032"/>
  <c r="JR341" i="65032" s="1"/>
  <c r="JS289" i="65032"/>
  <c r="JT289" i="65032" s="1"/>
  <c r="JQ289" i="65032"/>
  <c r="JR289" i="65032" s="1"/>
  <c r="JS291" i="65032"/>
  <c r="JT291" i="65032" s="1"/>
  <c r="JQ291" i="65032"/>
  <c r="JR291" i="65032" s="1"/>
  <c r="JQ301" i="65032"/>
  <c r="JR301" i="65032" s="1"/>
  <c r="JS301" i="65032"/>
  <c r="JT301" i="65032" s="1"/>
  <c r="JQ292" i="65032"/>
  <c r="JR292" i="65032" s="1"/>
  <c r="JS292" i="65032"/>
  <c r="JT292" i="65032" s="1"/>
  <c r="JS312" i="65032"/>
  <c r="JT312" i="65032" s="1"/>
  <c r="JQ312" i="65032"/>
  <c r="JR312" i="65032" s="1"/>
  <c r="JQ310" i="65032"/>
  <c r="JR310" i="65032" s="1"/>
  <c r="JS310" i="65032"/>
  <c r="JT310" i="65032" s="1"/>
  <c r="JS309" i="65032"/>
  <c r="JT309" i="65032" s="1"/>
  <c r="JQ309" i="65032"/>
  <c r="JR309" i="65032" s="1"/>
  <c r="JQ305" i="65032"/>
  <c r="JR305" i="65032" s="1"/>
  <c r="JS305" i="65032"/>
  <c r="JT305" i="65032" s="1"/>
  <c r="JQ303" i="65032"/>
  <c r="JR303" i="65032" s="1"/>
  <c r="JS303" i="65032"/>
  <c r="JT303" i="65032" s="1"/>
  <c r="JQ338" i="65032"/>
  <c r="JR338" i="65032" s="1"/>
  <c r="JS338" i="65032"/>
  <c r="JT338" i="65032" s="1"/>
  <c r="JS302" i="65032"/>
  <c r="JT302" i="65032" s="1"/>
  <c r="JQ302" i="65032"/>
  <c r="JR302" i="65032" s="1"/>
  <c r="JQ328" i="65032"/>
  <c r="JR328" i="65032" s="1"/>
  <c r="JS328" i="65032"/>
  <c r="JT328" i="65032" s="1"/>
  <c r="JQ287" i="65032"/>
  <c r="JR287" i="65032" s="1"/>
  <c r="JS287" i="65032"/>
  <c r="JT287" i="65032" s="1"/>
  <c r="JQ340" i="65032"/>
  <c r="JR340" i="65032" s="1"/>
  <c r="JS340" i="65032"/>
  <c r="JT340" i="65032" s="1"/>
  <c r="JS339" i="65032"/>
  <c r="JT339" i="65032" s="1"/>
  <c r="JQ339" i="65032"/>
  <c r="JR339" i="65032" s="1"/>
  <c r="JS319" i="65032"/>
  <c r="JT319" i="65032" s="1"/>
  <c r="JQ319" i="65032"/>
  <c r="JR319" i="65032" s="1"/>
  <c r="JS317" i="65032"/>
  <c r="JT317" i="65032" s="1"/>
  <c r="JQ317" i="65032"/>
  <c r="JR317" i="65032" s="1"/>
  <c r="JS323" i="65032"/>
  <c r="JT323" i="65032" s="1"/>
  <c r="JQ323" i="65032"/>
  <c r="JR323" i="65032" s="1"/>
  <c r="JS325" i="65032"/>
  <c r="JT325" i="65032" s="1"/>
  <c r="JQ325" i="65032"/>
  <c r="JR325" i="65032" s="1"/>
  <c r="JG81" i="65032"/>
  <c r="JH81" i="65032" s="1"/>
  <c r="JK81" i="65032" s="1"/>
  <c r="JL81" i="65032" s="1"/>
  <c r="JL208" i="65032" s="1"/>
  <c r="JL272" i="65032" s="1"/>
  <c r="JE81" i="65032"/>
  <c r="JF81" i="65032" s="1"/>
  <c r="EZ81" i="65032"/>
  <c r="IZ199" i="65032"/>
  <c r="IZ263" i="65032" s="1"/>
  <c r="EY72" i="65032"/>
  <c r="IL43" i="65032"/>
  <c r="JD162" i="65032"/>
  <c r="JD226" i="65032" s="1"/>
  <c r="IO220" i="65032"/>
  <c r="IP220" i="65032" s="1"/>
  <c r="IX35" i="65032"/>
  <c r="JE35" i="65032"/>
  <c r="JE162" i="65032" s="1"/>
  <c r="JE226" i="65032" s="1"/>
  <c r="JF226" i="65032" s="1"/>
  <c r="JA72" i="65032"/>
  <c r="JA199" i="65032" s="1"/>
  <c r="JA162" i="65032"/>
  <c r="JB162" i="65032" s="1"/>
  <c r="IW265" i="65032"/>
  <c r="IX265" i="65032" s="1"/>
  <c r="IY201" i="65032"/>
  <c r="IY265" i="65032" s="1"/>
  <c r="JC162" i="65032"/>
  <c r="JC226" i="65032" s="1"/>
  <c r="JC74" i="65032"/>
  <c r="JD74" i="65032" s="1"/>
  <c r="JD201" i="65032" s="1"/>
  <c r="JD265" i="65032" s="1"/>
  <c r="JA74" i="65032"/>
  <c r="IZ201" i="65032"/>
  <c r="IZ265" i="65032" s="1"/>
  <c r="JC193" i="65032"/>
  <c r="JC257" i="65032" s="1"/>
  <c r="JD66" i="65032"/>
  <c r="JC48" i="65032"/>
  <c r="IZ175" i="65032"/>
  <c r="IZ239" i="65032" s="1"/>
  <c r="JA48" i="65032"/>
  <c r="JE206" i="65032"/>
  <c r="JF206" i="65032" s="1"/>
  <c r="JE275" i="65032"/>
  <c r="JF275" i="65032" s="1"/>
  <c r="JF84" i="65032"/>
  <c r="FA84" i="65032"/>
  <c r="JI84" i="65032"/>
  <c r="JJ84" i="65032" s="1"/>
  <c r="JG56" i="65032"/>
  <c r="JG183" i="65032" s="1"/>
  <c r="JG247" i="65032" s="1"/>
  <c r="JK189" i="65032"/>
  <c r="JK253" i="65032" s="1"/>
  <c r="JA261" i="65032"/>
  <c r="JB261" i="65032" s="1"/>
  <c r="IK176" i="65032"/>
  <c r="IL49" i="65032"/>
  <c r="IN49" i="65032"/>
  <c r="IM176" i="65032"/>
  <c r="IM240" i="65032" s="1"/>
  <c r="JG161" i="65032"/>
  <c r="JG225" i="65032" s="1"/>
  <c r="JA161" i="65032"/>
  <c r="JB161" i="65032" s="1"/>
  <c r="JK84" i="65032"/>
  <c r="JL84" i="65032" s="1"/>
  <c r="JM84" i="65032" s="1"/>
  <c r="JM211" i="65032" s="1"/>
  <c r="JG211" i="65032"/>
  <c r="JG275" i="65032" s="1"/>
  <c r="EZ56" i="65032"/>
  <c r="JE56" i="65032"/>
  <c r="JE183" i="65032" s="1"/>
  <c r="JH177" i="65032"/>
  <c r="JH241" i="65032" s="1"/>
  <c r="JF189" i="65032"/>
  <c r="JH70" i="65032"/>
  <c r="JJ50" i="65032"/>
  <c r="JK50" i="65032"/>
  <c r="JL50" i="65032" s="1"/>
  <c r="JM50" i="65032" s="1"/>
  <c r="JM177" i="65032" s="1"/>
  <c r="JF177" i="65032"/>
  <c r="IL32" i="65032"/>
  <c r="IK159" i="65032"/>
  <c r="IX163" i="65032"/>
  <c r="IN38" i="65032"/>
  <c r="IM165" i="65032"/>
  <c r="IM229" i="65032" s="1"/>
  <c r="IN32" i="65032"/>
  <c r="IM159" i="65032"/>
  <c r="IM223" i="65032" s="1"/>
  <c r="IL38" i="65032"/>
  <c r="IK165" i="65032"/>
  <c r="JD31" i="65032"/>
  <c r="JC158" i="65032"/>
  <c r="JC222" i="65032" s="1"/>
  <c r="IL170" i="65032"/>
  <c r="IK234" i="65032"/>
  <c r="IL234" i="65032" s="1"/>
  <c r="IQ43" i="65032"/>
  <c r="IN170" i="65032"/>
  <c r="IN234" i="65032" s="1"/>
  <c r="IO43" i="65032"/>
  <c r="EV43" i="65032"/>
  <c r="IR42" i="65032"/>
  <c r="IQ169" i="65032"/>
  <c r="IQ233" i="65032" s="1"/>
  <c r="IO232" i="65032"/>
  <c r="IP232" i="65032" s="1"/>
  <c r="IP42" i="65032"/>
  <c r="IO169" i="65032"/>
  <c r="JD78" i="65032"/>
  <c r="JC205" i="65032"/>
  <c r="JC269" i="65032" s="1"/>
  <c r="FA50" i="65032"/>
  <c r="EW41" i="65032"/>
  <c r="IR168" i="65032"/>
  <c r="IR232" i="65032" s="1"/>
  <c r="IS41" i="65032"/>
  <c r="IU41" i="65032"/>
  <c r="JB78" i="65032"/>
  <c r="JA205" i="65032"/>
  <c r="JM62" i="65032"/>
  <c r="JM189" i="65032" s="1"/>
  <c r="JG206" i="65032"/>
  <c r="JG270" i="65032" s="1"/>
  <c r="JH79" i="65032"/>
  <c r="FB62" i="65032"/>
  <c r="JB31" i="65032"/>
  <c r="JA158" i="65032"/>
  <c r="JF34" i="65032"/>
  <c r="IK33" i="65032"/>
  <c r="IM33" i="65032"/>
  <c r="IJ160" i="65032"/>
  <c r="IJ224" i="65032" s="1"/>
  <c r="EU33" i="65032"/>
  <c r="IG224" i="65032"/>
  <c r="IH224" i="65032" s="1"/>
  <c r="IH160" i="65032"/>
  <c r="IS200" i="65032"/>
  <c r="IT73" i="65032"/>
  <c r="IX162" i="65032"/>
  <c r="IW226" i="65032"/>
  <c r="IX226" i="65032" s="1"/>
  <c r="IV184" i="65032"/>
  <c r="IV248" i="65032" s="1"/>
  <c r="IW57" i="65032"/>
  <c r="IY57" i="65032"/>
  <c r="EX57" i="65032"/>
  <c r="IT184" i="65032"/>
  <c r="IS248" i="65032"/>
  <c r="IT248" i="65032" s="1"/>
  <c r="IL173" i="65032"/>
  <c r="IK237" i="65032"/>
  <c r="IL237" i="65032" s="1"/>
  <c r="IU200" i="65032"/>
  <c r="IU264" i="65032" s="1"/>
  <c r="IV73" i="65032"/>
  <c r="IO46" i="65032"/>
  <c r="IQ46" i="65032"/>
  <c r="EV46" i="65032"/>
  <c r="IN173" i="65032"/>
  <c r="IN237" i="65032" s="1"/>
  <c r="JH161" i="65032"/>
  <c r="JH225" i="65032" s="1"/>
  <c r="JK34" i="65032"/>
  <c r="JK161" i="65032" s="1"/>
  <c r="JK225" i="65032" s="1"/>
  <c r="JD80" i="65032"/>
  <c r="JC207" i="65032"/>
  <c r="JC271" i="65032" s="1"/>
  <c r="IZ61" i="65032"/>
  <c r="IY188" i="65032"/>
  <c r="IY252" i="65032" s="1"/>
  <c r="JH35" i="65032"/>
  <c r="IV29" i="65032"/>
  <c r="IU156" i="65032"/>
  <c r="IU220" i="65032" s="1"/>
  <c r="JE82" i="65032"/>
  <c r="JG82" i="65032"/>
  <c r="JD209" i="65032"/>
  <c r="JD273" i="65032" s="1"/>
  <c r="EZ82" i="65032"/>
  <c r="IG231" i="65032"/>
  <c r="IH231" i="65032" s="1"/>
  <c r="IK40" i="65032"/>
  <c r="IM40" i="65032"/>
  <c r="IJ167" i="65032"/>
  <c r="IJ231" i="65032" s="1"/>
  <c r="EU40" i="65032"/>
  <c r="JB80" i="65032"/>
  <c r="JA207" i="65032"/>
  <c r="IS156" i="65032"/>
  <c r="IT29" i="65032"/>
  <c r="JB209" i="65032"/>
  <c r="JA273" i="65032"/>
  <c r="JB273" i="65032" s="1"/>
  <c r="IX61" i="65032"/>
  <c r="IW188" i="65032"/>
  <c r="IQ68" i="65032"/>
  <c r="IO68" i="65032"/>
  <c r="IN195" i="65032"/>
  <c r="IN259" i="65032" s="1"/>
  <c r="EV68" i="65032"/>
  <c r="JD72" i="65032"/>
  <c r="JC199" i="65032"/>
  <c r="JC263" i="65032" s="1"/>
  <c r="IL195" i="65032"/>
  <c r="IK259" i="65032"/>
  <c r="IL259" i="65032" s="1"/>
  <c r="IM178" i="65032"/>
  <c r="IM242" i="65032" s="1"/>
  <c r="IN51" i="65032"/>
  <c r="IL203" i="65032"/>
  <c r="IK267" i="65032"/>
  <c r="IL267" i="65032" s="1"/>
  <c r="IQ85" i="65032"/>
  <c r="IN212" i="65032"/>
  <c r="IN276" i="65032" s="1"/>
  <c r="IO85" i="65032"/>
  <c r="EV85" i="65032"/>
  <c r="IQ76" i="65032"/>
  <c r="IN203" i="65032"/>
  <c r="IN267" i="65032" s="1"/>
  <c r="EV76" i="65032"/>
  <c r="IO76" i="65032"/>
  <c r="IL51" i="65032"/>
  <c r="IK178" i="65032"/>
  <c r="IJ172" i="65032"/>
  <c r="IJ236" i="65032" s="1"/>
  <c r="IM45" i="65032"/>
  <c r="IK45" i="65032"/>
  <c r="EU45" i="65032"/>
  <c r="IX64" i="65032"/>
  <c r="IW191" i="65032"/>
  <c r="IL212" i="65032"/>
  <c r="IK276" i="65032"/>
  <c r="IL276" i="65032" s="1"/>
  <c r="IH172" i="65032"/>
  <c r="IG236" i="65032"/>
  <c r="IH236" i="65032" s="1"/>
  <c r="IZ64" i="65032"/>
  <c r="IY191" i="65032"/>
  <c r="IY255" i="65032" s="1"/>
  <c r="IN27" i="65032"/>
  <c r="IM154" i="65032"/>
  <c r="IM218" i="65032" s="1"/>
  <c r="IG235" i="65032"/>
  <c r="IH235" i="65032" s="1"/>
  <c r="IP86" i="65032"/>
  <c r="IO213" i="65032"/>
  <c r="IR30" i="65032"/>
  <c r="IQ157" i="65032"/>
  <c r="IQ221" i="65032" s="1"/>
  <c r="IJ171" i="65032"/>
  <c r="IJ235" i="65032" s="1"/>
  <c r="IK44" i="65032"/>
  <c r="IM44" i="65032"/>
  <c r="EU44" i="65032"/>
  <c r="JO62" i="65032"/>
  <c r="JP62" i="65032" s="1"/>
  <c r="JQ62" i="65032" s="1"/>
  <c r="IJ155" i="65032"/>
  <c r="IJ219" i="65032" s="1"/>
  <c r="IK28" i="65032"/>
  <c r="IM28" i="65032"/>
  <c r="EU28" i="65032"/>
  <c r="IL27" i="65032"/>
  <c r="IK154" i="65032"/>
  <c r="IR69" i="65032"/>
  <c r="IQ196" i="65032"/>
  <c r="IQ260" i="65032" s="1"/>
  <c r="JH63" i="65032"/>
  <c r="JG190" i="65032"/>
  <c r="JG254" i="65032" s="1"/>
  <c r="IG219" i="65032"/>
  <c r="IH219" i="65032" s="1"/>
  <c r="IH155" i="65032"/>
  <c r="IO196" i="65032"/>
  <c r="IP69" i="65032"/>
  <c r="IQ213" i="65032"/>
  <c r="IQ277" i="65032" s="1"/>
  <c r="IR86" i="65032"/>
  <c r="IS164" i="65032"/>
  <c r="IT37" i="65032"/>
  <c r="IU164" i="65032"/>
  <c r="IU228" i="65032" s="1"/>
  <c r="IV37" i="65032"/>
  <c r="IP30" i="65032"/>
  <c r="IO157" i="65032"/>
  <c r="IR59" i="65032"/>
  <c r="IQ186" i="65032"/>
  <c r="IQ250" i="65032" s="1"/>
  <c r="IO192" i="65032"/>
  <c r="IP65" i="65032"/>
  <c r="IX202" i="65032"/>
  <c r="IW266" i="65032"/>
  <c r="IX266" i="65032" s="1"/>
  <c r="IK245" i="65032"/>
  <c r="IL245" i="65032" s="1"/>
  <c r="IL181" i="65032"/>
  <c r="IL166" i="65032"/>
  <c r="IK230" i="65032"/>
  <c r="IL230" i="65032" s="1"/>
  <c r="JI34" i="65032"/>
  <c r="JJ34" i="65032" s="1"/>
  <c r="JE254" i="65032"/>
  <c r="JF254" i="65032" s="1"/>
  <c r="IR198" i="65032"/>
  <c r="IR262" i="65032" s="1"/>
  <c r="IU71" i="65032"/>
  <c r="EW71" i="65032"/>
  <c r="IS71" i="65032"/>
  <c r="IR65" i="65032"/>
  <c r="IQ192" i="65032"/>
  <c r="IQ256" i="65032" s="1"/>
  <c r="JD194" i="65032"/>
  <c r="JD258" i="65032" s="1"/>
  <c r="EZ67" i="65032"/>
  <c r="JG67" i="65032"/>
  <c r="JE67" i="65032"/>
  <c r="IX187" i="65032"/>
  <c r="IW251" i="65032"/>
  <c r="IX251" i="65032" s="1"/>
  <c r="IR47" i="65032"/>
  <c r="IQ174" i="65032"/>
  <c r="IQ238" i="65032" s="1"/>
  <c r="IN166" i="65032"/>
  <c r="IN230" i="65032" s="1"/>
  <c r="IO39" i="65032"/>
  <c r="IQ39" i="65032"/>
  <c r="EV39" i="65032"/>
  <c r="IZ187" i="65032"/>
  <c r="IZ251" i="65032" s="1"/>
  <c r="JC60" i="65032"/>
  <c r="EY60" i="65032"/>
  <c r="JA60" i="65032"/>
  <c r="JD36" i="65032"/>
  <c r="JC163" i="65032"/>
  <c r="JC227" i="65032" s="1"/>
  <c r="IP47" i="65032"/>
  <c r="IO174" i="65032"/>
  <c r="IO54" i="65032"/>
  <c r="IQ54" i="65032"/>
  <c r="EV54" i="65032"/>
  <c r="IN181" i="65032"/>
  <c r="IN245" i="65032" s="1"/>
  <c r="IP59" i="65032"/>
  <c r="IO186" i="65032"/>
  <c r="IP83" i="65032"/>
  <c r="IO210" i="65032"/>
  <c r="IP198" i="65032"/>
  <c r="IO262" i="65032"/>
  <c r="IP262" i="65032" s="1"/>
  <c r="FA34" i="65032"/>
  <c r="IO243" i="65032"/>
  <c r="IP243" i="65032" s="1"/>
  <c r="IP179" i="65032"/>
  <c r="EW52" i="65032"/>
  <c r="IR179" i="65032"/>
  <c r="IR243" i="65032" s="1"/>
  <c r="IS52" i="65032"/>
  <c r="IU52" i="65032"/>
  <c r="IZ202" i="65032"/>
  <c r="IZ266" i="65032" s="1"/>
  <c r="JC75" i="65032"/>
  <c r="JA75" i="65032"/>
  <c r="EY75" i="65032"/>
  <c r="IR83" i="65032"/>
  <c r="IQ210" i="65032"/>
  <c r="IQ274" i="65032" s="1"/>
  <c r="IN204" i="65032"/>
  <c r="IN268" i="65032" s="1"/>
  <c r="EV77" i="65032"/>
  <c r="IO77" i="65032"/>
  <c r="IQ77" i="65032"/>
  <c r="IL204" i="65032"/>
  <c r="IK268" i="65032"/>
  <c r="IL268" i="65032" s="1"/>
  <c r="IQ55" i="65032"/>
  <c r="EV55" i="65032"/>
  <c r="IO55" i="65032"/>
  <c r="IN182" i="65032"/>
  <c r="IN246" i="65032" s="1"/>
  <c r="IQ53" i="65032"/>
  <c r="IO53" i="65032"/>
  <c r="EV53" i="65032"/>
  <c r="IN180" i="65032"/>
  <c r="IN244" i="65032" s="1"/>
  <c r="IL180" i="65032"/>
  <c r="IK244" i="65032"/>
  <c r="IL244" i="65032" s="1"/>
  <c r="IL182" i="65032"/>
  <c r="IK246" i="65032"/>
  <c r="IL246" i="65032" s="1"/>
  <c r="IK249" i="65032"/>
  <c r="IL249" i="65032" s="1"/>
  <c r="IL185" i="65032"/>
  <c r="IN185" i="65032"/>
  <c r="IN249" i="65032" s="1"/>
  <c r="IO58" i="65032"/>
  <c r="EV58" i="65032"/>
  <c r="IQ58" i="65032"/>
  <c r="JJ177" i="65032"/>
  <c r="JI241" i="65032"/>
  <c r="JJ241" i="65032" s="1"/>
  <c r="JF161" i="65032"/>
  <c r="JE225" i="65032"/>
  <c r="JF225" i="65032" s="1"/>
  <c r="JJ189" i="65032"/>
  <c r="JI253" i="65032"/>
  <c r="JJ253" i="65032" s="1"/>
  <c r="JI96" i="65032"/>
  <c r="JJ96" i="65032" s="1"/>
  <c r="JK96" i="65032"/>
  <c r="JL96" i="65032" s="1"/>
  <c r="JI100" i="65032"/>
  <c r="JJ100" i="65032" s="1"/>
  <c r="JK100" i="65032"/>
  <c r="JL100" i="65032" s="1"/>
  <c r="JI104" i="65032"/>
  <c r="JJ104" i="65032" s="1"/>
  <c r="JK104" i="65032"/>
  <c r="JL104" i="65032" s="1"/>
  <c r="JI108" i="65032"/>
  <c r="JJ108" i="65032" s="1"/>
  <c r="JK108" i="65032"/>
  <c r="JL108" i="65032" s="1"/>
  <c r="JI94" i="65032"/>
  <c r="JJ94" i="65032" s="1"/>
  <c r="JK94" i="65032"/>
  <c r="JL94" i="65032" s="1"/>
  <c r="JI98" i="65032"/>
  <c r="JJ98" i="65032" s="1"/>
  <c r="JK98" i="65032"/>
  <c r="JL98" i="65032" s="1"/>
  <c r="JI102" i="65032"/>
  <c r="JJ102" i="65032" s="1"/>
  <c r="JK102" i="65032"/>
  <c r="JL102" i="65032" s="1"/>
  <c r="JI106" i="65032"/>
  <c r="JJ106" i="65032" s="1"/>
  <c r="JK106" i="65032"/>
  <c r="JL106" i="65032" s="1"/>
  <c r="JI110" i="65032"/>
  <c r="JJ110" i="65032" s="1"/>
  <c r="JK110" i="65032"/>
  <c r="JL110" i="65032" s="1"/>
  <c r="JM114" i="65032"/>
  <c r="JN114" i="65032" s="1"/>
  <c r="JO114" i="65032"/>
  <c r="JP114" i="65032" s="1"/>
  <c r="JM118" i="65032"/>
  <c r="JN118" i="65032" s="1"/>
  <c r="JO118" i="65032"/>
  <c r="JP118" i="65032" s="1"/>
  <c r="JM122" i="65032"/>
  <c r="JN122" i="65032" s="1"/>
  <c r="JO122" i="65032"/>
  <c r="JP122" i="65032" s="1"/>
  <c r="JM126" i="65032"/>
  <c r="JN126" i="65032" s="1"/>
  <c r="JO126" i="65032"/>
  <c r="JP126" i="65032" s="1"/>
  <c r="JM130" i="65032"/>
  <c r="JN130" i="65032" s="1"/>
  <c r="JO130" i="65032"/>
  <c r="JP130" i="65032" s="1"/>
  <c r="JM134" i="65032"/>
  <c r="JN134" i="65032" s="1"/>
  <c r="JO134" i="65032"/>
  <c r="JP134" i="65032" s="1"/>
  <c r="JM138" i="65032"/>
  <c r="JN138" i="65032" s="1"/>
  <c r="JO138" i="65032"/>
  <c r="JP138" i="65032" s="1"/>
  <c r="JM142" i="65032"/>
  <c r="JN142" i="65032" s="1"/>
  <c r="JO142" i="65032"/>
  <c r="JP142" i="65032" s="1"/>
  <c r="JM146" i="65032"/>
  <c r="JN146" i="65032" s="1"/>
  <c r="JO146" i="65032"/>
  <c r="JP146" i="65032" s="1"/>
  <c r="JM150" i="65032"/>
  <c r="JN150" i="65032" s="1"/>
  <c r="JO150" i="65032"/>
  <c r="JP150" i="65032" s="1"/>
  <c r="JM113" i="65032"/>
  <c r="JN113" i="65032" s="1"/>
  <c r="JO113" i="65032"/>
  <c r="JP113" i="65032" s="1"/>
  <c r="JM117" i="65032"/>
  <c r="JN117" i="65032" s="1"/>
  <c r="JO117" i="65032"/>
  <c r="JP117" i="65032" s="1"/>
  <c r="JM121" i="65032"/>
  <c r="JN121" i="65032" s="1"/>
  <c r="JO121" i="65032"/>
  <c r="JP121" i="65032" s="1"/>
  <c r="JM125" i="65032"/>
  <c r="JN125" i="65032" s="1"/>
  <c r="JO125" i="65032"/>
  <c r="JP125" i="65032" s="1"/>
  <c r="JM129" i="65032"/>
  <c r="JN129" i="65032" s="1"/>
  <c r="JO129" i="65032"/>
  <c r="JP129" i="65032" s="1"/>
  <c r="JM133" i="65032"/>
  <c r="JN133" i="65032" s="1"/>
  <c r="JO133" i="65032"/>
  <c r="JP133" i="65032" s="1"/>
  <c r="JM137" i="65032"/>
  <c r="JN137" i="65032" s="1"/>
  <c r="JO137" i="65032"/>
  <c r="JP137" i="65032" s="1"/>
  <c r="JM141" i="65032"/>
  <c r="JN141" i="65032" s="1"/>
  <c r="JO141" i="65032"/>
  <c r="JP141" i="65032" s="1"/>
  <c r="JM145" i="65032"/>
  <c r="JN145" i="65032" s="1"/>
  <c r="JO145" i="65032"/>
  <c r="JP145" i="65032" s="1"/>
  <c r="JM149" i="65032"/>
  <c r="JN149" i="65032" s="1"/>
  <c r="JO149" i="65032"/>
  <c r="JP149" i="65032" s="1"/>
  <c r="JI91" i="65032"/>
  <c r="JJ91" i="65032" s="1"/>
  <c r="JK91" i="65032"/>
  <c r="JL91" i="65032" s="1"/>
  <c r="JM112" i="65032"/>
  <c r="JN112" i="65032" s="1"/>
  <c r="JO112" i="65032"/>
  <c r="JP112" i="65032" s="1"/>
  <c r="JM116" i="65032"/>
  <c r="JN116" i="65032" s="1"/>
  <c r="JO116" i="65032"/>
  <c r="JP116" i="65032" s="1"/>
  <c r="JM120" i="65032"/>
  <c r="JN120" i="65032" s="1"/>
  <c r="JO120" i="65032"/>
  <c r="JP120" i="65032" s="1"/>
  <c r="JM124" i="65032"/>
  <c r="JN124" i="65032" s="1"/>
  <c r="JO124" i="65032"/>
  <c r="JP124" i="65032" s="1"/>
  <c r="JM128" i="65032"/>
  <c r="JN128" i="65032" s="1"/>
  <c r="JO128" i="65032"/>
  <c r="JP128" i="65032" s="1"/>
  <c r="JM132" i="65032"/>
  <c r="JN132" i="65032" s="1"/>
  <c r="JO132" i="65032"/>
  <c r="JP132" i="65032" s="1"/>
  <c r="JM136" i="65032"/>
  <c r="JN136" i="65032" s="1"/>
  <c r="JO136" i="65032"/>
  <c r="JP136" i="65032" s="1"/>
  <c r="JM140" i="65032"/>
  <c r="JN140" i="65032" s="1"/>
  <c r="JO140" i="65032"/>
  <c r="JP140" i="65032" s="1"/>
  <c r="JM144" i="65032"/>
  <c r="JN144" i="65032" s="1"/>
  <c r="JO144" i="65032"/>
  <c r="JP144" i="65032" s="1"/>
  <c r="JM148" i="65032"/>
  <c r="JN148" i="65032" s="1"/>
  <c r="JO148" i="65032"/>
  <c r="JP148" i="65032" s="1"/>
  <c r="JM111" i="65032"/>
  <c r="JN111" i="65032" s="1"/>
  <c r="JO111" i="65032"/>
  <c r="JP111" i="65032" s="1"/>
  <c r="JM115" i="65032"/>
  <c r="JN115" i="65032" s="1"/>
  <c r="JO115" i="65032"/>
  <c r="JP115" i="65032" s="1"/>
  <c r="JM119" i="65032"/>
  <c r="JN119" i="65032" s="1"/>
  <c r="JO119" i="65032"/>
  <c r="JP119" i="65032" s="1"/>
  <c r="JM123" i="65032"/>
  <c r="JN123" i="65032" s="1"/>
  <c r="JO123" i="65032"/>
  <c r="JP123" i="65032" s="1"/>
  <c r="JM127" i="65032"/>
  <c r="JN127" i="65032" s="1"/>
  <c r="JO127" i="65032"/>
  <c r="JP127" i="65032" s="1"/>
  <c r="JM131" i="65032"/>
  <c r="JN131" i="65032" s="1"/>
  <c r="JO131" i="65032"/>
  <c r="JP131" i="65032" s="1"/>
  <c r="JM135" i="65032"/>
  <c r="JN135" i="65032" s="1"/>
  <c r="JO135" i="65032"/>
  <c r="JP135" i="65032" s="1"/>
  <c r="JM139" i="65032"/>
  <c r="JN139" i="65032" s="1"/>
  <c r="JO139" i="65032"/>
  <c r="JP139" i="65032" s="1"/>
  <c r="JM143" i="65032"/>
  <c r="JN143" i="65032" s="1"/>
  <c r="JO143" i="65032"/>
  <c r="JP143" i="65032" s="1"/>
  <c r="JM147" i="65032"/>
  <c r="JN147" i="65032" s="1"/>
  <c r="JO147" i="65032"/>
  <c r="JP147" i="65032" s="1"/>
  <c r="JI93" i="65032"/>
  <c r="JJ93" i="65032" s="1"/>
  <c r="JK93" i="65032"/>
  <c r="JL93" i="65032" s="1"/>
  <c r="JI95" i="65032"/>
  <c r="JJ95" i="65032" s="1"/>
  <c r="JK95" i="65032"/>
  <c r="JL95" i="65032" s="1"/>
  <c r="JI97" i="65032"/>
  <c r="JJ97" i="65032" s="1"/>
  <c r="JK97" i="65032"/>
  <c r="JL97" i="65032" s="1"/>
  <c r="JI99" i="65032"/>
  <c r="JJ99" i="65032" s="1"/>
  <c r="JK99" i="65032"/>
  <c r="JL99" i="65032" s="1"/>
  <c r="JI101" i="65032"/>
  <c r="JJ101" i="65032" s="1"/>
  <c r="JK101" i="65032"/>
  <c r="JL101" i="65032" s="1"/>
  <c r="JI103" i="65032"/>
  <c r="JJ103" i="65032" s="1"/>
  <c r="JK103" i="65032"/>
  <c r="JL103" i="65032" s="1"/>
  <c r="JI105" i="65032"/>
  <c r="JJ105" i="65032" s="1"/>
  <c r="JK105" i="65032"/>
  <c r="JL105" i="65032" s="1"/>
  <c r="JI107" i="65032"/>
  <c r="JJ107" i="65032" s="1"/>
  <c r="JK107" i="65032"/>
  <c r="JL107" i="65032" s="1"/>
  <c r="JI109" i="65032"/>
  <c r="JJ109" i="65032" s="1"/>
  <c r="JK109" i="65032"/>
  <c r="JL109" i="65032" s="1"/>
  <c r="JI92" i="65032"/>
  <c r="JJ92" i="65032" s="1"/>
  <c r="JK92" i="65032"/>
  <c r="JL92" i="65032" s="1"/>
  <c r="EX36" i="65032"/>
  <c r="EY35" i="65032"/>
  <c r="EY31" i="65032"/>
  <c r="JA272" i="65032" l="1"/>
  <c r="JB272" i="65032" s="1"/>
  <c r="JW302" i="65032"/>
  <c r="JX302" i="65032" s="1"/>
  <c r="JU302" i="65032"/>
  <c r="JV302" i="65032" s="1"/>
  <c r="JU312" i="65032"/>
  <c r="JV312" i="65032" s="1"/>
  <c r="JW312" i="65032"/>
  <c r="JX312" i="65032" s="1"/>
  <c r="JW333" i="65032"/>
  <c r="JX333" i="65032" s="1"/>
  <c r="JU333" i="65032"/>
  <c r="JV333" i="65032" s="1"/>
  <c r="JW288" i="65032"/>
  <c r="JX288" i="65032" s="1"/>
  <c r="JU288" i="65032"/>
  <c r="JV288" i="65032" s="1"/>
  <c r="JU329" i="65032"/>
  <c r="JV329" i="65032" s="1"/>
  <c r="JW329" i="65032"/>
  <c r="JX329" i="65032" s="1"/>
  <c r="JW323" i="65032"/>
  <c r="JX323" i="65032" s="1"/>
  <c r="JU323" i="65032"/>
  <c r="JV323" i="65032" s="1"/>
  <c r="JW319" i="65032"/>
  <c r="JX319" i="65032" s="1"/>
  <c r="JU319" i="65032"/>
  <c r="JV319" i="65032" s="1"/>
  <c r="JW338" i="65032"/>
  <c r="JX338" i="65032" s="1"/>
  <c r="JU338" i="65032"/>
  <c r="JV338" i="65032" s="1"/>
  <c r="JU305" i="65032"/>
  <c r="JV305" i="65032" s="1"/>
  <c r="JW305" i="65032"/>
  <c r="JX305" i="65032" s="1"/>
  <c r="JW310" i="65032"/>
  <c r="JX310" i="65032" s="1"/>
  <c r="JU310" i="65032"/>
  <c r="JV310" i="65032" s="1"/>
  <c r="JU292" i="65032"/>
  <c r="JV292" i="65032" s="1"/>
  <c r="JW292" i="65032"/>
  <c r="JX292" i="65032" s="1"/>
  <c r="JU301" i="65032"/>
  <c r="JV301" i="65032" s="1"/>
  <c r="JW301" i="65032"/>
  <c r="JX301" i="65032" s="1"/>
  <c r="JU334" i="65032"/>
  <c r="JV334" i="65032" s="1"/>
  <c r="JW334" i="65032"/>
  <c r="JX334" i="65032" s="1"/>
  <c r="JW290" i="65032"/>
  <c r="JX290" i="65032" s="1"/>
  <c r="JU290" i="65032"/>
  <c r="JV290" i="65032" s="1"/>
  <c r="JU285" i="65032"/>
  <c r="JV285" i="65032" s="1"/>
  <c r="JW285" i="65032"/>
  <c r="JX285" i="65032" s="1"/>
  <c r="JU318" i="65032"/>
  <c r="JV318" i="65032" s="1"/>
  <c r="JW318" i="65032"/>
  <c r="JX318" i="65032" s="1"/>
  <c r="JW306" i="65032"/>
  <c r="JX306" i="65032" s="1"/>
  <c r="JU306" i="65032"/>
  <c r="JV306" i="65032" s="1"/>
  <c r="JW337" i="65032"/>
  <c r="JX337" i="65032" s="1"/>
  <c r="JU337" i="65032"/>
  <c r="JV337" i="65032" s="1"/>
  <c r="JW315" i="65032"/>
  <c r="JX315" i="65032" s="1"/>
  <c r="JU315" i="65032"/>
  <c r="JV315" i="65032" s="1"/>
  <c r="JW313" i="65032"/>
  <c r="JX313" i="65032" s="1"/>
  <c r="JU313" i="65032"/>
  <c r="JV313" i="65032" s="1"/>
  <c r="JU316" i="65032"/>
  <c r="JV316" i="65032" s="1"/>
  <c r="JW316" i="65032"/>
  <c r="JX316" i="65032" s="1"/>
  <c r="JU326" i="65032"/>
  <c r="JV326" i="65032" s="1"/>
  <c r="JW326" i="65032"/>
  <c r="JX326" i="65032" s="1"/>
  <c r="JU340" i="65032"/>
  <c r="JV340" i="65032" s="1"/>
  <c r="JW340" i="65032"/>
  <c r="JX340" i="65032" s="1"/>
  <c r="JU328" i="65032"/>
  <c r="JV328" i="65032" s="1"/>
  <c r="JW328" i="65032"/>
  <c r="JX328" i="65032" s="1"/>
  <c r="JW309" i="65032"/>
  <c r="JX309" i="65032" s="1"/>
  <c r="JU309" i="65032"/>
  <c r="JV309" i="65032" s="1"/>
  <c r="JW291" i="65032"/>
  <c r="JX291" i="65032" s="1"/>
  <c r="JU291" i="65032"/>
  <c r="JV291" i="65032" s="1"/>
  <c r="JW341" i="65032"/>
  <c r="JX341" i="65032" s="1"/>
  <c r="JU341" i="65032"/>
  <c r="JV341" i="65032" s="1"/>
  <c r="JU299" i="65032"/>
  <c r="JV299" i="65032" s="1"/>
  <c r="JW299" i="65032"/>
  <c r="JX299" i="65032" s="1"/>
  <c r="JU311" i="65032"/>
  <c r="JV311" i="65032" s="1"/>
  <c r="JW311" i="65032"/>
  <c r="JX311" i="65032" s="1"/>
  <c r="JU283" i="65032"/>
  <c r="JV283" i="65032" s="1"/>
  <c r="JW283" i="65032"/>
  <c r="JX283" i="65032" s="1"/>
  <c r="JU304" i="65032"/>
  <c r="JV304" i="65032" s="1"/>
  <c r="JW304" i="65032"/>
  <c r="JX304" i="65032" s="1"/>
  <c r="JW293" i="65032"/>
  <c r="JX293" i="65032" s="1"/>
  <c r="JU293" i="65032"/>
  <c r="JV293" i="65032" s="1"/>
  <c r="JW284" i="65032"/>
  <c r="JX284" i="65032" s="1"/>
  <c r="JU284" i="65032"/>
  <c r="JV284" i="65032" s="1"/>
  <c r="JW298" i="65032"/>
  <c r="JX298" i="65032" s="1"/>
  <c r="JU298" i="65032"/>
  <c r="JV298" i="65032" s="1"/>
  <c r="JW287" i="65032"/>
  <c r="JX287" i="65032" s="1"/>
  <c r="JU287" i="65032"/>
  <c r="JV287" i="65032" s="1"/>
  <c r="JW289" i="65032"/>
  <c r="JX289" i="65032" s="1"/>
  <c r="JU289" i="65032"/>
  <c r="JV289" i="65032" s="1"/>
  <c r="JW320" i="65032"/>
  <c r="JX320" i="65032" s="1"/>
  <c r="JU320" i="65032"/>
  <c r="JV320" i="65032" s="1"/>
  <c r="JW336" i="65032"/>
  <c r="JX336" i="65032" s="1"/>
  <c r="JU336" i="65032"/>
  <c r="JV336" i="65032" s="1"/>
  <c r="JW324" i="65032"/>
  <c r="JX324" i="65032" s="1"/>
  <c r="JU324" i="65032"/>
  <c r="JV324" i="65032" s="1"/>
  <c r="JW314" i="65032"/>
  <c r="JX314" i="65032" s="1"/>
  <c r="JU314" i="65032"/>
  <c r="JV314" i="65032" s="1"/>
  <c r="JU332" i="65032"/>
  <c r="JV332" i="65032" s="1"/>
  <c r="JW332" i="65032"/>
  <c r="JX332" i="65032" s="1"/>
  <c r="JW300" i="65032"/>
  <c r="JX300" i="65032" s="1"/>
  <c r="JU300" i="65032"/>
  <c r="JV300" i="65032" s="1"/>
  <c r="JU322" i="65032"/>
  <c r="JV322" i="65032" s="1"/>
  <c r="JW322" i="65032"/>
  <c r="JX322" i="65032" s="1"/>
  <c r="JW286" i="65032"/>
  <c r="JX286" i="65032" s="1"/>
  <c r="JU286" i="65032"/>
  <c r="JV286" i="65032" s="1"/>
  <c r="JW325" i="65032"/>
  <c r="JX325" i="65032" s="1"/>
  <c r="JU325" i="65032"/>
  <c r="JV325" i="65032" s="1"/>
  <c r="JW317" i="65032"/>
  <c r="JX317" i="65032" s="1"/>
  <c r="JU317" i="65032"/>
  <c r="JV317" i="65032" s="1"/>
  <c r="JU339" i="65032"/>
  <c r="JV339" i="65032" s="1"/>
  <c r="JW339" i="65032"/>
  <c r="JX339" i="65032" s="1"/>
  <c r="JW303" i="65032"/>
  <c r="JX303" i="65032" s="1"/>
  <c r="JU303" i="65032"/>
  <c r="JV303" i="65032" s="1"/>
  <c r="JS282" i="65032"/>
  <c r="JT282" i="65032" s="1"/>
  <c r="JQ282" i="65032"/>
  <c r="JR282" i="65032" s="1"/>
  <c r="JW296" i="65032"/>
  <c r="JX296" i="65032" s="1"/>
  <c r="JU296" i="65032"/>
  <c r="JV296" i="65032" s="1"/>
  <c r="JW330" i="65032"/>
  <c r="JX330" i="65032" s="1"/>
  <c r="JU330" i="65032"/>
  <c r="JV330" i="65032" s="1"/>
  <c r="JU294" i="65032"/>
  <c r="JV294" i="65032" s="1"/>
  <c r="JW294" i="65032"/>
  <c r="JX294" i="65032" s="1"/>
  <c r="JW307" i="65032"/>
  <c r="JX307" i="65032" s="1"/>
  <c r="JU307" i="65032"/>
  <c r="JV307" i="65032" s="1"/>
  <c r="JU308" i="65032"/>
  <c r="JV308" i="65032" s="1"/>
  <c r="JW308" i="65032"/>
  <c r="JX308" i="65032" s="1"/>
  <c r="JU295" i="65032"/>
  <c r="JV295" i="65032" s="1"/>
  <c r="JW295" i="65032"/>
  <c r="JX295" i="65032" s="1"/>
  <c r="JW297" i="65032"/>
  <c r="JX297" i="65032" s="1"/>
  <c r="JU297" i="65032"/>
  <c r="JV297" i="65032" s="1"/>
  <c r="JW331" i="65032"/>
  <c r="JX331" i="65032" s="1"/>
  <c r="JU331" i="65032"/>
  <c r="JV331" i="65032" s="1"/>
  <c r="JW335" i="65032"/>
  <c r="JX335" i="65032" s="1"/>
  <c r="JU335" i="65032"/>
  <c r="JV335" i="65032" s="1"/>
  <c r="JW321" i="65032"/>
  <c r="JX321" i="65032" s="1"/>
  <c r="JU321" i="65032"/>
  <c r="JV321" i="65032" s="1"/>
  <c r="JW327" i="65032"/>
  <c r="JX327" i="65032" s="1"/>
  <c r="JU327" i="65032"/>
  <c r="JV327" i="65032" s="1"/>
  <c r="JK208" i="65032"/>
  <c r="JK272" i="65032" s="1"/>
  <c r="JH208" i="65032"/>
  <c r="JH272" i="65032" s="1"/>
  <c r="JI81" i="65032"/>
  <c r="JJ81" i="65032" s="1"/>
  <c r="FA81" i="65032"/>
  <c r="JG208" i="65032"/>
  <c r="JG272" i="65032" s="1"/>
  <c r="JE208" i="65032"/>
  <c r="JF208" i="65032" s="1"/>
  <c r="JF162" i="65032"/>
  <c r="JF35" i="65032"/>
  <c r="JG74" i="65032"/>
  <c r="JG201" i="65032" s="1"/>
  <c r="JG265" i="65032" s="1"/>
  <c r="JB72" i="65032"/>
  <c r="JA226" i="65032"/>
  <c r="JB226" i="65032" s="1"/>
  <c r="JE74" i="65032"/>
  <c r="JF74" i="65032" s="1"/>
  <c r="EZ74" i="65032"/>
  <c r="JC201" i="65032"/>
  <c r="JC265" i="65032" s="1"/>
  <c r="JF56" i="65032"/>
  <c r="JA201" i="65032"/>
  <c r="JB74" i="65032"/>
  <c r="JE66" i="65032"/>
  <c r="JG66" i="65032"/>
  <c r="EZ66" i="65032"/>
  <c r="JD193" i="65032"/>
  <c r="JD257" i="65032" s="1"/>
  <c r="JB48" i="65032"/>
  <c r="JA175" i="65032"/>
  <c r="JE270" i="65032"/>
  <c r="JF270" i="65032" s="1"/>
  <c r="JC175" i="65032"/>
  <c r="JC239" i="65032" s="1"/>
  <c r="JD48" i="65032"/>
  <c r="JH56" i="65032"/>
  <c r="JH183" i="65032" s="1"/>
  <c r="JH247" i="65032" s="1"/>
  <c r="JO84" i="65032"/>
  <c r="JP84" i="65032" s="1"/>
  <c r="JS84" i="65032" s="1"/>
  <c r="JT84" i="65032" s="1"/>
  <c r="JU84" i="65032" s="1"/>
  <c r="JI211" i="65032"/>
  <c r="JA225" i="65032"/>
  <c r="JB225" i="65032" s="1"/>
  <c r="IL176" i="65032"/>
  <c r="IK240" i="65032"/>
  <c r="IL240" i="65032" s="1"/>
  <c r="JL211" i="65032"/>
  <c r="JL275" i="65032" s="1"/>
  <c r="IQ49" i="65032"/>
  <c r="EV49" i="65032"/>
  <c r="IN176" i="65032"/>
  <c r="IN240" i="65032" s="1"/>
  <c r="IO49" i="65032"/>
  <c r="JO50" i="65032"/>
  <c r="JP50" i="65032" s="1"/>
  <c r="JQ50" i="65032" s="1"/>
  <c r="JQ177" i="65032" s="1"/>
  <c r="JL177" i="65032"/>
  <c r="JL241" i="65032" s="1"/>
  <c r="FB84" i="65032"/>
  <c r="JK211" i="65032"/>
  <c r="JK275" i="65032" s="1"/>
  <c r="FB50" i="65032"/>
  <c r="JI70" i="65032"/>
  <c r="JH197" i="65032"/>
  <c r="JH261" i="65032" s="1"/>
  <c r="FA70" i="65032"/>
  <c r="JK70" i="65032"/>
  <c r="JK177" i="65032"/>
  <c r="JK241" i="65032" s="1"/>
  <c r="JM81" i="65032"/>
  <c r="JM208" i="65032" s="1"/>
  <c r="JN208" i="65032" s="1"/>
  <c r="IN165" i="65032"/>
  <c r="IN229" i="65032" s="1"/>
  <c r="IO38" i="65032"/>
  <c r="IQ38" i="65032"/>
  <c r="EV38" i="65032"/>
  <c r="JD158" i="65032"/>
  <c r="JD222" i="65032" s="1"/>
  <c r="JG31" i="65032"/>
  <c r="JE31" i="65032"/>
  <c r="EV32" i="65032"/>
  <c r="IQ32" i="65032"/>
  <c r="IO32" i="65032"/>
  <c r="IN159" i="65032"/>
  <c r="IN223" i="65032" s="1"/>
  <c r="IL159" i="65032"/>
  <c r="IK223" i="65032"/>
  <c r="IL223" i="65032" s="1"/>
  <c r="JN62" i="65032"/>
  <c r="IK229" i="65032"/>
  <c r="IL229" i="65032" s="1"/>
  <c r="IL165" i="65032"/>
  <c r="JN50" i="65032"/>
  <c r="IO170" i="65032"/>
  <c r="IP43" i="65032"/>
  <c r="IR43" i="65032"/>
  <c r="IQ170" i="65032"/>
  <c r="IQ234" i="65032" s="1"/>
  <c r="IT41" i="65032"/>
  <c r="IS168" i="65032"/>
  <c r="JB205" i="65032"/>
  <c r="JA269" i="65032"/>
  <c r="JB269" i="65032" s="1"/>
  <c r="JD205" i="65032"/>
  <c r="JD269" i="65032" s="1"/>
  <c r="JE78" i="65032"/>
  <c r="EZ78" i="65032"/>
  <c r="JG78" i="65032"/>
  <c r="IP169" i="65032"/>
  <c r="IO233" i="65032"/>
  <c r="IP233" i="65032" s="1"/>
  <c r="IU168" i="65032"/>
  <c r="IU232" i="65032" s="1"/>
  <c r="IV41" i="65032"/>
  <c r="IS42" i="65032"/>
  <c r="IR169" i="65032"/>
  <c r="IR233" i="65032" s="1"/>
  <c r="IU42" i="65032"/>
  <c r="EW42" i="65032"/>
  <c r="JB158" i="65032"/>
  <c r="JA222" i="65032"/>
  <c r="JB222" i="65032" s="1"/>
  <c r="JH206" i="65032"/>
  <c r="JH270" i="65032" s="1"/>
  <c r="FA79" i="65032"/>
  <c r="JI79" i="65032"/>
  <c r="JK79" i="65032"/>
  <c r="JO189" i="65032"/>
  <c r="JO253" i="65032" s="1"/>
  <c r="JO81" i="65032"/>
  <c r="JO208" i="65032" s="1"/>
  <c r="JO272" i="65032" s="1"/>
  <c r="FB81" i="65032"/>
  <c r="IN33" i="65032"/>
  <c r="IM160" i="65032"/>
  <c r="IM224" i="65032" s="1"/>
  <c r="IK160" i="65032"/>
  <c r="IL33" i="65032"/>
  <c r="JL34" i="65032"/>
  <c r="FB34" i="65032" s="1"/>
  <c r="IP46" i="65032"/>
  <c r="IO173" i="65032"/>
  <c r="JN84" i="65032"/>
  <c r="JI161" i="65032"/>
  <c r="JI225" i="65032" s="1"/>
  <c r="JJ225" i="65032" s="1"/>
  <c r="IY73" i="65032"/>
  <c r="EX73" i="65032"/>
  <c r="IV200" i="65032"/>
  <c r="IV264" i="65032" s="1"/>
  <c r="IW73" i="65032"/>
  <c r="IZ57" i="65032"/>
  <c r="IY184" i="65032"/>
  <c r="IY248" i="65032" s="1"/>
  <c r="IX57" i="65032"/>
  <c r="IW184" i="65032"/>
  <c r="IQ173" i="65032"/>
  <c r="IQ237" i="65032" s="1"/>
  <c r="IR46" i="65032"/>
  <c r="IT200" i="65032"/>
  <c r="IS264" i="65032"/>
  <c r="IT264" i="65032" s="1"/>
  <c r="IO195" i="65032"/>
  <c r="IP68" i="65032"/>
  <c r="JH82" i="65032"/>
  <c r="JG209" i="65032"/>
  <c r="JG273" i="65032" s="1"/>
  <c r="JH162" i="65032"/>
  <c r="JH226" i="65032" s="1"/>
  <c r="JI35" i="65032"/>
  <c r="JK35" i="65032"/>
  <c r="JF183" i="65032"/>
  <c r="JE247" i="65032"/>
  <c r="JF247" i="65032" s="1"/>
  <c r="IQ195" i="65032"/>
  <c r="IQ259" i="65032" s="1"/>
  <c r="IR68" i="65032"/>
  <c r="JF82" i="65032"/>
  <c r="JE209" i="65032"/>
  <c r="JE80" i="65032"/>
  <c r="JG80" i="65032"/>
  <c r="JD207" i="65032"/>
  <c r="JD271" i="65032" s="1"/>
  <c r="EZ80" i="65032"/>
  <c r="IX188" i="65032"/>
  <c r="IW252" i="65032"/>
  <c r="IX252" i="65032" s="1"/>
  <c r="JB207" i="65032"/>
  <c r="JA271" i="65032"/>
  <c r="JB271" i="65032" s="1"/>
  <c r="IN40" i="65032"/>
  <c r="IM167" i="65032"/>
  <c r="IM231" i="65032" s="1"/>
  <c r="JE72" i="65032"/>
  <c r="JG72" i="65032"/>
  <c r="JD199" i="65032"/>
  <c r="JD263" i="65032" s="1"/>
  <c r="EZ72" i="65032"/>
  <c r="IS220" i="65032"/>
  <c r="IT220" i="65032" s="1"/>
  <c r="IT156" i="65032"/>
  <c r="IL40" i="65032"/>
  <c r="IK167" i="65032"/>
  <c r="IV156" i="65032"/>
  <c r="IV220" i="65032" s="1"/>
  <c r="IY29" i="65032"/>
  <c r="IW29" i="65032"/>
  <c r="EX29" i="65032"/>
  <c r="JB199" i="65032"/>
  <c r="JA263" i="65032"/>
  <c r="JB263" i="65032" s="1"/>
  <c r="IZ188" i="65032"/>
  <c r="IZ252" i="65032" s="1"/>
  <c r="EY61" i="65032"/>
  <c r="JC61" i="65032"/>
  <c r="JA61" i="65032"/>
  <c r="IL45" i="65032"/>
  <c r="IK172" i="65032"/>
  <c r="IO203" i="65032"/>
  <c r="IP76" i="65032"/>
  <c r="IX191" i="65032"/>
  <c r="IW255" i="65032"/>
  <c r="IX255" i="65032" s="1"/>
  <c r="IN45" i="65032"/>
  <c r="IM172" i="65032"/>
  <c r="IM236" i="65032" s="1"/>
  <c r="IK242" i="65032"/>
  <c r="IL242" i="65032" s="1"/>
  <c r="IL178" i="65032"/>
  <c r="IP85" i="65032"/>
  <c r="IO212" i="65032"/>
  <c r="EV51" i="65032"/>
  <c r="IQ51" i="65032"/>
  <c r="IN178" i="65032"/>
  <c r="IN242" i="65032" s="1"/>
  <c r="IO51" i="65032"/>
  <c r="EU24" i="65032"/>
  <c r="IZ191" i="65032"/>
  <c r="IZ255" i="65032" s="1"/>
  <c r="EY64" i="65032"/>
  <c r="JC64" i="65032"/>
  <c r="JA64" i="65032"/>
  <c r="IR76" i="65032"/>
  <c r="IQ203" i="65032"/>
  <c r="IQ267" i="65032" s="1"/>
  <c r="IR85" i="65032"/>
  <c r="IQ212" i="65032"/>
  <c r="IQ276" i="65032" s="1"/>
  <c r="IV164" i="65032"/>
  <c r="IV228" i="65032" s="1"/>
  <c r="IY37" i="65032"/>
  <c r="IW37" i="65032"/>
  <c r="IN44" i="65032"/>
  <c r="IM171" i="65032"/>
  <c r="IM235" i="65032" s="1"/>
  <c r="IR157" i="65032"/>
  <c r="IR221" i="65032" s="1"/>
  <c r="IU30" i="65032"/>
  <c r="IS30" i="65032"/>
  <c r="EW30" i="65032"/>
  <c r="IT164" i="65032"/>
  <c r="IS228" i="65032"/>
  <c r="IT228" i="65032" s="1"/>
  <c r="IO260" i="65032"/>
  <c r="IP260" i="65032" s="1"/>
  <c r="IP196" i="65032"/>
  <c r="EW69" i="65032"/>
  <c r="IR196" i="65032"/>
  <c r="IR260" i="65032" s="1"/>
  <c r="IU69" i="65032"/>
  <c r="IS69" i="65032"/>
  <c r="IN28" i="65032"/>
  <c r="IM155" i="65032"/>
  <c r="IM219" i="65032" s="1"/>
  <c r="IL44" i="65032"/>
  <c r="IK171" i="65032"/>
  <c r="IO277" i="65032"/>
  <c r="IP277" i="65032" s="1"/>
  <c r="IP213" i="65032"/>
  <c r="IP157" i="65032"/>
  <c r="IO221" i="65032"/>
  <c r="IP221" i="65032" s="1"/>
  <c r="IS86" i="65032"/>
  <c r="IU86" i="65032"/>
  <c r="EW86" i="65032"/>
  <c r="IR213" i="65032"/>
  <c r="IR277" i="65032" s="1"/>
  <c r="IK218" i="65032"/>
  <c r="IL218" i="65032" s="1"/>
  <c r="IL154" i="65032"/>
  <c r="IK155" i="65032"/>
  <c r="IL28" i="65032"/>
  <c r="IN154" i="65032"/>
  <c r="IN218" i="65032" s="1"/>
  <c r="IO27" i="65032"/>
  <c r="IQ27" i="65032"/>
  <c r="EV27" i="65032"/>
  <c r="JH190" i="65032"/>
  <c r="JH254" i="65032" s="1"/>
  <c r="JI63" i="65032"/>
  <c r="JK63" i="65032"/>
  <c r="FA63" i="65032"/>
  <c r="IR54" i="65032"/>
  <c r="IQ181" i="65032"/>
  <c r="IQ245" i="65032" s="1"/>
  <c r="IO256" i="65032"/>
  <c r="IP256" i="65032" s="1"/>
  <c r="IP192" i="65032"/>
  <c r="IT52" i="65032"/>
  <c r="IS179" i="65032"/>
  <c r="IP186" i="65032"/>
  <c r="IO250" i="65032"/>
  <c r="IP250" i="65032" s="1"/>
  <c r="JE194" i="65032"/>
  <c r="JF67" i="65032"/>
  <c r="EW59" i="65032"/>
  <c r="IR186" i="65032"/>
  <c r="IR250" i="65032" s="1"/>
  <c r="IU59" i="65032"/>
  <c r="IS59" i="65032"/>
  <c r="JD75" i="65032"/>
  <c r="JC202" i="65032"/>
  <c r="JC266" i="65032" s="1"/>
  <c r="IP174" i="65032"/>
  <c r="IO238" i="65032"/>
  <c r="IP238" i="65032" s="1"/>
  <c r="JB60" i="65032"/>
  <c r="JA187" i="65032"/>
  <c r="IS47" i="65032"/>
  <c r="IR174" i="65032"/>
  <c r="IR238" i="65032" s="1"/>
  <c r="IU47" i="65032"/>
  <c r="EW47" i="65032"/>
  <c r="JH67" i="65032"/>
  <c r="JG194" i="65032"/>
  <c r="JG258" i="65032" s="1"/>
  <c r="IU65" i="65032"/>
  <c r="IR192" i="65032"/>
  <c r="IR256" i="65032" s="1"/>
  <c r="IS65" i="65032"/>
  <c r="EW65" i="65032"/>
  <c r="IV52" i="65032"/>
  <c r="IU179" i="65032"/>
  <c r="IU243" i="65032" s="1"/>
  <c r="JC187" i="65032"/>
  <c r="JC251" i="65032" s="1"/>
  <c r="JD60" i="65032"/>
  <c r="IR39" i="65032"/>
  <c r="IQ166" i="65032"/>
  <c r="IQ230" i="65032" s="1"/>
  <c r="JA202" i="65032"/>
  <c r="JB75" i="65032"/>
  <c r="IP54" i="65032"/>
  <c r="IO181" i="65032"/>
  <c r="JD163" i="65032"/>
  <c r="JD227" i="65032" s="1"/>
  <c r="JE36" i="65032"/>
  <c r="JG36" i="65032"/>
  <c r="IO166" i="65032"/>
  <c r="IP39" i="65032"/>
  <c r="IU198" i="65032"/>
  <c r="IU262" i="65032" s="1"/>
  <c r="IV71" i="65032"/>
  <c r="JS62" i="65032"/>
  <c r="JS189" i="65032" s="1"/>
  <c r="JS253" i="65032" s="1"/>
  <c r="IR210" i="65032"/>
  <c r="IR274" i="65032" s="1"/>
  <c r="IS83" i="65032"/>
  <c r="EW83" i="65032"/>
  <c r="IU83" i="65032"/>
  <c r="IP210" i="65032"/>
  <c r="IO274" i="65032"/>
  <c r="IP274" i="65032" s="1"/>
  <c r="IS198" i="65032"/>
  <c r="IT71" i="65032"/>
  <c r="IR77" i="65032"/>
  <c r="IQ204" i="65032"/>
  <c r="IQ268" i="65032" s="1"/>
  <c r="IO204" i="65032"/>
  <c r="IP77" i="65032"/>
  <c r="IO180" i="65032"/>
  <c r="IP53" i="65032"/>
  <c r="IQ180" i="65032"/>
  <c r="IQ244" i="65032" s="1"/>
  <c r="IR53" i="65032"/>
  <c r="IP55" i="65032"/>
  <c r="IO182" i="65032"/>
  <c r="IQ182" i="65032"/>
  <c r="IQ246" i="65032" s="1"/>
  <c r="IR55" i="65032"/>
  <c r="IR58" i="65032"/>
  <c r="IQ185" i="65032"/>
  <c r="IQ249" i="65032" s="1"/>
  <c r="IP58" i="65032"/>
  <c r="IO185" i="65032"/>
  <c r="JP189" i="65032"/>
  <c r="JP253" i="65032" s="1"/>
  <c r="FC62" i="65032"/>
  <c r="JN211" i="65032"/>
  <c r="JM275" i="65032"/>
  <c r="JN275" i="65032" s="1"/>
  <c r="JN177" i="65032"/>
  <c r="JM241" i="65032"/>
  <c r="JN241" i="65032" s="1"/>
  <c r="JN189" i="65032"/>
  <c r="JM253" i="65032"/>
  <c r="JN253" i="65032" s="1"/>
  <c r="JR62" i="65032"/>
  <c r="JQ189" i="65032"/>
  <c r="JM92" i="65032"/>
  <c r="JN92" i="65032" s="1"/>
  <c r="JO92" i="65032"/>
  <c r="JP92" i="65032" s="1"/>
  <c r="JM109" i="65032"/>
  <c r="JN109" i="65032" s="1"/>
  <c r="JO109" i="65032"/>
  <c r="JP109" i="65032" s="1"/>
  <c r="JM105" i="65032"/>
  <c r="JN105" i="65032" s="1"/>
  <c r="JO105" i="65032"/>
  <c r="JP105" i="65032" s="1"/>
  <c r="JM103" i="65032"/>
  <c r="JN103" i="65032" s="1"/>
  <c r="JO103" i="65032"/>
  <c r="JP103" i="65032" s="1"/>
  <c r="JM101" i="65032"/>
  <c r="JN101" i="65032" s="1"/>
  <c r="JO101" i="65032"/>
  <c r="JP101" i="65032" s="1"/>
  <c r="JM99" i="65032"/>
  <c r="JN99" i="65032" s="1"/>
  <c r="JO99" i="65032"/>
  <c r="JP99" i="65032" s="1"/>
  <c r="JM97" i="65032"/>
  <c r="JN97" i="65032" s="1"/>
  <c r="JO97" i="65032"/>
  <c r="JP97" i="65032" s="1"/>
  <c r="JM95" i="65032"/>
  <c r="JN95" i="65032" s="1"/>
  <c r="JO95" i="65032"/>
  <c r="JP95" i="65032" s="1"/>
  <c r="JM93" i="65032"/>
  <c r="JN93" i="65032" s="1"/>
  <c r="JO93" i="65032"/>
  <c r="JP93" i="65032" s="1"/>
  <c r="JQ147" i="65032"/>
  <c r="JR147" i="65032" s="1"/>
  <c r="JS147" i="65032"/>
  <c r="JT147" i="65032" s="1"/>
  <c r="JQ143" i="65032"/>
  <c r="JR143" i="65032" s="1"/>
  <c r="JS143" i="65032"/>
  <c r="JT143" i="65032" s="1"/>
  <c r="JQ139" i="65032"/>
  <c r="JR139" i="65032" s="1"/>
  <c r="JS139" i="65032"/>
  <c r="JT139" i="65032" s="1"/>
  <c r="JQ135" i="65032"/>
  <c r="JR135" i="65032" s="1"/>
  <c r="JS135" i="65032"/>
  <c r="JT135" i="65032" s="1"/>
  <c r="JQ131" i="65032"/>
  <c r="JR131" i="65032" s="1"/>
  <c r="JS131" i="65032"/>
  <c r="JT131" i="65032" s="1"/>
  <c r="JQ127" i="65032"/>
  <c r="JR127" i="65032" s="1"/>
  <c r="JS127" i="65032"/>
  <c r="JT127" i="65032" s="1"/>
  <c r="JQ123" i="65032"/>
  <c r="JR123" i="65032" s="1"/>
  <c r="JS123" i="65032"/>
  <c r="JT123" i="65032" s="1"/>
  <c r="JQ119" i="65032"/>
  <c r="JR119" i="65032" s="1"/>
  <c r="JS119" i="65032"/>
  <c r="JT119" i="65032" s="1"/>
  <c r="JQ115" i="65032"/>
  <c r="JR115" i="65032" s="1"/>
  <c r="JS115" i="65032"/>
  <c r="JT115" i="65032" s="1"/>
  <c r="JQ111" i="65032"/>
  <c r="JR111" i="65032" s="1"/>
  <c r="JS111" i="65032"/>
  <c r="JT111" i="65032" s="1"/>
  <c r="JQ148" i="65032"/>
  <c r="JR148" i="65032" s="1"/>
  <c r="JS148" i="65032"/>
  <c r="JT148" i="65032" s="1"/>
  <c r="JQ144" i="65032"/>
  <c r="JR144" i="65032" s="1"/>
  <c r="JS144" i="65032"/>
  <c r="JT144" i="65032" s="1"/>
  <c r="JQ140" i="65032"/>
  <c r="JR140" i="65032" s="1"/>
  <c r="JS140" i="65032"/>
  <c r="JT140" i="65032" s="1"/>
  <c r="JQ136" i="65032"/>
  <c r="JR136" i="65032" s="1"/>
  <c r="JS136" i="65032"/>
  <c r="JT136" i="65032" s="1"/>
  <c r="JQ132" i="65032"/>
  <c r="JR132" i="65032" s="1"/>
  <c r="JS132" i="65032"/>
  <c r="JT132" i="65032" s="1"/>
  <c r="JQ128" i="65032"/>
  <c r="JR128" i="65032" s="1"/>
  <c r="JS128" i="65032"/>
  <c r="JT128" i="65032" s="1"/>
  <c r="JQ124" i="65032"/>
  <c r="JR124" i="65032" s="1"/>
  <c r="JS124" i="65032"/>
  <c r="JT124" i="65032" s="1"/>
  <c r="JQ120" i="65032"/>
  <c r="JR120" i="65032" s="1"/>
  <c r="JS120" i="65032"/>
  <c r="JT120" i="65032" s="1"/>
  <c r="JQ116" i="65032"/>
  <c r="JR116" i="65032" s="1"/>
  <c r="JS116" i="65032"/>
  <c r="JT116" i="65032" s="1"/>
  <c r="JQ112" i="65032"/>
  <c r="JR112" i="65032" s="1"/>
  <c r="JS112" i="65032"/>
  <c r="JT112" i="65032" s="1"/>
  <c r="JM91" i="65032"/>
  <c r="JN91" i="65032" s="1"/>
  <c r="JO91" i="65032"/>
  <c r="JP91" i="65032" s="1"/>
  <c r="JQ149" i="65032"/>
  <c r="JR149" i="65032" s="1"/>
  <c r="JS149" i="65032"/>
  <c r="JT149" i="65032" s="1"/>
  <c r="JQ145" i="65032"/>
  <c r="JR145" i="65032" s="1"/>
  <c r="JS145" i="65032"/>
  <c r="JT145" i="65032" s="1"/>
  <c r="JQ141" i="65032"/>
  <c r="JR141" i="65032" s="1"/>
  <c r="JS141" i="65032"/>
  <c r="JT141" i="65032" s="1"/>
  <c r="JQ137" i="65032"/>
  <c r="JR137" i="65032" s="1"/>
  <c r="JS137" i="65032"/>
  <c r="JT137" i="65032" s="1"/>
  <c r="JQ133" i="65032"/>
  <c r="JR133" i="65032" s="1"/>
  <c r="JS133" i="65032"/>
  <c r="JT133" i="65032" s="1"/>
  <c r="JQ129" i="65032"/>
  <c r="JR129" i="65032" s="1"/>
  <c r="JS129" i="65032"/>
  <c r="JT129" i="65032" s="1"/>
  <c r="JQ125" i="65032"/>
  <c r="JR125" i="65032" s="1"/>
  <c r="JS125" i="65032"/>
  <c r="JT125" i="65032" s="1"/>
  <c r="JQ121" i="65032"/>
  <c r="JR121" i="65032" s="1"/>
  <c r="JS121" i="65032"/>
  <c r="JT121" i="65032" s="1"/>
  <c r="JQ117" i="65032"/>
  <c r="JR117" i="65032" s="1"/>
  <c r="JS117" i="65032"/>
  <c r="JT117" i="65032" s="1"/>
  <c r="JQ113" i="65032"/>
  <c r="JR113" i="65032" s="1"/>
  <c r="JS113" i="65032"/>
  <c r="JT113" i="65032" s="1"/>
  <c r="JQ150" i="65032"/>
  <c r="JR150" i="65032" s="1"/>
  <c r="JS150" i="65032"/>
  <c r="JT150" i="65032" s="1"/>
  <c r="JQ146" i="65032"/>
  <c r="JR146" i="65032" s="1"/>
  <c r="JS146" i="65032"/>
  <c r="JT146" i="65032" s="1"/>
  <c r="JQ142" i="65032"/>
  <c r="JR142" i="65032" s="1"/>
  <c r="JS142" i="65032"/>
  <c r="JT142" i="65032" s="1"/>
  <c r="JQ138" i="65032"/>
  <c r="JR138" i="65032" s="1"/>
  <c r="JS138" i="65032"/>
  <c r="JT138" i="65032" s="1"/>
  <c r="JQ134" i="65032"/>
  <c r="JR134" i="65032" s="1"/>
  <c r="JS134" i="65032"/>
  <c r="JT134" i="65032" s="1"/>
  <c r="JQ130" i="65032"/>
  <c r="JR130" i="65032" s="1"/>
  <c r="JS130" i="65032"/>
  <c r="JT130" i="65032" s="1"/>
  <c r="JQ126" i="65032"/>
  <c r="JR126" i="65032" s="1"/>
  <c r="JS126" i="65032"/>
  <c r="JT126" i="65032" s="1"/>
  <c r="JQ122" i="65032"/>
  <c r="JR122" i="65032" s="1"/>
  <c r="JS122" i="65032"/>
  <c r="JT122" i="65032" s="1"/>
  <c r="JQ118" i="65032"/>
  <c r="JR118" i="65032" s="1"/>
  <c r="JS118" i="65032"/>
  <c r="JT118" i="65032" s="1"/>
  <c r="JQ114" i="65032"/>
  <c r="JR114" i="65032" s="1"/>
  <c r="JS114" i="65032"/>
  <c r="JT114" i="65032" s="1"/>
  <c r="JM110" i="65032"/>
  <c r="JN110" i="65032" s="1"/>
  <c r="JO110" i="65032"/>
  <c r="JP110" i="65032" s="1"/>
  <c r="JM106" i="65032"/>
  <c r="JN106" i="65032" s="1"/>
  <c r="JO106" i="65032"/>
  <c r="JP106" i="65032" s="1"/>
  <c r="JM102" i="65032"/>
  <c r="JN102" i="65032" s="1"/>
  <c r="JO102" i="65032"/>
  <c r="JP102" i="65032" s="1"/>
  <c r="JM98" i="65032"/>
  <c r="JN98" i="65032" s="1"/>
  <c r="JO98" i="65032"/>
  <c r="JP98" i="65032" s="1"/>
  <c r="JM94" i="65032"/>
  <c r="JN94" i="65032" s="1"/>
  <c r="JO94" i="65032"/>
  <c r="JP94" i="65032" s="1"/>
  <c r="JM108" i="65032"/>
  <c r="JN108" i="65032" s="1"/>
  <c r="JO108" i="65032"/>
  <c r="JP108" i="65032" s="1"/>
  <c r="JM104" i="65032"/>
  <c r="JN104" i="65032" s="1"/>
  <c r="JO104" i="65032"/>
  <c r="JP104" i="65032" s="1"/>
  <c r="JM100" i="65032"/>
  <c r="JN100" i="65032" s="1"/>
  <c r="JO100" i="65032"/>
  <c r="JP100" i="65032" s="1"/>
  <c r="JM107" i="65032"/>
  <c r="JN107" i="65032" s="1"/>
  <c r="JO107" i="65032"/>
  <c r="JP107" i="65032" s="1"/>
  <c r="JM96" i="65032"/>
  <c r="JN96" i="65032" s="1"/>
  <c r="JO96" i="65032"/>
  <c r="JP96" i="65032" s="1"/>
  <c r="EX37" i="65032"/>
  <c r="JH74" i="65032" l="1"/>
  <c r="JE272" i="65032"/>
  <c r="JF272" i="65032" s="1"/>
  <c r="JY294" i="65032"/>
  <c r="JZ294" i="65032" s="1"/>
  <c r="KA294" i="65032"/>
  <c r="KB294" i="65032" s="1"/>
  <c r="KA332" i="65032"/>
  <c r="KB332" i="65032" s="1"/>
  <c r="JY332" i="65032"/>
  <c r="JZ332" i="65032" s="1"/>
  <c r="JY287" i="65032"/>
  <c r="JZ287" i="65032" s="1"/>
  <c r="KA287" i="65032"/>
  <c r="KB287" i="65032" s="1"/>
  <c r="JY311" i="65032"/>
  <c r="JZ311" i="65032" s="1"/>
  <c r="KA311" i="65032"/>
  <c r="KB311" i="65032" s="1"/>
  <c r="KA337" i="65032"/>
  <c r="KB337" i="65032" s="1"/>
  <c r="JY337" i="65032"/>
  <c r="JZ337" i="65032" s="1"/>
  <c r="JY301" i="65032"/>
  <c r="JZ301" i="65032" s="1"/>
  <c r="KA301" i="65032"/>
  <c r="KB301" i="65032" s="1"/>
  <c r="JY333" i="65032"/>
  <c r="JZ333" i="65032" s="1"/>
  <c r="KA333" i="65032"/>
  <c r="KB333" i="65032" s="1"/>
  <c r="KA335" i="65032"/>
  <c r="KB335" i="65032" s="1"/>
  <c r="JY335" i="65032"/>
  <c r="JZ335" i="65032" s="1"/>
  <c r="JY297" i="65032"/>
  <c r="JZ297" i="65032" s="1"/>
  <c r="KA297" i="65032"/>
  <c r="KB297" i="65032" s="1"/>
  <c r="JY284" i="65032"/>
  <c r="JZ284" i="65032" s="1"/>
  <c r="KA284" i="65032"/>
  <c r="KB284" i="65032" s="1"/>
  <c r="JY341" i="65032"/>
  <c r="JZ341" i="65032" s="1"/>
  <c r="KA341" i="65032"/>
  <c r="KB341" i="65032" s="1"/>
  <c r="KA309" i="65032"/>
  <c r="KB309" i="65032" s="1"/>
  <c r="JY309" i="65032"/>
  <c r="JZ309" i="65032" s="1"/>
  <c r="KA340" i="65032"/>
  <c r="KB340" i="65032" s="1"/>
  <c r="JY340" i="65032"/>
  <c r="JZ340" i="65032" s="1"/>
  <c r="KA316" i="65032"/>
  <c r="KB316" i="65032" s="1"/>
  <c r="JY316" i="65032"/>
  <c r="JZ316" i="65032" s="1"/>
  <c r="KA285" i="65032"/>
  <c r="KB285" i="65032" s="1"/>
  <c r="JY285" i="65032"/>
  <c r="JZ285" i="65032" s="1"/>
  <c r="JY334" i="65032"/>
  <c r="JZ334" i="65032" s="1"/>
  <c r="KA334" i="65032"/>
  <c r="KB334" i="65032" s="1"/>
  <c r="KA310" i="65032"/>
  <c r="KB310" i="65032" s="1"/>
  <c r="JY310" i="65032"/>
  <c r="JZ310" i="65032" s="1"/>
  <c r="JY338" i="65032"/>
  <c r="JZ338" i="65032" s="1"/>
  <c r="KA338" i="65032"/>
  <c r="KB338" i="65032" s="1"/>
  <c r="JY323" i="65032"/>
  <c r="JZ323" i="65032" s="1"/>
  <c r="KA323" i="65032"/>
  <c r="KB323" i="65032" s="1"/>
  <c r="JY288" i="65032"/>
  <c r="JZ288" i="65032" s="1"/>
  <c r="KA288" i="65032"/>
  <c r="KB288" i="65032" s="1"/>
  <c r="KA312" i="65032"/>
  <c r="KB312" i="65032" s="1"/>
  <c r="JY312" i="65032"/>
  <c r="JZ312" i="65032" s="1"/>
  <c r="KA327" i="65032"/>
  <c r="KB327" i="65032" s="1"/>
  <c r="JY327" i="65032"/>
  <c r="JZ327" i="65032" s="1"/>
  <c r="JY308" i="65032"/>
  <c r="JZ308" i="65032" s="1"/>
  <c r="KA308" i="65032"/>
  <c r="KB308" i="65032" s="1"/>
  <c r="JY330" i="65032"/>
  <c r="JZ330" i="65032" s="1"/>
  <c r="KA330" i="65032"/>
  <c r="KB330" i="65032" s="1"/>
  <c r="JW282" i="65032"/>
  <c r="JX282" i="65032" s="1"/>
  <c r="JU282" i="65032"/>
  <c r="JV282" i="65032" s="1"/>
  <c r="KA325" i="65032"/>
  <c r="KB325" i="65032" s="1"/>
  <c r="JY325" i="65032"/>
  <c r="JZ325" i="65032" s="1"/>
  <c r="KA336" i="65032"/>
  <c r="KB336" i="65032" s="1"/>
  <c r="JY336" i="65032"/>
  <c r="JZ336" i="65032" s="1"/>
  <c r="KA289" i="65032"/>
  <c r="KB289" i="65032" s="1"/>
  <c r="JY289" i="65032"/>
  <c r="JZ289" i="65032" s="1"/>
  <c r="KA304" i="65032"/>
  <c r="KB304" i="65032" s="1"/>
  <c r="JY304" i="65032"/>
  <c r="JZ304" i="65032" s="1"/>
  <c r="KA313" i="65032"/>
  <c r="KB313" i="65032" s="1"/>
  <c r="JY313" i="65032"/>
  <c r="JZ313" i="65032" s="1"/>
  <c r="JY290" i="65032"/>
  <c r="JZ290" i="65032" s="1"/>
  <c r="KA290" i="65032"/>
  <c r="KB290" i="65032" s="1"/>
  <c r="JY302" i="65032"/>
  <c r="JZ302" i="65032" s="1"/>
  <c r="KA302" i="65032"/>
  <c r="KB302" i="65032" s="1"/>
  <c r="JI208" i="65032"/>
  <c r="JJ208" i="65032" s="1"/>
  <c r="JY295" i="65032"/>
  <c r="JZ295" i="65032" s="1"/>
  <c r="KA295" i="65032"/>
  <c r="KB295" i="65032" s="1"/>
  <c r="KA296" i="65032"/>
  <c r="KB296" i="65032" s="1"/>
  <c r="JY296" i="65032"/>
  <c r="JZ296" i="65032" s="1"/>
  <c r="KA303" i="65032"/>
  <c r="KB303" i="65032" s="1"/>
  <c r="JY303" i="65032"/>
  <c r="JZ303" i="65032" s="1"/>
  <c r="KA317" i="65032"/>
  <c r="KB317" i="65032" s="1"/>
  <c r="JY317" i="65032"/>
  <c r="JZ317" i="65032" s="1"/>
  <c r="KA286" i="65032"/>
  <c r="KB286" i="65032" s="1"/>
  <c r="JY286" i="65032"/>
  <c r="JZ286" i="65032" s="1"/>
  <c r="KA300" i="65032"/>
  <c r="KB300" i="65032" s="1"/>
  <c r="JY300" i="65032"/>
  <c r="JZ300" i="65032" s="1"/>
  <c r="KA324" i="65032"/>
  <c r="KB324" i="65032" s="1"/>
  <c r="JY324" i="65032"/>
  <c r="JZ324" i="65032" s="1"/>
  <c r="KA320" i="65032"/>
  <c r="KB320" i="65032" s="1"/>
  <c r="JY320" i="65032"/>
  <c r="JZ320" i="65032" s="1"/>
  <c r="JY298" i="65032"/>
  <c r="JZ298" i="65032" s="1"/>
  <c r="KA298" i="65032"/>
  <c r="KB298" i="65032" s="1"/>
  <c r="KA283" i="65032"/>
  <c r="KB283" i="65032" s="1"/>
  <c r="JY283" i="65032"/>
  <c r="JZ283" i="65032" s="1"/>
  <c r="JY299" i="65032"/>
  <c r="JZ299" i="65032" s="1"/>
  <c r="KA299" i="65032"/>
  <c r="KB299" i="65032" s="1"/>
  <c r="KA315" i="65032"/>
  <c r="KB315" i="65032" s="1"/>
  <c r="JY315" i="65032"/>
  <c r="JZ315" i="65032" s="1"/>
  <c r="JY306" i="65032"/>
  <c r="JZ306" i="65032" s="1"/>
  <c r="KA306" i="65032"/>
  <c r="KB306" i="65032" s="1"/>
  <c r="JY292" i="65032"/>
  <c r="JZ292" i="65032" s="1"/>
  <c r="KA292" i="65032"/>
  <c r="KB292" i="65032" s="1"/>
  <c r="JY305" i="65032"/>
  <c r="JZ305" i="65032" s="1"/>
  <c r="KA305" i="65032"/>
  <c r="KB305" i="65032" s="1"/>
  <c r="JY329" i="65032"/>
  <c r="JZ329" i="65032" s="1"/>
  <c r="KA329" i="65032"/>
  <c r="KB329" i="65032" s="1"/>
  <c r="KA321" i="65032"/>
  <c r="KB321" i="65032" s="1"/>
  <c r="JY321" i="65032"/>
  <c r="JZ321" i="65032" s="1"/>
  <c r="KA331" i="65032"/>
  <c r="KB331" i="65032" s="1"/>
  <c r="JY331" i="65032"/>
  <c r="JZ331" i="65032" s="1"/>
  <c r="KA307" i="65032"/>
  <c r="KB307" i="65032" s="1"/>
  <c r="JY307" i="65032"/>
  <c r="JZ307" i="65032" s="1"/>
  <c r="JY339" i="65032"/>
  <c r="JZ339" i="65032" s="1"/>
  <c r="KA339" i="65032"/>
  <c r="KB339" i="65032" s="1"/>
  <c r="JY322" i="65032"/>
  <c r="JZ322" i="65032" s="1"/>
  <c r="KA322" i="65032"/>
  <c r="KB322" i="65032" s="1"/>
  <c r="KA314" i="65032"/>
  <c r="KB314" i="65032" s="1"/>
  <c r="JY314" i="65032"/>
  <c r="JZ314" i="65032" s="1"/>
  <c r="JY293" i="65032"/>
  <c r="JZ293" i="65032" s="1"/>
  <c r="KA293" i="65032"/>
  <c r="KB293" i="65032" s="1"/>
  <c r="JY291" i="65032"/>
  <c r="JZ291" i="65032" s="1"/>
  <c r="KA291" i="65032"/>
  <c r="KB291" i="65032" s="1"/>
  <c r="JY328" i="65032"/>
  <c r="JZ328" i="65032" s="1"/>
  <c r="KA328" i="65032"/>
  <c r="KB328" i="65032" s="1"/>
  <c r="KA326" i="65032"/>
  <c r="KB326" i="65032" s="1"/>
  <c r="JY326" i="65032"/>
  <c r="JZ326" i="65032" s="1"/>
  <c r="KA318" i="65032"/>
  <c r="KB318" i="65032" s="1"/>
  <c r="JY318" i="65032"/>
  <c r="JZ318" i="65032" s="1"/>
  <c r="KA319" i="65032"/>
  <c r="KB319" i="65032" s="1"/>
  <c r="JY319" i="65032"/>
  <c r="JZ319" i="65032" s="1"/>
  <c r="JE201" i="65032"/>
  <c r="JF201" i="65032" s="1"/>
  <c r="JI56" i="65032"/>
  <c r="JI183" i="65032" s="1"/>
  <c r="JB201" i="65032"/>
  <c r="JA265" i="65032"/>
  <c r="JB265" i="65032" s="1"/>
  <c r="JK56" i="65032"/>
  <c r="JL56" i="65032" s="1"/>
  <c r="JH66" i="65032"/>
  <c r="JG193" i="65032"/>
  <c r="JG257" i="65032" s="1"/>
  <c r="JE193" i="65032"/>
  <c r="JF66" i="65032"/>
  <c r="JQ84" i="65032"/>
  <c r="JR84" i="65032" s="1"/>
  <c r="JO211" i="65032"/>
  <c r="JO275" i="65032" s="1"/>
  <c r="FC84" i="65032"/>
  <c r="JA239" i="65032"/>
  <c r="JB239" i="65032" s="1"/>
  <c r="JB175" i="65032"/>
  <c r="JP211" i="65032"/>
  <c r="JP275" i="65032" s="1"/>
  <c r="JE48" i="65032"/>
  <c r="EZ48" i="65032"/>
  <c r="JD175" i="65032"/>
  <c r="JD239" i="65032" s="1"/>
  <c r="JG48" i="65032"/>
  <c r="FA56" i="65032"/>
  <c r="JP177" i="65032"/>
  <c r="JP241" i="65032" s="1"/>
  <c r="JS50" i="65032"/>
  <c r="JS177" i="65032" s="1"/>
  <c r="JS241" i="65032" s="1"/>
  <c r="JI275" i="65032"/>
  <c r="JJ275" i="65032" s="1"/>
  <c r="JJ211" i="65032"/>
  <c r="JP81" i="65032"/>
  <c r="JS81" i="65032" s="1"/>
  <c r="JS208" i="65032" s="1"/>
  <c r="JS272" i="65032" s="1"/>
  <c r="IR49" i="65032"/>
  <c r="IQ176" i="65032"/>
  <c r="IQ240" i="65032" s="1"/>
  <c r="FC50" i="65032"/>
  <c r="JO177" i="65032"/>
  <c r="JO241" i="65032" s="1"/>
  <c r="IP49" i="65032"/>
  <c r="IO176" i="65032"/>
  <c r="JM272" i="65032"/>
  <c r="JN272" i="65032" s="1"/>
  <c r="JI197" i="65032"/>
  <c r="JJ70" i="65032"/>
  <c r="JL70" i="65032"/>
  <c r="JK197" i="65032"/>
  <c r="JK261" i="65032" s="1"/>
  <c r="JN81" i="65032"/>
  <c r="JF31" i="65032"/>
  <c r="JE158" i="65032"/>
  <c r="IR38" i="65032"/>
  <c r="IQ165" i="65032"/>
  <c r="IQ229" i="65032" s="1"/>
  <c r="IP32" i="65032"/>
  <c r="IO159" i="65032"/>
  <c r="JG158" i="65032"/>
  <c r="JG222" i="65032" s="1"/>
  <c r="JH31" i="65032"/>
  <c r="IP38" i="65032"/>
  <c r="IO165" i="65032"/>
  <c r="IR32" i="65032"/>
  <c r="IQ159" i="65032"/>
  <c r="IQ223" i="65032" s="1"/>
  <c r="IU43" i="65032"/>
  <c r="IR170" i="65032"/>
  <c r="IR234" i="65032" s="1"/>
  <c r="EW43" i="65032"/>
  <c r="IS43" i="65032"/>
  <c r="IP170" i="65032"/>
  <c r="IO234" i="65032"/>
  <c r="IP234" i="65032" s="1"/>
  <c r="IV42" i="65032"/>
  <c r="IU169" i="65032"/>
  <c r="IU233" i="65032" s="1"/>
  <c r="JF78" i="65032"/>
  <c r="JE205" i="65032"/>
  <c r="IT42" i="65032"/>
  <c r="IS169" i="65032"/>
  <c r="IT168" i="65032"/>
  <c r="IS232" i="65032"/>
  <c r="IT232" i="65032" s="1"/>
  <c r="IW41" i="65032"/>
  <c r="IV168" i="65032"/>
  <c r="IV232" i="65032" s="1"/>
  <c r="IY41" i="65032"/>
  <c r="EX41" i="65032"/>
  <c r="JH78" i="65032"/>
  <c r="JG205" i="65032"/>
  <c r="JG269" i="65032" s="1"/>
  <c r="JL79" i="65032"/>
  <c r="JK206" i="65032"/>
  <c r="JK270" i="65032" s="1"/>
  <c r="JJ79" i="65032"/>
  <c r="JI206" i="65032"/>
  <c r="JJ161" i="65032"/>
  <c r="JL161" i="65032"/>
  <c r="JL225" i="65032" s="1"/>
  <c r="JO34" i="65032"/>
  <c r="IN160" i="65032"/>
  <c r="IN224" i="65032" s="1"/>
  <c r="IQ33" i="65032"/>
  <c r="IO33" i="65032"/>
  <c r="EV33" i="65032"/>
  <c r="JM34" i="65032"/>
  <c r="JM161" i="65032" s="1"/>
  <c r="JM225" i="65032" s="1"/>
  <c r="JN225" i="65032" s="1"/>
  <c r="IK224" i="65032"/>
  <c r="IL224" i="65032" s="1"/>
  <c r="IL160" i="65032"/>
  <c r="IX184" i="65032"/>
  <c r="IW248" i="65032"/>
  <c r="IX248" i="65032" s="1"/>
  <c r="IZ73" i="65032"/>
  <c r="IY200" i="65032"/>
  <c r="IY264" i="65032" s="1"/>
  <c r="IU46" i="65032"/>
  <c r="IR173" i="65032"/>
  <c r="IR237" i="65032" s="1"/>
  <c r="IS46" i="65032"/>
  <c r="EW46" i="65032"/>
  <c r="JC57" i="65032"/>
  <c r="EY57" i="65032"/>
  <c r="JA57" i="65032"/>
  <c r="IZ184" i="65032"/>
  <c r="IZ248" i="65032" s="1"/>
  <c r="IO237" i="65032"/>
  <c r="IP237" i="65032" s="1"/>
  <c r="IP173" i="65032"/>
  <c r="JS211" i="65032"/>
  <c r="JS275" i="65032" s="1"/>
  <c r="IX73" i="65032"/>
  <c r="IW200" i="65032"/>
  <c r="JA188" i="65032"/>
  <c r="JB61" i="65032"/>
  <c r="IZ29" i="65032"/>
  <c r="IY156" i="65032"/>
  <c r="IY220" i="65032" s="1"/>
  <c r="JH72" i="65032"/>
  <c r="JG199" i="65032"/>
  <c r="JG263" i="65032" s="1"/>
  <c r="JF209" i="65032"/>
  <c r="JE273" i="65032"/>
  <c r="JF273" i="65032" s="1"/>
  <c r="JK162" i="65032"/>
  <c r="JK226" i="65032" s="1"/>
  <c r="JL35" i="65032"/>
  <c r="JC188" i="65032"/>
  <c r="JC252" i="65032" s="1"/>
  <c r="JD61" i="65032"/>
  <c r="JF72" i="65032"/>
  <c r="JE199" i="65032"/>
  <c r="IP195" i="65032"/>
  <c r="IO259" i="65032"/>
  <c r="IP259" i="65032" s="1"/>
  <c r="IK231" i="65032"/>
  <c r="IL231" i="65032" s="1"/>
  <c r="JH80" i="65032"/>
  <c r="JG207" i="65032"/>
  <c r="JG271" i="65032" s="1"/>
  <c r="IS68" i="65032"/>
  <c r="IU68" i="65032"/>
  <c r="EW68" i="65032"/>
  <c r="IR195" i="65032"/>
  <c r="IR259" i="65032" s="1"/>
  <c r="JI162" i="65032"/>
  <c r="JJ35" i="65032"/>
  <c r="JR50" i="65032"/>
  <c r="IX29" i="65032"/>
  <c r="IW156" i="65032"/>
  <c r="IN167" i="65032"/>
  <c r="IN231" i="65032" s="1"/>
  <c r="IO40" i="65032"/>
  <c r="IQ40" i="65032"/>
  <c r="EV40" i="65032"/>
  <c r="JF80" i="65032"/>
  <c r="JE207" i="65032"/>
  <c r="JI82" i="65032"/>
  <c r="JK82" i="65032"/>
  <c r="FA82" i="65032"/>
  <c r="JH209" i="65032"/>
  <c r="JH273" i="65032" s="1"/>
  <c r="EW85" i="65032"/>
  <c r="IR212" i="65032"/>
  <c r="IR276" i="65032" s="1"/>
  <c r="IU85" i="65032"/>
  <c r="IS85" i="65032"/>
  <c r="JC191" i="65032"/>
  <c r="JC255" i="65032" s="1"/>
  <c r="JD64" i="65032"/>
  <c r="IK236" i="65032"/>
  <c r="IL236" i="65032" s="1"/>
  <c r="IL172" i="65032"/>
  <c r="JW84" i="65032"/>
  <c r="JX84" i="65032" s="1"/>
  <c r="KA84" i="65032" s="1"/>
  <c r="IP51" i="65032"/>
  <c r="IO178" i="65032"/>
  <c r="IO276" i="65032"/>
  <c r="IP276" i="65032" s="1"/>
  <c r="IP212" i="65032"/>
  <c r="IS76" i="65032"/>
  <c r="IU76" i="65032"/>
  <c r="IR203" i="65032"/>
  <c r="IR267" i="65032" s="1"/>
  <c r="EW76" i="65032"/>
  <c r="IN172" i="65032"/>
  <c r="IN236" i="65032" s="1"/>
  <c r="IO45" i="65032"/>
  <c r="IQ45" i="65032"/>
  <c r="EV45" i="65032"/>
  <c r="JT62" i="65032"/>
  <c r="JU62" i="65032" s="1"/>
  <c r="JV62" i="65032" s="1"/>
  <c r="JB64" i="65032"/>
  <c r="JA191" i="65032"/>
  <c r="IR51" i="65032"/>
  <c r="IQ178" i="65032"/>
  <c r="IQ242" i="65032" s="1"/>
  <c r="IO267" i="65032"/>
  <c r="IP267" i="65032" s="1"/>
  <c r="IP203" i="65032"/>
  <c r="JL63" i="65032"/>
  <c r="JK190" i="65032"/>
  <c r="JK254" i="65032" s="1"/>
  <c r="JJ63" i="65032"/>
  <c r="JI190" i="65032"/>
  <c r="IR27" i="65032"/>
  <c r="IQ154" i="65032"/>
  <c r="IQ218" i="65032" s="1"/>
  <c r="IL155" i="65032"/>
  <c r="IK219" i="65032"/>
  <c r="IL219" i="65032" s="1"/>
  <c r="IN155" i="65032"/>
  <c r="IN219" i="65032" s="1"/>
  <c r="IQ28" i="65032"/>
  <c r="IO28" i="65032"/>
  <c r="EV28" i="65032"/>
  <c r="IT30" i="65032"/>
  <c r="IS157" i="65032"/>
  <c r="IN171" i="65032"/>
  <c r="IN235" i="65032" s="1"/>
  <c r="IQ44" i="65032"/>
  <c r="IO44" i="65032"/>
  <c r="EV44" i="65032"/>
  <c r="IP27" i="65032"/>
  <c r="IO154" i="65032"/>
  <c r="IV86" i="65032"/>
  <c r="IU213" i="65032"/>
  <c r="IU277" i="65032" s="1"/>
  <c r="IK235" i="65032"/>
  <c r="IL235" i="65032" s="1"/>
  <c r="IL171" i="65032"/>
  <c r="IS196" i="65032"/>
  <c r="IT69" i="65032"/>
  <c r="IU157" i="65032"/>
  <c r="IU221" i="65032" s="1"/>
  <c r="IV30" i="65032"/>
  <c r="IX37" i="65032"/>
  <c r="IW164" i="65032"/>
  <c r="IT86" i="65032"/>
  <c r="IS213" i="65032"/>
  <c r="IU196" i="65032"/>
  <c r="IU260" i="65032" s="1"/>
  <c r="IV69" i="65032"/>
  <c r="IZ37" i="65032"/>
  <c r="IY164" i="65032"/>
  <c r="IY228" i="65032" s="1"/>
  <c r="IT198" i="65032"/>
  <c r="IS262" i="65032"/>
  <c r="IT262" i="65032" s="1"/>
  <c r="JF36" i="65032"/>
  <c r="JE163" i="65032"/>
  <c r="JD187" i="65032"/>
  <c r="JD251" i="65032" s="1"/>
  <c r="EZ60" i="65032"/>
  <c r="JG60" i="65032"/>
  <c r="JE60" i="65032"/>
  <c r="JA251" i="65032"/>
  <c r="JB251" i="65032" s="1"/>
  <c r="JB187" i="65032"/>
  <c r="IV59" i="65032"/>
  <c r="IU186" i="65032"/>
  <c r="IU250" i="65032" s="1"/>
  <c r="JI74" i="65032"/>
  <c r="JK74" i="65032"/>
  <c r="JH201" i="65032"/>
  <c r="JH265" i="65032" s="1"/>
  <c r="FA74" i="65032"/>
  <c r="JF194" i="65032"/>
  <c r="JE258" i="65032"/>
  <c r="JF258" i="65032" s="1"/>
  <c r="IU210" i="65032"/>
  <c r="IU274" i="65032" s="1"/>
  <c r="IV83" i="65032"/>
  <c r="IV179" i="65032"/>
  <c r="IV243" i="65032" s="1"/>
  <c r="IY52" i="65032"/>
  <c r="EX52" i="65032"/>
  <c r="IW52" i="65032"/>
  <c r="IU192" i="65032"/>
  <c r="IU256" i="65032" s="1"/>
  <c r="IV65" i="65032"/>
  <c r="IV47" i="65032"/>
  <c r="IU174" i="65032"/>
  <c r="IU238" i="65032" s="1"/>
  <c r="IP166" i="65032"/>
  <c r="IO230" i="65032"/>
  <c r="IP230" i="65032" s="1"/>
  <c r="IO245" i="65032"/>
  <c r="IP245" i="65032" s="1"/>
  <c r="IP181" i="65032"/>
  <c r="IS243" i="65032"/>
  <c r="IT243" i="65032" s="1"/>
  <c r="IT179" i="65032"/>
  <c r="IT83" i="65032"/>
  <c r="IS210" i="65032"/>
  <c r="IV198" i="65032"/>
  <c r="IV262" i="65032" s="1"/>
  <c r="IY71" i="65032"/>
  <c r="IW71" i="65032"/>
  <c r="EX71" i="65032"/>
  <c r="JH36" i="65032"/>
  <c r="JG163" i="65032"/>
  <c r="JG227" i="65032" s="1"/>
  <c r="JB202" i="65032"/>
  <c r="JA266" i="65032"/>
  <c r="JB266" i="65032" s="1"/>
  <c r="IR166" i="65032"/>
  <c r="IR230" i="65032" s="1"/>
  <c r="IU39" i="65032"/>
  <c r="IS39" i="65032"/>
  <c r="EW39" i="65032"/>
  <c r="IS192" i="65032"/>
  <c r="IT65" i="65032"/>
  <c r="JH194" i="65032"/>
  <c r="JH258" i="65032" s="1"/>
  <c r="JI67" i="65032"/>
  <c r="FA67" i="65032"/>
  <c r="JK67" i="65032"/>
  <c r="IT47" i="65032"/>
  <c r="IS174" i="65032"/>
  <c r="EZ75" i="65032"/>
  <c r="JD202" i="65032"/>
  <c r="JD266" i="65032" s="1"/>
  <c r="JG75" i="65032"/>
  <c r="JE75" i="65032"/>
  <c r="IT59" i="65032"/>
  <c r="IS186" i="65032"/>
  <c r="IR181" i="65032"/>
  <c r="IR245" i="65032" s="1"/>
  <c r="IU54" i="65032"/>
  <c r="IS54" i="65032"/>
  <c r="EW54" i="65032"/>
  <c r="IO268" i="65032"/>
  <c r="IP268" i="65032" s="1"/>
  <c r="IP204" i="65032"/>
  <c r="EW77" i="65032"/>
  <c r="IR204" i="65032"/>
  <c r="IR268" i="65032" s="1"/>
  <c r="IS77" i="65032"/>
  <c r="IU77" i="65032"/>
  <c r="IO244" i="65032"/>
  <c r="IP244" i="65032" s="1"/>
  <c r="IP180" i="65032"/>
  <c r="IS55" i="65032"/>
  <c r="IU55" i="65032"/>
  <c r="EW55" i="65032"/>
  <c r="IR182" i="65032"/>
  <c r="IR246" i="65032" s="1"/>
  <c r="IO246" i="65032"/>
  <c r="IP246" i="65032" s="1"/>
  <c r="IP182" i="65032"/>
  <c r="IS53" i="65032"/>
  <c r="IU53" i="65032"/>
  <c r="EW53" i="65032"/>
  <c r="IR180" i="65032"/>
  <c r="IR244" i="65032" s="1"/>
  <c r="IS58" i="65032"/>
  <c r="EW58" i="65032"/>
  <c r="IR185" i="65032"/>
  <c r="IR249" i="65032" s="1"/>
  <c r="IU58" i="65032"/>
  <c r="IO249" i="65032"/>
  <c r="IP249" i="65032" s="1"/>
  <c r="IP185" i="65032"/>
  <c r="JV84" i="65032"/>
  <c r="JU211" i="65032"/>
  <c r="JT211" i="65032"/>
  <c r="JT275" i="65032" s="1"/>
  <c r="FD84" i="65032"/>
  <c r="JR189" i="65032"/>
  <c r="JQ253" i="65032"/>
  <c r="JR253" i="65032" s="1"/>
  <c r="JR177" i="65032"/>
  <c r="JQ241" i="65032"/>
  <c r="JR241" i="65032" s="1"/>
  <c r="JQ96" i="65032"/>
  <c r="JR96" i="65032" s="1"/>
  <c r="JS96" i="65032"/>
  <c r="JT96" i="65032" s="1"/>
  <c r="JQ107" i="65032"/>
  <c r="JR107" i="65032" s="1"/>
  <c r="JS107" i="65032"/>
  <c r="JT107" i="65032" s="1"/>
  <c r="JQ100" i="65032"/>
  <c r="JR100" i="65032" s="1"/>
  <c r="JS100" i="65032"/>
  <c r="JT100" i="65032" s="1"/>
  <c r="JQ104" i="65032"/>
  <c r="JR104" i="65032" s="1"/>
  <c r="JS104" i="65032"/>
  <c r="JT104" i="65032" s="1"/>
  <c r="JQ108" i="65032"/>
  <c r="JR108" i="65032" s="1"/>
  <c r="JS108" i="65032"/>
  <c r="JT108" i="65032" s="1"/>
  <c r="JQ94" i="65032"/>
  <c r="JR94" i="65032" s="1"/>
  <c r="JS94" i="65032"/>
  <c r="JT94" i="65032" s="1"/>
  <c r="JQ98" i="65032"/>
  <c r="JR98" i="65032" s="1"/>
  <c r="JS98" i="65032"/>
  <c r="JT98" i="65032" s="1"/>
  <c r="JQ102" i="65032"/>
  <c r="JR102" i="65032" s="1"/>
  <c r="JS102" i="65032"/>
  <c r="JT102" i="65032" s="1"/>
  <c r="JQ106" i="65032"/>
  <c r="JR106" i="65032" s="1"/>
  <c r="JS106" i="65032"/>
  <c r="JT106" i="65032" s="1"/>
  <c r="JQ110" i="65032"/>
  <c r="JR110" i="65032" s="1"/>
  <c r="JS110" i="65032"/>
  <c r="JT110" i="65032" s="1"/>
  <c r="JU114" i="65032"/>
  <c r="JV114" i="65032" s="1"/>
  <c r="JW114" i="65032"/>
  <c r="JX114" i="65032" s="1"/>
  <c r="JU118" i="65032"/>
  <c r="JV118" i="65032" s="1"/>
  <c r="JW118" i="65032"/>
  <c r="JX118" i="65032" s="1"/>
  <c r="JU122" i="65032"/>
  <c r="JV122" i="65032" s="1"/>
  <c r="JW122" i="65032"/>
  <c r="JX122" i="65032" s="1"/>
  <c r="JU126" i="65032"/>
  <c r="JV126" i="65032" s="1"/>
  <c r="JW126" i="65032"/>
  <c r="JX126" i="65032" s="1"/>
  <c r="JU130" i="65032"/>
  <c r="JV130" i="65032" s="1"/>
  <c r="JW130" i="65032"/>
  <c r="JX130" i="65032" s="1"/>
  <c r="JU134" i="65032"/>
  <c r="JV134" i="65032" s="1"/>
  <c r="JW134" i="65032"/>
  <c r="JX134" i="65032" s="1"/>
  <c r="JU138" i="65032"/>
  <c r="JV138" i="65032" s="1"/>
  <c r="JW138" i="65032"/>
  <c r="JX138" i="65032" s="1"/>
  <c r="JU142" i="65032"/>
  <c r="JV142" i="65032" s="1"/>
  <c r="JW142" i="65032"/>
  <c r="JX142" i="65032" s="1"/>
  <c r="JU146" i="65032"/>
  <c r="JV146" i="65032" s="1"/>
  <c r="JW146" i="65032"/>
  <c r="JX146" i="65032" s="1"/>
  <c r="JU150" i="65032"/>
  <c r="JV150" i="65032" s="1"/>
  <c r="JW150" i="65032"/>
  <c r="JX150" i="65032" s="1"/>
  <c r="JU113" i="65032"/>
  <c r="JV113" i="65032" s="1"/>
  <c r="JW113" i="65032"/>
  <c r="JX113" i="65032" s="1"/>
  <c r="JU117" i="65032"/>
  <c r="JV117" i="65032" s="1"/>
  <c r="JW117" i="65032"/>
  <c r="JX117" i="65032" s="1"/>
  <c r="JU121" i="65032"/>
  <c r="JV121" i="65032" s="1"/>
  <c r="JW121" i="65032"/>
  <c r="JX121" i="65032" s="1"/>
  <c r="JU125" i="65032"/>
  <c r="JV125" i="65032" s="1"/>
  <c r="JW125" i="65032"/>
  <c r="JX125" i="65032" s="1"/>
  <c r="JU129" i="65032"/>
  <c r="JV129" i="65032" s="1"/>
  <c r="JW129" i="65032"/>
  <c r="JX129" i="65032" s="1"/>
  <c r="JU133" i="65032"/>
  <c r="JV133" i="65032" s="1"/>
  <c r="JW133" i="65032"/>
  <c r="JX133" i="65032" s="1"/>
  <c r="JU137" i="65032"/>
  <c r="JV137" i="65032" s="1"/>
  <c r="JW137" i="65032"/>
  <c r="JX137" i="65032" s="1"/>
  <c r="JU141" i="65032"/>
  <c r="JV141" i="65032" s="1"/>
  <c r="JW141" i="65032"/>
  <c r="JX141" i="65032" s="1"/>
  <c r="JU145" i="65032"/>
  <c r="JV145" i="65032" s="1"/>
  <c r="JW145" i="65032"/>
  <c r="JX145" i="65032" s="1"/>
  <c r="JU149" i="65032"/>
  <c r="JV149" i="65032" s="1"/>
  <c r="JW149" i="65032"/>
  <c r="JX149" i="65032" s="1"/>
  <c r="JQ91" i="65032"/>
  <c r="JR91" i="65032" s="1"/>
  <c r="JS91" i="65032"/>
  <c r="JT91" i="65032" s="1"/>
  <c r="JU112" i="65032"/>
  <c r="JV112" i="65032" s="1"/>
  <c r="JW112" i="65032"/>
  <c r="JX112" i="65032" s="1"/>
  <c r="JU116" i="65032"/>
  <c r="JV116" i="65032" s="1"/>
  <c r="JW116" i="65032"/>
  <c r="JX116" i="65032" s="1"/>
  <c r="JU120" i="65032"/>
  <c r="JV120" i="65032" s="1"/>
  <c r="JW120" i="65032"/>
  <c r="JX120" i="65032" s="1"/>
  <c r="JU124" i="65032"/>
  <c r="JV124" i="65032" s="1"/>
  <c r="JW124" i="65032"/>
  <c r="JX124" i="65032" s="1"/>
  <c r="JU128" i="65032"/>
  <c r="JV128" i="65032" s="1"/>
  <c r="JW128" i="65032"/>
  <c r="JX128" i="65032" s="1"/>
  <c r="JU132" i="65032"/>
  <c r="JV132" i="65032" s="1"/>
  <c r="JW132" i="65032"/>
  <c r="JX132" i="65032" s="1"/>
  <c r="JU136" i="65032"/>
  <c r="JV136" i="65032" s="1"/>
  <c r="JW136" i="65032"/>
  <c r="JX136" i="65032" s="1"/>
  <c r="JU140" i="65032"/>
  <c r="JV140" i="65032" s="1"/>
  <c r="JW140" i="65032"/>
  <c r="JX140" i="65032" s="1"/>
  <c r="JU144" i="65032"/>
  <c r="JV144" i="65032" s="1"/>
  <c r="JW144" i="65032"/>
  <c r="JX144" i="65032" s="1"/>
  <c r="JU148" i="65032"/>
  <c r="JV148" i="65032" s="1"/>
  <c r="JW148" i="65032"/>
  <c r="JX148" i="65032" s="1"/>
  <c r="JU111" i="65032"/>
  <c r="JV111" i="65032" s="1"/>
  <c r="JW111" i="65032"/>
  <c r="JX111" i="65032" s="1"/>
  <c r="JU115" i="65032"/>
  <c r="JV115" i="65032" s="1"/>
  <c r="JW115" i="65032"/>
  <c r="JX115" i="65032" s="1"/>
  <c r="JU119" i="65032"/>
  <c r="JV119" i="65032" s="1"/>
  <c r="JW119" i="65032"/>
  <c r="JX119" i="65032" s="1"/>
  <c r="JU123" i="65032"/>
  <c r="JV123" i="65032" s="1"/>
  <c r="JW123" i="65032"/>
  <c r="JX123" i="65032" s="1"/>
  <c r="JU127" i="65032"/>
  <c r="JV127" i="65032" s="1"/>
  <c r="JW127" i="65032"/>
  <c r="JX127" i="65032" s="1"/>
  <c r="JU131" i="65032"/>
  <c r="JV131" i="65032" s="1"/>
  <c r="JW131" i="65032"/>
  <c r="JX131" i="65032" s="1"/>
  <c r="JU135" i="65032"/>
  <c r="JV135" i="65032" s="1"/>
  <c r="JW135" i="65032"/>
  <c r="JX135" i="65032" s="1"/>
  <c r="JU139" i="65032"/>
  <c r="JV139" i="65032" s="1"/>
  <c r="JW139" i="65032"/>
  <c r="JX139" i="65032" s="1"/>
  <c r="JU143" i="65032"/>
  <c r="JV143" i="65032" s="1"/>
  <c r="JW143" i="65032"/>
  <c r="JX143" i="65032" s="1"/>
  <c r="JU147" i="65032"/>
  <c r="JV147" i="65032" s="1"/>
  <c r="JW147" i="65032"/>
  <c r="JX147" i="65032" s="1"/>
  <c r="JQ93" i="65032"/>
  <c r="JR93" i="65032" s="1"/>
  <c r="JS93" i="65032"/>
  <c r="JT93" i="65032" s="1"/>
  <c r="JQ95" i="65032"/>
  <c r="JR95" i="65032" s="1"/>
  <c r="JS95" i="65032"/>
  <c r="JT95" i="65032" s="1"/>
  <c r="JQ97" i="65032"/>
  <c r="JR97" i="65032" s="1"/>
  <c r="JS97" i="65032"/>
  <c r="JT97" i="65032" s="1"/>
  <c r="JQ99" i="65032"/>
  <c r="JR99" i="65032" s="1"/>
  <c r="JS99" i="65032"/>
  <c r="JT99" i="65032" s="1"/>
  <c r="JQ101" i="65032"/>
  <c r="JR101" i="65032" s="1"/>
  <c r="JS101" i="65032"/>
  <c r="JT101" i="65032" s="1"/>
  <c r="JQ103" i="65032"/>
  <c r="JR103" i="65032" s="1"/>
  <c r="JS103" i="65032"/>
  <c r="JT103" i="65032" s="1"/>
  <c r="JQ105" i="65032"/>
  <c r="JR105" i="65032" s="1"/>
  <c r="JS105" i="65032"/>
  <c r="JT105" i="65032" s="1"/>
  <c r="JQ109" i="65032"/>
  <c r="JR109" i="65032" s="1"/>
  <c r="JS109" i="65032"/>
  <c r="JT109" i="65032" s="1"/>
  <c r="JQ92" i="65032"/>
  <c r="JR92" i="65032" s="1"/>
  <c r="JS92" i="65032"/>
  <c r="JT92" i="65032" s="1"/>
  <c r="EZ31" i="65032"/>
  <c r="EY36" i="65032"/>
  <c r="EZ35" i="65032"/>
  <c r="JI272" i="65032" l="1"/>
  <c r="JJ272" i="65032" s="1"/>
  <c r="KC319" i="65032"/>
  <c r="KD319" i="65032" s="1"/>
  <c r="KE319" i="65032"/>
  <c r="KF319" i="65032" s="1"/>
  <c r="KE315" i="65032"/>
  <c r="KF315" i="65032" s="1"/>
  <c r="KC315" i="65032"/>
  <c r="KD315" i="65032" s="1"/>
  <c r="KE325" i="65032"/>
  <c r="KF325" i="65032" s="1"/>
  <c r="KC325" i="65032"/>
  <c r="KD325" i="65032" s="1"/>
  <c r="KE297" i="65032"/>
  <c r="KF297" i="65032" s="1"/>
  <c r="KC297" i="65032"/>
  <c r="KD297" i="65032" s="1"/>
  <c r="KC291" i="65032"/>
  <c r="KD291" i="65032" s="1"/>
  <c r="KE291" i="65032"/>
  <c r="KF291" i="65032" s="1"/>
  <c r="KE331" i="65032"/>
  <c r="KF331" i="65032" s="1"/>
  <c r="KC331" i="65032"/>
  <c r="KD331" i="65032" s="1"/>
  <c r="KC329" i="65032"/>
  <c r="KD329" i="65032" s="1"/>
  <c r="KE329" i="65032"/>
  <c r="KF329" i="65032" s="1"/>
  <c r="KC292" i="65032"/>
  <c r="KD292" i="65032" s="1"/>
  <c r="KE292" i="65032"/>
  <c r="KF292" i="65032" s="1"/>
  <c r="KE306" i="65032"/>
  <c r="KF306" i="65032" s="1"/>
  <c r="KC306" i="65032"/>
  <c r="KD306" i="65032" s="1"/>
  <c r="KE299" i="65032"/>
  <c r="KF299" i="65032" s="1"/>
  <c r="KC299" i="65032"/>
  <c r="KD299" i="65032" s="1"/>
  <c r="KE298" i="65032"/>
  <c r="KF298" i="65032" s="1"/>
  <c r="KC298" i="65032"/>
  <c r="KD298" i="65032" s="1"/>
  <c r="KE300" i="65032"/>
  <c r="KF300" i="65032" s="1"/>
  <c r="KC300" i="65032"/>
  <c r="KD300" i="65032" s="1"/>
  <c r="KE317" i="65032"/>
  <c r="KF317" i="65032" s="1"/>
  <c r="KC317" i="65032"/>
  <c r="KD317" i="65032" s="1"/>
  <c r="KC296" i="65032"/>
  <c r="KD296" i="65032" s="1"/>
  <c r="KE296" i="65032"/>
  <c r="KF296" i="65032" s="1"/>
  <c r="KE302" i="65032"/>
  <c r="KF302" i="65032" s="1"/>
  <c r="KC302" i="65032"/>
  <c r="KD302" i="65032" s="1"/>
  <c r="KC336" i="65032"/>
  <c r="KD336" i="65032" s="1"/>
  <c r="KE336" i="65032"/>
  <c r="KF336" i="65032" s="1"/>
  <c r="KC308" i="65032"/>
  <c r="KD308" i="65032" s="1"/>
  <c r="KE308" i="65032"/>
  <c r="KF308" i="65032" s="1"/>
  <c r="KC323" i="65032"/>
  <c r="KD323" i="65032" s="1"/>
  <c r="KE323" i="65032"/>
  <c r="KF323" i="65032" s="1"/>
  <c r="KE316" i="65032"/>
  <c r="KF316" i="65032" s="1"/>
  <c r="KC316" i="65032"/>
  <c r="KD316" i="65032" s="1"/>
  <c r="KC309" i="65032"/>
  <c r="KD309" i="65032" s="1"/>
  <c r="KE309" i="65032"/>
  <c r="KF309" i="65032" s="1"/>
  <c r="KE337" i="65032"/>
  <c r="KF337" i="65032" s="1"/>
  <c r="KC337" i="65032"/>
  <c r="KD337" i="65032" s="1"/>
  <c r="KE294" i="65032"/>
  <c r="KF294" i="65032" s="1"/>
  <c r="KC294" i="65032"/>
  <c r="KD294" i="65032" s="1"/>
  <c r="KC318" i="65032"/>
  <c r="KD318" i="65032" s="1"/>
  <c r="KE318" i="65032"/>
  <c r="KF318" i="65032" s="1"/>
  <c r="KE293" i="65032"/>
  <c r="KF293" i="65032" s="1"/>
  <c r="KC293" i="65032"/>
  <c r="KD293" i="65032" s="1"/>
  <c r="KC322" i="65032"/>
  <c r="KD322" i="65032" s="1"/>
  <c r="KE322" i="65032"/>
  <c r="KF322" i="65032" s="1"/>
  <c r="KC283" i="65032"/>
  <c r="KD283" i="65032" s="1"/>
  <c r="KE283" i="65032"/>
  <c r="KF283" i="65032" s="1"/>
  <c r="KC320" i="65032"/>
  <c r="KD320" i="65032" s="1"/>
  <c r="KE320" i="65032"/>
  <c r="KF320" i="65032" s="1"/>
  <c r="KC304" i="65032"/>
  <c r="KD304" i="65032" s="1"/>
  <c r="KE304" i="65032"/>
  <c r="KF304" i="65032" s="1"/>
  <c r="KE327" i="65032"/>
  <c r="KF327" i="65032" s="1"/>
  <c r="KC327" i="65032"/>
  <c r="KD327" i="65032" s="1"/>
  <c r="KE284" i="65032"/>
  <c r="KF284" i="65032" s="1"/>
  <c r="KC284" i="65032"/>
  <c r="KD284" i="65032" s="1"/>
  <c r="KC333" i="65032"/>
  <c r="KD333" i="65032" s="1"/>
  <c r="KE333" i="65032"/>
  <c r="KF333" i="65032" s="1"/>
  <c r="KC287" i="65032"/>
  <c r="KD287" i="65032" s="1"/>
  <c r="KE287" i="65032"/>
  <c r="KF287" i="65032" s="1"/>
  <c r="KE326" i="65032"/>
  <c r="KF326" i="65032" s="1"/>
  <c r="KC326" i="65032"/>
  <c r="KD326" i="65032" s="1"/>
  <c r="KE339" i="65032"/>
  <c r="KF339" i="65032" s="1"/>
  <c r="KC339" i="65032"/>
  <c r="KD339" i="65032" s="1"/>
  <c r="KE307" i="65032"/>
  <c r="KF307" i="65032" s="1"/>
  <c r="KC307" i="65032"/>
  <c r="KD307" i="65032" s="1"/>
  <c r="KC324" i="65032"/>
  <c r="KD324" i="65032" s="1"/>
  <c r="KE324" i="65032"/>
  <c r="KF324" i="65032" s="1"/>
  <c r="KE295" i="65032"/>
  <c r="KF295" i="65032" s="1"/>
  <c r="KC295" i="65032"/>
  <c r="KD295" i="65032" s="1"/>
  <c r="KE313" i="65032"/>
  <c r="KF313" i="65032" s="1"/>
  <c r="KC313" i="65032"/>
  <c r="KD313" i="65032" s="1"/>
  <c r="KA282" i="65032"/>
  <c r="KB282" i="65032" s="1"/>
  <c r="JY282" i="65032"/>
  <c r="JZ282" i="65032" s="1"/>
  <c r="KE312" i="65032"/>
  <c r="KF312" i="65032" s="1"/>
  <c r="KC312" i="65032"/>
  <c r="KD312" i="65032" s="1"/>
  <c r="KE310" i="65032"/>
  <c r="KF310" i="65032" s="1"/>
  <c r="KC310" i="65032"/>
  <c r="KD310" i="65032" s="1"/>
  <c r="KE285" i="65032"/>
  <c r="KF285" i="65032" s="1"/>
  <c r="KC285" i="65032"/>
  <c r="KD285" i="65032" s="1"/>
  <c r="KE341" i="65032"/>
  <c r="KF341" i="65032" s="1"/>
  <c r="KC341" i="65032"/>
  <c r="KD341" i="65032" s="1"/>
  <c r="KE301" i="65032"/>
  <c r="KF301" i="65032" s="1"/>
  <c r="KC301" i="65032"/>
  <c r="KD301" i="65032" s="1"/>
  <c r="KE311" i="65032"/>
  <c r="KF311" i="65032" s="1"/>
  <c r="KC311" i="65032"/>
  <c r="KD311" i="65032" s="1"/>
  <c r="KC328" i="65032"/>
  <c r="KD328" i="65032" s="1"/>
  <c r="KE328" i="65032"/>
  <c r="KF328" i="65032" s="1"/>
  <c r="KC314" i="65032"/>
  <c r="KD314" i="65032" s="1"/>
  <c r="KE314" i="65032"/>
  <c r="KF314" i="65032" s="1"/>
  <c r="KE321" i="65032"/>
  <c r="KF321" i="65032" s="1"/>
  <c r="KC321" i="65032"/>
  <c r="KD321" i="65032" s="1"/>
  <c r="KC305" i="65032"/>
  <c r="KD305" i="65032" s="1"/>
  <c r="KE305" i="65032"/>
  <c r="KF305" i="65032" s="1"/>
  <c r="KE286" i="65032"/>
  <c r="KF286" i="65032" s="1"/>
  <c r="KC286" i="65032"/>
  <c r="KD286" i="65032" s="1"/>
  <c r="KE303" i="65032"/>
  <c r="KF303" i="65032" s="1"/>
  <c r="KC303" i="65032"/>
  <c r="KD303" i="65032" s="1"/>
  <c r="KE290" i="65032"/>
  <c r="KF290" i="65032" s="1"/>
  <c r="KC290" i="65032"/>
  <c r="KD290" i="65032" s="1"/>
  <c r="KE289" i="65032"/>
  <c r="KF289" i="65032" s="1"/>
  <c r="KC289" i="65032"/>
  <c r="KD289" i="65032" s="1"/>
  <c r="KE330" i="65032"/>
  <c r="KF330" i="65032" s="1"/>
  <c r="KC330" i="65032"/>
  <c r="KD330" i="65032" s="1"/>
  <c r="KC288" i="65032"/>
  <c r="KD288" i="65032" s="1"/>
  <c r="KE288" i="65032"/>
  <c r="KF288" i="65032" s="1"/>
  <c r="KE338" i="65032"/>
  <c r="KF338" i="65032" s="1"/>
  <c r="KC338" i="65032"/>
  <c r="KD338" i="65032" s="1"/>
  <c r="KC334" i="65032"/>
  <c r="KD334" i="65032" s="1"/>
  <c r="KE334" i="65032"/>
  <c r="KF334" i="65032" s="1"/>
  <c r="KE340" i="65032"/>
  <c r="KF340" i="65032" s="1"/>
  <c r="KC340" i="65032"/>
  <c r="KD340" i="65032" s="1"/>
  <c r="KC335" i="65032"/>
  <c r="KD335" i="65032" s="1"/>
  <c r="KE335" i="65032"/>
  <c r="KF335" i="65032" s="1"/>
  <c r="KE332" i="65032"/>
  <c r="KF332" i="65032" s="1"/>
  <c r="KC332" i="65032"/>
  <c r="KD332" i="65032" s="1"/>
  <c r="JJ56" i="65032"/>
  <c r="JE265" i="65032"/>
  <c r="JF265" i="65032" s="1"/>
  <c r="JK183" i="65032"/>
  <c r="JK247" i="65032" s="1"/>
  <c r="JF193" i="65032"/>
  <c r="JE257" i="65032"/>
  <c r="JF257" i="65032" s="1"/>
  <c r="JH193" i="65032"/>
  <c r="JH257" i="65032" s="1"/>
  <c r="JI66" i="65032"/>
  <c r="JK66" i="65032"/>
  <c r="FA66" i="65032"/>
  <c r="JP208" i="65032"/>
  <c r="JP272" i="65032" s="1"/>
  <c r="FC81" i="65032"/>
  <c r="JQ81" i="65032"/>
  <c r="JQ208" i="65032" s="1"/>
  <c r="JR208" i="65032" s="1"/>
  <c r="JQ211" i="65032"/>
  <c r="JR211" i="65032" s="1"/>
  <c r="JG175" i="65032"/>
  <c r="JG239" i="65032" s="1"/>
  <c r="JH48" i="65032"/>
  <c r="JF48" i="65032"/>
  <c r="JE175" i="65032"/>
  <c r="JT81" i="65032"/>
  <c r="JT208" i="65032" s="1"/>
  <c r="JT272" i="65032" s="1"/>
  <c r="JT50" i="65032"/>
  <c r="JU50" i="65032" s="1"/>
  <c r="JU177" i="65032" s="1"/>
  <c r="JU241" i="65032" s="1"/>
  <c r="JV241" i="65032" s="1"/>
  <c r="IO240" i="65032"/>
  <c r="IP240" i="65032" s="1"/>
  <c r="IP176" i="65032"/>
  <c r="IR176" i="65032"/>
  <c r="IR240" i="65032" s="1"/>
  <c r="IU49" i="65032"/>
  <c r="EW49" i="65032"/>
  <c r="IS49" i="65032"/>
  <c r="JJ197" i="65032"/>
  <c r="JI261" i="65032"/>
  <c r="JJ261" i="65032" s="1"/>
  <c r="JM70" i="65032"/>
  <c r="JL197" i="65032"/>
  <c r="JL261" i="65032" s="1"/>
  <c r="FB70" i="65032"/>
  <c r="JO70" i="65032"/>
  <c r="JH158" i="65032"/>
  <c r="JH222" i="65032" s="1"/>
  <c r="JI31" i="65032"/>
  <c r="JK31" i="65032"/>
  <c r="EW32" i="65032"/>
  <c r="IR159" i="65032"/>
  <c r="IR223" i="65032" s="1"/>
  <c r="IU32" i="65032"/>
  <c r="IS32" i="65032"/>
  <c r="IU38" i="65032"/>
  <c r="IR165" i="65032"/>
  <c r="IR229" i="65032" s="1"/>
  <c r="IS38" i="65032"/>
  <c r="EW38" i="65032"/>
  <c r="IO229" i="65032"/>
  <c r="IP229" i="65032" s="1"/>
  <c r="IP165" i="65032"/>
  <c r="IP159" i="65032"/>
  <c r="IO223" i="65032"/>
  <c r="IP223" i="65032" s="1"/>
  <c r="JE222" i="65032"/>
  <c r="JF222" i="65032" s="1"/>
  <c r="JF158" i="65032"/>
  <c r="IT43" i="65032"/>
  <c r="IS170" i="65032"/>
  <c r="JU189" i="65032"/>
  <c r="JV189" i="65032" s="1"/>
  <c r="JN34" i="65032"/>
  <c r="JW62" i="65032"/>
  <c r="JX62" i="65032" s="1"/>
  <c r="KA62" i="65032" s="1"/>
  <c r="KA189" i="65032" s="1"/>
  <c r="KA253" i="65032" s="1"/>
  <c r="FD62" i="65032"/>
  <c r="IU170" i="65032"/>
  <c r="IU234" i="65032" s="1"/>
  <c r="IV43" i="65032"/>
  <c r="JE269" i="65032"/>
  <c r="JF269" i="65032" s="1"/>
  <c r="JF205" i="65032"/>
  <c r="IZ41" i="65032"/>
  <c r="IY168" i="65032"/>
  <c r="IY232" i="65032" s="1"/>
  <c r="IT169" i="65032"/>
  <c r="IS233" i="65032"/>
  <c r="IT233" i="65032" s="1"/>
  <c r="JN161" i="65032"/>
  <c r="JI78" i="65032"/>
  <c r="JH205" i="65032"/>
  <c r="JH269" i="65032" s="1"/>
  <c r="JK78" i="65032"/>
  <c r="FA78" i="65032"/>
  <c r="IW168" i="65032"/>
  <c r="IX41" i="65032"/>
  <c r="IV169" i="65032"/>
  <c r="IV233" i="65032" s="1"/>
  <c r="IW42" i="65032"/>
  <c r="IY42" i="65032"/>
  <c r="EX42" i="65032"/>
  <c r="JI270" i="65032"/>
  <c r="JJ270" i="65032" s="1"/>
  <c r="JJ206" i="65032"/>
  <c r="FB79" i="65032"/>
  <c r="JL206" i="65032"/>
  <c r="JL270" i="65032" s="1"/>
  <c r="JO79" i="65032"/>
  <c r="JM79" i="65032"/>
  <c r="JO161" i="65032"/>
  <c r="JO225" i="65032" s="1"/>
  <c r="JP34" i="65032"/>
  <c r="FD81" i="65032"/>
  <c r="IP33" i="65032"/>
  <c r="IO160" i="65032"/>
  <c r="IQ160" i="65032"/>
  <c r="IQ224" i="65032" s="1"/>
  <c r="IR33" i="65032"/>
  <c r="IW264" i="65032"/>
  <c r="IX264" i="65032" s="1"/>
  <c r="IX200" i="65032"/>
  <c r="JD57" i="65032"/>
  <c r="JC184" i="65032"/>
  <c r="JC248" i="65032" s="1"/>
  <c r="IV46" i="65032"/>
  <c r="IU173" i="65032"/>
  <c r="IU237" i="65032" s="1"/>
  <c r="JW211" i="65032"/>
  <c r="JW275" i="65032" s="1"/>
  <c r="JC73" i="65032"/>
  <c r="EY73" i="65032"/>
  <c r="JA73" i="65032"/>
  <c r="IZ200" i="65032"/>
  <c r="IZ264" i="65032" s="1"/>
  <c r="JA184" i="65032"/>
  <c r="JB57" i="65032"/>
  <c r="IT46" i="65032"/>
  <c r="IS173" i="65032"/>
  <c r="JL183" i="65032"/>
  <c r="JL247" i="65032" s="1"/>
  <c r="FB56" i="65032"/>
  <c r="JM56" i="65032"/>
  <c r="JO56" i="65032"/>
  <c r="JF199" i="65032"/>
  <c r="JE263" i="65032"/>
  <c r="JF263" i="65032" s="1"/>
  <c r="JT189" i="65032"/>
  <c r="JT253" i="65032" s="1"/>
  <c r="JL82" i="65032"/>
  <c r="JK209" i="65032"/>
  <c r="JK273" i="65032" s="1"/>
  <c r="IW220" i="65032"/>
  <c r="IX220" i="65032" s="1"/>
  <c r="IX156" i="65032"/>
  <c r="JJ183" i="65032"/>
  <c r="JI247" i="65032"/>
  <c r="JJ247" i="65032" s="1"/>
  <c r="IZ156" i="65032"/>
  <c r="IZ220" i="65032" s="1"/>
  <c r="JC29" i="65032"/>
  <c r="JA29" i="65032"/>
  <c r="EY29" i="65032"/>
  <c r="JJ82" i="65032"/>
  <c r="JI209" i="65032"/>
  <c r="IQ167" i="65032"/>
  <c r="IQ231" i="65032" s="1"/>
  <c r="IR40" i="65032"/>
  <c r="IV68" i="65032"/>
  <c r="IU195" i="65032"/>
  <c r="IU259" i="65032" s="1"/>
  <c r="JD188" i="65032"/>
  <c r="JD252" i="65032" s="1"/>
  <c r="JE61" i="65032"/>
  <c r="EZ61" i="65032"/>
  <c r="JG61" i="65032"/>
  <c r="JL162" i="65032"/>
  <c r="JL226" i="65032" s="1"/>
  <c r="JM35" i="65032"/>
  <c r="JO35" i="65032"/>
  <c r="JF207" i="65032"/>
  <c r="JE271" i="65032"/>
  <c r="JF271" i="65032" s="1"/>
  <c r="IP40" i="65032"/>
  <c r="IO167" i="65032"/>
  <c r="JJ162" i="65032"/>
  <c r="JI226" i="65032"/>
  <c r="JJ226" i="65032" s="1"/>
  <c r="IT68" i="65032"/>
  <c r="IS195" i="65032"/>
  <c r="FA80" i="65032"/>
  <c r="JI80" i="65032"/>
  <c r="JK80" i="65032"/>
  <c r="JH207" i="65032"/>
  <c r="JH271" i="65032" s="1"/>
  <c r="JK72" i="65032"/>
  <c r="FA72" i="65032"/>
  <c r="JH199" i="65032"/>
  <c r="JH263" i="65032" s="1"/>
  <c r="JI72" i="65032"/>
  <c r="JB188" i="65032"/>
  <c r="JA252" i="65032"/>
  <c r="JB252" i="65032" s="1"/>
  <c r="EV24" i="65032"/>
  <c r="IS51" i="65032"/>
  <c r="EW51" i="65032"/>
  <c r="IR178" i="65032"/>
  <c r="IR242" i="65032" s="1"/>
  <c r="IU51" i="65032"/>
  <c r="IR45" i="65032"/>
  <c r="IQ172" i="65032"/>
  <c r="IQ236" i="65032" s="1"/>
  <c r="IT85" i="65032"/>
  <c r="IS212" i="65032"/>
  <c r="JA255" i="65032"/>
  <c r="JB255" i="65032" s="1"/>
  <c r="JB191" i="65032"/>
  <c r="IP45" i="65032"/>
  <c r="IO172" i="65032"/>
  <c r="IV76" i="65032"/>
  <c r="IU203" i="65032"/>
  <c r="IU267" i="65032" s="1"/>
  <c r="IP178" i="65032"/>
  <c r="IO242" i="65032"/>
  <c r="IP242" i="65032" s="1"/>
  <c r="IU212" i="65032"/>
  <c r="IU276" i="65032" s="1"/>
  <c r="IV85" i="65032"/>
  <c r="IT76" i="65032"/>
  <c r="IS203" i="65032"/>
  <c r="EZ64" i="65032"/>
  <c r="JD191" i="65032"/>
  <c r="JD255" i="65032" s="1"/>
  <c r="JG64" i="65032"/>
  <c r="JE64" i="65032"/>
  <c r="IV196" i="65032"/>
  <c r="IV260" i="65032" s="1"/>
  <c r="IY69" i="65032"/>
  <c r="EX69" i="65032"/>
  <c r="IW69" i="65032"/>
  <c r="IV157" i="65032"/>
  <c r="IV221" i="65032" s="1"/>
  <c r="IY30" i="65032"/>
  <c r="IW30" i="65032"/>
  <c r="EX30" i="65032"/>
  <c r="IP154" i="65032"/>
  <c r="IO218" i="65032"/>
  <c r="IP218" i="65032" s="1"/>
  <c r="IS221" i="65032"/>
  <c r="IT221" i="65032" s="1"/>
  <c r="IT157" i="65032"/>
  <c r="IQ155" i="65032"/>
  <c r="IQ219" i="65032" s="1"/>
  <c r="IR28" i="65032"/>
  <c r="IP44" i="65032"/>
  <c r="IO171" i="65032"/>
  <c r="IR154" i="65032"/>
  <c r="IR218" i="65032" s="1"/>
  <c r="IS27" i="65032"/>
  <c r="IU27" i="65032"/>
  <c r="EW27" i="65032"/>
  <c r="IS277" i="65032"/>
  <c r="IT277" i="65032" s="1"/>
  <c r="IT213" i="65032"/>
  <c r="IW228" i="65032"/>
  <c r="IX228" i="65032" s="1"/>
  <c r="IX164" i="65032"/>
  <c r="IR44" i="65032"/>
  <c r="IQ171" i="65032"/>
  <c r="IQ235" i="65032" s="1"/>
  <c r="JJ190" i="65032"/>
  <c r="JI254" i="65032"/>
  <c r="JJ254" i="65032" s="1"/>
  <c r="JL190" i="65032"/>
  <c r="JL254" i="65032" s="1"/>
  <c r="FB63" i="65032"/>
  <c r="JM63" i="65032"/>
  <c r="JO63" i="65032"/>
  <c r="IZ164" i="65032"/>
  <c r="IZ228" i="65032" s="1"/>
  <c r="JA37" i="65032"/>
  <c r="JC37" i="65032"/>
  <c r="IT196" i="65032"/>
  <c r="IS260" i="65032"/>
  <c r="IT260" i="65032" s="1"/>
  <c r="IY86" i="65032"/>
  <c r="IW86" i="65032"/>
  <c r="IV213" i="65032"/>
  <c r="IV277" i="65032" s="1"/>
  <c r="EX86" i="65032"/>
  <c r="IO155" i="65032"/>
  <c r="IP28" i="65032"/>
  <c r="IT54" i="65032"/>
  <c r="IS181" i="65032"/>
  <c r="JH75" i="65032"/>
  <c r="JG202" i="65032"/>
  <c r="JG266" i="65032" s="1"/>
  <c r="IS166" i="65032"/>
  <c r="IT39" i="65032"/>
  <c r="IX71" i="65032"/>
  <c r="IW198" i="65032"/>
  <c r="JL74" i="65032"/>
  <c r="JK201" i="65032"/>
  <c r="JK265" i="65032" s="1"/>
  <c r="IV54" i="65032"/>
  <c r="IU181" i="65032"/>
  <c r="IU245" i="65032" s="1"/>
  <c r="IT186" i="65032"/>
  <c r="IS250" i="65032"/>
  <c r="IT250" i="65032" s="1"/>
  <c r="JL67" i="65032"/>
  <c r="JK194" i="65032"/>
  <c r="JK258" i="65032" s="1"/>
  <c r="IV39" i="65032"/>
  <c r="IU166" i="65032"/>
  <c r="IU230" i="65032" s="1"/>
  <c r="IZ71" i="65032"/>
  <c r="IY198" i="65032"/>
  <c r="IY262" i="65032" s="1"/>
  <c r="IX52" i="65032"/>
  <c r="IW179" i="65032"/>
  <c r="IV210" i="65032"/>
  <c r="IV274" i="65032" s="1"/>
  <c r="IY83" i="65032"/>
  <c r="EX83" i="65032"/>
  <c r="IW83" i="65032"/>
  <c r="JJ74" i="65032"/>
  <c r="JI201" i="65032"/>
  <c r="IT192" i="65032"/>
  <c r="IS256" i="65032"/>
  <c r="IT256" i="65032" s="1"/>
  <c r="JH163" i="65032"/>
  <c r="JH227" i="65032" s="1"/>
  <c r="JK36" i="65032"/>
  <c r="JI36" i="65032"/>
  <c r="IV174" i="65032"/>
  <c r="IV238" i="65032" s="1"/>
  <c r="IW47" i="65032"/>
  <c r="IY47" i="65032"/>
  <c r="EX47" i="65032"/>
  <c r="JF60" i="65032"/>
  <c r="JE187" i="65032"/>
  <c r="JF163" i="65032"/>
  <c r="JE227" i="65032"/>
  <c r="JF227" i="65032" s="1"/>
  <c r="JF75" i="65032"/>
  <c r="JE202" i="65032"/>
  <c r="IT174" i="65032"/>
  <c r="IS238" i="65032"/>
  <c r="IT238" i="65032" s="1"/>
  <c r="JJ67" i="65032"/>
  <c r="JI194" i="65032"/>
  <c r="IT210" i="65032"/>
  <c r="IS274" i="65032"/>
  <c r="IT274" i="65032" s="1"/>
  <c r="IV192" i="65032"/>
  <c r="IV256" i="65032" s="1"/>
  <c r="IW65" i="65032"/>
  <c r="EX65" i="65032"/>
  <c r="IY65" i="65032"/>
  <c r="IZ52" i="65032"/>
  <c r="IY179" i="65032"/>
  <c r="IY243" i="65032" s="1"/>
  <c r="IV186" i="65032"/>
  <c r="IV250" i="65032" s="1"/>
  <c r="IW59" i="65032"/>
  <c r="EX59" i="65032"/>
  <c r="IY59" i="65032"/>
  <c r="JH60" i="65032"/>
  <c r="JG187" i="65032"/>
  <c r="JG251" i="65032" s="1"/>
  <c r="IU204" i="65032"/>
  <c r="IU268" i="65032" s="1"/>
  <c r="IV77" i="65032"/>
  <c r="IT77" i="65032"/>
  <c r="IS204" i="65032"/>
  <c r="IT53" i="65032"/>
  <c r="IS180" i="65032"/>
  <c r="IS182" i="65032"/>
  <c r="IT55" i="65032"/>
  <c r="IV53" i="65032"/>
  <c r="IU180" i="65032"/>
  <c r="IU244" i="65032" s="1"/>
  <c r="IU182" i="65032"/>
  <c r="IU246" i="65032" s="1"/>
  <c r="IV55" i="65032"/>
  <c r="IU185" i="65032"/>
  <c r="IU249" i="65032" s="1"/>
  <c r="IV58" i="65032"/>
  <c r="IT58" i="65032"/>
  <c r="IS185" i="65032"/>
  <c r="JY84" i="65032"/>
  <c r="JZ84" i="65032" s="1"/>
  <c r="JX211" i="65032"/>
  <c r="JX275" i="65032" s="1"/>
  <c r="FE84" i="65032"/>
  <c r="KB84" i="65032"/>
  <c r="KC84" i="65032" s="1"/>
  <c r="KA211" i="65032"/>
  <c r="KA275" i="65032" s="1"/>
  <c r="JV211" i="65032"/>
  <c r="JU275" i="65032"/>
  <c r="JV275" i="65032" s="1"/>
  <c r="JU92" i="65032"/>
  <c r="JV92" i="65032" s="1"/>
  <c r="JW92" i="65032"/>
  <c r="JX92" i="65032" s="1"/>
  <c r="JU109" i="65032"/>
  <c r="JV109" i="65032" s="1"/>
  <c r="JW109" i="65032"/>
  <c r="JX109" i="65032" s="1"/>
  <c r="JU105" i="65032"/>
  <c r="JV105" i="65032" s="1"/>
  <c r="JW105" i="65032"/>
  <c r="JX105" i="65032" s="1"/>
  <c r="JU103" i="65032"/>
  <c r="JV103" i="65032" s="1"/>
  <c r="JW103" i="65032"/>
  <c r="JX103" i="65032" s="1"/>
  <c r="JU101" i="65032"/>
  <c r="JV101" i="65032" s="1"/>
  <c r="JW101" i="65032"/>
  <c r="JX101" i="65032" s="1"/>
  <c r="JU99" i="65032"/>
  <c r="JV99" i="65032" s="1"/>
  <c r="JW99" i="65032"/>
  <c r="JX99" i="65032" s="1"/>
  <c r="JU97" i="65032"/>
  <c r="JV97" i="65032" s="1"/>
  <c r="JW97" i="65032"/>
  <c r="JX97" i="65032" s="1"/>
  <c r="JU95" i="65032"/>
  <c r="JV95" i="65032" s="1"/>
  <c r="JW95" i="65032"/>
  <c r="JX95" i="65032" s="1"/>
  <c r="JU93" i="65032"/>
  <c r="JV93" i="65032" s="1"/>
  <c r="JW93" i="65032"/>
  <c r="JX93" i="65032" s="1"/>
  <c r="JY147" i="65032"/>
  <c r="JZ147" i="65032" s="1"/>
  <c r="KA147" i="65032"/>
  <c r="KB147" i="65032" s="1"/>
  <c r="JY143" i="65032"/>
  <c r="JZ143" i="65032" s="1"/>
  <c r="KA143" i="65032"/>
  <c r="KB143" i="65032" s="1"/>
  <c r="JY139" i="65032"/>
  <c r="JZ139" i="65032" s="1"/>
  <c r="KA139" i="65032"/>
  <c r="KB139" i="65032" s="1"/>
  <c r="JY135" i="65032"/>
  <c r="JZ135" i="65032" s="1"/>
  <c r="KA135" i="65032"/>
  <c r="KB135" i="65032" s="1"/>
  <c r="JY131" i="65032"/>
  <c r="JZ131" i="65032" s="1"/>
  <c r="KA131" i="65032"/>
  <c r="KB131" i="65032" s="1"/>
  <c r="JY127" i="65032"/>
  <c r="JZ127" i="65032" s="1"/>
  <c r="KA127" i="65032"/>
  <c r="KB127" i="65032" s="1"/>
  <c r="JY123" i="65032"/>
  <c r="JZ123" i="65032" s="1"/>
  <c r="KA123" i="65032"/>
  <c r="KB123" i="65032" s="1"/>
  <c r="JY119" i="65032"/>
  <c r="JZ119" i="65032" s="1"/>
  <c r="KA119" i="65032"/>
  <c r="KB119" i="65032" s="1"/>
  <c r="JY115" i="65032"/>
  <c r="JZ115" i="65032" s="1"/>
  <c r="KA115" i="65032"/>
  <c r="KB115" i="65032" s="1"/>
  <c r="JY111" i="65032"/>
  <c r="JZ111" i="65032" s="1"/>
  <c r="KA111" i="65032"/>
  <c r="KB111" i="65032" s="1"/>
  <c r="JY148" i="65032"/>
  <c r="JZ148" i="65032" s="1"/>
  <c r="KA148" i="65032"/>
  <c r="KB148" i="65032" s="1"/>
  <c r="JY144" i="65032"/>
  <c r="JZ144" i="65032" s="1"/>
  <c r="KA144" i="65032"/>
  <c r="KB144" i="65032" s="1"/>
  <c r="JY140" i="65032"/>
  <c r="JZ140" i="65032" s="1"/>
  <c r="KA140" i="65032"/>
  <c r="KB140" i="65032" s="1"/>
  <c r="JY136" i="65032"/>
  <c r="JZ136" i="65032" s="1"/>
  <c r="KA136" i="65032"/>
  <c r="KB136" i="65032" s="1"/>
  <c r="JY132" i="65032"/>
  <c r="JZ132" i="65032" s="1"/>
  <c r="KA132" i="65032"/>
  <c r="KB132" i="65032" s="1"/>
  <c r="JY128" i="65032"/>
  <c r="JZ128" i="65032" s="1"/>
  <c r="KA128" i="65032"/>
  <c r="KB128" i="65032" s="1"/>
  <c r="JY124" i="65032"/>
  <c r="JZ124" i="65032" s="1"/>
  <c r="KA124" i="65032"/>
  <c r="KB124" i="65032" s="1"/>
  <c r="JY120" i="65032"/>
  <c r="JZ120" i="65032" s="1"/>
  <c r="KA120" i="65032"/>
  <c r="KB120" i="65032" s="1"/>
  <c r="JY116" i="65032"/>
  <c r="JZ116" i="65032" s="1"/>
  <c r="KA116" i="65032"/>
  <c r="KB116" i="65032" s="1"/>
  <c r="JY112" i="65032"/>
  <c r="JZ112" i="65032" s="1"/>
  <c r="KA112" i="65032"/>
  <c r="KB112" i="65032" s="1"/>
  <c r="JU91" i="65032"/>
  <c r="JV91" i="65032" s="1"/>
  <c r="JW91" i="65032"/>
  <c r="JX91" i="65032" s="1"/>
  <c r="JY149" i="65032"/>
  <c r="JZ149" i="65032" s="1"/>
  <c r="KA149" i="65032"/>
  <c r="KB149" i="65032" s="1"/>
  <c r="JY145" i="65032"/>
  <c r="JZ145" i="65032" s="1"/>
  <c r="KA145" i="65032"/>
  <c r="KB145" i="65032" s="1"/>
  <c r="JY141" i="65032"/>
  <c r="JZ141" i="65032" s="1"/>
  <c r="KA141" i="65032"/>
  <c r="KB141" i="65032" s="1"/>
  <c r="JY137" i="65032"/>
  <c r="JZ137" i="65032" s="1"/>
  <c r="KA137" i="65032"/>
  <c r="KB137" i="65032" s="1"/>
  <c r="JY133" i="65032"/>
  <c r="JZ133" i="65032" s="1"/>
  <c r="KA133" i="65032"/>
  <c r="KB133" i="65032" s="1"/>
  <c r="JY129" i="65032"/>
  <c r="JZ129" i="65032" s="1"/>
  <c r="KA129" i="65032"/>
  <c r="KB129" i="65032" s="1"/>
  <c r="JY125" i="65032"/>
  <c r="JZ125" i="65032" s="1"/>
  <c r="KA125" i="65032"/>
  <c r="KB125" i="65032" s="1"/>
  <c r="JY121" i="65032"/>
  <c r="JZ121" i="65032" s="1"/>
  <c r="KA121" i="65032"/>
  <c r="KB121" i="65032" s="1"/>
  <c r="JY117" i="65032"/>
  <c r="JZ117" i="65032" s="1"/>
  <c r="KA117" i="65032"/>
  <c r="KB117" i="65032" s="1"/>
  <c r="JY113" i="65032"/>
  <c r="JZ113" i="65032" s="1"/>
  <c r="KA113" i="65032"/>
  <c r="KB113" i="65032" s="1"/>
  <c r="JY150" i="65032"/>
  <c r="JZ150" i="65032" s="1"/>
  <c r="KA150" i="65032"/>
  <c r="KB150" i="65032" s="1"/>
  <c r="JY146" i="65032"/>
  <c r="JZ146" i="65032" s="1"/>
  <c r="KA146" i="65032"/>
  <c r="KB146" i="65032" s="1"/>
  <c r="JY142" i="65032"/>
  <c r="JZ142" i="65032" s="1"/>
  <c r="KA142" i="65032"/>
  <c r="KB142" i="65032" s="1"/>
  <c r="JY138" i="65032"/>
  <c r="JZ138" i="65032" s="1"/>
  <c r="KA138" i="65032"/>
  <c r="KB138" i="65032" s="1"/>
  <c r="JY134" i="65032"/>
  <c r="JZ134" i="65032" s="1"/>
  <c r="KA134" i="65032"/>
  <c r="KB134" i="65032" s="1"/>
  <c r="JY130" i="65032"/>
  <c r="JZ130" i="65032" s="1"/>
  <c r="KA130" i="65032"/>
  <c r="KB130" i="65032" s="1"/>
  <c r="JY126" i="65032"/>
  <c r="JZ126" i="65032" s="1"/>
  <c r="KA126" i="65032"/>
  <c r="KB126" i="65032" s="1"/>
  <c r="JY122" i="65032"/>
  <c r="JZ122" i="65032" s="1"/>
  <c r="KA122" i="65032"/>
  <c r="KB122" i="65032" s="1"/>
  <c r="JY118" i="65032"/>
  <c r="JZ118" i="65032" s="1"/>
  <c r="KA118" i="65032"/>
  <c r="KB118" i="65032" s="1"/>
  <c r="JY114" i="65032"/>
  <c r="JZ114" i="65032" s="1"/>
  <c r="KA114" i="65032"/>
  <c r="KB114" i="65032" s="1"/>
  <c r="JU110" i="65032"/>
  <c r="JV110" i="65032" s="1"/>
  <c r="JW110" i="65032"/>
  <c r="JX110" i="65032" s="1"/>
  <c r="JU106" i="65032"/>
  <c r="JV106" i="65032" s="1"/>
  <c r="JW106" i="65032"/>
  <c r="JX106" i="65032" s="1"/>
  <c r="JU102" i="65032"/>
  <c r="JV102" i="65032" s="1"/>
  <c r="JW102" i="65032"/>
  <c r="JX102" i="65032" s="1"/>
  <c r="JU98" i="65032"/>
  <c r="JV98" i="65032" s="1"/>
  <c r="JW98" i="65032"/>
  <c r="JX98" i="65032" s="1"/>
  <c r="JU94" i="65032"/>
  <c r="JV94" i="65032" s="1"/>
  <c r="JW94" i="65032"/>
  <c r="JX94" i="65032" s="1"/>
  <c r="JU108" i="65032"/>
  <c r="JV108" i="65032" s="1"/>
  <c r="JW108" i="65032"/>
  <c r="JX108" i="65032" s="1"/>
  <c r="JU104" i="65032"/>
  <c r="JV104" i="65032" s="1"/>
  <c r="JW104" i="65032"/>
  <c r="JX104" i="65032" s="1"/>
  <c r="JU100" i="65032"/>
  <c r="JV100" i="65032" s="1"/>
  <c r="JW100" i="65032"/>
  <c r="JX100" i="65032" s="1"/>
  <c r="JU107" i="65032"/>
  <c r="JV107" i="65032" s="1"/>
  <c r="JW107" i="65032"/>
  <c r="JX107" i="65032" s="1"/>
  <c r="JU96" i="65032"/>
  <c r="JV96" i="65032" s="1"/>
  <c r="JW96" i="65032"/>
  <c r="JX96" i="65032" s="1"/>
  <c r="EY37" i="65032"/>
  <c r="FA31" i="65032"/>
  <c r="KI340" i="65032" l="1"/>
  <c r="KJ340" i="65032" s="1"/>
  <c r="KG340" i="65032"/>
  <c r="KH340" i="65032" s="1"/>
  <c r="KI330" i="65032"/>
  <c r="KJ330" i="65032" s="1"/>
  <c r="KG330" i="65032"/>
  <c r="KH330" i="65032" s="1"/>
  <c r="KI316" i="65032"/>
  <c r="KJ316" i="65032" s="1"/>
  <c r="KG316" i="65032"/>
  <c r="KH316" i="65032" s="1"/>
  <c r="KI317" i="65032"/>
  <c r="KJ317" i="65032" s="1"/>
  <c r="KG317" i="65032"/>
  <c r="KH317" i="65032" s="1"/>
  <c r="KG315" i="65032"/>
  <c r="KH315" i="65032" s="1"/>
  <c r="KI315" i="65032"/>
  <c r="KJ315" i="65032" s="1"/>
  <c r="KG335" i="65032"/>
  <c r="KH335" i="65032" s="1"/>
  <c r="KI335" i="65032"/>
  <c r="KJ335" i="65032" s="1"/>
  <c r="KG334" i="65032"/>
  <c r="KH334" i="65032" s="1"/>
  <c r="KI334" i="65032"/>
  <c r="KJ334" i="65032" s="1"/>
  <c r="KI288" i="65032"/>
  <c r="KJ288" i="65032" s="1"/>
  <c r="KG288" i="65032"/>
  <c r="KH288" i="65032" s="1"/>
  <c r="KG290" i="65032"/>
  <c r="KH290" i="65032" s="1"/>
  <c r="KI290" i="65032"/>
  <c r="KJ290" i="65032" s="1"/>
  <c r="KG286" i="65032"/>
  <c r="KH286" i="65032" s="1"/>
  <c r="KI286" i="65032"/>
  <c r="KJ286" i="65032" s="1"/>
  <c r="KI328" i="65032"/>
  <c r="KJ328" i="65032" s="1"/>
  <c r="KG328" i="65032"/>
  <c r="KH328" i="65032" s="1"/>
  <c r="KG311" i="65032"/>
  <c r="KH311" i="65032" s="1"/>
  <c r="KI311" i="65032"/>
  <c r="KJ311" i="65032" s="1"/>
  <c r="KI341" i="65032"/>
  <c r="KJ341" i="65032" s="1"/>
  <c r="KG341" i="65032"/>
  <c r="KH341" i="65032" s="1"/>
  <c r="KI310" i="65032"/>
  <c r="KJ310" i="65032" s="1"/>
  <c r="KG310" i="65032"/>
  <c r="KH310" i="65032" s="1"/>
  <c r="KC282" i="65032"/>
  <c r="KD282" i="65032" s="1"/>
  <c r="KE282" i="65032"/>
  <c r="KF282" i="65032" s="1"/>
  <c r="KI295" i="65032"/>
  <c r="KJ295" i="65032" s="1"/>
  <c r="KG295" i="65032"/>
  <c r="KH295" i="65032" s="1"/>
  <c r="KI287" i="65032"/>
  <c r="KJ287" i="65032" s="1"/>
  <c r="KG287" i="65032"/>
  <c r="KH287" i="65032" s="1"/>
  <c r="KI304" i="65032"/>
  <c r="KJ304" i="65032" s="1"/>
  <c r="KG304" i="65032"/>
  <c r="KH304" i="65032" s="1"/>
  <c r="KI283" i="65032"/>
  <c r="KJ283" i="65032" s="1"/>
  <c r="KG283" i="65032"/>
  <c r="KH283" i="65032" s="1"/>
  <c r="KG309" i="65032"/>
  <c r="KH309" i="65032" s="1"/>
  <c r="KI309" i="65032"/>
  <c r="KJ309" i="65032" s="1"/>
  <c r="KG323" i="65032"/>
  <c r="KH323" i="65032" s="1"/>
  <c r="KI323" i="65032"/>
  <c r="KJ323" i="65032" s="1"/>
  <c r="KI336" i="65032"/>
  <c r="KJ336" i="65032" s="1"/>
  <c r="KG336" i="65032"/>
  <c r="KH336" i="65032" s="1"/>
  <c r="KI296" i="65032"/>
  <c r="KJ296" i="65032" s="1"/>
  <c r="KG296" i="65032"/>
  <c r="KH296" i="65032" s="1"/>
  <c r="KI292" i="65032"/>
  <c r="KJ292" i="65032" s="1"/>
  <c r="KG292" i="65032"/>
  <c r="KH292" i="65032" s="1"/>
  <c r="KG325" i="65032"/>
  <c r="KH325" i="65032" s="1"/>
  <c r="KI325" i="65032"/>
  <c r="KJ325" i="65032" s="1"/>
  <c r="KI319" i="65032"/>
  <c r="KJ319" i="65032" s="1"/>
  <c r="KG319" i="65032"/>
  <c r="KH319" i="65032" s="1"/>
  <c r="KI332" i="65032"/>
  <c r="KJ332" i="65032" s="1"/>
  <c r="KG332" i="65032"/>
  <c r="KH332" i="65032" s="1"/>
  <c r="KI338" i="65032"/>
  <c r="KJ338" i="65032" s="1"/>
  <c r="KG338" i="65032"/>
  <c r="KH338" i="65032" s="1"/>
  <c r="KI307" i="65032"/>
  <c r="KJ307" i="65032" s="1"/>
  <c r="KG307" i="65032"/>
  <c r="KH307" i="65032" s="1"/>
  <c r="KG326" i="65032"/>
  <c r="KH326" i="65032" s="1"/>
  <c r="KI326" i="65032"/>
  <c r="KJ326" i="65032" s="1"/>
  <c r="KI327" i="65032"/>
  <c r="KJ327" i="65032" s="1"/>
  <c r="KG327" i="65032"/>
  <c r="KH327" i="65032" s="1"/>
  <c r="KI337" i="65032"/>
  <c r="KJ337" i="65032" s="1"/>
  <c r="KG337" i="65032"/>
  <c r="KH337" i="65032" s="1"/>
  <c r="KI302" i="65032"/>
  <c r="KJ302" i="65032" s="1"/>
  <c r="KG302" i="65032"/>
  <c r="KH302" i="65032" s="1"/>
  <c r="KG298" i="65032"/>
  <c r="KH298" i="65032" s="1"/>
  <c r="KI298" i="65032"/>
  <c r="KJ298" i="65032" s="1"/>
  <c r="KI306" i="65032"/>
  <c r="KJ306" i="65032" s="1"/>
  <c r="KG306" i="65032"/>
  <c r="KH306" i="65032" s="1"/>
  <c r="KG321" i="65032"/>
  <c r="KH321" i="65032" s="1"/>
  <c r="KI321" i="65032"/>
  <c r="KJ321" i="65032" s="1"/>
  <c r="KI324" i="65032"/>
  <c r="KJ324" i="65032" s="1"/>
  <c r="KG324" i="65032"/>
  <c r="KH324" i="65032" s="1"/>
  <c r="KI339" i="65032"/>
  <c r="KJ339" i="65032" s="1"/>
  <c r="KG339" i="65032"/>
  <c r="KH339" i="65032" s="1"/>
  <c r="KG284" i="65032"/>
  <c r="KH284" i="65032" s="1"/>
  <c r="KI284" i="65032"/>
  <c r="KJ284" i="65032" s="1"/>
  <c r="KG293" i="65032"/>
  <c r="KH293" i="65032" s="1"/>
  <c r="KI293" i="65032"/>
  <c r="KJ293" i="65032" s="1"/>
  <c r="KG294" i="65032"/>
  <c r="KH294" i="65032" s="1"/>
  <c r="KI294" i="65032"/>
  <c r="KJ294" i="65032" s="1"/>
  <c r="KI300" i="65032"/>
  <c r="KJ300" i="65032" s="1"/>
  <c r="KG300" i="65032"/>
  <c r="KH300" i="65032" s="1"/>
  <c r="KI299" i="65032"/>
  <c r="KJ299" i="65032" s="1"/>
  <c r="KG299" i="65032"/>
  <c r="KH299" i="65032" s="1"/>
  <c r="KI331" i="65032"/>
  <c r="KJ331" i="65032" s="1"/>
  <c r="KG331" i="65032"/>
  <c r="KH331" i="65032" s="1"/>
  <c r="KG297" i="65032"/>
  <c r="KH297" i="65032" s="1"/>
  <c r="KI297" i="65032"/>
  <c r="KJ297" i="65032" s="1"/>
  <c r="KG289" i="65032"/>
  <c r="KH289" i="65032" s="1"/>
  <c r="KI289" i="65032"/>
  <c r="KJ289" i="65032" s="1"/>
  <c r="KG303" i="65032"/>
  <c r="KH303" i="65032" s="1"/>
  <c r="KI303" i="65032"/>
  <c r="KJ303" i="65032" s="1"/>
  <c r="KG305" i="65032"/>
  <c r="KH305" i="65032" s="1"/>
  <c r="KI305" i="65032"/>
  <c r="KJ305" i="65032" s="1"/>
  <c r="KI314" i="65032"/>
  <c r="KJ314" i="65032" s="1"/>
  <c r="KG314" i="65032"/>
  <c r="KH314" i="65032" s="1"/>
  <c r="KI301" i="65032"/>
  <c r="KJ301" i="65032" s="1"/>
  <c r="KG301" i="65032"/>
  <c r="KH301" i="65032" s="1"/>
  <c r="KI285" i="65032"/>
  <c r="KJ285" i="65032" s="1"/>
  <c r="KG285" i="65032"/>
  <c r="KH285" i="65032" s="1"/>
  <c r="KI312" i="65032"/>
  <c r="KJ312" i="65032" s="1"/>
  <c r="KG312" i="65032"/>
  <c r="KH312" i="65032" s="1"/>
  <c r="KI313" i="65032"/>
  <c r="KJ313" i="65032" s="1"/>
  <c r="KG313" i="65032"/>
  <c r="KH313" i="65032" s="1"/>
  <c r="KI333" i="65032"/>
  <c r="KJ333" i="65032" s="1"/>
  <c r="KG333" i="65032"/>
  <c r="KH333" i="65032" s="1"/>
  <c r="KG320" i="65032"/>
  <c r="KH320" i="65032" s="1"/>
  <c r="KI320" i="65032"/>
  <c r="KJ320" i="65032" s="1"/>
  <c r="KG322" i="65032"/>
  <c r="KH322" i="65032" s="1"/>
  <c r="KI322" i="65032"/>
  <c r="KJ322" i="65032" s="1"/>
  <c r="KI318" i="65032"/>
  <c r="KJ318" i="65032" s="1"/>
  <c r="KG318" i="65032"/>
  <c r="KH318" i="65032" s="1"/>
  <c r="KG308" i="65032"/>
  <c r="KH308" i="65032" s="1"/>
  <c r="KI308" i="65032"/>
  <c r="KJ308" i="65032" s="1"/>
  <c r="KI329" i="65032"/>
  <c r="KJ329" i="65032" s="1"/>
  <c r="KG329" i="65032"/>
  <c r="KH329" i="65032" s="1"/>
  <c r="KI291" i="65032"/>
  <c r="KJ291" i="65032" s="1"/>
  <c r="KG291" i="65032"/>
  <c r="KH291" i="65032" s="1"/>
  <c r="JX189" i="65032"/>
  <c r="JX253" i="65032" s="1"/>
  <c r="JW81" i="65032"/>
  <c r="JX81" i="65032" s="1"/>
  <c r="JX208" i="65032" s="1"/>
  <c r="JX272" i="65032" s="1"/>
  <c r="JV177" i="65032"/>
  <c r="JJ66" i="65032"/>
  <c r="JI193" i="65032"/>
  <c r="FD50" i="65032"/>
  <c r="JK193" i="65032"/>
  <c r="JK257" i="65032" s="1"/>
  <c r="JL66" i="65032"/>
  <c r="JQ275" i="65032"/>
  <c r="JR275" i="65032" s="1"/>
  <c r="JR81" i="65032"/>
  <c r="JV50" i="65032"/>
  <c r="JU81" i="65032"/>
  <c r="JU208" i="65032" s="1"/>
  <c r="JQ272" i="65032"/>
  <c r="JR272" i="65032" s="1"/>
  <c r="JF175" i="65032"/>
  <c r="JE239" i="65032"/>
  <c r="JF239" i="65032" s="1"/>
  <c r="JI48" i="65032"/>
  <c r="JK48" i="65032"/>
  <c r="JH175" i="65032"/>
  <c r="JH239" i="65032" s="1"/>
  <c r="FA48" i="65032"/>
  <c r="JT177" i="65032"/>
  <c r="JT241" i="65032" s="1"/>
  <c r="JW50" i="65032"/>
  <c r="JX50" i="65032" s="1"/>
  <c r="KA50" i="65032" s="1"/>
  <c r="KA177" i="65032" s="1"/>
  <c r="KA241" i="65032" s="1"/>
  <c r="KB62" i="65032"/>
  <c r="KC62" i="65032" s="1"/>
  <c r="KD62" i="65032" s="1"/>
  <c r="JW189" i="65032"/>
  <c r="JW253" i="65032" s="1"/>
  <c r="IV49" i="65032"/>
  <c r="IU176" i="65032"/>
  <c r="IU240" i="65032" s="1"/>
  <c r="IT49" i="65032"/>
  <c r="IS176" i="65032"/>
  <c r="FE62" i="65032"/>
  <c r="JY62" i="65032"/>
  <c r="JZ62" i="65032" s="1"/>
  <c r="JM197" i="65032"/>
  <c r="JN70" i="65032"/>
  <c r="JP70" i="65032"/>
  <c r="JO197" i="65032"/>
  <c r="JO261" i="65032" s="1"/>
  <c r="JU253" i="65032"/>
  <c r="JV253" i="65032" s="1"/>
  <c r="IV38" i="65032"/>
  <c r="IU165" i="65032"/>
  <c r="IU229" i="65032" s="1"/>
  <c r="IS159" i="65032"/>
  <c r="IT32" i="65032"/>
  <c r="JL31" i="65032"/>
  <c r="JK158" i="65032"/>
  <c r="JK222" i="65032" s="1"/>
  <c r="IT38" i="65032"/>
  <c r="IS165" i="65032"/>
  <c r="IV32" i="65032"/>
  <c r="IU159" i="65032"/>
  <c r="IU223" i="65032" s="1"/>
  <c r="JJ31" i="65032"/>
  <c r="JI158" i="65032"/>
  <c r="IT170" i="65032"/>
  <c r="IS234" i="65032"/>
  <c r="IT234" i="65032" s="1"/>
  <c r="IV170" i="65032"/>
  <c r="IV234" i="65032" s="1"/>
  <c r="EX43" i="65032"/>
  <c r="IW43" i="65032"/>
  <c r="IY43" i="65032"/>
  <c r="JK205" i="65032"/>
  <c r="JK269" i="65032" s="1"/>
  <c r="JL78" i="65032"/>
  <c r="EY41" i="65032"/>
  <c r="JC41" i="65032"/>
  <c r="JA41" i="65032"/>
  <c r="IZ168" i="65032"/>
  <c r="IZ232" i="65032" s="1"/>
  <c r="IZ42" i="65032"/>
  <c r="IY169" i="65032"/>
  <c r="IY233" i="65032" s="1"/>
  <c r="IW232" i="65032"/>
  <c r="IX232" i="65032" s="1"/>
  <c r="IX168" i="65032"/>
  <c r="JJ78" i="65032"/>
  <c r="JI205" i="65032"/>
  <c r="IX42" i="65032"/>
  <c r="IW169" i="65032"/>
  <c r="JM206" i="65032"/>
  <c r="JN79" i="65032"/>
  <c r="JO206" i="65032"/>
  <c r="JO270" i="65032" s="1"/>
  <c r="JP79" i="65032"/>
  <c r="IP160" i="65032"/>
  <c r="IO224" i="65032"/>
  <c r="IP224" i="65032" s="1"/>
  <c r="JP161" i="65032"/>
  <c r="JP225" i="65032" s="1"/>
  <c r="JS34" i="65032"/>
  <c r="JQ34" i="65032"/>
  <c r="IU33" i="65032"/>
  <c r="IR160" i="65032"/>
  <c r="IR224" i="65032" s="1"/>
  <c r="EW33" i="65032"/>
  <c r="IS33" i="65032"/>
  <c r="FC34" i="65032"/>
  <c r="JD73" i="65032"/>
  <c r="JC200" i="65032"/>
  <c r="JC264" i="65032" s="1"/>
  <c r="IS237" i="65032"/>
  <c r="IT237" i="65032" s="1"/>
  <c r="IT173" i="65032"/>
  <c r="JB73" i="65032"/>
  <c r="JA200" i="65032"/>
  <c r="IV173" i="65032"/>
  <c r="IV237" i="65032" s="1"/>
  <c r="IY46" i="65032"/>
  <c r="IW46" i="65032"/>
  <c r="EX46" i="65032"/>
  <c r="JB184" i="65032"/>
  <c r="JA248" i="65032"/>
  <c r="JB248" i="65032" s="1"/>
  <c r="JG57" i="65032"/>
  <c r="JD184" i="65032"/>
  <c r="JD248" i="65032" s="1"/>
  <c r="JE57" i="65032"/>
  <c r="EZ57" i="65032"/>
  <c r="JL80" i="65032"/>
  <c r="JK207" i="65032"/>
  <c r="JK271" i="65032" s="1"/>
  <c r="JM162" i="65032"/>
  <c r="JN35" i="65032"/>
  <c r="JC156" i="65032"/>
  <c r="JC220" i="65032" s="1"/>
  <c r="JD29" i="65032"/>
  <c r="JM183" i="65032"/>
  <c r="JN56" i="65032"/>
  <c r="IY68" i="65032"/>
  <c r="EX68" i="65032"/>
  <c r="IW68" i="65032"/>
  <c r="IV195" i="65032"/>
  <c r="IV259" i="65032" s="1"/>
  <c r="JI199" i="65032"/>
  <c r="JJ72" i="65032"/>
  <c r="IT195" i="65032"/>
  <c r="IS259" i="65032"/>
  <c r="IT259" i="65032" s="1"/>
  <c r="IO231" i="65032"/>
  <c r="IP231" i="65032" s="1"/>
  <c r="IP167" i="65032"/>
  <c r="JP35" i="65032"/>
  <c r="JO162" i="65032"/>
  <c r="JO226" i="65032" s="1"/>
  <c r="JB29" i="65032"/>
  <c r="JA156" i="65032"/>
  <c r="JM82" i="65032"/>
  <c r="JO82" i="65032"/>
  <c r="FB82" i="65032"/>
  <c r="JL209" i="65032"/>
  <c r="JL273" i="65032" s="1"/>
  <c r="JO183" i="65032"/>
  <c r="JO247" i="65032" s="1"/>
  <c r="JP56" i="65032"/>
  <c r="JF61" i="65032"/>
  <c r="JE188" i="65032"/>
  <c r="JJ209" i="65032"/>
  <c r="JI273" i="65032"/>
  <c r="JJ273" i="65032" s="1"/>
  <c r="JI207" i="65032"/>
  <c r="JJ80" i="65032"/>
  <c r="JL72" i="65032"/>
  <c r="JK199" i="65032"/>
  <c r="JK263" i="65032" s="1"/>
  <c r="JH61" i="65032"/>
  <c r="JG188" i="65032"/>
  <c r="JG252" i="65032" s="1"/>
  <c r="IR167" i="65032"/>
  <c r="IR231" i="65032" s="1"/>
  <c r="IS40" i="65032"/>
  <c r="IU40" i="65032"/>
  <c r="EW40" i="65032"/>
  <c r="IW85" i="65032"/>
  <c r="IY85" i="65032"/>
  <c r="EX85" i="65032"/>
  <c r="IV212" i="65032"/>
  <c r="IV276" i="65032" s="1"/>
  <c r="IW76" i="65032"/>
  <c r="IY76" i="65032"/>
  <c r="IV203" i="65032"/>
  <c r="IV267" i="65032" s="1"/>
  <c r="EX76" i="65032"/>
  <c r="IT212" i="65032"/>
  <c r="IS276" i="65032"/>
  <c r="IT276" i="65032" s="1"/>
  <c r="JE191" i="65032"/>
  <c r="JF64" i="65032"/>
  <c r="IT203" i="65032"/>
  <c r="IS267" i="65032"/>
  <c r="IT267" i="65032" s="1"/>
  <c r="IP172" i="65032"/>
  <c r="IO236" i="65032"/>
  <c r="IP236" i="65032" s="1"/>
  <c r="IU45" i="65032"/>
  <c r="IR172" i="65032"/>
  <c r="IR236" i="65032" s="1"/>
  <c r="IS45" i="65032"/>
  <c r="EW45" i="65032"/>
  <c r="IS178" i="65032"/>
  <c r="IT51" i="65032"/>
  <c r="JG191" i="65032"/>
  <c r="JG255" i="65032" s="1"/>
  <c r="JH64" i="65032"/>
  <c r="IV51" i="65032"/>
  <c r="IU178" i="65032"/>
  <c r="IU242" i="65032" s="1"/>
  <c r="IX86" i="65032"/>
  <c r="IW213" i="65032"/>
  <c r="JD37" i="65032"/>
  <c r="JC164" i="65032"/>
  <c r="JC228" i="65032" s="1"/>
  <c r="JN63" i="65032"/>
  <c r="JM190" i="65032"/>
  <c r="IX30" i="65032"/>
  <c r="IW157" i="65032"/>
  <c r="IP155" i="65032"/>
  <c r="IO219" i="65032"/>
  <c r="IP219" i="65032" s="1"/>
  <c r="IZ86" i="65032"/>
  <c r="IY213" i="65032"/>
  <c r="IY277" i="65032" s="1"/>
  <c r="JB37" i="65032"/>
  <c r="JA164" i="65032"/>
  <c r="IP171" i="65032"/>
  <c r="IO235" i="65032"/>
  <c r="IP235" i="65032" s="1"/>
  <c r="IR155" i="65032"/>
  <c r="IR219" i="65032" s="1"/>
  <c r="IU28" i="65032"/>
  <c r="IS28" i="65032"/>
  <c r="EW28" i="65032"/>
  <c r="IZ30" i="65032"/>
  <c r="IY157" i="65032"/>
  <c r="IY221" i="65032" s="1"/>
  <c r="IZ69" i="65032"/>
  <c r="IY196" i="65032"/>
  <c r="IY260" i="65032" s="1"/>
  <c r="IU44" i="65032"/>
  <c r="IR171" i="65032"/>
  <c r="IR235" i="65032" s="1"/>
  <c r="IS44" i="65032"/>
  <c r="EW44" i="65032"/>
  <c r="IU154" i="65032"/>
  <c r="IU218" i="65032" s="1"/>
  <c r="IV27" i="65032"/>
  <c r="JY211" i="65032"/>
  <c r="JZ211" i="65032" s="1"/>
  <c r="JP63" i="65032"/>
  <c r="JO190" i="65032"/>
  <c r="JO254" i="65032" s="1"/>
  <c r="IS154" i="65032"/>
  <c r="IT27" i="65032"/>
  <c r="IX69" i="65032"/>
  <c r="IW196" i="65032"/>
  <c r="JH187" i="65032"/>
  <c r="JH251" i="65032" s="1"/>
  <c r="JK60" i="65032"/>
  <c r="FA60" i="65032"/>
  <c r="JI60" i="65032"/>
  <c r="IX65" i="65032"/>
  <c r="IW192" i="65032"/>
  <c r="JF187" i="65032"/>
  <c r="JE251" i="65032"/>
  <c r="JF251" i="65032" s="1"/>
  <c r="IW174" i="65032"/>
  <c r="IX47" i="65032"/>
  <c r="JJ36" i="65032"/>
  <c r="JI163" i="65032"/>
  <c r="IZ198" i="65032"/>
  <c r="IZ262" i="65032" s="1"/>
  <c r="JA71" i="65032"/>
  <c r="JC71" i="65032"/>
  <c r="EY71" i="65032"/>
  <c r="JL194" i="65032"/>
  <c r="JL258" i="65032" s="1"/>
  <c r="FB67" i="65032"/>
  <c r="JM67" i="65032"/>
  <c r="JO67" i="65032"/>
  <c r="IV181" i="65032"/>
  <c r="IV245" i="65032" s="1"/>
  <c r="IW54" i="65032"/>
  <c r="IY54" i="65032"/>
  <c r="EX54" i="65032"/>
  <c r="IT166" i="65032"/>
  <c r="IS230" i="65032"/>
  <c r="IT230" i="65032" s="1"/>
  <c r="IZ59" i="65032"/>
  <c r="IY186" i="65032"/>
  <c r="IY250" i="65032" s="1"/>
  <c r="IZ179" i="65032"/>
  <c r="IZ243" i="65032" s="1"/>
  <c r="EY52" i="65032"/>
  <c r="JA52" i="65032"/>
  <c r="JC52" i="65032"/>
  <c r="JL36" i="65032"/>
  <c r="JK163" i="65032"/>
  <c r="JK227" i="65032" s="1"/>
  <c r="JJ201" i="65032"/>
  <c r="JI265" i="65032"/>
  <c r="JJ265" i="65032" s="1"/>
  <c r="IY210" i="65032"/>
  <c r="IY274" i="65032" s="1"/>
  <c r="IZ83" i="65032"/>
  <c r="IX198" i="65032"/>
  <c r="IW262" i="65032"/>
  <c r="IX262" i="65032" s="1"/>
  <c r="IZ65" i="65032"/>
  <c r="IY192" i="65032"/>
  <c r="IY256" i="65032" s="1"/>
  <c r="JJ194" i="65032"/>
  <c r="JI258" i="65032"/>
  <c r="JJ258" i="65032" s="1"/>
  <c r="JF202" i="65032"/>
  <c r="JE266" i="65032"/>
  <c r="JF266" i="65032" s="1"/>
  <c r="IV166" i="65032"/>
  <c r="IV230" i="65032" s="1"/>
  <c r="IY39" i="65032"/>
  <c r="IW39" i="65032"/>
  <c r="EX39" i="65032"/>
  <c r="JL201" i="65032"/>
  <c r="JL265" i="65032" s="1"/>
  <c r="FB74" i="65032"/>
  <c r="JO74" i="65032"/>
  <c r="JM74" i="65032"/>
  <c r="FA75" i="65032"/>
  <c r="JK75" i="65032"/>
  <c r="JH202" i="65032"/>
  <c r="JH266" i="65032" s="1"/>
  <c r="JI75" i="65032"/>
  <c r="IT181" i="65032"/>
  <c r="IS245" i="65032"/>
  <c r="IT245" i="65032" s="1"/>
  <c r="IW186" i="65032"/>
  <c r="IX59" i="65032"/>
  <c r="IY174" i="65032"/>
  <c r="IY238" i="65032" s="1"/>
  <c r="IZ47" i="65032"/>
  <c r="IX83" i="65032"/>
  <c r="IW210" i="65032"/>
  <c r="IX179" i="65032"/>
  <c r="IW243" i="65032"/>
  <c r="IX243" i="65032" s="1"/>
  <c r="IS268" i="65032"/>
  <c r="IT268" i="65032" s="1"/>
  <c r="IT204" i="65032"/>
  <c r="IV204" i="65032"/>
  <c r="IV268" i="65032" s="1"/>
  <c r="EX77" i="65032"/>
  <c r="IW77" i="65032"/>
  <c r="IY77" i="65032"/>
  <c r="IW55" i="65032"/>
  <c r="IY55" i="65032"/>
  <c r="IV182" i="65032"/>
  <c r="IV246" i="65032" s="1"/>
  <c r="EX55" i="65032"/>
  <c r="IS244" i="65032"/>
  <c r="IT244" i="65032" s="1"/>
  <c r="IT180" i="65032"/>
  <c r="IW53" i="65032"/>
  <c r="IY53" i="65032"/>
  <c r="IV180" i="65032"/>
  <c r="IV244" i="65032" s="1"/>
  <c r="EX53" i="65032"/>
  <c r="IS246" i="65032"/>
  <c r="IT246" i="65032" s="1"/>
  <c r="IT182" i="65032"/>
  <c r="IV185" i="65032"/>
  <c r="IV249" i="65032" s="1"/>
  <c r="IW58" i="65032"/>
  <c r="EX58" i="65032"/>
  <c r="IY58" i="65032"/>
  <c r="IT185" i="65032"/>
  <c r="IS249" i="65032"/>
  <c r="IT249" i="65032" s="1"/>
  <c r="KE84" i="65032"/>
  <c r="KE211" i="65032" s="1"/>
  <c r="KE275" i="65032" s="1"/>
  <c r="KD84" i="65032"/>
  <c r="KC211" i="65032"/>
  <c r="KB211" i="65032"/>
  <c r="KB275" i="65032" s="1"/>
  <c r="FF84" i="65032"/>
  <c r="JY96" i="65032"/>
  <c r="JZ96" i="65032" s="1"/>
  <c r="KA96" i="65032"/>
  <c r="KB96" i="65032" s="1"/>
  <c r="JY107" i="65032"/>
  <c r="JZ107" i="65032" s="1"/>
  <c r="KA107" i="65032"/>
  <c r="KB107" i="65032" s="1"/>
  <c r="JY100" i="65032"/>
  <c r="JZ100" i="65032" s="1"/>
  <c r="KA100" i="65032"/>
  <c r="KB100" i="65032" s="1"/>
  <c r="JY104" i="65032"/>
  <c r="JZ104" i="65032" s="1"/>
  <c r="KA104" i="65032"/>
  <c r="KB104" i="65032" s="1"/>
  <c r="JY108" i="65032"/>
  <c r="JZ108" i="65032" s="1"/>
  <c r="KA108" i="65032"/>
  <c r="KB108" i="65032" s="1"/>
  <c r="JY94" i="65032"/>
  <c r="JZ94" i="65032" s="1"/>
  <c r="KA94" i="65032"/>
  <c r="KB94" i="65032" s="1"/>
  <c r="JY98" i="65032"/>
  <c r="JZ98" i="65032" s="1"/>
  <c r="KA98" i="65032"/>
  <c r="KB98" i="65032" s="1"/>
  <c r="JY102" i="65032"/>
  <c r="JZ102" i="65032" s="1"/>
  <c r="KA102" i="65032"/>
  <c r="KB102" i="65032" s="1"/>
  <c r="JY106" i="65032"/>
  <c r="JZ106" i="65032" s="1"/>
  <c r="KA106" i="65032"/>
  <c r="KB106" i="65032" s="1"/>
  <c r="JY110" i="65032"/>
  <c r="JZ110" i="65032" s="1"/>
  <c r="KA110" i="65032"/>
  <c r="KB110" i="65032" s="1"/>
  <c r="KC114" i="65032"/>
  <c r="KD114" i="65032" s="1"/>
  <c r="KE114" i="65032"/>
  <c r="KF114" i="65032" s="1"/>
  <c r="KC118" i="65032"/>
  <c r="KD118" i="65032" s="1"/>
  <c r="KE118" i="65032"/>
  <c r="KF118" i="65032" s="1"/>
  <c r="KC122" i="65032"/>
  <c r="KD122" i="65032" s="1"/>
  <c r="KE122" i="65032"/>
  <c r="KF122" i="65032" s="1"/>
  <c r="KC126" i="65032"/>
  <c r="KD126" i="65032" s="1"/>
  <c r="KE126" i="65032"/>
  <c r="KF126" i="65032" s="1"/>
  <c r="KC130" i="65032"/>
  <c r="KD130" i="65032" s="1"/>
  <c r="KE130" i="65032"/>
  <c r="KF130" i="65032" s="1"/>
  <c r="KC134" i="65032"/>
  <c r="KD134" i="65032" s="1"/>
  <c r="KE134" i="65032"/>
  <c r="KF134" i="65032" s="1"/>
  <c r="KC138" i="65032"/>
  <c r="KD138" i="65032" s="1"/>
  <c r="KE138" i="65032"/>
  <c r="KF138" i="65032" s="1"/>
  <c r="KC142" i="65032"/>
  <c r="KD142" i="65032" s="1"/>
  <c r="KE142" i="65032"/>
  <c r="KF142" i="65032" s="1"/>
  <c r="KC146" i="65032"/>
  <c r="KD146" i="65032" s="1"/>
  <c r="KE146" i="65032"/>
  <c r="KF146" i="65032" s="1"/>
  <c r="KC150" i="65032"/>
  <c r="KD150" i="65032" s="1"/>
  <c r="KE150" i="65032"/>
  <c r="KF150" i="65032" s="1"/>
  <c r="KC113" i="65032"/>
  <c r="KD113" i="65032" s="1"/>
  <c r="KE113" i="65032"/>
  <c r="KF113" i="65032" s="1"/>
  <c r="KC117" i="65032"/>
  <c r="KD117" i="65032" s="1"/>
  <c r="KE117" i="65032"/>
  <c r="KF117" i="65032" s="1"/>
  <c r="KC121" i="65032"/>
  <c r="KD121" i="65032" s="1"/>
  <c r="KE121" i="65032"/>
  <c r="KF121" i="65032" s="1"/>
  <c r="KC125" i="65032"/>
  <c r="KD125" i="65032" s="1"/>
  <c r="KE125" i="65032"/>
  <c r="KF125" i="65032" s="1"/>
  <c r="KC129" i="65032"/>
  <c r="KD129" i="65032" s="1"/>
  <c r="KE129" i="65032"/>
  <c r="KF129" i="65032" s="1"/>
  <c r="KC133" i="65032"/>
  <c r="KD133" i="65032" s="1"/>
  <c r="KE133" i="65032"/>
  <c r="KF133" i="65032" s="1"/>
  <c r="KC137" i="65032"/>
  <c r="KD137" i="65032" s="1"/>
  <c r="KE137" i="65032"/>
  <c r="KF137" i="65032" s="1"/>
  <c r="KC141" i="65032"/>
  <c r="KD141" i="65032" s="1"/>
  <c r="KE141" i="65032"/>
  <c r="KF141" i="65032" s="1"/>
  <c r="KC145" i="65032"/>
  <c r="KD145" i="65032" s="1"/>
  <c r="KE145" i="65032"/>
  <c r="KF145" i="65032" s="1"/>
  <c r="KC149" i="65032"/>
  <c r="KD149" i="65032" s="1"/>
  <c r="KE149" i="65032"/>
  <c r="KF149" i="65032" s="1"/>
  <c r="JY91" i="65032"/>
  <c r="JZ91" i="65032" s="1"/>
  <c r="KA91" i="65032"/>
  <c r="KB91" i="65032" s="1"/>
  <c r="KC112" i="65032"/>
  <c r="KD112" i="65032" s="1"/>
  <c r="KE112" i="65032"/>
  <c r="KF112" i="65032" s="1"/>
  <c r="KC116" i="65032"/>
  <c r="KD116" i="65032" s="1"/>
  <c r="KE116" i="65032"/>
  <c r="KF116" i="65032" s="1"/>
  <c r="KC120" i="65032"/>
  <c r="KD120" i="65032" s="1"/>
  <c r="KE120" i="65032"/>
  <c r="KF120" i="65032" s="1"/>
  <c r="KC124" i="65032"/>
  <c r="KD124" i="65032" s="1"/>
  <c r="KE124" i="65032"/>
  <c r="KF124" i="65032" s="1"/>
  <c r="KC128" i="65032"/>
  <c r="KD128" i="65032" s="1"/>
  <c r="KE128" i="65032"/>
  <c r="KF128" i="65032" s="1"/>
  <c r="KC132" i="65032"/>
  <c r="KD132" i="65032" s="1"/>
  <c r="KE132" i="65032"/>
  <c r="KF132" i="65032" s="1"/>
  <c r="KC136" i="65032"/>
  <c r="KD136" i="65032" s="1"/>
  <c r="KE136" i="65032"/>
  <c r="KF136" i="65032" s="1"/>
  <c r="KC140" i="65032"/>
  <c r="KD140" i="65032" s="1"/>
  <c r="KE140" i="65032"/>
  <c r="KF140" i="65032" s="1"/>
  <c r="KC144" i="65032"/>
  <c r="KD144" i="65032" s="1"/>
  <c r="KE144" i="65032"/>
  <c r="KF144" i="65032" s="1"/>
  <c r="KC148" i="65032"/>
  <c r="KD148" i="65032" s="1"/>
  <c r="KE148" i="65032"/>
  <c r="KF148" i="65032" s="1"/>
  <c r="KC111" i="65032"/>
  <c r="KD111" i="65032" s="1"/>
  <c r="KE111" i="65032"/>
  <c r="KF111" i="65032" s="1"/>
  <c r="KC115" i="65032"/>
  <c r="KD115" i="65032" s="1"/>
  <c r="KE115" i="65032"/>
  <c r="KF115" i="65032" s="1"/>
  <c r="KC119" i="65032"/>
  <c r="KD119" i="65032" s="1"/>
  <c r="KE119" i="65032"/>
  <c r="KF119" i="65032" s="1"/>
  <c r="KC123" i="65032"/>
  <c r="KD123" i="65032" s="1"/>
  <c r="KE123" i="65032"/>
  <c r="KF123" i="65032" s="1"/>
  <c r="KC127" i="65032"/>
  <c r="KD127" i="65032" s="1"/>
  <c r="KE127" i="65032"/>
  <c r="KF127" i="65032" s="1"/>
  <c r="KC131" i="65032"/>
  <c r="KD131" i="65032" s="1"/>
  <c r="KE131" i="65032"/>
  <c r="KF131" i="65032" s="1"/>
  <c r="KC135" i="65032"/>
  <c r="KD135" i="65032" s="1"/>
  <c r="KE135" i="65032"/>
  <c r="KF135" i="65032" s="1"/>
  <c r="KC139" i="65032"/>
  <c r="KD139" i="65032" s="1"/>
  <c r="KE139" i="65032"/>
  <c r="KF139" i="65032" s="1"/>
  <c r="KC143" i="65032"/>
  <c r="KD143" i="65032" s="1"/>
  <c r="KE143" i="65032"/>
  <c r="KF143" i="65032" s="1"/>
  <c r="KC147" i="65032"/>
  <c r="KD147" i="65032" s="1"/>
  <c r="KE147" i="65032"/>
  <c r="KF147" i="65032" s="1"/>
  <c r="JY93" i="65032"/>
  <c r="JZ93" i="65032" s="1"/>
  <c r="KA93" i="65032"/>
  <c r="KB93" i="65032" s="1"/>
  <c r="JY95" i="65032"/>
  <c r="JZ95" i="65032" s="1"/>
  <c r="KA95" i="65032"/>
  <c r="KB95" i="65032" s="1"/>
  <c r="JY97" i="65032"/>
  <c r="JZ97" i="65032" s="1"/>
  <c r="KA97" i="65032"/>
  <c r="KB97" i="65032" s="1"/>
  <c r="JY99" i="65032"/>
  <c r="JZ99" i="65032" s="1"/>
  <c r="KA99" i="65032"/>
  <c r="KB99" i="65032" s="1"/>
  <c r="JY101" i="65032"/>
  <c r="JZ101" i="65032" s="1"/>
  <c r="KA101" i="65032"/>
  <c r="KB101" i="65032" s="1"/>
  <c r="JY103" i="65032"/>
  <c r="JZ103" i="65032" s="1"/>
  <c r="KA103" i="65032"/>
  <c r="KB103" i="65032" s="1"/>
  <c r="JY105" i="65032"/>
  <c r="JZ105" i="65032" s="1"/>
  <c r="KA105" i="65032"/>
  <c r="KB105" i="65032" s="1"/>
  <c r="JY109" i="65032"/>
  <c r="JZ109" i="65032" s="1"/>
  <c r="KA109" i="65032"/>
  <c r="KB109" i="65032" s="1"/>
  <c r="JY92" i="65032"/>
  <c r="JZ92" i="65032" s="1"/>
  <c r="KA92" i="65032"/>
  <c r="KB92" i="65032" s="1"/>
  <c r="EZ36" i="65032"/>
  <c r="FA35" i="65032"/>
  <c r="KK312" i="65032" l="1"/>
  <c r="KL312" i="65032" s="1"/>
  <c r="KM312" i="65032"/>
  <c r="KN312" i="65032" s="1"/>
  <c r="KK293" i="65032"/>
  <c r="KL293" i="65032" s="1"/>
  <c r="KM293" i="65032"/>
  <c r="KN293" i="65032" s="1"/>
  <c r="KM306" i="65032"/>
  <c r="KN306" i="65032" s="1"/>
  <c r="KK306" i="65032"/>
  <c r="KL306" i="65032" s="1"/>
  <c r="KM307" i="65032"/>
  <c r="KN307" i="65032" s="1"/>
  <c r="KK307" i="65032"/>
  <c r="KL307" i="65032" s="1"/>
  <c r="KM283" i="65032"/>
  <c r="KN283" i="65032" s="1"/>
  <c r="KK283" i="65032"/>
  <c r="KL283" i="65032" s="1"/>
  <c r="KK310" i="65032"/>
  <c r="KL310" i="65032" s="1"/>
  <c r="KM310" i="65032"/>
  <c r="KN310" i="65032" s="1"/>
  <c r="KM317" i="65032"/>
  <c r="KN317" i="65032" s="1"/>
  <c r="KK317" i="65032"/>
  <c r="KL317" i="65032" s="1"/>
  <c r="KM329" i="65032"/>
  <c r="KN329" i="65032" s="1"/>
  <c r="KK329" i="65032"/>
  <c r="KL329" i="65032" s="1"/>
  <c r="KK318" i="65032"/>
  <c r="KL318" i="65032" s="1"/>
  <c r="KM318" i="65032"/>
  <c r="KN318" i="65032" s="1"/>
  <c r="KM303" i="65032"/>
  <c r="KN303" i="65032" s="1"/>
  <c r="KK303" i="65032"/>
  <c r="KL303" i="65032" s="1"/>
  <c r="KK297" i="65032"/>
  <c r="KL297" i="65032" s="1"/>
  <c r="KM297" i="65032"/>
  <c r="KN297" i="65032" s="1"/>
  <c r="KK298" i="65032"/>
  <c r="KL298" i="65032" s="1"/>
  <c r="KM298" i="65032"/>
  <c r="KN298" i="65032" s="1"/>
  <c r="KK326" i="65032"/>
  <c r="KL326" i="65032" s="1"/>
  <c r="KM326" i="65032"/>
  <c r="KN326" i="65032" s="1"/>
  <c r="KM338" i="65032"/>
  <c r="KN338" i="65032" s="1"/>
  <c r="KK338" i="65032"/>
  <c r="KL338" i="65032" s="1"/>
  <c r="KK319" i="65032"/>
  <c r="KL319" i="65032" s="1"/>
  <c r="KM319" i="65032"/>
  <c r="KN319" i="65032" s="1"/>
  <c r="KM292" i="65032"/>
  <c r="KN292" i="65032" s="1"/>
  <c r="KK292" i="65032"/>
  <c r="KL292" i="65032" s="1"/>
  <c r="KK309" i="65032"/>
  <c r="KL309" i="65032" s="1"/>
  <c r="KM309" i="65032"/>
  <c r="KN309" i="65032" s="1"/>
  <c r="KM287" i="65032"/>
  <c r="KN287" i="65032" s="1"/>
  <c r="KK287" i="65032"/>
  <c r="KL287" i="65032" s="1"/>
  <c r="KI282" i="65032"/>
  <c r="KJ282" i="65032" s="1"/>
  <c r="KG282" i="65032"/>
  <c r="KH282" i="65032" s="1"/>
  <c r="KK290" i="65032"/>
  <c r="KL290" i="65032" s="1"/>
  <c r="KM290" i="65032"/>
  <c r="KN290" i="65032" s="1"/>
  <c r="KM334" i="65032"/>
  <c r="KN334" i="65032" s="1"/>
  <c r="KK334" i="65032"/>
  <c r="KL334" i="65032" s="1"/>
  <c r="KK315" i="65032"/>
  <c r="KL315" i="65032" s="1"/>
  <c r="KM315" i="65032"/>
  <c r="KN315" i="65032" s="1"/>
  <c r="KM320" i="65032"/>
  <c r="KN320" i="65032" s="1"/>
  <c r="KK320" i="65032"/>
  <c r="KL320" i="65032" s="1"/>
  <c r="KM301" i="65032"/>
  <c r="KN301" i="65032" s="1"/>
  <c r="KK301" i="65032"/>
  <c r="KL301" i="65032" s="1"/>
  <c r="KK331" i="65032"/>
  <c r="KL331" i="65032" s="1"/>
  <c r="KM331" i="65032"/>
  <c r="KN331" i="65032" s="1"/>
  <c r="KM300" i="65032"/>
  <c r="KN300" i="65032" s="1"/>
  <c r="KK300" i="65032"/>
  <c r="KL300" i="65032" s="1"/>
  <c r="KK324" i="65032"/>
  <c r="KL324" i="65032" s="1"/>
  <c r="KM324" i="65032"/>
  <c r="KN324" i="65032" s="1"/>
  <c r="KM321" i="65032"/>
  <c r="KN321" i="65032" s="1"/>
  <c r="KK321" i="65032"/>
  <c r="KL321" i="65032" s="1"/>
  <c r="KK302" i="65032"/>
  <c r="KL302" i="65032" s="1"/>
  <c r="KM302" i="65032"/>
  <c r="KN302" i="65032" s="1"/>
  <c r="KK327" i="65032"/>
  <c r="KL327" i="65032" s="1"/>
  <c r="KM327" i="65032"/>
  <c r="KN327" i="65032" s="1"/>
  <c r="KM296" i="65032"/>
  <c r="KN296" i="65032" s="1"/>
  <c r="KK296" i="65032"/>
  <c r="KL296" i="65032" s="1"/>
  <c r="KK295" i="65032"/>
  <c r="KL295" i="65032" s="1"/>
  <c r="KM295" i="65032"/>
  <c r="KN295" i="65032" s="1"/>
  <c r="KK288" i="65032"/>
  <c r="KL288" i="65032" s="1"/>
  <c r="KM288" i="65032"/>
  <c r="KN288" i="65032" s="1"/>
  <c r="KM340" i="65032"/>
  <c r="KN340" i="65032" s="1"/>
  <c r="KK340" i="65032"/>
  <c r="KL340" i="65032" s="1"/>
  <c r="KM308" i="65032"/>
  <c r="KN308" i="65032" s="1"/>
  <c r="KK308" i="65032"/>
  <c r="KL308" i="65032" s="1"/>
  <c r="KM322" i="65032"/>
  <c r="KN322" i="65032" s="1"/>
  <c r="KK322" i="65032"/>
  <c r="KL322" i="65032" s="1"/>
  <c r="KK313" i="65032"/>
  <c r="KL313" i="65032" s="1"/>
  <c r="KM313" i="65032"/>
  <c r="KN313" i="65032" s="1"/>
  <c r="KM285" i="65032"/>
  <c r="KN285" i="65032" s="1"/>
  <c r="KK285" i="65032"/>
  <c r="KL285" i="65032" s="1"/>
  <c r="KM314" i="65032"/>
  <c r="KN314" i="65032" s="1"/>
  <c r="KK314" i="65032"/>
  <c r="KL314" i="65032" s="1"/>
  <c r="KK299" i="65032"/>
  <c r="KL299" i="65032" s="1"/>
  <c r="KM299" i="65032"/>
  <c r="KN299" i="65032" s="1"/>
  <c r="KM294" i="65032"/>
  <c r="KN294" i="65032" s="1"/>
  <c r="KK294" i="65032"/>
  <c r="KL294" i="65032" s="1"/>
  <c r="KM284" i="65032"/>
  <c r="KN284" i="65032" s="1"/>
  <c r="KK284" i="65032"/>
  <c r="KL284" i="65032" s="1"/>
  <c r="KK339" i="65032"/>
  <c r="KL339" i="65032" s="1"/>
  <c r="KM339" i="65032"/>
  <c r="KN339" i="65032" s="1"/>
  <c r="KK337" i="65032"/>
  <c r="KL337" i="65032" s="1"/>
  <c r="KM337" i="65032"/>
  <c r="KN337" i="65032" s="1"/>
  <c r="KK325" i="65032"/>
  <c r="KL325" i="65032" s="1"/>
  <c r="KM325" i="65032"/>
  <c r="KN325" i="65032" s="1"/>
  <c r="KK336" i="65032"/>
  <c r="KL336" i="65032" s="1"/>
  <c r="KM336" i="65032"/>
  <c r="KN336" i="65032" s="1"/>
  <c r="KM304" i="65032"/>
  <c r="KN304" i="65032" s="1"/>
  <c r="KK304" i="65032"/>
  <c r="KL304" i="65032" s="1"/>
  <c r="KK341" i="65032"/>
  <c r="KL341" i="65032" s="1"/>
  <c r="KM341" i="65032"/>
  <c r="KN341" i="65032" s="1"/>
  <c r="KK328" i="65032"/>
  <c r="KL328" i="65032" s="1"/>
  <c r="KM328" i="65032"/>
  <c r="KN328" i="65032" s="1"/>
  <c r="KM316" i="65032"/>
  <c r="KN316" i="65032" s="1"/>
  <c r="KK316" i="65032"/>
  <c r="KL316" i="65032" s="1"/>
  <c r="KM330" i="65032"/>
  <c r="KN330" i="65032" s="1"/>
  <c r="KK330" i="65032"/>
  <c r="KL330" i="65032" s="1"/>
  <c r="KM291" i="65032"/>
  <c r="KN291" i="65032" s="1"/>
  <c r="KK291" i="65032"/>
  <c r="KL291" i="65032" s="1"/>
  <c r="KM333" i="65032"/>
  <c r="KN333" i="65032" s="1"/>
  <c r="KK333" i="65032"/>
  <c r="KL333" i="65032" s="1"/>
  <c r="KM305" i="65032"/>
  <c r="KN305" i="65032" s="1"/>
  <c r="KK305" i="65032"/>
  <c r="KL305" i="65032" s="1"/>
  <c r="KM289" i="65032"/>
  <c r="KN289" i="65032" s="1"/>
  <c r="KK289" i="65032"/>
  <c r="KL289" i="65032" s="1"/>
  <c r="KM332" i="65032"/>
  <c r="KN332" i="65032" s="1"/>
  <c r="KK332" i="65032"/>
  <c r="KL332" i="65032" s="1"/>
  <c r="KM323" i="65032"/>
  <c r="KN323" i="65032" s="1"/>
  <c r="KK323" i="65032"/>
  <c r="KL323" i="65032" s="1"/>
  <c r="KM311" i="65032"/>
  <c r="KN311" i="65032" s="1"/>
  <c r="KK311" i="65032"/>
  <c r="KL311" i="65032" s="1"/>
  <c r="KM286" i="65032"/>
  <c r="KN286" i="65032" s="1"/>
  <c r="KK286" i="65032"/>
  <c r="KL286" i="65032" s="1"/>
  <c r="KK335" i="65032"/>
  <c r="KL335" i="65032" s="1"/>
  <c r="KM335" i="65032"/>
  <c r="KN335" i="65032" s="1"/>
  <c r="KC189" i="65032"/>
  <c r="KC253" i="65032" s="1"/>
  <c r="KD253" i="65032" s="1"/>
  <c r="JW208" i="65032"/>
  <c r="JW272" i="65032" s="1"/>
  <c r="JY81" i="65032"/>
  <c r="JY208" i="65032" s="1"/>
  <c r="JZ208" i="65032" s="1"/>
  <c r="FE81" i="65032"/>
  <c r="FF62" i="65032"/>
  <c r="KA81" i="65032"/>
  <c r="KB81" i="65032" s="1"/>
  <c r="JV81" i="65032"/>
  <c r="KE62" i="65032"/>
  <c r="KE189" i="65032" s="1"/>
  <c r="KE253" i="65032" s="1"/>
  <c r="JI257" i="65032"/>
  <c r="JJ257" i="65032" s="1"/>
  <c r="JJ193" i="65032"/>
  <c r="JM66" i="65032"/>
  <c r="FB66" i="65032"/>
  <c r="JL193" i="65032"/>
  <c r="JL257" i="65032" s="1"/>
  <c r="JO66" i="65032"/>
  <c r="JW177" i="65032"/>
  <c r="JW241" i="65032" s="1"/>
  <c r="JY50" i="65032"/>
  <c r="JY177" i="65032" s="1"/>
  <c r="JZ177" i="65032" s="1"/>
  <c r="JI175" i="65032"/>
  <c r="JJ48" i="65032"/>
  <c r="JX177" i="65032"/>
  <c r="JX241" i="65032" s="1"/>
  <c r="JL48" i="65032"/>
  <c r="JK175" i="65032"/>
  <c r="JK239" i="65032" s="1"/>
  <c r="FE50" i="65032"/>
  <c r="KB50" i="65032"/>
  <c r="KC50" i="65032" s="1"/>
  <c r="KD50" i="65032" s="1"/>
  <c r="KB189" i="65032"/>
  <c r="KB253" i="65032" s="1"/>
  <c r="IT176" i="65032"/>
  <c r="IS240" i="65032"/>
  <c r="IT240" i="65032" s="1"/>
  <c r="IV176" i="65032"/>
  <c r="IV240" i="65032" s="1"/>
  <c r="EX49" i="65032"/>
  <c r="IW49" i="65032"/>
  <c r="IY49" i="65032"/>
  <c r="JY189" i="65032"/>
  <c r="JZ189" i="65032" s="1"/>
  <c r="JQ70" i="65032"/>
  <c r="FC70" i="65032"/>
  <c r="JS70" i="65032"/>
  <c r="JP197" i="65032"/>
  <c r="JP261" i="65032" s="1"/>
  <c r="JM261" i="65032"/>
  <c r="JN261" i="65032" s="1"/>
  <c r="JN197" i="65032"/>
  <c r="IS223" i="65032"/>
  <c r="IT223" i="65032" s="1"/>
  <c r="IT159" i="65032"/>
  <c r="IY32" i="65032"/>
  <c r="EX32" i="65032"/>
  <c r="IV159" i="65032"/>
  <c r="IV223" i="65032" s="1"/>
  <c r="IW32" i="65032"/>
  <c r="JL158" i="65032"/>
  <c r="JL222" i="65032" s="1"/>
  <c r="JO31" i="65032"/>
  <c r="JM31" i="65032"/>
  <c r="JI222" i="65032"/>
  <c r="JJ222" i="65032" s="1"/>
  <c r="JJ158" i="65032"/>
  <c r="IT165" i="65032"/>
  <c r="IS229" i="65032"/>
  <c r="IT229" i="65032" s="1"/>
  <c r="IV165" i="65032"/>
  <c r="IV229" i="65032" s="1"/>
  <c r="IY38" i="65032"/>
  <c r="IW38" i="65032"/>
  <c r="EX38" i="65032"/>
  <c r="IZ43" i="65032"/>
  <c r="IY170" i="65032"/>
  <c r="IY234" i="65032" s="1"/>
  <c r="IX43" i="65032"/>
  <c r="IW170" i="65032"/>
  <c r="IW233" i="65032"/>
  <c r="IX233" i="65032" s="1"/>
  <c r="IX169" i="65032"/>
  <c r="JI269" i="65032"/>
  <c r="JJ269" i="65032" s="1"/>
  <c r="JJ205" i="65032"/>
  <c r="JD41" i="65032"/>
  <c r="JC168" i="65032"/>
  <c r="JC232" i="65032" s="1"/>
  <c r="IZ169" i="65032"/>
  <c r="IZ233" i="65032" s="1"/>
  <c r="JC42" i="65032"/>
  <c r="JA42" i="65032"/>
  <c r="EY42" i="65032"/>
  <c r="JM78" i="65032"/>
  <c r="JO78" i="65032"/>
  <c r="JL205" i="65032"/>
  <c r="JL269" i="65032" s="1"/>
  <c r="FB78" i="65032"/>
  <c r="JB41" i="65032"/>
  <c r="JA168" i="65032"/>
  <c r="JY275" i="65032"/>
  <c r="JZ275" i="65032" s="1"/>
  <c r="FC79" i="65032"/>
  <c r="JQ79" i="65032"/>
  <c r="JP206" i="65032"/>
  <c r="JP270" i="65032" s="1"/>
  <c r="JS79" i="65032"/>
  <c r="JM270" i="65032"/>
  <c r="JN270" i="65032" s="1"/>
  <c r="JN206" i="65032"/>
  <c r="IV33" i="65032"/>
  <c r="IU160" i="65032"/>
  <c r="IU224" i="65032" s="1"/>
  <c r="IT33" i="65032"/>
  <c r="IS160" i="65032"/>
  <c r="JR34" i="65032"/>
  <c r="JQ161" i="65032"/>
  <c r="JS161" i="65032"/>
  <c r="JS225" i="65032" s="1"/>
  <c r="JT34" i="65032"/>
  <c r="JV208" i="65032"/>
  <c r="JU272" i="65032"/>
  <c r="JV272" i="65032" s="1"/>
  <c r="IW173" i="65032"/>
  <c r="IX46" i="65032"/>
  <c r="IZ46" i="65032"/>
  <c r="IY173" i="65032"/>
  <c r="IY237" i="65032" s="1"/>
  <c r="JF57" i="65032"/>
  <c r="JE184" i="65032"/>
  <c r="JH57" i="65032"/>
  <c r="JG184" i="65032"/>
  <c r="JG248" i="65032" s="1"/>
  <c r="JB200" i="65032"/>
  <c r="JA264" i="65032"/>
  <c r="JB264" i="65032" s="1"/>
  <c r="JD200" i="65032"/>
  <c r="JD264" i="65032" s="1"/>
  <c r="EZ73" i="65032"/>
  <c r="JG73" i="65032"/>
  <c r="JE73" i="65032"/>
  <c r="JJ199" i="65032"/>
  <c r="JI263" i="65032"/>
  <c r="JJ263" i="65032" s="1"/>
  <c r="IV40" i="65032"/>
  <c r="IU167" i="65032"/>
  <c r="IU231" i="65032" s="1"/>
  <c r="FA61" i="65032"/>
  <c r="JK61" i="65032"/>
  <c r="JH188" i="65032"/>
  <c r="JH252" i="65032" s="1"/>
  <c r="JI61" i="65032"/>
  <c r="JP183" i="65032"/>
  <c r="JP247" i="65032" s="1"/>
  <c r="FC56" i="65032"/>
  <c r="JS56" i="65032"/>
  <c r="JQ56" i="65032"/>
  <c r="JO209" i="65032"/>
  <c r="JO273" i="65032" s="1"/>
  <c r="JP82" i="65032"/>
  <c r="IX68" i="65032"/>
  <c r="IW195" i="65032"/>
  <c r="JN183" i="65032"/>
  <c r="JM247" i="65032"/>
  <c r="JN247" i="65032" s="1"/>
  <c r="JM226" i="65032"/>
  <c r="JN226" i="65032" s="1"/>
  <c r="JN162" i="65032"/>
  <c r="IT40" i="65032"/>
  <c r="IS167" i="65032"/>
  <c r="JJ207" i="65032"/>
  <c r="JI271" i="65032"/>
  <c r="JJ271" i="65032" s="1"/>
  <c r="JN82" i="65032"/>
  <c r="JM209" i="65032"/>
  <c r="JP162" i="65032"/>
  <c r="JP226" i="65032" s="1"/>
  <c r="JS35" i="65032"/>
  <c r="JQ35" i="65032"/>
  <c r="JD156" i="65032"/>
  <c r="JD220" i="65032" s="1"/>
  <c r="JE29" i="65032"/>
  <c r="JG29" i="65032"/>
  <c r="EZ29" i="65032"/>
  <c r="KF84" i="65032"/>
  <c r="KI84" i="65032" s="1"/>
  <c r="KJ84" i="65032" s="1"/>
  <c r="JM72" i="65032"/>
  <c r="JL199" i="65032"/>
  <c r="JL263" i="65032" s="1"/>
  <c r="FB72" i="65032"/>
  <c r="JO72" i="65032"/>
  <c r="JF188" i="65032"/>
  <c r="JE252" i="65032"/>
  <c r="JF252" i="65032" s="1"/>
  <c r="JA220" i="65032"/>
  <c r="JB220" i="65032" s="1"/>
  <c r="JB156" i="65032"/>
  <c r="IZ68" i="65032"/>
  <c r="IY195" i="65032"/>
  <c r="IY259" i="65032" s="1"/>
  <c r="FB80" i="65032"/>
  <c r="JM80" i="65032"/>
  <c r="JO80" i="65032"/>
  <c r="JL207" i="65032"/>
  <c r="JL271" i="65032" s="1"/>
  <c r="IW51" i="65032"/>
  <c r="IV178" i="65032"/>
  <c r="IV242" i="65032" s="1"/>
  <c r="IY51" i="65032"/>
  <c r="EX51" i="65032"/>
  <c r="IS172" i="65032"/>
  <c r="IT45" i="65032"/>
  <c r="JK64" i="65032"/>
  <c r="FA64" i="65032"/>
  <c r="JH191" i="65032"/>
  <c r="JH255" i="65032" s="1"/>
  <c r="JI64" i="65032"/>
  <c r="IZ76" i="65032"/>
  <c r="IY203" i="65032"/>
  <c r="IY267" i="65032" s="1"/>
  <c r="IT178" i="65032"/>
  <c r="IS242" i="65032"/>
  <c r="IT242" i="65032" s="1"/>
  <c r="IU172" i="65032"/>
  <c r="IU236" i="65032" s="1"/>
  <c r="IV45" i="65032"/>
  <c r="JF191" i="65032"/>
  <c r="JE255" i="65032"/>
  <c r="JF255" i="65032" s="1"/>
  <c r="IW203" i="65032"/>
  <c r="IX76" i="65032"/>
  <c r="IZ85" i="65032"/>
  <c r="IY212" i="65032"/>
  <c r="IY276" i="65032" s="1"/>
  <c r="EW24" i="65032"/>
  <c r="IW212" i="65032"/>
  <c r="IX85" i="65032"/>
  <c r="IS171" i="65032"/>
  <c r="IT44" i="65032"/>
  <c r="IZ196" i="65032"/>
  <c r="IZ260" i="65032" s="1"/>
  <c r="JC69" i="65032"/>
  <c r="EY69" i="65032"/>
  <c r="JA69" i="65032"/>
  <c r="IT28" i="65032"/>
  <c r="IS155" i="65032"/>
  <c r="JC86" i="65032"/>
  <c r="JA86" i="65032"/>
  <c r="IZ213" i="65032"/>
  <c r="IZ277" i="65032" s="1"/>
  <c r="EY86" i="65032"/>
  <c r="JD164" i="65032"/>
  <c r="JD228" i="65032" s="1"/>
  <c r="JG37" i="65032"/>
  <c r="JE37" i="65032"/>
  <c r="EZ37" i="65032"/>
  <c r="JP190" i="65032"/>
  <c r="JP254" i="65032" s="1"/>
  <c r="FC63" i="65032"/>
  <c r="JQ63" i="65032"/>
  <c r="JS63" i="65032"/>
  <c r="IV154" i="65032"/>
  <c r="IV218" i="65032" s="1"/>
  <c r="IY27" i="65032"/>
  <c r="EX27" i="65032"/>
  <c r="IW27" i="65032"/>
  <c r="IU155" i="65032"/>
  <c r="IU219" i="65032" s="1"/>
  <c r="IV28" i="65032"/>
  <c r="JB164" i="65032"/>
  <c r="JA228" i="65032"/>
  <c r="JB228" i="65032" s="1"/>
  <c r="JN190" i="65032"/>
  <c r="JM254" i="65032"/>
  <c r="JN254" i="65032" s="1"/>
  <c r="IX213" i="65032"/>
  <c r="IW277" i="65032"/>
  <c r="IX277" i="65032" s="1"/>
  <c r="IX196" i="65032"/>
  <c r="IW260" i="65032"/>
  <c r="IX260" i="65032" s="1"/>
  <c r="IV44" i="65032"/>
  <c r="IU171" i="65032"/>
  <c r="IU235" i="65032" s="1"/>
  <c r="IZ157" i="65032"/>
  <c r="IZ221" i="65032" s="1"/>
  <c r="JC30" i="65032"/>
  <c r="JA30" i="65032"/>
  <c r="EY30" i="65032"/>
  <c r="IT154" i="65032"/>
  <c r="IS218" i="65032"/>
  <c r="IT218" i="65032" s="1"/>
  <c r="IX157" i="65032"/>
  <c r="IW221" i="65032"/>
  <c r="IX221" i="65032" s="1"/>
  <c r="JD52" i="65032"/>
  <c r="JC179" i="65032"/>
  <c r="JC243" i="65032" s="1"/>
  <c r="JJ163" i="65032"/>
  <c r="JI227" i="65032"/>
  <c r="JJ227" i="65032" s="1"/>
  <c r="IW250" i="65032"/>
  <c r="IX250" i="65032" s="1"/>
  <c r="IX186" i="65032"/>
  <c r="JJ75" i="65032"/>
  <c r="JI202" i="65032"/>
  <c r="JM201" i="65032"/>
  <c r="JN74" i="65032"/>
  <c r="JA179" i="65032"/>
  <c r="JB52" i="65032"/>
  <c r="IZ54" i="65032"/>
  <c r="IY181" i="65032"/>
  <c r="IY245" i="65032" s="1"/>
  <c r="JC198" i="65032"/>
  <c r="JC262" i="65032" s="1"/>
  <c r="JD71" i="65032"/>
  <c r="IX174" i="65032"/>
  <c r="IW238" i="65032"/>
  <c r="IX238" i="65032" s="1"/>
  <c r="IX210" i="65032"/>
  <c r="IW274" i="65032"/>
  <c r="IX274" i="65032" s="1"/>
  <c r="JP74" i="65032"/>
  <c r="JO201" i="65032"/>
  <c r="JO265" i="65032" s="1"/>
  <c r="IX39" i="65032"/>
  <c r="IW166" i="65032"/>
  <c r="IZ210" i="65032"/>
  <c r="IZ274" i="65032" s="1"/>
  <c r="EY83" i="65032"/>
  <c r="JC83" i="65032"/>
  <c r="JA83" i="65032"/>
  <c r="IX54" i="65032"/>
  <c r="IW181" i="65032"/>
  <c r="JA198" i="65032"/>
  <c r="JB71" i="65032"/>
  <c r="IX192" i="65032"/>
  <c r="IW256" i="65032"/>
  <c r="IX256" i="65032" s="1"/>
  <c r="JL60" i="65032"/>
  <c r="JK187" i="65032"/>
  <c r="JK251" i="65032" s="1"/>
  <c r="IZ174" i="65032"/>
  <c r="IZ238" i="65032" s="1"/>
  <c r="JC47" i="65032"/>
  <c r="EY47" i="65032"/>
  <c r="JA47" i="65032"/>
  <c r="JP67" i="65032"/>
  <c r="JO194" i="65032"/>
  <c r="JO258" i="65032" s="1"/>
  <c r="JJ60" i="65032"/>
  <c r="JI187" i="65032"/>
  <c r="JC59" i="65032"/>
  <c r="IZ186" i="65032"/>
  <c r="IZ250" i="65032" s="1"/>
  <c r="JA59" i="65032"/>
  <c r="EY59" i="65032"/>
  <c r="JN67" i="65032"/>
  <c r="JM194" i="65032"/>
  <c r="JK202" i="65032"/>
  <c r="JK266" i="65032" s="1"/>
  <c r="JL75" i="65032"/>
  <c r="IY166" i="65032"/>
  <c r="IY230" i="65032" s="1"/>
  <c r="IZ39" i="65032"/>
  <c r="IZ192" i="65032"/>
  <c r="IZ256" i="65032" s="1"/>
  <c r="EY65" i="65032"/>
  <c r="JC65" i="65032"/>
  <c r="JA65" i="65032"/>
  <c r="JL163" i="65032"/>
  <c r="JL227" i="65032" s="1"/>
  <c r="JO36" i="65032"/>
  <c r="JM36" i="65032"/>
  <c r="IW204" i="65032"/>
  <c r="IX77" i="65032"/>
  <c r="IZ77" i="65032"/>
  <c r="IY204" i="65032"/>
  <c r="IY268" i="65032" s="1"/>
  <c r="IW180" i="65032"/>
  <c r="IX53" i="65032"/>
  <c r="IY182" i="65032"/>
  <c r="IY246" i="65032" s="1"/>
  <c r="IZ55" i="65032"/>
  <c r="IZ53" i="65032"/>
  <c r="IY180" i="65032"/>
  <c r="IY244" i="65032" s="1"/>
  <c r="IW182" i="65032"/>
  <c r="IX55" i="65032"/>
  <c r="IZ58" i="65032"/>
  <c r="IY185" i="65032"/>
  <c r="IY249" i="65032" s="1"/>
  <c r="IX58" i="65032"/>
  <c r="IW185" i="65032"/>
  <c r="KD211" i="65032"/>
  <c r="KC275" i="65032"/>
  <c r="KD275" i="65032" s="1"/>
  <c r="KC92" i="65032"/>
  <c r="KD92" i="65032" s="1"/>
  <c r="KE92" i="65032"/>
  <c r="KF92" i="65032" s="1"/>
  <c r="KC109" i="65032"/>
  <c r="KD109" i="65032" s="1"/>
  <c r="KE109" i="65032"/>
  <c r="KF109" i="65032" s="1"/>
  <c r="KC105" i="65032"/>
  <c r="KD105" i="65032" s="1"/>
  <c r="KE105" i="65032"/>
  <c r="KF105" i="65032" s="1"/>
  <c r="KC103" i="65032"/>
  <c r="KD103" i="65032" s="1"/>
  <c r="KE103" i="65032"/>
  <c r="KF103" i="65032" s="1"/>
  <c r="KC101" i="65032"/>
  <c r="KD101" i="65032" s="1"/>
  <c r="KE101" i="65032"/>
  <c r="KF101" i="65032" s="1"/>
  <c r="KC99" i="65032"/>
  <c r="KD99" i="65032" s="1"/>
  <c r="KE99" i="65032"/>
  <c r="KF99" i="65032" s="1"/>
  <c r="KC97" i="65032"/>
  <c r="KD97" i="65032" s="1"/>
  <c r="KE97" i="65032"/>
  <c r="KF97" i="65032" s="1"/>
  <c r="KC95" i="65032"/>
  <c r="KD95" i="65032" s="1"/>
  <c r="KE95" i="65032"/>
  <c r="KF95" i="65032" s="1"/>
  <c r="KC93" i="65032"/>
  <c r="KD93" i="65032" s="1"/>
  <c r="KE93" i="65032"/>
  <c r="KF93" i="65032" s="1"/>
  <c r="KG147" i="65032"/>
  <c r="KH147" i="65032" s="1"/>
  <c r="KI147" i="65032"/>
  <c r="KJ147" i="65032" s="1"/>
  <c r="KG143" i="65032"/>
  <c r="KH143" i="65032" s="1"/>
  <c r="KI143" i="65032"/>
  <c r="KJ143" i="65032" s="1"/>
  <c r="KG139" i="65032"/>
  <c r="KH139" i="65032" s="1"/>
  <c r="KI139" i="65032"/>
  <c r="KJ139" i="65032" s="1"/>
  <c r="KG135" i="65032"/>
  <c r="KH135" i="65032" s="1"/>
  <c r="KI135" i="65032"/>
  <c r="KJ135" i="65032" s="1"/>
  <c r="KG131" i="65032"/>
  <c r="KH131" i="65032" s="1"/>
  <c r="KI131" i="65032"/>
  <c r="KJ131" i="65032" s="1"/>
  <c r="KG127" i="65032"/>
  <c r="KH127" i="65032" s="1"/>
  <c r="KI127" i="65032"/>
  <c r="KJ127" i="65032" s="1"/>
  <c r="KG123" i="65032"/>
  <c r="KH123" i="65032" s="1"/>
  <c r="KI123" i="65032"/>
  <c r="KJ123" i="65032" s="1"/>
  <c r="KG119" i="65032"/>
  <c r="KH119" i="65032" s="1"/>
  <c r="KI119" i="65032"/>
  <c r="KJ119" i="65032" s="1"/>
  <c r="KG115" i="65032"/>
  <c r="KH115" i="65032" s="1"/>
  <c r="KI115" i="65032"/>
  <c r="KJ115" i="65032" s="1"/>
  <c r="KG111" i="65032"/>
  <c r="KH111" i="65032" s="1"/>
  <c r="KI111" i="65032"/>
  <c r="KJ111" i="65032" s="1"/>
  <c r="KG148" i="65032"/>
  <c r="KH148" i="65032" s="1"/>
  <c r="KI148" i="65032"/>
  <c r="KJ148" i="65032" s="1"/>
  <c r="KG144" i="65032"/>
  <c r="KH144" i="65032" s="1"/>
  <c r="KI144" i="65032"/>
  <c r="KJ144" i="65032" s="1"/>
  <c r="KG140" i="65032"/>
  <c r="KH140" i="65032" s="1"/>
  <c r="KI140" i="65032"/>
  <c r="KJ140" i="65032" s="1"/>
  <c r="KG136" i="65032"/>
  <c r="KH136" i="65032" s="1"/>
  <c r="KI136" i="65032"/>
  <c r="KJ136" i="65032" s="1"/>
  <c r="KG132" i="65032"/>
  <c r="KH132" i="65032" s="1"/>
  <c r="KI132" i="65032"/>
  <c r="KJ132" i="65032" s="1"/>
  <c r="KG128" i="65032"/>
  <c r="KH128" i="65032" s="1"/>
  <c r="KI128" i="65032"/>
  <c r="KJ128" i="65032" s="1"/>
  <c r="KG124" i="65032"/>
  <c r="KH124" i="65032" s="1"/>
  <c r="KI124" i="65032"/>
  <c r="KJ124" i="65032" s="1"/>
  <c r="KG120" i="65032"/>
  <c r="KH120" i="65032" s="1"/>
  <c r="KI120" i="65032"/>
  <c r="KJ120" i="65032" s="1"/>
  <c r="KG116" i="65032"/>
  <c r="KH116" i="65032" s="1"/>
  <c r="KI116" i="65032"/>
  <c r="KJ116" i="65032" s="1"/>
  <c r="KG112" i="65032"/>
  <c r="KH112" i="65032" s="1"/>
  <c r="KI112" i="65032"/>
  <c r="KJ112" i="65032" s="1"/>
  <c r="KC91" i="65032"/>
  <c r="KD91" i="65032" s="1"/>
  <c r="KE91" i="65032"/>
  <c r="KF91" i="65032" s="1"/>
  <c r="KG149" i="65032"/>
  <c r="KH149" i="65032" s="1"/>
  <c r="KI149" i="65032"/>
  <c r="KJ149" i="65032" s="1"/>
  <c r="KG145" i="65032"/>
  <c r="KH145" i="65032" s="1"/>
  <c r="KI145" i="65032"/>
  <c r="KJ145" i="65032" s="1"/>
  <c r="KG141" i="65032"/>
  <c r="KH141" i="65032" s="1"/>
  <c r="KI141" i="65032"/>
  <c r="KJ141" i="65032" s="1"/>
  <c r="KG137" i="65032"/>
  <c r="KH137" i="65032" s="1"/>
  <c r="KI137" i="65032"/>
  <c r="KJ137" i="65032" s="1"/>
  <c r="KG133" i="65032"/>
  <c r="KH133" i="65032" s="1"/>
  <c r="KI133" i="65032"/>
  <c r="KJ133" i="65032" s="1"/>
  <c r="KG129" i="65032"/>
  <c r="KH129" i="65032" s="1"/>
  <c r="KI129" i="65032"/>
  <c r="KJ129" i="65032" s="1"/>
  <c r="KG125" i="65032"/>
  <c r="KH125" i="65032" s="1"/>
  <c r="KI125" i="65032"/>
  <c r="KJ125" i="65032" s="1"/>
  <c r="KG121" i="65032"/>
  <c r="KH121" i="65032" s="1"/>
  <c r="KI121" i="65032"/>
  <c r="KJ121" i="65032" s="1"/>
  <c r="KG117" i="65032"/>
  <c r="KH117" i="65032" s="1"/>
  <c r="KI117" i="65032"/>
  <c r="KJ117" i="65032" s="1"/>
  <c r="KG113" i="65032"/>
  <c r="KH113" i="65032" s="1"/>
  <c r="KI113" i="65032"/>
  <c r="KJ113" i="65032" s="1"/>
  <c r="KG150" i="65032"/>
  <c r="KH150" i="65032" s="1"/>
  <c r="KI150" i="65032"/>
  <c r="KJ150" i="65032" s="1"/>
  <c r="KG146" i="65032"/>
  <c r="KH146" i="65032" s="1"/>
  <c r="KI146" i="65032"/>
  <c r="KJ146" i="65032" s="1"/>
  <c r="KG142" i="65032"/>
  <c r="KH142" i="65032" s="1"/>
  <c r="KI142" i="65032"/>
  <c r="KJ142" i="65032" s="1"/>
  <c r="KG138" i="65032"/>
  <c r="KH138" i="65032" s="1"/>
  <c r="KI138" i="65032"/>
  <c r="KJ138" i="65032" s="1"/>
  <c r="KG134" i="65032"/>
  <c r="KH134" i="65032" s="1"/>
  <c r="KI134" i="65032"/>
  <c r="KJ134" i="65032" s="1"/>
  <c r="KG130" i="65032"/>
  <c r="KH130" i="65032" s="1"/>
  <c r="KI130" i="65032"/>
  <c r="KJ130" i="65032" s="1"/>
  <c r="KG126" i="65032"/>
  <c r="KH126" i="65032" s="1"/>
  <c r="KI126" i="65032"/>
  <c r="KJ126" i="65032" s="1"/>
  <c r="KG122" i="65032"/>
  <c r="KH122" i="65032" s="1"/>
  <c r="KI122" i="65032"/>
  <c r="KJ122" i="65032" s="1"/>
  <c r="KG118" i="65032"/>
  <c r="KH118" i="65032" s="1"/>
  <c r="KI118" i="65032"/>
  <c r="KJ118" i="65032" s="1"/>
  <c r="KG114" i="65032"/>
  <c r="KH114" i="65032" s="1"/>
  <c r="KI114" i="65032"/>
  <c r="KJ114" i="65032" s="1"/>
  <c r="KC110" i="65032"/>
  <c r="KD110" i="65032" s="1"/>
  <c r="KE110" i="65032"/>
  <c r="KF110" i="65032" s="1"/>
  <c r="KC106" i="65032"/>
  <c r="KD106" i="65032" s="1"/>
  <c r="KE106" i="65032"/>
  <c r="KF106" i="65032" s="1"/>
  <c r="KC102" i="65032"/>
  <c r="KD102" i="65032" s="1"/>
  <c r="KE102" i="65032"/>
  <c r="KF102" i="65032" s="1"/>
  <c r="KC98" i="65032"/>
  <c r="KD98" i="65032" s="1"/>
  <c r="KE98" i="65032"/>
  <c r="KF98" i="65032" s="1"/>
  <c r="KC94" i="65032"/>
  <c r="KD94" i="65032" s="1"/>
  <c r="KE94" i="65032"/>
  <c r="KF94" i="65032" s="1"/>
  <c r="KC108" i="65032"/>
  <c r="KD108" i="65032" s="1"/>
  <c r="KE108" i="65032"/>
  <c r="KF108" i="65032" s="1"/>
  <c r="KC104" i="65032"/>
  <c r="KD104" i="65032" s="1"/>
  <c r="KE104" i="65032"/>
  <c r="KF104" i="65032" s="1"/>
  <c r="KC100" i="65032"/>
  <c r="KD100" i="65032" s="1"/>
  <c r="KE100" i="65032"/>
  <c r="KF100" i="65032" s="1"/>
  <c r="KC107" i="65032"/>
  <c r="KD107" i="65032" s="1"/>
  <c r="KE107" i="65032"/>
  <c r="KF107" i="65032" s="1"/>
  <c r="KC96" i="65032"/>
  <c r="KD96" i="65032" s="1"/>
  <c r="KE96" i="65032"/>
  <c r="KF96" i="65032" s="1"/>
  <c r="FA36" i="65032"/>
  <c r="FB31" i="65032"/>
  <c r="JY272" i="65032" l="1"/>
  <c r="JZ272" i="65032" s="1"/>
  <c r="KQ332" i="65032"/>
  <c r="KR332" i="65032" s="1"/>
  <c r="KO332" i="65032"/>
  <c r="KP332" i="65032" s="1"/>
  <c r="KO285" i="65032"/>
  <c r="KP285" i="65032" s="1"/>
  <c r="KQ285" i="65032"/>
  <c r="KR285" i="65032" s="1"/>
  <c r="KO340" i="65032"/>
  <c r="KP340" i="65032" s="1"/>
  <c r="KQ340" i="65032"/>
  <c r="KR340" i="65032" s="1"/>
  <c r="KK282" i="65032"/>
  <c r="KL282" i="65032" s="1"/>
  <c r="KM282" i="65032"/>
  <c r="KN282" i="65032" s="1"/>
  <c r="KQ319" i="65032"/>
  <c r="KR319" i="65032" s="1"/>
  <c r="KO319" i="65032"/>
  <c r="KP319" i="65032" s="1"/>
  <c r="KQ329" i="65032"/>
  <c r="KR329" i="65032" s="1"/>
  <c r="KO329" i="65032"/>
  <c r="KP329" i="65032" s="1"/>
  <c r="KO293" i="65032"/>
  <c r="KP293" i="65032" s="1"/>
  <c r="KQ293" i="65032"/>
  <c r="KR293" i="65032" s="1"/>
  <c r="KQ289" i="65032"/>
  <c r="KR289" i="65032" s="1"/>
  <c r="KO289" i="65032"/>
  <c r="KP289" i="65032" s="1"/>
  <c r="KO333" i="65032"/>
  <c r="KP333" i="65032" s="1"/>
  <c r="KQ333" i="65032"/>
  <c r="KR333" i="65032" s="1"/>
  <c r="KO330" i="65032"/>
  <c r="KP330" i="65032" s="1"/>
  <c r="KQ330" i="65032"/>
  <c r="KR330" i="65032" s="1"/>
  <c r="KO328" i="65032"/>
  <c r="KP328" i="65032" s="1"/>
  <c r="KQ328" i="65032"/>
  <c r="KR328" i="65032" s="1"/>
  <c r="KQ325" i="65032"/>
  <c r="KR325" i="65032" s="1"/>
  <c r="KO325" i="65032"/>
  <c r="KP325" i="65032" s="1"/>
  <c r="KQ339" i="65032"/>
  <c r="KR339" i="65032" s="1"/>
  <c r="KO339" i="65032"/>
  <c r="KP339" i="65032" s="1"/>
  <c r="KO313" i="65032"/>
  <c r="KP313" i="65032" s="1"/>
  <c r="KQ313" i="65032"/>
  <c r="KR313" i="65032" s="1"/>
  <c r="KQ327" i="65032"/>
  <c r="KR327" i="65032" s="1"/>
  <c r="KO327" i="65032"/>
  <c r="KP327" i="65032" s="1"/>
  <c r="KQ315" i="65032"/>
  <c r="KR315" i="65032" s="1"/>
  <c r="KO315" i="65032"/>
  <c r="KP315" i="65032" s="1"/>
  <c r="KO290" i="65032"/>
  <c r="KP290" i="65032" s="1"/>
  <c r="KQ290" i="65032"/>
  <c r="KR290" i="65032" s="1"/>
  <c r="KQ297" i="65032"/>
  <c r="KR297" i="65032" s="1"/>
  <c r="KO297" i="65032"/>
  <c r="KP297" i="65032" s="1"/>
  <c r="KQ318" i="65032"/>
  <c r="KR318" i="65032" s="1"/>
  <c r="KO318" i="65032"/>
  <c r="KP318" i="65032" s="1"/>
  <c r="KQ307" i="65032"/>
  <c r="KR307" i="65032" s="1"/>
  <c r="KO307" i="65032"/>
  <c r="KP307" i="65032" s="1"/>
  <c r="KO311" i="65032"/>
  <c r="KP311" i="65032" s="1"/>
  <c r="KQ311" i="65032"/>
  <c r="KR311" i="65032" s="1"/>
  <c r="KQ284" i="65032"/>
  <c r="KR284" i="65032" s="1"/>
  <c r="KO284" i="65032"/>
  <c r="KP284" i="65032" s="1"/>
  <c r="KQ322" i="65032"/>
  <c r="KR322" i="65032" s="1"/>
  <c r="KO322" i="65032"/>
  <c r="KP322" i="65032" s="1"/>
  <c r="KQ295" i="65032"/>
  <c r="KR295" i="65032" s="1"/>
  <c r="KO295" i="65032"/>
  <c r="KP295" i="65032" s="1"/>
  <c r="KO320" i="65032"/>
  <c r="KP320" i="65032" s="1"/>
  <c r="KQ320" i="65032"/>
  <c r="KR320" i="65032" s="1"/>
  <c r="KO334" i="65032"/>
  <c r="KP334" i="65032" s="1"/>
  <c r="KQ334" i="65032"/>
  <c r="KR334" i="65032" s="1"/>
  <c r="KO326" i="65032"/>
  <c r="KP326" i="65032" s="1"/>
  <c r="KQ326" i="65032"/>
  <c r="KR326" i="65032" s="1"/>
  <c r="KO303" i="65032"/>
  <c r="KP303" i="65032" s="1"/>
  <c r="KQ303" i="65032"/>
  <c r="KR303" i="65032" s="1"/>
  <c r="KQ286" i="65032"/>
  <c r="KR286" i="65032" s="1"/>
  <c r="KO286" i="65032"/>
  <c r="KP286" i="65032" s="1"/>
  <c r="KO323" i="65032"/>
  <c r="KP323" i="65032" s="1"/>
  <c r="KQ323" i="65032"/>
  <c r="KR323" i="65032" s="1"/>
  <c r="KO304" i="65032"/>
  <c r="KP304" i="65032" s="1"/>
  <c r="KQ304" i="65032"/>
  <c r="KR304" i="65032" s="1"/>
  <c r="KQ294" i="65032"/>
  <c r="KR294" i="65032" s="1"/>
  <c r="KO294" i="65032"/>
  <c r="KP294" i="65032" s="1"/>
  <c r="KQ314" i="65032"/>
  <c r="KR314" i="65032" s="1"/>
  <c r="KO314" i="65032"/>
  <c r="KP314" i="65032" s="1"/>
  <c r="KQ308" i="65032"/>
  <c r="KR308" i="65032" s="1"/>
  <c r="KO308" i="65032"/>
  <c r="KP308" i="65032" s="1"/>
  <c r="KO288" i="65032"/>
  <c r="KP288" i="65032" s="1"/>
  <c r="KQ288" i="65032"/>
  <c r="KR288" i="65032" s="1"/>
  <c r="KO321" i="65032"/>
  <c r="KP321" i="65032" s="1"/>
  <c r="KQ321" i="65032"/>
  <c r="KR321" i="65032" s="1"/>
  <c r="KQ300" i="65032"/>
  <c r="KR300" i="65032" s="1"/>
  <c r="KO300" i="65032"/>
  <c r="KP300" i="65032" s="1"/>
  <c r="KO301" i="65032"/>
  <c r="KP301" i="65032" s="1"/>
  <c r="KQ301" i="65032"/>
  <c r="KR301" i="65032" s="1"/>
  <c r="KQ287" i="65032"/>
  <c r="KR287" i="65032" s="1"/>
  <c r="KO287" i="65032"/>
  <c r="KP287" i="65032" s="1"/>
  <c r="KO298" i="65032"/>
  <c r="KP298" i="65032" s="1"/>
  <c r="KQ298" i="65032"/>
  <c r="KR298" i="65032" s="1"/>
  <c r="KQ317" i="65032"/>
  <c r="KR317" i="65032" s="1"/>
  <c r="KO317" i="65032"/>
  <c r="KP317" i="65032" s="1"/>
  <c r="KQ283" i="65032"/>
  <c r="KR283" i="65032" s="1"/>
  <c r="KO283" i="65032"/>
  <c r="KP283" i="65032" s="1"/>
  <c r="KQ312" i="65032"/>
  <c r="KR312" i="65032" s="1"/>
  <c r="KO312" i="65032"/>
  <c r="KP312" i="65032" s="1"/>
  <c r="KO335" i="65032"/>
  <c r="KP335" i="65032" s="1"/>
  <c r="KQ335" i="65032"/>
  <c r="KR335" i="65032" s="1"/>
  <c r="KQ305" i="65032"/>
  <c r="KR305" i="65032" s="1"/>
  <c r="KO305" i="65032"/>
  <c r="KP305" i="65032" s="1"/>
  <c r="KO291" i="65032"/>
  <c r="KP291" i="65032" s="1"/>
  <c r="KQ291" i="65032"/>
  <c r="KR291" i="65032" s="1"/>
  <c r="KO316" i="65032"/>
  <c r="KP316" i="65032" s="1"/>
  <c r="KQ316" i="65032"/>
  <c r="KR316" i="65032" s="1"/>
  <c r="KQ341" i="65032"/>
  <c r="KR341" i="65032" s="1"/>
  <c r="KO341" i="65032"/>
  <c r="KP341" i="65032" s="1"/>
  <c r="KO336" i="65032"/>
  <c r="KP336" i="65032" s="1"/>
  <c r="KQ336" i="65032"/>
  <c r="KR336" i="65032" s="1"/>
  <c r="KO337" i="65032"/>
  <c r="KP337" i="65032" s="1"/>
  <c r="KQ337" i="65032"/>
  <c r="KR337" i="65032" s="1"/>
  <c r="KO299" i="65032"/>
  <c r="KP299" i="65032" s="1"/>
  <c r="KQ299" i="65032"/>
  <c r="KR299" i="65032" s="1"/>
  <c r="KO296" i="65032"/>
  <c r="KP296" i="65032" s="1"/>
  <c r="KQ296" i="65032"/>
  <c r="KR296" i="65032" s="1"/>
  <c r="KQ302" i="65032"/>
  <c r="KR302" i="65032" s="1"/>
  <c r="KO302" i="65032"/>
  <c r="KP302" i="65032" s="1"/>
  <c r="KQ324" i="65032"/>
  <c r="KR324" i="65032" s="1"/>
  <c r="KO324" i="65032"/>
  <c r="KP324" i="65032" s="1"/>
  <c r="KO331" i="65032"/>
  <c r="KP331" i="65032" s="1"/>
  <c r="KQ331" i="65032"/>
  <c r="KR331" i="65032" s="1"/>
  <c r="KQ309" i="65032"/>
  <c r="KR309" i="65032" s="1"/>
  <c r="KO309" i="65032"/>
  <c r="KP309" i="65032" s="1"/>
  <c r="KO292" i="65032"/>
  <c r="KP292" i="65032" s="1"/>
  <c r="KQ292" i="65032"/>
  <c r="KR292" i="65032" s="1"/>
  <c r="KQ338" i="65032"/>
  <c r="KR338" i="65032" s="1"/>
  <c r="KO338" i="65032"/>
  <c r="KP338" i="65032" s="1"/>
  <c r="KO310" i="65032"/>
  <c r="KP310" i="65032" s="1"/>
  <c r="KQ310" i="65032"/>
  <c r="KR310" i="65032" s="1"/>
  <c r="KO306" i="65032"/>
  <c r="KP306" i="65032" s="1"/>
  <c r="KQ306" i="65032"/>
  <c r="KR306" i="65032" s="1"/>
  <c r="KD189" i="65032"/>
  <c r="JZ81" i="65032"/>
  <c r="KF62" i="65032"/>
  <c r="KI62" i="65032" s="1"/>
  <c r="KI189" i="65032" s="1"/>
  <c r="KI253" i="65032" s="1"/>
  <c r="JZ50" i="65032"/>
  <c r="FF81" i="65032"/>
  <c r="KC81" i="65032"/>
  <c r="KB208" i="65032"/>
  <c r="KB272" i="65032" s="1"/>
  <c r="KA208" i="65032"/>
  <c r="KA272" i="65032" s="1"/>
  <c r="KE81" i="65032"/>
  <c r="KF81" i="65032" s="1"/>
  <c r="KI81" i="65032" s="1"/>
  <c r="KI208" i="65032" s="1"/>
  <c r="KI272" i="65032" s="1"/>
  <c r="JN66" i="65032"/>
  <c r="JM193" i="65032"/>
  <c r="JP66" i="65032"/>
  <c r="JO193" i="65032"/>
  <c r="JO257" i="65032" s="1"/>
  <c r="KB177" i="65032"/>
  <c r="KB241" i="65032" s="1"/>
  <c r="FF50" i="65032"/>
  <c r="JY241" i="65032"/>
  <c r="JZ241" i="65032" s="1"/>
  <c r="JI239" i="65032"/>
  <c r="JJ239" i="65032" s="1"/>
  <c r="JJ175" i="65032"/>
  <c r="KC177" i="65032"/>
  <c r="KD177" i="65032" s="1"/>
  <c r="KE50" i="65032"/>
  <c r="KF50" i="65032" s="1"/>
  <c r="JM48" i="65032"/>
  <c r="JO48" i="65032"/>
  <c r="FB48" i="65032"/>
  <c r="JL175" i="65032"/>
  <c r="JL239" i="65032" s="1"/>
  <c r="IZ49" i="65032"/>
  <c r="IY176" i="65032"/>
  <c r="IY240" i="65032" s="1"/>
  <c r="IX49" i="65032"/>
  <c r="IW176" i="65032"/>
  <c r="JY253" i="65032"/>
  <c r="JZ253" i="65032" s="1"/>
  <c r="JS197" i="65032"/>
  <c r="JS261" i="65032" s="1"/>
  <c r="JT70" i="65032"/>
  <c r="JR70" i="65032"/>
  <c r="JQ197" i="65032"/>
  <c r="IY165" i="65032"/>
  <c r="IY229" i="65032" s="1"/>
  <c r="IZ38" i="65032"/>
  <c r="IZ32" i="65032"/>
  <c r="IY159" i="65032"/>
  <c r="IY223" i="65032" s="1"/>
  <c r="IX32" i="65032"/>
  <c r="IW159" i="65032"/>
  <c r="JM158" i="65032"/>
  <c r="JN31" i="65032"/>
  <c r="IW165" i="65032"/>
  <c r="IX38" i="65032"/>
  <c r="JO158" i="65032"/>
  <c r="JO222" i="65032" s="1"/>
  <c r="JP31" i="65032"/>
  <c r="IW234" i="65032"/>
  <c r="IX234" i="65032" s="1"/>
  <c r="IX170" i="65032"/>
  <c r="JA43" i="65032"/>
  <c r="IZ170" i="65032"/>
  <c r="IZ234" i="65032" s="1"/>
  <c r="EY43" i="65032"/>
  <c r="JC43" i="65032"/>
  <c r="JO205" i="65032"/>
  <c r="JO269" i="65032" s="1"/>
  <c r="JP78" i="65032"/>
  <c r="JN78" i="65032"/>
  <c r="JM205" i="65032"/>
  <c r="JC169" i="65032"/>
  <c r="JC233" i="65032" s="1"/>
  <c r="JD42" i="65032"/>
  <c r="JB168" i="65032"/>
  <c r="JA232" i="65032"/>
  <c r="JB232" i="65032" s="1"/>
  <c r="JB42" i="65032"/>
  <c r="JA169" i="65032"/>
  <c r="JD168" i="65032"/>
  <c r="JD232" i="65032" s="1"/>
  <c r="JG41" i="65032"/>
  <c r="JE41" i="65032"/>
  <c r="EZ41" i="65032"/>
  <c r="JQ206" i="65032"/>
  <c r="JR79" i="65032"/>
  <c r="JS206" i="65032"/>
  <c r="JS270" i="65032" s="1"/>
  <c r="JT79" i="65032"/>
  <c r="JR161" i="65032"/>
  <c r="JQ225" i="65032"/>
  <c r="JR225" i="65032" s="1"/>
  <c r="IW33" i="65032"/>
  <c r="IV160" i="65032"/>
  <c r="IV224" i="65032" s="1"/>
  <c r="IY33" i="65032"/>
  <c r="EX33" i="65032"/>
  <c r="JT161" i="65032"/>
  <c r="JT225" i="65032" s="1"/>
  <c r="JW34" i="65032"/>
  <c r="JU34" i="65032"/>
  <c r="IS224" i="65032"/>
  <c r="IT224" i="65032" s="1"/>
  <c r="IT160" i="65032"/>
  <c r="FD34" i="65032"/>
  <c r="JF73" i="65032"/>
  <c r="JE200" i="65032"/>
  <c r="JG200" i="65032"/>
  <c r="JG264" i="65032" s="1"/>
  <c r="JH73" i="65032"/>
  <c r="FA57" i="65032"/>
  <c r="JH184" i="65032"/>
  <c r="JH248" i="65032" s="1"/>
  <c r="JI57" i="65032"/>
  <c r="JK57" i="65032"/>
  <c r="IX173" i="65032"/>
  <c r="IW237" i="65032"/>
  <c r="IX237" i="65032" s="1"/>
  <c r="KF211" i="65032"/>
  <c r="KF275" i="65032" s="1"/>
  <c r="JF184" i="65032"/>
  <c r="JE248" i="65032"/>
  <c r="JF248" i="65032" s="1"/>
  <c r="IZ173" i="65032"/>
  <c r="IZ237" i="65032" s="1"/>
  <c r="JA46" i="65032"/>
  <c r="JC46" i="65032"/>
  <c r="EY46" i="65032"/>
  <c r="KK84" i="65032"/>
  <c r="KK211" i="65032" s="1"/>
  <c r="KM84" i="65032"/>
  <c r="KM211" i="65032" s="1"/>
  <c r="KM275" i="65032" s="1"/>
  <c r="JF29" i="65032"/>
  <c r="JE156" i="65032"/>
  <c r="IV167" i="65032"/>
  <c r="IV231" i="65032" s="1"/>
  <c r="IY40" i="65032"/>
  <c r="IW40" i="65032"/>
  <c r="EX40" i="65032"/>
  <c r="KG84" i="65032"/>
  <c r="JG156" i="65032"/>
  <c r="JG220" i="65032" s="1"/>
  <c r="JH29" i="65032"/>
  <c r="JT35" i="65032"/>
  <c r="JS162" i="65032"/>
  <c r="JS226" i="65032" s="1"/>
  <c r="IW259" i="65032"/>
  <c r="IX259" i="65032" s="1"/>
  <c r="IX195" i="65032"/>
  <c r="JQ183" i="65032"/>
  <c r="JR56" i="65032"/>
  <c r="JI188" i="65032"/>
  <c r="JJ61" i="65032"/>
  <c r="JS183" i="65032"/>
  <c r="JS247" i="65032" s="1"/>
  <c r="JT56" i="65032"/>
  <c r="FG84" i="65032"/>
  <c r="KI211" i="65032"/>
  <c r="KI275" i="65032" s="1"/>
  <c r="JP80" i="65032"/>
  <c r="JO207" i="65032"/>
  <c r="JO271" i="65032" s="1"/>
  <c r="JA68" i="65032"/>
  <c r="EY68" i="65032"/>
  <c r="JC68" i="65032"/>
  <c r="IZ195" i="65032"/>
  <c r="IZ259" i="65032" s="1"/>
  <c r="JN72" i="65032"/>
  <c r="JM199" i="65032"/>
  <c r="JN209" i="65032"/>
  <c r="JM273" i="65032"/>
  <c r="JN273" i="65032" s="1"/>
  <c r="IS231" i="65032"/>
  <c r="IT231" i="65032" s="1"/>
  <c r="IT167" i="65032"/>
  <c r="JQ82" i="65032"/>
  <c r="FC82" i="65032"/>
  <c r="JS82" i="65032"/>
  <c r="JP209" i="65032"/>
  <c r="JP273" i="65032" s="1"/>
  <c r="JK188" i="65032"/>
  <c r="JK252" i="65032" s="1"/>
  <c r="JL61" i="65032"/>
  <c r="JN80" i="65032"/>
  <c r="JM207" i="65032"/>
  <c r="JO199" i="65032"/>
  <c r="JO263" i="65032" s="1"/>
  <c r="JP72" i="65032"/>
  <c r="JQ162" i="65032"/>
  <c r="JR35" i="65032"/>
  <c r="JC85" i="65032"/>
  <c r="EY85" i="65032"/>
  <c r="JA85" i="65032"/>
  <c r="IZ212" i="65032"/>
  <c r="IZ276" i="65032" s="1"/>
  <c r="IT172" i="65032"/>
  <c r="IS236" i="65032"/>
  <c r="IT236" i="65032" s="1"/>
  <c r="IY178" i="65032"/>
  <c r="IY242" i="65032" s="1"/>
  <c r="IZ51" i="65032"/>
  <c r="IV172" i="65032"/>
  <c r="IV236" i="65032" s="1"/>
  <c r="IW45" i="65032"/>
  <c r="IY45" i="65032"/>
  <c r="EX45" i="65032"/>
  <c r="IX212" i="65032"/>
  <c r="IW276" i="65032"/>
  <c r="IX276" i="65032" s="1"/>
  <c r="IW267" i="65032"/>
  <c r="IX267" i="65032" s="1"/>
  <c r="IX203" i="65032"/>
  <c r="JA76" i="65032"/>
  <c r="JC76" i="65032"/>
  <c r="EY76" i="65032"/>
  <c r="IZ203" i="65032"/>
  <c r="IZ267" i="65032" s="1"/>
  <c r="JL64" i="65032"/>
  <c r="JK191" i="65032"/>
  <c r="JK255" i="65032" s="1"/>
  <c r="IW178" i="65032"/>
  <c r="IX51" i="65032"/>
  <c r="JI191" i="65032"/>
  <c r="JJ64" i="65032"/>
  <c r="JA157" i="65032"/>
  <c r="JB30" i="65032"/>
  <c r="IW44" i="65032"/>
  <c r="IY44" i="65032"/>
  <c r="IV171" i="65032"/>
  <c r="IV235" i="65032" s="1"/>
  <c r="EX44" i="65032"/>
  <c r="JQ190" i="65032"/>
  <c r="JR63" i="65032"/>
  <c r="IS219" i="65032"/>
  <c r="IT219" i="65032" s="1"/>
  <c r="IT155" i="65032"/>
  <c r="JC196" i="65032"/>
  <c r="JC260" i="65032" s="1"/>
  <c r="JD69" i="65032"/>
  <c r="JD30" i="65032"/>
  <c r="JC157" i="65032"/>
  <c r="JC221" i="65032" s="1"/>
  <c r="IW28" i="65032"/>
  <c r="IV155" i="65032"/>
  <c r="IV219" i="65032" s="1"/>
  <c r="IY28" i="65032"/>
  <c r="EX28" i="65032"/>
  <c r="IZ27" i="65032"/>
  <c r="IY154" i="65032"/>
  <c r="IY218" i="65032" s="1"/>
  <c r="JF37" i="65032"/>
  <c r="JE164" i="65032"/>
  <c r="JH37" i="65032"/>
  <c r="FA37" i="65032" s="1"/>
  <c r="JG164" i="65032"/>
  <c r="JG228" i="65032" s="1"/>
  <c r="JA213" i="65032"/>
  <c r="JB86" i="65032"/>
  <c r="JA196" i="65032"/>
  <c r="JB69" i="65032"/>
  <c r="IX27" i="65032"/>
  <c r="IW154" i="65032"/>
  <c r="JS190" i="65032"/>
  <c r="JS254" i="65032" s="1"/>
  <c r="JT63" i="65032"/>
  <c r="JC213" i="65032"/>
  <c r="JC277" i="65032" s="1"/>
  <c r="JD86" i="65032"/>
  <c r="IT171" i="65032"/>
  <c r="IS235" i="65032"/>
  <c r="IT235" i="65032" s="1"/>
  <c r="JO163" i="65032"/>
  <c r="JO227" i="65032" s="1"/>
  <c r="JP36" i="65032"/>
  <c r="JL202" i="65032"/>
  <c r="JL266" i="65032" s="1"/>
  <c r="FB75" i="65032"/>
  <c r="JM75" i="65032"/>
  <c r="JO75" i="65032"/>
  <c r="JL187" i="65032"/>
  <c r="JL251" i="65032" s="1"/>
  <c r="FB60" i="65032"/>
  <c r="JM60" i="65032"/>
  <c r="JO60" i="65032"/>
  <c r="JS74" i="65032"/>
  <c r="JQ74" i="65032"/>
  <c r="JP201" i="65032"/>
  <c r="JP265" i="65032" s="1"/>
  <c r="FC74" i="65032"/>
  <c r="JN194" i="65032"/>
  <c r="JM258" i="65032"/>
  <c r="JN258" i="65032" s="1"/>
  <c r="JC186" i="65032"/>
  <c r="JC250" i="65032" s="1"/>
  <c r="JD59" i="65032"/>
  <c r="JC174" i="65032"/>
  <c r="JC238" i="65032" s="1"/>
  <c r="JD47" i="65032"/>
  <c r="JA210" i="65032"/>
  <c r="JB83" i="65032"/>
  <c r="IW230" i="65032"/>
  <c r="IX230" i="65032" s="1"/>
  <c r="IX166" i="65032"/>
  <c r="IZ181" i="65032"/>
  <c r="IZ245" i="65032" s="1"/>
  <c r="JC54" i="65032"/>
  <c r="EY54" i="65032"/>
  <c r="JA54" i="65032"/>
  <c r="JM265" i="65032"/>
  <c r="JN265" i="65032" s="1"/>
  <c r="JN201" i="65032"/>
  <c r="JB65" i="65032"/>
  <c r="JA192" i="65032"/>
  <c r="IZ166" i="65032"/>
  <c r="IZ230" i="65032" s="1"/>
  <c r="JC39" i="65032"/>
  <c r="JA39" i="65032"/>
  <c r="EY39" i="65032"/>
  <c r="JP194" i="65032"/>
  <c r="JP258" i="65032" s="1"/>
  <c r="FC67" i="65032"/>
  <c r="JS67" i="65032"/>
  <c r="JQ67" i="65032"/>
  <c r="JB198" i="65032"/>
  <c r="JA262" i="65032"/>
  <c r="JB262" i="65032" s="1"/>
  <c r="JD83" i="65032"/>
  <c r="JC210" i="65032"/>
  <c r="JC274" i="65032" s="1"/>
  <c r="JD198" i="65032"/>
  <c r="JD262" i="65032" s="1"/>
  <c r="EZ71" i="65032"/>
  <c r="JG71" i="65032"/>
  <c r="JE71" i="65032"/>
  <c r="JJ202" i="65032"/>
  <c r="JI266" i="65032"/>
  <c r="JJ266" i="65032" s="1"/>
  <c r="JM163" i="65032"/>
  <c r="JN36" i="65032"/>
  <c r="JC192" i="65032"/>
  <c r="JC256" i="65032" s="1"/>
  <c r="JD65" i="65032"/>
  <c r="JB59" i="65032"/>
  <c r="JA186" i="65032"/>
  <c r="JI251" i="65032"/>
  <c r="JJ251" i="65032" s="1"/>
  <c r="JJ187" i="65032"/>
  <c r="JA174" i="65032"/>
  <c r="JB47" i="65032"/>
  <c r="IX181" i="65032"/>
  <c r="IW245" i="65032"/>
  <c r="IX245" i="65032" s="1"/>
  <c r="JA243" i="65032"/>
  <c r="JB243" i="65032" s="1"/>
  <c r="JB179" i="65032"/>
  <c r="JD179" i="65032"/>
  <c r="JD243" i="65032" s="1"/>
  <c r="JE52" i="65032"/>
  <c r="EZ52" i="65032"/>
  <c r="JG52" i="65032"/>
  <c r="JA77" i="65032"/>
  <c r="JC77" i="65032"/>
  <c r="IZ204" i="65032"/>
  <c r="IZ268" i="65032" s="1"/>
  <c r="EY77" i="65032"/>
  <c r="IX204" i="65032"/>
  <c r="IW268" i="65032"/>
  <c r="IX268" i="65032" s="1"/>
  <c r="JC55" i="65032"/>
  <c r="JA55" i="65032"/>
  <c r="IZ182" i="65032"/>
  <c r="IZ246" i="65032" s="1"/>
  <c r="EY55" i="65032"/>
  <c r="IX182" i="65032"/>
  <c r="IW246" i="65032"/>
  <c r="IX246" i="65032" s="1"/>
  <c r="JA53" i="65032"/>
  <c r="JC53" i="65032"/>
  <c r="IZ180" i="65032"/>
  <c r="IZ244" i="65032" s="1"/>
  <c r="EY53" i="65032"/>
  <c r="IX180" i="65032"/>
  <c r="IW244" i="65032"/>
  <c r="IX244" i="65032" s="1"/>
  <c r="IW249" i="65032"/>
  <c r="IX249" i="65032" s="1"/>
  <c r="IX185" i="65032"/>
  <c r="IZ185" i="65032"/>
  <c r="IZ249" i="65032" s="1"/>
  <c r="EY58" i="65032"/>
  <c r="JA58" i="65032"/>
  <c r="JC58" i="65032"/>
  <c r="FH84" i="65032"/>
  <c r="KJ211" i="65032"/>
  <c r="KJ275" i="65032" s="1"/>
  <c r="KG96" i="65032"/>
  <c r="KH96" i="65032" s="1"/>
  <c r="KI96" i="65032"/>
  <c r="KJ96" i="65032" s="1"/>
  <c r="KG107" i="65032"/>
  <c r="KH107" i="65032" s="1"/>
  <c r="KI107" i="65032"/>
  <c r="KJ107" i="65032" s="1"/>
  <c r="KG100" i="65032"/>
  <c r="KH100" i="65032" s="1"/>
  <c r="KI100" i="65032"/>
  <c r="KJ100" i="65032" s="1"/>
  <c r="KG104" i="65032"/>
  <c r="KH104" i="65032" s="1"/>
  <c r="KI104" i="65032"/>
  <c r="KJ104" i="65032" s="1"/>
  <c r="KG108" i="65032"/>
  <c r="KH108" i="65032" s="1"/>
  <c r="KI108" i="65032"/>
  <c r="KJ108" i="65032" s="1"/>
  <c r="KG94" i="65032"/>
  <c r="KH94" i="65032" s="1"/>
  <c r="KI94" i="65032"/>
  <c r="KJ94" i="65032" s="1"/>
  <c r="KG98" i="65032"/>
  <c r="KH98" i="65032" s="1"/>
  <c r="KI98" i="65032"/>
  <c r="KJ98" i="65032" s="1"/>
  <c r="KG102" i="65032"/>
  <c r="KH102" i="65032" s="1"/>
  <c r="KI102" i="65032"/>
  <c r="KJ102" i="65032" s="1"/>
  <c r="KG106" i="65032"/>
  <c r="KH106" i="65032" s="1"/>
  <c r="KI106" i="65032"/>
  <c r="KJ106" i="65032" s="1"/>
  <c r="KG110" i="65032"/>
  <c r="KH110" i="65032" s="1"/>
  <c r="KI110" i="65032"/>
  <c r="KJ110" i="65032" s="1"/>
  <c r="KK114" i="65032"/>
  <c r="KL114" i="65032" s="1"/>
  <c r="KM114" i="65032"/>
  <c r="KN114" i="65032" s="1"/>
  <c r="KK118" i="65032"/>
  <c r="KL118" i="65032" s="1"/>
  <c r="KM118" i="65032"/>
  <c r="KN118" i="65032" s="1"/>
  <c r="KK122" i="65032"/>
  <c r="KL122" i="65032" s="1"/>
  <c r="KM122" i="65032"/>
  <c r="KN122" i="65032" s="1"/>
  <c r="KK126" i="65032"/>
  <c r="KL126" i="65032" s="1"/>
  <c r="KM126" i="65032"/>
  <c r="KN126" i="65032" s="1"/>
  <c r="KK130" i="65032"/>
  <c r="KL130" i="65032" s="1"/>
  <c r="KM130" i="65032"/>
  <c r="KN130" i="65032" s="1"/>
  <c r="KK134" i="65032"/>
  <c r="KL134" i="65032" s="1"/>
  <c r="KM134" i="65032"/>
  <c r="KN134" i="65032" s="1"/>
  <c r="KK138" i="65032"/>
  <c r="KL138" i="65032" s="1"/>
  <c r="KM138" i="65032"/>
  <c r="KN138" i="65032" s="1"/>
  <c r="KK142" i="65032"/>
  <c r="KL142" i="65032" s="1"/>
  <c r="KM142" i="65032"/>
  <c r="KN142" i="65032" s="1"/>
  <c r="KK146" i="65032"/>
  <c r="KL146" i="65032" s="1"/>
  <c r="KM146" i="65032"/>
  <c r="KN146" i="65032" s="1"/>
  <c r="KK150" i="65032"/>
  <c r="KL150" i="65032" s="1"/>
  <c r="KM150" i="65032"/>
  <c r="KN150" i="65032" s="1"/>
  <c r="KK113" i="65032"/>
  <c r="KL113" i="65032" s="1"/>
  <c r="KM113" i="65032"/>
  <c r="KN113" i="65032" s="1"/>
  <c r="KK117" i="65032"/>
  <c r="KL117" i="65032" s="1"/>
  <c r="KM117" i="65032"/>
  <c r="KN117" i="65032" s="1"/>
  <c r="KK121" i="65032"/>
  <c r="KL121" i="65032" s="1"/>
  <c r="KM121" i="65032"/>
  <c r="KN121" i="65032" s="1"/>
  <c r="KK125" i="65032"/>
  <c r="KL125" i="65032" s="1"/>
  <c r="KM125" i="65032"/>
  <c r="KN125" i="65032" s="1"/>
  <c r="KK129" i="65032"/>
  <c r="KL129" i="65032" s="1"/>
  <c r="KM129" i="65032"/>
  <c r="KN129" i="65032" s="1"/>
  <c r="KK133" i="65032"/>
  <c r="KL133" i="65032" s="1"/>
  <c r="KM133" i="65032"/>
  <c r="KN133" i="65032" s="1"/>
  <c r="KK137" i="65032"/>
  <c r="KL137" i="65032" s="1"/>
  <c r="KM137" i="65032"/>
  <c r="KN137" i="65032" s="1"/>
  <c r="KK141" i="65032"/>
  <c r="KL141" i="65032" s="1"/>
  <c r="KM141" i="65032"/>
  <c r="KN141" i="65032" s="1"/>
  <c r="KK145" i="65032"/>
  <c r="KL145" i="65032" s="1"/>
  <c r="KM145" i="65032"/>
  <c r="KN145" i="65032" s="1"/>
  <c r="KK149" i="65032"/>
  <c r="KL149" i="65032" s="1"/>
  <c r="KM149" i="65032"/>
  <c r="KN149" i="65032" s="1"/>
  <c r="KG91" i="65032"/>
  <c r="KH91" i="65032" s="1"/>
  <c r="KI91" i="65032"/>
  <c r="KJ91" i="65032" s="1"/>
  <c r="KK112" i="65032"/>
  <c r="KL112" i="65032" s="1"/>
  <c r="KM112" i="65032"/>
  <c r="KN112" i="65032" s="1"/>
  <c r="KK116" i="65032"/>
  <c r="KL116" i="65032" s="1"/>
  <c r="KM116" i="65032"/>
  <c r="KN116" i="65032" s="1"/>
  <c r="KK120" i="65032"/>
  <c r="KL120" i="65032" s="1"/>
  <c r="KM120" i="65032"/>
  <c r="KN120" i="65032" s="1"/>
  <c r="KK124" i="65032"/>
  <c r="KL124" i="65032" s="1"/>
  <c r="KM124" i="65032"/>
  <c r="KN124" i="65032" s="1"/>
  <c r="KK128" i="65032"/>
  <c r="KL128" i="65032" s="1"/>
  <c r="KM128" i="65032"/>
  <c r="KN128" i="65032" s="1"/>
  <c r="KK132" i="65032"/>
  <c r="KL132" i="65032" s="1"/>
  <c r="KM132" i="65032"/>
  <c r="KN132" i="65032" s="1"/>
  <c r="KK136" i="65032"/>
  <c r="KL136" i="65032" s="1"/>
  <c r="KM136" i="65032"/>
  <c r="KN136" i="65032" s="1"/>
  <c r="KK140" i="65032"/>
  <c r="KL140" i="65032" s="1"/>
  <c r="KM140" i="65032"/>
  <c r="KN140" i="65032" s="1"/>
  <c r="KK144" i="65032"/>
  <c r="KL144" i="65032" s="1"/>
  <c r="KM144" i="65032"/>
  <c r="KN144" i="65032" s="1"/>
  <c r="KK148" i="65032"/>
  <c r="KL148" i="65032" s="1"/>
  <c r="KM148" i="65032"/>
  <c r="KN148" i="65032" s="1"/>
  <c r="KK111" i="65032"/>
  <c r="KL111" i="65032" s="1"/>
  <c r="KM111" i="65032"/>
  <c r="KN111" i="65032" s="1"/>
  <c r="KK115" i="65032"/>
  <c r="KL115" i="65032" s="1"/>
  <c r="KM115" i="65032"/>
  <c r="KN115" i="65032" s="1"/>
  <c r="KK119" i="65032"/>
  <c r="KL119" i="65032" s="1"/>
  <c r="KM119" i="65032"/>
  <c r="KN119" i="65032" s="1"/>
  <c r="KK123" i="65032"/>
  <c r="KL123" i="65032" s="1"/>
  <c r="KM123" i="65032"/>
  <c r="KN123" i="65032" s="1"/>
  <c r="KK127" i="65032"/>
  <c r="KL127" i="65032" s="1"/>
  <c r="KM127" i="65032"/>
  <c r="KN127" i="65032" s="1"/>
  <c r="KK131" i="65032"/>
  <c r="KL131" i="65032" s="1"/>
  <c r="KM131" i="65032"/>
  <c r="KN131" i="65032" s="1"/>
  <c r="KK135" i="65032"/>
  <c r="KL135" i="65032" s="1"/>
  <c r="KM135" i="65032"/>
  <c r="KN135" i="65032" s="1"/>
  <c r="KK139" i="65032"/>
  <c r="KL139" i="65032" s="1"/>
  <c r="KM139" i="65032"/>
  <c r="KN139" i="65032" s="1"/>
  <c r="KK143" i="65032"/>
  <c r="KL143" i="65032" s="1"/>
  <c r="KM143" i="65032"/>
  <c r="KN143" i="65032" s="1"/>
  <c r="KK147" i="65032"/>
  <c r="KL147" i="65032" s="1"/>
  <c r="KM147" i="65032"/>
  <c r="KN147" i="65032" s="1"/>
  <c r="KG93" i="65032"/>
  <c r="KH93" i="65032" s="1"/>
  <c r="KI93" i="65032"/>
  <c r="KJ93" i="65032" s="1"/>
  <c r="KG95" i="65032"/>
  <c r="KH95" i="65032" s="1"/>
  <c r="KI95" i="65032"/>
  <c r="KJ95" i="65032" s="1"/>
  <c r="KG97" i="65032"/>
  <c r="KH97" i="65032" s="1"/>
  <c r="KI97" i="65032"/>
  <c r="KJ97" i="65032" s="1"/>
  <c r="KG99" i="65032"/>
  <c r="KH99" i="65032" s="1"/>
  <c r="KI99" i="65032"/>
  <c r="KJ99" i="65032" s="1"/>
  <c r="KG101" i="65032"/>
  <c r="KH101" i="65032" s="1"/>
  <c r="KI101" i="65032"/>
  <c r="KJ101" i="65032" s="1"/>
  <c r="KG103" i="65032"/>
  <c r="KH103" i="65032" s="1"/>
  <c r="KI103" i="65032"/>
  <c r="KJ103" i="65032" s="1"/>
  <c r="KG105" i="65032"/>
  <c r="KH105" i="65032" s="1"/>
  <c r="KI105" i="65032"/>
  <c r="KJ105" i="65032" s="1"/>
  <c r="KG109" i="65032"/>
  <c r="KH109" i="65032" s="1"/>
  <c r="KI109" i="65032"/>
  <c r="KJ109" i="65032" s="1"/>
  <c r="KG92" i="65032"/>
  <c r="KH92" i="65032" s="1"/>
  <c r="KI92" i="65032"/>
  <c r="KJ92" i="65032" s="1"/>
  <c r="FB36" i="65032"/>
  <c r="FB35" i="65032"/>
  <c r="KS309" i="65032" l="1"/>
  <c r="KT309" i="65032" s="1"/>
  <c r="KU309" i="65032"/>
  <c r="KV309" i="65032" s="1"/>
  <c r="KU305" i="65032"/>
  <c r="KV305" i="65032" s="1"/>
  <c r="KS305" i="65032"/>
  <c r="KT305" i="65032" s="1"/>
  <c r="KS317" i="65032"/>
  <c r="KT317" i="65032" s="1"/>
  <c r="KU317" i="65032"/>
  <c r="KV317" i="65032" s="1"/>
  <c r="KS288" i="65032"/>
  <c r="KT288" i="65032" s="1"/>
  <c r="KU288" i="65032"/>
  <c r="KV288" i="65032" s="1"/>
  <c r="KS303" i="65032"/>
  <c r="KT303" i="65032" s="1"/>
  <c r="KU303" i="65032"/>
  <c r="KV303" i="65032" s="1"/>
  <c r="KU313" i="65032"/>
  <c r="KV313" i="65032" s="1"/>
  <c r="KS313" i="65032"/>
  <c r="KT313" i="65032" s="1"/>
  <c r="KU285" i="65032"/>
  <c r="KV285" i="65032" s="1"/>
  <c r="KS285" i="65032"/>
  <c r="KT285" i="65032" s="1"/>
  <c r="KS292" i="65032"/>
  <c r="KT292" i="65032" s="1"/>
  <c r="KU292" i="65032"/>
  <c r="KV292" i="65032" s="1"/>
  <c r="KS324" i="65032"/>
  <c r="KT324" i="65032" s="1"/>
  <c r="KU324" i="65032"/>
  <c r="KV324" i="65032" s="1"/>
  <c r="KS337" i="65032"/>
  <c r="KT337" i="65032" s="1"/>
  <c r="KU337" i="65032"/>
  <c r="KV337" i="65032" s="1"/>
  <c r="KU291" i="65032"/>
  <c r="KV291" i="65032" s="1"/>
  <c r="KS291" i="65032"/>
  <c r="KT291" i="65032" s="1"/>
  <c r="KU335" i="65032"/>
  <c r="KV335" i="65032" s="1"/>
  <c r="KS335" i="65032"/>
  <c r="KT335" i="65032" s="1"/>
  <c r="KU298" i="65032"/>
  <c r="KV298" i="65032" s="1"/>
  <c r="KS298" i="65032"/>
  <c r="KT298" i="65032" s="1"/>
  <c r="KS301" i="65032"/>
  <c r="KT301" i="65032" s="1"/>
  <c r="KU301" i="65032"/>
  <c r="KV301" i="65032" s="1"/>
  <c r="KS321" i="65032"/>
  <c r="KT321" i="65032" s="1"/>
  <c r="KU321" i="65032"/>
  <c r="KV321" i="65032" s="1"/>
  <c r="KU314" i="65032"/>
  <c r="KV314" i="65032" s="1"/>
  <c r="KS314" i="65032"/>
  <c r="KT314" i="65032" s="1"/>
  <c r="KS304" i="65032"/>
  <c r="KT304" i="65032" s="1"/>
  <c r="KU304" i="65032"/>
  <c r="KV304" i="65032" s="1"/>
  <c r="KU334" i="65032"/>
  <c r="KV334" i="65032" s="1"/>
  <c r="KS334" i="65032"/>
  <c r="KT334" i="65032" s="1"/>
  <c r="KU290" i="65032"/>
  <c r="KV290" i="65032" s="1"/>
  <c r="KS290" i="65032"/>
  <c r="KT290" i="65032" s="1"/>
  <c r="KU325" i="65032"/>
  <c r="KV325" i="65032" s="1"/>
  <c r="KS325" i="65032"/>
  <c r="KT325" i="65032" s="1"/>
  <c r="KU289" i="65032"/>
  <c r="KV289" i="65032" s="1"/>
  <c r="KS289" i="65032"/>
  <c r="KT289" i="65032" s="1"/>
  <c r="KU329" i="65032"/>
  <c r="KV329" i="65032" s="1"/>
  <c r="KS329" i="65032"/>
  <c r="KT329" i="65032" s="1"/>
  <c r="KU310" i="65032"/>
  <c r="KV310" i="65032" s="1"/>
  <c r="KS310" i="65032"/>
  <c r="KT310" i="65032" s="1"/>
  <c r="KS338" i="65032"/>
  <c r="KT338" i="65032" s="1"/>
  <c r="KU338" i="65032"/>
  <c r="KV338" i="65032" s="1"/>
  <c r="KS296" i="65032"/>
  <c r="KT296" i="65032" s="1"/>
  <c r="KU296" i="65032"/>
  <c r="KV296" i="65032" s="1"/>
  <c r="KS312" i="65032"/>
  <c r="KT312" i="65032" s="1"/>
  <c r="KU312" i="65032"/>
  <c r="KV312" i="65032" s="1"/>
  <c r="KS287" i="65032"/>
  <c r="KT287" i="65032" s="1"/>
  <c r="KU287" i="65032"/>
  <c r="KV287" i="65032" s="1"/>
  <c r="KU300" i="65032"/>
  <c r="KV300" i="65032" s="1"/>
  <c r="KS300" i="65032"/>
  <c r="KT300" i="65032" s="1"/>
  <c r="KU323" i="65032"/>
  <c r="KV323" i="65032" s="1"/>
  <c r="KS323" i="65032"/>
  <c r="KT323" i="65032" s="1"/>
  <c r="KS322" i="65032"/>
  <c r="KT322" i="65032" s="1"/>
  <c r="KU322" i="65032"/>
  <c r="KV322" i="65032" s="1"/>
  <c r="KS318" i="65032"/>
  <c r="KT318" i="65032" s="1"/>
  <c r="KU318" i="65032"/>
  <c r="KV318" i="65032" s="1"/>
  <c r="KS315" i="65032"/>
  <c r="KT315" i="65032" s="1"/>
  <c r="KU315" i="65032"/>
  <c r="KV315" i="65032" s="1"/>
  <c r="KU330" i="65032"/>
  <c r="KV330" i="65032" s="1"/>
  <c r="KS330" i="65032"/>
  <c r="KT330" i="65032" s="1"/>
  <c r="KQ282" i="65032"/>
  <c r="KR282" i="65032" s="1"/>
  <c r="KO282" i="65032"/>
  <c r="KP282" i="65032" s="1"/>
  <c r="KS306" i="65032"/>
  <c r="KT306" i="65032" s="1"/>
  <c r="KU306" i="65032"/>
  <c r="KV306" i="65032" s="1"/>
  <c r="KS331" i="65032"/>
  <c r="KT331" i="65032" s="1"/>
  <c r="KU331" i="65032"/>
  <c r="KV331" i="65032" s="1"/>
  <c r="KS341" i="65032"/>
  <c r="KT341" i="65032" s="1"/>
  <c r="KU341" i="65032"/>
  <c r="KV341" i="65032" s="1"/>
  <c r="KU283" i="65032"/>
  <c r="KV283" i="65032" s="1"/>
  <c r="KS283" i="65032"/>
  <c r="KT283" i="65032" s="1"/>
  <c r="KS326" i="65032"/>
  <c r="KT326" i="65032" s="1"/>
  <c r="KU326" i="65032"/>
  <c r="KV326" i="65032" s="1"/>
  <c r="KS295" i="65032"/>
  <c r="KT295" i="65032" s="1"/>
  <c r="KU295" i="65032"/>
  <c r="KV295" i="65032" s="1"/>
  <c r="KU284" i="65032"/>
  <c r="KV284" i="65032" s="1"/>
  <c r="KS284" i="65032"/>
  <c r="KT284" i="65032" s="1"/>
  <c r="KU307" i="65032"/>
  <c r="KV307" i="65032" s="1"/>
  <c r="KS307" i="65032"/>
  <c r="KT307" i="65032" s="1"/>
  <c r="KS297" i="65032"/>
  <c r="KT297" i="65032" s="1"/>
  <c r="KU297" i="65032"/>
  <c r="KV297" i="65032" s="1"/>
  <c r="KS327" i="65032"/>
  <c r="KT327" i="65032" s="1"/>
  <c r="KU327" i="65032"/>
  <c r="KV327" i="65032" s="1"/>
  <c r="KU328" i="65032"/>
  <c r="KV328" i="65032" s="1"/>
  <c r="KS328" i="65032"/>
  <c r="KT328" i="65032" s="1"/>
  <c r="KU333" i="65032"/>
  <c r="KV333" i="65032" s="1"/>
  <c r="KS333" i="65032"/>
  <c r="KT333" i="65032" s="1"/>
  <c r="KU293" i="65032"/>
  <c r="KV293" i="65032" s="1"/>
  <c r="KS293" i="65032"/>
  <c r="KT293" i="65032" s="1"/>
  <c r="KS340" i="65032"/>
  <c r="KT340" i="65032" s="1"/>
  <c r="KU340" i="65032"/>
  <c r="KV340" i="65032" s="1"/>
  <c r="KU302" i="65032"/>
  <c r="KV302" i="65032" s="1"/>
  <c r="KS302" i="65032"/>
  <c r="KT302" i="65032" s="1"/>
  <c r="KS299" i="65032"/>
  <c r="KT299" i="65032" s="1"/>
  <c r="KU299" i="65032"/>
  <c r="KV299" i="65032" s="1"/>
  <c r="KU336" i="65032"/>
  <c r="KV336" i="65032" s="1"/>
  <c r="KS336" i="65032"/>
  <c r="KT336" i="65032" s="1"/>
  <c r="KU316" i="65032"/>
  <c r="KV316" i="65032" s="1"/>
  <c r="KS316" i="65032"/>
  <c r="KT316" i="65032" s="1"/>
  <c r="KS308" i="65032"/>
  <c r="KT308" i="65032" s="1"/>
  <c r="KU308" i="65032"/>
  <c r="KV308" i="65032" s="1"/>
  <c r="KU294" i="65032"/>
  <c r="KV294" i="65032" s="1"/>
  <c r="KS294" i="65032"/>
  <c r="KT294" i="65032" s="1"/>
  <c r="KS286" i="65032"/>
  <c r="KT286" i="65032" s="1"/>
  <c r="KU286" i="65032"/>
  <c r="KV286" i="65032" s="1"/>
  <c r="KU320" i="65032"/>
  <c r="KV320" i="65032" s="1"/>
  <c r="KS320" i="65032"/>
  <c r="KT320" i="65032" s="1"/>
  <c r="KU311" i="65032"/>
  <c r="KV311" i="65032" s="1"/>
  <c r="KS311" i="65032"/>
  <c r="KT311" i="65032" s="1"/>
  <c r="KS339" i="65032"/>
  <c r="KT339" i="65032" s="1"/>
  <c r="KU339" i="65032"/>
  <c r="KV339" i="65032" s="1"/>
  <c r="KS319" i="65032"/>
  <c r="KT319" i="65032" s="1"/>
  <c r="KU319" i="65032"/>
  <c r="KV319" i="65032" s="1"/>
  <c r="KS332" i="65032"/>
  <c r="KT332" i="65032" s="1"/>
  <c r="KU332" i="65032"/>
  <c r="KV332" i="65032" s="1"/>
  <c r="FG62" i="65032"/>
  <c r="KG62" i="65032"/>
  <c r="KG189" i="65032" s="1"/>
  <c r="KH189" i="65032" s="1"/>
  <c r="KF189" i="65032"/>
  <c r="KF253" i="65032" s="1"/>
  <c r="KJ62" i="65032"/>
  <c r="KM62" i="65032" s="1"/>
  <c r="KM189" i="65032" s="1"/>
  <c r="KM253" i="65032" s="1"/>
  <c r="KC241" i="65032"/>
  <c r="KD241" i="65032" s="1"/>
  <c r="KF208" i="65032"/>
  <c r="KF272" i="65032" s="1"/>
  <c r="KJ81" i="65032"/>
  <c r="KM81" i="65032" s="1"/>
  <c r="KM208" i="65032" s="1"/>
  <c r="KM272" i="65032" s="1"/>
  <c r="KE208" i="65032"/>
  <c r="KE272" i="65032" s="1"/>
  <c r="KG81" i="65032"/>
  <c r="KH81" i="65032" s="1"/>
  <c r="FG81" i="65032"/>
  <c r="KC208" i="65032"/>
  <c r="KD81" i="65032"/>
  <c r="JQ66" i="65032"/>
  <c r="FC66" i="65032"/>
  <c r="JS66" i="65032"/>
  <c r="JP193" i="65032"/>
  <c r="JP257" i="65032" s="1"/>
  <c r="JN193" i="65032"/>
  <c r="JM257" i="65032"/>
  <c r="JN257" i="65032" s="1"/>
  <c r="KE177" i="65032"/>
  <c r="KE241" i="65032" s="1"/>
  <c r="JM175" i="65032"/>
  <c r="JN48" i="65032"/>
  <c r="JP48" i="65032"/>
  <c r="JO175" i="65032"/>
  <c r="JO239" i="65032" s="1"/>
  <c r="IX176" i="65032"/>
  <c r="IW240" i="65032"/>
  <c r="IX240" i="65032" s="1"/>
  <c r="IZ176" i="65032"/>
  <c r="IZ240" i="65032" s="1"/>
  <c r="EY49" i="65032"/>
  <c r="JC49" i="65032"/>
  <c r="JA49" i="65032"/>
  <c r="KL84" i="65032"/>
  <c r="JU70" i="65032"/>
  <c r="FD70" i="65032"/>
  <c r="JW70" i="65032"/>
  <c r="JT197" i="65032"/>
  <c r="JT261" i="65032" s="1"/>
  <c r="JQ261" i="65032"/>
  <c r="JR261" i="65032" s="1"/>
  <c r="JR197" i="65032"/>
  <c r="KI50" i="65032"/>
  <c r="KF177" i="65032"/>
  <c r="KF241" i="65032" s="1"/>
  <c r="FG50" i="65032"/>
  <c r="KG50" i="65032"/>
  <c r="JP158" i="65032"/>
  <c r="JP222" i="65032" s="1"/>
  <c r="JS31" i="65032"/>
  <c r="JQ31" i="65032"/>
  <c r="JN158" i="65032"/>
  <c r="JM222" i="65032"/>
  <c r="JN222" i="65032" s="1"/>
  <c r="JC32" i="65032"/>
  <c r="JA32" i="65032"/>
  <c r="EY32" i="65032"/>
  <c r="IZ159" i="65032"/>
  <c r="IZ223" i="65032" s="1"/>
  <c r="IW223" i="65032"/>
  <c r="IX223" i="65032" s="1"/>
  <c r="IX159" i="65032"/>
  <c r="IZ165" i="65032"/>
  <c r="IZ229" i="65032" s="1"/>
  <c r="JC38" i="65032"/>
  <c r="JA38" i="65032"/>
  <c r="EY38" i="65032"/>
  <c r="IX165" i="65032"/>
  <c r="IW229" i="65032"/>
  <c r="IX229" i="65032" s="1"/>
  <c r="JA170" i="65032"/>
  <c r="JB43" i="65032"/>
  <c r="JD43" i="65032"/>
  <c r="JC170" i="65032"/>
  <c r="JC234" i="65032" s="1"/>
  <c r="JA233" i="65032"/>
  <c r="JB233" i="65032" s="1"/>
  <c r="JB169" i="65032"/>
  <c r="KN84" i="65032"/>
  <c r="KO84" i="65032" s="1"/>
  <c r="KO211" i="65032" s="1"/>
  <c r="JE168" i="65032"/>
  <c r="JF41" i="65032"/>
  <c r="JD169" i="65032"/>
  <c r="JD233" i="65032" s="1"/>
  <c r="JG42" i="65032"/>
  <c r="JE42" i="65032"/>
  <c r="EZ42" i="65032"/>
  <c r="JQ78" i="65032"/>
  <c r="JS78" i="65032"/>
  <c r="JP205" i="65032"/>
  <c r="JP269" i="65032" s="1"/>
  <c r="FC78" i="65032"/>
  <c r="JN205" i="65032"/>
  <c r="JM269" i="65032"/>
  <c r="JN269" i="65032" s="1"/>
  <c r="JH41" i="65032"/>
  <c r="JG168" i="65032"/>
  <c r="JG232" i="65032" s="1"/>
  <c r="JT206" i="65032"/>
  <c r="JT270" i="65032" s="1"/>
  <c r="FD79" i="65032"/>
  <c r="JW79" i="65032"/>
  <c r="JU79" i="65032"/>
  <c r="JR206" i="65032"/>
  <c r="JQ270" i="65032"/>
  <c r="JR270" i="65032" s="1"/>
  <c r="JV34" i="65032"/>
  <c r="JU161" i="65032"/>
  <c r="IZ33" i="65032"/>
  <c r="IY160" i="65032"/>
  <c r="IY224" i="65032" s="1"/>
  <c r="JX34" i="65032"/>
  <c r="JW161" i="65032"/>
  <c r="JW225" i="65032" s="1"/>
  <c r="IX33" i="65032"/>
  <c r="IW160" i="65032"/>
  <c r="JJ57" i="65032"/>
  <c r="JI184" i="65032"/>
  <c r="JD46" i="65032"/>
  <c r="JC173" i="65032"/>
  <c r="JC237" i="65032" s="1"/>
  <c r="JF200" i="65032"/>
  <c r="JE264" i="65032"/>
  <c r="JF264" i="65032" s="1"/>
  <c r="JB46" i="65032"/>
  <c r="JA173" i="65032"/>
  <c r="JK184" i="65032"/>
  <c r="JK248" i="65032" s="1"/>
  <c r="JL57" i="65032"/>
  <c r="FA73" i="65032"/>
  <c r="JH200" i="65032"/>
  <c r="JH264" i="65032" s="1"/>
  <c r="JK73" i="65032"/>
  <c r="JI73" i="65032"/>
  <c r="JS209" i="65032"/>
  <c r="JS273" i="65032" s="1"/>
  <c r="JT82" i="65032"/>
  <c r="JD68" i="65032"/>
  <c r="JC195" i="65032"/>
  <c r="JC259" i="65032" s="1"/>
  <c r="JQ80" i="65032"/>
  <c r="FC80" i="65032"/>
  <c r="JS80" i="65032"/>
  <c r="JP207" i="65032"/>
  <c r="JP271" i="65032" s="1"/>
  <c r="JR183" i="65032"/>
  <c r="JQ247" i="65032"/>
  <c r="JR247" i="65032" s="1"/>
  <c r="JT162" i="65032"/>
  <c r="JT226" i="65032" s="1"/>
  <c r="JU35" i="65032"/>
  <c r="JW35" i="65032"/>
  <c r="JF156" i="65032"/>
  <c r="JE220" i="65032"/>
  <c r="JF220" i="65032" s="1"/>
  <c r="JM271" i="65032"/>
  <c r="JN271" i="65032" s="1"/>
  <c r="JN207" i="65032"/>
  <c r="FB61" i="65032"/>
  <c r="JL188" i="65032"/>
  <c r="JL252" i="65032" s="1"/>
  <c r="JM61" i="65032"/>
  <c r="JO61" i="65032"/>
  <c r="JH156" i="65032"/>
  <c r="JH220" i="65032" s="1"/>
  <c r="JK29" i="65032"/>
  <c r="JI29" i="65032"/>
  <c r="FA29" i="65032"/>
  <c r="IX40" i="65032"/>
  <c r="IW167" i="65032"/>
  <c r="JR162" i="65032"/>
  <c r="JQ226" i="65032"/>
  <c r="JR226" i="65032" s="1"/>
  <c r="JR82" i="65032"/>
  <c r="JQ209" i="65032"/>
  <c r="JA195" i="65032"/>
  <c r="JB68" i="65032"/>
  <c r="JI252" i="65032"/>
  <c r="JJ252" i="65032" s="1"/>
  <c r="JJ188" i="65032"/>
  <c r="IZ40" i="65032"/>
  <c r="IY167" i="65032"/>
  <c r="IY231" i="65032" s="1"/>
  <c r="EX24" i="65032"/>
  <c r="JQ72" i="65032"/>
  <c r="JS72" i="65032"/>
  <c r="JP199" i="65032"/>
  <c r="JP263" i="65032" s="1"/>
  <c r="FC72" i="65032"/>
  <c r="JM263" i="65032"/>
  <c r="JN263" i="65032" s="1"/>
  <c r="JN199" i="65032"/>
  <c r="JT183" i="65032"/>
  <c r="JT247" i="65032" s="1"/>
  <c r="JW56" i="65032"/>
  <c r="JU56" i="65032"/>
  <c r="FD56" i="65032"/>
  <c r="KH84" i="65032"/>
  <c r="KG211" i="65032"/>
  <c r="JI255" i="65032"/>
  <c r="JJ255" i="65032" s="1"/>
  <c r="JJ191" i="65032"/>
  <c r="IX178" i="65032"/>
  <c r="IW242" i="65032"/>
  <c r="IX242" i="65032" s="1"/>
  <c r="JO64" i="65032"/>
  <c r="JL191" i="65032"/>
  <c r="JL255" i="65032" s="1"/>
  <c r="FB64" i="65032"/>
  <c r="JM64" i="65032"/>
  <c r="JA203" i="65032"/>
  <c r="JB76" i="65032"/>
  <c r="IZ45" i="65032"/>
  <c r="IY172" i="65032"/>
  <c r="IY236" i="65032" s="1"/>
  <c r="IX45" i="65032"/>
  <c r="IW172" i="65032"/>
  <c r="JC212" i="65032"/>
  <c r="JC276" i="65032" s="1"/>
  <c r="JD85" i="65032"/>
  <c r="IZ178" i="65032"/>
  <c r="IZ242" i="65032" s="1"/>
  <c r="JA51" i="65032"/>
  <c r="JC51" i="65032"/>
  <c r="EY51" i="65032"/>
  <c r="JD76" i="65032"/>
  <c r="JC203" i="65032"/>
  <c r="JC267" i="65032" s="1"/>
  <c r="JA212" i="65032"/>
  <c r="JB85" i="65032"/>
  <c r="JU63" i="65032"/>
  <c r="JT190" i="65032"/>
  <c r="JT254" i="65032" s="1"/>
  <c r="JW63" i="65032"/>
  <c r="FD63" i="65032"/>
  <c r="JF164" i="65032"/>
  <c r="JE228" i="65032"/>
  <c r="JF228" i="65032" s="1"/>
  <c r="JR190" i="65032"/>
  <c r="JQ254" i="65032"/>
  <c r="JR254" i="65032" s="1"/>
  <c r="IX44" i="65032"/>
  <c r="IW171" i="65032"/>
  <c r="JB196" i="65032"/>
  <c r="JA260" i="65032"/>
  <c r="JB260" i="65032" s="1"/>
  <c r="JH164" i="65032"/>
  <c r="JH228" i="65032" s="1"/>
  <c r="JI37" i="65032"/>
  <c r="JK37" i="65032"/>
  <c r="IZ28" i="65032"/>
  <c r="IY155" i="65032"/>
  <c r="IY219" i="65032" s="1"/>
  <c r="JD157" i="65032"/>
  <c r="JD221" i="65032" s="1"/>
  <c r="JE30" i="65032"/>
  <c r="JG30" i="65032"/>
  <c r="EZ30" i="65032"/>
  <c r="JG86" i="65032"/>
  <c r="JE86" i="65032"/>
  <c r="JD213" i="65032"/>
  <c r="JD277" i="65032" s="1"/>
  <c r="EZ86" i="65032"/>
  <c r="IW218" i="65032"/>
  <c r="IX218" i="65032" s="1"/>
  <c r="IX154" i="65032"/>
  <c r="JA221" i="65032"/>
  <c r="JB221" i="65032" s="1"/>
  <c r="JB157" i="65032"/>
  <c r="JB213" i="65032"/>
  <c r="JA277" i="65032"/>
  <c r="JB277" i="65032" s="1"/>
  <c r="JC27" i="65032"/>
  <c r="JA27" i="65032"/>
  <c r="IZ154" i="65032"/>
  <c r="IZ218" i="65032" s="1"/>
  <c r="EY27" i="65032"/>
  <c r="IW155" i="65032"/>
  <c r="IX28" i="65032"/>
  <c r="JD196" i="65032"/>
  <c r="JD260" i="65032" s="1"/>
  <c r="JG69" i="65032"/>
  <c r="EZ69" i="65032"/>
  <c r="JE69" i="65032"/>
  <c r="IZ44" i="65032"/>
  <c r="IY171" i="65032"/>
  <c r="IY235" i="65032" s="1"/>
  <c r="JA238" i="65032"/>
  <c r="JB238" i="65032" s="1"/>
  <c r="JB174" i="65032"/>
  <c r="JM227" i="65032"/>
  <c r="JN227" i="65032" s="1"/>
  <c r="JN163" i="65032"/>
  <c r="JQ194" i="65032"/>
  <c r="JR67" i="65032"/>
  <c r="JB192" i="65032"/>
  <c r="JA256" i="65032"/>
  <c r="JB256" i="65032" s="1"/>
  <c r="JA274" i="65032"/>
  <c r="JB274" i="65032" s="1"/>
  <c r="JB210" i="65032"/>
  <c r="JP60" i="65032"/>
  <c r="JO187" i="65032"/>
  <c r="JO251" i="65032" s="1"/>
  <c r="JP75" i="65032"/>
  <c r="JO202" i="65032"/>
  <c r="JO266" i="65032" s="1"/>
  <c r="JP163" i="65032"/>
  <c r="JP227" i="65032" s="1"/>
  <c r="JS36" i="65032"/>
  <c r="JQ36" i="65032"/>
  <c r="FC36" i="65032"/>
  <c r="JF52" i="65032"/>
  <c r="JE179" i="65032"/>
  <c r="JA250" i="65032"/>
  <c r="JB250" i="65032" s="1"/>
  <c r="JB186" i="65032"/>
  <c r="JD192" i="65032"/>
  <c r="JD256" i="65032" s="1"/>
  <c r="JG65" i="65032"/>
  <c r="EZ65" i="65032"/>
  <c r="JE65" i="65032"/>
  <c r="JT67" i="65032"/>
  <c r="JS194" i="65032"/>
  <c r="JS258" i="65032" s="1"/>
  <c r="JA166" i="65032"/>
  <c r="JB39" i="65032"/>
  <c r="JC181" i="65032"/>
  <c r="JC245" i="65032" s="1"/>
  <c r="JD54" i="65032"/>
  <c r="JN60" i="65032"/>
  <c r="JM187" i="65032"/>
  <c r="JN75" i="65032"/>
  <c r="JM202" i="65032"/>
  <c r="JF71" i="65032"/>
  <c r="JE198" i="65032"/>
  <c r="JD39" i="65032"/>
  <c r="JC166" i="65032"/>
  <c r="JC230" i="65032" s="1"/>
  <c r="JQ201" i="65032"/>
  <c r="JR74" i="65032"/>
  <c r="JG179" i="65032"/>
  <c r="JG243" i="65032" s="1"/>
  <c r="JH52" i="65032"/>
  <c r="JH71" i="65032"/>
  <c r="JG198" i="65032"/>
  <c r="JG262" i="65032" s="1"/>
  <c r="JD210" i="65032"/>
  <c r="JD274" i="65032" s="1"/>
  <c r="JG83" i="65032"/>
  <c r="EZ83" i="65032"/>
  <c r="JE83" i="65032"/>
  <c r="JB54" i="65032"/>
  <c r="JA181" i="65032"/>
  <c r="JD174" i="65032"/>
  <c r="JD238" i="65032" s="1"/>
  <c r="JE47" i="65032"/>
  <c r="EZ47" i="65032"/>
  <c r="JG47" i="65032"/>
  <c r="JD186" i="65032"/>
  <c r="JD250" i="65032" s="1"/>
  <c r="JG59" i="65032"/>
  <c r="EZ59" i="65032"/>
  <c r="JE59" i="65032"/>
  <c r="JT74" i="65032"/>
  <c r="JS201" i="65032"/>
  <c r="JS265" i="65032" s="1"/>
  <c r="JC204" i="65032"/>
  <c r="JC268" i="65032" s="1"/>
  <c r="JD77" i="65032"/>
  <c r="JB77" i="65032"/>
  <c r="JA204" i="65032"/>
  <c r="JB53" i="65032"/>
  <c r="JA180" i="65032"/>
  <c r="JA182" i="65032"/>
  <c r="JB55" i="65032"/>
  <c r="JC180" i="65032"/>
  <c r="JC244" i="65032" s="1"/>
  <c r="JD53" i="65032"/>
  <c r="JD55" i="65032"/>
  <c r="JC182" i="65032"/>
  <c r="JC246" i="65032" s="1"/>
  <c r="JD58" i="65032"/>
  <c r="JC185" i="65032"/>
  <c r="JC249" i="65032" s="1"/>
  <c r="JB58" i="65032"/>
  <c r="JA185" i="65032"/>
  <c r="KL211" i="65032"/>
  <c r="KK275" i="65032"/>
  <c r="KL275" i="65032" s="1"/>
  <c r="KK109" i="65032"/>
  <c r="KL109" i="65032" s="1"/>
  <c r="KM109" i="65032"/>
  <c r="KN109" i="65032" s="1"/>
  <c r="KK103" i="65032"/>
  <c r="KL103" i="65032" s="1"/>
  <c r="KM103" i="65032"/>
  <c r="KN103" i="65032" s="1"/>
  <c r="KK99" i="65032"/>
  <c r="KL99" i="65032" s="1"/>
  <c r="KM99" i="65032"/>
  <c r="KN99" i="65032" s="1"/>
  <c r="KK93" i="65032"/>
  <c r="KL93" i="65032" s="1"/>
  <c r="KM93" i="65032"/>
  <c r="KN93" i="65032" s="1"/>
  <c r="KK92" i="65032"/>
  <c r="KL92" i="65032" s="1"/>
  <c r="KM92" i="65032"/>
  <c r="KN92" i="65032" s="1"/>
  <c r="KK105" i="65032"/>
  <c r="KL105" i="65032" s="1"/>
  <c r="KM105" i="65032"/>
  <c r="KN105" i="65032" s="1"/>
  <c r="KK101" i="65032"/>
  <c r="KL101" i="65032" s="1"/>
  <c r="KM101" i="65032"/>
  <c r="KN101" i="65032" s="1"/>
  <c r="KK97" i="65032"/>
  <c r="KL97" i="65032" s="1"/>
  <c r="KM97" i="65032"/>
  <c r="KN97" i="65032" s="1"/>
  <c r="KK95" i="65032"/>
  <c r="KL95" i="65032" s="1"/>
  <c r="KM95" i="65032"/>
  <c r="KN95" i="65032" s="1"/>
  <c r="KO147" i="65032"/>
  <c r="KP147" i="65032" s="1"/>
  <c r="KQ147" i="65032"/>
  <c r="KR147" i="65032" s="1"/>
  <c r="KO143" i="65032"/>
  <c r="KP143" i="65032" s="1"/>
  <c r="KQ143" i="65032"/>
  <c r="KR143" i="65032" s="1"/>
  <c r="KO139" i="65032"/>
  <c r="KP139" i="65032" s="1"/>
  <c r="KQ139" i="65032"/>
  <c r="KR139" i="65032" s="1"/>
  <c r="KO135" i="65032"/>
  <c r="KP135" i="65032" s="1"/>
  <c r="KQ135" i="65032"/>
  <c r="KR135" i="65032" s="1"/>
  <c r="KO131" i="65032"/>
  <c r="KP131" i="65032" s="1"/>
  <c r="KQ131" i="65032"/>
  <c r="KR131" i="65032" s="1"/>
  <c r="KO127" i="65032"/>
  <c r="KP127" i="65032" s="1"/>
  <c r="KQ127" i="65032"/>
  <c r="KR127" i="65032" s="1"/>
  <c r="KO123" i="65032"/>
  <c r="KP123" i="65032" s="1"/>
  <c r="KQ123" i="65032"/>
  <c r="KR123" i="65032" s="1"/>
  <c r="KO119" i="65032"/>
  <c r="KP119" i="65032" s="1"/>
  <c r="KQ119" i="65032"/>
  <c r="KR119" i="65032" s="1"/>
  <c r="KO115" i="65032"/>
  <c r="KP115" i="65032" s="1"/>
  <c r="KQ115" i="65032"/>
  <c r="KR115" i="65032" s="1"/>
  <c r="KO111" i="65032"/>
  <c r="KP111" i="65032" s="1"/>
  <c r="KQ111" i="65032"/>
  <c r="KR111" i="65032" s="1"/>
  <c r="KO148" i="65032"/>
  <c r="KP148" i="65032" s="1"/>
  <c r="KQ148" i="65032"/>
  <c r="KR148" i="65032" s="1"/>
  <c r="KO144" i="65032"/>
  <c r="KP144" i="65032" s="1"/>
  <c r="KQ144" i="65032"/>
  <c r="KR144" i="65032" s="1"/>
  <c r="KO140" i="65032"/>
  <c r="KP140" i="65032" s="1"/>
  <c r="KQ140" i="65032"/>
  <c r="KR140" i="65032" s="1"/>
  <c r="KO136" i="65032"/>
  <c r="KP136" i="65032" s="1"/>
  <c r="KQ136" i="65032"/>
  <c r="KR136" i="65032" s="1"/>
  <c r="KO132" i="65032"/>
  <c r="KP132" i="65032" s="1"/>
  <c r="KQ132" i="65032"/>
  <c r="KR132" i="65032" s="1"/>
  <c r="KO128" i="65032"/>
  <c r="KP128" i="65032" s="1"/>
  <c r="KQ128" i="65032"/>
  <c r="KR128" i="65032" s="1"/>
  <c r="KO124" i="65032"/>
  <c r="KP124" i="65032" s="1"/>
  <c r="KQ124" i="65032"/>
  <c r="KR124" i="65032" s="1"/>
  <c r="KO120" i="65032"/>
  <c r="KP120" i="65032" s="1"/>
  <c r="KQ120" i="65032"/>
  <c r="KR120" i="65032" s="1"/>
  <c r="KO116" i="65032"/>
  <c r="KP116" i="65032" s="1"/>
  <c r="KQ116" i="65032"/>
  <c r="KR116" i="65032" s="1"/>
  <c r="KO112" i="65032"/>
  <c r="KP112" i="65032" s="1"/>
  <c r="KQ112" i="65032"/>
  <c r="KR112" i="65032" s="1"/>
  <c r="KK91" i="65032"/>
  <c r="KL91" i="65032" s="1"/>
  <c r="KM91" i="65032"/>
  <c r="KN91" i="65032" s="1"/>
  <c r="KO149" i="65032"/>
  <c r="KP149" i="65032" s="1"/>
  <c r="KQ149" i="65032"/>
  <c r="KR149" i="65032" s="1"/>
  <c r="KO145" i="65032"/>
  <c r="KP145" i="65032" s="1"/>
  <c r="KQ145" i="65032"/>
  <c r="KR145" i="65032" s="1"/>
  <c r="KO141" i="65032"/>
  <c r="KP141" i="65032" s="1"/>
  <c r="KQ141" i="65032"/>
  <c r="KR141" i="65032" s="1"/>
  <c r="KO137" i="65032"/>
  <c r="KP137" i="65032" s="1"/>
  <c r="KQ137" i="65032"/>
  <c r="KR137" i="65032" s="1"/>
  <c r="KO133" i="65032"/>
  <c r="KP133" i="65032" s="1"/>
  <c r="KQ133" i="65032"/>
  <c r="KR133" i="65032" s="1"/>
  <c r="KO129" i="65032"/>
  <c r="KP129" i="65032" s="1"/>
  <c r="KQ129" i="65032"/>
  <c r="KR129" i="65032" s="1"/>
  <c r="KO125" i="65032"/>
  <c r="KP125" i="65032" s="1"/>
  <c r="KQ125" i="65032"/>
  <c r="KR125" i="65032" s="1"/>
  <c r="KO121" i="65032"/>
  <c r="KP121" i="65032" s="1"/>
  <c r="KQ121" i="65032"/>
  <c r="KR121" i="65032" s="1"/>
  <c r="KO117" i="65032"/>
  <c r="KP117" i="65032" s="1"/>
  <c r="KQ117" i="65032"/>
  <c r="KR117" i="65032" s="1"/>
  <c r="KO113" i="65032"/>
  <c r="KP113" i="65032" s="1"/>
  <c r="KQ113" i="65032"/>
  <c r="KR113" i="65032" s="1"/>
  <c r="KO150" i="65032"/>
  <c r="KP150" i="65032" s="1"/>
  <c r="KQ150" i="65032"/>
  <c r="KR150" i="65032" s="1"/>
  <c r="KO146" i="65032"/>
  <c r="KP146" i="65032" s="1"/>
  <c r="KQ146" i="65032"/>
  <c r="KR146" i="65032" s="1"/>
  <c r="KO142" i="65032"/>
  <c r="KP142" i="65032" s="1"/>
  <c r="KQ142" i="65032"/>
  <c r="KR142" i="65032" s="1"/>
  <c r="KO138" i="65032"/>
  <c r="KP138" i="65032" s="1"/>
  <c r="KQ138" i="65032"/>
  <c r="KR138" i="65032" s="1"/>
  <c r="KO134" i="65032"/>
  <c r="KP134" i="65032" s="1"/>
  <c r="KQ134" i="65032"/>
  <c r="KR134" i="65032" s="1"/>
  <c r="KO130" i="65032"/>
  <c r="KP130" i="65032" s="1"/>
  <c r="KQ130" i="65032"/>
  <c r="KR130" i="65032" s="1"/>
  <c r="KO126" i="65032"/>
  <c r="KP126" i="65032" s="1"/>
  <c r="KQ126" i="65032"/>
  <c r="KR126" i="65032" s="1"/>
  <c r="KO122" i="65032"/>
  <c r="KP122" i="65032" s="1"/>
  <c r="KQ122" i="65032"/>
  <c r="KR122" i="65032" s="1"/>
  <c r="KO118" i="65032"/>
  <c r="KP118" i="65032" s="1"/>
  <c r="KQ118" i="65032"/>
  <c r="KR118" i="65032" s="1"/>
  <c r="KO114" i="65032"/>
  <c r="KP114" i="65032" s="1"/>
  <c r="KQ114" i="65032"/>
  <c r="KR114" i="65032" s="1"/>
  <c r="KK110" i="65032"/>
  <c r="KL110" i="65032" s="1"/>
  <c r="KM110" i="65032"/>
  <c r="KN110" i="65032" s="1"/>
  <c r="KK106" i="65032"/>
  <c r="KL106" i="65032" s="1"/>
  <c r="KM106" i="65032"/>
  <c r="KN106" i="65032" s="1"/>
  <c r="KK102" i="65032"/>
  <c r="KL102" i="65032" s="1"/>
  <c r="KM102" i="65032"/>
  <c r="KN102" i="65032" s="1"/>
  <c r="KK98" i="65032"/>
  <c r="KL98" i="65032" s="1"/>
  <c r="KM98" i="65032"/>
  <c r="KN98" i="65032" s="1"/>
  <c r="KK94" i="65032"/>
  <c r="KL94" i="65032" s="1"/>
  <c r="KM94" i="65032"/>
  <c r="KN94" i="65032" s="1"/>
  <c r="KK108" i="65032"/>
  <c r="KL108" i="65032" s="1"/>
  <c r="KM108" i="65032"/>
  <c r="KN108" i="65032" s="1"/>
  <c r="KK104" i="65032"/>
  <c r="KL104" i="65032" s="1"/>
  <c r="KM104" i="65032"/>
  <c r="KN104" i="65032" s="1"/>
  <c r="KK100" i="65032"/>
  <c r="KL100" i="65032" s="1"/>
  <c r="KM100" i="65032"/>
  <c r="KN100" i="65032" s="1"/>
  <c r="KK107" i="65032"/>
  <c r="KL107" i="65032" s="1"/>
  <c r="KM107" i="65032"/>
  <c r="KN107" i="65032" s="1"/>
  <c r="KK96" i="65032"/>
  <c r="KL96" i="65032" s="1"/>
  <c r="KM96" i="65032"/>
  <c r="KN96" i="65032" s="1"/>
  <c r="FC31" i="65032"/>
  <c r="KK62" i="65032" l="1"/>
  <c r="KL62" i="65032" s="1"/>
  <c r="KN81" i="65032"/>
  <c r="KO81" i="65032" s="1"/>
  <c r="KP81" i="65032" s="1"/>
  <c r="KW319" i="65032"/>
  <c r="KX319" i="65032" s="1"/>
  <c r="KY319" i="65032"/>
  <c r="KZ319" i="65032" s="1"/>
  <c r="KY316" i="65032"/>
  <c r="KZ316" i="65032" s="1"/>
  <c r="KW316" i="65032"/>
  <c r="KX316" i="65032" s="1"/>
  <c r="KW293" i="65032"/>
  <c r="KX293" i="65032" s="1"/>
  <c r="KY293" i="65032"/>
  <c r="KZ293" i="65032" s="1"/>
  <c r="KW284" i="65032"/>
  <c r="KX284" i="65032" s="1"/>
  <c r="KY284" i="65032"/>
  <c r="KZ284" i="65032" s="1"/>
  <c r="KY315" i="65032"/>
  <c r="KZ315" i="65032" s="1"/>
  <c r="KW315" i="65032"/>
  <c r="KX315" i="65032" s="1"/>
  <c r="KW312" i="65032"/>
  <c r="KX312" i="65032" s="1"/>
  <c r="KY312" i="65032"/>
  <c r="KZ312" i="65032" s="1"/>
  <c r="KY324" i="65032"/>
  <c r="KZ324" i="65032" s="1"/>
  <c r="KW324" i="65032"/>
  <c r="KX324" i="65032" s="1"/>
  <c r="KW332" i="65032"/>
  <c r="KX332" i="65032" s="1"/>
  <c r="KY332" i="65032"/>
  <c r="KZ332" i="65032" s="1"/>
  <c r="KY320" i="65032"/>
  <c r="KZ320" i="65032" s="1"/>
  <c r="KW320" i="65032"/>
  <c r="KX320" i="65032" s="1"/>
  <c r="KY294" i="65032"/>
  <c r="KZ294" i="65032" s="1"/>
  <c r="KW294" i="65032"/>
  <c r="KX294" i="65032" s="1"/>
  <c r="KY327" i="65032"/>
  <c r="KZ327" i="65032" s="1"/>
  <c r="KW327" i="65032"/>
  <c r="KX327" i="65032" s="1"/>
  <c r="KY295" i="65032"/>
  <c r="KZ295" i="65032" s="1"/>
  <c r="KW295" i="65032"/>
  <c r="KX295" i="65032" s="1"/>
  <c r="KW283" i="65032"/>
  <c r="KX283" i="65032" s="1"/>
  <c r="KY283" i="65032"/>
  <c r="KZ283" i="65032" s="1"/>
  <c r="KU282" i="65032"/>
  <c r="KV282" i="65032" s="1"/>
  <c r="KS282" i="65032"/>
  <c r="KT282" i="65032" s="1"/>
  <c r="KY300" i="65032"/>
  <c r="KZ300" i="65032" s="1"/>
  <c r="KW300" i="65032"/>
  <c r="KX300" i="65032" s="1"/>
  <c r="KY329" i="65032"/>
  <c r="KZ329" i="65032" s="1"/>
  <c r="KW329" i="65032"/>
  <c r="KX329" i="65032" s="1"/>
  <c r="KW325" i="65032"/>
  <c r="KX325" i="65032" s="1"/>
  <c r="KY325" i="65032"/>
  <c r="KZ325" i="65032" s="1"/>
  <c r="KW301" i="65032"/>
  <c r="KX301" i="65032" s="1"/>
  <c r="KY301" i="65032"/>
  <c r="KZ301" i="65032" s="1"/>
  <c r="KW337" i="65032"/>
  <c r="KX337" i="65032" s="1"/>
  <c r="KY337" i="65032"/>
  <c r="KZ337" i="65032" s="1"/>
  <c r="KY285" i="65032"/>
  <c r="KZ285" i="65032" s="1"/>
  <c r="KW285" i="65032"/>
  <c r="KX285" i="65032" s="1"/>
  <c r="KW303" i="65032"/>
  <c r="KX303" i="65032" s="1"/>
  <c r="KY303" i="65032"/>
  <c r="KZ303" i="65032" s="1"/>
  <c r="KY317" i="65032"/>
  <c r="KZ317" i="65032" s="1"/>
  <c r="KW317" i="65032"/>
  <c r="KX317" i="65032" s="1"/>
  <c r="KW309" i="65032"/>
  <c r="KX309" i="65032" s="1"/>
  <c r="KY309" i="65032"/>
  <c r="KZ309" i="65032" s="1"/>
  <c r="KY340" i="65032"/>
  <c r="KZ340" i="65032" s="1"/>
  <c r="KW340" i="65032"/>
  <c r="KX340" i="65032" s="1"/>
  <c r="KY328" i="65032"/>
  <c r="KZ328" i="65032" s="1"/>
  <c r="KW328" i="65032"/>
  <c r="KX328" i="65032" s="1"/>
  <c r="KY326" i="65032"/>
  <c r="KZ326" i="65032" s="1"/>
  <c r="KW326" i="65032"/>
  <c r="KX326" i="65032" s="1"/>
  <c r="KY331" i="65032"/>
  <c r="KZ331" i="65032" s="1"/>
  <c r="KW331" i="65032"/>
  <c r="KX331" i="65032" s="1"/>
  <c r="KY322" i="65032"/>
  <c r="KZ322" i="65032" s="1"/>
  <c r="KW322" i="65032"/>
  <c r="KX322" i="65032" s="1"/>
  <c r="KW338" i="65032"/>
  <c r="KX338" i="65032" s="1"/>
  <c r="KY338" i="65032"/>
  <c r="KZ338" i="65032" s="1"/>
  <c r="KY298" i="65032"/>
  <c r="KZ298" i="65032" s="1"/>
  <c r="KW298" i="65032"/>
  <c r="KX298" i="65032" s="1"/>
  <c r="KW291" i="65032"/>
  <c r="KX291" i="65032" s="1"/>
  <c r="KY291" i="65032"/>
  <c r="KZ291" i="65032" s="1"/>
  <c r="KY305" i="65032"/>
  <c r="KZ305" i="65032" s="1"/>
  <c r="KW305" i="65032"/>
  <c r="KX305" i="65032" s="1"/>
  <c r="KY339" i="65032"/>
  <c r="KZ339" i="65032" s="1"/>
  <c r="KW339" i="65032"/>
  <c r="KX339" i="65032" s="1"/>
  <c r="KW286" i="65032"/>
  <c r="KX286" i="65032" s="1"/>
  <c r="KY286" i="65032"/>
  <c r="KZ286" i="65032" s="1"/>
  <c r="KY308" i="65032"/>
  <c r="KZ308" i="65032" s="1"/>
  <c r="KW308" i="65032"/>
  <c r="KX308" i="65032" s="1"/>
  <c r="KY336" i="65032"/>
  <c r="KZ336" i="65032" s="1"/>
  <c r="KW336" i="65032"/>
  <c r="KX336" i="65032" s="1"/>
  <c r="KY302" i="65032"/>
  <c r="KZ302" i="65032" s="1"/>
  <c r="KW302" i="65032"/>
  <c r="KX302" i="65032" s="1"/>
  <c r="KY333" i="65032"/>
  <c r="KZ333" i="65032" s="1"/>
  <c r="KW333" i="65032"/>
  <c r="KX333" i="65032" s="1"/>
  <c r="KY307" i="65032"/>
  <c r="KZ307" i="65032" s="1"/>
  <c r="KW307" i="65032"/>
  <c r="KX307" i="65032" s="1"/>
  <c r="KW341" i="65032"/>
  <c r="KX341" i="65032" s="1"/>
  <c r="KY341" i="65032"/>
  <c r="KZ341" i="65032" s="1"/>
  <c r="KY306" i="65032"/>
  <c r="KZ306" i="65032" s="1"/>
  <c r="KW306" i="65032"/>
  <c r="KX306" i="65032" s="1"/>
  <c r="KY318" i="65032"/>
  <c r="KZ318" i="65032" s="1"/>
  <c r="KW318" i="65032"/>
  <c r="KX318" i="65032" s="1"/>
  <c r="KW287" i="65032"/>
  <c r="KX287" i="65032" s="1"/>
  <c r="KY287" i="65032"/>
  <c r="KZ287" i="65032" s="1"/>
  <c r="KY296" i="65032"/>
  <c r="KZ296" i="65032" s="1"/>
  <c r="KW296" i="65032"/>
  <c r="KX296" i="65032" s="1"/>
  <c r="KY334" i="65032"/>
  <c r="KZ334" i="65032" s="1"/>
  <c r="KW334" i="65032"/>
  <c r="KX334" i="65032" s="1"/>
  <c r="KY314" i="65032"/>
  <c r="KZ314" i="65032" s="1"/>
  <c r="KW314" i="65032"/>
  <c r="KX314" i="65032" s="1"/>
  <c r="KW335" i="65032"/>
  <c r="KX335" i="65032" s="1"/>
  <c r="KY335" i="65032"/>
  <c r="KZ335" i="65032" s="1"/>
  <c r="KY292" i="65032"/>
  <c r="KZ292" i="65032" s="1"/>
  <c r="KW292" i="65032"/>
  <c r="KX292" i="65032" s="1"/>
  <c r="KW311" i="65032"/>
  <c r="KX311" i="65032" s="1"/>
  <c r="KY311" i="65032"/>
  <c r="KZ311" i="65032" s="1"/>
  <c r="KW299" i="65032"/>
  <c r="KX299" i="65032" s="1"/>
  <c r="KY299" i="65032"/>
  <c r="KZ299" i="65032" s="1"/>
  <c r="KY297" i="65032"/>
  <c r="KZ297" i="65032" s="1"/>
  <c r="KW297" i="65032"/>
  <c r="KX297" i="65032" s="1"/>
  <c r="KW330" i="65032"/>
  <c r="KX330" i="65032" s="1"/>
  <c r="KY330" i="65032"/>
  <c r="KZ330" i="65032" s="1"/>
  <c r="KY323" i="65032"/>
  <c r="KZ323" i="65032" s="1"/>
  <c r="KW323" i="65032"/>
  <c r="KX323" i="65032" s="1"/>
  <c r="KY310" i="65032"/>
  <c r="KZ310" i="65032" s="1"/>
  <c r="KW310" i="65032"/>
  <c r="KX310" i="65032" s="1"/>
  <c r="KW289" i="65032"/>
  <c r="KX289" i="65032" s="1"/>
  <c r="KY289" i="65032"/>
  <c r="KZ289" i="65032" s="1"/>
  <c r="KW290" i="65032"/>
  <c r="KX290" i="65032" s="1"/>
  <c r="KY290" i="65032"/>
  <c r="KZ290" i="65032" s="1"/>
  <c r="KY304" i="65032"/>
  <c r="KZ304" i="65032" s="1"/>
  <c r="KW304" i="65032"/>
  <c r="KX304" i="65032" s="1"/>
  <c r="KY321" i="65032"/>
  <c r="KZ321" i="65032" s="1"/>
  <c r="KW321" i="65032"/>
  <c r="KX321" i="65032" s="1"/>
  <c r="KY313" i="65032"/>
  <c r="KZ313" i="65032" s="1"/>
  <c r="KW313" i="65032"/>
  <c r="KX313" i="65032" s="1"/>
  <c r="KY288" i="65032"/>
  <c r="KZ288" i="65032" s="1"/>
  <c r="KW288" i="65032"/>
  <c r="KX288" i="65032" s="1"/>
  <c r="KN62" i="65032"/>
  <c r="KQ62" i="65032" s="1"/>
  <c r="KR62" i="65032" s="1"/>
  <c r="KU62" i="65032" s="1"/>
  <c r="KV62" i="65032" s="1"/>
  <c r="KW62" i="65032" s="1"/>
  <c r="FH62" i="65032"/>
  <c r="KH62" i="65032"/>
  <c r="KG253" i="65032"/>
  <c r="KH253" i="65032" s="1"/>
  <c r="KJ189" i="65032"/>
  <c r="KJ253" i="65032" s="1"/>
  <c r="KK81" i="65032"/>
  <c r="KL81" i="65032" s="1"/>
  <c r="FH81" i="65032"/>
  <c r="KJ208" i="65032"/>
  <c r="KJ272" i="65032" s="1"/>
  <c r="KG208" i="65032"/>
  <c r="KH208" i="65032" s="1"/>
  <c r="KC272" i="65032"/>
  <c r="KD272" i="65032" s="1"/>
  <c r="KD208" i="65032"/>
  <c r="JS193" i="65032"/>
  <c r="JS257" i="65032" s="1"/>
  <c r="JT66" i="65032"/>
  <c r="JR66" i="65032"/>
  <c r="JQ193" i="65032"/>
  <c r="JQ48" i="65032"/>
  <c r="FC48" i="65032"/>
  <c r="JS48" i="65032"/>
  <c r="JP175" i="65032"/>
  <c r="JP239" i="65032" s="1"/>
  <c r="JM239" i="65032"/>
  <c r="JN239" i="65032" s="1"/>
  <c r="JN175" i="65032"/>
  <c r="KP84" i="65032"/>
  <c r="JA176" i="65032"/>
  <c r="JB49" i="65032"/>
  <c r="KN211" i="65032"/>
  <c r="KN275" i="65032" s="1"/>
  <c r="KQ84" i="65032"/>
  <c r="KR84" i="65032" s="1"/>
  <c r="KU84" i="65032" s="1"/>
  <c r="KU211" i="65032" s="1"/>
  <c r="KU275" i="65032" s="1"/>
  <c r="JD49" i="65032"/>
  <c r="JC176" i="65032"/>
  <c r="JC240" i="65032" s="1"/>
  <c r="JW197" i="65032"/>
  <c r="JW261" i="65032" s="1"/>
  <c r="JX70" i="65032"/>
  <c r="FI84" i="65032"/>
  <c r="JV70" i="65032"/>
  <c r="JU197" i="65032"/>
  <c r="KH50" i="65032"/>
  <c r="KG177" i="65032"/>
  <c r="KI177" i="65032"/>
  <c r="KI241" i="65032" s="1"/>
  <c r="KJ50" i="65032"/>
  <c r="JB32" i="65032"/>
  <c r="JA159" i="65032"/>
  <c r="JR31" i="65032"/>
  <c r="JQ158" i="65032"/>
  <c r="JB38" i="65032"/>
  <c r="JA165" i="65032"/>
  <c r="JD32" i="65032"/>
  <c r="JC159" i="65032"/>
  <c r="JC223" i="65032" s="1"/>
  <c r="JT31" i="65032"/>
  <c r="JS158" i="65032"/>
  <c r="JS222" i="65032" s="1"/>
  <c r="JC165" i="65032"/>
  <c r="JC229" i="65032" s="1"/>
  <c r="JD38" i="65032"/>
  <c r="JG43" i="65032"/>
  <c r="JD170" i="65032"/>
  <c r="JD234" i="65032" s="1"/>
  <c r="JE43" i="65032"/>
  <c r="EZ43" i="65032"/>
  <c r="JB170" i="65032"/>
  <c r="JA234" i="65032"/>
  <c r="JB234" i="65032" s="1"/>
  <c r="JI41" i="65032"/>
  <c r="FA41" i="65032"/>
  <c r="JH168" i="65032"/>
  <c r="JH232" i="65032" s="1"/>
  <c r="JK41" i="65032"/>
  <c r="JR78" i="65032"/>
  <c r="JQ205" i="65032"/>
  <c r="JE169" i="65032"/>
  <c r="JF42" i="65032"/>
  <c r="JE232" i="65032"/>
  <c r="JF232" i="65032" s="1"/>
  <c r="JF168" i="65032"/>
  <c r="JT78" i="65032"/>
  <c r="JS205" i="65032"/>
  <c r="JS269" i="65032" s="1"/>
  <c r="JH42" i="65032"/>
  <c r="JG169" i="65032"/>
  <c r="JG233" i="65032" s="1"/>
  <c r="JX79" i="65032"/>
  <c r="JW206" i="65032"/>
  <c r="JW270" i="65032" s="1"/>
  <c r="JV79" i="65032"/>
  <c r="JU206" i="65032"/>
  <c r="IW224" i="65032"/>
  <c r="IX224" i="65032" s="1"/>
  <c r="IX160" i="65032"/>
  <c r="EY33" i="65032"/>
  <c r="IZ160" i="65032"/>
  <c r="IZ224" i="65032" s="1"/>
  <c r="JC33" i="65032"/>
  <c r="JA33" i="65032"/>
  <c r="JU225" i="65032"/>
  <c r="JV225" i="65032" s="1"/>
  <c r="JV161" i="65032"/>
  <c r="JX161" i="65032"/>
  <c r="JX225" i="65032" s="1"/>
  <c r="JY34" i="65032"/>
  <c r="KA34" i="65032"/>
  <c r="FE34" i="65032"/>
  <c r="JI200" i="65032"/>
  <c r="JJ73" i="65032"/>
  <c r="JO57" i="65032"/>
  <c r="FB57" i="65032"/>
  <c r="JM57" i="65032"/>
  <c r="JL184" i="65032"/>
  <c r="JL248" i="65032" s="1"/>
  <c r="JK200" i="65032"/>
  <c r="JK264" i="65032" s="1"/>
  <c r="JL73" i="65032"/>
  <c r="JE46" i="65032"/>
  <c r="JG46" i="65032"/>
  <c r="JD173" i="65032"/>
  <c r="JD237" i="65032" s="1"/>
  <c r="EZ46" i="65032"/>
  <c r="JJ184" i="65032"/>
  <c r="JI248" i="65032"/>
  <c r="JJ248" i="65032" s="1"/>
  <c r="JB173" i="65032"/>
  <c r="JA237" i="65032"/>
  <c r="JB237" i="65032" s="1"/>
  <c r="JV56" i="65032"/>
  <c r="JU183" i="65032"/>
  <c r="JR72" i="65032"/>
  <c r="JQ199" i="65032"/>
  <c r="IZ167" i="65032"/>
  <c r="IZ231" i="65032" s="1"/>
  <c r="JA40" i="65032"/>
  <c r="JC40" i="65032"/>
  <c r="EY40" i="65032"/>
  <c r="JB195" i="65032"/>
  <c r="JA259" i="65032"/>
  <c r="JB259" i="65032" s="1"/>
  <c r="JJ29" i="65032"/>
  <c r="JI156" i="65032"/>
  <c r="JU162" i="65032"/>
  <c r="JV35" i="65032"/>
  <c r="KH211" i="65032"/>
  <c r="KG275" i="65032"/>
  <c r="KH275" i="65032" s="1"/>
  <c r="JW183" i="65032"/>
  <c r="JW247" i="65032" s="1"/>
  <c r="JX56" i="65032"/>
  <c r="JR209" i="65032"/>
  <c r="JQ273" i="65032"/>
  <c r="JR273" i="65032" s="1"/>
  <c r="IW231" i="65032"/>
  <c r="IX231" i="65032" s="1"/>
  <c r="IX167" i="65032"/>
  <c r="JL29" i="65032"/>
  <c r="JK156" i="65032"/>
  <c r="JK220" i="65032" s="1"/>
  <c r="JP61" i="65032"/>
  <c r="JO188" i="65032"/>
  <c r="JO252" i="65032" s="1"/>
  <c r="JS207" i="65032"/>
  <c r="JS271" i="65032" s="1"/>
  <c r="JT80" i="65032"/>
  <c r="JG68" i="65032"/>
  <c r="JD195" i="65032"/>
  <c r="JD259" i="65032" s="1"/>
  <c r="EZ68" i="65032"/>
  <c r="JE68" i="65032"/>
  <c r="JN61" i="65032"/>
  <c r="JM188" i="65032"/>
  <c r="JT209" i="65032"/>
  <c r="JT273" i="65032" s="1"/>
  <c r="FD82" i="65032"/>
  <c r="JW82" i="65032"/>
  <c r="JU82" i="65032"/>
  <c r="JT72" i="65032"/>
  <c r="JS199" i="65032"/>
  <c r="JS263" i="65032" s="1"/>
  <c r="JX35" i="65032"/>
  <c r="JW162" i="65032"/>
  <c r="JW226" i="65032" s="1"/>
  <c r="JR80" i="65032"/>
  <c r="JQ207" i="65032"/>
  <c r="JG85" i="65032"/>
  <c r="EZ85" i="65032"/>
  <c r="JE85" i="65032"/>
  <c r="JD212" i="65032"/>
  <c r="JD276" i="65032" s="1"/>
  <c r="JA267" i="65032"/>
  <c r="JB267" i="65032" s="1"/>
  <c r="JB203" i="65032"/>
  <c r="JO191" i="65032"/>
  <c r="JO255" i="65032" s="1"/>
  <c r="JP64" i="65032"/>
  <c r="JD51" i="65032"/>
  <c r="JC178" i="65032"/>
  <c r="JC242" i="65032" s="1"/>
  <c r="JN64" i="65032"/>
  <c r="JM191" i="65032"/>
  <c r="JB212" i="65032"/>
  <c r="JA276" i="65032"/>
  <c r="JB276" i="65032" s="1"/>
  <c r="JE76" i="65032"/>
  <c r="EZ76" i="65032"/>
  <c r="JG76" i="65032"/>
  <c r="JD203" i="65032"/>
  <c r="JD267" i="65032" s="1"/>
  <c r="JA178" i="65032"/>
  <c r="JB51" i="65032"/>
  <c r="IX172" i="65032"/>
  <c r="IW236" i="65032"/>
  <c r="IX236" i="65032" s="1"/>
  <c r="IZ172" i="65032"/>
  <c r="IZ236" i="65032" s="1"/>
  <c r="JC45" i="65032"/>
  <c r="JA45" i="65032"/>
  <c r="EY45" i="65032"/>
  <c r="IW219" i="65032"/>
  <c r="IX219" i="65032" s="1"/>
  <c r="IX155" i="65032"/>
  <c r="JD27" i="65032"/>
  <c r="JC154" i="65032"/>
  <c r="JC218" i="65032" s="1"/>
  <c r="JH86" i="65032"/>
  <c r="JG213" i="65032"/>
  <c r="JG277" i="65032" s="1"/>
  <c r="JJ37" i="65032"/>
  <c r="JI164" i="65032"/>
  <c r="JH69" i="65032"/>
  <c r="JG196" i="65032"/>
  <c r="JG260" i="65032" s="1"/>
  <c r="JX63" i="65032"/>
  <c r="JW190" i="65032"/>
  <c r="JW254" i="65032" s="1"/>
  <c r="IZ171" i="65032"/>
  <c r="IZ235" i="65032" s="1"/>
  <c r="JC44" i="65032"/>
  <c r="JA44" i="65032"/>
  <c r="EY44" i="65032"/>
  <c r="JH30" i="65032"/>
  <c r="JG157" i="65032"/>
  <c r="JG221" i="65032" s="1"/>
  <c r="IZ155" i="65032"/>
  <c r="IZ219" i="65032" s="1"/>
  <c r="JA28" i="65032"/>
  <c r="JC28" i="65032"/>
  <c r="EY28" i="65032"/>
  <c r="IX171" i="65032"/>
  <c r="IW235" i="65032"/>
  <c r="IX235" i="65032" s="1"/>
  <c r="JE196" i="65032"/>
  <c r="JF69" i="65032"/>
  <c r="JA154" i="65032"/>
  <c r="JB27" i="65032"/>
  <c r="JE213" i="65032"/>
  <c r="JF86" i="65032"/>
  <c r="JE157" i="65032"/>
  <c r="JF30" i="65032"/>
  <c r="JL37" i="65032"/>
  <c r="FB37" i="65032" s="1"/>
  <c r="JK164" i="65032"/>
  <c r="JK228" i="65032" s="1"/>
  <c r="JV63" i="65032"/>
  <c r="JU190" i="65032"/>
  <c r="JF198" i="65032"/>
  <c r="JE262" i="65032"/>
  <c r="JF262" i="65032" s="1"/>
  <c r="JM266" i="65032"/>
  <c r="JN266" i="65032" s="1"/>
  <c r="JN202" i="65032"/>
  <c r="JR36" i="65032"/>
  <c r="JQ163" i="65032"/>
  <c r="JR194" i="65032"/>
  <c r="JQ258" i="65032"/>
  <c r="JR258" i="65032" s="1"/>
  <c r="JF83" i="65032"/>
  <c r="JE210" i="65032"/>
  <c r="JH179" i="65032"/>
  <c r="JH243" i="65032" s="1"/>
  <c r="JK52" i="65032"/>
  <c r="FA52" i="65032"/>
  <c r="JI52" i="65032"/>
  <c r="JD166" i="65032"/>
  <c r="JD230" i="65032" s="1"/>
  <c r="JG39" i="65032"/>
  <c r="JE39" i="65032"/>
  <c r="EZ39" i="65032"/>
  <c r="JF65" i="65032"/>
  <c r="JE192" i="65032"/>
  <c r="JT201" i="65032"/>
  <c r="JT265" i="65032" s="1"/>
  <c r="JU74" i="65032"/>
  <c r="FD74" i="65032"/>
  <c r="JW74" i="65032"/>
  <c r="JR201" i="65032"/>
  <c r="JQ265" i="65032"/>
  <c r="JR265" i="65032" s="1"/>
  <c r="JA230" i="65032"/>
  <c r="JB230" i="65032" s="1"/>
  <c r="JB166" i="65032"/>
  <c r="JP187" i="65032"/>
  <c r="JP251" i="65032" s="1"/>
  <c r="JS60" i="65032"/>
  <c r="FC60" i="65032"/>
  <c r="JQ60" i="65032"/>
  <c r="JH198" i="65032"/>
  <c r="JH262" i="65032" s="1"/>
  <c r="FA71" i="65032"/>
  <c r="JI71" i="65032"/>
  <c r="JK71" i="65032"/>
  <c r="JT194" i="65032"/>
  <c r="JT258" i="65032" s="1"/>
  <c r="JW67" i="65032"/>
  <c r="FD67" i="65032"/>
  <c r="JU67" i="65032"/>
  <c r="JP202" i="65032"/>
  <c r="JP266" i="65032" s="1"/>
  <c r="JQ75" i="65032"/>
  <c r="FC75" i="65032"/>
  <c r="JS75" i="65032"/>
  <c r="JF59" i="65032"/>
  <c r="JE186" i="65032"/>
  <c r="JF47" i="65032"/>
  <c r="JE174" i="65032"/>
  <c r="JM251" i="65032"/>
  <c r="JN251" i="65032" s="1"/>
  <c r="JN187" i="65032"/>
  <c r="JD181" i="65032"/>
  <c r="JD245" i="65032" s="1"/>
  <c r="EZ54" i="65032"/>
  <c r="JG54" i="65032"/>
  <c r="JE54" i="65032"/>
  <c r="JT36" i="65032"/>
  <c r="JS163" i="65032"/>
  <c r="JS227" i="65032" s="1"/>
  <c r="JH59" i="65032"/>
  <c r="JG186" i="65032"/>
  <c r="JG250" i="65032" s="1"/>
  <c r="JH47" i="65032"/>
  <c r="JG174" i="65032"/>
  <c r="JG238" i="65032" s="1"/>
  <c r="JA245" i="65032"/>
  <c r="JB245" i="65032" s="1"/>
  <c r="JB181" i="65032"/>
  <c r="JH83" i="65032"/>
  <c r="JG210" i="65032"/>
  <c r="JG274" i="65032" s="1"/>
  <c r="JH65" i="65032"/>
  <c r="JG192" i="65032"/>
  <c r="JG256" i="65032" s="1"/>
  <c r="JF179" i="65032"/>
  <c r="JE243" i="65032"/>
  <c r="JF243" i="65032" s="1"/>
  <c r="JA268" i="65032"/>
  <c r="JB268" i="65032" s="1"/>
  <c r="JB204" i="65032"/>
  <c r="JG77" i="65032"/>
  <c r="JE77" i="65032"/>
  <c r="JD204" i="65032"/>
  <c r="JD268" i="65032" s="1"/>
  <c r="EZ77" i="65032"/>
  <c r="JE53" i="65032"/>
  <c r="JG53" i="65032"/>
  <c r="JD180" i="65032"/>
  <c r="JD244" i="65032" s="1"/>
  <c r="EZ53" i="65032"/>
  <c r="JA244" i="65032"/>
  <c r="JB244" i="65032" s="1"/>
  <c r="JB180" i="65032"/>
  <c r="JE55" i="65032"/>
  <c r="JG55" i="65032"/>
  <c r="JD182" i="65032"/>
  <c r="JD246" i="65032" s="1"/>
  <c r="EZ55" i="65032"/>
  <c r="JA246" i="65032"/>
  <c r="JB246" i="65032" s="1"/>
  <c r="JB182" i="65032"/>
  <c r="JD185" i="65032"/>
  <c r="JD249" i="65032" s="1"/>
  <c r="EZ58" i="65032"/>
  <c r="JE58" i="65032"/>
  <c r="JG58" i="65032"/>
  <c r="JA249" i="65032"/>
  <c r="JB249" i="65032" s="1"/>
  <c r="JB185" i="65032"/>
  <c r="KP211" i="65032"/>
  <c r="KO275" i="65032"/>
  <c r="KP275" i="65032" s="1"/>
  <c r="KO107" i="65032"/>
  <c r="KP107" i="65032" s="1"/>
  <c r="KQ107" i="65032"/>
  <c r="KR107" i="65032" s="1"/>
  <c r="KO96" i="65032"/>
  <c r="KP96" i="65032" s="1"/>
  <c r="KQ96" i="65032"/>
  <c r="KR96" i="65032" s="1"/>
  <c r="KO100" i="65032"/>
  <c r="KP100" i="65032" s="1"/>
  <c r="KQ100" i="65032"/>
  <c r="KR100" i="65032" s="1"/>
  <c r="KO104" i="65032"/>
  <c r="KP104" i="65032" s="1"/>
  <c r="KQ104" i="65032"/>
  <c r="KR104" i="65032" s="1"/>
  <c r="KO108" i="65032"/>
  <c r="KP108" i="65032" s="1"/>
  <c r="KQ108" i="65032"/>
  <c r="KR108" i="65032" s="1"/>
  <c r="KO94" i="65032"/>
  <c r="KP94" i="65032" s="1"/>
  <c r="KQ94" i="65032"/>
  <c r="KR94" i="65032" s="1"/>
  <c r="KO98" i="65032"/>
  <c r="KP98" i="65032" s="1"/>
  <c r="KQ98" i="65032"/>
  <c r="KR98" i="65032" s="1"/>
  <c r="KO102" i="65032"/>
  <c r="KP102" i="65032" s="1"/>
  <c r="KQ102" i="65032"/>
  <c r="KR102" i="65032" s="1"/>
  <c r="KO106" i="65032"/>
  <c r="KP106" i="65032" s="1"/>
  <c r="KQ106" i="65032"/>
  <c r="KR106" i="65032" s="1"/>
  <c r="KO110" i="65032"/>
  <c r="KP110" i="65032" s="1"/>
  <c r="KQ110" i="65032"/>
  <c r="KR110" i="65032" s="1"/>
  <c r="KS114" i="65032"/>
  <c r="KT114" i="65032" s="1"/>
  <c r="KU114" i="65032"/>
  <c r="KV114" i="65032" s="1"/>
  <c r="KS118" i="65032"/>
  <c r="KT118" i="65032" s="1"/>
  <c r="KU118" i="65032"/>
  <c r="KV118" i="65032" s="1"/>
  <c r="KS122" i="65032"/>
  <c r="KT122" i="65032" s="1"/>
  <c r="KU122" i="65032"/>
  <c r="KV122" i="65032" s="1"/>
  <c r="KS126" i="65032"/>
  <c r="KT126" i="65032" s="1"/>
  <c r="KU126" i="65032"/>
  <c r="KV126" i="65032" s="1"/>
  <c r="KS130" i="65032"/>
  <c r="KT130" i="65032" s="1"/>
  <c r="KU130" i="65032"/>
  <c r="KV130" i="65032" s="1"/>
  <c r="KS134" i="65032"/>
  <c r="KT134" i="65032" s="1"/>
  <c r="KU134" i="65032"/>
  <c r="KV134" i="65032" s="1"/>
  <c r="KS138" i="65032"/>
  <c r="KT138" i="65032" s="1"/>
  <c r="KU138" i="65032"/>
  <c r="KV138" i="65032" s="1"/>
  <c r="KS142" i="65032"/>
  <c r="KT142" i="65032" s="1"/>
  <c r="KU142" i="65032"/>
  <c r="KV142" i="65032" s="1"/>
  <c r="KS146" i="65032"/>
  <c r="KT146" i="65032" s="1"/>
  <c r="KU146" i="65032"/>
  <c r="KV146" i="65032" s="1"/>
  <c r="KS150" i="65032"/>
  <c r="KT150" i="65032" s="1"/>
  <c r="KU150" i="65032"/>
  <c r="KV150" i="65032" s="1"/>
  <c r="KS113" i="65032"/>
  <c r="KT113" i="65032" s="1"/>
  <c r="KU113" i="65032"/>
  <c r="KV113" i="65032" s="1"/>
  <c r="KS117" i="65032"/>
  <c r="KT117" i="65032" s="1"/>
  <c r="KU117" i="65032"/>
  <c r="KV117" i="65032" s="1"/>
  <c r="KS121" i="65032"/>
  <c r="KT121" i="65032" s="1"/>
  <c r="KU121" i="65032"/>
  <c r="KV121" i="65032" s="1"/>
  <c r="KS125" i="65032"/>
  <c r="KT125" i="65032" s="1"/>
  <c r="KU125" i="65032"/>
  <c r="KV125" i="65032" s="1"/>
  <c r="KS129" i="65032"/>
  <c r="KT129" i="65032" s="1"/>
  <c r="KU129" i="65032"/>
  <c r="KV129" i="65032" s="1"/>
  <c r="KS133" i="65032"/>
  <c r="KT133" i="65032" s="1"/>
  <c r="KU133" i="65032"/>
  <c r="KV133" i="65032" s="1"/>
  <c r="KS137" i="65032"/>
  <c r="KT137" i="65032" s="1"/>
  <c r="KU137" i="65032"/>
  <c r="KV137" i="65032" s="1"/>
  <c r="KS141" i="65032"/>
  <c r="KT141" i="65032" s="1"/>
  <c r="KU141" i="65032"/>
  <c r="KV141" i="65032" s="1"/>
  <c r="KS145" i="65032"/>
  <c r="KT145" i="65032" s="1"/>
  <c r="KU145" i="65032"/>
  <c r="KV145" i="65032" s="1"/>
  <c r="KS149" i="65032"/>
  <c r="KT149" i="65032" s="1"/>
  <c r="KU149" i="65032"/>
  <c r="KV149" i="65032" s="1"/>
  <c r="KO91" i="65032"/>
  <c r="KP91" i="65032" s="1"/>
  <c r="KQ91" i="65032"/>
  <c r="KR91" i="65032" s="1"/>
  <c r="KS112" i="65032"/>
  <c r="KT112" i="65032" s="1"/>
  <c r="KU112" i="65032"/>
  <c r="KV112" i="65032" s="1"/>
  <c r="KS116" i="65032"/>
  <c r="KT116" i="65032" s="1"/>
  <c r="KU116" i="65032"/>
  <c r="KV116" i="65032" s="1"/>
  <c r="KS120" i="65032"/>
  <c r="KT120" i="65032" s="1"/>
  <c r="KU120" i="65032"/>
  <c r="KV120" i="65032" s="1"/>
  <c r="KS124" i="65032"/>
  <c r="KT124" i="65032" s="1"/>
  <c r="KU124" i="65032"/>
  <c r="KV124" i="65032" s="1"/>
  <c r="KS128" i="65032"/>
  <c r="KT128" i="65032" s="1"/>
  <c r="KU128" i="65032"/>
  <c r="KV128" i="65032" s="1"/>
  <c r="KS132" i="65032"/>
  <c r="KT132" i="65032" s="1"/>
  <c r="KU132" i="65032"/>
  <c r="KV132" i="65032" s="1"/>
  <c r="KS136" i="65032"/>
  <c r="KT136" i="65032" s="1"/>
  <c r="KU136" i="65032"/>
  <c r="KV136" i="65032" s="1"/>
  <c r="KS140" i="65032"/>
  <c r="KT140" i="65032" s="1"/>
  <c r="KU140" i="65032"/>
  <c r="KV140" i="65032" s="1"/>
  <c r="KS144" i="65032"/>
  <c r="KT144" i="65032" s="1"/>
  <c r="KU144" i="65032"/>
  <c r="KV144" i="65032" s="1"/>
  <c r="KS148" i="65032"/>
  <c r="KT148" i="65032" s="1"/>
  <c r="KU148" i="65032"/>
  <c r="KV148" i="65032" s="1"/>
  <c r="KS111" i="65032"/>
  <c r="KT111" i="65032" s="1"/>
  <c r="KU111" i="65032"/>
  <c r="KV111" i="65032" s="1"/>
  <c r="KS115" i="65032"/>
  <c r="KT115" i="65032" s="1"/>
  <c r="KU115" i="65032"/>
  <c r="KV115" i="65032" s="1"/>
  <c r="KS119" i="65032"/>
  <c r="KT119" i="65032" s="1"/>
  <c r="KU119" i="65032"/>
  <c r="KV119" i="65032" s="1"/>
  <c r="KS123" i="65032"/>
  <c r="KT123" i="65032" s="1"/>
  <c r="KU123" i="65032"/>
  <c r="KV123" i="65032" s="1"/>
  <c r="KS127" i="65032"/>
  <c r="KT127" i="65032" s="1"/>
  <c r="KU127" i="65032"/>
  <c r="KV127" i="65032" s="1"/>
  <c r="KS131" i="65032"/>
  <c r="KT131" i="65032" s="1"/>
  <c r="KU131" i="65032"/>
  <c r="KV131" i="65032" s="1"/>
  <c r="KS135" i="65032"/>
  <c r="KT135" i="65032" s="1"/>
  <c r="KU135" i="65032"/>
  <c r="KV135" i="65032" s="1"/>
  <c r="KS139" i="65032"/>
  <c r="KT139" i="65032" s="1"/>
  <c r="KU139" i="65032"/>
  <c r="KV139" i="65032" s="1"/>
  <c r="KS143" i="65032"/>
  <c r="KT143" i="65032" s="1"/>
  <c r="KU143" i="65032"/>
  <c r="KV143" i="65032" s="1"/>
  <c r="KS147" i="65032"/>
  <c r="KT147" i="65032" s="1"/>
  <c r="KU147" i="65032"/>
  <c r="KV147" i="65032" s="1"/>
  <c r="KO95" i="65032"/>
  <c r="KP95" i="65032" s="1"/>
  <c r="KQ95" i="65032"/>
  <c r="KR95" i="65032" s="1"/>
  <c r="KO97" i="65032"/>
  <c r="KP97" i="65032" s="1"/>
  <c r="KQ97" i="65032"/>
  <c r="KR97" i="65032" s="1"/>
  <c r="KO101" i="65032"/>
  <c r="KP101" i="65032" s="1"/>
  <c r="KQ101" i="65032"/>
  <c r="KR101" i="65032" s="1"/>
  <c r="KO105" i="65032"/>
  <c r="KP105" i="65032" s="1"/>
  <c r="KQ105" i="65032"/>
  <c r="KR105" i="65032" s="1"/>
  <c r="KO92" i="65032"/>
  <c r="KP92" i="65032" s="1"/>
  <c r="KQ92" i="65032"/>
  <c r="KR92" i="65032" s="1"/>
  <c r="KO93" i="65032"/>
  <c r="KP93" i="65032" s="1"/>
  <c r="KQ93" i="65032"/>
  <c r="KR93" i="65032" s="1"/>
  <c r="KO99" i="65032"/>
  <c r="KP99" i="65032" s="1"/>
  <c r="KQ99" i="65032"/>
  <c r="KR99" i="65032" s="1"/>
  <c r="KO103" i="65032"/>
  <c r="KP103" i="65032" s="1"/>
  <c r="KQ103" i="65032"/>
  <c r="KR103" i="65032" s="1"/>
  <c r="KO109" i="65032"/>
  <c r="KP109" i="65032" s="1"/>
  <c r="KQ109" i="65032"/>
  <c r="KR109" i="65032" s="1"/>
  <c r="FC35" i="65032"/>
  <c r="KK189" i="65032" l="1"/>
  <c r="KL189" i="65032" s="1"/>
  <c r="KN208" i="65032"/>
  <c r="KN272" i="65032" s="1"/>
  <c r="KQ81" i="65032"/>
  <c r="KR81" i="65032" s="1"/>
  <c r="KU81" i="65032" s="1"/>
  <c r="KV81" i="65032" s="1"/>
  <c r="KW81" i="65032" s="1"/>
  <c r="KW208" i="65032" s="1"/>
  <c r="FI81" i="65032"/>
  <c r="KO208" i="65032"/>
  <c r="KP208" i="65032" s="1"/>
  <c r="KR189" i="65032"/>
  <c r="KR253" i="65032" s="1"/>
  <c r="LA321" i="65032"/>
  <c r="LB321" i="65032" s="1"/>
  <c r="LC321" i="65032"/>
  <c r="LD321" i="65032" s="1"/>
  <c r="LC310" i="65032"/>
  <c r="LD310" i="65032" s="1"/>
  <c r="LA310" i="65032"/>
  <c r="LB310" i="65032" s="1"/>
  <c r="LA306" i="65032"/>
  <c r="LB306" i="65032" s="1"/>
  <c r="LC306" i="65032"/>
  <c r="LD306" i="65032" s="1"/>
  <c r="LA328" i="65032"/>
  <c r="LB328" i="65032" s="1"/>
  <c r="LC328" i="65032"/>
  <c r="LD328" i="65032" s="1"/>
  <c r="LA284" i="65032"/>
  <c r="LB284" i="65032" s="1"/>
  <c r="LC284" i="65032"/>
  <c r="LD284" i="65032" s="1"/>
  <c r="LC289" i="65032"/>
  <c r="LD289" i="65032" s="1"/>
  <c r="LA289" i="65032"/>
  <c r="LB289" i="65032" s="1"/>
  <c r="LC341" i="65032"/>
  <c r="LD341" i="65032" s="1"/>
  <c r="LA341" i="65032"/>
  <c r="LB341" i="65032" s="1"/>
  <c r="LC302" i="65032"/>
  <c r="LD302" i="65032" s="1"/>
  <c r="LA302" i="65032"/>
  <c r="LB302" i="65032" s="1"/>
  <c r="LC308" i="65032"/>
  <c r="LD308" i="65032" s="1"/>
  <c r="LA308" i="65032"/>
  <c r="LB308" i="65032" s="1"/>
  <c r="LA339" i="65032"/>
  <c r="LB339" i="65032" s="1"/>
  <c r="LC339" i="65032"/>
  <c r="LD339" i="65032" s="1"/>
  <c r="LA291" i="65032"/>
  <c r="LB291" i="65032" s="1"/>
  <c r="LC291" i="65032"/>
  <c r="LD291" i="65032" s="1"/>
  <c r="LA322" i="65032"/>
  <c r="LB322" i="65032" s="1"/>
  <c r="LC322" i="65032"/>
  <c r="LD322" i="65032" s="1"/>
  <c r="KY282" i="65032"/>
  <c r="KZ282" i="65032" s="1"/>
  <c r="KW282" i="65032"/>
  <c r="KX282" i="65032" s="1"/>
  <c r="LA295" i="65032"/>
  <c r="LB295" i="65032" s="1"/>
  <c r="LC295" i="65032"/>
  <c r="LD295" i="65032" s="1"/>
  <c r="LA294" i="65032"/>
  <c r="LB294" i="65032" s="1"/>
  <c r="LC294" i="65032"/>
  <c r="LD294" i="65032" s="1"/>
  <c r="LA316" i="65032"/>
  <c r="LB316" i="65032" s="1"/>
  <c r="LC316" i="65032"/>
  <c r="LD316" i="65032" s="1"/>
  <c r="LA288" i="65032"/>
  <c r="LB288" i="65032" s="1"/>
  <c r="LC288" i="65032"/>
  <c r="LD288" i="65032" s="1"/>
  <c r="LC330" i="65032"/>
  <c r="LD330" i="65032" s="1"/>
  <c r="LA330" i="65032"/>
  <c r="LB330" i="65032" s="1"/>
  <c r="LC311" i="65032"/>
  <c r="LD311" i="65032" s="1"/>
  <c r="LA311" i="65032"/>
  <c r="LB311" i="65032" s="1"/>
  <c r="LC334" i="65032"/>
  <c r="LD334" i="65032" s="1"/>
  <c r="LA334" i="65032"/>
  <c r="LB334" i="65032" s="1"/>
  <c r="LC307" i="65032"/>
  <c r="LD307" i="65032" s="1"/>
  <c r="LA307" i="65032"/>
  <c r="LB307" i="65032" s="1"/>
  <c r="LC305" i="65032"/>
  <c r="LD305" i="65032" s="1"/>
  <c r="LA305" i="65032"/>
  <c r="LB305" i="65032" s="1"/>
  <c r="LC298" i="65032"/>
  <c r="LD298" i="65032" s="1"/>
  <c r="LA298" i="65032"/>
  <c r="LB298" i="65032" s="1"/>
  <c r="LC331" i="65032"/>
  <c r="LD331" i="65032" s="1"/>
  <c r="LA331" i="65032"/>
  <c r="LB331" i="65032" s="1"/>
  <c r="LC325" i="65032"/>
  <c r="LD325" i="65032" s="1"/>
  <c r="LA325" i="65032"/>
  <c r="LB325" i="65032" s="1"/>
  <c r="LA332" i="65032"/>
  <c r="LB332" i="65032" s="1"/>
  <c r="LC332" i="65032"/>
  <c r="LD332" i="65032" s="1"/>
  <c r="LA312" i="65032"/>
  <c r="LB312" i="65032" s="1"/>
  <c r="LC312" i="65032"/>
  <c r="LD312" i="65032" s="1"/>
  <c r="LA313" i="65032"/>
  <c r="LB313" i="65032" s="1"/>
  <c r="LC313" i="65032"/>
  <c r="LD313" i="65032" s="1"/>
  <c r="LC304" i="65032"/>
  <c r="LD304" i="65032" s="1"/>
  <c r="LA304" i="65032"/>
  <c r="LB304" i="65032" s="1"/>
  <c r="LA299" i="65032"/>
  <c r="LB299" i="65032" s="1"/>
  <c r="LC299" i="65032"/>
  <c r="LD299" i="65032" s="1"/>
  <c r="LA292" i="65032"/>
  <c r="LB292" i="65032" s="1"/>
  <c r="LC292" i="65032"/>
  <c r="LD292" i="65032" s="1"/>
  <c r="LC314" i="65032"/>
  <c r="LD314" i="65032" s="1"/>
  <c r="LA314" i="65032"/>
  <c r="LB314" i="65032" s="1"/>
  <c r="LA296" i="65032"/>
  <c r="LB296" i="65032" s="1"/>
  <c r="LC296" i="65032"/>
  <c r="LD296" i="65032" s="1"/>
  <c r="LA318" i="65032"/>
  <c r="LB318" i="65032" s="1"/>
  <c r="LC318" i="65032"/>
  <c r="LD318" i="65032" s="1"/>
  <c r="LC286" i="65032"/>
  <c r="LD286" i="65032" s="1"/>
  <c r="LA286" i="65032"/>
  <c r="LB286" i="65032" s="1"/>
  <c r="LA338" i="65032"/>
  <c r="LB338" i="65032" s="1"/>
  <c r="LC338" i="65032"/>
  <c r="LD338" i="65032" s="1"/>
  <c r="LC326" i="65032"/>
  <c r="LD326" i="65032" s="1"/>
  <c r="LA326" i="65032"/>
  <c r="LB326" i="65032" s="1"/>
  <c r="LC340" i="65032"/>
  <c r="LD340" i="65032" s="1"/>
  <c r="LA340" i="65032"/>
  <c r="LB340" i="65032" s="1"/>
  <c r="LC317" i="65032"/>
  <c r="LD317" i="65032" s="1"/>
  <c r="LA317" i="65032"/>
  <c r="LB317" i="65032" s="1"/>
  <c r="LC285" i="65032"/>
  <c r="LD285" i="65032" s="1"/>
  <c r="LA285" i="65032"/>
  <c r="LB285" i="65032" s="1"/>
  <c r="LA301" i="65032"/>
  <c r="LB301" i="65032" s="1"/>
  <c r="LC301" i="65032"/>
  <c r="LD301" i="65032" s="1"/>
  <c r="LC283" i="65032"/>
  <c r="LD283" i="65032" s="1"/>
  <c r="LA283" i="65032"/>
  <c r="LB283" i="65032" s="1"/>
  <c r="LC293" i="65032"/>
  <c r="LD293" i="65032" s="1"/>
  <c r="LA293" i="65032"/>
  <c r="LB293" i="65032" s="1"/>
  <c r="LA319" i="65032"/>
  <c r="LB319" i="65032" s="1"/>
  <c r="LC319" i="65032"/>
  <c r="LD319" i="65032" s="1"/>
  <c r="LC290" i="65032"/>
  <c r="LD290" i="65032" s="1"/>
  <c r="LA290" i="65032"/>
  <c r="LB290" i="65032" s="1"/>
  <c r="LC323" i="65032"/>
  <c r="LD323" i="65032" s="1"/>
  <c r="LA323" i="65032"/>
  <c r="LB323" i="65032" s="1"/>
  <c r="LA297" i="65032"/>
  <c r="LB297" i="65032" s="1"/>
  <c r="LC297" i="65032"/>
  <c r="LD297" i="65032" s="1"/>
  <c r="LC335" i="65032"/>
  <c r="LD335" i="65032" s="1"/>
  <c r="LA335" i="65032"/>
  <c r="LB335" i="65032" s="1"/>
  <c r="LC287" i="65032"/>
  <c r="LD287" i="65032" s="1"/>
  <c r="LA287" i="65032"/>
  <c r="LB287" i="65032" s="1"/>
  <c r="LC333" i="65032"/>
  <c r="LD333" i="65032" s="1"/>
  <c r="LA333" i="65032"/>
  <c r="LB333" i="65032" s="1"/>
  <c r="LC336" i="65032"/>
  <c r="LD336" i="65032" s="1"/>
  <c r="LA336" i="65032"/>
  <c r="LB336" i="65032" s="1"/>
  <c r="LC309" i="65032"/>
  <c r="LD309" i="65032" s="1"/>
  <c r="LA309" i="65032"/>
  <c r="LB309" i="65032" s="1"/>
  <c r="LA303" i="65032"/>
  <c r="LB303" i="65032" s="1"/>
  <c r="LC303" i="65032"/>
  <c r="LD303" i="65032" s="1"/>
  <c r="LC337" i="65032"/>
  <c r="LD337" i="65032" s="1"/>
  <c r="LA337" i="65032"/>
  <c r="LB337" i="65032" s="1"/>
  <c r="LC329" i="65032"/>
  <c r="LD329" i="65032" s="1"/>
  <c r="LA329" i="65032"/>
  <c r="LB329" i="65032" s="1"/>
  <c r="LC300" i="65032"/>
  <c r="LD300" i="65032" s="1"/>
  <c r="LA300" i="65032"/>
  <c r="LB300" i="65032" s="1"/>
  <c r="LA327" i="65032"/>
  <c r="LB327" i="65032" s="1"/>
  <c r="LC327" i="65032"/>
  <c r="LD327" i="65032" s="1"/>
  <c r="LA320" i="65032"/>
  <c r="LB320" i="65032" s="1"/>
  <c r="LC320" i="65032"/>
  <c r="LD320" i="65032" s="1"/>
  <c r="LC324" i="65032"/>
  <c r="LD324" i="65032" s="1"/>
  <c r="LA324" i="65032"/>
  <c r="LB324" i="65032" s="1"/>
  <c r="LA315" i="65032"/>
  <c r="LB315" i="65032" s="1"/>
  <c r="LC315" i="65032"/>
  <c r="LD315" i="65032" s="1"/>
  <c r="KQ189" i="65032"/>
  <c r="KQ253" i="65032" s="1"/>
  <c r="KS62" i="65032"/>
  <c r="KS189" i="65032" s="1"/>
  <c r="KT189" i="65032" s="1"/>
  <c r="KU189" i="65032"/>
  <c r="KU253" i="65032" s="1"/>
  <c r="KO62" i="65032"/>
  <c r="KO189" i="65032" s="1"/>
  <c r="KO253" i="65032" s="1"/>
  <c r="KP253" i="65032" s="1"/>
  <c r="FJ62" i="65032"/>
  <c r="KN189" i="65032"/>
  <c r="KN253" i="65032" s="1"/>
  <c r="FI62" i="65032"/>
  <c r="KK208" i="65032"/>
  <c r="KK272" i="65032" s="1"/>
  <c r="KL272" i="65032" s="1"/>
  <c r="KG272" i="65032"/>
  <c r="KH272" i="65032" s="1"/>
  <c r="FD66" i="65032"/>
  <c r="JW66" i="65032"/>
  <c r="JT193" i="65032"/>
  <c r="JT257" i="65032" s="1"/>
  <c r="JU66" i="65032"/>
  <c r="JR193" i="65032"/>
  <c r="JQ257" i="65032"/>
  <c r="JR257" i="65032" s="1"/>
  <c r="KS84" i="65032"/>
  <c r="KT84" i="65032" s="1"/>
  <c r="JT48" i="65032"/>
  <c r="JS175" i="65032"/>
  <c r="JS239" i="65032" s="1"/>
  <c r="JQ175" i="65032"/>
  <c r="JR48" i="65032"/>
  <c r="KV84" i="65032"/>
  <c r="KW84" i="65032" s="1"/>
  <c r="KX84" i="65032" s="1"/>
  <c r="KR211" i="65032"/>
  <c r="KR275" i="65032" s="1"/>
  <c r="FJ84" i="65032"/>
  <c r="FJ81" i="65032"/>
  <c r="KQ208" i="65032"/>
  <c r="KQ272" i="65032" s="1"/>
  <c r="KQ211" i="65032"/>
  <c r="KQ275" i="65032" s="1"/>
  <c r="JD176" i="65032"/>
  <c r="JD240" i="65032" s="1"/>
  <c r="JE49" i="65032"/>
  <c r="EZ49" i="65032"/>
  <c r="JG49" i="65032"/>
  <c r="JA240" i="65032"/>
  <c r="JB240" i="65032" s="1"/>
  <c r="JB176" i="65032"/>
  <c r="KS81" i="65032"/>
  <c r="KS208" i="65032" s="1"/>
  <c r="KS272" i="65032" s="1"/>
  <c r="KT272" i="65032" s="1"/>
  <c r="FE70" i="65032"/>
  <c r="KA70" i="65032"/>
  <c r="JY70" i="65032"/>
  <c r="JX197" i="65032"/>
  <c r="JX261" i="65032" s="1"/>
  <c r="JV197" i="65032"/>
  <c r="JU261" i="65032"/>
  <c r="JV261" i="65032" s="1"/>
  <c r="KH177" i="65032"/>
  <c r="KG241" i="65032"/>
  <c r="KH241" i="65032" s="1"/>
  <c r="KK50" i="65032"/>
  <c r="FH50" i="65032"/>
  <c r="KJ177" i="65032"/>
  <c r="KJ241" i="65032" s="1"/>
  <c r="KM50" i="65032"/>
  <c r="JD165" i="65032"/>
  <c r="JD229" i="65032" s="1"/>
  <c r="JG38" i="65032"/>
  <c r="JE38" i="65032"/>
  <c r="EZ38" i="65032"/>
  <c r="JT158" i="65032"/>
  <c r="JT222" i="65032" s="1"/>
  <c r="JW31" i="65032"/>
  <c r="JU31" i="65032"/>
  <c r="JR158" i="65032"/>
  <c r="JQ222" i="65032"/>
  <c r="JR222" i="65032" s="1"/>
  <c r="JE32" i="65032"/>
  <c r="EZ32" i="65032"/>
  <c r="JD159" i="65032"/>
  <c r="JD223" i="65032" s="1"/>
  <c r="JG32" i="65032"/>
  <c r="JA229" i="65032"/>
  <c r="JB229" i="65032" s="1"/>
  <c r="JB165" i="65032"/>
  <c r="JA223" i="65032"/>
  <c r="JB223" i="65032" s="1"/>
  <c r="JB159" i="65032"/>
  <c r="JG170" i="65032"/>
  <c r="JG234" i="65032" s="1"/>
  <c r="JH43" i="65032"/>
  <c r="JF43" i="65032"/>
  <c r="JE170" i="65032"/>
  <c r="JF169" i="65032"/>
  <c r="JE233" i="65032"/>
  <c r="JF233" i="65032" s="1"/>
  <c r="JL41" i="65032"/>
  <c r="JK168" i="65032"/>
  <c r="JK232" i="65032" s="1"/>
  <c r="JK42" i="65032"/>
  <c r="JI42" i="65032"/>
  <c r="JH169" i="65032"/>
  <c r="JH233" i="65032" s="1"/>
  <c r="FA42" i="65032"/>
  <c r="JQ269" i="65032"/>
  <c r="JR269" i="65032" s="1"/>
  <c r="JR205" i="65032"/>
  <c r="JU78" i="65032"/>
  <c r="JT205" i="65032"/>
  <c r="JT269" i="65032" s="1"/>
  <c r="FD78" i="65032"/>
  <c r="JW78" i="65032"/>
  <c r="JJ41" i="65032"/>
  <c r="JI168" i="65032"/>
  <c r="JV206" i="65032"/>
  <c r="JU270" i="65032"/>
  <c r="JV270" i="65032" s="1"/>
  <c r="FE79" i="65032"/>
  <c r="KA79" i="65032"/>
  <c r="JX206" i="65032"/>
  <c r="JX270" i="65032" s="1"/>
  <c r="JY79" i="65032"/>
  <c r="KB34" i="65032"/>
  <c r="KA161" i="65032"/>
  <c r="KA225" i="65032" s="1"/>
  <c r="JY161" i="65032"/>
  <c r="JZ34" i="65032"/>
  <c r="JB33" i="65032"/>
  <c r="JA160" i="65032"/>
  <c r="JD33" i="65032"/>
  <c r="JC160" i="65032"/>
  <c r="JC224" i="65032" s="1"/>
  <c r="JO73" i="65032"/>
  <c r="JM73" i="65032"/>
  <c r="FB73" i="65032"/>
  <c r="JL200" i="65032"/>
  <c r="JL264" i="65032" s="1"/>
  <c r="JP57" i="65032"/>
  <c r="JO184" i="65032"/>
  <c r="JO248" i="65032" s="1"/>
  <c r="JH46" i="65032"/>
  <c r="JG173" i="65032"/>
  <c r="JG237" i="65032" s="1"/>
  <c r="JE173" i="65032"/>
  <c r="JF46" i="65032"/>
  <c r="JM184" i="65032"/>
  <c r="JN57" i="65032"/>
  <c r="JI264" i="65032"/>
  <c r="JJ264" i="65032" s="1"/>
  <c r="JJ200" i="65032"/>
  <c r="JR207" i="65032"/>
  <c r="JQ271" i="65032"/>
  <c r="JR271" i="65032" s="1"/>
  <c r="JN188" i="65032"/>
  <c r="JM252" i="65032"/>
  <c r="JN252" i="65032" s="1"/>
  <c r="JU226" i="65032"/>
  <c r="JV226" i="65032" s="1"/>
  <c r="JV162" i="65032"/>
  <c r="EY24" i="65032"/>
  <c r="KA35" i="65032"/>
  <c r="JX162" i="65032"/>
  <c r="JX226" i="65032" s="1"/>
  <c r="JY35" i="65032"/>
  <c r="JU72" i="65032"/>
  <c r="JT199" i="65032"/>
  <c r="JT263" i="65032" s="1"/>
  <c r="JW72" i="65032"/>
  <c r="FD72" i="65032"/>
  <c r="JF68" i="65032"/>
  <c r="JE195" i="65032"/>
  <c r="JU80" i="65032"/>
  <c r="JT207" i="65032"/>
  <c r="JT271" i="65032" s="1"/>
  <c r="JW80" i="65032"/>
  <c r="FD80" i="65032"/>
  <c r="JX183" i="65032"/>
  <c r="JX247" i="65032" s="1"/>
  <c r="FE56" i="65032"/>
  <c r="JY56" i="65032"/>
  <c r="KA56" i="65032"/>
  <c r="JA167" i="65032"/>
  <c r="JB40" i="65032"/>
  <c r="JU247" i="65032"/>
  <c r="JV247" i="65032" s="1"/>
  <c r="JV183" i="65032"/>
  <c r="JU209" i="65032"/>
  <c r="JV82" i="65032"/>
  <c r="JP188" i="65032"/>
  <c r="JP252" i="65032" s="1"/>
  <c r="JQ61" i="65032"/>
  <c r="FC61" i="65032"/>
  <c r="JS61" i="65032"/>
  <c r="JX82" i="65032"/>
  <c r="JW209" i="65032"/>
  <c r="JW273" i="65032" s="1"/>
  <c r="JJ156" i="65032"/>
  <c r="JI220" i="65032"/>
  <c r="JJ220" i="65032" s="1"/>
  <c r="JR199" i="65032"/>
  <c r="JQ263" i="65032"/>
  <c r="JR263" i="65032" s="1"/>
  <c r="JH68" i="65032"/>
  <c r="JG195" i="65032"/>
  <c r="JG259" i="65032" s="1"/>
  <c r="JL156" i="65032"/>
  <c r="JL220" i="65032" s="1"/>
  <c r="JO29" i="65032"/>
  <c r="JM29" i="65032"/>
  <c r="FB29" i="65032"/>
  <c r="JD40" i="65032"/>
  <c r="JC167" i="65032"/>
  <c r="JC231" i="65032" s="1"/>
  <c r="JA172" i="65032"/>
  <c r="JB45" i="65032"/>
  <c r="JB178" i="65032"/>
  <c r="JA242" i="65032"/>
  <c r="JB242" i="65032" s="1"/>
  <c r="JE203" i="65032"/>
  <c r="JF76" i="65032"/>
  <c r="JM255" i="65032"/>
  <c r="JN255" i="65032" s="1"/>
  <c r="JN191" i="65032"/>
  <c r="JD45" i="65032"/>
  <c r="JC172" i="65032"/>
  <c r="JC236" i="65032" s="1"/>
  <c r="JF85" i="65032"/>
  <c r="JE212" i="65032"/>
  <c r="JG203" i="65032"/>
  <c r="JG267" i="65032" s="1"/>
  <c r="JH76" i="65032"/>
  <c r="FC64" i="65032"/>
  <c r="JS64" i="65032"/>
  <c r="JQ64" i="65032"/>
  <c r="JP191" i="65032"/>
  <c r="JP255" i="65032" s="1"/>
  <c r="JG51" i="65032"/>
  <c r="EZ51" i="65032"/>
  <c r="JE51" i="65032"/>
  <c r="JD178" i="65032"/>
  <c r="JD242" i="65032" s="1"/>
  <c r="JH85" i="65032"/>
  <c r="JG212" i="65032"/>
  <c r="JG276" i="65032" s="1"/>
  <c r="JL164" i="65032"/>
  <c r="JL228" i="65032" s="1"/>
  <c r="JO37" i="65032"/>
  <c r="JM37" i="65032"/>
  <c r="JE277" i="65032"/>
  <c r="JF277" i="65032" s="1"/>
  <c r="JF213" i="65032"/>
  <c r="JE260" i="65032"/>
  <c r="JF260" i="65032" s="1"/>
  <c r="JF196" i="65032"/>
  <c r="JD28" i="65032"/>
  <c r="JC155" i="65032"/>
  <c r="JC219" i="65032" s="1"/>
  <c r="JH157" i="65032"/>
  <c r="JH221" i="65032" s="1"/>
  <c r="JK30" i="65032"/>
  <c r="JI30" i="65032"/>
  <c r="FA30" i="65032"/>
  <c r="JV190" i="65032"/>
  <c r="JU254" i="65032"/>
  <c r="JV254" i="65032" s="1"/>
  <c r="JB28" i="65032"/>
  <c r="JA155" i="65032"/>
  <c r="JH213" i="65032"/>
  <c r="JH277" i="65032" s="1"/>
  <c r="JI86" i="65032"/>
  <c r="FA86" i="65032"/>
  <c r="JK86" i="65032"/>
  <c r="EZ27" i="65032"/>
  <c r="JG27" i="65032"/>
  <c r="JE27" i="65032"/>
  <c r="JD154" i="65032"/>
  <c r="JD218" i="65032" s="1"/>
  <c r="JF157" i="65032"/>
  <c r="JE221" i="65032"/>
  <c r="JF221" i="65032" s="1"/>
  <c r="JA218" i="65032"/>
  <c r="JB218" i="65032" s="1"/>
  <c r="JB154" i="65032"/>
  <c r="JB44" i="65032"/>
  <c r="JA171" i="65032"/>
  <c r="KA63" i="65032"/>
  <c r="JX190" i="65032"/>
  <c r="JX254" i="65032" s="1"/>
  <c r="FE63" i="65032"/>
  <c r="JY63" i="65032"/>
  <c r="FA69" i="65032"/>
  <c r="JH196" i="65032"/>
  <c r="JH260" i="65032" s="1"/>
  <c r="JK69" i="65032"/>
  <c r="JI69" i="65032"/>
  <c r="JI228" i="65032"/>
  <c r="JJ228" i="65032" s="1"/>
  <c r="JJ164" i="65032"/>
  <c r="JD44" i="65032"/>
  <c r="JC171" i="65032"/>
  <c r="JC235" i="65032" s="1"/>
  <c r="JV67" i="65032"/>
  <c r="JU194" i="65032"/>
  <c r="JX74" i="65032"/>
  <c r="JW201" i="65032"/>
  <c r="JW265" i="65032" s="1"/>
  <c r="JI179" i="65032"/>
  <c r="JJ52" i="65032"/>
  <c r="JF210" i="65032"/>
  <c r="JE274" i="65032"/>
  <c r="JF274" i="65032" s="1"/>
  <c r="JR163" i="65032"/>
  <c r="JQ227" i="65032"/>
  <c r="JR227" i="65032" s="1"/>
  <c r="JH210" i="65032"/>
  <c r="JH274" i="65032" s="1"/>
  <c r="JI83" i="65032"/>
  <c r="FA83" i="65032"/>
  <c r="JK83" i="65032"/>
  <c r="JH174" i="65032"/>
  <c r="JH238" i="65032" s="1"/>
  <c r="JI47" i="65032"/>
  <c r="JK47" i="65032"/>
  <c r="FA47" i="65032"/>
  <c r="JT163" i="65032"/>
  <c r="JT227" i="65032" s="1"/>
  <c r="JU36" i="65032"/>
  <c r="JW36" i="65032"/>
  <c r="JE166" i="65032"/>
  <c r="JF39" i="65032"/>
  <c r="JF54" i="65032"/>
  <c r="JE181" i="65032"/>
  <c r="JE250" i="65032"/>
  <c r="JF250" i="65032" s="1"/>
  <c r="JF186" i="65032"/>
  <c r="JR75" i="65032"/>
  <c r="JQ202" i="65032"/>
  <c r="JX67" i="65032"/>
  <c r="JW194" i="65032"/>
  <c r="JW258" i="65032" s="1"/>
  <c r="JL71" i="65032"/>
  <c r="JK198" i="65032"/>
  <c r="JK262" i="65032" s="1"/>
  <c r="JQ187" i="65032"/>
  <c r="JR60" i="65032"/>
  <c r="JV74" i="65032"/>
  <c r="JU201" i="65032"/>
  <c r="JF192" i="65032"/>
  <c r="JE256" i="65032"/>
  <c r="JF256" i="65032" s="1"/>
  <c r="JH39" i="65032"/>
  <c r="JG166" i="65032"/>
  <c r="JG230" i="65032" s="1"/>
  <c r="JK179" i="65032"/>
  <c r="JK243" i="65032" s="1"/>
  <c r="JL52" i="65032"/>
  <c r="JF174" i="65032"/>
  <c r="JE238" i="65032"/>
  <c r="JF238" i="65032" s="1"/>
  <c r="JT75" i="65032"/>
  <c r="JS202" i="65032"/>
  <c r="JS266" i="65032" s="1"/>
  <c r="JT60" i="65032"/>
  <c r="JS187" i="65032"/>
  <c r="JS251" i="65032" s="1"/>
  <c r="JH192" i="65032"/>
  <c r="JH256" i="65032" s="1"/>
  <c r="FA65" i="65032"/>
  <c r="JK65" i="65032"/>
  <c r="JI65" i="65032"/>
  <c r="FD36" i="65032"/>
  <c r="JH186" i="65032"/>
  <c r="JH250" i="65032" s="1"/>
  <c r="JI59" i="65032"/>
  <c r="FA59" i="65032"/>
  <c r="JK59" i="65032"/>
  <c r="JH54" i="65032"/>
  <c r="JG181" i="65032"/>
  <c r="JG245" i="65032" s="1"/>
  <c r="JI198" i="65032"/>
  <c r="JJ71" i="65032"/>
  <c r="JF77" i="65032"/>
  <c r="JE204" i="65032"/>
  <c r="JG204" i="65032"/>
  <c r="JG268" i="65032" s="1"/>
  <c r="JH77" i="65032"/>
  <c r="JF55" i="65032"/>
  <c r="JE182" i="65032"/>
  <c r="JE180" i="65032"/>
  <c r="JF53" i="65032"/>
  <c r="JG182" i="65032"/>
  <c r="JG246" i="65032" s="1"/>
  <c r="JH55" i="65032"/>
  <c r="JG180" i="65032"/>
  <c r="JG244" i="65032" s="1"/>
  <c r="JH53" i="65032"/>
  <c r="JG185" i="65032"/>
  <c r="JG249" i="65032" s="1"/>
  <c r="JH58" i="65032"/>
  <c r="JF58" i="65032"/>
  <c r="JE185" i="65032"/>
  <c r="KY81" i="65032"/>
  <c r="KY208" i="65032" s="1"/>
  <c r="KY272" i="65032" s="1"/>
  <c r="KY62" i="65032"/>
  <c r="KZ62" i="65032" s="1"/>
  <c r="KX62" i="65032"/>
  <c r="KW189" i="65032"/>
  <c r="FK81" i="65032"/>
  <c r="FK62" i="65032"/>
  <c r="KV189" i="65032"/>
  <c r="KV253" i="65032" s="1"/>
  <c r="KS109" i="65032"/>
  <c r="KT109" i="65032" s="1"/>
  <c r="KU109" i="65032"/>
  <c r="KV109" i="65032" s="1"/>
  <c r="KS92" i="65032"/>
  <c r="KT92" i="65032" s="1"/>
  <c r="KU92" i="65032"/>
  <c r="KV92" i="65032" s="1"/>
  <c r="KS101" i="65032"/>
  <c r="KT101" i="65032" s="1"/>
  <c r="KU101" i="65032"/>
  <c r="KV101" i="65032" s="1"/>
  <c r="KW147" i="65032"/>
  <c r="KX147" i="65032" s="1"/>
  <c r="KY147" i="65032"/>
  <c r="KZ147" i="65032" s="1"/>
  <c r="KS103" i="65032"/>
  <c r="KT103" i="65032" s="1"/>
  <c r="KU103" i="65032"/>
  <c r="KV103" i="65032" s="1"/>
  <c r="KS99" i="65032"/>
  <c r="KT99" i="65032" s="1"/>
  <c r="KU99" i="65032"/>
  <c r="KV99" i="65032" s="1"/>
  <c r="KS93" i="65032"/>
  <c r="KT93" i="65032" s="1"/>
  <c r="KU93" i="65032"/>
  <c r="KV93" i="65032" s="1"/>
  <c r="KS105" i="65032"/>
  <c r="KT105" i="65032" s="1"/>
  <c r="KU105" i="65032"/>
  <c r="KV105" i="65032" s="1"/>
  <c r="KS97" i="65032"/>
  <c r="KT97" i="65032" s="1"/>
  <c r="KU97" i="65032"/>
  <c r="KV97" i="65032" s="1"/>
  <c r="KS95" i="65032"/>
  <c r="KT95" i="65032" s="1"/>
  <c r="KU95" i="65032"/>
  <c r="KV95" i="65032" s="1"/>
  <c r="KW143" i="65032"/>
  <c r="KX143" i="65032" s="1"/>
  <c r="KY143" i="65032"/>
  <c r="KZ143" i="65032" s="1"/>
  <c r="KW139" i="65032"/>
  <c r="KX139" i="65032" s="1"/>
  <c r="KY139" i="65032"/>
  <c r="KZ139" i="65032" s="1"/>
  <c r="KW135" i="65032"/>
  <c r="KX135" i="65032" s="1"/>
  <c r="KY135" i="65032"/>
  <c r="KZ135" i="65032" s="1"/>
  <c r="KW131" i="65032"/>
  <c r="KX131" i="65032" s="1"/>
  <c r="KY131" i="65032"/>
  <c r="KZ131" i="65032" s="1"/>
  <c r="KW127" i="65032"/>
  <c r="KX127" i="65032" s="1"/>
  <c r="KY127" i="65032"/>
  <c r="KZ127" i="65032" s="1"/>
  <c r="KW123" i="65032"/>
  <c r="KX123" i="65032" s="1"/>
  <c r="KY123" i="65032"/>
  <c r="KZ123" i="65032" s="1"/>
  <c r="KW119" i="65032"/>
  <c r="KX119" i="65032" s="1"/>
  <c r="KY119" i="65032"/>
  <c r="KZ119" i="65032" s="1"/>
  <c r="KW115" i="65032"/>
  <c r="KX115" i="65032" s="1"/>
  <c r="KY115" i="65032"/>
  <c r="KZ115" i="65032" s="1"/>
  <c r="KW111" i="65032"/>
  <c r="KX111" i="65032" s="1"/>
  <c r="KY111" i="65032"/>
  <c r="KZ111" i="65032" s="1"/>
  <c r="KW148" i="65032"/>
  <c r="KX148" i="65032" s="1"/>
  <c r="KY148" i="65032"/>
  <c r="KZ148" i="65032" s="1"/>
  <c r="KW144" i="65032"/>
  <c r="KX144" i="65032" s="1"/>
  <c r="KY144" i="65032"/>
  <c r="KZ144" i="65032" s="1"/>
  <c r="KW140" i="65032"/>
  <c r="KX140" i="65032" s="1"/>
  <c r="KY140" i="65032"/>
  <c r="KZ140" i="65032" s="1"/>
  <c r="KW136" i="65032"/>
  <c r="KX136" i="65032" s="1"/>
  <c r="KY136" i="65032"/>
  <c r="KZ136" i="65032" s="1"/>
  <c r="KW132" i="65032"/>
  <c r="KX132" i="65032" s="1"/>
  <c r="KY132" i="65032"/>
  <c r="KZ132" i="65032" s="1"/>
  <c r="KW128" i="65032"/>
  <c r="KX128" i="65032" s="1"/>
  <c r="KY128" i="65032"/>
  <c r="KZ128" i="65032" s="1"/>
  <c r="KW124" i="65032"/>
  <c r="KX124" i="65032" s="1"/>
  <c r="KY124" i="65032"/>
  <c r="KZ124" i="65032" s="1"/>
  <c r="KW120" i="65032"/>
  <c r="KX120" i="65032" s="1"/>
  <c r="KY120" i="65032"/>
  <c r="KZ120" i="65032" s="1"/>
  <c r="KW116" i="65032"/>
  <c r="KX116" i="65032" s="1"/>
  <c r="KY116" i="65032"/>
  <c r="KZ116" i="65032" s="1"/>
  <c r="KW112" i="65032"/>
  <c r="KX112" i="65032" s="1"/>
  <c r="KY112" i="65032"/>
  <c r="KZ112" i="65032" s="1"/>
  <c r="KS91" i="65032"/>
  <c r="KT91" i="65032" s="1"/>
  <c r="KU91" i="65032"/>
  <c r="KV91" i="65032" s="1"/>
  <c r="KW149" i="65032"/>
  <c r="KX149" i="65032" s="1"/>
  <c r="KY149" i="65032"/>
  <c r="KZ149" i="65032" s="1"/>
  <c r="KW145" i="65032"/>
  <c r="KX145" i="65032" s="1"/>
  <c r="KY145" i="65032"/>
  <c r="KZ145" i="65032" s="1"/>
  <c r="KW141" i="65032"/>
  <c r="KX141" i="65032" s="1"/>
  <c r="KY141" i="65032"/>
  <c r="KZ141" i="65032" s="1"/>
  <c r="KW137" i="65032"/>
  <c r="KX137" i="65032" s="1"/>
  <c r="KY137" i="65032"/>
  <c r="KZ137" i="65032" s="1"/>
  <c r="KW133" i="65032"/>
  <c r="KX133" i="65032" s="1"/>
  <c r="KY133" i="65032"/>
  <c r="KZ133" i="65032" s="1"/>
  <c r="KW129" i="65032"/>
  <c r="KX129" i="65032" s="1"/>
  <c r="KY129" i="65032"/>
  <c r="KZ129" i="65032" s="1"/>
  <c r="KW125" i="65032"/>
  <c r="KX125" i="65032" s="1"/>
  <c r="KY125" i="65032"/>
  <c r="KZ125" i="65032" s="1"/>
  <c r="KW121" i="65032"/>
  <c r="KX121" i="65032" s="1"/>
  <c r="KY121" i="65032"/>
  <c r="KZ121" i="65032" s="1"/>
  <c r="KW117" i="65032"/>
  <c r="KX117" i="65032" s="1"/>
  <c r="KY117" i="65032"/>
  <c r="KZ117" i="65032" s="1"/>
  <c r="KW113" i="65032"/>
  <c r="KX113" i="65032" s="1"/>
  <c r="KY113" i="65032"/>
  <c r="KZ113" i="65032" s="1"/>
  <c r="KW150" i="65032"/>
  <c r="KX150" i="65032" s="1"/>
  <c r="KY150" i="65032"/>
  <c r="KZ150" i="65032" s="1"/>
  <c r="KW146" i="65032"/>
  <c r="KX146" i="65032" s="1"/>
  <c r="KY146" i="65032"/>
  <c r="KZ146" i="65032" s="1"/>
  <c r="KW142" i="65032"/>
  <c r="KX142" i="65032" s="1"/>
  <c r="KY142" i="65032"/>
  <c r="KZ142" i="65032" s="1"/>
  <c r="KW138" i="65032"/>
  <c r="KX138" i="65032" s="1"/>
  <c r="KY138" i="65032"/>
  <c r="KZ138" i="65032" s="1"/>
  <c r="KW134" i="65032"/>
  <c r="KX134" i="65032" s="1"/>
  <c r="KY134" i="65032"/>
  <c r="KZ134" i="65032" s="1"/>
  <c r="KW130" i="65032"/>
  <c r="KX130" i="65032" s="1"/>
  <c r="KY130" i="65032"/>
  <c r="KZ130" i="65032" s="1"/>
  <c r="KW126" i="65032"/>
  <c r="KX126" i="65032" s="1"/>
  <c r="KY126" i="65032"/>
  <c r="KZ126" i="65032" s="1"/>
  <c r="KW122" i="65032"/>
  <c r="KX122" i="65032" s="1"/>
  <c r="KY122" i="65032"/>
  <c r="KZ122" i="65032" s="1"/>
  <c r="KW118" i="65032"/>
  <c r="KX118" i="65032" s="1"/>
  <c r="KY118" i="65032"/>
  <c r="KZ118" i="65032" s="1"/>
  <c r="KW114" i="65032"/>
  <c r="KX114" i="65032" s="1"/>
  <c r="KY114" i="65032"/>
  <c r="KZ114" i="65032" s="1"/>
  <c r="KS110" i="65032"/>
  <c r="KT110" i="65032" s="1"/>
  <c r="KU110" i="65032"/>
  <c r="KV110" i="65032" s="1"/>
  <c r="KS106" i="65032"/>
  <c r="KT106" i="65032" s="1"/>
  <c r="KU106" i="65032"/>
  <c r="KV106" i="65032" s="1"/>
  <c r="KS102" i="65032"/>
  <c r="KT102" i="65032" s="1"/>
  <c r="KU102" i="65032"/>
  <c r="KV102" i="65032" s="1"/>
  <c r="KS98" i="65032"/>
  <c r="KT98" i="65032" s="1"/>
  <c r="KU98" i="65032"/>
  <c r="KV98" i="65032" s="1"/>
  <c r="KS94" i="65032"/>
  <c r="KT94" i="65032" s="1"/>
  <c r="KU94" i="65032"/>
  <c r="KV94" i="65032" s="1"/>
  <c r="KS108" i="65032"/>
  <c r="KT108" i="65032" s="1"/>
  <c r="KU108" i="65032"/>
  <c r="KV108" i="65032" s="1"/>
  <c r="KS104" i="65032"/>
  <c r="KT104" i="65032" s="1"/>
  <c r="KU104" i="65032"/>
  <c r="KV104" i="65032" s="1"/>
  <c r="KS100" i="65032"/>
  <c r="KT100" i="65032" s="1"/>
  <c r="KU100" i="65032"/>
  <c r="KV100" i="65032" s="1"/>
  <c r="KS96" i="65032"/>
  <c r="KT96" i="65032" s="1"/>
  <c r="KU96" i="65032"/>
  <c r="KV96" i="65032" s="1"/>
  <c r="KS107" i="65032"/>
  <c r="KT107" i="65032" s="1"/>
  <c r="KU107" i="65032"/>
  <c r="KV107" i="65032" s="1"/>
  <c r="FD35" i="65032"/>
  <c r="FD31" i="65032"/>
  <c r="KR208" i="65032" l="1"/>
  <c r="KR272" i="65032" s="1"/>
  <c r="KX81" i="65032"/>
  <c r="KK253" i="65032"/>
  <c r="KL253" i="65032" s="1"/>
  <c r="KV208" i="65032"/>
  <c r="KV272" i="65032" s="1"/>
  <c r="KU208" i="65032"/>
  <c r="KU272" i="65032" s="1"/>
  <c r="KO272" i="65032"/>
  <c r="KP272" i="65032" s="1"/>
  <c r="KS253" i="65032"/>
  <c r="KT253" i="65032" s="1"/>
  <c r="KT62" i="65032"/>
  <c r="KL208" i="65032"/>
  <c r="KP62" i="65032"/>
  <c r="LE309" i="65032"/>
  <c r="LF309" i="65032" s="1"/>
  <c r="LG309" i="65032"/>
  <c r="LH309" i="65032" s="1"/>
  <c r="LG335" i="65032"/>
  <c r="LH335" i="65032" s="1"/>
  <c r="LE335" i="65032"/>
  <c r="LF335" i="65032" s="1"/>
  <c r="LG326" i="65032"/>
  <c r="LH326" i="65032" s="1"/>
  <c r="LE326" i="65032"/>
  <c r="LF326" i="65032" s="1"/>
  <c r="LG292" i="65032"/>
  <c r="LH292" i="65032" s="1"/>
  <c r="LE292" i="65032"/>
  <c r="LF292" i="65032" s="1"/>
  <c r="LE312" i="65032"/>
  <c r="LF312" i="65032" s="1"/>
  <c r="LG312" i="65032"/>
  <c r="LH312" i="65032" s="1"/>
  <c r="LE306" i="65032"/>
  <c r="LF306" i="65032" s="1"/>
  <c r="LG306" i="65032"/>
  <c r="LH306" i="65032" s="1"/>
  <c r="LE327" i="65032"/>
  <c r="LF327" i="65032" s="1"/>
  <c r="LG327" i="65032"/>
  <c r="LH327" i="65032" s="1"/>
  <c r="LE303" i="65032"/>
  <c r="LF303" i="65032" s="1"/>
  <c r="LG303" i="65032"/>
  <c r="LH303" i="65032" s="1"/>
  <c r="LE287" i="65032"/>
  <c r="LF287" i="65032" s="1"/>
  <c r="LG287" i="65032"/>
  <c r="LH287" i="65032" s="1"/>
  <c r="LE297" i="65032"/>
  <c r="LF297" i="65032" s="1"/>
  <c r="LG297" i="65032"/>
  <c r="LH297" i="65032" s="1"/>
  <c r="LE283" i="65032"/>
  <c r="LF283" i="65032" s="1"/>
  <c r="LG283" i="65032"/>
  <c r="LH283" i="65032" s="1"/>
  <c r="LG338" i="65032"/>
  <c r="LH338" i="65032" s="1"/>
  <c r="LE338" i="65032"/>
  <c r="LF338" i="65032" s="1"/>
  <c r="LE286" i="65032"/>
  <c r="LF286" i="65032" s="1"/>
  <c r="LG286" i="65032"/>
  <c r="LH286" i="65032" s="1"/>
  <c r="LG304" i="65032"/>
  <c r="LH304" i="65032" s="1"/>
  <c r="LE304" i="65032"/>
  <c r="LF304" i="65032" s="1"/>
  <c r="LG325" i="65032"/>
  <c r="LH325" i="65032" s="1"/>
  <c r="LE325" i="65032"/>
  <c r="LF325" i="65032" s="1"/>
  <c r="LG298" i="65032"/>
  <c r="LH298" i="65032" s="1"/>
  <c r="LE298" i="65032"/>
  <c r="LF298" i="65032" s="1"/>
  <c r="LE307" i="65032"/>
  <c r="LF307" i="65032" s="1"/>
  <c r="LG307" i="65032"/>
  <c r="LH307" i="65032" s="1"/>
  <c r="LG311" i="65032"/>
  <c r="LH311" i="65032" s="1"/>
  <c r="LE311" i="65032"/>
  <c r="LF311" i="65032" s="1"/>
  <c r="LE288" i="65032"/>
  <c r="LF288" i="65032" s="1"/>
  <c r="LG288" i="65032"/>
  <c r="LH288" i="65032" s="1"/>
  <c r="LG294" i="65032"/>
  <c r="LH294" i="65032" s="1"/>
  <c r="LE294" i="65032"/>
  <c r="LF294" i="65032" s="1"/>
  <c r="LE322" i="65032"/>
  <c r="LF322" i="65032" s="1"/>
  <c r="LG322" i="65032"/>
  <c r="LH322" i="65032" s="1"/>
  <c r="LG339" i="65032"/>
  <c r="LH339" i="65032" s="1"/>
  <c r="LE339" i="65032"/>
  <c r="LF339" i="65032" s="1"/>
  <c r="LE289" i="65032"/>
  <c r="LF289" i="65032" s="1"/>
  <c r="LG289" i="65032"/>
  <c r="LH289" i="65032" s="1"/>
  <c r="LG300" i="65032"/>
  <c r="LH300" i="65032" s="1"/>
  <c r="LE300" i="65032"/>
  <c r="LF300" i="65032" s="1"/>
  <c r="LE337" i="65032"/>
  <c r="LF337" i="65032" s="1"/>
  <c r="LG337" i="65032"/>
  <c r="LH337" i="65032" s="1"/>
  <c r="LE336" i="65032"/>
  <c r="LF336" i="65032" s="1"/>
  <c r="LG336" i="65032"/>
  <c r="LH336" i="65032" s="1"/>
  <c r="LG323" i="65032"/>
  <c r="LH323" i="65032" s="1"/>
  <c r="LE323" i="65032"/>
  <c r="LF323" i="65032" s="1"/>
  <c r="LE317" i="65032"/>
  <c r="LF317" i="65032" s="1"/>
  <c r="LG317" i="65032"/>
  <c r="LH317" i="65032" s="1"/>
  <c r="LE296" i="65032"/>
  <c r="LF296" i="65032" s="1"/>
  <c r="LG296" i="65032"/>
  <c r="LH296" i="65032" s="1"/>
  <c r="LG308" i="65032"/>
  <c r="LH308" i="65032" s="1"/>
  <c r="LE308" i="65032"/>
  <c r="LF308" i="65032" s="1"/>
  <c r="LE341" i="65032"/>
  <c r="LF341" i="65032" s="1"/>
  <c r="LG341" i="65032"/>
  <c r="LH341" i="65032" s="1"/>
  <c r="LE328" i="65032"/>
  <c r="LF328" i="65032" s="1"/>
  <c r="LG328" i="65032"/>
  <c r="LH328" i="65032" s="1"/>
  <c r="LG321" i="65032"/>
  <c r="LH321" i="65032" s="1"/>
  <c r="LE321" i="65032"/>
  <c r="LF321" i="65032" s="1"/>
  <c r="LE324" i="65032"/>
  <c r="LF324" i="65032" s="1"/>
  <c r="LG324" i="65032"/>
  <c r="LH324" i="65032" s="1"/>
  <c r="LE329" i="65032"/>
  <c r="LF329" i="65032" s="1"/>
  <c r="LG329" i="65032"/>
  <c r="LH329" i="65032" s="1"/>
  <c r="LE333" i="65032"/>
  <c r="LF333" i="65032" s="1"/>
  <c r="LG333" i="65032"/>
  <c r="LH333" i="65032" s="1"/>
  <c r="LE290" i="65032"/>
  <c r="LF290" i="65032" s="1"/>
  <c r="LG290" i="65032"/>
  <c r="LH290" i="65032" s="1"/>
  <c r="LG293" i="65032"/>
  <c r="LH293" i="65032" s="1"/>
  <c r="LE293" i="65032"/>
  <c r="LF293" i="65032" s="1"/>
  <c r="LG285" i="65032"/>
  <c r="LH285" i="65032" s="1"/>
  <c r="LE285" i="65032"/>
  <c r="LF285" i="65032" s="1"/>
  <c r="LE340" i="65032"/>
  <c r="LF340" i="65032" s="1"/>
  <c r="LG340" i="65032"/>
  <c r="LH340" i="65032" s="1"/>
  <c r="LE318" i="65032"/>
  <c r="LF318" i="65032" s="1"/>
  <c r="LG318" i="65032"/>
  <c r="LH318" i="65032" s="1"/>
  <c r="LG299" i="65032"/>
  <c r="LH299" i="65032" s="1"/>
  <c r="LE299" i="65032"/>
  <c r="LF299" i="65032" s="1"/>
  <c r="LE313" i="65032"/>
  <c r="LF313" i="65032" s="1"/>
  <c r="LG313" i="65032"/>
  <c r="LH313" i="65032" s="1"/>
  <c r="LG332" i="65032"/>
  <c r="LH332" i="65032" s="1"/>
  <c r="LE332" i="65032"/>
  <c r="LF332" i="65032" s="1"/>
  <c r="LC282" i="65032"/>
  <c r="LD282" i="65032" s="1"/>
  <c r="LA282" i="65032"/>
  <c r="LB282" i="65032" s="1"/>
  <c r="LE302" i="65032"/>
  <c r="LF302" i="65032" s="1"/>
  <c r="LG302" i="65032"/>
  <c r="LH302" i="65032" s="1"/>
  <c r="LE284" i="65032"/>
  <c r="LF284" i="65032" s="1"/>
  <c r="LG284" i="65032"/>
  <c r="LH284" i="65032" s="1"/>
  <c r="LE315" i="65032"/>
  <c r="LF315" i="65032" s="1"/>
  <c r="LG315" i="65032"/>
  <c r="LH315" i="65032" s="1"/>
  <c r="LG320" i="65032"/>
  <c r="LH320" i="65032" s="1"/>
  <c r="LE320" i="65032"/>
  <c r="LF320" i="65032" s="1"/>
  <c r="LG319" i="65032"/>
  <c r="LH319" i="65032" s="1"/>
  <c r="LE319" i="65032"/>
  <c r="LF319" i="65032" s="1"/>
  <c r="LG301" i="65032"/>
  <c r="LH301" i="65032" s="1"/>
  <c r="LE301" i="65032"/>
  <c r="LF301" i="65032" s="1"/>
  <c r="LE314" i="65032"/>
  <c r="LF314" i="65032" s="1"/>
  <c r="LG314" i="65032"/>
  <c r="LH314" i="65032" s="1"/>
  <c r="LG331" i="65032"/>
  <c r="LH331" i="65032" s="1"/>
  <c r="LE331" i="65032"/>
  <c r="LF331" i="65032" s="1"/>
  <c r="LE305" i="65032"/>
  <c r="LF305" i="65032" s="1"/>
  <c r="LG305" i="65032"/>
  <c r="LH305" i="65032" s="1"/>
  <c r="LE334" i="65032"/>
  <c r="LF334" i="65032" s="1"/>
  <c r="LG334" i="65032"/>
  <c r="LH334" i="65032" s="1"/>
  <c r="LG330" i="65032"/>
  <c r="LH330" i="65032" s="1"/>
  <c r="LE330" i="65032"/>
  <c r="LF330" i="65032" s="1"/>
  <c r="LE316" i="65032"/>
  <c r="LF316" i="65032" s="1"/>
  <c r="LG316" i="65032"/>
  <c r="LH316" i="65032" s="1"/>
  <c r="LE295" i="65032"/>
  <c r="LF295" i="65032" s="1"/>
  <c r="LG295" i="65032"/>
  <c r="LH295" i="65032" s="1"/>
  <c r="LG291" i="65032"/>
  <c r="LH291" i="65032" s="1"/>
  <c r="LE291" i="65032"/>
  <c r="LF291" i="65032" s="1"/>
  <c r="LG310" i="65032"/>
  <c r="LH310" i="65032" s="1"/>
  <c r="LE310" i="65032"/>
  <c r="LF310" i="65032" s="1"/>
  <c r="KP189" i="65032"/>
  <c r="FK84" i="65032"/>
  <c r="KW211" i="65032"/>
  <c r="KX211" i="65032" s="1"/>
  <c r="KS211" i="65032"/>
  <c r="KT211" i="65032" s="1"/>
  <c r="JV66" i="65032"/>
  <c r="JU193" i="65032"/>
  <c r="JX66" i="65032"/>
  <c r="JW193" i="65032"/>
  <c r="JW257" i="65032" s="1"/>
  <c r="KY84" i="65032"/>
  <c r="KZ84" i="65032" s="1"/>
  <c r="LA84" i="65032" s="1"/>
  <c r="LB84" i="65032" s="1"/>
  <c r="KV211" i="65032"/>
  <c r="KV275" i="65032" s="1"/>
  <c r="JR175" i="65032"/>
  <c r="JQ239" i="65032"/>
  <c r="JR239" i="65032" s="1"/>
  <c r="JW48" i="65032"/>
  <c r="JT175" i="65032"/>
  <c r="JT239" i="65032" s="1"/>
  <c r="FD48" i="65032"/>
  <c r="JU48" i="65032"/>
  <c r="KT208" i="65032"/>
  <c r="KT81" i="65032"/>
  <c r="JG176" i="65032"/>
  <c r="JG240" i="65032" s="1"/>
  <c r="JH49" i="65032"/>
  <c r="JE176" i="65032"/>
  <c r="JF49" i="65032"/>
  <c r="JY197" i="65032"/>
  <c r="JZ70" i="65032"/>
  <c r="KB70" i="65032"/>
  <c r="KA197" i="65032"/>
  <c r="KA261" i="65032" s="1"/>
  <c r="KM177" i="65032"/>
  <c r="KM241" i="65032" s="1"/>
  <c r="KN50" i="65032"/>
  <c r="KK177" i="65032"/>
  <c r="KL50" i="65032"/>
  <c r="JU158" i="65032"/>
  <c r="JV31" i="65032"/>
  <c r="JF38" i="65032"/>
  <c r="JE165" i="65032"/>
  <c r="JE159" i="65032"/>
  <c r="JF32" i="65032"/>
  <c r="JW158" i="65032"/>
  <c r="JW222" i="65032" s="1"/>
  <c r="JX31" i="65032"/>
  <c r="JG165" i="65032"/>
  <c r="JG229" i="65032" s="1"/>
  <c r="JH38" i="65032"/>
  <c r="JG159" i="65032"/>
  <c r="JG223" i="65032" s="1"/>
  <c r="JH32" i="65032"/>
  <c r="JE234" i="65032"/>
  <c r="JF234" i="65032" s="1"/>
  <c r="JF170" i="65032"/>
  <c r="JH170" i="65032"/>
  <c r="JH234" i="65032" s="1"/>
  <c r="JI43" i="65032"/>
  <c r="JK43" i="65032"/>
  <c r="FA43" i="65032"/>
  <c r="JI232" i="65032"/>
  <c r="JJ232" i="65032" s="1"/>
  <c r="JJ168" i="65032"/>
  <c r="JU205" i="65032"/>
  <c r="JV78" i="65032"/>
  <c r="JL168" i="65032"/>
  <c r="JL232" i="65032" s="1"/>
  <c r="JO41" i="65032"/>
  <c r="JM41" i="65032"/>
  <c r="FB41" i="65032"/>
  <c r="JX78" i="65032"/>
  <c r="JW205" i="65032"/>
  <c r="JW269" i="65032" s="1"/>
  <c r="JJ42" i="65032"/>
  <c r="JI169" i="65032"/>
  <c r="JL42" i="65032"/>
  <c r="JK169" i="65032"/>
  <c r="JK233" i="65032" s="1"/>
  <c r="JY206" i="65032"/>
  <c r="JZ79" i="65032"/>
  <c r="KA206" i="65032"/>
  <c r="KA270" i="65032" s="1"/>
  <c r="KB79" i="65032"/>
  <c r="KB161" i="65032"/>
  <c r="KB225" i="65032" s="1"/>
  <c r="KC34" i="65032"/>
  <c r="KE34" i="65032"/>
  <c r="FF34" i="65032"/>
  <c r="JG33" i="65032"/>
  <c r="JE33" i="65032"/>
  <c r="JD160" i="65032"/>
  <c r="JD224" i="65032" s="1"/>
  <c r="EZ33" i="65032"/>
  <c r="JY225" i="65032"/>
  <c r="JZ225" i="65032" s="1"/>
  <c r="JZ161" i="65032"/>
  <c r="JB160" i="65032"/>
  <c r="JA224" i="65032"/>
  <c r="JB224" i="65032" s="1"/>
  <c r="JM248" i="65032"/>
  <c r="JN248" i="65032" s="1"/>
  <c r="JN184" i="65032"/>
  <c r="KY189" i="65032"/>
  <c r="KY253" i="65032" s="1"/>
  <c r="KZ81" i="65032"/>
  <c r="JN73" i="65032"/>
  <c r="JM200" i="65032"/>
  <c r="JF173" i="65032"/>
  <c r="JE237" i="65032"/>
  <c r="JF237" i="65032" s="1"/>
  <c r="JK46" i="65032"/>
  <c r="JH173" i="65032"/>
  <c r="JH237" i="65032" s="1"/>
  <c r="JI46" i="65032"/>
  <c r="FA46" i="65032"/>
  <c r="JP184" i="65032"/>
  <c r="JP248" i="65032" s="1"/>
  <c r="JS57" i="65032"/>
  <c r="FC57" i="65032"/>
  <c r="JQ57" i="65032"/>
  <c r="JO200" i="65032"/>
  <c r="JO264" i="65032" s="1"/>
  <c r="JP73" i="65032"/>
  <c r="JD167" i="65032"/>
  <c r="JD231" i="65032" s="1"/>
  <c r="JG40" i="65032"/>
  <c r="JE40" i="65032"/>
  <c r="EZ40" i="65032"/>
  <c r="JT61" i="65032"/>
  <c r="JS188" i="65032"/>
  <c r="JS252" i="65032" s="1"/>
  <c r="JY162" i="65032"/>
  <c r="JZ35" i="65032"/>
  <c r="JU273" i="65032"/>
  <c r="JV273" i="65032" s="1"/>
  <c r="JV209" i="65032"/>
  <c r="JA231" i="65032"/>
  <c r="JB231" i="65032" s="1"/>
  <c r="JB167" i="65032"/>
  <c r="JV80" i="65032"/>
  <c r="JU207" i="65032"/>
  <c r="JX72" i="65032"/>
  <c r="JW199" i="65032"/>
  <c r="JW263" i="65032" s="1"/>
  <c r="JM156" i="65032"/>
  <c r="JN29" i="65032"/>
  <c r="JI68" i="65032"/>
  <c r="FA68" i="65032"/>
  <c r="JK68" i="65032"/>
  <c r="JH195" i="65032"/>
  <c r="JH259" i="65032" s="1"/>
  <c r="JQ188" i="65032"/>
  <c r="JR61" i="65032"/>
  <c r="KA183" i="65032"/>
  <c r="KA247" i="65032" s="1"/>
  <c r="KB56" i="65032"/>
  <c r="JF195" i="65032"/>
  <c r="JE259" i="65032"/>
  <c r="JF259" i="65032" s="1"/>
  <c r="KB35" i="65032"/>
  <c r="KA162" i="65032"/>
  <c r="KA226" i="65032" s="1"/>
  <c r="JO156" i="65032"/>
  <c r="JO220" i="65032" s="1"/>
  <c r="JP29" i="65032"/>
  <c r="KA82" i="65032"/>
  <c r="JY82" i="65032"/>
  <c r="FE82" i="65032"/>
  <c r="JX209" i="65032"/>
  <c r="JX273" i="65032" s="1"/>
  <c r="JZ56" i="65032"/>
  <c r="JY183" i="65032"/>
  <c r="JX80" i="65032"/>
  <c r="JW207" i="65032"/>
  <c r="JW271" i="65032" s="1"/>
  <c r="JU199" i="65032"/>
  <c r="JV72" i="65032"/>
  <c r="JH203" i="65032"/>
  <c r="JH267" i="65032" s="1"/>
  <c r="JI76" i="65032"/>
  <c r="FA76" i="65032"/>
  <c r="JK76" i="65032"/>
  <c r="JF212" i="65032"/>
  <c r="JE276" i="65032"/>
  <c r="JF276" i="65032" s="1"/>
  <c r="JH51" i="65032"/>
  <c r="JG178" i="65032"/>
  <c r="JG242" i="65032" s="1"/>
  <c r="JQ191" i="65032"/>
  <c r="JR64" i="65032"/>
  <c r="JS191" i="65032"/>
  <c r="JS255" i="65032" s="1"/>
  <c r="JT64" i="65032"/>
  <c r="JH212" i="65032"/>
  <c r="JH276" i="65032" s="1"/>
  <c r="FA85" i="65032"/>
  <c r="JI85" i="65032"/>
  <c r="JK85" i="65032"/>
  <c r="JE178" i="65032"/>
  <c r="JF51" i="65032"/>
  <c r="JG45" i="65032"/>
  <c r="JE45" i="65032"/>
  <c r="JD172" i="65032"/>
  <c r="JD236" i="65032" s="1"/>
  <c r="EZ45" i="65032"/>
  <c r="JF203" i="65032"/>
  <c r="JE267" i="65032"/>
  <c r="JF267" i="65032" s="1"/>
  <c r="JA236" i="65032"/>
  <c r="JB236" i="65032" s="1"/>
  <c r="JB172" i="65032"/>
  <c r="KA190" i="65032"/>
  <c r="KA254" i="65032" s="1"/>
  <c r="KB63" i="65032"/>
  <c r="JE154" i="65032"/>
  <c r="JF27" i="65032"/>
  <c r="JJ30" i="65032"/>
  <c r="JI157" i="65032"/>
  <c r="JD155" i="65032"/>
  <c r="JD219" i="65032" s="1"/>
  <c r="JG28" i="65032"/>
  <c r="JE28" i="65032"/>
  <c r="EZ28" i="65032"/>
  <c r="JJ69" i="65032"/>
  <c r="JI196" i="65032"/>
  <c r="JY190" i="65032"/>
  <c r="JZ63" i="65032"/>
  <c r="JA235" i="65032"/>
  <c r="JB235" i="65032" s="1"/>
  <c r="JB171" i="65032"/>
  <c r="JH27" i="65032"/>
  <c r="JG154" i="65032"/>
  <c r="JG218" i="65032" s="1"/>
  <c r="JI213" i="65032"/>
  <c r="JJ86" i="65032"/>
  <c r="JK157" i="65032"/>
  <c r="JK221" i="65032" s="1"/>
  <c r="JL30" i="65032"/>
  <c r="JM164" i="65032"/>
  <c r="JN37" i="65032"/>
  <c r="JD171" i="65032"/>
  <c r="JD235" i="65032" s="1"/>
  <c r="JG44" i="65032"/>
  <c r="JE44" i="65032"/>
  <c r="EZ44" i="65032"/>
  <c r="JK196" i="65032"/>
  <c r="JK260" i="65032" s="1"/>
  <c r="JL69" i="65032"/>
  <c r="JO164" i="65032"/>
  <c r="JO228" i="65032" s="1"/>
  <c r="JP37" i="65032"/>
  <c r="FC37" i="65032" s="1"/>
  <c r="JK213" i="65032"/>
  <c r="JK277" i="65032" s="1"/>
  <c r="JL86" i="65032"/>
  <c r="JB155" i="65032"/>
  <c r="JA219" i="65032"/>
  <c r="JB219" i="65032" s="1"/>
  <c r="JJ179" i="65032"/>
  <c r="JI243" i="65032"/>
  <c r="JJ243" i="65032" s="1"/>
  <c r="JT187" i="65032"/>
  <c r="JT251" i="65032" s="1"/>
  <c r="FD60" i="65032"/>
  <c r="JW60" i="65032"/>
  <c r="JU60" i="65032"/>
  <c r="JL198" i="65032"/>
  <c r="JL262" i="65032" s="1"/>
  <c r="JO71" i="65032"/>
  <c r="FB71" i="65032"/>
  <c r="JM71" i="65032"/>
  <c r="JL83" i="65032"/>
  <c r="JK210" i="65032"/>
  <c r="JK274" i="65032" s="1"/>
  <c r="JJ59" i="65032"/>
  <c r="JI186" i="65032"/>
  <c r="JI192" i="65032"/>
  <c r="JJ65" i="65032"/>
  <c r="JR202" i="65032"/>
  <c r="JQ266" i="65032"/>
  <c r="JR266" i="65032" s="1"/>
  <c r="JW163" i="65032"/>
  <c r="JW227" i="65032" s="1"/>
  <c r="JX36" i="65032"/>
  <c r="JL47" i="65032"/>
  <c r="JK174" i="65032"/>
  <c r="JK238" i="65032" s="1"/>
  <c r="KA74" i="65032"/>
  <c r="FE74" i="65032"/>
  <c r="JY74" i="65032"/>
  <c r="JX201" i="65032"/>
  <c r="JX265" i="65032" s="1"/>
  <c r="JV194" i="65032"/>
  <c r="JU258" i="65032"/>
  <c r="JV258" i="65032" s="1"/>
  <c r="JL59" i="65032"/>
  <c r="JK186" i="65032"/>
  <c r="JK250" i="65032" s="1"/>
  <c r="JL179" i="65032"/>
  <c r="JL243" i="65032" s="1"/>
  <c r="JO52" i="65032"/>
  <c r="FB52" i="65032"/>
  <c r="JM52" i="65032"/>
  <c r="JV201" i="65032"/>
  <c r="JU265" i="65032"/>
  <c r="JV265" i="65032" s="1"/>
  <c r="JF181" i="65032"/>
  <c r="JE245" i="65032"/>
  <c r="JF245" i="65032" s="1"/>
  <c r="JI262" i="65032"/>
  <c r="JJ262" i="65032" s="1"/>
  <c r="JJ198" i="65032"/>
  <c r="JX194" i="65032"/>
  <c r="JX258" i="65032" s="1"/>
  <c r="KA67" i="65032"/>
  <c r="JY67" i="65032"/>
  <c r="FE67" i="65032"/>
  <c r="JF166" i="65032"/>
  <c r="JE230" i="65032"/>
  <c r="JF230" i="65032" s="1"/>
  <c r="JH181" i="65032"/>
  <c r="JH245" i="65032" s="1"/>
  <c r="FA54" i="65032"/>
  <c r="JI54" i="65032"/>
  <c r="JK54" i="65032"/>
  <c r="JK192" i="65032"/>
  <c r="JK256" i="65032" s="1"/>
  <c r="JL65" i="65032"/>
  <c r="JT202" i="65032"/>
  <c r="JT266" i="65032" s="1"/>
  <c r="JW75" i="65032"/>
  <c r="FD75" i="65032"/>
  <c r="JU75" i="65032"/>
  <c r="JH166" i="65032"/>
  <c r="JH230" i="65032" s="1"/>
  <c r="JK39" i="65032"/>
  <c r="JI39" i="65032"/>
  <c r="FA39" i="65032"/>
  <c r="JR187" i="65032"/>
  <c r="JQ251" i="65032"/>
  <c r="JR251" i="65032" s="1"/>
  <c r="JV36" i="65032"/>
  <c r="JU163" i="65032"/>
  <c r="JJ47" i="65032"/>
  <c r="JI174" i="65032"/>
  <c r="JI210" i="65032"/>
  <c r="JJ83" i="65032"/>
  <c r="JH204" i="65032"/>
  <c r="JH268" i="65032" s="1"/>
  <c r="JK77" i="65032"/>
  <c r="FA77" i="65032"/>
  <c r="JI77" i="65032"/>
  <c r="JF204" i="65032"/>
  <c r="JE268" i="65032"/>
  <c r="JF268" i="65032" s="1"/>
  <c r="JI53" i="65032"/>
  <c r="JK53" i="65032"/>
  <c r="JH180" i="65032"/>
  <c r="JH244" i="65032" s="1"/>
  <c r="FA53" i="65032"/>
  <c r="JK55" i="65032"/>
  <c r="JI55" i="65032"/>
  <c r="FA55" i="65032"/>
  <c r="JH182" i="65032"/>
  <c r="JH246" i="65032" s="1"/>
  <c r="JE246" i="65032"/>
  <c r="JF246" i="65032" s="1"/>
  <c r="JF182" i="65032"/>
  <c r="JE244" i="65032"/>
  <c r="JF244" i="65032" s="1"/>
  <c r="JF180" i="65032"/>
  <c r="JE249" i="65032"/>
  <c r="JF249" i="65032" s="1"/>
  <c r="JF185" i="65032"/>
  <c r="JH185" i="65032"/>
  <c r="JH249" i="65032" s="1"/>
  <c r="JI58" i="65032"/>
  <c r="FA58" i="65032"/>
  <c r="JK58" i="65032"/>
  <c r="LA62" i="65032"/>
  <c r="LA189" i="65032" s="1"/>
  <c r="LC62" i="65032"/>
  <c r="LD62" i="65032" s="1"/>
  <c r="LE62" i="65032" s="1"/>
  <c r="FL62" i="65032"/>
  <c r="KZ189" i="65032"/>
  <c r="KZ253" i="65032" s="1"/>
  <c r="KX189" i="65032"/>
  <c r="KW253" i="65032"/>
  <c r="KX253" i="65032" s="1"/>
  <c r="KX208" i="65032"/>
  <c r="KW272" i="65032"/>
  <c r="KX272" i="65032" s="1"/>
  <c r="KW107" i="65032"/>
  <c r="KX107" i="65032" s="1"/>
  <c r="KY107" i="65032"/>
  <c r="KZ107" i="65032" s="1"/>
  <c r="KW96" i="65032"/>
  <c r="KX96" i="65032" s="1"/>
  <c r="KY96" i="65032"/>
  <c r="KZ96" i="65032" s="1"/>
  <c r="KW100" i="65032"/>
  <c r="KX100" i="65032" s="1"/>
  <c r="KY100" i="65032"/>
  <c r="KZ100" i="65032" s="1"/>
  <c r="KW104" i="65032"/>
  <c r="KX104" i="65032" s="1"/>
  <c r="KY104" i="65032"/>
  <c r="KZ104" i="65032" s="1"/>
  <c r="KW108" i="65032"/>
  <c r="KX108" i="65032" s="1"/>
  <c r="KY108" i="65032"/>
  <c r="KZ108" i="65032" s="1"/>
  <c r="KW94" i="65032"/>
  <c r="KX94" i="65032" s="1"/>
  <c r="KY94" i="65032"/>
  <c r="KZ94" i="65032" s="1"/>
  <c r="KW98" i="65032"/>
  <c r="KX98" i="65032" s="1"/>
  <c r="KY98" i="65032"/>
  <c r="KZ98" i="65032" s="1"/>
  <c r="KW102" i="65032"/>
  <c r="KX102" i="65032" s="1"/>
  <c r="KY102" i="65032"/>
  <c r="KZ102" i="65032" s="1"/>
  <c r="KW106" i="65032"/>
  <c r="KX106" i="65032" s="1"/>
  <c r="KY106" i="65032"/>
  <c r="KZ106" i="65032" s="1"/>
  <c r="KW110" i="65032"/>
  <c r="KX110" i="65032" s="1"/>
  <c r="KY110" i="65032"/>
  <c r="KZ110" i="65032" s="1"/>
  <c r="LA114" i="65032"/>
  <c r="LB114" i="65032" s="1"/>
  <c r="LC114" i="65032"/>
  <c r="LD114" i="65032" s="1"/>
  <c r="LA118" i="65032"/>
  <c r="LB118" i="65032" s="1"/>
  <c r="LC118" i="65032"/>
  <c r="LD118" i="65032" s="1"/>
  <c r="LA122" i="65032"/>
  <c r="LB122" i="65032" s="1"/>
  <c r="LC122" i="65032"/>
  <c r="LD122" i="65032" s="1"/>
  <c r="LA126" i="65032"/>
  <c r="LB126" i="65032" s="1"/>
  <c r="LC126" i="65032"/>
  <c r="LD126" i="65032" s="1"/>
  <c r="LA130" i="65032"/>
  <c r="LB130" i="65032" s="1"/>
  <c r="LC130" i="65032"/>
  <c r="LD130" i="65032" s="1"/>
  <c r="LA134" i="65032"/>
  <c r="LB134" i="65032" s="1"/>
  <c r="LC134" i="65032"/>
  <c r="LD134" i="65032" s="1"/>
  <c r="LA138" i="65032"/>
  <c r="LB138" i="65032" s="1"/>
  <c r="LC138" i="65032"/>
  <c r="LD138" i="65032" s="1"/>
  <c r="LA142" i="65032"/>
  <c r="LB142" i="65032" s="1"/>
  <c r="LC142" i="65032"/>
  <c r="LD142" i="65032" s="1"/>
  <c r="LA146" i="65032"/>
  <c r="LB146" i="65032" s="1"/>
  <c r="LC146" i="65032"/>
  <c r="LD146" i="65032" s="1"/>
  <c r="LA150" i="65032"/>
  <c r="LB150" i="65032" s="1"/>
  <c r="LC150" i="65032"/>
  <c r="LD150" i="65032" s="1"/>
  <c r="LA113" i="65032"/>
  <c r="LB113" i="65032" s="1"/>
  <c r="LC113" i="65032"/>
  <c r="LD113" i="65032" s="1"/>
  <c r="LA117" i="65032"/>
  <c r="LB117" i="65032" s="1"/>
  <c r="LC117" i="65032"/>
  <c r="LD117" i="65032" s="1"/>
  <c r="LA121" i="65032"/>
  <c r="LB121" i="65032" s="1"/>
  <c r="LC121" i="65032"/>
  <c r="LD121" i="65032" s="1"/>
  <c r="LA125" i="65032"/>
  <c r="LB125" i="65032" s="1"/>
  <c r="LC125" i="65032"/>
  <c r="LD125" i="65032" s="1"/>
  <c r="LA129" i="65032"/>
  <c r="LB129" i="65032" s="1"/>
  <c r="LC129" i="65032"/>
  <c r="LD129" i="65032" s="1"/>
  <c r="LA133" i="65032"/>
  <c r="LB133" i="65032" s="1"/>
  <c r="LC133" i="65032"/>
  <c r="LD133" i="65032" s="1"/>
  <c r="LA137" i="65032"/>
  <c r="LB137" i="65032" s="1"/>
  <c r="LC137" i="65032"/>
  <c r="LD137" i="65032" s="1"/>
  <c r="LA141" i="65032"/>
  <c r="LB141" i="65032" s="1"/>
  <c r="LC141" i="65032"/>
  <c r="LD141" i="65032" s="1"/>
  <c r="LA145" i="65032"/>
  <c r="LB145" i="65032" s="1"/>
  <c r="LC145" i="65032"/>
  <c r="LD145" i="65032" s="1"/>
  <c r="LA149" i="65032"/>
  <c r="LB149" i="65032" s="1"/>
  <c r="LC149" i="65032"/>
  <c r="LD149" i="65032" s="1"/>
  <c r="KW91" i="65032"/>
  <c r="KX91" i="65032" s="1"/>
  <c r="KY91" i="65032"/>
  <c r="KZ91" i="65032" s="1"/>
  <c r="LA112" i="65032"/>
  <c r="LB112" i="65032" s="1"/>
  <c r="LC112" i="65032"/>
  <c r="LD112" i="65032" s="1"/>
  <c r="LA116" i="65032"/>
  <c r="LB116" i="65032" s="1"/>
  <c r="LC116" i="65032"/>
  <c r="LD116" i="65032" s="1"/>
  <c r="LA120" i="65032"/>
  <c r="LB120" i="65032" s="1"/>
  <c r="LC120" i="65032"/>
  <c r="LD120" i="65032" s="1"/>
  <c r="LA124" i="65032"/>
  <c r="LB124" i="65032" s="1"/>
  <c r="LC124" i="65032"/>
  <c r="LD124" i="65032" s="1"/>
  <c r="LA128" i="65032"/>
  <c r="LB128" i="65032" s="1"/>
  <c r="LC128" i="65032"/>
  <c r="LD128" i="65032" s="1"/>
  <c r="LA132" i="65032"/>
  <c r="LB132" i="65032" s="1"/>
  <c r="LC132" i="65032"/>
  <c r="LD132" i="65032" s="1"/>
  <c r="LA136" i="65032"/>
  <c r="LB136" i="65032" s="1"/>
  <c r="LC136" i="65032"/>
  <c r="LD136" i="65032" s="1"/>
  <c r="LA140" i="65032"/>
  <c r="LB140" i="65032" s="1"/>
  <c r="LC140" i="65032"/>
  <c r="LD140" i="65032" s="1"/>
  <c r="LA144" i="65032"/>
  <c r="LB144" i="65032" s="1"/>
  <c r="LC144" i="65032"/>
  <c r="LD144" i="65032" s="1"/>
  <c r="LA148" i="65032"/>
  <c r="LB148" i="65032" s="1"/>
  <c r="LC148" i="65032"/>
  <c r="LD148" i="65032" s="1"/>
  <c r="LA111" i="65032"/>
  <c r="LB111" i="65032" s="1"/>
  <c r="LC111" i="65032"/>
  <c r="LD111" i="65032" s="1"/>
  <c r="LA115" i="65032"/>
  <c r="LB115" i="65032" s="1"/>
  <c r="LC115" i="65032"/>
  <c r="LD115" i="65032" s="1"/>
  <c r="LA119" i="65032"/>
  <c r="LB119" i="65032" s="1"/>
  <c r="LC119" i="65032"/>
  <c r="LD119" i="65032" s="1"/>
  <c r="LA123" i="65032"/>
  <c r="LB123" i="65032" s="1"/>
  <c r="LC123" i="65032"/>
  <c r="LD123" i="65032" s="1"/>
  <c r="LA127" i="65032"/>
  <c r="LB127" i="65032" s="1"/>
  <c r="LC127" i="65032"/>
  <c r="LD127" i="65032" s="1"/>
  <c r="LA131" i="65032"/>
  <c r="LB131" i="65032" s="1"/>
  <c r="LC131" i="65032"/>
  <c r="LD131" i="65032" s="1"/>
  <c r="LA135" i="65032"/>
  <c r="LB135" i="65032" s="1"/>
  <c r="LC135" i="65032"/>
  <c r="LD135" i="65032" s="1"/>
  <c r="LA139" i="65032"/>
  <c r="LB139" i="65032" s="1"/>
  <c r="LC139" i="65032"/>
  <c r="LD139" i="65032" s="1"/>
  <c r="LA143" i="65032"/>
  <c r="LB143" i="65032" s="1"/>
  <c r="LC143" i="65032"/>
  <c r="LD143" i="65032" s="1"/>
  <c r="KW95" i="65032"/>
  <c r="KX95" i="65032" s="1"/>
  <c r="KY95" i="65032"/>
  <c r="KZ95" i="65032" s="1"/>
  <c r="KW97" i="65032"/>
  <c r="KX97" i="65032" s="1"/>
  <c r="KY97" i="65032"/>
  <c r="KZ97" i="65032" s="1"/>
  <c r="KW105" i="65032"/>
  <c r="KX105" i="65032" s="1"/>
  <c r="KY105" i="65032"/>
  <c r="KZ105" i="65032" s="1"/>
  <c r="KW93" i="65032"/>
  <c r="KX93" i="65032" s="1"/>
  <c r="KY93" i="65032"/>
  <c r="KZ93" i="65032" s="1"/>
  <c r="KW99" i="65032"/>
  <c r="KX99" i="65032" s="1"/>
  <c r="KY99" i="65032"/>
  <c r="KZ99" i="65032" s="1"/>
  <c r="KW103" i="65032"/>
  <c r="KX103" i="65032" s="1"/>
  <c r="KY103" i="65032"/>
  <c r="KZ103" i="65032" s="1"/>
  <c r="LA147" i="65032"/>
  <c r="LB147" i="65032" s="1"/>
  <c r="LC147" i="65032"/>
  <c r="LD147" i="65032" s="1"/>
  <c r="KW101" i="65032"/>
  <c r="KX101" i="65032" s="1"/>
  <c r="KY101" i="65032"/>
  <c r="KZ101" i="65032" s="1"/>
  <c r="KW92" i="65032"/>
  <c r="KX92" i="65032" s="1"/>
  <c r="KY92" i="65032"/>
  <c r="KZ92" i="65032" s="1"/>
  <c r="KW109" i="65032"/>
  <c r="KX109" i="65032" s="1"/>
  <c r="KY109" i="65032"/>
  <c r="KZ109" i="65032" s="1"/>
  <c r="KY211" i="65032" l="1"/>
  <c r="KY275" i="65032" s="1"/>
  <c r="LI330" i="65032"/>
  <c r="LJ330" i="65032" s="1"/>
  <c r="LK330" i="65032"/>
  <c r="LL330" i="65032" s="1"/>
  <c r="LK320" i="65032"/>
  <c r="LL320" i="65032" s="1"/>
  <c r="LI320" i="65032"/>
  <c r="LJ320" i="65032" s="1"/>
  <c r="LK290" i="65032"/>
  <c r="LL290" i="65032" s="1"/>
  <c r="LI290" i="65032"/>
  <c r="LJ290" i="65032" s="1"/>
  <c r="LI328" i="65032"/>
  <c r="LJ328" i="65032" s="1"/>
  <c r="LK328" i="65032"/>
  <c r="LL328" i="65032" s="1"/>
  <c r="LK339" i="65032"/>
  <c r="LL339" i="65032" s="1"/>
  <c r="LI339" i="65032"/>
  <c r="LJ339" i="65032" s="1"/>
  <c r="LK298" i="65032"/>
  <c r="LL298" i="65032" s="1"/>
  <c r="LI298" i="65032"/>
  <c r="LJ298" i="65032" s="1"/>
  <c r="LK327" i="65032"/>
  <c r="LL327" i="65032" s="1"/>
  <c r="LI327" i="65032"/>
  <c r="LJ327" i="65032" s="1"/>
  <c r="LI316" i="65032"/>
  <c r="LJ316" i="65032" s="1"/>
  <c r="LK316" i="65032"/>
  <c r="LL316" i="65032" s="1"/>
  <c r="LK334" i="65032"/>
  <c r="LL334" i="65032" s="1"/>
  <c r="LI334" i="65032"/>
  <c r="LJ334" i="65032" s="1"/>
  <c r="LK314" i="65032"/>
  <c r="LL314" i="65032" s="1"/>
  <c r="LI314" i="65032"/>
  <c r="LJ314" i="65032" s="1"/>
  <c r="LI315" i="65032"/>
  <c r="LJ315" i="65032" s="1"/>
  <c r="LK315" i="65032"/>
  <c r="LL315" i="65032" s="1"/>
  <c r="LK302" i="65032"/>
  <c r="LL302" i="65032" s="1"/>
  <c r="LI302" i="65032"/>
  <c r="LJ302" i="65032" s="1"/>
  <c r="LI285" i="65032"/>
  <c r="LJ285" i="65032" s="1"/>
  <c r="LK285" i="65032"/>
  <c r="LL285" i="65032" s="1"/>
  <c r="LI329" i="65032"/>
  <c r="LJ329" i="65032" s="1"/>
  <c r="LK329" i="65032"/>
  <c r="LL329" i="65032" s="1"/>
  <c r="LI308" i="65032"/>
  <c r="LJ308" i="65032" s="1"/>
  <c r="LK308" i="65032"/>
  <c r="LL308" i="65032" s="1"/>
  <c r="LI317" i="65032"/>
  <c r="LJ317" i="65032" s="1"/>
  <c r="LK317" i="65032"/>
  <c r="LL317" i="65032" s="1"/>
  <c r="LK323" i="65032"/>
  <c r="LL323" i="65032" s="1"/>
  <c r="LI323" i="65032"/>
  <c r="LJ323" i="65032" s="1"/>
  <c r="LI289" i="65032"/>
  <c r="LJ289" i="65032" s="1"/>
  <c r="LK289" i="65032"/>
  <c r="LL289" i="65032" s="1"/>
  <c r="LK322" i="65032"/>
  <c r="LL322" i="65032" s="1"/>
  <c r="LI322" i="65032"/>
  <c r="LJ322" i="65032" s="1"/>
  <c r="LI288" i="65032"/>
  <c r="LJ288" i="65032" s="1"/>
  <c r="LK288" i="65032"/>
  <c r="LL288" i="65032" s="1"/>
  <c r="LK307" i="65032"/>
  <c r="LL307" i="65032" s="1"/>
  <c r="LI307" i="65032"/>
  <c r="LJ307" i="65032" s="1"/>
  <c r="LI304" i="65032"/>
  <c r="LJ304" i="65032" s="1"/>
  <c r="LK304" i="65032"/>
  <c r="LL304" i="65032" s="1"/>
  <c r="LI292" i="65032"/>
  <c r="LJ292" i="65032" s="1"/>
  <c r="LK292" i="65032"/>
  <c r="LL292" i="65032" s="1"/>
  <c r="LK301" i="65032"/>
  <c r="LL301" i="65032" s="1"/>
  <c r="LI301" i="65032"/>
  <c r="LJ301" i="65032" s="1"/>
  <c r="LE282" i="65032"/>
  <c r="LF282" i="65032" s="1"/>
  <c r="LG282" i="65032"/>
  <c r="LH282" i="65032" s="1"/>
  <c r="LK324" i="65032"/>
  <c r="LL324" i="65032" s="1"/>
  <c r="LI324" i="65032"/>
  <c r="LJ324" i="65032" s="1"/>
  <c r="LI337" i="65032"/>
  <c r="LJ337" i="65032" s="1"/>
  <c r="LK337" i="65032"/>
  <c r="LL337" i="65032" s="1"/>
  <c r="LI294" i="65032"/>
  <c r="LJ294" i="65032" s="1"/>
  <c r="LK294" i="65032"/>
  <c r="LL294" i="65032" s="1"/>
  <c r="LK311" i="65032"/>
  <c r="LL311" i="65032" s="1"/>
  <c r="LI311" i="65032"/>
  <c r="LJ311" i="65032" s="1"/>
  <c r="LK287" i="65032"/>
  <c r="LL287" i="65032" s="1"/>
  <c r="LI287" i="65032"/>
  <c r="LJ287" i="65032" s="1"/>
  <c r="LI291" i="65032"/>
  <c r="LJ291" i="65032" s="1"/>
  <c r="LK291" i="65032"/>
  <c r="LL291" i="65032" s="1"/>
  <c r="LK331" i="65032"/>
  <c r="LL331" i="65032" s="1"/>
  <c r="LI331" i="65032"/>
  <c r="LJ331" i="65032" s="1"/>
  <c r="LI319" i="65032"/>
  <c r="LJ319" i="65032" s="1"/>
  <c r="LK319" i="65032"/>
  <c r="LL319" i="65032" s="1"/>
  <c r="LK332" i="65032"/>
  <c r="LL332" i="65032" s="1"/>
  <c r="LI332" i="65032"/>
  <c r="LJ332" i="65032" s="1"/>
  <c r="LK299" i="65032"/>
  <c r="LL299" i="65032" s="1"/>
  <c r="LI299" i="65032"/>
  <c r="LJ299" i="65032" s="1"/>
  <c r="LI340" i="65032"/>
  <c r="LJ340" i="65032" s="1"/>
  <c r="LK340" i="65032"/>
  <c r="LL340" i="65032" s="1"/>
  <c r="LK333" i="65032"/>
  <c r="LL333" i="65032" s="1"/>
  <c r="LI333" i="65032"/>
  <c r="LJ333" i="65032" s="1"/>
  <c r="LI341" i="65032"/>
  <c r="LJ341" i="65032" s="1"/>
  <c r="LK341" i="65032"/>
  <c r="LL341" i="65032" s="1"/>
  <c r="LK336" i="65032"/>
  <c r="LL336" i="65032" s="1"/>
  <c r="LI336" i="65032"/>
  <c r="LJ336" i="65032" s="1"/>
  <c r="LI325" i="65032"/>
  <c r="LJ325" i="65032" s="1"/>
  <c r="LK325" i="65032"/>
  <c r="LL325" i="65032" s="1"/>
  <c r="LI338" i="65032"/>
  <c r="LJ338" i="65032" s="1"/>
  <c r="LK338" i="65032"/>
  <c r="LL338" i="65032" s="1"/>
  <c r="LI297" i="65032"/>
  <c r="LJ297" i="65032" s="1"/>
  <c r="LK297" i="65032"/>
  <c r="LL297" i="65032" s="1"/>
  <c r="LK303" i="65032"/>
  <c r="LL303" i="65032" s="1"/>
  <c r="LI303" i="65032"/>
  <c r="LJ303" i="65032" s="1"/>
  <c r="LI312" i="65032"/>
  <c r="LJ312" i="65032" s="1"/>
  <c r="LK312" i="65032"/>
  <c r="LL312" i="65032" s="1"/>
  <c r="LI335" i="65032"/>
  <c r="LJ335" i="65032" s="1"/>
  <c r="LK335" i="65032"/>
  <c r="LL335" i="65032" s="1"/>
  <c r="LI310" i="65032"/>
  <c r="LJ310" i="65032" s="1"/>
  <c r="LK310" i="65032"/>
  <c r="LL310" i="65032" s="1"/>
  <c r="LI295" i="65032"/>
  <c r="LJ295" i="65032" s="1"/>
  <c r="LK295" i="65032"/>
  <c r="LL295" i="65032" s="1"/>
  <c r="LK305" i="65032"/>
  <c r="LL305" i="65032" s="1"/>
  <c r="LI305" i="65032"/>
  <c r="LJ305" i="65032" s="1"/>
  <c r="LK284" i="65032"/>
  <c r="LL284" i="65032" s="1"/>
  <c r="LI284" i="65032"/>
  <c r="LJ284" i="65032" s="1"/>
  <c r="LK313" i="65032"/>
  <c r="LL313" i="65032" s="1"/>
  <c r="LI313" i="65032"/>
  <c r="LJ313" i="65032" s="1"/>
  <c r="LK318" i="65032"/>
  <c r="LL318" i="65032" s="1"/>
  <c r="LI318" i="65032"/>
  <c r="LJ318" i="65032" s="1"/>
  <c r="LK293" i="65032"/>
  <c r="LL293" i="65032" s="1"/>
  <c r="LI293" i="65032"/>
  <c r="LJ293" i="65032" s="1"/>
  <c r="LI321" i="65032"/>
  <c r="LJ321" i="65032" s="1"/>
  <c r="LK321" i="65032"/>
  <c r="LL321" i="65032" s="1"/>
  <c r="LK296" i="65032"/>
  <c r="LL296" i="65032" s="1"/>
  <c r="LI296" i="65032"/>
  <c r="LJ296" i="65032" s="1"/>
  <c r="LK300" i="65032"/>
  <c r="LL300" i="65032" s="1"/>
  <c r="LI300" i="65032"/>
  <c r="LJ300" i="65032" s="1"/>
  <c r="LI286" i="65032"/>
  <c r="LJ286" i="65032" s="1"/>
  <c r="LK286" i="65032"/>
  <c r="LL286" i="65032" s="1"/>
  <c r="LI283" i="65032"/>
  <c r="LJ283" i="65032" s="1"/>
  <c r="LK283" i="65032"/>
  <c r="LL283" i="65032" s="1"/>
  <c r="LK306" i="65032"/>
  <c r="LL306" i="65032" s="1"/>
  <c r="LI306" i="65032"/>
  <c r="LJ306" i="65032" s="1"/>
  <c r="LK326" i="65032"/>
  <c r="LL326" i="65032" s="1"/>
  <c r="LI326" i="65032"/>
  <c r="LJ326" i="65032" s="1"/>
  <c r="LK309" i="65032"/>
  <c r="LL309" i="65032" s="1"/>
  <c r="LI309" i="65032"/>
  <c r="LJ309" i="65032" s="1"/>
  <c r="KZ211" i="65032"/>
  <c r="KZ275" i="65032" s="1"/>
  <c r="LC84" i="65032"/>
  <c r="LC211" i="65032" s="1"/>
  <c r="LC275" i="65032" s="1"/>
  <c r="FL84" i="65032"/>
  <c r="KW275" i="65032"/>
  <c r="KX275" i="65032" s="1"/>
  <c r="KS275" i="65032"/>
  <c r="KT275" i="65032" s="1"/>
  <c r="FE66" i="65032"/>
  <c r="KA66" i="65032"/>
  <c r="JY66" i="65032"/>
  <c r="JX193" i="65032"/>
  <c r="JX257" i="65032" s="1"/>
  <c r="JU257" i="65032"/>
  <c r="JV257" i="65032" s="1"/>
  <c r="JV193" i="65032"/>
  <c r="JW175" i="65032"/>
  <c r="JW239" i="65032" s="1"/>
  <c r="JX48" i="65032"/>
  <c r="JV48" i="65032"/>
  <c r="JU175" i="65032"/>
  <c r="JF176" i="65032"/>
  <c r="JE240" i="65032"/>
  <c r="JF240" i="65032" s="1"/>
  <c r="JH176" i="65032"/>
  <c r="JH240" i="65032" s="1"/>
  <c r="JK49" i="65032"/>
  <c r="FA49" i="65032"/>
  <c r="JI49" i="65032"/>
  <c r="FF70" i="65032"/>
  <c r="KE70" i="65032"/>
  <c r="KB197" i="65032"/>
  <c r="KB261" i="65032" s="1"/>
  <c r="KC70" i="65032"/>
  <c r="JY261" i="65032"/>
  <c r="JZ261" i="65032" s="1"/>
  <c r="JZ197" i="65032"/>
  <c r="KQ50" i="65032"/>
  <c r="KN177" i="65032"/>
  <c r="KN241" i="65032" s="1"/>
  <c r="FI50" i="65032"/>
  <c r="KO50" i="65032"/>
  <c r="KL177" i="65032"/>
  <c r="KK241" i="65032"/>
  <c r="KL241" i="65032" s="1"/>
  <c r="JK32" i="65032"/>
  <c r="JI32" i="65032"/>
  <c r="FA32" i="65032"/>
  <c r="JH159" i="65032"/>
  <c r="JH223" i="65032" s="1"/>
  <c r="JX158" i="65032"/>
  <c r="JX222" i="65032" s="1"/>
  <c r="JY31" i="65032"/>
  <c r="KA31" i="65032"/>
  <c r="JF165" i="65032"/>
  <c r="JE229" i="65032"/>
  <c r="JF229" i="65032" s="1"/>
  <c r="JI38" i="65032"/>
  <c r="JK38" i="65032"/>
  <c r="JH165" i="65032"/>
  <c r="JH229" i="65032" s="1"/>
  <c r="FA38" i="65032"/>
  <c r="JF159" i="65032"/>
  <c r="JE223" i="65032"/>
  <c r="JF223" i="65032" s="1"/>
  <c r="JU222" i="65032"/>
  <c r="JV222" i="65032" s="1"/>
  <c r="JV158" i="65032"/>
  <c r="JJ43" i="65032"/>
  <c r="JI170" i="65032"/>
  <c r="JL43" i="65032"/>
  <c r="JK170" i="65032"/>
  <c r="JK234" i="65032" s="1"/>
  <c r="JJ169" i="65032"/>
  <c r="JI233" i="65032"/>
  <c r="JJ233" i="65032" s="1"/>
  <c r="JV205" i="65032"/>
  <c r="JU269" i="65032"/>
  <c r="JV269" i="65032" s="1"/>
  <c r="JO42" i="65032"/>
  <c r="JM42" i="65032"/>
  <c r="JL169" i="65032"/>
  <c r="JL233" i="65032" s="1"/>
  <c r="FB42" i="65032"/>
  <c r="JP41" i="65032"/>
  <c r="JO168" i="65032"/>
  <c r="JO232" i="65032" s="1"/>
  <c r="JM168" i="65032"/>
  <c r="JN41" i="65032"/>
  <c r="KA78" i="65032"/>
  <c r="JY78" i="65032"/>
  <c r="FE78" i="65032"/>
  <c r="JX205" i="65032"/>
  <c r="JX269" i="65032" s="1"/>
  <c r="KE79" i="65032"/>
  <c r="KB206" i="65032"/>
  <c r="KB270" i="65032" s="1"/>
  <c r="KC79" i="65032"/>
  <c r="FF79" i="65032"/>
  <c r="JZ206" i="65032"/>
  <c r="JY270" i="65032"/>
  <c r="JZ270" i="65032" s="1"/>
  <c r="JH33" i="65032"/>
  <c r="JG160" i="65032"/>
  <c r="JG224" i="65032" s="1"/>
  <c r="KD34" i="65032"/>
  <c r="KC161" i="65032"/>
  <c r="JE160" i="65032"/>
  <c r="JF33" i="65032"/>
  <c r="KE161" i="65032"/>
  <c r="KE225" i="65032" s="1"/>
  <c r="KF34" i="65032"/>
  <c r="JP200" i="65032"/>
  <c r="JP264" i="65032" s="1"/>
  <c r="FC73" i="65032"/>
  <c r="JQ73" i="65032"/>
  <c r="JS73" i="65032"/>
  <c r="LC81" i="65032"/>
  <c r="LA81" i="65032"/>
  <c r="KZ208" i="65032"/>
  <c r="KZ272" i="65032" s="1"/>
  <c r="JQ184" i="65032"/>
  <c r="JR57" i="65032"/>
  <c r="JS184" i="65032"/>
  <c r="JS248" i="65032" s="1"/>
  <c r="JT57" i="65032"/>
  <c r="JL46" i="65032"/>
  <c r="JK173" i="65032"/>
  <c r="JK237" i="65032" s="1"/>
  <c r="FL81" i="65032"/>
  <c r="LA211" i="65032"/>
  <c r="LA275" i="65032" s="1"/>
  <c r="LB275" i="65032" s="1"/>
  <c r="EZ24" i="65032"/>
  <c r="JJ46" i="65032"/>
  <c r="JI173" i="65032"/>
  <c r="JM264" i="65032"/>
  <c r="JN264" i="65032" s="1"/>
  <c r="JN200" i="65032"/>
  <c r="JV207" i="65032"/>
  <c r="JU271" i="65032"/>
  <c r="JV271" i="65032" s="1"/>
  <c r="KA80" i="65032"/>
  <c r="JY80" i="65032"/>
  <c r="FE80" i="65032"/>
  <c r="JX207" i="65032"/>
  <c r="JX271" i="65032" s="1"/>
  <c r="JR188" i="65032"/>
  <c r="JQ252" i="65032"/>
  <c r="JR252" i="65032" s="1"/>
  <c r="JU263" i="65032"/>
  <c r="JV263" i="65032" s="1"/>
  <c r="JV199" i="65032"/>
  <c r="KA209" i="65032"/>
  <c r="KA273" i="65032" s="1"/>
  <c r="KB82" i="65032"/>
  <c r="KB162" i="65032"/>
  <c r="KB226" i="65032" s="1"/>
  <c r="KC35" i="65032"/>
  <c r="KE35" i="65032"/>
  <c r="JK195" i="65032"/>
  <c r="JK259" i="65032" s="1"/>
  <c r="JL68" i="65032"/>
  <c r="JN156" i="65032"/>
  <c r="JM220" i="65032"/>
  <c r="JN220" i="65032" s="1"/>
  <c r="KA72" i="65032"/>
  <c r="JX199" i="65032"/>
  <c r="JX263" i="65032" s="1"/>
  <c r="FE72" i="65032"/>
  <c r="JY72" i="65032"/>
  <c r="JH40" i="65032"/>
  <c r="JG167" i="65032"/>
  <c r="JG231" i="65032" s="1"/>
  <c r="JP156" i="65032"/>
  <c r="JP220" i="65032" s="1"/>
  <c r="JS29" i="65032"/>
  <c r="JQ29" i="65032"/>
  <c r="FC29" i="65032"/>
  <c r="JW61" i="65032"/>
  <c r="JU61" i="65032"/>
  <c r="JT188" i="65032"/>
  <c r="JT252" i="65032" s="1"/>
  <c r="FD61" i="65032"/>
  <c r="JI195" i="65032"/>
  <c r="JJ68" i="65032"/>
  <c r="JZ183" i="65032"/>
  <c r="JY247" i="65032"/>
  <c r="JZ247" i="65032" s="1"/>
  <c r="JY209" i="65032"/>
  <c r="JZ82" i="65032"/>
  <c r="KC56" i="65032"/>
  <c r="KE56" i="65032"/>
  <c r="KB183" i="65032"/>
  <c r="KB247" i="65032" s="1"/>
  <c r="FF56" i="65032"/>
  <c r="JY226" i="65032"/>
  <c r="JZ226" i="65032" s="1"/>
  <c r="JZ162" i="65032"/>
  <c r="JE167" i="65032"/>
  <c r="JF40" i="65032"/>
  <c r="JU64" i="65032"/>
  <c r="JW64" i="65032"/>
  <c r="FD64" i="65032"/>
  <c r="JT191" i="65032"/>
  <c r="JT255" i="65032" s="1"/>
  <c r="JL76" i="65032"/>
  <c r="JK203" i="65032"/>
  <c r="JK267" i="65032" s="1"/>
  <c r="JF178" i="65032"/>
  <c r="JE242" i="65032"/>
  <c r="JF242" i="65032" s="1"/>
  <c r="JF45" i="65032"/>
  <c r="JE172" i="65032"/>
  <c r="JL85" i="65032"/>
  <c r="JK212" i="65032"/>
  <c r="JK276" i="65032" s="1"/>
  <c r="JI203" i="65032"/>
  <c r="JJ76" i="65032"/>
  <c r="JG172" i="65032"/>
  <c r="JG236" i="65032" s="1"/>
  <c r="JH45" i="65032"/>
  <c r="JJ85" i="65032"/>
  <c r="JI212" i="65032"/>
  <c r="JQ255" i="65032"/>
  <c r="JR255" i="65032" s="1"/>
  <c r="JR191" i="65032"/>
  <c r="JK51" i="65032"/>
  <c r="JH178" i="65032"/>
  <c r="JH242" i="65032" s="1"/>
  <c r="JI51" i="65032"/>
  <c r="FA51" i="65032"/>
  <c r="FB86" i="65032"/>
  <c r="JL213" i="65032"/>
  <c r="JL277" i="65032" s="1"/>
  <c r="JM86" i="65032"/>
  <c r="JO86" i="65032"/>
  <c r="JE171" i="65032"/>
  <c r="JF44" i="65032"/>
  <c r="JM228" i="65032"/>
  <c r="JN228" i="65032" s="1"/>
  <c r="JN164" i="65032"/>
  <c r="FA27" i="65032"/>
  <c r="JI27" i="65032"/>
  <c r="JH154" i="65032"/>
  <c r="JH218" i="65032" s="1"/>
  <c r="JK27" i="65032"/>
  <c r="JZ190" i="65032"/>
  <c r="JY254" i="65032"/>
  <c r="JZ254" i="65032" s="1"/>
  <c r="JF154" i="65032"/>
  <c r="JE218" i="65032"/>
  <c r="JF218" i="65032" s="1"/>
  <c r="JM69" i="65032"/>
  <c r="JL196" i="65032"/>
  <c r="JL260" i="65032" s="1"/>
  <c r="JO69" i="65032"/>
  <c r="FB69" i="65032"/>
  <c r="JG171" i="65032"/>
  <c r="JG235" i="65032" s="1"/>
  <c r="JH44" i="65032"/>
  <c r="JL157" i="65032"/>
  <c r="JL221" i="65032" s="1"/>
  <c r="JO30" i="65032"/>
  <c r="JM30" i="65032"/>
  <c r="FB30" i="65032"/>
  <c r="JJ196" i="65032"/>
  <c r="JI260" i="65032"/>
  <c r="JJ260" i="65032" s="1"/>
  <c r="JJ157" i="65032"/>
  <c r="JI221" i="65032"/>
  <c r="JJ221" i="65032" s="1"/>
  <c r="KE63" i="65032"/>
  <c r="KC63" i="65032"/>
  <c r="FF63" i="65032"/>
  <c r="KB190" i="65032"/>
  <c r="KB254" i="65032" s="1"/>
  <c r="JJ213" i="65032"/>
  <c r="JI277" i="65032"/>
  <c r="JJ277" i="65032" s="1"/>
  <c r="JF28" i="65032"/>
  <c r="JE155" i="65032"/>
  <c r="LB62" i="65032"/>
  <c r="JP164" i="65032"/>
  <c r="JP228" i="65032" s="1"/>
  <c r="JS37" i="65032"/>
  <c r="JQ37" i="65032"/>
  <c r="JG155" i="65032"/>
  <c r="JG219" i="65032" s="1"/>
  <c r="JH28" i="65032"/>
  <c r="JJ39" i="65032"/>
  <c r="JI166" i="65032"/>
  <c r="JZ74" i="65032"/>
  <c r="JY201" i="65032"/>
  <c r="JK166" i="65032"/>
  <c r="JK230" i="65032" s="1"/>
  <c r="JL39" i="65032"/>
  <c r="JX75" i="65032"/>
  <c r="JW202" i="65032"/>
  <c r="JW266" i="65032" s="1"/>
  <c r="JX163" i="65032"/>
  <c r="JX227" i="65032" s="1"/>
  <c r="KA36" i="65032"/>
  <c r="JY36" i="65032"/>
  <c r="FE36" i="65032"/>
  <c r="LC189" i="65032"/>
  <c r="LC253" i="65032" s="1"/>
  <c r="JJ210" i="65032"/>
  <c r="JI274" i="65032"/>
  <c r="JJ274" i="65032" s="1"/>
  <c r="KA194" i="65032"/>
  <c r="KA258" i="65032" s="1"/>
  <c r="KB67" i="65032"/>
  <c r="JL186" i="65032"/>
  <c r="JL250" i="65032" s="1"/>
  <c r="FB59" i="65032"/>
  <c r="JO59" i="65032"/>
  <c r="JM59" i="65032"/>
  <c r="KA201" i="65032"/>
  <c r="KA265" i="65032" s="1"/>
  <c r="KB74" i="65032"/>
  <c r="JN71" i="65032"/>
  <c r="JM198" i="65032"/>
  <c r="JV60" i="65032"/>
  <c r="JU187" i="65032"/>
  <c r="JJ54" i="65032"/>
  <c r="JI181" i="65032"/>
  <c r="JL174" i="65032"/>
  <c r="JL238" i="65032" s="1"/>
  <c r="JO47" i="65032"/>
  <c r="FB47" i="65032"/>
  <c r="JM47" i="65032"/>
  <c r="JJ192" i="65032"/>
  <c r="JI256" i="65032"/>
  <c r="JJ256" i="65032" s="1"/>
  <c r="JP71" i="65032"/>
  <c r="JO198" i="65032"/>
  <c r="JO262" i="65032" s="1"/>
  <c r="JV163" i="65032"/>
  <c r="JU227" i="65032"/>
  <c r="JV227" i="65032" s="1"/>
  <c r="JY194" i="65032"/>
  <c r="JZ67" i="65032"/>
  <c r="JN52" i="65032"/>
  <c r="JM179" i="65032"/>
  <c r="JJ174" i="65032"/>
  <c r="JI238" i="65032"/>
  <c r="JJ238" i="65032" s="1"/>
  <c r="JV75" i="65032"/>
  <c r="JU202" i="65032"/>
  <c r="JL192" i="65032"/>
  <c r="JL256" i="65032" s="1"/>
  <c r="JO65" i="65032"/>
  <c r="FB65" i="65032"/>
  <c r="JM65" i="65032"/>
  <c r="JL54" i="65032"/>
  <c r="JK181" i="65032"/>
  <c r="JK245" i="65032" s="1"/>
  <c r="JP52" i="65032"/>
  <c r="JO179" i="65032"/>
  <c r="JO243" i="65032" s="1"/>
  <c r="JJ186" i="65032"/>
  <c r="JI250" i="65032"/>
  <c r="JJ250" i="65032" s="1"/>
  <c r="JL210" i="65032"/>
  <c r="JL274" i="65032" s="1"/>
  <c r="JO83" i="65032"/>
  <c r="JM83" i="65032"/>
  <c r="FB83" i="65032"/>
  <c r="JX60" i="65032"/>
  <c r="JW187" i="65032"/>
  <c r="JW251" i="65032" s="1"/>
  <c r="JJ77" i="65032"/>
  <c r="JI204" i="65032"/>
  <c r="JL77" i="65032"/>
  <c r="JK204" i="65032"/>
  <c r="JK268" i="65032" s="1"/>
  <c r="JK182" i="65032"/>
  <c r="JK246" i="65032" s="1"/>
  <c r="JL55" i="65032"/>
  <c r="JJ53" i="65032"/>
  <c r="JI180" i="65032"/>
  <c r="JI182" i="65032"/>
  <c r="JJ55" i="65032"/>
  <c r="JK180" i="65032"/>
  <c r="JK244" i="65032" s="1"/>
  <c r="JL53" i="65032"/>
  <c r="JL58" i="65032"/>
  <c r="JK185" i="65032"/>
  <c r="JK249" i="65032" s="1"/>
  <c r="JI185" i="65032"/>
  <c r="JJ58" i="65032"/>
  <c r="LG62" i="65032"/>
  <c r="LG189" i="65032" s="1"/>
  <c r="LG253" i="65032" s="1"/>
  <c r="LF62" i="65032"/>
  <c r="LE189" i="65032"/>
  <c r="FM62" i="65032"/>
  <c r="LD189" i="65032"/>
  <c r="LD253" i="65032" s="1"/>
  <c r="LB189" i="65032"/>
  <c r="LA253" i="65032"/>
  <c r="LB253" i="65032" s="1"/>
  <c r="LA101" i="65032"/>
  <c r="LB101" i="65032" s="1"/>
  <c r="LC101" i="65032"/>
  <c r="LD101" i="65032" s="1"/>
  <c r="LE147" i="65032"/>
  <c r="LF147" i="65032" s="1"/>
  <c r="LG147" i="65032"/>
  <c r="LH147" i="65032" s="1"/>
  <c r="LA103" i="65032"/>
  <c r="LB103" i="65032" s="1"/>
  <c r="LC103" i="65032"/>
  <c r="LD103" i="65032" s="1"/>
  <c r="LA93" i="65032"/>
  <c r="LB93" i="65032" s="1"/>
  <c r="LC93" i="65032"/>
  <c r="LD93" i="65032" s="1"/>
  <c r="LA109" i="65032"/>
  <c r="LB109" i="65032" s="1"/>
  <c r="LC109" i="65032"/>
  <c r="LD109" i="65032" s="1"/>
  <c r="LA92" i="65032"/>
  <c r="LB92" i="65032" s="1"/>
  <c r="LC92" i="65032"/>
  <c r="LD92" i="65032" s="1"/>
  <c r="LA99" i="65032"/>
  <c r="LB99" i="65032" s="1"/>
  <c r="LC99" i="65032"/>
  <c r="LD99" i="65032" s="1"/>
  <c r="LA105" i="65032"/>
  <c r="LB105" i="65032" s="1"/>
  <c r="LC105" i="65032"/>
  <c r="LD105" i="65032" s="1"/>
  <c r="LA97" i="65032"/>
  <c r="LB97" i="65032" s="1"/>
  <c r="LC97" i="65032"/>
  <c r="LD97" i="65032" s="1"/>
  <c r="LA95" i="65032"/>
  <c r="LB95" i="65032" s="1"/>
  <c r="LC95" i="65032"/>
  <c r="LD95" i="65032" s="1"/>
  <c r="LE143" i="65032"/>
  <c r="LF143" i="65032" s="1"/>
  <c r="LG143" i="65032"/>
  <c r="LH143" i="65032" s="1"/>
  <c r="LE139" i="65032"/>
  <c r="LF139" i="65032" s="1"/>
  <c r="LG139" i="65032"/>
  <c r="LH139" i="65032" s="1"/>
  <c r="LE135" i="65032"/>
  <c r="LF135" i="65032" s="1"/>
  <c r="LG135" i="65032"/>
  <c r="LH135" i="65032" s="1"/>
  <c r="LE131" i="65032"/>
  <c r="LF131" i="65032" s="1"/>
  <c r="LG131" i="65032"/>
  <c r="LH131" i="65032" s="1"/>
  <c r="LE127" i="65032"/>
  <c r="LF127" i="65032" s="1"/>
  <c r="LG127" i="65032"/>
  <c r="LH127" i="65032" s="1"/>
  <c r="LE123" i="65032"/>
  <c r="LF123" i="65032" s="1"/>
  <c r="LG123" i="65032"/>
  <c r="LH123" i="65032" s="1"/>
  <c r="LE119" i="65032"/>
  <c r="LF119" i="65032" s="1"/>
  <c r="LG119" i="65032"/>
  <c r="LH119" i="65032" s="1"/>
  <c r="LE115" i="65032"/>
  <c r="LF115" i="65032" s="1"/>
  <c r="LG115" i="65032"/>
  <c r="LH115" i="65032" s="1"/>
  <c r="LE111" i="65032"/>
  <c r="LF111" i="65032" s="1"/>
  <c r="LG111" i="65032"/>
  <c r="LH111" i="65032" s="1"/>
  <c r="LE148" i="65032"/>
  <c r="LF148" i="65032" s="1"/>
  <c r="LG148" i="65032"/>
  <c r="LH148" i="65032" s="1"/>
  <c r="LE144" i="65032"/>
  <c r="LF144" i="65032" s="1"/>
  <c r="LG144" i="65032"/>
  <c r="LH144" i="65032" s="1"/>
  <c r="LE140" i="65032"/>
  <c r="LF140" i="65032" s="1"/>
  <c r="LG140" i="65032"/>
  <c r="LH140" i="65032" s="1"/>
  <c r="LE136" i="65032"/>
  <c r="LF136" i="65032" s="1"/>
  <c r="LG136" i="65032"/>
  <c r="LH136" i="65032" s="1"/>
  <c r="LE132" i="65032"/>
  <c r="LF132" i="65032" s="1"/>
  <c r="LG132" i="65032"/>
  <c r="LH132" i="65032" s="1"/>
  <c r="LE128" i="65032"/>
  <c r="LF128" i="65032" s="1"/>
  <c r="LG128" i="65032"/>
  <c r="LH128" i="65032" s="1"/>
  <c r="LE124" i="65032"/>
  <c r="LF124" i="65032" s="1"/>
  <c r="LG124" i="65032"/>
  <c r="LH124" i="65032" s="1"/>
  <c r="LE120" i="65032"/>
  <c r="LF120" i="65032" s="1"/>
  <c r="LG120" i="65032"/>
  <c r="LH120" i="65032" s="1"/>
  <c r="LE116" i="65032"/>
  <c r="LF116" i="65032" s="1"/>
  <c r="LG116" i="65032"/>
  <c r="LH116" i="65032" s="1"/>
  <c r="LE112" i="65032"/>
  <c r="LF112" i="65032" s="1"/>
  <c r="LG112" i="65032"/>
  <c r="LH112" i="65032" s="1"/>
  <c r="LA91" i="65032"/>
  <c r="LB91" i="65032" s="1"/>
  <c r="LC91" i="65032"/>
  <c r="LD91" i="65032" s="1"/>
  <c r="LE149" i="65032"/>
  <c r="LF149" i="65032" s="1"/>
  <c r="LG149" i="65032"/>
  <c r="LH149" i="65032" s="1"/>
  <c r="LE145" i="65032"/>
  <c r="LF145" i="65032" s="1"/>
  <c r="LG145" i="65032"/>
  <c r="LH145" i="65032" s="1"/>
  <c r="LE141" i="65032"/>
  <c r="LF141" i="65032" s="1"/>
  <c r="LG141" i="65032"/>
  <c r="LH141" i="65032" s="1"/>
  <c r="LE137" i="65032"/>
  <c r="LF137" i="65032" s="1"/>
  <c r="LG137" i="65032"/>
  <c r="LH137" i="65032" s="1"/>
  <c r="LE133" i="65032"/>
  <c r="LF133" i="65032" s="1"/>
  <c r="LG133" i="65032"/>
  <c r="LH133" i="65032" s="1"/>
  <c r="LE129" i="65032"/>
  <c r="LF129" i="65032" s="1"/>
  <c r="LG129" i="65032"/>
  <c r="LH129" i="65032" s="1"/>
  <c r="LE125" i="65032"/>
  <c r="LF125" i="65032" s="1"/>
  <c r="LG125" i="65032"/>
  <c r="LH125" i="65032" s="1"/>
  <c r="LE121" i="65032"/>
  <c r="LF121" i="65032" s="1"/>
  <c r="LG121" i="65032"/>
  <c r="LH121" i="65032" s="1"/>
  <c r="LE117" i="65032"/>
  <c r="LF117" i="65032" s="1"/>
  <c r="LG117" i="65032"/>
  <c r="LH117" i="65032" s="1"/>
  <c r="LE113" i="65032"/>
  <c r="LF113" i="65032" s="1"/>
  <c r="LG113" i="65032"/>
  <c r="LH113" i="65032" s="1"/>
  <c r="LE150" i="65032"/>
  <c r="LF150" i="65032" s="1"/>
  <c r="LG150" i="65032"/>
  <c r="LH150" i="65032" s="1"/>
  <c r="LE146" i="65032"/>
  <c r="LF146" i="65032" s="1"/>
  <c r="LG146" i="65032"/>
  <c r="LH146" i="65032" s="1"/>
  <c r="LE142" i="65032"/>
  <c r="LF142" i="65032" s="1"/>
  <c r="LG142" i="65032"/>
  <c r="LH142" i="65032" s="1"/>
  <c r="LE138" i="65032"/>
  <c r="LF138" i="65032" s="1"/>
  <c r="LG138" i="65032"/>
  <c r="LH138" i="65032" s="1"/>
  <c r="LE134" i="65032"/>
  <c r="LF134" i="65032" s="1"/>
  <c r="LG134" i="65032"/>
  <c r="LH134" i="65032" s="1"/>
  <c r="LE130" i="65032"/>
  <c r="LF130" i="65032" s="1"/>
  <c r="LG130" i="65032"/>
  <c r="LH130" i="65032" s="1"/>
  <c r="LE126" i="65032"/>
  <c r="LF126" i="65032" s="1"/>
  <c r="LG126" i="65032"/>
  <c r="LH126" i="65032" s="1"/>
  <c r="LE122" i="65032"/>
  <c r="LF122" i="65032" s="1"/>
  <c r="LG122" i="65032"/>
  <c r="LH122" i="65032" s="1"/>
  <c r="LE118" i="65032"/>
  <c r="LF118" i="65032" s="1"/>
  <c r="LG118" i="65032"/>
  <c r="LH118" i="65032" s="1"/>
  <c r="LE114" i="65032"/>
  <c r="LF114" i="65032" s="1"/>
  <c r="LG114" i="65032"/>
  <c r="LH114" i="65032" s="1"/>
  <c r="LA110" i="65032"/>
  <c r="LB110" i="65032" s="1"/>
  <c r="LC110" i="65032"/>
  <c r="LD110" i="65032" s="1"/>
  <c r="LA106" i="65032"/>
  <c r="LB106" i="65032" s="1"/>
  <c r="LC106" i="65032"/>
  <c r="LD106" i="65032" s="1"/>
  <c r="LA102" i="65032"/>
  <c r="LB102" i="65032" s="1"/>
  <c r="LC102" i="65032"/>
  <c r="LD102" i="65032" s="1"/>
  <c r="LA98" i="65032"/>
  <c r="LB98" i="65032" s="1"/>
  <c r="LC98" i="65032"/>
  <c r="LD98" i="65032" s="1"/>
  <c r="LA94" i="65032"/>
  <c r="LB94" i="65032" s="1"/>
  <c r="LC94" i="65032"/>
  <c r="LD94" i="65032" s="1"/>
  <c r="LA108" i="65032"/>
  <c r="LB108" i="65032" s="1"/>
  <c r="LC108" i="65032"/>
  <c r="LD108" i="65032" s="1"/>
  <c r="LA104" i="65032"/>
  <c r="LB104" i="65032" s="1"/>
  <c r="LC104" i="65032"/>
  <c r="LD104" i="65032" s="1"/>
  <c r="LA100" i="65032"/>
  <c r="LB100" i="65032" s="1"/>
  <c r="LC100" i="65032"/>
  <c r="LD100" i="65032" s="1"/>
  <c r="LA96" i="65032"/>
  <c r="LB96" i="65032" s="1"/>
  <c r="LC96" i="65032"/>
  <c r="LD96" i="65032" s="1"/>
  <c r="LA107" i="65032"/>
  <c r="LB107" i="65032" s="1"/>
  <c r="LC107" i="65032"/>
  <c r="LD107" i="65032" s="1"/>
  <c r="FE35" i="65032"/>
  <c r="FE31" i="65032"/>
  <c r="LO313" i="65032" l="1"/>
  <c r="LP313" i="65032" s="1"/>
  <c r="LM313" i="65032"/>
  <c r="LN313" i="65032" s="1"/>
  <c r="LM332" i="65032"/>
  <c r="LN332" i="65032" s="1"/>
  <c r="LO332" i="65032"/>
  <c r="LP332" i="65032" s="1"/>
  <c r="LO322" i="65032"/>
  <c r="LP322" i="65032" s="1"/>
  <c r="LM322" i="65032"/>
  <c r="LN322" i="65032" s="1"/>
  <c r="LM320" i="65032"/>
  <c r="LN320" i="65032" s="1"/>
  <c r="LO320" i="65032"/>
  <c r="LP320" i="65032" s="1"/>
  <c r="LO286" i="65032"/>
  <c r="LP286" i="65032" s="1"/>
  <c r="LM286" i="65032"/>
  <c r="LN286" i="65032" s="1"/>
  <c r="LO295" i="65032"/>
  <c r="LP295" i="65032" s="1"/>
  <c r="LM295" i="65032"/>
  <c r="LN295" i="65032" s="1"/>
  <c r="LM335" i="65032"/>
  <c r="LN335" i="65032" s="1"/>
  <c r="LO335" i="65032"/>
  <c r="LP335" i="65032" s="1"/>
  <c r="LM338" i="65032"/>
  <c r="LN338" i="65032" s="1"/>
  <c r="LO338" i="65032"/>
  <c r="LP338" i="65032" s="1"/>
  <c r="LO331" i="65032"/>
  <c r="LP331" i="65032" s="1"/>
  <c r="LM331" i="65032"/>
  <c r="LN331" i="65032" s="1"/>
  <c r="LO311" i="65032"/>
  <c r="LP311" i="65032" s="1"/>
  <c r="LM311" i="65032"/>
  <c r="LN311" i="65032" s="1"/>
  <c r="LI282" i="65032"/>
  <c r="LJ282" i="65032" s="1"/>
  <c r="LK282" i="65032"/>
  <c r="LL282" i="65032" s="1"/>
  <c r="LO301" i="65032"/>
  <c r="LP301" i="65032" s="1"/>
  <c r="LM301" i="65032"/>
  <c r="LN301" i="65032" s="1"/>
  <c r="LM304" i="65032"/>
  <c r="LN304" i="65032" s="1"/>
  <c r="LO304" i="65032"/>
  <c r="LP304" i="65032" s="1"/>
  <c r="LO288" i="65032"/>
  <c r="LP288" i="65032" s="1"/>
  <c r="LM288" i="65032"/>
  <c r="LN288" i="65032" s="1"/>
  <c r="LO289" i="65032"/>
  <c r="LP289" i="65032" s="1"/>
  <c r="LM289" i="65032"/>
  <c r="LN289" i="65032" s="1"/>
  <c r="LM317" i="65032"/>
  <c r="LN317" i="65032" s="1"/>
  <c r="LO317" i="65032"/>
  <c r="LP317" i="65032" s="1"/>
  <c r="LO329" i="65032"/>
  <c r="LP329" i="65032" s="1"/>
  <c r="LM329" i="65032"/>
  <c r="LN329" i="65032" s="1"/>
  <c r="LM330" i="65032"/>
  <c r="LN330" i="65032" s="1"/>
  <c r="LO330" i="65032"/>
  <c r="LP330" i="65032" s="1"/>
  <c r="LO326" i="65032"/>
  <c r="LP326" i="65032" s="1"/>
  <c r="LM326" i="65032"/>
  <c r="LN326" i="65032" s="1"/>
  <c r="LO300" i="65032"/>
  <c r="LP300" i="65032" s="1"/>
  <c r="LM300" i="65032"/>
  <c r="LN300" i="65032" s="1"/>
  <c r="LO321" i="65032"/>
  <c r="LP321" i="65032" s="1"/>
  <c r="LM321" i="65032"/>
  <c r="LN321" i="65032" s="1"/>
  <c r="LM305" i="65032"/>
  <c r="LN305" i="65032" s="1"/>
  <c r="LO305" i="65032"/>
  <c r="LP305" i="65032" s="1"/>
  <c r="LM337" i="65032"/>
  <c r="LN337" i="65032" s="1"/>
  <c r="LO337" i="65032"/>
  <c r="LP337" i="65032" s="1"/>
  <c r="LO324" i="65032"/>
  <c r="LP324" i="65032" s="1"/>
  <c r="LM324" i="65032"/>
  <c r="LN324" i="65032" s="1"/>
  <c r="LO307" i="65032"/>
  <c r="LP307" i="65032" s="1"/>
  <c r="LM307" i="65032"/>
  <c r="LN307" i="65032" s="1"/>
  <c r="LM323" i="65032"/>
  <c r="LN323" i="65032" s="1"/>
  <c r="LO323" i="65032"/>
  <c r="LP323" i="65032" s="1"/>
  <c r="LM285" i="65032"/>
  <c r="LN285" i="65032" s="1"/>
  <c r="LO285" i="65032"/>
  <c r="LP285" i="65032" s="1"/>
  <c r="LM315" i="65032"/>
  <c r="LN315" i="65032" s="1"/>
  <c r="LO315" i="65032"/>
  <c r="LP315" i="65032" s="1"/>
  <c r="LM298" i="65032"/>
  <c r="LN298" i="65032" s="1"/>
  <c r="LO298" i="65032"/>
  <c r="LP298" i="65032" s="1"/>
  <c r="LO309" i="65032"/>
  <c r="LP309" i="65032" s="1"/>
  <c r="LM309" i="65032"/>
  <c r="LN309" i="65032" s="1"/>
  <c r="LM306" i="65032"/>
  <c r="LN306" i="65032" s="1"/>
  <c r="LO306" i="65032"/>
  <c r="LP306" i="65032" s="1"/>
  <c r="LM318" i="65032"/>
  <c r="LN318" i="65032" s="1"/>
  <c r="LO318" i="65032"/>
  <c r="LP318" i="65032" s="1"/>
  <c r="LM284" i="65032"/>
  <c r="LN284" i="65032" s="1"/>
  <c r="LO284" i="65032"/>
  <c r="LP284" i="65032" s="1"/>
  <c r="LM303" i="65032"/>
  <c r="LN303" i="65032" s="1"/>
  <c r="LO303" i="65032"/>
  <c r="LP303" i="65032" s="1"/>
  <c r="LO336" i="65032"/>
  <c r="LP336" i="65032" s="1"/>
  <c r="LM336" i="65032"/>
  <c r="LN336" i="65032" s="1"/>
  <c r="LO333" i="65032"/>
  <c r="LP333" i="65032" s="1"/>
  <c r="LM333" i="65032"/>
  <c r="LN333" i="65032" s="1"/>
  <c r="LO299" i="65032"/>
  <c r="LP299" i="65032" s="1"/>
  <c r="LM299" i="65032"/>
  <c r="LN299" i="65032" s="1"/>
  <c r="LM319" i="65032"/>
  <c r="LN319" i="65032" s="1"/>
  <c r="LO319" i="65032"/>
  <c r="LP319" i="65032" s="1"/>
  <c r="LM294" i="65032"/>
  <c r="LN294" i="65032" s="1"/>
  <c r="LO294" i="65032"/>
  <c r="LP294" i="65032" s="1"/>
  <c r="LM334" i="65032"/>
  <c r="LN334" i="65032" s="1"/>
  <c r="LO334" i="65032"/>
  <c r="LP334" i="65032" s="1"/>
  <c r="LO327" i="65032"/>
  <c r="LP327" i="65032" s="1"/>
  <c r="LM327" i="65032"/>
  <c r="LN327" i="65032" s="1"/>
  <c r="LO339" i="65032"/>
  <c r="LP339" i="65032" s="1"/>
  <c r="LM339" i="65032"/>
  <c r="LN339" i="65032" s="1"/>
  <c r="LO290" i="65032"/>
  <c r="LP290" i="65032" s="1"/>
  <c r="LM290" i="65032"/>
  <c r="LN290" i="65032" s="1"/>
  <c r="LM283" i="65032"/>
  <c r="LN283" i="65032" s="1"/>
  <c r="LO283" i="65032"/>
  <c r="LP283" i="65032" s="1"/>
  <c r="LM296" i="65032"/>
  <c r="LN296" i="65032" s="1"/>
  <c r="LO296" i="65032"/>
  <c r="LP296" i="65032" s="1"/>
  <c r="LM293" i="65032"/>
  <c r="LN293" i="65032" s="1"/>
  <c r="LO293" i="65032"/>
  <c r="LP293" i="65032" s="1"/>
  <c r="LM310" i="65032"/>
  <c r="LN310" i="65032" s="1"/>
  <c r="LO310" i="65032"/>
  <c r="LP310" i="65032" s="1"/>
  <c r="LO312" i="65032"/>
  <c r="LP312" i="65032" s="1"/>
  <c r="LM312" i="65032"/>
  <c r="LN312" i="65032" s="1"/>
  <c r="LM297" i="65032"/>
  <c r="LN297" i="65032" s="1"/>
  <c r="LO297" i="65032"/>
  <c r="LP297" i="65032" s="1"/>
  <c r="LM325" i="65032"/>
  <c r="LN325" i="65032" s="1"/>
  <c r="LO325" i="65032"/>
  <c r="LP325" i="65032" s="1"/>
  <c r="LO341" i="65032"/>
  <c r="LP341" i="65032" s="1"/>
  <c r="LM341" i="65032"/>
  <c r="LN341" i="65032" s="1"/>
  <c r="LM340" i="65032"/>
  <c r="LN340" i="65032" s="1"/>
  <c r="LO340" i="65032"/>
  <c r="LP340" i="65032" s="1"/>
  <c r="LO291" i="65032"/>
  <c r="LP291" i="65032" s="1"/>
  <c r="LM291" i="65032"/>
  <c r="LN291" i="65032" s="1"/>
  <c r="LM287" i="65032"/>
  <c r="LN287" i="65032" s="1"/>
  <c r="LO287" i="65032"/>
  <c r="LP287" i="65032" s="1"/>
  <c r="LM292" i="65032"/>
  <c r="LN292" i="65032" s="1"/>
  <c r="LO292" i="65032"/>
  <c r="LP292" i="65032" s="1"/>
  <c r="LM308" i="65032"/>
  <c r="LN308" i="65032" s="1"/>
  <c r="LO308" i="65032"/>
  <c r="LP308" i="65032" s="1"/>
  <c r="LM302" i="65032"/>
  <c r="LN302" i="65032" s="1"/>
  <c r="LO302" i="65032"/>
  <c r="LP302" i="65032" s="1"/>
  <c r="LO314" i="65032"/>
  <c r="LP314" i="65032" s="1"/>
  <c r="LM314" i="65032"/>
  <c r="LN314" i="65032" s="1"/>
  <c r="LO316" i="65032"/>
  <c r="LP316" i="65032" s="1"/>
  <c r="LM316" i="65032"/>
  <c r="LN316" i="65032" s="1"/>
  <c r="LO328" i="65032"/>
  <c r="LP328" i="65032" s="1"/>
  <c r="LM328" i="65032"/>
  <c r="LN328" i="65032" s="1"/>
  <c r="LD84" i="65032"/>
  <c r="LE84" i="65032" s="1"/>
  <c r="LF84" i="65032" s="1"/>
  <c r="JZ66" i="65032"/>
  <c r="JY193" i="65032"/>
  <c r="KB66" i="65032"/>
  <c r="KA193" i="65032"/>
  <c r="KA257" i="65032" s="1"/>
  <c r="JU239" i="65032"/>
  <c r="JV239" i="65032" s="1"/>
  <c r="JV175" i="65032"/>
  <c r="KA48" i="65032"/>
  <c r="JX175" i="65032"/>
  <c r="JX239" i="65032" s="1"/>
  <c r="FE48" i="65032"/>
  <c r="JY48" i="65032"/>
  <c r="JJ49" i="65032"/>
  <c r="JI176" i="65032"/>
  <c r="JK176" i="65032"/>
  <c r="JK240" i="65032" s="1"/>
  <c r="JL49" i="65032"/>
  <c r="KD70" i="65032"/>
  <c r="KC197" i="65032"/>
  <c r="KF70" i="65032"/>
  <c r="KE197" i="65032"/>
  <c r="KE261" i="65032" s="1"/>
  <c r="KP50" i="65032"/>
  <c r="KO177" i="65032"/>
  <c r="KR50" i="65032"/>
  <c r="KQ177" i="65032"/>
  <c r="KQ241" i="65032" s="1"/>
  <c r="LB211" i="65032"/>
  <c r="JL38" i="65032"/>
  <c r="JK165" i="65032"/>
  <c r="JK229" i="65032" s="1"/>
  <c r="KB31" i="65032"/>
  <c r="KA158" i="65032"/>
  <c r="KA222" i="65032" s="1"/>
  <c r="JI165" i="65032"/>
  <c r="JJ38" i="65032"/>
  <c r="JZ31" i="65032"/>
  <c r="JY158" i="65032"/>
  <c r="JJ32" i="65032"/>
  <c r="JI159" i="65032"/>
  <c r="JK159" i="65032"/>
  <c r="JK223" i="65032" s="1"/>
  <c r="JL32" i="65032"/>
  <c r="FB43" i="65032"/>
  <c r="JM43" i="65032"/>
  <c r="JO43" i="65032"/>
  <c r="JL170" i="65032"/>
  <c r="JL234" i="65032" s="1"/>
  <c r="JJ170" i="65032"/>
  <c r="JI234" i="65032"/>
  <c r="JJ234" i="65032" s="1"/>
  <c r="JY205" i="65032"/>
  <c r="JZ78" i="65032"/>
  <c r="JM232" i="65032"/>
  <c r="JN232" i="65032" s="1"/>
  <c r="JN168" i="65032"/>
  <c r="KB78" i="65032"/>
  <c r="KA205" i="65032"/>
  <c r="KA269" i="65032" s="1"/>
  <c r="JM169" i="65032"/>
  <c r="JN42" i="65032"/>
  <c r="JP168" i="65032"/>
  <c r="JP232" i="65032" s="1"/>
  <c r="JS41" i="65032"/>
  <c r="JQ41" i="65032"/>
  <c r="FC41" i="65032"/>
  <c r="JP42" i="65032"/>
  <c r="JO169" i="65032"/>
  <c r="JO233" i="65032" s="1"/>
  <c r="KD79" i="65032"/>
  <c r="KC206" i="65032"/>
  <c r="KE206" i="65032"/>
  <c r="KE270" i="65032" s="1"/>
  <c r="KF79" i="65032"/>
  <c r="KD161" i="65032"/>
  <c r="KC225" i="65032"/>
  <c r="KD225" i="65032" s="1"/>
  <c r="KI34" i="65032"/>
  <c r="KG34" i="65032"/>
  <c r="FG34" i="65032"/>
  <c r="KF161" i="65032"/>
  <c r="KF225" i="65032" s="1"/>
  <c r="JH160" i="65032"/>
  <c r="JH224" i="65032" s="1"/>
  <c r="JK33" i="65032"/>
  <c r="JI33" i="65032"/>
  <c r="FA33" i="65032"/>
  <c r="JF160" i="65032"/>
  <c r="JE224" i="65032"/>
  <c r="JF224" i="65032" s="1"/>
  <c r="JT73" i="65032"/>
  <c r="JS200" i="65032"/>
  <c r="JS264" i="65032" s="1"/>
  <c r="JL173" i="65032"/>
  <c r="JL237" i="65032" s="1"/>
  <c r="JO46" i="65032"/>
  <c r="JM46" i="65032"/>
  <c r="FB46" i="65032"/>
  <c r="JQ200" i="65032"/>
  <c r="JR73" i="65032"/>
  <c r="FD57" i="65032"/>
  <c r="JU57" i="65032"/>
  <c r="JT184" i="65032"/>
  <c r="JT248" i="65032" s="1"/>
  <c r="JW57" i="65032"/>
  <c r="LB81" i="65032"/>
  <c r="LA208" i="65032"/>
  <c r="JQ248" i="65032"/>
  <c r="JR248" i="65032" s="1"/>
  <c r="JR184" i="65032"/>
  <c r="JI237" i="65032"/>
  <c r="JJ237" i="65032" s="1"/>
  <c r="JJ173" i="65032"/>
  <c r="LD81" i="65032"/>
  <c r="LC208" i="65032"/>
  <c r="LC272" i="65032" s="1"/>
  <c r="JF167" i="65032"/>
  <c r="JE231" i="65032"/>
  <c r="JF231" i="65032" s="1"/>
  <c r="JY273" i="65032"/>
  <c r="JZ273" i="65032" s="1"/>
  <c r="JZ209" i="65032"/>
  <c r="JJ195" i="65032"/>
  <c r="JI259" i="65032"/>
  <c r="JJ259" i="65032" s="1"/>
  <c r="JX61" i="65032"/>
  <c r="JW188" i="65032"/>
  <c r="JW252" i="65032" s="1"/>
  <c r="KA199" i="65032"/>
  <c r="KA263" i="65032" s="1"/>
  <c r="KB72" i="65032"/>
  <c r="KE82" i="65032"/>
  <c r="KB209" i="65032"/>
  <c r="KB273" i="65032" s="1"/>
  <c r="FF82" i="65032"/>
  <c r="KC82" i="65032"/>
  <c r="JZ80" i="65032"/>
  <c r="JY207" i="65032"/>
  <c r="LH62" i="65032"/>
  <c r="LK62" i="65032" s="1"/>
  <c r="LL62" i="65032" s="1"/>
  <c r="LM62" i="65032" s="1"/>
  <c r="KE183" i="65032"/>
  <c r="KE247" i="65032" s="1"/>
  <c r="KF56" i="65032"/>
  <c r="JZ72" i="65032"/>
  <c r="JY199" i="65032"/>
  <c r="KF35" i="65032"/>
  <c r="KE162" i="65032"/>
  <c r="KE226" i="65032" s="1"/>
  <c r="KB80" i="65032"/>
  <c r="KA207" i="65032"/>
  <c r="KA271" i="65032" s="1"/>
  <c r="KC183" i="65032"/>
  <c r="KD56" i="65032"/>
  <c r="JR29" i="65032"/>
  <c r="JQ156" i="65032"/>
  <c r="JH167" i="65032"/>
  <c r="JH231" i="65032" s="1"/>
  <c r="JI40" i="65032"/>
  <c r="JK40" i="65032"/>
  <c r="FA40" i="65032"/>
  <c r="KC162" i="65032"/>
  <c r="KD35" i="65032"/>
  <c r="JV61" i="65032"/>
  <c r="JU188" i="65032"/>
  <c r="JS156" i="65032"/>
  <c r="JS220" i="65032" s="1"/>
  <c r="JT29" i="65032"/>
  <c r="JM68" i="65032"/>
  <c r="JO68" i="65032"/>
  <c r="JL195" i="65032"/>
  <c r="JL259" i="65032" s="1"/>
  <c r="FB68" i="65032"/>
  <c r="JH172" i="65032"/>
  <c r="JH236" i="65032" s="1"/>
  <c r="JK45" i="65032"/>
  <c r="JI45" i="65032"/>
  <c r="FA45" i="65032"/>
  <c r="JJ203" i="65032"/>
  <c r="JI267" i="65032"/>
  <c r="JJ267" i="65032" s="1"/>
  <c r="JO76" i="65032"/>
  <c r="JM76" i="65032"/>
  <c r="FB76" i="65032"/>
  <c r="JL203" i="65032"/>
  <c r="JL267" i="65032" s="1"/>
  <c r="JJ51" i="65032"/>
  <c r="JI178" i="65032"/>
  <c r="JE236" i="65032"/>
  <c r="JF236" i="65032" s="1"/>
  <c r="JF172" i="65032"/>
  <c r="JX64" i="65032"/>
  <c r="JW191" i="65032"/>
  <c r="JW255" i="65032" s="1"/>
  <c r="JI276" i="65032"/>
  <c r="JJ276" i="65032" s="1"/>
  <c r="JJ212" i="65032"/>
  <c r="JL212" i="65032"/>
  <c r="JL276" i="65032" s="1"/>
  <c r="JO85" i="65032"/>
  <c r="FB85" i="65032"/>
  <c r="JM85" i="65032"/>
  <c r="JV64" i="65032"/>
  <c r="JU191" i="65032"/>
  <c r="JK178" i="65032"/>
  <c r="JK242" i="65032" s="1"/>
  <c r="JL51" i="65032"/>
  <c r="JK28" i="65032"/>
  <c r="JI28" i="65032"/>
  <c r="JH155" i="65032"/>
  <c r="JH219" i="65032" s="1"/>
  <c r="FA28" i="65032"/>
  <c r="JR37" i="65032"/>
  <c r="JQ164" i="65032"/>
  <c r="KF63" i="65032"/>
  <c r="KE190" i="65032"/>
  <c r="KE254" i="65032" s="1"/>
  <c r="JP69" i="65032"/>
  <c r="JO196" i="65032"/>
  <c r="JO260" i="65032" s="1"/>
  <c r="JK154" i="65032"/>
  <c r="JK218" i="65032" s="1"/>
  <c r="JL27" i="65032"/>
  <c r="JO213" i="65032"/>
  <c r="JO277" i="65032" s="1"/>
  <c r="JP86" i="65032"/>
  <c r="JT37" i="65032"/>
  <c r="FD37" i="65032" s="1"/>
  <c r="JS164" i="65032"/>
  <c r="JS228" i="65032" s="1"/>
  <c r="JE219" i="65032"/>
  <c r="JF219" i="65032" s="1"/>
  <c r="JF155" i="65032"/>
  <c r="JH171" i="65032"/>
  <c r="JH235" i="65032" s="1"/>
  <c r="JK44" i="65032"/>
  <c r="JI44" i="65032"/>
  <c r="FA44" i="65032"/>
  <c r="JN86" i="65032"/>
  <c r="JM213" i="65032"/>
  <c r="JM157" i="65032"/>
  <c r="JN30" i="65032"/>
  <c r="JN69" i="65032"/>
  <c r="JM196" i="65032"/>
  <c r="JI154" i="65032"/>
  <c r="JJ27" i="65032"/>
  <c r="KD63" i="65032"/>
  <c r="KC190" i="65032"/>
  <c r="JP30" i="65032"/>
  <c r="JO157" i="65032"/>
  <c r="JO221" i="65032" s="1"/>
  <c r="JF171" i="65032"/>
  <c r="JE235" i="65032"/>
  <c r="JF235" i="65032" s="1"/>
  <c r="JX187" i="65032"/>
  <c r="JX251" i="65032" s="1"/>
  <c r="FE60" i="65032"/>
  <c r="JY60" i="65032"/>
  <c r="KA60" i="65032"/>
  <c r="JL181" i="65032"/>
  <c r="JL245" i="65032" s="1"/>
  <c r="FB54" i="65032"/>
  <c r="JO54" i="65032"/>
  <c r="JM54" i="65032"/>
  <c r="JZ194" i="65032"/>
  <c r="JY258" i="65032"/>
  <c r="JZ258" i="65032" s="1"/>
  <c r="JP59" i="65032"/>
  <c r="JO186" i="65032"/>
  <c r="JO250" i="65032" s="1"/>
  <c r="KA163" i="65032"/>
  <c r="KA227" i="65032" s="1"/>
  <c r="KB36" i="65032"/>
  <c r="JJ166" i="65032"/>
  <c r="JI230" i="65032"/>
  <c r="JJ230" i="65032" s="1"/>
  <c r="JN65" i="65032"/>
  <c r="JM192" i="65032"/>
  <c r="JV202" i="65032"/>
  <c r="JU266" i="65032"/>
  <c r="JV266" i="65032" s="1"/>
  <c r="JN179" i="65032"/>
  <c r="JM243" i="65032"/>
  <c r="JN243" i="65032" s="1"/>
  <c r="JN47" i="65032"/>
  <c r="JM174" i="65032"/>
  <c r="JV187" i="65032"/>
  <c r="JU251" i="65032"/>
  <c r="JV251" i="65032" s="1"/>
  <c r="KB194" i="65032"/>
  <c r="KB258" i="65032" s="1"/>
  <c r="KE67" i="65032"/>
  <c r="FF67" i="65032"/>
  <c r="KC67" i="65032"/>
  <c r="JX202" i="65032"/>
  <c r="JX266" i="65032" s="1"/>
  <c r="FE75" i="65032"/>
  <c r="JY75" i="65032"/>
  <c r="KA75" i="65032"/>
  <c r="JN83" i="65032"/>
  <c r="JM210" i="65032"/>
  <c r="JP179" i="65032"/>
  <c r="JP243" i="65032" s="1"/>
  <c r="FC52" i="65032"/>
  <c r="JS52" i="65032"/>
  <c r="JQ52" i="65032"/>
  <c r="JP198" i="65032"/>
  <c r="JP262" i="65032" s="1"/>
  <c r="FC71" i="65032"/>
  <c r="JS71" i="65032"/>
  <c r="JQ71" i="65032"/>
  <c r="JL166" i="65032"/>
  <c r="JL230" i="65032" s="1"/>
  <c r="JO39" i="65032"/>
  <c r="JM39" i="65032"/>
  <c r="FB39" i="65032"/>
  <c r="JZ201" i="65032"/>
  <c r="JY265" i="65032"/>
  <c r="JZ265" i="65032" s="1"/>
  <c r="JP83" i="65032"/>
  <c r="JO210" i="65032"/>
  <c r="JO274" i="65032" s="1"/>
  <c r="JP65" i="65032"/>
  <c r="JO192" i="65032"/>
  <c r="JO256" i="65032" s="1"/>
  <c r="JP47" i="65032"/>
  <c r="JO174" i="65032"/>
  <c r="JO238" i="65032" s="1"/>
  <c r="JI245" i="65032"/>
  <c r="JJ245" i="65032" s="1"/>
  <c r="JJ181" i="65032"/>
  <c r="JM262" i="65032"/>
  <c r="JN262" i="65032" s="1"/>
  <c r="JN198" i="65032"/>
  <c r="KC74" i="65032"/>
  <c r="KE74" i="65032"/>
  <c r="KB201" i="65032"/>
  <c r="KB265" i="65032" s="1"/>
  <c r="FF74" i="65032"/>
  <c r="JN59" i="65032"/>
  <c r="JM186" i="65032"/>
  <c r="JY163" i="65032"/>
  <c r="JZ36" i="65032"/>
  <c r="JJ204" i="65032"/>
  <c r="JI268" i="65032"/>
  <c r="JJ268" i="65032" s="1"/>
  <c r="JL204" i="65032"/>
  <c r="JL268" i="65032" s="1"/>
  <c r="JM77" i="65032"/>
  <c r="FB77" i="65032"/>
  <c r="JO77" i="65032"/>
  <c r="JL180" i="65032"/>
  <c r="JL244" i="65032" s="1"/>
  <c r="FB53" i="65032"/>
  <c r="JO53" i="65032"/>
  <c r="JM53" i="65032"/>
  <c r="JI244" i="65032"/>
  <c r="JJ244" i="65032" s="1"/>
  <c r="JJ180" i="65032"/>
  <c r="JO55" i="65032"/>
  <c r="JM55" i="65032"/>
  <c r="FB55" i="65032"/>
  <c r="JL182" i="65032"/>
  <c r="JL246" i="65032" s="1"/>
  <c r="JI246" i="65032"/>
  <c r="JJ246" i="65032" s="1"/>
  <c r="JJ182" i="65032"/>
  <c r="JJ185" i="65032"/>
  <c r="JI249" i="65032"/>
  <c r="JJ249" i="65032" s="1"/>
  <c r="JL185" i="65032"/>
  <c r="JL249" i="65032" s="1"/>
  <c r="JM58" i="65032"/>
  <c r="FB58" i="65032"/>
  <c r="JO58" i="65032"/>
  <c r="LF189" i="65032"/>
  <c r="LE253" i="65032"/>
  <c r="LF253" i="65032" s="1"/>
  <c r="LE96" i="65032"/>
  <c r="LF96" i="65032" s="1"/>
  <c r="LG96" i="65032"/>
  <c r="LH96" i="65032" s="1"/>
  <c r="LE107" i="65032"/>
  <c r="LF107" i="65032" s="1"/>
  <c r="LG107" i="65032"/>
  <c r="LH107" i="65032" s="1"/>
  <c r="LE100" i="65032"/>
  <c r="LF100" i="65032" s="1"/>
  <c r="LG100" i="65032"/>
  <c r="LH100" i="65032" s="1"/>
  <c r="LE104" i="65032"/>
  <c r="LF104" i="65032" s="1"/>
  <c r="LG104" i="65032"/>
  <c r="LH104" i="65032" s="1"/>
  <c r="LE108" i="65032"/>
  <c r="LF108" i="65032" s="1"/>
  <c r="LG108" i="65032"/>
  <c r="LH108" i="65032" s="1"/>
  <c r="LE94" i="65032"/>
  <c r="LF94" i="65032" s="1"/>
  <c r="LG94" i="65032"/>
  <c r="LH94" i="65032" s="1"/>
  <c r="LE98" i="65032"/>
  <c r="LF98" i="65032" s="1"/>
  <c r="LG98" i="65032"/>
  <c r="LH98" i="65032" s="1"/>
  <c r="LE102" i="65032"/>
  <c r="LF102" i="65032" s="1"/>
  <c r="LG102" i="65032"/>
  <c r="LH102" i="65032" s="1"/>
  <c r="LE106" i="65032"/>
  <c r="LF106" i="65032" s="1"/>
  <c r="LG106" i="65032"/>
  <c r="LH106" i="65032" s="1"/>
  <c r="LE110" i="65032"/>
  <c r="LF110" i="65032" s="1"/>
  <c r="LG110" i="65032"/>
  <c r="LH110" i="65032" s="1"/>
  <c r="LI114" i="65032"/>
  <c r="LJ114" i="65032" s="1"/>
  <c r="LK114" i="65032"/>
  <c r="LL114" i="65032" s="1"/>
  <c r="LI118" i="65032"/>
  <c r="LJ118" i="65032" s="1"/>
  <c r="LK118" i="65032"/>
  <c r="LL118" i="65032" s="1"/>
  <c r="LI122" i="65032"/>
  <c r="LJ122" i="65032" s="1"/>
  <c r="LK122" i="65032"/>
  <c r="LL122" i="65032" s="1"/>
  <c r="LI126" i="65032"/>
  <c r="LJ126" i="65032" s="1"/>
  <c r="LK126" i="65032"/>
  <c r="LL126" i="65032" s="1"/>
  <c r="LI130" i="65032"/>
  <c r="LJ130" i="65032" s="1"/>
  <c r="LK130" i="65032"/>
  <c r="LL130" i="65032" s="1"/>
  <c r="LI134" i="65032"/>
  <c r="LJ134" i="65032" s="1"/>
  <c r="LK134" i="65032"/>
  <c r="LL134" i="65032" s="1"/>
  <c r="LI138" i="65032"/>
  <c r="LJ138" i="65032" s="1"/>
  <c r="LK138" i="65032"/>
  <c r="LL138" i="65032" s="1"/>
  <c r="LI142" i="65032"/>
  <c r="LJ142" i="65032" s="1"/>
  <c r="LK142" i="65032"/>
  <c r="LL142" i="65032" s="1"/>
  <c r="LI146" i="65032"/>
  <c r="LJ146" i="65032" s="1"/>
  <c r="LK146" i="65032"/>
  <c r="LL146" i="65032" s="1"/>
  <c r="LI150" i="65032"/>
  <c r="LJ150" i="65032" s="1"/>
  <c r="LK150" i="65032"/>
  <c r="LL150" i="65032" s="1"/>
  <c r="LI113" i="65032"/>
  <c r="LJ113" i="65032" s="1"/>
  <c r="LK113" i="65032"/>
  <c r="LL113" i="65032" s="1"/>
  <c r="LI117" i="65032"/>
  <c r="LJ117" i="65032" s="1"/>
  <c r="LK117" i="65032"/>
  <c r="LL117" i="65032" s="1"/>
  <c r="LI121" i="65032"/>
  <c r="LJ121" i="65032" s="1"/>
  <c r="LK121" i="65032"/>
  <c r="LL121" i="65032" s="1"/>
  <c r="LI125" i="65032"/>
  <c r="LJ125" i="65032" s="1"/>
  <c r="LK125" i="65032"/>
  <c r="LL125" i="65032" s="1"/>
  <c r="LI129" i="65032"/>
  <c r="LJ129" i="65032" s="1"/>
  <c r="LK129" i="65032"/>
  <c r="LL129" i="65032" s="1"/>
  <c r="LI133" i="65032"/>
  <c r="LJ133" i="65032" s="1"/>
  <c r="LK133" i="65032"/>
  <c r="LL133" i="65032" s="1"/>
  <c r="LI137" i="65032"/>
  <c r="LJ137" i="65032" s="1"/>
  <c r="LK137" i="65032"/>
  <c r="LL137" i="65032" s="1"/>
  <c r="LI141" i="65032"/>
  <c r="LJ141" i="65032" s="1"/>
  <c r="LK141" i="65032"/>
  <c r="LL141" i="65032" s="1"/>
  <c r="LI145" i="65032"/>
  <c r="LJ145" i="65032" s="1"/>
  <c r="LK145" i="65032"/>
  <c r="LL145" i="65032" s="1"/>
  <c r="LI149" i="65032"/>
  <c r="LJ149" i="65032" s="1"/>
  <c r="LK149" i="65032"/>
  <c r="LL149" i="65032" s="1"/>
  <c r="LE91" i="65032"/>
  <c r="LF91" i="65032" s="1"/>
  <c r="LG91" i="65032"/>
  <c r="LH91" i="65032" s="1"/>
  <c r="LI112" i="65032"/>
  <c r="LJ112" i="65032" s="1"/>
  <c r="LK112" i="65032"/>
  <c r="LL112" i="65032" s="1"/>
  <c r="LI116" i="65032"/>
  <c r="LJ116" i="65032" s="1"/>
  <c r="LK116" i="65032"/>
  <c r="LL116" i="65032" s="1"/>
  <c r="LI120" i="65032"/>
  <c r="LJ120" i="65032" s="1"/>
  <c r="LK120" i="65032"/>
  <c r="LL120" i="65032" s="1"/>
  <c r="LI124" i="65032"/>
  <c r="LJ124" i="65032" s="1"/>
  <c r="LK124" i="65032"/>
  <c r="LL124" i="65032" s="1"/>
  <c r="LI128" i="65032"/>
  <c r="LJ128" i="65032" s="1"/>
  <c r="LK128" i="65032"/>
  <c r="LL128" i="65032" s="1"/>
  <c r="LI132" i="65032"/>
  <c r="LJ132" i="65032" s="1"/>
  <c r="LK132" i="65032"/>
  <c r="LL132" i="65032" s="1"/>
  <c r="LI136" i="65032"/>
  <c r="LJ136" i="65032" s="1"/>
  <c r="LK136" i="65032"/>
  <c r="LL136" i="65032" s="1"/>
  <c r="LI140" i="65032"/>
  <c r="LJ140" i="65032" s="1"/>
  <c r="LK140" i="65032"/>
  <c r="LL140" i="65032" s="1"/>
  <c r="LI144" i="65032"/>
  <c r="LJ144" i="65032" s="1"/>
  <c r="LK144" i="65032"/>
  <c r="LL144" i="65032" s="1"/>
  <c r="LI148" i="65032"/>
  <c r="LJ148" i="65032" s="1"/>
  <c r="LK148" i="65032"/>
  <c r="LL148" i="65032" s="1"/>
  <c r="LI111" i="65032"/>
  <c r="LJ111" i="65032" s="1"/>
  <c r="LK111" i="65032"/>
  <c r="LL111" i="65032" s="1"/>
  <c r="LI115" i="65032"/>
  <c r="LJ115" i="65032" s="1"/>
  <c r="LK115" i="65032"/>
  <c r="LL115" i="65032" s="1"/>
  <c r="LI119" i="65032"/>
  <c r="LJ119" i="65032" s="1"/>
  <c r="LK119" i="65032"/>
  <c r="LL119" i="65032" s="1"/>
  <c r="LI123" i="65032"/>
  <c r="LJ123" i="65032" s="1"/>
  <c r="LK123" i="65032"/>
  <c r="LL123" i="65032" s="1"/>
  <c r="LI127" i="65032"/>
  <c r="LJ127" i="65032" s="1"/>
  <c r="LK127" i="65032"/>
  <c r="LL127" i="65032" s="1"/>
  <c r="LI131" i="65032"/>
  <c r="LJ131" i="65032" s="1"/>
  <c r="LK131" i="65032"/>
  <c r="LL131" i="65032" s="1"/>
  <c r="LI135" i="65032"/>
  <c r="LJ135" i="65032" s="1"/>
  <c r="LK135" i="65032"/>
  <c r="LL135" i="65032" s="1"/>
  <c r="LI139" i="65032"/>
  <c r="LJ139" i="65032" s="1"/>
  <c r="LK139" i="65032"/>
  <c r="LL139" i="65032" s="1"/>
  <c r="LI143" i="65032"/>
  <c r="LJ143" i="65032" s="1"/>
  <c r="LK143" i="65032"/>
  <c r="LL143" i="65032" s="1"/>
  <c r="LE95" i="65032"/>
  <c r="LF95" i="65032" s="1"/>
  <c r="LG95" i="65032"/>
  <c r="LH95" i="65032" s="1"/>
  <c r="LE97" i="65032"/>
  <c r="LF97" i="65032" s="1"/>
  <c r="LG97" i="65032"/>
  <c r="LH97" i="65032" s="1"/>
  <c r="LE105" i="65032"/>
  <c r="LF105" i="65032" s="1"/>
  <c r="LG105" i="65032"/>
  <c r="LH105" i="65032" s="1"/>
  <c r="LE99" i="65032"/>
  <c r="LF99" i="65032" s="1"/>
  <c r="LG99" i="65032"/>
  <c r="LH99" i="65032" s="1"/>
  <c r="LE92" i="65032"/>
  <c r="LF92" i="65032" s="1"/>
  <c r="LG92" i="65032"/>
  <c r="LH92" i="65032" s="1"/>
  <c r="LE109" i="65032"/>
  <c r="LF109" i="65032" s="1"/>
  <c r="LG109" i="65032"/>
  <c r="LH109" i="65032" s="1"/>
  <c r="LE93" i="65032"/>
  <c r="LF93" i="65032" s="1"/>
  <c r="LG93" i="65032"/>
  <c r="LH93" i="65032" s="1"/>
  <c r="LE103" i="65032"/>
  <c r="LF103" i="65032" s="1"/>
  <c r="LG103" i="65032"/>
  <c r="LH103" i="65032" s="1"/>
  <c r="LI147" i="65032"/>
  <c r="LJ147" i="65032" s="1"/>
  <c r="LK147" i="65032"/>
  <c r="LL147" i="65032" s="1"/>
  <c r="LE101" i="65032"/>
  <c r="LF101" i="65032" s="1"/>
  <c r="LG101" i="65032"/>
  <c r="LH101" i="65032" s="1"/>
  <c r="FF35" i="65032"/>
  <c r="LQ291" i="65032" l="1"/>
  <c r="LR291" i="65032" s="1"/>
  <c r="LS291" i="65032"/>
  <c r="LT291" i="65032" s="1"/>
  <c r="LQ310" i="65032"/>
  <c r="LR310" i="65032" s="1"/>
  <c r="LS310" i="65032"/>
  <c r="LT310" i="65032" s="1"/>
  <c r="LQ294" i="65032"/>
  <c r="LR294" i="65032" s="1"/>
  <c r="LS294" i="65032"/>
  <c r="LT294" i="65032" s="1"/>
  <c r="LS307" i="65032"/>
  <c r="LT307" i="65032" s="1"/>
  <c r="LQ307" i="65032"/>
  <c r="LR307" i="65032" s="1"/>
  <c r="LS300" i="65032"/>
  <c r="LT300" i="65032" s="1"/>
  <c r="LQ300" i="65032"/>
  <c r="LR300" i="65032" s="1"/>
  <c r="LS289" i="65032"/>
  <c r="LT289" i="65032" s="1"/>
  <c r="LQ289" i="65032"/>
  <c r="LR289" i="65032" s="1"/>
  <c r="LS332" i="65032"/>
  <c r="LT332" i="65032" s="1"/>
  <c r="LQ332" i="65032"/>
  <c r="LR332" i="65032" s="1"/>
  <c r="LS328" i="65032"/>
  <c r="LT328" i="65032" s="1"/>
  <c r="LQ328" i="65032"/>
  <c r="LR328" i="65032" s="1"/>
  <c r="LS314" i="65032"/>
  <c r="LT314" i="65032" s="1"/>
  <c r="LQ314" i="65032"/>
  <c r="LR314" i="65032" s="1"/>
  <c r="LQ287" i="65032"/>
  <c r="LR287" i="65032" s="1"/>
  <c r="LS287" i="65032"/>
  <c r="LT287" i="65032" s="1"/>
  <c r="LS341" i="65032"/>
  <c r="LT341" i="65032" s="1"/>
  <c r="LQ341" i="65032"/>
  <c r="LR341" i="65032" s="1"/>
  <c r="LQ296" i="65032"/>
  <c r="LR296" i="65032" s="1"/>
  <c r="LS296" i="65032"/>
  <c r="LT296" i="65032" s="1"/>
  <c r="LS334" i="65032"/>
  <c r="LT334" i="65032" s="1"/>
  <c r="LQ334" i="65032"/>
  <c r="LR334" i="65032" s="1"/>
  <c r="LQ299" i="65032"/>
  <c r="LR299" i="65032" s="1"/>
  <c r="LS299" i="65032"/>
  <c r="LT299" i="65032" s="1"/>
  <c r="LQ336" i="65032"/>
  <c r="LR336" i="65032" s="1"/>
  <c r="LS336" i="65032"/>
  <c r="LT336" i="65032" s="1"/>
  <c r="LS309" i="65032"/>
  <c r="LT309" i="65032" s="1"/>
  <c r="LQ309" i="65032"/>
  <c r="LR309" i="65032" s="1"/>
  <c r="LS315" i="65032"/>
  <c r="LT315" i="65032" s="1"/>
  <c r="LQ315" i="65032"/>
  <c r="LR315" i="65032" s="1"/>
  <c r="LQ323" i="65032"/>
  <c r="LR323" i="65032" s="1"/>
  <c r="LS323" i="65032"/>
  <c r="LT323" i="65032" s="1"/>
  <c r="LQ317" i="65032"/>
  <c r="LR317" i="65032" s="1"/>
  <c r="LS317" i="65032"/>
  <c r="LT317" i="65032" s="1"/>
  <c r="LS331" i="65032"/>
  <c r="LT331" i="65032" s="1"/>
  <c r="LQ331" i="65032"/>
  <c r="LR331" i="65032" s="1"/>
  <c r="LS335" i="65032"/>
  <c r="LT335" i="65032" s="1"/>
  <c r="LQ335" i="65032"/>
  <c r="LR335" i="65032" s="1"/>
  <c r="LS308" i="65032"/>
  <c r="LT308" i="65032" s="1"/>
  <c r="LQ308" i="65032"/>
  <c r="LR308" i="65032" s="1"/>
  <c r="LQ297" i="65032"/>
  <c r="LR297" i="65032" s="1"/>
  <c r="LS297" i="65032"/>
  <c r="LT297" i="65032" s="1"/>
  <c r="LQ290" i="65032"/>
  <c r="LR290" i="65032" s="1"/>
  <c r="LS290" i="65032"/>
  <c r="LT290" i="65032" s="1"/>
  <c r="LS327" i="65032"/>
  <c r="LT327" i="65032" s="1"/>
  <c r="LQ327" i="65032"/>
  <c r="LR327" i="65032" s="1"/>
  <c r="LQ318" i="65032"/>
  <c r="LR318" i="65032" s="1"/>
  <c r="LS318" i="65032"/>
  <c r="LT318" i="65032" s="1"/>
  <c r="LQ329" i="65032"/>
  <c r="LR329" i="65032" s="1"/>
  <c r="LS329" i="65032"/>
  <c r="LT329" i="65032" s="1"/>
  <c r="LQ295" i="65032"/>
  <c r="LR295" i="65032" s="1"/>
  <c r="LS295" i="65032"/>
  <c r="LT295" i="65032" s="1"/>
  <c r="LS313" i="65032"/>
  <c r="LT313" i="65032" s="1"/>
  <c r="LQ313" i="65032"/>
  <c r="LR313" i="65032" s="1"/>
  <c r="LQ302" i="65032"/>
  <c r="LR302" i="65032" s="1"/>
  <c r="LS302" i="65032"/>
  <c r="LT302" i="65032" s="1"/>
  <c r="LS340" i="65032"/>
  <c r="LT340" i="65032" s="1"/>
  <c r="LQ340" i="65032"/>
  <c r="LR340" i="65032" s="1"/>
  <c r="LQ325" i="65032"/>
  <c r="LR325" i="65032" s="1"/>
  <c r="LS325" i="65032"/>
  <c r="LT325" i="65032" s="1"/>
  <c r="LS339" i="65032"/>
  <c r="LT339" i="65032" s="1"/>
  <c r="LQ339" i="65032"/>
  <c r="LR339" i="65032" s="1"/>
  <c r="LS319" i="65032"/>
  <c r="LT319" i="65032" s="1"/>
  <c r="LQ319" i="65032"/>
  <c r="LR319" i="65032" s="1"/>
  <c r="LQ284" i="65032"/>
  <c r="LR284" i="65032" s="1"/>
  <c r="LS284" i="65032"/>
  <c r="LT284" i="65032" s="1"/>
  <c r="LQ306" i="65032"/>
  <c r="LR306" i="65032" s="1"/>
  <c r="LS306" i="65032"/>
  <c r="LT306" i="65032" s="1"/>
  <c r="LQ324" i="65032"/>
  <c r="LR324" i="65032" s="1"/>
  <c r="LS324" i="65032"/>
  <c r="LT324" i="65032" s="1"/>
  <c r="LS321" i="65032"/>
  <c r="LT321" i="65032" s="1"/>
  <c r="LQ321" i="65032"/>
  <c r="LR321" i="65032" s="1"/>
  <c r="LQ326" i="65032"/>
  <c r="LR326" i="65032" s="1"/>
  <c r="LS326" i="65032"/>
  <c r="LT326" i="65032" s="1"/>
  <c r="LQ288" i="65032"/>
  <c r="LR288" i="65032" s="1"/>
  <c r="LS288" i="65032"/>
  <c r="LT288" i="65032" s="1"/>
  <c r="LS301" i="65032"/>
  <c r="LT301" i="65032" s="1"/>
  <c r="LQ301" i="65032"/>
  <c r="LR301" i="65032" s="1"/>
  <c r="LQ338" i="65032"/>
  <c r="LR338" i="65032" s="1"/>
  <c r="LS338" i="65032"/>
  <c r="LT338" i="65032" s="1"/>
  <c r="LS286" i="65032"/>
  <c r="LT286" i="65032" s="1"/>
  <c r="LQ286" i="65032"/>
  <c r="LR286" i="65032" s="1"/>
  <c r="LQ316" i="65032"/>
  <c r="LR316" i="65032" s="1"/>
  <c r="LS316" i="65032"/>
  <c r="LT316" i="65032" s="1"/>
  <c r="LS292" i="65032"/>
  <c r="LT292" i="65032" s="1"/>
  <c r="LQ292" i="65032"/>
  <c r="LR292" i="65032" s="1"/>
  <c r="LS312" i="65032"/>
  <c r="LT312" i="65032" s="1"/>
  <c r="LQ312" i="65032"/>
  <c r="LR312" i="65032" s="1"/>
  <c r="LQ293" i="65032"/>
  <c r="LR293" i="65032" s="1"/>
  <c r="LS293" i="65032"/>
  <c r="LT293" i="65032" s="1"/>
  <c r="LQ283" i="65032"/>
  <c r="LR283" i="65032" s="1"/>
  <c r="LS283" i="65032"/>
  <c r="LT283" i="65032" s="1"/>
  <c r="LS333" i="65032"/>
  <c r="LT333" i="65032" s="1"/>
  <c r="LQ333" i="65032"/>
  <c r="LR333" i="65032" s="1"/>
  <c r="LQ303" i="65032"/>
  <c r="LR303" i="65032" s="1"/>
  <c r="LS303" i="65032"/>
  <c r="LT303" i="65032" s="1"/>
  <c r="LQ298" i="65032"/>
  <c r="LR298" i="65032" s="1"/>
  <c r="LS298" i="65032"/>
  <c r="LT298" i="65032" s="1"/>
  <c r="LQ285" i="65032"/>
  <c r="LR285" i="65032" s="1"/>
  <c r="LS285" i="65032"/>
  <c r="LT285" i="65032" s="1"/>
  <c r="LS337" i="65032"/>
  <c r="LT337" i="65032" s="1"/>
  <c r="LQ337" i="65032"/>
  <c r="LR337" i="65032" s="1"/>
  <c r="LQ305" i="65032"/>
  <c r="LR305" i="65032" s="1"/>
  <c r="LS305" i="65032"/>
  <c r="LT305" i="65032" s="1"/>
  <c r="LS330" i="65032"/>
  <c r="LT330" i="65032" s="1"/>
  <c r="LQ330" i="65032"/>
  <c r="LR330" i="65032" s="1"/>
  <c r="LS304" i="65032"/>
  <c r="LT304" i="65032" s="1"/>
  <c r="LQ304" i="65032"/>
  <c r="LR304" i="65032" s="1"/>
  <c r="LM282" i="65032"/>
  <c r="LN282" i="65032" s="1"/>
  <c r="LO282" i="65032"/>
  <c r="LP282" i="65032" s="1"/>
  <c r="LQ311" i="65032"/>
  <c r="LR311" i="65032" s="1"/>
  <c r="LS311" i="65032"/>
  <c r="LT311" i="65032" s="1"/>
  <c r="LS320" i="65032"/>
  <c r="LT320" i="65032" s="1"/>
  <c r="LQ320" i="65032"/>
  <c r="LR320" i="65032" s="1"/>
  <c r="LS322" i="65032"/>
  <c r="LT322" i="65032" s="1"/>
  <c r="LQ322" i="65032"/>
  <c r="LR322" i="65032" s="1"/>
  <c r="LG84" i="65032"/>
  <c r="LH84" i="65032" s="1"/>
  <c r="LK84" i="65032" s="1"/>
  <c r="LK211" i="65032" s="1"/>
  <c r="LK275" i="65032" s="1"/>
  <c r="LD211" i="65032"/>
  <c r="LD275" i="65032" s="1"/>
  <c r="FM84" i="65032"/>
  <c r="LE211" i="65032"/>
  <c r="LE275" i="65032" s="1"/>
  <c r="LF275" i="65032" s="1"/>
  <c r="FF66" i="65032"/>
  <c r="KC66" i="65032"/>
  <c r="KE66" i="65032"/>
  <c r="KB193" i="65032"/>
  <c r="KB257" i="65032" s="1"/>
  <c r="JY257" i="65032"/>
  <c r="JZ257" i="65032" s="1"/>
  <c r="JZ193" i="65032"/>
  <c r="KA175" i="65032"/>
  <c r="KA239" i="65032" s="1"/>
  <c r="KB48" i="65032"/>
  <c r="JZ48" i="65032"/>
  <c r="JY175" i="65032"/>
  <c r="JL176" i="65032"/>
  <c r="JL240" i="65032" s="1"/>
  <c r="JM49" i="65032"/>
  <c r="JO49" i="65032"/>
  <c r="FB49" i="65032"/>
  <c r="JI240" i="65032"/>
  <c r="JJ240" i="65032" s="1"/>
  <c r="JJ176" i="65032"/>
  <c r="FG70" i="65032"/>
  <c r="KG70" i="65032"/>
  <c r="KF197" i="65032"/>
  <c r="KF261" i="65032" s="1"/>
  <c r="KI70" i="65032"/>
  <c r="KC261" i="65032"/>
  <c r="KD261" i="65032" s="1"/>
  <c r="KD197" i="65032"/>
  <c r="KU50" i="65032"/>
  <c r="FJ50" i="65032"/>
  <c r="KR177" i="65032"/>
  <c r="KR241" i="65032" s="1"/>
  <c r="KS50" i="65032"/>
  <c r="KP177" i="65032"/>
  <c r="KO241" i="65032"/>
  <c r="KP241" i="65032" s="1"/>
  <c r="JY222" i="65032"/>
  <c r="JZ222" i="65032" s="1"/>
  <c r="JZ158" i="65032"/>
  <c r="KB158" i="65032"/>
  <c r="KB222" i="65032" s="1"/>
  <c r="KC31" i="65032"/>
  <c r="KE31" i="65032"/>
  <c r="JO32" i="65032"/>
  <c r="FB32" i="65032"/>
  <c r="JL159" i="65032"/>
  <c r="JL223" i="65032" s="1"/>
  <c r="JM32" i="65032"/>
  <c r="JJ159" i="65032"/>
  <c r="JI223" i="65032"/>
  <c r="JJ223" i="65032" s="1"/>
  <c r="JI229" i="65032"/>
  <c r="JJ229" i="65032" s="1"/>
  <c r="JJ165" i="65032"/>
  <c r="JO38" i="65032"/>
  <c r="JM38" i="65032"/>
  <c r="JL165" i="65032"/>
  <c r="JL229" i="65032" s="1"/>
  <c r="FB38" i="65032"/>
  <c r="JO170" i="65032"/>
  <c r="JO234" i="65032" s="1"/>
  <c r="JP43" i="65032"/>
  <c r="JN43" i="65032"/>
  <c r="JM170" i="65032"/>
  <c r="JQ168" i="65032"/>
  <c r="JR41" i="65032"/>
  <c r="LK189" i="65032"/>
  <c r="LK253" i="65032" s="1"/>
  <c r="LI62" i="65032"/>
  <c r="LI189" i="65032" s="1"/>
  <c r="LI253" i="65032" s="1"/>
  <c r="LJ253" i="65032" s="1"/>
  <c r="JT41" i="65032"/>
  <c r="JS168" i="65032"/>
  <c r="JS232" i="65032" s="1"/>
  <c r="JM233" i="65032"/>
  <c r="JN233" i="65032" s="1"/>
  <c r="JN169" i="65032"/>
  <c r="JP169" i="65032"/>
  <c r="JP233" i="65032" s="1"/>
  <c r="JS42" i="65032"/>
  <c r="JQ42" i="65032"/>
  <c r="FC42" i="65032"/>
  <c r="KC78" i="65032"/>
  <c r="KE78" i="65032"/>
  <c r="KB205" i="65032"/>
  <c r="KB269" i="65032" s="1"/>
  <c r="FF78" i="65032"/>
  <c r="JY269" i="65032"/>
  <c r="JZ269" i="65032" s="1"/>
  <c r="JZ205" i="65032"/>
  <c r="KD206" i="65032"/>
  <c r="KC270" i="65032"/>
  <c r="KD270" i="65032" s="1"/>
  <c r="KG79" i="65032"/>
  <c r="FG79" i="65032"/>
  <c r="KF206" i="65032"/>
  <c r="KF270" i="65032" s="1"/>
  <c r="KI79" i="65032"/>
  <c r="JL33" i="65032"/>
  <c r="JK160" i="65032"/>
  <c r="JK224" i="65032" s="1"/>
  <c r="KG161" i="65032"/>
  <c r="KH34" i="65032"/>
  <c r="KJ34" i="65032"/>
  <c r="KI161" i="65032"/>
  <c r="KI225" i="65032" s="1"/>
  <c r="JJ33" i="65032"/>
  <c r="JI160" i="65032"/>
  <c r="LE81" i="65032"/>
  <c r="LD208" i="65032"/>
  <c r="LD272" i="65032" s="1"/>
  <c r="LG81" i="65032"/>
  <c r="FM81" i="65032"/>
  <c r="JV57" i="65032"/>
  <c r="JU184" i="65032"/>
  <c r="LB208" i="65032"/>
  <c r="LA272" i="65032"/>
  <c r="LB272" i="65032" s="1"/>
  <c r="JP46" i="65032"/>
  <c r="JO173" i="65032"/>
  <c r="JO237" i="65032" s="1"/>
  <c r="LH189" i="65032"/>
  <c r="LH253" i="65032" s="1"/>
  <c r="JX57" i="65032"/>
  <c r="JW184" i="65032"/>
  <c r="JW248" i="65032" s="1"/>
  <c r="FN62" i="65032"/>
  <c r="JQ264" i="65032"/>
  <c r="JR264" i="65032" s="1"/>
  <c r="JR200" i="65032"/>
  <c r="JM173" i="65032"/>
  <c r="JN46" i="65032"/>
  <c r="JU73" i="65032"/>
  <c r="JW73" i="65032"/>
  <c r="FD73" i="65032"/>
  <c r="JT200" i="65032"/>
  <c r="JT264" i="65032" s="1"/>
  <c r="JP68" i="65032"/>
  <c r="JO195" i="65032"/>
  <c r="JO259" i="65032" s="1"/>
  <c r="JU252" i="65032"/>
  <c r="JV252" i="65032" s="1"/>
  <c r="JV188" i="65032"/>
  <c r="JQ220" i="65032"/>
  <c r="JR220" i="65032" s="1"/>
  <c r="JR156" i="65032"/>
  <c r="KC80" i="65032"/>
  <c r="KB207" i="65032"/>
  <c r="KB271" i="65032" s="1"/>
  <c r="KE80" i="65032"/>
  <c r="FF80" i="65032"/>
  <c r="KC209" i="65032"/>
  <c r="KD82" i="65032"/>
  <c r="KE72" i="65032"/>
  <c r="KC72" i="65032"/>
  <c r="KB199" i="65032"/>
  <c r="KB263" i="65032" s="1"/>
  <c r="FF72" i="65032"/>
  <c r="LO62" i="65032"/>
  <c r="LP62" i="65032" s="1"/>
  <c r="LQ62" i="65032" s="1"/>
  <c r="JN68" i="65032"/>
  <c r="JM195" i="65032"/>
  <c r="JK167" i="65032"/>
  <c r="JK231" i="65032" s="1"/>
  <c r="JL40" i="65032"/>
  <c r="KD183" i="65032"/>
  <c r="KC247" i="65032"/>
  <c r="KD247" i="65032" s="1"/>
  <c r="JT156" i="65032"/>
  <c r="JT220" i="65032" s="1"/>
  <c r="JU29" i="65032"/>
  <c r="JW29" i="65032"/>
  <c r="FD29" i="65032"/>
  <c r="JJ40" i="65032"/>
  <c r="JI167" i="65032"/>
  <c r="KG35" i="65032"/>
  <c r="KI35" i="65032"/>
  <c r="FG35" i="65032"/>
  <c r="KF162" i="65032"/>
  <c r="KF226" i="65032" s="1"/>
  <c r="JZ207" i="65032"/>
  <c r="JY271" i="65032"/>
  <c r="JZ271" i="65032" s="1"/>
  <c r="KD162" i="65032"/>
  <c r="KC226" i="65032"/>
  <c r="KD226" i="65032" s="1"/>
  <c r="JZ199" i="65032"/>
  <c r="JY263" i="65032"/>
  <c r="JZ263" i="65032" s="1"/>
  <c r="KI56" i="65032"/>
  <c r="KG56" i="65032"/>
  <c r="KF183" i="65032"/>
  <c r="KF247" i="65032" s="1"/>
  <c r="FG56" i="65032"/>
  <c r="KE209" i="65032"/>
  <c r="KE273" i="65032" s="1"/>
  <c r="KF82" i="65032"/>
  <c r="JY61" i="65032"/>
  <c r="KA61" i="65032"/>
  <c r="FE61" i="65032"/>
  <c r="JX188" i="65032"/>
  <c r="JX252" i="65032" s="1"/>
  <c r="JO212" i="65032"/>
  <c r="JO276" i="65032" s="1"/>
  <c r="JP85" i="65032"/>
  <c r="JJ178" i="65032"/>
  <c r="JI242" i="65032"/>
  <c r="JJ242" i="65032" s="1"/>
  <c r="JL45" i="65032"/>
  <c r="JK172" i="65032"/>
  <c r="JK236" i="65032" s="1"/>
  <c r="FA24" i="65032"/>
  <c r="KA64" i="65032"/>
  <c r="FE64" i="65032"/>
  <c r="JX191" i="65032"/>
  <c r="JX255" i="65032" s="1"/>
  <c r="JY64" i="65032"/>
  <c r="JV191" i="65032"/>
  <c r="JU255" i="65032"/>
  <c r="JV255" i="65032" s="1"/>
  <c r="JM212" i="65032"/>
  <c r="JN85" i="65032"/>
  <c r="JN76" i="65032"/>
  <c r="JM203" i="65032"/>
  <c r="JL178" i="65032"/>
  <c r="JL242" i="65032" s="1"/>
  <c r="JO51" i="65032"/>
  <c r="FB51" i="65032"/>
  <c r="JM51" i="65032"/>
  <c r="JP76" i="65032"/>
  <c r="JO203" i="65032"/>
  <c r="JO267" i="65032" s="1"/>
  <c r="JJ45" i="65032"/>
  <c r="JI172" i="65032"/>
  <c r="JJ154" i="65032"/>
  <c r="JI218" i="65032"/>
  <c r="JJ218" i="65032" s="1"/>
  <c r="JM221" i="65032"/>
  <c r="JN221" i="65032" s="1"/>
  <c r="JN157" i="65032"/>
  <c r="JT164" i="65032"/>
  <c r="JT228" i="65032" s="1"/>
  <c r="JU37" i="65032"/>
  <c r="JW37" i="65032"/>
  <c r="JP213" i="65032"/>
  <c r="JP277" i="65032" s="1"/>
  <c r="FC86" i="65032"/>
  <c r="JQ86" i="65032"/>
  <c r="JS86" i="65032"/>
  <c r="JR164" i="65032"/>
  <c r="JQ228" i="65032"/>
  <c r="JR228" i="65032" s="1"/>
  <c r="JI155" i="65032"/>
  <c r="JJ28" i="65032"/>
  <c r="JN196" i="65032"/>
  <c r="JM260" i="65032"/>
  <c r="JN260" i="65032" s="1"/>
  <c r="JP196" i="65032"/>
  <c r="JP260" i="65032" s="1"/>
  <c r="JS69" i="65032"/>
  <c r="FC69" i="65032"/>
  <c r="JQ69" i="65032"/>
  <c r="JK155" i="65032"/>
  <c r="JK219" i="65032" s="1"/>
  <c r="JL28" i="65032"/>
  <c r="JP157" i="65032"/>
  <c r="JP221" i="65032" s="1"/>
  <c r="JS30" i="65032"/>
  <c r="JQ30" i="65032"/>
  <c r="FC30" i="65032"/>
  <c r="JJ44" i="65032"/>
  <c r="JI171" i="65032"/>
  <c r="JO27" i="65032"/>
  <c r="JM27" i="65032"/>
  <c r="FB27" i="65032"/>
  <c r="JL154" i="65032"/>
  <c r="JL218" i="65032" s="1"/>
  <c r="KC254" i="65032"/>
  <c r="KD254" i="65032" s="1"/>
  <c r="KD190" i="65032"/>
  <c r="JM277" i="65032"/>
  <c r="JN277" i="65032" s="1"/>
  <c r="JN213" i="65032"/>
  <c r="JL44" i="65032"/>
  <c r="JK171" i="65032"/>
  <c r="JK235" i="65032" s="1"/>
  <c r="KF190" i="65032"/>
  <c r="KF254" i="65032" s="1"/>
  <c r="KI63" i="65032"/>
  <c r="KG63" i="65032"/>
  <c r="FG63" i="65032"/>
  <c r="KC201" i="65032"/>
  <c r="KD74" i="65032"/>
  <c r="JP192" i="65032"/>
  <c r="JP256" i="65032" s="1"/>
  <c r="FC65" i="65032"/>
  <c r="JS65" i="65032"/>
  <c r="JQ65" i="65032"/>
  <c r="KA202" i="65032"/>
  <c r="KA266" i="65032" s="1"/>
  <c r="KB75" i="65032"/>
  <c r="KE194" i="65032"/>
  <c r="KE258" i="65032" s="1"/>
  <c r="KF67" i="65032"/>
  <c r="JM256" i="65032"/>
  <c r="JN256" i="65032" s="1"/>
  <c r="JN192" i="65032"/>
  <c r="JP54" i="65032"/>
  <c r="JO181" i="65032"/>
  <c r="JO245" i="65032" s="1"/>
  <c r="JM166" i="65032"/>
  <c r="JN39" i="65032"/>
  <c r="JZ75" i="65032"/>
  <c r="JY202" i="65032"/>
  <c r="KB163" i="65032"/>
  <c r="KB227" i="65032" s="1"/>
  <c r="KC36" i="65032"/>
  <c r="KE36" i="65032"/>
  <c r="FF36" i="65032"/>
  <c r="KB60" i="65032"/>
  <c r="KA187" i="65032"/>
  <c r="KA251" i="65032" s="1"/>
  <c r="JY227" i="65032"/>
  <c r="JZ227" i="65032" s="1"/>
  <c r="JZ163" i="65032"/>
  <c r="JP174" i="65032"/>
  <c r="JP238" i="65032" s="1"/>
  <c r="JS47" i="65032"/>
  <c r="FC47" i="65032"/>
  <c r="JQ47" i="65032"/>
  <c r="JP210" i="65032"/>
  <c r="JP274" i="65032" s="1"/>
  <c r="FC83" i="65032"/>
  <c r="JS83" i="65032"/>
  <c r="JQ83" i="65032"/>
  <c r="JO166" i="65032"/>
  <c r="JO230" i="65032" s="1"/>
  <c r="JP39" i="65032"/>
  <c r="JQ198" i="65032"/>
  <c r="JR71" i="65032"/>
  <c r="JQ179" i="65032"/>
  <c r="JR52" i="65032"/>
  <c r="JN210" i="65032"/>
  <c r="JM274" i="65032"/>
  <c r="JN274" i="65032" s="1"/>
  <c r="KC194" i="65032"/>
  <c r="KD67" i="65032"/>
  <c r="JN174" i="65032"/>
  <c r="JM238" i="65032"/>
  <c r="JN238" i="65032" s="1"/>
  <c r="JP186" i="65032"/>
  <c r="JP250" i="65032" s="1"/>
  <c r="FC59" i="65032"/>
  <c r="JS59" i="65032"/>
  <c r="JQ59" i="65032"/>
  <c r="JZ60" i="65032"/>
  <c r="JY187" i="65032"/>
  <c r="JN186" i="65032"/>
  <c r="JM250" i="65032"/>
  <c r="JN250" i="65032" s="1"/>
  <c r="KF74" i="65032"/>
  <c r="KE201" i="65032"/>
  <c r="KE265" i="65032" s="1"/>
  <c r="JT71" i="65032"/>
  <c r="JS198" i="65032"/>
  <c r="JS262" i="65032" s="1"/>
  <c r="JS179" i="65032"/>
  <c r="JS243" i="65032" s="1"/>
  <c r="JT52" i="65032"/>
  <c r="JM181" i="65032"/>
  <c r="JN54" i="65032"/>
  <c r="JP77" i="65032"/>
  <c r="JO204" i="65032"/>
  <c r="JO268" i="65032" s="1"/>
  <c r="JM204" i="65032"/>
  <c r="JN77" i="65032"/>
  <c r="JN55" i="65032"/>
  <c r="JM182" i="65032"/>
  <c r="JM180" i="65032"/>
  <c r="JN53" i="65032"/>
  <c r="JO182" i="65032"/>
  <c r="JO246" i="65032" s="1"/>
  <c r="JP55" i="65032"/>
  <c r="JP53" i="65032"/>
  <c r="JO180" i="65032"/>
  <c r="JO244" i="65032" s="1"/>
  <c r="JP58" i="65032"/>
  <c r="JO185" i="65032"/>
  <c r="JO249" i="65032" s="1"/>
  <c r="JM185" i="65032"/>
  <c r="JN58" i="65032"/>
  <c r="LN62" i="65032"/>
  <c r="LM189" i="65032"/>
  <c r="FO62" i="65032"/>
  <c r="LL189" i="65032"/>
  <c r="LL253" i="65032" s="1"/>
  <c r="LI101" i="65032"/>
  <c r="LJ101" i="65032" s="1"/>
  <c r="LK101" i="65032"/>
  <c r="LL101" i="65032" s="1"/>
  <c r="LI103" i="65032"/>
  <c r="LJ103" i="65032" s="1"/>
  <c r="LK103" i="65032"/>
  <c r="LL103" i="65032" s="1"/>
  <c r="LI109" i="65032"/>
  <c r="LJ109" i="65032" s="1"/>
  <c r="LK109" i="65032"/>
  <c r="LL109" i="65032" s="1"/>
  <c r="LI99" i="65032"/>
  <c r="LJ99" i="65032" s="1"/>
  <c r="LK99" i="65032"/>
  <c r="LL99" i="65032" s="1"/>
  <c r="LI97" i="65032"/>
  <c r="LJ97" i="65032" s="1"/>
  <c r="LK97" i="65032"/>
  <c r="LL97" i="65032" s="1"/>
  <c r="LM147" i="65032"/>
  <c r="LN147" i="65032" s="1"/>
  <c r="LO147" i="65032"/>
  <c r="LP147" i="65032" s="1"/>
  <c r="LI93" i="65032"/>
  <c r="LJ93" i="65032" s="1"/>
  <c r="LK93" i="65032"/>
  <c r="LL93" i="65032" s="1"/>
  <c r="LI92" i="65032"/>
  <c r="LJ92" i="65032" s="1"/>
  <c r="LK92" i="65032"/>
  <c r="LL92" i="65032" s="1"/>
  <c r="LI105" i="65032"/>
  <c r="LJ105" i="65032" s="1"/>
  <c r="LK105" i="65032"/>
  <c r="LL105" i="65032" s="1"/>
  <c r="LI95" i="65032"/>
  <c r="LJ95" i="65032" s="1"/>
  <c r="LK95" i="65032"/>
  <c r="LL95" i="65032" s="1"/>
  <c r="LM143" i="65032"/>
  <c r="LN143" i="65032" s="1"/>
  <c r="LO143" i="65032"/>
  <c r="LP143" i="65032" s="1"/>
  <c r="LM139" i="65032"/>
  <c r="LN139" i="65032" s="1"/>
  <c r="LO139" i="65032"/>
  <c r="LP139" i="65032" s="1"/>
  <c r="LM135" i="65032"/>
  <c r="LN135" i="65032" s="1"/>
  <c r="LO135" i="65032"/>
  <c r="LP135" i="65032" s="1"/>
  <c r="LM131" i="65032"/>
  <c r="LN131" i="65032" s="1"/>
  <c r="LO131" i="65032"/>
  <c r="LP131" i="65032" s="1"/>
  <c r="LM127" i="65032"/>
  <c r="LN127" i="65032" s="1"/>
  <c r="LO127" i="65032"/>
  <c r="LP127" i="65032" s="1"/>
  <c r="LM123" i="65032"/>
  <c r="LN123" i="65032" s="1"/>
  <c r="LO123" i="65032"/>
  <c r="LP123" i="65032" s="1"/>
  <c r="LM119" i="65032"/>
  <c r="LN119" i="65032" s="1"/>
  <c r="LO119" i="65032"/>
  <c r="LP119" i="65032" s="1"/>
  <c r="LM115" i="65032"/>
  <c r="LN115" i="65032" s="1"/>
  <c r="LO115" i="65032"/>
  <c r="LP115" i="65032" s="1"/>
  <c r="LM111" i="65032"/>
  <c r="LN111" i="65032" s="1"/>
  <c r="LO111" i="65032"/>
  <c r="LP111" i="65032" s="1"/>
  <c r="LM148" i="65032"/>
  <c r="LN148" i="65032" s="1"/>
  <c r="LO148" i="65032"/>
  <c r="LP148" i="65032" s="1"/>
  <c r="LM144" i="65032"/>
  <c r="LN144" i="65032" s="1"/>
  <c r="LO144" i="65032"/>
  <c r="LP144" i="65032" s="1"/>
  <c r="LM140" i="65032"/>
  <c r="LN140" i="65032" s="1"/>
  <c r="LO140" i="65032"/>
  <c r="LP140" i="65032" s="1"/>
  <c r="LM136" i="65032"/>
  <c r="LN136" i="65032" s="1"/>
  <c r="LO136" i="65032"/>
  <c r="LP136" i="65032" s="1"/>
  <c r="LM132" i="65032"/>
  <c r="LN132" i="65032" s="1"/>
  <c r="LO132" i="65032"/>
  <c r="LP132" i="65032" s="1"/>
  <c r="LM128" i="65032"/>
  <c r="LN128" i="65032" s="1"/>
  <c r="LO128" i="65032"/>
  <c r="LP128" i="65032" s="1"/>
  <c r="LM124" i="65032"/>
  <c r="LN124" i="65032" s="1"/>
  <c r="LO124" i="65032"/>
  <c r="LP124" i="65032" s="1"/>
  <c r="LM120" i="65032"/>
  <c r="LN120" i="65032" s="1"/>
  <c r="LO120" i="65032"/>
  <c r="LP120" i="65032" s="1"/>
  <c r="LM116" i="65032"/>
  <c r="LN116" i="65032" s="1"/>
  <c r="LO116" i="65032"/>
  <c r="LP116" i="65032" s="1"/>
  <c r="LM112" i="65032"/>
  <c r="LN112" i="65032" s="1"/>
  <c r="LO112" i="65032"/>
  <c r="LP112" i="65032" s="1"/>
  <c r="LI91" i="65032"/>
  <c r="LJ91" i="65032" s="1"/>
  <c r="LK91" i="65032"/>
  <c r="LL91" i="65032" s="1"/>
  <c r="LM149" i="65032"/>
  <c r="LN149" i="65032" s="1"/>
  <c r="LO149" i="65032"/>
  <c r="LP149" i="65032" s="1"/>
  <c r="LM145" i="65032"/>
  <c r="LN145" i="65032" s="1"/>
  <c r="LO145" i="65032"/>
  <c r="LP145" i="65032" s="1"/>
  <c r="LM141" i="65032"/>
  <c r="LN141" i="65032" s="1"/>
  <c r="LO141" i="65032"/>
  <c r="LP141" i="65032" s="1"/>
  <c r="LM137" i="65032"/>
  <c r="LN137" i="65032" s="1"/>
  <c r="LO137" i="65032"/>
  <c r="LP137" i="65032" s="1"/>
  <c r="LM133" i="65032"/>
  <c r="LN133" i="65032" s="1"/>
  <c r="LO133" i="65032"/>
  <c r="LP133" i="65032" s="1"/>
  <c r="LM129" i="65032"/>
  <c r="LN129" i="65032" s="1"/>
  <c r="LO129" i="65032"/>
  <c r="LP129" i="65032" s="1"/>
  <c r="LM125" i="65032"/>
  <c r="LN125" i="65032" s="1"/>
  <c r="LO125" i="65032"/>
  <c r="LP125" i="65032" s="1"/>
  <c r="LM121" i="65032"/>
  <c r="LN121" i="65032" s="1"/>
  <c r="LO121" i="65032"/>
  <c r="LP121" i="65032" s="1"/>
  <c r="LM117" i="65032"/>
  <c r="LN117" i="65032" s="1"/>
  <c r="LO117" i="65032"/>
  <c r="LP117" i="65032" s="1"/>
  <c r="LM113" i="65032"/>
  <c r="LN113" i="65032" s="1"/>
  <c r="LO113" i="65032"/>
  <c r="LP113" i="65032" s="1"/>
  <c r="LM150" i="65032"/>
  <c r="LN150" i="65032" s="1"/>
  <c r="LO150" i="65032"/>
  <c r="LP150" i="65032" s="1"/>
  <c r="LM146" i="65032"/>
  <c r="LN146" i="65032" s="1"/>
  <c r="LO146" i="65032"/>
  <c r="LP146" i="65032" s="1"/>
  <c r="LM142" i="65032"/>
  <c r="LN142" i="65032" s="1"/>
  <c r="LO142" i="65032"/>
  <c r="LP142" i="65032" s="1"/>
  <c r="LM138" i="65032"/>
  <c r="LN138" i="65032" s="1"/>
  <c r="LO138" i="65032"/>
  <c r="LP138" i="65032" s="1"/>
  <c r="LM134" i="65032"/>
  <c r="LN134" i="65032" s="1"/>
  <c r="LO134" i="65032"/>
  <c r="LP134" i="65032" s="1"/>
  <c r="LM130" i="65032"/>
  <c r="LN130" i="65032" s="1"/>
  <c r="LO130" i="65032"/>
  <c r="LP130" i="65032" s="1"/>
  <c r="LM126" i="65032"/>
  <c r="LN126" i="65032" s="1"/>
  <c r="LO126" i="65032"/>
  <c r="LP126" i="65032" s="1"/>
  <c r="LM122" i="65032"/>
  <c r="LN122" i="65032" s="1"/>
  <c r="LO122" i="65032"/>
  <c r="LP122" i="65032" s="1"/>
  <c r="LM118" i="65032"/>
  <c r="LN118" i="65032" s="1"/>
  <c r="LO118" i="65032"/>
  <c r="LP118" i="65032" s="1"/>
  <c r="LM114" i="65032"/>
  <c r="LN114" i="65032" s="1"/>
  <c r="LO114" i="65032"/>
  <c r="LP114" i="65032" s="1"/>
  <c r="LI110" i="65032"/>
  <c r="LJ110" i="65032" s="1"/>
  <c r="LK110" i="65032"/>
  <c r="LL110" i="65032" s="1"/>
  <c r="LI106" i="65032"/>
  <c r="LJ106" i="65032" s="1"/>
  <c r="LK106" i="65032"/>
  <c r="LL106" i="65032" s="1"/>
  <c r="LI102" i="65032"/>
  <c r="LJ102" i="65032" s="1"/>
  <c r="LK102" i="65032"/>
  <c r="LL102" i="65032" s="1"/>
  <c r="LI98" i="65032"/>
  <c r="LJ98" i="65032" s="1"/>
  <c r="LK98" i="65032"/>
  <c r="LL98" i="65032" s="1"/>
  <c r="LI94" i="65032"/>
  <c r="LJ94" i="65032" s="1"/>
  <c r="LK94" i="65032"/>
  <c r="LL94" i="65032" s="1"/>
  <c r="LI108" i="65032"/>
  <c r="LJ108" i="65032" s="1"/>
  <c r="LK108" i="65032"/>
  <c r="LL108" i="65032" s="1"/>
  <c r="LI104" i="65032"/>
  <c r="LJ104" i="65032" s="1"/>
  <c r="LK104" i="65032"/>
  <c r="LL104" i="65032" s="1"/>
  <c r="LI100" i="65032"/>
  <c r="LJ100" i="65032" s="1"/>
  <c r="LK100" i="65032"/>
  <c r="LL100" i="65032" s="1"/>
  <c r="LI107" i="65032"/>
  <c r="LJ107" i="65032" s="1"/>
  <c r="LK107" i="65032"/>
  <c r="LL107" i="65032" s="1"/>
  <c r="LI96" i="65032"/>
  <c r="LJ96" i="65032" s="1"/>
  <c r="LK96" i="65032"/>
  <c r="LL96" i="65032" s="1"/>
  <c r="FF31" i="65032"/>
  <c r="LW316" i="65032" l="1"/>
  <c r="LX316" i="65032" s="1"/>
  <c r="LU316" i="65032"/>
  <c r="LV316" i="65032" s="1"/>
  <c r="LW288" i="65032"/>
  <c r="LX288" i="65032" s="1"/>
  <c r="LU288" i="65032"/>
  <c r="LV288" i="65032" s="1"/>
  <c r="LW327" i="65032"/>
  <c r="LX327" i="65032" s="1"/>
  <c r="LU327" i="65032"/>
  <c r="LV327" i="65032" s="1"/>
  <c r="LU291" i="65032"/>
  <c r="LV291" i="65032" s="1"/>
  <c r="LW291" i="65032"/>
  <c r="LX291" i="65032" s="1"/>
  <c r="LU320" i="65032"/>
  <c r="LV320" i="65032" s="1"/>
  <c r="LW320" i="65032"/>
  <c r="LX320" i="65032" s="1"/>
  <c r="LS282" i="65032"/>
  <c r="LT282" i="65032" s="1"/>
  <c r="LQ282" i="65032"/>
  <c r="LR282" i="65032" s="1"/>
  <c r="LW305" i="65032"/>
  <c r="LX305" i="65032" s="1"/>
  <c r="LU305" i="65032"/>
  <c r="LV305" i="65032" s="1"/>
  <c r="LU285" i="65032"/>
  <c r="LV285" i="65032" s="1"/>
  <c r="LW285" i="65032"/>
  <c r="LX285" i="65032" s="1"/>
  <c r="LW303" i="65032"/>
  <c r="LX303" i="65032" s="1"/>
  <c r="LU303" i="65032"/>
  <c r="LV303" i="65032" s="1"/>
  <c r="LU306" i="65032"/>
  <c r="LV306" i="65032" s="1"/>
  <c r="LW306" i="65032"/>
  <c r="LX306" i="65032" s="1"/>
  <c r="LU339" i="65032"/>
  <c r="LV339" i="65032" s="1"/>
  <c r="LW339" i="65032"/>
  <c r="LX339" i="65032" s="1"/>
  <c r="LW340" i="65032"/>
  <c r="LX340" i="65032" s="1"/>
  <c r="LU340" i="65032"/>
  <c r="LV340" i="65032" s="1"/>
  <c r="LW329" i="65032"/>
  <c r="LX329" i="65032" s="1"/>
  <c r="LU329" i="65032"/>
  <c r="LV329" i="65032" s="1"/>
  <c r="LW290" i="65032"/>
  <c r="LX290" i="65032" s="1"/>
  <c r="LU290" i="65032"/>
  <c r="LV290" i="65032" s="1"/>
  <c r="LW323" i="65032"/>
  <c r="LX323" i="65032" s="1"/>
  <c r="LU323" i="65032"/>
  <c r="LV323" i="65032" s="1"/>
  <c r="LW299" i="65032"/>
  <c r="LX299" i="65032" s="1"/>
  <c r="LU299" i="65032"/>
  <c r="LV299" i="65032" s="1"/>
  <c r="LW341" i="65032"/>
  <c r="LX341" i="65032" s="1"/>
  <c r="LU341" i="65032"/>
  <c r="LV341" i="65032" s="1"/>
  <c r="LW314" i="65032"/>
  <c r="LX314" i="65032" s="1"/>
  <c r="LU314" i="65032"/>
  <c r="LV314" i="65032" s="1"/>
  <c r="LW332" i="65032"/>
  <c r="LX332" i="65032" s="1"/>
  <c r="LU332" i="65032"/>
  <c r="LV332" i="65032" s="1"/>
  <c r="LW300" i="65032"/>
  <c r="LX300" i="65032" s="1"/>
  <c r="LU300" i="65032"/>
  <c r="LV300" i="65032" s="1"/>
  <c r="LU304" i="65032"/>
  <c r="LV304" i="65032" s="1"/>
  <c r="LW304" i="65032"/>
  <c r="LX304" i="65032" s="1"/>
  <c r="LU337" i="65032"/>
  <c r="LV337" i="65032" s="1"/>
  <c r="LW337" i="65032"/>
  <c r="LX337" i="65032" s="1"/>
  <c r="LW333" i="65032"/>
  <c r="LX333" i="65032" s="1"/>
  <c r="LU333" i="65032"/>
  <c r="LV333" i="65032" s="1"/>
  <c r="LW293" i="65032"/>
  <c r="LX293" i="65032" s="1"/>
  <c r="LU293" i="65032"/>
  <c r="LV293" i="65032" s="1"/>
  <c r="LU338" i="65032"/>
  <c r="LV338" i="65032" s="1"/>
  <c r="LW338" i="65032"/>
  <c r="LX338" i="65032" s="1"/>
  <c r="LU318" i="65032"/>
  <c r="LV318" i="65032" s="1"/>
  <c r="LW318" i="65032"/>
  <c r="LX318" i="65032" s="1"/>
  <c r="LW335" i="65032"/>
  <c r="LX335" i="65032" s="1"/>
  <c r="LU335" i="65032"/>
  <c r="LV335" i="65032" s="1"/>
  <c r="LW315" i="65032"/>
  <c r="LX315" i="65032" s="1"/>
  <c r="LU315" i="65032"/>
  <c r="LV315" i="65032" s="1"/>
  <c r="LW334" i="65032"/>
  <c r="LX334" i="65032" s="1"/>
  <c r="LU334" i="65032"/>
  <c r="LV334" i="65032" s="1"/>
  <c r="LU294" i="65032"/>
  <c r="LV294" i="65032" s="1"/>
  <c r="LW294" i="65032"/>
  <c r="LX294" i="65032" s="1"/>
  <c r="LU283" i="65032"/>
  <c r="LV283" i="65032" s="1"/>
  <c r="LW283" i="65032"/>
  <c r="LX283" i="65032" s="1"/>
  <c r="LU292" i="65032"/>
  <c r="LV292" i="65032" s="1"/>
  <c r="LW292" i="65032"/>
  <c r="LX292" i="65032" s="1"/>
  <c r="LW321" i="65032"/>
  <c r="LX321" i="65032" s="1"/>
  <c r="LU321" i="65032"/>
  <c r="LV321" i="65032" s="1"/>
  <c r="LU319" i="65032"/>
  <c r="LV319" i="65032" s="1"/>
  <c r="LW319" i="65032"/>
  <c r="LX319" i="65032" s="1"/>
  <c r="LU325" i="65032"/>
  <c r="LV325" i="65032" s="1"/>
  <c r="LW325" i="65032"/>
  <c r="LX325" i="65032" s="1"/>
  <c r="LU313" i="65032"/>
  <c r="LV313" i="65032" s="1"/>
  <c r="LW313" i="65032"/>
  <c r="LX313" i="65032" s="1"/>
  <c r="LW308" i="65032"/>
  <c r="LX308" i="65032" s="1"/>
  <c r="LU308" i="65032"/>
  <c r="LV308" i="65032" s="1"/>
  <c r="LU331" i="65032"/>
  <c r="LV331" i="65032" s="1"/>
  <c r="LW331" i="65032"/>
  <c r="LX331" i="65032" s="1"/>
  <c r="LW309" i="65032"/>
  <c r="LX309" i="65032" s="1"/>
  <c r="LU309" i="65032"/>
  <c r="LV309" i="65032" s="1"/>
  <c r="LU296" i="65032"/>
  <c r="LV296" i="65032" s="1"/>
  <c r="LW296" i="65032"/>
  <c r="LX296" i="65032" s="1"/>
  <c r="LW287" i="65032"/>
  <c r="LX287" i="65032" s="1"/>
  <c r="LU287" i="65032"/>
  <c r="LV287" i="65032" s="1"/>
  <c r="LW310" i="65032"/>
  <c r="LX310" i="65032" s="1"/>
  <c r="LU310" i="65032"/>
  <c r="LV310" i="65032" s="1"/>
  <c r="LU322" i="65032"/>
  <c r="LV322" i="65032" s="1"/>
  <c r="LW322" i="65032"/>
  <c r="LX322" i="65032" s="1"/>
  <c r="LU311" i="65032"/>
  <c r="LV311" i="65032" s="1"/>
  <c r="LW311" i="65032"/>
  <c r="LX311" i="65032" s="1"/>
  <c r="LU330" i="65032"/>
  <c r="LV330" i="65032" s="1"/>
  <c r="LW330" i="65032"/>
  <c r="LX330" i="65032" s="1"/>
  <c r="LU298" i="65032"/>
  <c r="LV298" i="65032" s="1"/>
  <c r="LW298" i="65032"/>
  <c r="LX298" i="65032" s="1"/>
  <c r="LW312" i="65032"/>
  <c r="LX312" i="65032" s="1"/>
  <c r="LU312" i="65032"/>
  <c r="LV312" i="65032" s="1"/>
  <c r="LW286" i="65032"/>
  <c r="LX286" i="65032" s="1"/>
  <c r="LU286" i="65032"/>
  <c r="LV286" i="65032" s="1"/>
  <c r="LU301" i="65032"/>
  <c r="LV301" i="65032" s="1"/>
  <c r="LW301" i="65032"/>
  <c r="LX301" i="65032" s="1"/>
  <c r="LW326" i="65032"/>
  <c r="LX326" i="65032" s="1"/>
  <c r="LU326" i="65032"/>
  <c r="LV326" i="65032" s="1"/>
  <c r="LU324" i="65032"/>
  <c r="LV324" i="65032" s="1"/>
  <c r="LW324" i="65032"/>
  <c r="LX324" i="65032" s="1"/>
  <c r="LW284" i="65032"/>
  <c r="LX284" i="65032" s="1"/>
  <c r="LU284" i="65032"/>
  <c r="LV284" i="65032" s="1"/>
  <c r="LW302" i="65032"/>
  <c r="LX302" i="65032" s="1"/>
  <c r="LU302" i="65032"/>
  <c r="LV302" i="65032" s="1"/>
  <c r="LW295" i="65032"/>
  <c r="LX295" i="65032" s="1"/>
  <c r="LU295" i="65032"/>
  <c r="LV295" i="65032" s="1"/>
  <c r="LU297" i="65032"/>
  <c r="LV297" i="65032" s="1"/>
  <c r="LW297" i="65032"/>
  <c r="LX297" i="65032" s="1"/>
  <c r="LW317" i="65032"/>
  <c r="LX317" i="65032" s="1"/>
  <c r="LU317" i="65032"/>
  <c r="LV317" i="65032" s="1"/>
  <c r="LU336" i="65032"/>
  <c r="LV336" i="65032" s="1"/>
  <c r="LW336" i="65032"/>
  <c r="LX336" i="65032" s="1"/>
  <c r="LU328" i="65032"/>
  <c r="LV328" i="65032" s="1"/>
  <c r="LW328" i="65032"/>
  <c r="LX328" i="65032" s="1"/>
  <c r="LW289" i="65032"/>
  <c r="LX289" i="65032" s="1"/>
  <c r="LU289" i="65032"/>
  <c r="LV289" i="65032" s="1"/>
  <c r="LU307" i="65032"/>
  <c r="LV307" i="65032" s="1"/>
  <c r="LW307" i="65032"/>
  <c r="LX307" i="65032" s="1"/>
  <c r="LG211" i="65032"/>
  <c r="LG275" i="65032" s="1"/>
  <c r="FN84" i="65032"/>
  <c r="LL84" i="65032"/>
  <c r="FO84" i="65032" s="1"/>
  <c r="LH211" i="65032"/>
  <c r="LH275" i="65032" s="1"/>
  <c r="LI84" i="65032"/>
  <c r="LI211" i="65032" s="1"/>
  <c r="LJ211" i="65032" s="1"/>
  <c r="LF211" i="65032"/>
  <c r="KE193" i="65032"/>
  <c r="KE257" i="65032" s="1"/>
  <c r="KF66" i="65032"/>
  <c r="KD66" i="65032"/>
  <c r="KC193" i="65032"/>
  <c r="JZ175" i="65032"/>
  <c r="JY239" i="65032"/>
  <c r="JZ239" i="65032" s="1"/>
  <c r="KC48" i="65032"/>
  <c r="KB175" i="65032"/>
  <c r="KB239" i="65032" s="1"/>
  <c r="FF48" i="65032"/>
  <c r="KE48" i="65032"/>
  <c r="JO176" i="65032"/>
  <c r="JO240" i="65032" s="1"/>
  <c r="JP49" i="65032"/>
  <c r="JM176" i="65032"/>
  <c r="JN49" i="65032"/>
  <c r="KJ70" i="65032"/>
  <c r="KI197" i="65032"/>
  <c r="KI261" i="65032" s="1"/>
  <c r="KG197" i="65032"/>
  <c r="KH70" i="65032"/>
  <c r="LJ62" i="65032"/>
  <c r="KS177" i="65032"/>
  <c r="KT50" i="65032"/>
  <c r="KV50" i="65032"/>
  <c r="KU177" i="65032"/>
  <c r="KU241" i="65032" s="1"/>
  <c r="JP38" i="65032"/>
  <c r="JO165" i="65032"/>
  <c r="JO229" i="65032" s="1"/>
  <c r="KD31" i="65032"/>
  <c r="KC158" i="65032"/>
  <c r="JO159" i="65032"/>
  <c r="JO223" i="65032" s="1"/>
  <c r="JP32" i="65032"/>
  <c r="JM165" i="65032"/>
  <c r="JN38" i="65032"/>
  <c r="JM159" i="65032"/>
  <c r="JN32" i="65032"/>
  <c r="KE158" i="65032"/>
  <c r="KE222" i="65032" s="1"/>
  <c r="KF31" i="65032"/>
  <c r="JM234" i="65032"/>
  <c r="JN234" i="65032" s="1"/>
  <c r="JN170" i="65032"/>
  <c r="FC43" i="65032"/>
  <c r="JS43" i="65032"/>
  <c r="JQ43" i="65032"/>
  <c r="JP170" i="65032"/>
  <c r="JP234" i="65032" s="1"/>
  <c r="JR42" i="65032"/>
  <c r="JQ169" i="65032"/>
  <c r="LJ189" i="65032"/>
  <c r="KE205" i="65032"/>
  <c r="KE269" i="65032" s="1"/>
  <c r="KF78" i="65032"/>
  <c r="JT42" i="65032"/>
  <c r="JS169" i="65032"/>
  <c r="JS233" i="65032" s="1"/>
  <c r="KC205" i="65032"/>
  <c r="KD78" i="65032"/>
  <c r="JT168" i="65032"/>
  <c r="JT232" i="65032" s="1"/>
  <c r="JU41" i="65032"/>
  <c r="JW41" i="65032"/>
  <c r="FD41" i="65032"/>
  <c r="JR168" i="65032"/>
  <c r="JQ232" i="65032"/>
  <c r="JR232" i="65032" s="1"/>
  <c r="KH79" i="65032"/>
  <c r="KG206" i="65032"/>
  <c r="KI206" i="65032"/>
  <c r="KI270" i="65032" s="1"/>
  <c r="KJ79" i="65032"/>
  <c r="KG225" i="65032"/>
  <c r="KH225" i="65032" s="1"/>
  <c r="KH161" i="65032"/>
  <c r="JJ160" i="65032"/>
  <c r="JI224" i="65032"/>
  <c r="JJ224" i="65032" s="1"/>
  <c r="KM34" i="65032"/>
  <c r="KK34" i="65032"/>
  <c r="FH34" i="65032"/>
  <c r="KJ161" i="65032"/>
  <c r="KJ225" i="65032" s="1"/>
  <c r="JO33" i="65032"/>
  <c r="JL160" i="65032"/>
  <c r="JL224" i="65032" s="1"/>
  <c r="JM33" i="65032"/>
  <c r="FB33" i="65032"/>
  <c r="JX73" i="65032"/>
  <c r="JW200" i="65032"/>
  <c r="JW264" i="65032" s="1"/>
  <c r="JV73" i="65032"/>
  <c r="JU200" i="65032"/>
  <c r="JY57" i="65032"/>
  <c r="FE57" i="65032"/>
  <c r="JX184" i="65032"/>
  <c r="JX248" i="65032" s="1"/>
  <c r="KA57" i="65032"/>
  <c r="LH81" i="65032"/>
  <c r="LG208" i="65032"/>
  <c r="LG272" i="65032" s="1"/>
  <c r="JP173" i="65032"/>
  <c r="JP237" i="65032" s="1"/>
  <c r="JS46" i="65032"/>
  <c r="JQ46" i="65032"/>
  <c r="FC46" i="65032"/>
  <c r="JV184" i="65032"/>
  <c r="JU248" i="65032"/>
  <c r="JV248" i="65032" s="1"/>
  <c r="LO189" i="65032"/>
  <c r="LO253" i="65032" s="1"/>
  <c r="JM237" i="65032"/>
  <c r="JN237" i="65032" s="1"/>
  <c r="JN173" i="65032"/>
  <c r="LE208" i="65032"/>
  <c r="LF81" i="65032"/>
  <c r="KA188" i="65032"/>
  <c r="KA252" i="65032" s="1"/>
  <c r="KB61" i="65032"/>
  <c r="JW156" i="65032"/>
  <c r="JW220" i="65032" s="1"/>
  <c r="JX29" i="65032"/>
  <c r="KD209" i="65032"/>
  <c r="KC273" i="65032"/>
  <c r="KD273" i="65032" s="1"/>
  <c r="KD80" i="65032"/>
  <c r="KC207" i="65032"/>
  <c r="JY188" i="65032"/>
  <c r="JZ61" i="65032"/>
  <c r="KI162" i="65032"/>
  <c r="KI226" i="65032" s="1"/>
  <c r="KJ35" i="65032"/>
  <c r="JI231" i="65032"/>
  <c r="JJ231" i="65032" s="1"/>
  <c r="JJ167" i="65032"/>
  <c r="JU156" i="65032"/>
  <c r="JV29" i="65032"/>
  <c r="JL167" i="65032"/>
  <c r="JL231" i="65032" s="1"/>
  <c r="JO40" i="65032"/>
  <c r="JM40" i="65032"/>
  <c r="FB40" i="65032"/>
  <c r="KD72" i="65032"/>
  <c r="KC199" i="65032"/>
  <c r="FG82" i="65032"/>
  <c r="KG82" i="65032"/>
  <c r="KF209" i="65032"/>
  <c r="KF273" i="65032" s="1"/>
  <c r="KI82" i="65032"/>
  <c r="KG183" i="65032"/>
  <c r="KH56" i="65032"/>
  <c r="KG162" i="65032"/>
  <c r="KH35" i="65032"/>
  <c r="KF72" i="65032"/>
  <c r="KE199" i="65032"/>
  <c r="KE263" i="65032" s="1"/>
  <c r="KE207" i="65032"/>
  <c r="KE271" i="65032" s="1"/>
  <c r="KF80" i="65032"/>
  <c r="JP195" i="65032"/>
  <c r="JP259" i="65032" s="1"/>
  <c r="FC68" i="65032"/>
  <c r="JQ68" i="65032"/>
  <c r="JS68" i="65032"/>
  <c r="KI183" i="65032"/>
  <c r="KI247" i="65032" s="1"/>
  <c r="KJ56" i="65032"/>
  <c r="JM259" i="65032"/>
  <c r="JN259" i="65032" s="1"/>
  <c r="JN195" i="65032"/>
  <c r="JS85" i="65032"/>
  <c r="FC85" i="65032"/>
  <c r="JQ85" i="65032"/>
  <c r="JP212" i="65032"/>
  <c r="JP276" i="65032" s="1"/>
  <c r="JO178" i="65032"/>
  <c r="JO242" i="65032" s="1"/>
  <c r="JP51" i="65032"/>
  <c r="JM267" i="65032"/>
  <c r="JN267" i="65032" s="1"/>
  <c r="JN203" i="65032"/>
  <c r="JM45" i="65032"/>
  <c r="JL172" i="65032"/>
  <c r="JL236" i="65032" s="1"/>
  <c r="JO45" i="65032"/>
  <c r="FB45" i="65032"/>
  <c r="JQ76" i="65032"/>
  <c r="FC76" i="65032"/>
  <c r="JS76" i="65032"/>
  <c r="JP203" i="65032"/>
  <c r="JP267" i="65032" s="1"/>
  <c r="JM276" i="65032"/>
  <c r="JN276" i="65032" s="1"/>
  <c r="JN212" i="65032"/>
  <c r="KB64" i="65032"/>
  <c r="KA191" i="65032"/>
  <c r="KA255" i="65032" s="1"/>
  <c r="JI236" i="65032"/>
  <c r="JJ236" i="65032" s="1"/>
  <c r="JJ172" i="65032"/>
  <c r="JM178" i="65032"/>
  <c r="JN51" i="65032"/>
  <c r="JZ64" i="65032"/>
  <c r="JY191" i="65032"/>
  <c r="JM154" i="65032"/>
  <c r="JN27" i="65032"/>
  <c r="KH63" i="65032"/>
  <c r="KG190" i="65032"/>
  <c r="JL171" i="65032"/>
  <c r="JL235" i="65032" s="1"/>
  <c r="JO44" i="65032"/>
  <c r="JM44" i="65032"/>
  <c r="FB44" i="65032"/>
  <c r="JO154" i="65032"/>
  <c r="JO218" i="65032" s="1"/>
  <c r="JP27" i="65032"/>
  <c r="JR30" i="65032"/>
  <c r="JQ157" i="65032"/>
  <c r="JM28" i="65032"/>
  <c r="JO28" i="65032"/>
  <c r="JL155" i="65032"/>
  <c r="JL219" i="65032" s="1"/>
  <c r="FB28" i="65032"/>
  <c r="JS196" i="65032"/>
  <c r="JS260" i="65032" s="1"/>
  <c r="JT69" i="65032"/>
  <c r="JS213" i="65032"/>
  <c r="JS277" i="65032" s="1"/>
  <c r="JT86" i="65032"/>
  <c r="JW164" i="65032"/>
  <c r="JW228" i="65032" s="1"/>
  <c r="JX37" i="65032"/>
  <c r="KJ63" i="65032"/>
  <c r="KI190" i="65032"/>
  <c r="KI254" i="65032" s="1"/>
  <c r="JI235" i="65032"/>
  <c r="JJ235" i="65032" s="1"/>
  <c r="JJ171" i="65032"/>
  <c r="JT30" i="65032"/>
  <c r="JS157" i="65032"/>
  <c r="JS221" i="65032" s="1"/>
  <c r="JJ155" i="65032"/>
  <c r="JI219" i="65032"/>
  <c r="JJ219" i="65032" s="1"/>
  <c r="JR86" i="65032"/>
  <c r="JQ213" i="65032"/>
  <c r="JV37" i="65032"/>
  <c r="JU164" i="65032"/>
  <c r="JQ196" i="65032"/>
  <c r="JR69" i="65032"/>
  <c r="JT198" i="65032"/>
  <c r="JT262" i="65032" s="1"/>
  <c r="JW71" i="65032"/>
  <c r="FD71" i="65032"/>
  <c r="JU71" i="65032"/>
  <c r="JZ187" i="65032"/>
  <c r="JY251" i="65032"/>
  <c r="JZ251" i="65032" s="1"/>
  <c r="JQ174" i="65032"/>
  <c r="JR47" i="65032"/>
  <c r="KD36" i="65032"/>
  <c r="KC163" i="65032"/>
  <c r="JZ202" i="65032"/>
  <c r="JY266" i="65032"/>
  <c r="JZ266" i="65032" s="1"/>
  <c r="KI67" i="65032"/>
  <c r="KG67" i="65032"/>
  <c r="KF194" i="65032"/>
  <c r="KF258" i="65032" s="1"/>
  <c r="FG67" i="65032"/>
  <c r="JR65" i="65032"/>
  <c r="JQ192" i="65032"/>
  <c r="LS62" i="65032"/>
  <c r="LT62" i="65032" s="1"/>
  <c r="JT179" i="65032"/>
  <c r="JT243" i="65032" s="1"/>
  <c r="JW52" i="65032"/>
  <c r="JU52" i="65032"/>
  <c r="FD52" i="65032"/>
  <c r="JR179" i="65032"/>
  <c r="JQ243" i="65032"/>
  <c r="JR243" i="65032" s="1"/>
  <c r="JR198" i="65032"/>
  <c r="JQ262" i="65032"/>
  <c r="JR262" i="65032" s="1"/>
  <c r="JM230" i="65032"/>
  <c r="JN230" i="65032" s="1"/>
  <c r="JN166" i="65032"/>
  <c r="FC54" i="65032"/>
  <c r="JQ54" i="65032"/>
  <c r="JP181" i="65032"/>
  <c r="JP245" i="65032" s="1"/>
  <c r="JS54" i="65032"/>
  <c r="JT65" i="65032"/>
  <c r="JS192" i="65032"/>
  <c r="JS256" i="65032" s="1"/>
  <c r="JN181" i="65032"/>
  <c r="JM245" i="65032"/>
  <c r="JN245" i="65032" s="1"/>
  <c r="KI74" i="65032"/>
  <c r="KG74" i="65032"/>
  <c r="FG74" i="65032"/>
  <c r="KF201" i="65032"/>
  <c r="KF265" i="65032" s="1"/>
  <c r="JQ186" i="65032"/>
  <c r="JR59" i="65032"/>
  <c r="JP166" i="65032"/>
  <c r="JP230" i="65032" s="1"/>
  <c r="JS39" i="65032"/>
  <c r="JQ39" i="65032"/>
  <c r="FC39" i="65032"/>
  <c r="JQ210" i="65032"/>
  <c r="JR83" i="65032"/>
  <c r="JS174" i="65032"/>
  <c r="JS238" i="65032" s="1"/>
  <c r="JT47" i="65032"/>
  <c r="KC75" i="65032"/>
  <c r="KE75" i="65032"/>
  <c r="FF75" i="65032"/>
  <c r="KB202" i="65032"/>
  <c r="KB266" i="65032" s="1"/>
  <c r="JS186" i="65032"/>
  <c r="JS250" i="65032" s="1"/>
  <c r="JT59" i="65032"/>
  <c r="KD194" i="65032"/>
  <c r="KC258" i="65032"/>
  <c r="KD258" i="65032" s="1"/>
  <c r="JT83" i="65032"/>
  <c r="JS210" i="65032"/>
  <c r="JS274" i="65032" s="1"/>
  <c r="FF60" i="65032"/>
  <c r="KC60" i="65032"/>
  <c r="KE60" i="65032"/>
  <c r="KB187" i="65032"/>
  <c r="KB251" i="65032" s="1"/>
  <c r="KF36" i="65032"/>
  <c r="KE163" i="65032"/>
  <c r="KE227" i="65032" s="1"/>
  <c r="KC265" i="65032"/>
  <c r="KD265" i="65032" s="1"/>
  <c r="KD201" i="65032"/>
  <c r="JM268" i="65032"/>
  <c r="JN268" i="65032" s="1"/>
  <c r="JN204" i="65032"/>
  <c r="JP204" i="65032"/>
  <c r="JP268" i="65032" s="1"/>
  <c r="FC77" i="65032"/>
  <c r="JS77" i="65032"/>
  <c r="JQ77" i="65032"/>
  <c r="JQ55" i="65032"/>
  <c r="JS55" i="65032"/>
  <c r="JP182" i="65032"/>
  <c r="JP246" i="65032" s="1"/>
  <c r="FC55" i="65032"/>
  <c r="JN182" i="65032"/>
  <c r="JM246" i="65032"/>
  <c r="JN246" i="65032" s="1"/>
  <c r="JQ53" i="65032"/>
  <c r="FC53" i="65032"/>
  <c r="JS53" i="65032"/>
  <c r="JP180" i="65032"/>
  <c r="JP244" i="65032" s="1"/>
  <c r="JM244" i="65032"/>
  <c r="JN244" i="65032" s="1"/>
  <c r="JN180" i="65032"/>
  <c r="JM249" i="65032"/>
  <c r="JN249" i="65032" s="1"/>
  <c r="JN185" i="65032"/>
  <c r="JP185" i="65032"/>
  <c r="JP249" i="65032" s="1"/>
  <c r="JS58" i="65032"/>
  <c r="FC58" i="65032"/>
  <c r="JQ58" i="65032"/>
  <c r="LN189" i="65032"/>
  <c r="LM253" i="65032"/>
  <c r="LN253" i="65032" s="1"/>
  <c r="LR62" i="65032"/>
  <c r="LQ189" i="65032"/>
  <c r="FP62" i="65032"/>
  <c r="LP189" i="65032"/>
  <c r="LP253" i="65032" s="1"/>
  <c r="LM96" i="65032"/>
  <c r="LN96" i="65032" s="1"/>
  <c r="LO96" i="65032"/>
  <c r="LP96" i="65032" s="1"/>
  <c r="LM107" i="65032"/>
  <c r="LN107" i="65032" s="1"/>
  <c r="LO107" i="65032"/>
  <c r="LP107" i="65032" s="1"/>
  <c r="LM100" i="65032"/>
  <c r="LN100" i="65032" s="1"/>
  <c r="LO100" i="65032"/>
  <c r="LP100" i="65032" s="1"/>
  <c r="LM104" i="65032"/>
  <c r="LN104" i="65032" s="1"/>
  <c r="LO104" i="65032"/>
  <c r="LP104" i="65032" s="1"/>
  <c r="LM108" i="65032"/>
  <c r="LN108" i="65032" s="1"/>
  <c r="LO108" i="65032"/>
  <c r="LP108" i="65032" s="1"/>
  <c r="LM94" i="65032"/>
  <c r="LN94" i="65032" s="1"/>
  <c r="LO94" i="65032"/>
  <c r="LP94" i="65032" s="1"/>
  <c r="LM98" i="65032"/>
  <c r="LN98" i="65032" s="1"/>
  <c r="LO98" i="65032"/>
  <c r="LP98" i="65032" s="1"/>
  <c r="LM102" i="65032"/>
  <c r="LN102" i="65032" s="1"/>
  <c r="LO102" i="65032"/>
  <c r="LP102" i="65032" s="1"/>
  <c r="LM106" i="65032"/>
  <c r="LN106" i="65032" s="1"/>
  <c r="LO106" i="65032"/>
  <c r="LP106" i="65032" s="1"/>
  <c r="LM110" i="65032"/>
  <c r="LN110" i="65032" s="1"/>
  <c r="LO110" i="65032"/>
  <c r="LP110" i="65032" s="1"/>
  <c r="LQ114" i="65032"/>
  <c r="LR114" i="65032" s="1"/>
  <c r="LS114" i="65032"/>
  <c r="LT114" i="65032" s="1"/>
  <c r="LQ118" i="65032"/>
  <c r="LR118" i="65032" s="1"/>
  <c r="LS118" i="65032"/>
  <c r="LT118" i="65032" s="1"/>
  <c r="LQ122" i="65032"/>
  <c r="LR122" i="65032" s="1"/>
  <c r="LS122" i="65032"/>
  <c r="LT122" i="65032" s="1"/>
  <c r="LQ126" i="65032"/>
  <c r="LR126" i="65032" s="1"/>
  <c r="LS126" i="65032"/>
  <c r="LT126" i="65032" s="1"/>
  <c r="LQ130" i="65032"/>
  <c r="LR130" i="65032" s="1"/>
  <c r="LS130" i="65032"/>
  <c r="LT130" i="65032" s="1"/>
  <c r="LQ134" i="65032"/>
  <c r="LR134" i="65032" s="1"/>
  <c r="LS134" i="65032"/>
  <c r="LT134" i="65032" s="1"/>
  <c r="LQ138" i="65032"/>
  <c r="LR138" i="65032" s="1"/>
  <c r="LS138" i="65032"/>
  <c r="LT138" i="65032" s="1"/>
  <c r="LQ142" i="65032"/>
  <c r="LR142" i="65032" s="1"/>
  <c r="LS142" i="65032"/>
  <c r="LT142" i="65032" s="1"/>
  <c r="LQ146" i="65032"/>
  <c r="LR146" i="65032" s="1"/>
  <c r="LS146" i="65032"/>
  <c r="LT146" i="65032" s="1"/>
  <c r="LQ150" i="65032"/>
  <c r="LR150" i="65032" s="1"/>
  <c r="LS150" i="65032"/>
  <c r="LT150" i="65032" s="1"/>
  <c r="LQ113" i="65032"/>
  <c r="LR113" i="65032" s="1"/>
  <c r="LS113" i="65032"/>
  <c r="LT113" i="65032" s="1"/>
  <c r="LQ117" i="65032"/>
  <c r="LR117" i="65032" s="1"/>
  <c r="LS117" i="65032"/>
  <c r="LT117" i="65032" s="1"/>
  <c r="LQ121" i="65032"/>
  <c r="LR121" i="65032" s="1"/>
  <c r="LS121" i="65032"/>
  <c r="LT121" i="65032" s="1"/>
  <c r="LQ125" i="65032"/>
  <c r="LR125" i="65032" s="1"/>
  <c r="LS125" i="65032"/>
  <c r="LT125" i="65032" s="1"/>
  <c r="LQ129" i="65032"/>
  <c r="LR129" i="65032" s="1"/>
  <c r="LS129" i="65032"/>
  <c r="LT129" i="65032" s="1"/>
  <c r="LQ133" i="65032"/>
  <c r="LR133" i="65032" s="1"/>
  <c r="LS133" i="65032"/>
  <c r="LT133" i="65032" s="1"/>
  <c r="LQ137" i="65032"/>
  <c r="LR137" i="65032" s="1"/>
  <c r="LS137" i="65032"/>
  <c r="LT137" i="65032" s="1"/>
  <c r="LQ141" i="65032"/>
  <c r="LR141" i="65032" s="1"/>
  <c r="LS141" i="65032"/>
  <c r="LT141" i="65032" s="1"/>
  <c r="LQ145" i="65032"/>
  <c r="LR145" i="65032" s="1"/>
  <c r="LS145" i="65032"/>
  <c r="LT145" i="65032" s="1"/>
  <c r="LQ149" i="65032"/>
  <c r="LR149" i="65032" s="1"/>
  <c r="LS149" i="65032"/>
  <c r="LT149" i="65032" s="1"/>
  <c r="LM91" i="65032"/>
  <c r="LN91" i="65032" s="1"/>
  <c r="LO91" i="65032"/>
  <c r="LP91" i="65032" s="1"/>
  <c r="LQ112" i="65032"/>
  <c r="LR112" i="65032" s="1"/>
  <c r="LS112" i="65032"/>
  <c r="LT112" i="65032" s="1"/>
  <c r="LQ116" i="65032"/>
  <c r="LR116" i="65032" s="1"/>
  <c r="LS116" i="65032"/>
  <c r="LT116" i="65032" s="1"/>
  <c r="LQ120" i="65032"/>
  <c r="LR120" i="65032" s="1"/>
  <c r="LS120" i="65032"/>
  <c r="LT120" i="65032" s="1"/>
  <c r="LQ124" i="65032"/>
  <c r="LR124" i="65032" s="1"/>
  <c r="LS124" i="65032"/>
  <c r="LT124" i="65032" s="1"/>
  <c r="LQ128" i="65032"/>
  <c r="LR128" i="65032" s="1"/>
  <c r="LS128" i="65032"/>
  <c r="LT128" i="65032" s="1"/>
  <c r="LQ132" i="65032"/>
  <c r="LR132" i="65032" s="1"/>
  <c r="LS132" i="65032"/>
  <c r="LT132" i="65032" s="1"/>
  <c r="LQ136" i="65032"/>
  <c r="LR136" i="65032" s="1"/>
  <c r="LS136" i="65032"/>
  <c r="LT136" i="65032" s="1"/>
  <c r="LQ140" i="65032"/>
  <c r="LR140" i="65032" s="1"/>
  <c r="LS140" i="65032"/>
  <c r="LT140" i="65032" s="1"/>
  <c r="LQ144" i="65032"/>
  <c r="LR144" i="65032" s="1"/>
  <c r="LS144" i="65032"/>
  <c r="LT144" i="65032" s="1"/>
  <c r="LQ148" i="65032"/>
  <c r="LR148" i="65032" s="1"/>
  <c r="LS148" i="65032"/>
  <c r="LT148" i="65032" s="1"/>
  <c r="LQ111" i="65032"/>
  <c r="LR111" i="65032" s="1"/>
  <c r="LS111" i="65032"/>
  <c r="LT111" i="65032" s="1"/>
  <c r="LQ115" i="65032"/>
  <c r="LR115" i="65032" s="1"/>
  <c r="LS115" i="65032"/>
  <c r="LT115" i="65032" s="1"/>
  <c r="LQ119" i="65032"/>
  <c r="LR119" i="65032" s="1"/>
  <c r="LS119" i="65032"/>
  <c r="LT119" i="65032" s="1"/>
  <c r="LQ123" i="65032"/>
  <c r="LR123" i="65032" s="1"/>
  <c r="LS123" i="65032"/>
  <c r="LT123" i="65032" s="1"/>
  <c r="LQ127" i="65032"/>
  <c r="LR127" i="65032" s="1"/>
  <c r="LS127" i="65032"/>
  <c r="LT127" i="65032" s="1"/>
  <c r="LQ131" i="65032"/>
  <c r="LR131" i="65032" s="1"/>
  <c r="LS131" i="65032"/>
  <c r="LT131" i="65032" s="1"/>
  <c r="LQ135" i="65032"/>
  <c r="LR135" i="65032" s="1"/>
  <c r="LS135" i="65032"/>
  <c r="LT135" i="65032" s="1"/>
  <c r="LQ139" i="65032"/>
  <c r="LR139" i="65032" s="1"/>
  <c r="LS139" i="65032"/>
  <c r="LT139" i="65032" s="1"/>
  <c r="LQ143" i="65032"/>
  <c r="LR143" i="65032" s="1"/>
  <c r="LS143" i="65032"/>
  <c r="LT143" i="65032" s="1"/>
  <c r="LM95" i="65032"/>
  <c r="LN95" i="65032" s="1"/>
  <c r="LO95" i="65032"/>
  <c r="LP95" i="65032" s="1"/>
  <c r="LM105" i="65032"/>
  <c r="LN105" i="65032" s="1"/>
  <c r="LO105" i="65032"/>
  <c r="LP105" i="65032" s="1"/>
  <c r="LM92" i="65032"/>
  <c r="LN92" i="65032" s="1"/>
  <c r="LO92" i="65032"/>
  <c r="LP92" i="65032" s="1"/>
  <c r="LM93" i="65032"/>
  <c r="LN93" i="65032" s="1"/>
  <c r="LO93" i="65032"/>
  <c r="LP93" i="65032" s="1"/>
  <c r="LQ147" i="65032"/>
  <c r="LR147" i="65032" s="1"/>
  <c r="LS147" i="65032"/>
  <c r="LT147" i="65032" s="1"/>
  <c r="LM97" i="65032"/>
  <c r="LN97" i="65032" s="1"/>
  <c r="LO97" i="65032"/>
  <c r="LP97" i="65032" s="1"/>
  <c r="LM99" i="65032"/>
  <c r="LN99" i="65032" s="1"/>
  <c r="LO99" i="65032"/>
  <c r="LP99" i="65032" s="1"/>
  <c r="LM109" i="65032"/>
  <c r="LN109" i="65032" s="1"/>
  <c r="LO109" i="65032"/>
  <c r="LP109" i="65032" s="1"/>
  <c r="LM103" i="65032"/>
  <c r="LN103" i="65032" s="1"/>
  <c r="LO103" i="65032"/>
  <c r="LP103" i="65032" s="1"/>
  <c r="LM101" i="65032"/>
  <c r="LN101" i="65032" s="1"/>
  <c r="LO101" i="65032"/>
  <c r="LP101" i="65032" s="1"/>
  <c r="LO84" i="65032" l="1"/>
  <c r="LP84" i="65032" s="1"/>
  <c r="LL211" i="65032"/>
  <c r="LL275" i="65032" s="1"/>
  <c r="LM84" i="65032"/>
  <c r="LM211" i="65032" s="1"/>
  <c r="MA284" i="65032"/>
  <c r="MB284" i="65032" s="1"/>
  <c r="LY284" i="65032"/>
  <c r="LZ284" i="65032" s="1"/>
  <c r="MA333" i="65032"/>
  <c r="MB333" i="65032" s="1"/>
  <c r="LY333" i="65032"/>
  <c r="LZ333" i="65032" s="1"/>
  <c r="MA306" i="65032"/>
  <c r="MB306" i="65032" s="1"/>
  <c r="LY306" i="65032"/>
  <c r="LZ306" i="65032" s="1"/>
  <c r="LY320" i="65032"/>
  <c r="LZ320" i="65032" s="1"/>
  <c r="MA320" i="65032"/>
  <c r="MB320" i="65032" s="1"/>
  <c r="LY289" i="65032"/>
  <c r="LZ289" i="65032" s="1"/>
  <c r="MA289" i="65032"/>
  <c r="MB289" i="65032" s="1"/>
  <c r="MA297" i="65032"/>
  <c r="MB297" i="65032" s="1"/>
  <c r="LY297" i="65032"/>
  <c r="LZ297" i="65032" s="1"/>
  <c r="LY324" i="65032"/>
  <c r="LZ324" i="65032" s="1"/>
  <c r="MA324" i="65032"/>
  <c r="MB324" i="65032" s="1"/>
  <c r="LY301" i="65032"/>
  <c r="LZ301" i="65032" s="1"/>
  <c r="MA301" i="65032"/>
  <c r="MB301" i="65032" s="1"/>
  <c r="MA330" i="65032"/>
  <c r="MB330" i="65032" s="1"/>
  <c r="LY330" i="65032"/>
  <c r="LZ330" i="65032" s="1"/>
  <c r="MA322" i="65032"/>
  <c r="MB322" i="65032" s="1"/>
  <c r="LY322" i="65032"/>
  <c r="LZ322" i="65032" s="1"/>
  <c r="LY325" i="65032"/>
  <c r="LZ325" i="65032" s="1"/>
  <c r="MA325" i="65032"/>
  <c r="MB325" i="65032" s="1"/>
  <c r="MA315" i="65032"/>
  <c r="MB315" i="65032" s="1"/>
  <c r="LY315" i="65032"/>
  <c r="LZ315" i="65032" s="1"/>
  <c r="LY337" i="65032"/>
  <c r="LZ337" i="65032" s="1"/>
  <c r="MA337" i="65032"/>
  <c r="MB337" i="65032" s="1"/>
  <c r="LY332" i="65032"/>
  <c r="LZ332" i="65032" s="1"/>
  <c r="MA332" i="65032"/>
  <c r="MB332" i="65032" s="1"/>
  <c r="MA341" i="65032"/>
  <c r="MB341" i="65032" s="1"/>
  <c r="LY341" i="65032"/>
  <c r="LZ341" i="65032" s="1"/>
  <c r="MA323" i="65032"/>
  <c r="MB323" i="65032" s="1"/>
  <c r="LY323" i="65032"/>
  <c r="LZ323" i="65032" s="1"/>
  <c r="MA340" i="65032"/>
  <c r="MB340" i="65032" s="1"/>
  <c r="LY340" i="65032"/>
  <c r="LZ340" i="65032" s="1"/>
  <c r="LY303" i="65032"/>
  <c r="LZ303" i="65032" s="1"/>
  <c r="MA303" i="65032"/>
  <c r="MB303" i="65032" s="1"/>
  <c r="MA305" i="65032"/>
  <c r="MB305" i="65032" s="1"/>
  <c r="LY305" i="65032"/>
  <c r="LZ305" i="65032" s="1"/>
  <c r="LY336" i="65032"/>
  <c r="LZ336" i="65032" s="1"/>
  <c r="MA336" i="65032"/>
  <c r="MB336" i="65032" s="1"/>
  <c r="LY295" i="65032"/>
  <c r="LZ295" i="65032" s="1"/>
  <c r="MA295" i="65032"/>
  <c r="MB295" i="65032" s="1"/>
  <c r="MA326" i="65032"/>
  <c r="MB326" i="65032" s="1"/>
  <c r="LY326" i="65032"/>
  <c r="LZ326" i="65032" s="1"/>
  <c r="MA286" i="65032"/>
  <c r="MB286" i="65032" s="1"/>
  <c r="LY286" i="65032"/>
  <c r="LZ286" i="65032" s="1"/>
  <c r="LY310" i="65032"/>
  <c r="LZ310" i="65032" s="1"/>
  <c r="MA310" i="65032"/>
  <c r="MB310" i="65032" s="1"/>
  <c r="MA292" i="65032"/>
  <c r="MB292" i="65032" s="1"/>
  <c r="LY292" i="65032"/>
  <c r="LZ292" i="65032" s="1"/>
  <c r="MA294" i="65032"/>
  <c r="MB294" i="65032" s="1"/>
  <c r="LY294" i="65032"/>
  <c r="LZ294" i="65032" s="1"/>
  <c r="MA318" i="65032"/>
  <c r="MB318" i="65032" s="1"/>
  <c r="LY318" i="65032"/>
  <c r="LZ318" i="65032" s="1"/>
  <c r="LY288" i="65032"/>
  <c r="LZ288" i="65032" s="1"/>
  <c r="MA288" i="65032"/>
  <c r="MB288" i="65032" s="1"/>
  <c r="MA307" i="65032"/>
  <c r="MB307" i="65032" s="1"/>
  <c r="LY307" i="65032"/>
  <c r="LZ307" i="65032" s="1"/>
  <c r="MA328" i="65032"/>
  <c r="MB328" i="65032" s="1"/>
  <c r="LY328" i="65032"/>
  <c r="LZ328" i="65032" s="1"/>
  <c r="LY302" i="65032"/>
  <c r="LZ302" i="65032" s="1"/>
  <c r="MA302" i="65032"/>
  <c r="MB302" i="65032" s="1"/>
  <c r="MA312" i="65032"/>
  <c r="MB312" i="65032" s="1"/>
  <c r="LY312" i="65032"/>
  <c r="LZ312" i="65032" s="1"/>
  <c r="MA287" i="65032"/>
  <c r="MB287" i="65032" s="1"/>
  <c r="LY287" i="65032"/>
  <c r="LZ287" i="65032" s="1"/>
  <c r="LY309" i="65032"/>
  <c r="LZ309" i="65032" s="1"/>
  <c r="MA309" i="65032"/>
  <c r="MB309" i="65032" s="1"/>
  <c r="MA308" i="65032"/>
  <c r="MB308" i="65032" s="1"/>
  <c r="LY308" i="65032"/>
  <c r="LZ308" i="65032" s="1"/>
  <c r="MA321" i="65032"/>
  <c r="MB321" i="65032" s="1"/>
  <c r="LY321" i="65032"/>
  <c r="LZ321" i="65032" s="1"/>
  <c r="MA283" i="65032"/>
  <c r="MB283" i="65032" s="1"/>
  <c r="LY283" i="65032"/>
  <c r="LZ283" i="65032" s="1"/>
  <c r="MA293" i="65032"/>
  <c r="MB293" i="65032" s="1"/>
  <c r="LY293" i="65032"/>
  <c r="LZ293" i="65032" s="1"/>
  <c r="MA329" i="65032"/>
  <c r="MB329" i="65032" s="1"/>
  <c r="LY329" i="65032"/>
  <c r="LZ329" i="65032" s="1"/>
  <c r="MA339" i="65032"/>
  <c r="MB339" i="65032" s="1"/>
  <c r="LY339" i="65032"/>
  <c r="LZ339" i="65032" s="1"/>
  <c r="LY285" i="65032"/>
  <c r="LZ285" i="65032" s="1"/>
  <c r="MA285" i="65032"/>
  <c r="MB285" i="65032" s="1"/>
  <c r="LY291" i="65032"/>
  <c r="LZ291" i="65032" s="1"/>
  <c r="MA291" i="65032"/>
  <c r="MB291" i="65032" s="1"/>
  <c r="MA327" i="65032"/>
  <c r="MB327" i="65032" s="1"/>
  <c r="LY327" i="65032"/>
  <c r="LZ327" i="65032" s="1"/>
  <c r="MA316" i="65032"/>
  <c r="MB316" i="65032" s="1"/>
  <c r="LY316" i="65032"/>
  <c r="LZ316" i="65032" s="1"/>
  <c r="MA317" i="65032"/>
  <c r="MB317" i="65032" s="1"/>
  <c r="LY317" i="65032"/>
  <c r="LZ317" i="65032" s="1"/>
  <c r="MA298" i="65032"/>
  <c r="MB298" i="65032" s="1"/>
  <c r="LY298" i="65032"/>
  <c r="LZ298" i="65032" s="1"/>
  <c r="LY311" i="65032"/>
  <c r="LZ311" i="65032" s="1"/>
  <c r="MA311" i="65032"/>
  <c r="MB311" i="65032" s="1"/>
  <c r="LY296" i="65032"/>
  <c r="LZ296" i="65032" s="1"/>
  <c r="MA296" i="65032"/>
  <c r="MB296" i="65032" s="1"/>
  <c r="LY331" i="65032"/>
  <c r="LZ331" i="65032" s="1"/>
  <c r="MA331" i="65032"/>
  <c r="MB331" i="65032" s="1"/>
  <c r="MA313" i="65032"/>
  <c r="MB313" i="65032" s="1"/>
  <c r="LY313" i="65032"/>
  <c r="LZ313" i="65032" s="1"/>
  <c r="MA319" i="65032"/>
  <c r="MB319" i="65032" s="1"/>
  <c r="LY319" i="65032"/>
  <c r="LZ319" i="65032" s="1"/>
  <c r="LY334" i="65032"/>
  <c r="LZ334" i="65032" s="1"/>
  <c r="MA334" i="65032"/>
  <c r="MB334" i="65032" s="1"/>
  <c r="LY335" i="65032"/>
  <c r="LZ335" i="65032" s="1"/>
  <c r="MA335" i="65032"/>
  <c r="MB335" i="65032" s="1"/>
  <c r="LY338" i="65032"/>
  <c r="LZ338" i="65032" s="1"/>
  <c r="MA338" i="65032"/>
  <c r="MB338" i="65032" s="1"/>
  <c r="LY304" i="65032"/>
  <c r="LZ304" i="65032" s="1"/>
  <c r="MA304" i="65032"/>
  <c r="MB304" i="65032" s="1"/>
  <c r="MA300" i="65032"/>
  <c r="MB300" i="65032" s="1"/>
  <c r="LY300" i="65032"/>
  <c r="LZ300" i="65032" s="1"/>
  <c r="MA314" i="65032"/>
  <c r="MB314" i="65032" s="1"/>
  <c r="LY314" i="65032"/>
  <c r="LZ314" i="65032" s="1"/>
  <c r="MA299" i="65032"/>
  <c r="MB299" i="65032" s="1"/>
  <c r="LY299" i="65032"/>
  <c r="LZ299" i="65032" s="1"/>
  <c r="LY290" i="65032"/>
  <c r="LZ290" i="65032" s="1"/>
  <c r="MA290" i="65032"/>
  <c r="MB290" i="65032" s="1"/>
  <c r="LW282" i="65032"/>
  <c r="LX282" i="65032" s="1"/>
  <c r="LU282" i="65032"/>
  <c r="LV282" i="65032" s="1"/>
  <c r="LI275" i="65032"/>
  <c r="LJ275" i="65032" s="1"/>
  <c r="LJ84" i="65032"/>
  <c r="KD193" i="65032"/>
  <c r="KC257" i="65032"/>
  <c r="KD257" i="65032" s="1"/>
  <c r="KG66" i="65032"/>
  <c r="KF193" i="65032"/>
  <c r="KF257" i="65032" s="1"/>
  <c r="KI66" i="65032"/>
  <c r="FG66" i="65032"/>
  <c r="KD48" i="65032"/>
  <c r="KC175" i="65032"/>
  <c r="KF48" i="65032"/>
  <c r="KE175" i="65032"/>
  <c r="KE239" i="65032" s="1"/>
  <c r="JM240" i="65032"/>
  <c r="JN240" i="65032" s="1"/>
  <c r="JN176" i="65032"/>
  <c r="FC49" i="65032"/>
  <c r="JQ49" i="65032"/>
  <c r="JP176" i="65032"/>
  <c r="JP240" i="65032" s="1"/>
  <c r="JS49" i="65032"/>
  <c r="KG261" i="65032"/>
  <c r="KH261" i="65032" s="1"/>
  <c r="KH197" i="65032"/>
  <c r="KK70" i="65032"/>
  <c r="KJ197" i="65032"/>
  <c r="KJ261" i="65032" s="1"/>
  <c r="FH70" i="65032"/>
  <c r="KM70" i="65032"/>
  <c r="KW50" i="65032"/>
  <c r="KV177" i="65032"/>
  <c r="KV241" i="65032" s="1"/>
  <c r="FK50" i="65032"/>
  <c r="KY50" i="65032"/>
  <c r="KS241" i="65032"/>
  <c r="KT241" i="65032" s="1"/>
  <c r="KT177" i="65032"/>
  <c r="KG31" i="65032"/>
  <c r="KF158" i="65032"/>
  <c r="KF222" i="65032" s="1"/>
  <c r="FG31" i="65032"/>
  <c r="KI31" i="65032"/>
  <c r="KD158" i="65032"/>
  <c r="KC222" i="65032"/>
  <c r="KD222" i="65032" s="1"/>
  <c r="JM229" i="65032"/>
  <c r="JN229" i="65032" s="1"/>
  <c r="JN165" i="65032"/>
  <c r="FC32" i="65032"/>
  <c r="JP159" i="65032"/>
  <c r="JP223" i="65032" s="1"/>
  <c r="JS32" i="65032"/>
  <c r="JQ32" i="65032"/>
  <c r="JM223" i="65032"/>
  <c r="JN223" i="65032" s="1"/>
  <c r="JN159" i="65032"/>
  <c r="JS38" i="65032"/>
  <c r="JQ38" i="65032"/>
  <c r="JP165" i="65032"/>
  <c r="JP229" i="65032" s="1"/>
  <c r="FC38" i="65032"/>
  <c r="JT43" i="65032"/>
  <c r="JS170" i="65032"/>
  <c r="JS234" i="65032" s="1"/>
  <c r="JR43" i="65032"/>
  <c r="JQ170" i="65032"/>
  <c r="JX41" i="65032"/>
  <c r="JW168" i="65032"/>
  <c r="JW232" i="65032" s="1"/>
  <c r="KD205" i="65032"/>
  <c r="KC269" i="65032"/>
  <c r="KD269" i="65032" s="1"/>
  <c r="JU168" i="65032"/>
  <c r="JV41" i="65032"/>
  <c r="JT169" i="65032"/>
  <c r="JT233" i="65032" s="1"/>
  <c r="JW42" i="65032"/>
  <c r="JU42" i="65032"/>
  <c r="FD42" i="65032"/>
  <c r="JQ233" i="65032"/>
  <c r="JR233" i="65032" s="1"/>
  <c r="JR169" i="65032"/>
  <c r="KI78" i="65032"/>
  <c r="FG78" i="65032"/>
  <c r="KF205" i="65032"/>
  <c r="KF269" i="65032" s="1"/>
  <c r="KG78" i="65032"/>
  <c r="KM79" i="65032"/>
  <c r="KJ206" i="65032"/>
  <c r="KJ270" i="65032" s="1"/>
  <c r="FH79" i="65032"/>
  <c r="KK79" i="65032"/>
  <c r="KG270" i="65032"/>
  <c r="KH270" i="65032" s="1"/>
  <c r="KH206" i="65032"/>
  <c r="JP33" i="65032"/>
  <c r="JO160" i="65032"/>
  <c r="JO224" i="65032" s="1"/>
  <c r="KN34" i="65032"/>
  <c r="KM161" i="65032"/>
  <c r="KM225" i="65032" s="1"/>
  <c r="JM160" i="65032"/>
  <c r="JN33" i="65032"/>
  <c r="KK161" i="65032"/>
  <c r="KL34" i="65032"/>
  <c r="LF208" i="65032"/>
  <c r="LE272" i="65032"/>
  <c r="LF272" i="65032" s="1"/>
  <c r="JT46" i="65032"/>
  <c r="JS173" i="65032"/>
  <c r="JS237" i="65032" s="1"/>
  <c r="LK81" i="65032"/>
  <c r="LH208" i="65032"/>
  <c r="LH272" i="65032" s="1"/>
  <c r="LI81" i="65032"/>
  <c r="FN81" i="65032"/>
  <c r="JY184" i="65032"/>
  <c r="JZ57" i="65032"/>
  <c r="KB57" i="65032"/>
  <c r="KA184" i="65032"/>
  <c r="KA248" i="65032" s="1"/>
  <c r="JV200" i="65032"/>
  <c r="JU264" i="65032"/>
  <c r="JV264" i="65032" s="1"/>
  <c r="JR46" i="65032"/>
  <c r="JQ173" i="65032"/>
  <c r="JY73" i="65032"/>
  <c r="JX200" i="65032"/>
  <c r="JX264" i="65032" s="1"/>
  <c r="FE73" i="65032"/>
  <c r="KA73" i="65032"/>
  <c r="KH82" i="65032"/>
  <c r="KG209" i="65032"/>
  <c r="KM35" i="65032"/>
  <c r="FH35" i="65032"/>
  <c r="KJ162" i="65032"/>
  <c r="KJ226" i="65032" s="1"/>
  <c r="KK35" i="65032"/>
  <c r="KD207" i="65032"/>
  <c r="KC271" i="65032"/>
  <c r="KD271" i="65032" s="1"/>
  <c r="KJ183" i="65032"/>
  <c r="KJ247" i="65032" s="1"/>
  <c r="FH56" i="65032"/>
  <c r="KK56" i="65032"/>
  <c r="KM56" i="65032"/>
  <c r="JQ195" i="65032"/>
  <c r="JR68" i="65032"/>
  <c r="KG247" i="65032"/>
  <c r="KH247" i="65032" s="1"/>
  <c r="KH183" i="65032"/>
  <c r="JN40" i="65032"/>
  <c r="JM167" i="65032"/>
  <c r="JU220" i="65032"/>
  <c r="JV220" i="65032" s="1"/>
  <c r="JV156" i="65032"/>
  <c r="KJ82" i="65032"/>
  <c r="KI209" i="65032"/>
  <c r="KI273" i="65032" s="1"/>
  <c r="KD199" i="65032"/>
  <c r="KC263" i="65032"/>
  <c r="KD263" i="65032" s="1"/>
  <c r="JO167" i="65032"/>
  <c r="JO231" i="65032" s="1"/>
  <c r="JP40" i="65032"/>
  <c r="KC61" i="65032"/>
  <c r="KE61" i="65032"/>
  <c r="FF61" i="65032"/>
  <c r="KB188" i="65032"/>
  <c r="KB252" i="65032" s="1"/>
  <c r="JS195" i="65032"/>
  <c r="JS259" i="65032" s="1"/>
  <c r="JT68" i="65032"/>
  <c r="KF207" i="65032"/>
  <c r="KF271" i="65032" s="1"/>
  <c r="KI80" i="65032"/>
  <c r="KG80" i="65032"/>
  <c r="FG80" i="65032"/>
  <c r="JY29" i="65032"/>
  <c r="JX156" i="65032"/>
  <c r="JX220" i="65032" s="1"/>
  <c r="KA29" i="65032"/>
  <c r="FE29" i="65032"/>
  <c r="FB24" i="65032"/>
  <c r="KI72" i="65032"/>
  <c r="KG72" i="65032"/>
  <c r="FG72" i="65032"/>
  <c r="KF199" i="65032"/>
  <c r="KF263" i="65032" s="1"/>
  <c r="KG226" i="65032"/>
  <c r="KH226" i="65032" s="1"/>
  <c r="KH162" i="65032"/>
  <c r="JZ188" i="65032"/>
  <c r="JY252" i="65032"/>
  <c r="JZ252" i="65032" s="1"/>
  <c r="JM242" i="65032"/>
  <c r="JN242" i="65032" s="1"/>
  <c r="JN178" i="65032"/>
  <c r="JS203" i="65032"/>
  <c r="JS267" i="65032" s="1"/>
  <c r="JT76" i="65032"/>
  <c r="JO172" i="65032"/>
  <c r="JO236" i="65032" s="1"/>
  <c r="JP45" i="65032"/>
  <c r="JS212" i="65032"/>
  <c r="JS276" i="65032" s="1"/>
  <c r="JT85" i="65032"/>
  <c r="JZ191" i="65032"/>
  <c r="JY255" i="65032"/>
  <c r="JZ255" i="65032" s="1"/>
  <c r="JS51" i="65032"/>
  <c r="FC51" i="65032"/>
  <c r="JQ51" i="65032"/>
  <c r="JP178" i="65032"/>
  <c r="JP242" i="65032" s="1"/>
  <c r="KC64" i="65032"/>
  <c r="KE64" i="65032"/>
  <c r="KB191" i="65032"/>
  <c r="KB255" i="65032" s="1"/>
  <c r="FF64" i="65032"/>
  <c r="JR76" i="65032"/>
  <c r="JQ203" i="65032"/>
  <c r="JM172" i="65032"/>
  <c r="JN45" i="65032"/>
  <c r="JQ212" i="65032"/>
  <c r="JR85" i="65032"/>
  <c r="JQ277" i="65032"/>
  <c r="JR277" i="65032" s="1"/>
  <c r="JR213" i="65032"/>
  <c r="JT213" i="65032"/>
  <c r="JT277" i="65032" s="1"/>
  <c r="FD86" i="65032"/>
  <c r="JU86" i="65032"/>
  <c r="JW86" i="65032"/>
  <c r="JT196" i="65032"/>
  <c r="JT260" i="65032" s="1"/>
  <c r="JW69" i="65032"/>
  <c r="FD69" i="65032"/>
  <c r="JU69" i="65032"/>
  <c r="JO155" i="65032"/>
  <c r="JO219" i="65032" s="1"/>
  <c r="JP28" i="65032"/>
  <c r="JS27" i="65032"/>
  <c r="JQ27" i="65032"/>
  <c r="FC27" i="65032"/>
  <c r="JP154" i="65032"/>
  <c r="JP218" i="65032" s="1"/>
  <c r="JP44" i="65032"/>
  <c r="JO171" i="65032"/>
  <c r="JO235" i="65032" s="1"/>
  <c r="JR196" i="65032"/>
  <c r="JQ260" i="65032"/>
  <c r="JR260" i="65032" s="1"/>
  <c r="JT157" i="65032"/>
  <c r="JT221" i="65032" s="1"/>
  <c r="JW30" i="65032"/>
  <c r="JU30" i="65032"/>
  <c r="FD30" i="65032"/>
  <c r="KJ190" i="65032"/>
  <c r="KJ254" i="65032" s="1"/>
  <c r="KM63" i="65032"/>
  <c r="KK63" i="65032"/>
  <c r="FH63" i="65032"/>
  <c r="JM155" i="65032"/>
  <c r="JN28" i="65032"/>
  <c r="JU228" i="65032"/>
  <c r="JV228" i="65032" s="1"/>
  <c r="JV164" i="65032"/>
  <c r="JY37" i="65032"/>
  <c r="JX164" i="65032"/>
  <c r="JX228" i="65032" s="1"/>
  <c r="KA37" i="65032"/>
  <c r="FE37" i="65032"/>
  <c r="JQ221" i="65032"/>
  <c r="JR221" i="65032" s="1"/>
  <c r="JR157" i="65032"/>
  <c r="KG254" i="65032"/>
  <c r="KH254" i="65032" s="1"/>
  <c r="KH190" i="65032"/>
  <c r="JN44" i="65032"/>
  <c r="JM171" i="65032"/>
  <c r="JM218" i="65032"/>
  <c r="JN218" i="65032" s="1"/>
  <c r="JN154" i="65032"/>
  <c r="LW62" i="65032"/>
  <c r="LX62" i="65032" s="1"/>
  <c r="LU62" i="65032"/>
  <c r="LV62" i="65032" s="1"/>
  <c r="KE202" i="65032"/>
  <c r="KE266" i="65032" s="1"/>
  <c r="KF75" i="65032"/>
  <c r="JQ181" i="65032"/>
  <c r="JR54" i="65032"/>
  <c r="JX52" i="65032"/>
  <c r="JW179" i="65032"/>
  <c r="JW243" i="65032" s="1"/>
  <c r="KH67" i="65032"/>
  <c r="KG194" i="65032"/>
  <c r="JT210" i="65032"/>
  <c r="JT274" i="65032" s="1"/>
  <c r="JW83" i="65032"/>
  <c r="FD83" i="65032"/>
  <c r="JU83" i="65032"/>
  <c r="KJ67" i="65032"/>
  <c r="KI194" i="65032"/>
  <c r="KI258" i="65032" s="1"/>
  <c r="LS189" i="65032"/>
  <c r="LS253" i="65032" s="1"/>
  <c r="JT186" i="65032"/>
  <c r="JT250" i="65032" s="1"/>
  <c r="JW59" i="65032"/>
  <c r="FD59" i="65032"/>
  <c r="JU59" i="65032"/>
  <c r="JT174" i="65032"/>
  <c r="JT238" i="65032" s="1"/>
  <c r="JW47" i="65032"/>
  <c r="FD47" i="65032"/>
  <c r="JU47" i="65032"/>
  <c r="KG201" i="65032"/>
  <c r="KH74" i="65032"/>
  <c r="JT54" i="65032"/>
  <c r="JS181" i="65032"/>
  <c r="JS245" i="65032" s="1"/>
  <c r="JR192" i="65032"/>
  <c r="JQ256" i="65032"/>
  <c r="JR256" i="65032" s="1"/>
  <c r="KC227" i="65032"/>
  <c r="KD227" i="65032" s="1"/>
  <c r="KD163" i="65032"/>
  <c r="JV71" i="65032"/>
  <c r="JU198" i="65032"/>
  <c r="KC187" i="65032"/>
  <c r="KD60" i="65032"/>
  <c r="JT39" i="65032"/>
  <c r="JS166" i="65032"/>
  <c r="JS230" i="65032" s="1"/>
  <c r="JX71" i="65032"/>
  <c r="JW198" i="65032"/>
  <c r="JW262" i="65032" s="1"/>
  <c r="KG36" i="65032"/>
  <c r="KI36" i="65032"/>
  <c r="FG36" i="65032"/>
  <c r="KF163" i="65032"/>
  <c r="KF227" i="65032" s="1"/>
  <c r="KD75" i="65032"/>
  <c r="KC202" i="65032"/>
  <c r="JR210" i="65032"/>
  <c r="JQ274" i="65032"/>
  <c r="JR274" i="65032" s="1"/>
  <c r="KF60" i="65032"/>
  <c r="KE187" i="65032"/>
  <c r="KE251" i="65032" s="1"/>
  <c r="JR39" i="65032"/>
  <c r="JQ166" i="65032"/>
  <c r="JR186" i="65032"/>
  <c r="JQ250" i="65032"/>
  <c r="JR250" i="65032" s="1"/>
  <c r="KI201" i="65032"/>
  <c r="KI265" i="65032" s="1"/>
  <c r="KJ74" i="65032"/>
  <c r="JT192" i="65032"/>
  <c r="JT256" i="65032" s="1"/>
  <c r="JW65" i="65032"/>
  <c r="FD65" i="65032"/>
  <c r="JU65" i="65032"/>
  <c r="JV52" i="65032"/>
  <c r="JU179" i="65032"/>
  <c r="JR174" i="65032"/>
  <c r="JQ238" i="65032"/>
  <c r="JR238" i="65032" s="1"/>
  <c r="JQ204" i="65032"/>
  <c r="JR77" i="65032"/>
  <c r="JT77" i="65032"/>
  <c r="JS204" i="65032"/>
  <c r="JS268" i="65032" s="1"/>
  <c r="JT53" i="65032"/>
  <c r="JS180" i="65032"/>
  <c r="JS244" i="65032" s="1"/>
  <c r="JR53" i="65032"/>
  <c r="JQ180" i="65032"/>
  <c r="JT55" i="65032"/>
  <c r="JS182" i="65032"/>
  <c r="JS246" i="65032" s="1"/>
  <c r="JR55" i="65032"/>
  <c r="JQ182" i="65032"/>
  <c r="JQ185" i="65032"/>
  <c r="JR58" i="65032"/>
  <c r="JS185" i="65032"/>
  <c r="JS249" i="65032" s="1"/>
  <c r="JT58" i="65032"/>
  <c r="LR189" i="65032"/>
  <c r="LQ253" i="65032"/>
  <c r="LR253" i="65032" s="1"/>
  <c r="FQ62" i="65032"/>
  <c r="LT189" i="65032"/>
  <c r="LT253" i="65032" s="1"/>
  <c r="LQ101" i="65032"/>
  <c r="LR101" i="65032" s="1"/>
  <c r="LS101" i="65032"/>
  <c r="LT101" i="65032" s="1"/>
  <c r="LQ109" i="65032"/>
  <c r="LR109" i="65032" s="1"/>
  <c r="LS109" i="65032"/>
  <c r="LT109" i="65032" s="1"/>
  <c r="LQ99" i="65032"/>
  <c r="LR99" i="65032" s="1"/>
  <c r="LS99" i="65032"/>
  <c r="LT99" i="65032" s="1"/>
  <c r="LQ93" i="65032"/>
  <c r="LR93" i="65032" s="1"/>
  <c r="LS93" i="65032"/>
  <c r="LT93" i="65032" s="1"/>
  <c r="LQ103" i="65032"/>
  <c r="LR103" i="65032" s="1"/>
  <c r="LS103" i="65032"/>
  <c r="LT103" i="65032" s="1"/>
  <c r="LQ97" i="65032"/>
  <c r="LR97" i="65032" s="1"/>
  <c r="LS97" i="65032"/>
  <c r="LT97" i="65032" s="1"/>
  <c r="LU147" i="65032"/>
  <c r="LV147" i="65032" s="1"/>
  <c r="LW147" i="65032"/>
  <c r="LX147" i="65032" s="1"/>
  <c r="LQ92" i="65032"/>
  <c r="LR92" i="65032" s="1"/>
  <c r="LS92" i="65032"/>
  <c r="LT92" i="65032" s="1"/>
  <c r="LQ105" i="65032"/>
  <c r="LR105" i="65032" s="1"/>
  <c r="LS105" i="65032"/>
  <c r="LT105" i="65032" s="1"/>
  <c r="LQ95" i="65032"/>
  <c r="LR95" i="65032" s="1"/>
  <c r="LS95" i="65032"/>
  <c r="LT95" i="65032" s="1"/>
  <c r="LU143" i="65032"/>
  <c r="LV143" i="65032" s="1"/>
  <c r="LW143" i="65032"/>
  <c r="LX143" i="65032" s="1"/>
  <c r="LU139" i="65032"/>
  <c r="LV139" i="65032" s="1"/>
  <c r="LW139" i="65032"/>
  <c r="LX139" i="65032" s="1"/>
  <c r="LU135" i="65032"/>
  <c r="LV135" i="65032" s="1"/>
  <c r="LW135" i="65032"/>
  <c r="LX135" i="65032" s="1"/>
  <c r="LU131" i="65032"/>
  <c r="LV131" i="65032" s="1"/>
  <c r="LW131" i="65032"/>
  <c r="LX131" i="65032" s="1"/>
  <c r="LW127" i="65032"/>
  <c r="LX127" i="65032" s="1"/>
  <c r="LU127" i="65032"/>
  <c r="LV127" i="65032" s="1"/>
  <c r="LU123" i="65032"/>
  <c r="LV123" i="65032" s="1"/>
  <c r="LW123" i="65032"/>
  <c r="LX123" i="65032" s="1"/>
  <c r="LU119" i="65032"/>
  <c r="LV119" i="65032" s="1"/>
  <c r="LW119" i="65032"/>
  <c r="LX119" i="65032" s="1"/>
  <c r="LU115" i="65032"/>
  <c r="LV115" i="65032" s="1"/>
  <c r="LW115" i="65032"/>
  <c r="LX115" i="65032" s="1"/>
  <c r="LU111" i="65032"/>
  <c r="LV111" i="65032" s="1"/>
  <c r="LW111" i="65032"/>
  <c r="LX111" i="65032" s="1"/>
  <c r="LU148" i="65032"/>
  <c r="LV148" i="65032" s="1"/>
  <c r="LW148" i="65032"/>
  <c r="LX148" i="65032" s="1"/>
  <c r="LU144" i="65032"/>
  <c r="LV144" i="65032" s="1"/>
  <c r="LW144" i="65032"/>
  <c r="LX144" i="65032" s="1"/>
  <c r="LU140" i="65032"/>
  <c r="LV140" i="65032" s="1"/>
  <c r="LW140" i="65032"/>
  <c r="LX140" i="65032" s="1"/>
  <c r="LU136" i="65032"/>
  <c r="LV136" i="65032" s="1"/>
  <c r="LW136" i="65032"/>
  <c r="LX136" i="65032" s="1"/>
  <c r="LU132" i="65032"/>
  <c r="LV132" i="65032" s="1"/>
  <c r="LW132" i="65032"/>
  <c r="LX132" i="65032" s="1"/>
  <c r="LW128" i="65032"/>
  <c r="LX128" i="65032" s="1"/>
  <c r="LU128" i="65032"/>
  <c r="LV128" i="65032" s="1"/>
  <c r="LW124" i="65032"/>
  <c r="LX124" i="65032" s="1"/>
  <c r="LU124" i="65032"/>
  <c r="LV124" i="65032" s="1"/>
  <c r="LU120" i="65032"/>
  <c r="LV120" i="65032" s="1"/>
  <c r="LW120" i="65032"/>
  <c r="LX120" i="65032" s="1"/>
  <c r="LU116" i="65032"/>
  <c r="LV116" i="65032" s="1"/>
  <c r="LW116" i="65032"/>
  <c r="LX116" i="65032" s="1"/>
  <c r="LU112" i="65032"/>
  <c r="LV112" i="65032" s="1"/>
  <c r="LW112" i="65032"/>
  <c r="LX112" i="65032" s="1"/>
  <c r="LQ91" i="65032"/>
  <c r="LR91" i="65032" s="1"/>
  <c r="LS91" i="65032"/>
  <c r="LT91" i="65032" s="1"/>
  <c r="LW149" i="65032"/>
  <c r="LX149" i="65032" s="1"/>
  <c r="LU149" i="65032"/>
  <c r="LV149" i="65032" s="1"/>
  <c r="LU145" i="65032"/>
  <c r="LV145" i="65032" s="1"/>
  <c r="LW145" i="65032"/>
  <c r="LX145" i="65032" s="1"/>
  <c r="LU141" i="65032"/>
  <c r="LV141" i="65032" s="1"/>
  <c r="LW141" i="65032"/>
  <c r="LX141" i="65032" s="1"/>
  <c r="LU137" i="65032"/>
  <c r="LV137" i="65032" s="1"/>
  <c r="LW137" i="65032"/>
  <c r="LX137" i="65032" s="1"/>
  <c r="LU133" i="65032"/>
  <c r="LV133" i="65032" s="1"/>
  <c r="LW133" i="65032"/>
  <c r="LX133" i="65032" s="1"/>
  <c r="LW129" i="65032"/>
  <c r="LX129" i="65032" s="1"/>
  <c r="LU129" i="65032"/>
  <c r="LV129" i="65032" s="1"/>
  <c r="LW125" i="65032"/>
  <c r="LX125" i="65032" s="1"/>
  <c r="LU125" i="65032"/>
  <c r="LV125" i="65032" s="1"/>
  <c r="LU121" i="65032"/>
  <c r="LV121" i="65032" s="1"/>
  <c r="LW121" i="65032"/>
  <c r="LX121" i="65032" s="1"/>
  <c r="LU117" i="65032"/>
  <c r="LV117" i="65032" s="1"/>
  <c r="LW117" i="65032"/>
  <c r="LX117" i="65032" s="1"/>
  <c r="LU113" i="65032"/>
  <c r="LV113" i="65032" s="1"/>
  <c r="LW113" i="65032"/>
  <c r="LX113" i="65032" s="1"/>
  <c r="LU150" i="65032"/>
  <c r="LV150" i="65032" s="1"/>
  <c r="LW150" i="65032"/>
  <c r="LX150" i="65032" s="1"/>
  <c r="LU146" i="65032"/>
  <c r="LV146" i="65032" s="1"/>
  <c r="LW146" i="65032"/>
  <c r="LX146" i="65032" s="1"/>
  <c r="LU142" i="65032"/>
  <c r="LV142" i="65032" s="1"/>
  <c r="LW142" i="65032"/>
  <c r="LX142" i="65032" s="1"/>
  <c r="LU138" i="65032"/>
  <c r="LV138" i="65032" s="1"/>
  <c r="LW138" i="65032"/>
  <c r="LX138" i="65032" s="1"/>
  <c r="LU134" i="65032"/>
  <c r="LV134" i="65032" s="1"/>
  <c r="LW134" i="65032"/>
  <c r="LX134" i="65032" s="1"/>
  <c r="LW130" i="65032"/>
  <c r="LX130" i="65032" s="1"/>
  <c r="LU130" i="65032"/>
  <c r="LV130" i="65032" s="1"/>
  <c r="LW126" i="65032"/>
  <c r="LX126" i="65032" s="1"/>
  <c r="LU126" i="65032"/>
  <c r="LV126" i="65032" s="1"/>
  <c r="LU122" i="65032"/>
  <c r="LV122" i="65032" s="1"/>
  <c r="LW122" i="65032"/>
  <c r="LX122" i="65032" s="1"/>
  <c r="LU118" i="65032"/>
  <c r="LV118" i="65032" s="1"/>
  <c r="LW118" i="65032"/>
  <c r="LX118" i="65032" s="1"/>
  <c r="LU114" i="65032"/>
  <c r="LV114" i="65032" s="1"/>
  <c r="LW114" i="65032"/>
  <c r="LX114" i="65032" s="1"/>
  <c r="LQ110" i="65032"/>
  <c r="LR110" i="65032" s="1"/>
  <c r="LS110" i="65032"/>
  <c r="LT110" i="65032" s="1"/>
  <c r="LQ106" i="65032"/>
  <c r="LR106" i="65032" s="1"/>
  <c r="LS106" i="65032"/>
  <c r="LT106" i="65032" s="1"/>
  <c r="LQ102" i="65032"/>
  <c r="LR102" i="65032" s="1"/>
  <c r="LS102" i="65032"/>
  <c r="LT102" i="65032" s="1"/>
  <c r="LQ98" i="65032"/>
  <c r="LR98" i="65032" s="1"/>
  <c r="LS98" i="65032"/>
  <c r="LT98" i="65032" s="1"/>
  <c r="LQ94" i="65032"/>
  <c r="LR94" i="65032" s="1"/>
  <c r="LS94" i="65032"/>
  <c r="LT94" i="65032" s="1"/>
  <c r="LQ108" i="65032"/>
  <c r="LR108" i="65032" s="1"/>
  <c r="LS108" i="65032"/>
  <c r="LT108" i="65032" s="1"/>
  <c r="LQ104" i="65032"/>
  <c r="LR104" i="65032" s="1"/>
  <c r="LS104" i="65032"/>
  <c r="LT104" i="65032" s="1"/>
  <c r="LQ100" i="65032"/>
  <c r="LR100" i="65032" s="1"/>
  <c r="LS100" i="65032"/>
  <c r="LT100" i="65032" s="1"/>
  <c r="LQ107" i="65032"/>
  <c r="LR107" i="65032" s="1"/>
  <c r="LS107" i="65032"/>
  <c r="LT107" i="65032" s="1"/>
  <c r="LQ96" i="65032"/>
  <c r="LR96" i="65032" s="1"/>
  <c r="LS96" i="65032"/>
  <c r="LT96" i="65032" s="1"/>
  <c r="LN84" i="65032" l="1"/>
  <c r="LO211" i="65032"/>
  <c r="LO275" i="65032" s="1"/>
  <c r="ME338" i="65032"/>
  <c r="MF338" i="65032" s="1"/>
  <c r="MC338" i="65032"/>
  <c r="MD338" i="65032" s="1"/>
  <c r="ME296" i="65032"/>
  <c r="MF296" i="65032" s="1"/>
  <c r="MC296" i="65032"/>
  <c r="MD296" i="65032" s="1"/>
  <c r="ME291" i="65032"/>
  <c r="MF291" i="65032" s="1"/>
  <c r="MC291" i="65032"/>
  <c r="MD291" i="65032" s="1"/>
  <c r="MC293" i="65032"/>
  <c r="MD293" i="65032" s="1"/>
  <c r="ME293" i="65032"/>
  <c r="MF293" i="65032" s="1"/>
  <c r="MC318" i="65032"/>
  <c r="MD318" i="65032" s="1"/>
  <c r="ME318" i="65032"/>
  <c r="MF318" i="65032" s="1"/>
  <c r="MC323" i="65032"/>
  <c r="MD323" i="65032" s="1"/>
  <c r="ME323" i="65032"/>
  <c r="MF323" i="65032" s="1"/>
  <c r="ME325" i="65032"/>
  <c r="MF325" i="65032" s="1"/>
  <c r="MC325" i="65032"/>
  <c r="MD325" i="65032" s="1"/>
  <c r="MA282" i="65032"/>
  <c r="MB282" i="65032" s="1"/>
  <c r="LY282" i="65032"/>
  <c r="LZ282" i="65032" s="1"/>
  <c r="MC299" i="65032"/>
  <c r="MD299" i="65032" s="1"/>
  <c r="ME299" i="65032"/>
  <c r="MF299" i="65032" s="1"/>
  <c r="ME300" i="65032"/>
  <c r="MF300" i="65032" s="1"/>
  <c r="MC300" i="65032"/>
  <c r="MD300" i="65032" s="1"/>
  <c r="MC313" i="65032"/>
  <c r="MD313" i="65032" s="1"/>
  <c r="ME313" i="65032"/>
  <c r="MF313" i="65032" s="1"/>
  <c r="ME298" i="65032"/>
  <c r="MF298" i="65032" s="1"/>
  <c r="MC298" i="65032"/>
  <c r="MD298" i="65032" s="1"/>
  <c r="ME316" i="65032"/>
  <c r="MF316" i="65032" s="1"/>
  <c r="MC316" i="65032"/>
  <c r="MD316" i="65032" s="1"/>
  <c r="ME339" i="65032"/>
  <c r="MF339" i="65032" s="1"/>
  <c r="MC339" i="65032"/>
  <c r="MD339" i="65032" s="1"/>
  <c r="ME321" i="65032"/>
  <c r="MF321" i="65032" s="1"/>
  <c r="MC321" i="65032"/>
  <c r="MD321" i="65032" s="1"/>
  <c r="MC312" i="65032"/>
  <c r="MD312" i="65032" s="1"/>
  <c r="ME312" i="65032"/>
  <c r="MF312" i="65032" s="1"/>
  <c r="MC328" i="65032"/>
  <c r="MD328" i="65032" s="1"/>
  <c r="ME328" i="65032"/>
  <c r="MF328" i="65032" s="1"/>
  <c r="ME310" i="65032"/>
  <c r="MF310" i="65032" s="1"/>
  <c r="MC310" i="65032"/>
  <c r="MD310" i="65032" s="1"/>
  <c r="ME336" i="65032"/>
  <c r="MF336" i="65032" s="1"/>
  <c r="MC336" i="65032"/>
  <c r="MD336" i="65032" s="1"/>
  <c r="MC305" i="65032"/>
  <c r="MD305" i="65032" s="1"/>
  <c r="ME305" i="65032"/>
  <c r="MF305" i="65032" s="1"/>
  <c r="ME340" i="65032"/>
  <c r="MF340" i="65032" s="1"/>
  <c r="MC340" i="65032"/>
  <c r="MD340" i="65032" s="1"/>
  <c r="ME337" i="65032"/>
  <c r="MF337" i="65032" s="1"/>
  <c r="MC337" i="65032"/>
  <c r="MD337" i="65032" s="1"/>
  <c r="MC315" i="65032"/>
  <c r="MD315" i="65032" s="1"/>
  <c r="ME315" i="65032"/>
  <c r="MF315" i="65032" s="1"/>
  <c r="ME322" i="65032"/>
  <c r="MF322" i="65032" s="1"/>
  <c r="MC322" i="65032"/>
  <c r="MD322" i="65032" s="1"/>
  <c r="MC297" i="65032"/>
  <c r="MD297" i="65032" s="1"/>
  <c r="ME297" i="65032"/>
  <c r="MF297" i="65032" s="1"/>
  <c r="ME333" i="65032"/>
  <c r="MF333" i="65032" s="1"/>
  <c r="MC333" i="65032"/>
  <c r="MD333" i="65032" s="1"/>
  <c r="MC334" i="65032"/>
  <c r="MD334" i="65032" s="1"/>
  <c r="ME334" i="65032"/>
  <c r="MF334" i="65032" s="1"/>
  <c r="ME309" i="65032"/>
  <c r="MF309" i="65032" s="1"/>
  <c r="MC309" i="65032"/>
  <c r="MD309" i="65032" s="1"/>
  <c r="ME288" i="65032"/>
  <c r="MF288" i="65032" s="1"/>
  <c r="MC288" i="65032"/>
  <c r="MD288" i="65032" s="1"/>
  <c r="ME292" i="65032"/>
  <c r="MF292" i="65032" s="1"/>
  <c r="MC292" i="65032"/>
  <c r="MD292" i="65032" s="1"/>
  <c r="MC286" i="65032"/>
  <c r="MD286" i="65032" s="1"/>
  <c r="ME286" i="65032"/>
  <c r="MF286" i="65032" s="1"/>
  <c r="ME301" i="65032"/>
  <c r="MF301" i="65032" s="1"/>
  <c r="MC301" i="65032"/>
  <c r="MD301" i="65032" s="1"/>
  <c r="ME320" i="65032"/>
  <c r="MF320" i="65032" s="1"/>
  <c r="MC320" i="65032"/>
  <c r="MD320" i="65032" s="1"/>
  <c r="ME284" i="65032"/>
  <c r="MF284" i="65032" s="1"/>
  <c r="MC284" i="65032"/>
  <c r="MD284" i="65032" s="1"/>
  <c r="MC290" i="65032"/>
  <c r="MD290" i="65032" s="1"/>
  <c r="ME290" i="65032"/>
  <c r="MF290" i="65032" s="1"/>
  <c r="ME304" i="65032"/>
  <c r="MF304" i="65032" s="1"/>
  <c r="MC304" i="65032"/>
  <c r="MD304" i="65032" s="1"/>
  <c r="ME335" i="65032"/>
  <c r="MF335" i="65032" s="1"/>
  <c r="MC335" i="65032"/>
  <c r="MD335" i="65032" s="1"/>
  <c r="MC331" i="65032"/>
  <c r="MD331" i="65032" s="1"/>
  <c r="ME331" i="65032"/>
  <c r="MF331" i="65032" s="1"/>
  <c r="ME311" i="65032"/>
  <c r="MF311" i="65032" s="1"/>
  <c r="MC311" i="65032"/>
  <c r="MD311" i="65032" s="1"/>
  <c r="ME285" i="65032"/>
  <c r="MF285" i="65032" s="1"/>
  <c r="MC285" i="65032"/>
  <c r="MD285" i="65032" s="1"/>
  <c r="MC302" i="65032"/>
  <c r="MD302" i="65032" s="1"/>
  <c r="ME302" i="65032"/>
  <c r="MF302" i="65032" s="1"/>
  <c r="MC294" i="65032"/>
  <c r="MD294" i="65032" s="1"/>
  <c r="ME294" i="65032"/>
  <c r="MF294" i="65032" s="1"/>
  <c r="MC326" i="65032"/>
  <c r="MD326" i="65032" s="1"/>
  <c r="ME326" i="65032"/>
  <c r="MF326" i="65032" s="1"/>
  <c r="MC303" i="65032"/>
  <c r="MD303" i="65032" s="1"/>
  <c r="ME303" i="65032"/>
  <c r="MF303" i="65032" s="1"/>
  <c r="MC341" i="65032"/>
  <c r="MD341" i="65032" s="1"/>
  <c r="ME341" i="65032"/>
  <c r="MF341" i="65032" s="1"/>
  <c r="MC324" i="65032"/>
  <c r="MD324" i="65032" s="1"/>
  <c r="ME324" i="65032"/>
  <c r="MF324" i="65032" s="1"/>
  <c r="MC289" i="65032"/>
  <c r="MD289" i="65032" s="1"/>
  <c r="ME289" i="65032"/>
  <c r="MF289" i="65032" s="1"/>
  <c r="ME314" i="65032"/>
  <c r="MF314" i="65032" s="1"/>
  <c r="MC314" i="65032"/>
  <c r="MD314" i="65032" s="1"/>
  <c r="ME319" i="65032"/>
  <c r="MF319" i="65032" s="1"/>
  <c r="MC319" i="65032"/>
  <c r="MD319" i="65032" s="1"/>
  <c r="MC317" i="65032"/>
  <c r="MD317" i="65032" s="1"/>
  <c r="ME317" i="65032"/>
  <c r="MF317" i="65032" s="1"/>
  <c r="ME327" i="65032"/>
  <c r="MF327" i="65032" s="1"/>
  <c r="MC327" i="65032"/>
  <c r="MD327" i="65032" s="1"/>
  <c r="MC329" i="65032"/>
  <c r="MD329" i="65032" s="1"/>
  <c r="ME329" i="65032"/>
  <c r="MF329" i="65032" s="1"/>
  <c r="MC283" i="65032"/>
  <c r="MD283" i="65032" s="1"/>
  <c r="ME283" i="65032"/>
  <c r="MF283" i="65032" s="1"/>
  <c r="MC308" i="65032"/>
  <c r="MD308" i="65032" s="1"/>
  <c r="ME308" i="65032"/>
  <c r="MF308" i="65032" s="1"/>
  <c r="ME287" i="65032"/>
  <c r="MF287" i="65032" s="1"/>
  <c r="MC287" i="65032"/>
  <c r="MD287" i="65032" s="1"/>
  <c r="MC307" i="65032"/>
  <c r="MD307" i="65032" s="1"/>
  <c r="ME307" i="65032"/>
  <c r="MF307" i="65032" s="1"/>
  <c r="ME295" i="65032"/>
  <c r="MF295" i="65032" s="1"/>
  <c r="MC295" i="65032"/>
  <c r="MD295" i="65032" s="1"/>
  <c r="ME332" i="65032"/>
  <c r="MF332" i="65032" s="1"/>
  <c r="MC332" i="65032"/>
  <c r="MD332" i="65032" s="1"/>
  <c r="ME330" i="65032"/>
  <c r="MF330" i="65032" s="1"/>
  <c r="MC330" i="65032"/>
  <c r="MD330" i="65032" s="1"/>
  <c r="MC306" i="65032"/>
  <c r="MD306" i="65032" s="1"/>
  <c r="ME306" i="65032"/>
  <c r="MF306" i="65032" s="1"/>
  <c r="KG193" i="65032"/>
  <c r="KH66" i="65032"/>
  <c r="KJ66" i="65032"/>
  <c r="KI193" i="65032"/>
  <c r="KI257" i="65032" s="1"/>
  <c r="KI48" i="65032"/>
  <c r="KF175" i="65032"/>
  <c r="KF239" i="65032" s="1"/>
  <c r="KG48" i="65032"/>
  <c r="FG48" i="65032"/>
  <c r="KC239" i="65032"/>
  <c r="KD239" i="65032" s="1"/>
  <c r="KD175" i="65032"/>
  <c r="JR49" i="65032"/>
  <c r="JQ176" i="65032"/>
  <c r="JS176" i="65032"/>
  <c r="JS240" i="65032" s="1"/>
  <c r="JT49" i="65032"/>
  <c r="KN70" i="65032"/>
  <c r="KM197" i="65032"/>
  <c r="KM261" i="65032" s="1"/>
  <c r="KL70" i="65032"/>
  <c r="KK197" i="65032"/>
  <c r="KY177" i="65032"/>
  <c r="KY241" i="65032" s="1"/>
  <c r="KZ50" i="65032"/>
  <c r="KX50" i="65032"/>
  <c r="KW177" i="65032"/>
  <c r="JR38" i="65032"/>
  <c r="JQ165" i="65032"/>
  <c r="JR32" i="65032"/>
  <c r="JQ159" i="65032"/>
  <c r="KJ31" i="65032"/>
  <c r="KI158" i="65032"/>
  <c r="KI222" i="65032" s="1"/>
  <c r="JT38" i="65032"/>
  <c r="JS165" i="65032"/>
  <c r="JS229" i="65032" s="1"/>
  <c r="JS159" i="65032"/>
  <c r="JS223" i="65032" s="1"/>
  <c r="JT32" i="65032"/>
  <c r="LW189" i="65032"/>
  <c r="LW253" i="65032" s="1"/>
  <c r="KG158" i="65032"/>
  <c r="KH31" i="65032"/>
  <c r="JQ234" i="65032"/>
  <c r="JR234" i="65032" s="1"/>
  <c r="JR170" i="65032"/>
  <c r="JW43" i="65032"/>
  <c r="JU43" i="65032"/>
  <c r="FD43" i="65032"/>
  <c r="JT170" i="65032"/>
  <c r="JT234" i="65032" s="1"/>
  <c r="KH78" i="65032"/>
  <c r="KG205" i="65032"/>
  <c r="JW169" i="65032"/>
  <c r="JW233" i="65032" s="1"/>
  <c r="JX42" i="65032"/>
  <c r="KJ78" i="65032"/>
  <c r="KI205" i="65032"/>
  <c r="KI269" i="65032" s="1"/>
  <c r="JU169" i="65032"/>
  <c r="JV42" i="65032"/>
  <c r="JV168" i="65032"/>
  <c r="JU232" i="65032"/>
  <c r="JV232" i="65032" s="1"/>
  <c r="KA41" i="65032"/>
  <c r="JY41" i="65032"/>
  <c r="FE41" i="65032"/>
  <c r="JX168" i="65032"/>
  <c r="JX232" i="65032" s="1"/>
  <c r="KM206" i="65032"/>
  <c r="KM270" i="65032" s="1"/>
  <c r="KN79" i="65032"/>
  <c r="KK206" i="65032"/>
  <c r="KL79" i="65032"/>
  <c r="KQ34" i="65032"/>
  <c r="KN161" i="65032"/>
  <c r="KN225" i="65032" s="1"/>
  <c r="KO34" i="65032"/>
  <c r="FI34" i="65032"/>
  <c r="KK225" i="65032"/>
  <c r="KL225" i="65032" s="1"/>
  <c r="KL161" i="65032"/>
  <c r="JM224" i="65032"/>
  <c r="JN224" i="65032" s="1"/>
  <c r="JN160" i="65032"/>
  <c r="JP160" i="65032"/>
  <c r="JP224" i="65032" s="1"/>
  <c r="JS33" i="65032"/>
  <c r="JQ33" i="65032"/>
  <c r="FC33" i="65032"/>
  <c r="JR173" i="65032"/>
  <c r="JQ237" i="65032"/>
  <c r="JR237" i="65032" s="1"/>
  <c r="JZ73" i="65032"/>
  <c r="JY200" i="65032"/>
  <c r="KC57" i="65032"/>
  <c r="KE57" i="65032"/>
  <c r="FF57" i="65032"/>
  <c r="KB184" i="65032"/>
  <c r="KB248" i="65032" s="1"/>
  <c r="LJ81" i="65032"/>
  <c r="LI208" i="65032"/>
  <c r="JT173" i="65032"/>
  <c r="JT237" i="65032" s="1"/>
  <c r="JU46" i="65032"/>
  <c r="JW46" i="65032"/>
  <c r="FD46" i="65032"/>
  <c r="KA200" i="65032"/>
  <c r="KA264" i="65032" s="1"/>
  <c r="KB73" i="65032"/>
  <c r="LM275" i="65032"/>
  <c r="LN275" i="65032" s="1"/>
  <c r="LN211" i="65032"/>
  <c r="LQ84" i="65032"/>
  <c r="LP211" i="65032"/>
  <c r="LP275" i="65032" s="1"/>
  <c r="LS84" i="65032"/>
  <c r="FP84" i="65032"/>
  <c r="JZ184" i="65032"/>
  <c r="JY248" i="65032"/>
  <c r="JZ248" i="65032" s="1"/>
  <c r="LL81" i="65032"/>
  <c r="LK208" i="65032"/>
  <c r="LK272" i="65032" s="1"/>
  <c r="JT195" i="65032"/>
  <c r="JT259" i="65032" s="1"/>
  <c r="JU68" i="65032"/>
  <c r="FD68" i="65032"/>
  <c r="JW68" i="65032"/>
  <c r="KF61" i="65032"/>
  <c r="KE188" i="65032"/>
  <c r="KE252" i="65032" s="1"/>
  <c r="KN56" i="65032"/>
  <c r="KM183" i="65032"/>
  <c r="KM247" i="65032" s="1"/>
  <c r="KA156" i="65032"/>
  <c r="KA220" i="65032" s="1"/>
  <c r="KB29" i="65032"/>
  <c r="KH80" i="65032"/>
  <c r="KG207" i="65032"/>
  <c r="KC188" i="65032"/>
  <c r="KD61" i="65032"/>
  <c r="KL56" i="65032"/>
  <c r="KK183" i="65032"/>
  <c r="KN35" i="65032"/>
  <c r="KM162" i="65032"/>
  <c r="KM226" i="65032" s="1"/>
  <c r="KG199" i="65032"/>
  <c r="KH72" i="65032"/>
  <c r="KI207" i="65032"/>
  <c r="KI271" i="65032" s="1"/>
  <c r="KJ80" i="65032"/>
  <c r="JP167" i="65032"/>
  <c r="JP231" i="65032" s="1"/>
  <c r="JS40" i="65032"/>
  <c r="JQ40" i="65032"/>
  <c r="FC40" i="65032"/>
  <c r="JM231" i="65032"/>
  <c r="JN231" i="65032" s="1"/>
  <c r="JN167" i="65032"/>
  <c r="KK162" i="65032"/>
  <c r="KL35" i="65032"/>
  <c r="KH209" i="65032"/>
  <c r="KG273" i="65032"/>
  <c r="KH273" i="65032" s="1"/>
  <c r="KJ72" i="65032"/>
  <c r="KI199" i="65032"/>
  <c r="KI263" i="65032" s="1"/>
  <c r="JZ29" i="65032"/>
  <c r="JY156" i="65032"/>
  <c r="KJ209" i="65032"/>
  <c r="KJ273" i="65032" s="1"/>
  <c r="FH82" i="65032"/>
  <c r="KK82" i="65032"/>
  <c r="KM82" i="65032"/>
  <c r="JR195" i="65032"/>
  <c r="JQ259" i="65032"/>
  <c r="JR259" i="65032" s="1"/>
  <c r="LY62" i="65032"/>
  <c r="LZ62" i="65032" s="1"/>
  <c r="MA62" i="65032"/>
  <c r="MA189" i="65032" s="1"/>
  <c r="MA253" i="65032" s="1"/>
  <c r="JR203" i="65032"/>
  <c r="JQ267" i="65032"/>
  <c r="JR267" i="65032" s="1"/>
  <c r="JR51" i="65032"/>
  <c r="JQ178" i="65032"/>
  <c r="JR212" i="65032"/>
  <c r="JQ276" i="65032"/>
  <c r="JR276" i="65032" s="1"/>
  <c r="JT212" i="65032"/>
  <c r="JT276" i="65032" s="1"/>
  <c r="FD85" i="65032"/>
  <c r="JW85" i="65032"/>
  <c r="JU85" i="65032"/>
  <c r="JU76" i="65032"/>
  <c r="FD76" i="65032"/>
  <c r="JW76" i="65032"/>
  <c r="JT203" i="65032"/>
  <c r="JT267" i="65032" s="1"/>
  <c r="KF64" i="65032"/>
  <c r="KE191" i="65032"/>
  <c r="KE255" i="65032" s="1"/>
  <c r="JT51" i="65032"/>
  <c r="JS178" i="65032"/>
  <c r="JS242" i="65032" s="1"/>
  <c r="JN172" i="65032"/>
  <c r="JM236" i="65032"/>
  <c r="JN236" i="65032" s="1"/>
  <c r="KC191" i="65032"/>
  <c r="KD64" i="65032"/>
  <c r="JP172" i="65032"/>
  <c r="JP236" i="65032" s="1"/>
  <c r="JQ45" i="65032"/>
  <c r="JS45" i="65032"/>
  <c r="FC45" i="65032"/>
  <c r="JY164" i="65032"/>
  <c r="JZ37" i="65032"/>
  <c r="JM219" i="65032"/>
  <c r="JN219" i="65032" s="1"/>
  <c r="JN155" i="65032"/>
  <c r="JP171" i="65032"/>
  <c r="JP235" i="65032" s="1"/>
  <c r="JS44" i="65032"/>
  <c r="JQ44" i="65032"/>
  <c r="FC44" i="65032"/>
  <c r="JS154" i="65032"/>
  <c r="JS218" i="65032" s="1"/>
  <c r="JT27" i="65032"/>
  <c r="JV86" i="65032"/>
  <c r="JU213" i="65032"/>
  <c r="LU189" i="65032"/>
  <c r="LV189" i="65032" s="1"/>
  <c r="JP155" i="65032"/>
  <c r="JP219" i="65032" s="1"/>
  <c r="JQ28" i="65032"/>
  <c r="JS28" i="65032"/>
  <c r="FC28" i="65032"/>
  <c r="JX69" i="65032"/>
  <c r="JW196" i="65032"/>
  <c r="JW260" i="65032" s="1"/>
  <c r="JN171" i="65032"/>
  <c r="JM235" i="65032"/>
  <c r="JN235" i="65032" s="1"/>
  <c r="KB37" i="65032"/>
  <c r="KA164" i="65032"/>
  <c r="KA228" i="65032" s="1"/>
  <c r="KK190" i="65032"/>
  <c r="KL63" i="65032"/>
  <c r="JU157" i="65032"/>
  <c r="JV30" i="65032"/>
  <c r="KM190" i="65032"/>
  <c r="KM254" i="65032" s="1"/>
  <c r="KN63" i="65032"/>
  <c r="JX30" i="65032"/>
  <c r="JW157" i="65032"/>
  <c r="JW221" i="65032" s="1"/>
  <c r="JR27" i="65032"/>
  <c r="JQ154" i="65032"/>
  <c r="JU196" i="65032"/>
  <c r="JV69" i="65032"/>
  <c r="JX86" i="65032"/>
  <c r="JW213" i="65032"/>
  <c r="JW277" i="65032" s="1"/>
  <c r="JV179" i="65032"/>
  <c r="JU243" i="65032"/>
  <c r="JV243" i="65032" s="1"/>
  <c r="JV65" i="65032"/>
  <c r="JU192" i="65032"/>
  <c r="JX198" i="65032"/>
  <c r="JX262" i="65032" s="1"/>
  <c r="KA71" i="65032"/>
  <c r="FE71" i="65032"/>
  <c r="JY71" i="65032"/>
  <c r="JW54" i="65032"/>
  <c r="FD54" i="65032"/>
  <c r="JT181" i="65032"/>
  <c r="JT245" i="65032" s="1"/>
  <c r="JU54" i="65032"/>
  <c r="KH201" i="65032"/>
  <c r="KG265" i="65032"/>
  <c r="KH265" i="65032" s="1"/>
  <c r="JX83" i="65032"/>
  <c r="JW210" i="65032"/>
  <c r="JW274" i="65032" s="1"/>
  <c r="KH194" i="65032"/>
  <c r="KG258" i="65032"/>
  <c r="KH258" i="65032" s="1"/>
  <c r="KC266" i="65032"/>
  <c r="KD266" i="65032" s="1"/>
  <c r="KD202" i="65032"/>
  <c r="KJ36" i="65032"/>
  <c r="KI163" i="65032"/>
  <c r="KI227" i="65032" s="1"/>
  <c r="JV47" i="65032"/>
  <c r="JU174" i="65032"/>
  <c r="JV59" i="65032"/>
  <c r="JU186" i="65032"/>
  <c r="JR181" i="65032"/>
  <c r="JQ245" i="65032"/>
  <c r="JR245" i="65032" s="1"/>
  <c r="JX65" i="65032"/>
  <c r="JW192" i="65032"/>
  <c r="JW256" i="65032" s="1"/>
  <c r="KM74" i="65032"/>
  <c r="KK74" i="65032"/>
  <c r="FH74" i="65032"/>
  <c r="KJ201" i="65032"/>
  <c r="KJ265" i="65032" s="1"/>
  <c r="JR166" i="65032"/>
  <c r="JQ230" i="65032"/>
  <c r="JR230" i="65032" s="1"/>
  <c r="KH36" i="65032"/>
  <c r="KG163" i="65032"/>
  <c r="JT166" i="65032"/>
  <c r="JT230" i="65032" s="1"/>
  <c r="JU39" i="65032"/>
  <c r="JW39" i="65032"/>
  <c r="FD39" i="65032"/>
  <c r="KC251" i="65032"/>
  <c r="KD251" i="65032" s="1"/>
  <c r="KD187" i="65032"/>
  <c r="JV83" i="65032"/>
  <c r="JU210" i="65032"/>
  <c r="KI75" i="65032"/>
  <c r="KF202" i="65032"/>
  <c r="KF266" i="65032" s="1"/>
  <c r="FG75" i="65032"/>
  <c r="KG75" i="65032"/>
  <c r="KI60" i="65032"/>
  <c r="KG60" i="65032"/>
  <c r="FG60" i="65032"/>
  <c r="KF187" i="65032"/>
  <c r="KF251" i="65032" s="1"/>
  <c r="JV198" i="65032"/>
  <c r="JU262" i="65032"/>
  <c r="JV262" i="65032" s="1"/>
  <c r="JX47" i="65032"/>
  <c r="JW174" i="65032"/>
  <c r="JW238" i="65032" s="1"/>
  <c r="JX59" i="65032"/>
  <c r="JW186" i="65032"/>
  <c r="JW250" i="65032" s="1"/>
  <c r="KK67" i="65032"/>
  <c r="KM67" i="65032"/>
  <c r="KJ194" i="65032"/>
  <c r="KJ258" i="65032" s="1"/>
  <c r="FH67" i="65032"/>
  <c r="JX179" i="65032"/>
  <c r="JX243" i="65032" s="1"/>
  <c r="FE52" i="65032"/>
  <c r="JY52" i="65032"/>
  <c r="KA52" i="65032"/>
  <c r="JT204" i="65032"/>
  <c r="JT268" i="65032" s="1"/>
  <c r="JU77" i="65032"/>
  <c r="JW77" i="65032"/>
  <c r="FD77" i="65032"/>
  <c r="JQ268" i="65032"/>
  <c r="JR268" i="65032" s="1"/>
  <c r="JR204" i="65032"/>
  <c r="JQ246" i="65032"/>
  <c r="JR246" i="65032" s="1"/>
  <c r="JR182" i="65032"/>
  <c r="JR180" i="65032"/>
  <c r="JQ244" i="65032"/>
  <c r="JR244" i="65032" s="1"/>
  <c r="JU55" i="65032"/>
  <c r="JW55" i="65032"/>
  <c r="FD55" i="65032"/>
  <c r="JT182" i="65032"/>
  <c r="JT246" i="65032" s="1"/>
  <c r="JU53" i="65032"/>
  <c r="JT180" i="65032"/>
  <c r="JT244" i="65032" s="1"/>
  <c r="JW53" i="65032"/>
  <c r="FD53" i="65032"/>
  <c r="JQ249" i="65032"/>
  <c r="JR249" i="65032" s="1"/>
  <c r="JR185" i="65032"/>
  <c r="JT185" i="65032"/>
  <c r="JT249" i="65032" s="1"/>
  <c r="JW58" i="65032"/>
  <c r="FD58" i="65032"/>
  <c r="JU58" i="65032"/>
  <c r="FR62" i="65032"/>
  <c r="LX189" i="65032"/>
  <c r="LX253" i="65032" s="1"/>
  <c r="LY126" i="65032"/>
  <c r="LZ126" i="65032" s="1"/>
  <c r="MA126" i="65032"/>
  <c r="MB126" i="65032" s="1"/>
  <c r="LY130" i="65032"/>
  <c r="LZ130" i="65032" s="1"/>
  <c r="MA130" i="65032"/>
  <c r="MB130" i="65032" s="1"/>
  <c r="LY125" i="65032"/>
  <c r="LZ125" i="65032" s="1"/>
  <c r="MA125" i="65032"/>
  <c r="MB125" i="65032" s="1"/>
  <c r="LY129" i="65032"/>
  <c r="LZ129" i="65032" s="1"/>
  <c r="MA129" i="65032"/>
  <c r="MB129" i="65032" s="1"/>
  <c r="LY149" i="65032"/>
  <c r="LZ149" i="65032" s="1"/>
  <c r="MA149" i="65032"/>
  <c r="MB149" i="65032" s="1"/>
  <c r="LY124" i="65032"/>
  <c r="LZ124" i="65032" s="1"/>
  <c r="MA124" i="65032"/>
  <c r="MB124" i="65032" s="1"/>
  <c r="LY128" i="65032"/>
  <c r="LZ128" i="65032" s="1"/>
  <c r="MA128" i="65032"/>
  <c r="MB128" i="65032" s="1"/>
  <c r="LY127" i="65032"/>
  <c r="LZ127" i="65032" s="1"/>
  <c r="MA127" i="65032"/>
  <c r="MB127" i="65032" s="1"/>
  <c r="LU96" i="65032"/>
  <c r="LV96" i="65032" s="1"/>
  <c r="LW96" i="65032"/>
  <c r="LX96" i="65032" s="1"/>
  <c r="LW107" i="65032"/>
  <c r="LX107" i="65032" s="1"/>
  <c r="LU107" i="65032"/>
  <c r="LV107" i="65032" s="1"/>
  <c r="LU100" i="65032"/>
  <c r="LV100" i="65032" s="1"/>
  <c r="LW100" i="65032"/>
  <c r="LX100" i="65032" s="1"/>
  <c r="LU104" i="65032"/>
  <c r="LV104" i="65032" s="1"/>
  <c r="LW104" i="65032"/>
  <c r="LX104" i="65032" s="1"/>
  <c r="LU108" i="65032"/>
  <c r="LV108" i="65032" s="1"/>
  <c r="LW108" i="65032"/>
  <c r="LX108" i="65032" s="1"/>
  <c r="LU94" i="65032"/>
  <c r="LV94" i="65032" s="1"/>
  <c r="LW94" i="65032"/>
  <c r="LX94" i="65032" s="1"/>
  <c r="LU98" i="65032"/>
  <c r="LV98" i="65032" s="1"/>
  <c r="LW98" i="65032"/>
  <c r="LX98" i="65032" s="1"/>
  <c r="LU102" i="65032"/>
  <c r="LV102" i="65032" s="1"/>
  <c r="LW102" i="65032"/>
  <c r="LX102" i="65032" s="1"/>
  <c r="LU106" i="65032"/>
  <c r="LV106" i="65032" s="1"/>
  <c r="LW106" i="65032"/>
  <c r="LX106" i="65032" s="1"/>
  <c r="LU110" i="65032"/>
  <c r="LV110" i="65032" s="1"/>
  <c r="LW110" i="65032"/>
  <c r="LX110" i="65032" s="1"/>
  <c r="MA114" i="65032"/>
  <c r="MB114" i="65032" s="1"/>
  <c r="LY114" i="65032"/>
  <c r="LZ114" i="65032" s="1"/>
  <c r="MA118" i="65032"/>
  <c r="MB118" i="65032" s="1"/>
  <c r="LY118" i="65032"/>
  <c r="LZ118" i="65032" s="1"/>
  <c r="MA122" i="65032"/>
  <c r="MB122" i="65032" s="1"/>
  <c r="LY122" i="65032"/>
  <c r="LZ122" i="65032" s="1"/>
  <c r="MA134" i="65032"/>
  <c r="MB134" i="65032" s="1"/>
  <c r="LY134" i="65032"/>
  <c r="LZ134" i="65032" s="1"/>
  <c r="MA138" i="65032"/>
  <c r="MB138" i="65032" s="1"/>
  <c r="LY138" i="65032"/>
  <c r="LZ138" i="65032" s="1"/>
  <c r="MA142" i="65032"/>
  <c r="MB142" i="65032" s="1"/>
  <c r="LY142" i="65032"/>
  <c r="LZ142" i="65032" s="1"/>
  <c r="MA146" i="65032"/>
  <c r="MB146" i="65032" s="1"/>
  <c r="LY146" i="65032"/>
  <c r="LZ146" i="65032" s="1"/>
  <c r="LY150" i="65032"/>
  <c r="LZ150" i="65032" s="1"/>
  <c r="MA150" i="65032"/>
  <c r="MB150" i="65032" s="1"/>
  <c r="MA113" i="65032"/>
  <c r="MB113" i="65032" s="1"/>
  <c r="LY113" i="65032"/>
  <c r="LZ113" i="65032" s="1"/>
  <c r="MA117" i="65032"/>
  <c r="MB117" i="65032" s="1"/>
  <c r="LY117" i="65032"/>
  <c r="LZ117" i="65032" s="1"/>
  <c r="MA121" i="65032"/>
  <c r="MB121" i="65032" s="1"/>
  <c r="LY121" i="65032"/>
  <c r="LZ121" i="65032" s="1"/>
  <c r="MA133" i="65032"/>
  <c r="MB133" i="65032" s="1"/>
  <c r="LY133" i="65032"/>
  <c r="LZ133" i="65032" s="1"/>
  <c r="MA137" i="65032"/>
  <c r="MB137" i="65032" s="1"/>
  <c r="LY137" i="65032"/>
  <c r="LZ137" i="65032" s="1"/>
  <c r="MA141" i="65032"/>
  <c r="MB141" i="65032" s="1"/>
  <c r="LY141" i="65032"/>
  <c r="LZ141" i="65032" s="1"/>
  <c r="MA145" i="65032"/>
  <c r="MB145" i="65032" s="1"/>
  <c r="LY145" i="65032"/>
  <c r="LZ145" i="65032" s="1"/>
  <c r="LU91" i="65032"/>
  <c r="LV91" i="65032" s="1"/>
  <c r="LW91" i="65032"/>
  <c r="LX91" i="65032" s="1"/>
  <c r="MA112" i="65032"/>
  <c r="MB112" i="65032" s="1"/>
  <c r="LY112" i="65032"/>
  <c r="LZ112" i="65032" s="1"/>
  <c r="MA116" i="65032"/>
  <c r="MB116" i="65032" s="1"/>
  <c r="LY116" i="65032"/>
  <c r="LZ116" i="65032" s="1"/>
  <c r="MA120" i="65032"/>
  <c r="MB120" i="65032" s="1"/>
  <c r="LY120" i="65032"/>
  <c r="LZ120" i="65032" s="1"/>
  <c r="MA132" i="65032"/>
  <c r="MB132" i="65032" s="1"/>
  <c r="LY132" i="65032"/>
  <c r="LZ132" i="65032" s="1"/>
  <c r="MA136" i="65032"/>
  <c r="MB136" i="65032" s="1"/>
  <c r="LY136" i="65032"/>
  <c r="LZ136" i="65032" s="1"/>
  <c r="MA140" i="65032"/>
  <c r="MB140" i="65032" s="1"/>
  <c r="LY140" i="65032"/>
  <c r="LZ140" i="65032" s="1"/>
  <c r="MA144" i="65032"/>
  <c r="MB144" i="65032" s="1"/>
  <c r="LY144" i="65032"/>
  <c r="LZ144" i="65032" s="1"/>
  <c r="LY148" i="65032"/>
  <c r="LZ148" i="65032" s="1"/>
  <c r="MA148" i="65032"/>
  <c r="MB148" i="65032" s="1"/>
  <c r="MA111" i="65032"/>
  <c r="MB111" i="65032" s="1"/>
  <c r="LY111" i="65032"/>
  <c r="LZ111" i="65032" s="1"/>
  <c r="MA115" i="65032"/>
  <c r="MB115" i="65032" s="1"/>
  <c r="LY115" i="65032"/>
  <c r="LZ115" i="65032" s="1"/>
  <c r="MA119" i="65032"/>
  <c r="MB119" i="65032" s="1"/>
  <c r="LY119" i="65032"/>
  <c r="LZ119" i="65032" s="1"/>
  <c r="MA123" i="65032"/>
  <c r="MB123" i="65032" s="1"/>
  <c r="LY123" i="65032"/>
  <c r="LZ123" i="65032" s="1"/>
  <c r="MA131" i="65032"/>
  <c r="MB131" i="65032" s="1"/>
  <c r="LY131" i="65032"/>
  <c r="LZ131" i="65032" s="1"/>
  <c r="MA135" i="65032"/>
  <c r="MB135" i="65032" s="1"/>
  <c r="LY135" i="65032"/>
  <c r="LZ135" i="65032" s="1"/>
  <c r="MA139" i="65032"/>
  <c r="MB139" i="65032" s="1"/>
  <c r="LY139" i="65032"/>
  <c r="LZ139" i="65032" s="1"/>
  <c r="MA143" i="65032"/>
  <c r="MB143" i="65032" s="1"/>
  <c r="LY143" i="65032"/>
  <c r="LZ143" i="65032" s="1"/>
  <c r="LW95" i="65032"/>
  <c r="LX95" i="65032" s="1"/>
  <c r="LU95" i="65032"/>
  <c r="LV95" i="65032" s="1"/>
  <c r="LW105" i="65032"/>
  <c r="LX105" i="65032" s="1"/>
  <c r="LU105" i="65032"/>
  <c r="LV105" i="65032" s="1"/>
  <c r="LU92" i="65032"/>
  <c r="LV92" i="65032" s="1"/>
  <c r="LW92" i="65032"/>
  <c r="LX92" i="65032" s="1"/>
  <c r="MA147" i="65032"/>
  <c r="MB147" i="65032" s="1"/>
  <c r="LY147" i="65032"/>
  <c r="LZ147" i="65032" s="1"/>
  <c r="LW97" i="65032"/>
  <c r="LX97" i="65032" s="1"/>
  <c r="LU97" i="65032"/>
  <c r="LV97" i="65032" s="1"/>
  <c r="LW103" i="65032"/>
  <c r="LX103" i="65032" s="1"/>
  <c r="LU103" i="65032"/>
  <c r="LV103" i="65032" s="1"/>
  <c r="LW93" i="65032"/>
  <c r="LX93" i="65032" s="1"/>
  <c r="LU93" i="65032"/>
  <c r="LV93" i="65032" s="1"/>
  <c r="LW99" i="65032"/>
  <c r="LX99" i="65032" s="1"/>
  <c r="LU99" i="65032"/>
  <c r="LV99" i="65032" s="1"/>
  <c r="LW109" i="65032"/>
  <c r="LX109" i="65032" s="1"/>
  <c r="LU109" i="65032"/>
  <c r="LV109" i="65032" s="1"/>
  <c r="LW101" i="65032"/>
  <c r="LX101" i="65032" s="1"/>
  <c r="LU101" i="65032"/>
  <c r="LV101" i="65032" s="1"/>
  <c r="MI330" i="65032" l="1"/>
  <c r="MJ330" i="65032" s="1"/>
  <c r="MG330" i="65032"/>
  <c r="MH330" i="65032" s="1"/>
  <c r="MI324" i="65032"/>
  <c r="MJ324" i="65032" s="1"/>
  <c r="MG324" i="65032"/>
  <c r="MH324" i="65032" s="1"/>
  <c r="MG335" i="65032"/>
  <c r="MH335" i="65032" s="1"/>
  <c r="MI335" i="65032"/>
  <c r="MJ335" i="65032" s="1"/>
  <c r="MI333" i="65032"/>
  <c r="MJ333" i="65032" s="1"/>
  <c r="MG333" i="65032"/>
  <c r="MH333" i="65032" s="1"/>
  <c r="MG328" i="65032"/>
  <c r="MH328" i="65032" s="1"/>
  <c r="MI328" i="65032"/>
  <c r="MJ328" i="65032" s="1"/>
  <c r="ME282" i="65032"/>
  <c r="MF282" i="65032" s="1"/>
  <c r="MC282" i="65032"/>
  <c r="MD282" i="65032" s="1"/>
  <c r="MG287" i="65032"/>
  <c r="MH287" i="65032" s="1"/>
  <c r="MI287" i="65032"/>
  <c r="MJ287" i="65032" s="1"/>
  <c r="MG314" i="65032"/>
  <c r="MH314" i="65032" s="1"/>
  <c r="MI314" i="65032"/>
  <c r="MJ314" i="65032" s="1"/>
  <c r="MI294" i="65032"/>
  <c r="MJ294" i="65032" s="1"/>
  <c r="MG294" i="65032"/>
  <c r="MH294" i="65032" s="1"/>
  <c r="MI331" i="65032"/>
  <c r="MJ331" i="65032" s="1"/>
  <c r="MG331" i="65032"/>
  <c r="MH331" i="65032" s="1"/>
  <c r="MG297" i="65032"/>
  <c r="MH297" i="65032" s="1"/>
  <c r="MI297" i="65032"/>
  <c r="MJ297" i="65032" s="1"/>
  <c r="MG322" i="65032"/>
  <c r="MH322" i="65032" s="1"/>
  <c r="MI322" i="65032"/>
  <c r="MJ322" i="65032" s="1"/>
  <c r="MG305" i="65032"/>
  <c r="MH305" i="65032" s="1"/>
  <c r="MI305" i="65032"/>
  <c r="MJ305" i="65032" s="1"/>
  <c r="MI321" i="65032"/>
  <c r="MJ321" i="65032" s="1"/>
  <c r="MG321" i="65032"/>
  <c r="MH321" i="65032" s="1"/>
  <c r="MI313" i="65032"/>
  <c r="MJ313" i="65032" s="1"/>
  <c r="MG313" i="65032"/>
  <c r="MH313" i="65032" s="1"/>
  <c r="MI299" i="65032"/>
  <c r="MJ299" i="65032" s="1"/>
  <c r="MG299" i="65032"/>
  <c r="MH299" i="65032" s="1"/>
  <c r="MI318" i="65032"/>
  <c r="MJ318" i="65032" s="1"/>
  <c r="MG318" i="65032"/>
  <c r="MH318" i="65032" s="1"/>
  <c r="MI296" i="65032"/>
  <c r="MJ296" i="65032" s="1"/>
  <c r="MG296" i="65032"/>
  <c r="MH296" i="65032" s="1"/>
  <c r="MG306" i="65032"/>
  <c r="MH306" i="65032" s="1"/>
  <c r="MI306" i="65032"/>
  <c r="MJ306" i="65032" s="1"/>
  <c r="MI295" i="65032"/>
  <c r="MJ295" i="65032" s="1"/>
  <c r="MG295" i="65032"/>
  <c r="MH295" i="65032" s="1"/>
  <c r="MG283" i="65032"/>
  <c r="MH283" i="65032" s="1"/>
  <c r="MI283" i="65032"/>
  <c r="MJ283" i="65032" s="1"/>
  <c r="MI303" i="65032"/>
  <c r="MJ303" i="65032" s="1"/>
  <c r="MG303" i="65032"/>
  <c r="MH303" i="65032" s="1"/>
  <c r="MI311" i="65032"/>
  <c r="MJ311" i="65032" s="1"/>
  <c r="MG311" i="65032"/>
  <c r="MH311" i="65032" s="1"/>
  <c r="MG320" i="65032"/>
  <c r="MH320" i="65032" s="1"/>
  <c r="MI320" i="65032"/>
  <c r="MJ320" i="65032" s="1"/>
  <c r="MG288" i="65032"/>
  <c r="MH288" i="65032" s="1"/>
  <c r="MI288" i="65032"/>
  <c r="MJ288" i="65032" s="1"/>
  <c r="MI334" i="65032"/>
  <c r="MJ334" i="65032" s="1"/>
  <c r="MG334" i="65032"/>
  <c r="MH334" i="65032" s="1"/>
  <c r="MG340" i="65032"/>
  <c r="MH340" i="65032" s="1"/>
  <c r="MI340" i="65032"/>
  <c r="MJ340" i="65032" s="1"/>
  <c r="MG336" i="65032"/>
  <c r="MH336" i="65032" s="1"/>
  <c r="MI336" i="65032"/>
  <c r="MJ336" i="65032" s="1"/>
  <c r="MI298" i="65032"/>
  <c r="MJ298" i="65032" s="1"/>
  <c r="MG298" i="65032"/>
  <c r="MH298" i="65032" s="1"/>
  <c r="MI300" i="65032"/>
  <c r="MJ300" i="65032" s="1"/>
  <c r="MG300" i="65032"/>
  <c r="MH300" i="65032" s="1"/>
  <c r="MG293" i="65032"/>
  <c r="MH293" i="65032" s="1"/>
  <c r="MI293" i="65032"/>
  <c r="MJ293" i="65032" s="1"/>
  <c r="MG332" i="65032"/>
  <c r="MH332" i="65032" s="1"/>
  <c r="MI332" i="65032"/>
  <c r="MJ332" i="65032" s="1"/>
  <c r="MG307" i="65032"/>
  <c r="MH307" i="65032" s="1"/>
  <c r="MI307" i="65032"/>
  <c r="MJ307" i="65032" s="1"/>
  <c r="MI308" i="65032"/>
  <c r="MJ308" i="65032" s="1"/>
  <c r="MG308" i="65032"/>
  <c r="MH308" i="65032" s="1"/>
  <c r="MI329" i="65032"/>
  <c r="MJ329" i="65032" s="1"/>
  <c r="MG329" i="65032"/>
  <c r="MH329" i="65032" s="1"/>
  <c r="MG327" i="65032"/>
  <c r="MH327" i="65032" s="1"/>
  <c r="MI327" i="65032"/>
  <c r="MJ327" i="65032" s="1"/>
  <c r="MG319" i="65032"/>
  <c r="MH319" i="65032" s="1"/>
  <c r="MI319" i="65032"/>
  <c r="MJ319" i="65032" s="1"/>
  <c r="MI289" i="65032"/>
  <c r="MJ289" i="65032" s="1"/>
  <c r="MG289" i="65032"/>
  <c r="MH289" i="65032" s="1"/>
  <c r="MG341" i="65032"/>
  <c r="MH341" i="65032" s="1"/>
  <c r="MI341" i="65032"/>
  <c r="MJ341" i="65032" s="1"/>
  <c r="MI285" i="65032"/>
  <c r="MJ285" i="65032" s="1"/>
  <c r="MG285" i="65032"/>
  <c r="MH285" i="65032" s="1"/>
  <c r="MI304" i="65032"/>
  <c r="MJ304" i="65032" s="1"/>
  <c r="MG304" i="65032"/>
  <c r="MH304" i="65032" s="1"/>
  <c r="MG284" i="65032"/>
  <c r="MH284" i="65032" s="1"/>
  <c r="MI284" i="65032"/>
  <c r="MJ284" i="65032" s="1"/>
  <c r="MG301" i="65032"/>
  <c r="MH301" i="65032" s="1"/>
  <c r="MI301" i="65032"/>
  <c r="MJ301" i="65032" s="1"/>
  <c r="MG292" i="65032"/>
  <c r="MH292" i="65032" s="1"/>
  <c r="MI292" i="65032"/>
  <c r="MJ292" i="65032" s="1"/>
  <c r="MI309" i="65032"/>
  <c r="MJ309" i="65032" s="1"/>
  <c r="MG309" i="65032"/>
  <c r="MH309" i="65032" s="1"/>
  <c r="MI337" i="65032"/>
  <c r="MJ337" i="65032" s="1"/>
  <c r="MG337" i="65032"/>
  <c r="MH337" i="65032" s="1"/>
  <c r="MI310" i="65032"/>
  <c r="MJ310" i="65032" s="1"/>
  <c r="MG310" i="65032"/>
  <c r="MH310" i="65032" s="1"/>
  <c r="MI312" i="65032"/>
  <c r="MJ312" i="65032" s="1"/>
  <c r="MG312" i="65032"/>
  <c r="MH312" i="65032" s="1"/>
  <c r="MI316" i="65032"/>
  <c r="MJ316" i="65032" s="1"/>
  <c r="MG316" i="65032"/>
  <c r="MH316" i="65032" s="1"/>
  <c r="MG325" i="65032"/>
  <c r="MH325" i="65032" s="1"/>
  <c r="MI325" i="65032"/>
  <c r="MJ325" i="65032" s="1"/>
  <c r="MG317" i="65032"/>
  <c r="MH317" i="65032" s="1"/>
  <c r="MI317" i="65032"/>
  <c r="MJ317" i="65032" s="1"/>
  <c r="MG326" i="65032"/>
  <c r="MH326" i="65032" s="1"/>
  <c r="MI326" i="65032"/>
  <c r="MJ326" i="65032" s="1"/>
  <c r="MG302" i="65032"/>
  <c r="MH302" i="65032" s="1"/>
  <c r="MI302" i="65032"/>
  <c r="MJ302" i="65032" s="1"/>
  <c r="MG290" i="65032"/>
  <c r="MH290" i="65032" s="1"/>
  <c r="MI290" i="65032"/>
  <c r="MJ290" i="65032" s="1"/>
  <c r="MI286" i="65032"/>
  <c r="MJ286" i="65032" s="1"/>
  <c r="MG286" i="65032"/>
  <c r="MH286" i="65032" s="1"/>
  <c r="MI315" i="65032"/>
  <c r="MJ315" i="65032" s="1"/>
  <c r="MG315" i="65032"/>
  <c r="MH315" i="65032" s="1"/>
  <c r="MG339" i="65032"/>
  <c r="MH339" i="65032" s="1"/>
  <c r="MI339" i="65032"/>
  <c r="MJ339" i="65032" s="1"/>
  <c r="MG323" i="65032"/>
  <c r="MH323" i="65032" s="1"/>
  <c r="MI323" i="65032"/>
  <c r="MJ323" i="65032" s="1"/>
  <c r="MG291" i="65032"/>
  <c r="MH291" i="65032" s="1"/>
  <c r="MI291" i="65032"/>
  <c r="MJ291" i="65032" s="1"/>
  <c r="MI338" i="65032"/>
  <c r="MJ338" i="65032" s="1"/>
  <c r="MG338" i="65032"/>
  <c r="MH338" i="65032" s="1"/>
  <c r="KM66" i="65032"/>
  <c r="KK66" i="65032"/>
  <c r="FH66" i="65032"/>
  <c r="KJ193" i="65032"/>
  <c r="KJ257" i="65032" s="1"/>
  <c r="KH193" i="65032"/>
  <c r="KG257" i="65032"/>
  <c r="KH257" i="65032" s="1"/>
  <c r="KG175" i="65032"/>
  <c r="KH48" i="65032"/>
  <c r="KI175" i="65032"/>
  <c r="KI239" i="65032" s="1"/>
  <c r="KJ48" i="65032"/>
  <c r="JT176" i="65032"/>
  <c r="JT240" i="65032" s="1"/>
  <c r="JW49" i="65032"/>
  <c r="JU49" i="65032"/>
  <c r="FD49" i="65032"/>
  <c r="JR176" i="65032"/>
  <c r="JQ240" i="65032"/>
  <c r="JR240" i="65032" s="1"/>
  <c r="KK261" i="65032"/>
  <c r="KL261" i="65032" s="1"/>
  <c r="KL197" i="65032"/>
  <c r="KN197" i="65032"/>
  <c r="KN261" i="65032" s="1"/>
  <c r="FI70" i="65032"/>
  <c r="KO70" i="65032"/>
  <c r="KQ70" i="65032"/>
  <c r="KX177" i="65032"/>
  <c r="KW241" i="65032"/>
  <c r="KX241" i="65032" s="1"/>
  <c r="KZ177" i="65032"/>
  <c r="KZ241" i="65032" s="1"/>
  <c r="LC50" i="65032"/>
  <c r="LA50" i="65032"/>
  <c r="FL50" i="65032"/>
  <c r="KG222" i="65032"/>
  <c r="KH222" i="65032" s="1"/>
  <c r="KH158" i="65032"/>
  <c r="JQ223" i="65032"/>
  <c r="JR223" i="65032" s="1"/>
  <c r="JR159" i="65032"/>
  <c r="LY189" i="65032"/>
  <c r="LZ189" i="65032" s="1"/>
  <c r="JT165" i="65032"/>
  <c r="JT229" i="65032" s="1"/>
  <c r="JU38" i="65032"/>
  <c r="JW38" i="65032"/>
  <c r="FD38" i="65032"/>
  <c r="FD32" i="65032"/>
  <c r="JT159" i="65032"/>
  <c r="JT223" i="65032" s="1"/>
  <c r="JU32" i="65032"/>
  <c r="JW32" i="65032"/>
  <c r="JQ229" i="65032"/>
  <c r="JR229" i="65032" s="1"/>
  <c r="JR165" i="65032"/>
  <c r="FH31" i="65032"/>
  <c r="KM31" i="65032"/>
  <c r="KJ158" i="65032"/>
  <c r="KJ222" i="65032" s="1"/>
  <c r="KK31" i="65032"/>
  <c r="JV43" i="65032"/>
  <c r="JU170" i="65032"/>
  <c r="JW170" i="65032"/>
  <c r="JW234" i="65032" s="1"/>
  <c r="JX43" i="65032"/>
  <c r="JY168" i="65032"/>
  <c r="JZ41" i="65032"/>
  <c r="JY42" i="65032"/>
  <c r="JX169" i="65032"/>
  <c r="JX233" i="65032" s="1"/>
  <c r="KA42" i="65032"/>
  <c r="FE42" i="65032"/>
  <c r="KB41" i="65032"/>
  <c r="KA168" i="65032"/>
  <c r="KA232" i="65032" s="1"/>
  <c r="JU233" i="65032"/>
  <c r="JV233" i="65032" s="1"/>
  <c r="JV169" i="65032"/>
  <c r="KG269" i="65032"/>
  <c r="KH269" i="65032" s="1"/>
  <c r="KH205" i="65032"/>
  <c r="KK78" i="65032"/>
  <c r="FH78" i="65032"/>
  <c r="KM78" i="65032"/>
  <c r="KJ205" i="65032"/>
  <c r="KJ269" i="65032" s="1"/>
  <c r="KO79" i="65032"/>
  <c r="FI79" i="65032"/>
  <c r="KN206" i="65032"/>
  <c r="KN270" i="65032" s="1"/>
  <c r="KQ79" i="65032"/>
  <c r="KK270" i="65032"/>
  <c r="KL270" i="65032" s="1"/>
  <c r="KL206" i="65032"/>
  <c r="JS160" i="65032"/>
  <c r="JS224" i="65032" s="1"/>
  <c r="JT33" i="65032"/>
  <c r="KR34" i="65032"/>
  <c r="KQ161" i="65032"/>
  <c r="KQ225" i="65032" s="1"/>
  <c r="KO161" i="65032"/>
  <c r="KP34" i="65032"/>
  <c r="MB62" i="65032"/>
  <c r="MC62" i="65032" s="1"/>
  <c r="MD62" i="65032" s="1"/>
  <c r="JR33" i="65032"/>
  <c r="JQ160" i="65032"/>
  <c r="LO81" i="65032"/>
  <c r="FO81" i="65032"/>
  <c r="LL208" i="65032"/>
  <c r="LL272" i="65032" s="1"/>
  <c r="LM81" i="65032"/>
  <c r="LS211" i="65032"/>
  <c r="LS275" i="65032" s="1"/>
  <c r="LT84" i="65032"/>
  <c r="JW173" i="65032"/>
  <c r="JW237" i="65032" s="1"/>
  <c r="JX46" i="65032"/>
  <c r="FF73" i="65032"/>
  <c r="KB200" i="65032"/>
  <c r="KB264" i="65032" s="1"/>
  <c r="KE73" i="65032"/>
  <c r="KC73" i="65032"/>
  <c r="JU173" i="65032"/>
  <c r="JV46" i="65032"/>
  <c r="LI272" i="65032"/>
  <c r="LJ272" i="65032" s="1"/>
  <c r="LJ208" i="65032"/>
  <c r="KE184" i="65032"/>
  <c r="KE248" i="65032" s="1"/>
  <c r="KF57" i="65032"/>
  <c r="LR84" i="65032"/>
  <c r="LQ211" i="65032"/>
  <c r="KC184" i="65032"/>
  <c r="KD57" i="65032"/>
  <c r="LU253" i="65032"/>
  <c r="LV253" i="65032" s="1"/>
  <c r="JZ200" i="65032"/>
  <c r="JY264" i="65032"/>
  <c r="JZ264" i="65032" s="1"/>
  <c r="JZ156" i="65032"/>
  <c r="JY220" i="65032"/>
  <c r="JZ220" i="65032" s="1"/>
  <c r="KM80" i="65032"/>
  <c r="FH80" i="65032"/>
  <c r="KJ207" i="65032"/>
  <c r="KJ271" i="65032" s="1"/>
  <c r="KK80" i="65032"/>
  <c r="KK247" i="65032"/>
  <c r="KL247" i="65032" s="1"/>
  <c r="KL183" i="65032"/>
  <c r="KH207" i="65032"/>
  <c r="KG271" i="65032"/>
  <c r="KH271" i="65032" s="1"/>
  <c r="JX68" i="65032"/>
  <c r="JW195" i="65032"/>
  <c r="JW259" i="65032" s="1"/>
  <c r="FC24" i="65032"/>
  <c r="KL162" i="65032"/>
  <c r="KK226" i="65032"/>
  <c r="KL226" i="65032" s="1"/>
  <c r="JR40" i="65032"/>
  <c r="JQ167" i="65032"/>
  <c r="KH199" i="65032"/>
  <c r="KG263" i="65032"/>
  <c r="KH263" i="65032" s="1"/>
  <c r="KN183" i="65032"/>
  <c r="KN247" i="65032" s="1"/>
  <c r="KQ56" i="65032"/>
  <c r="KO56" i="65032"/>
  <c r="FI56" i="65032"/>
  <c r="KN82" i="65032"/>
  <c r="KM209" i="65032"/>
  <c r="KM273" i="65032" s="1"/>
  <c r="JT40" i="65032"/>
  <c r="JS167" i="65032"/>
  <c r="JS231" i="65032" s="1"/>
  <c r="KE29" i="65032"/>
  <c r="KC29" i="65032"/>
  <c r="KB156" i="65032"/>
  <c r="KB220" i="65032" s="1"/>
  <c r="FF29" i="65032"/>
  <c r="JU195" i="65032"/>
  <c r="JV68" i="65032"/>
  <c r="KL82" i="65032"/>
  <c r="KK209" i="65032"/>
  <c r="KK72" i="65032"/>
  <c r="KM72" i="65032"/>
  <c r="FH72" i="65032"/>
  <c r="KJ199" i="65032"/>
  <c r="KJ263" i="65032" s="1"/>
  <c r="KQ35" i="65032"/>
  <c r="FI35" i="65032"/>
  <c r="KN162" i="65032"/>
  <c r="KN226" i="65032" s="1"/>
  <c r="KO35" i="65032"/>
  <c r="KC252" i="65032"/>
  <c r="KD252" i="65032" s="1"/>
  <c r="KD188" i="65032"/>
  <c r="FG61" i="65032"/>
  <c r="KF188" i="65032"/>
  <c r="KF252" i="65032" s="1"/>
  <c r="KI61" i="65032"/>
  <c r="KG61" i="65032"/>
  <c r="JR45" i="65032"/>
  <c r="JQ172" i="65032"/>
  <c r="JU51" i="65032"/>
  <c r="JT178" i="65032"/>
  <c r="JT242" i="65032" s="1"/>
  <c r="FD51" i="65032"/>
  <c r="JW51" i="65032"/>
  <c r="KG64" i="65032"/>
  <c r="FG64" i="65032"/>
  <c r="KF191" i="65032"/>
  <c r="KF255" i="65032" s="1"/>
  <c r="KI64" i="65032"/>
  <c r="JU203" i="65032"/>
  <c r="JV76" i="65032"/>
  <c r="KD191" i="65032"/>
  <c r="KC255" i="65032"/>
  <c r="KD255" i="65032" s="1"/>
  <c r="JV85" i="65032"/>
  <c r="JU212" i="65032"/>
  <c r="JX76" i="65032"/>
  <c r="JW203" i="65032"/>
  <c r="JW267" i="65032" s="1"/>
  <c r="JW212" i="65032"/>
  <c r="JW276" i="65032" s="1"/>
  <c r="JX85" i="65032"/>
  <c r="JR178" i="65032"/>
  <c r="JQ242" i="65032"/>
  <c r="JR242" i="65032" s="1"/>
  <c r="JT45" i="65032"/>
  <c r="JS172" i="65032"/>
  <c r="JS236" i="65032" s="1"/>
  <c r="JQ218" i="65032"/>
  <c r="JR218" i="65032" s="1"/>
  <c r="JR154" i="65032"/>
  <c r="FI63" i="65032"/>
  <c r="KN190" i="65032"/>
  <c r="KN254" i="65032" s="1"/>
  <c r="KO63" i="65032"/>
  <c r="KQ63" i="65032"/>
  <c r="KL190" i="65032"/>
  <c r="KK254" i="65032"/>
  <c r="KL254" i="65032" s="1"/>
  <c r="JT28" i="65032"/>
  <c r="JS155" i="65032"/>
  <c r="JS219" i="65032" s="1"/>
  <c r="JR44" i="65032"/>
  <c r="JQ171" i="65032"/>
  <c r="JX213" i="65032"/>
  <c r="JX277" i="65032" s="1"/>
  <c r="JY86" i="65032"/>
  <c r="FE86" i="65032"/>
  <c r="KA86" i="65032"/>
  <c r="JR28" i="65032"/>
  <c r="JQ155" i="65032"/>
  <c r="JT154" i="65032"/>
  <c r="JT218" i="65032" s="1"/>
  <c r="JW27" i="65032"/>
  <c r="JU27" i="65032"/>
  <c r="FD27" i="65032"/>
  <c r="JT44" i="65032"/>
  <c r="JS171" i="65032"/>
  <c r="JS235" i="65032" s="1"/>
  <c r="JU221" i="65032"/>
  <c r="JV221" i="65032" s="1"/>
  <c r="JV157" i="65032"/>
  <c r="KC37" i="65032"/>
  <c r="KE37" i="65032"/>
  <c r="KB164" i="65032"/>
  <c r="KB228" i="65032" s="1"/>
  <c r="FF37" i="65032"/>
  <c r="JY69" i="65032"/>
  <c r="JX196" i="65032"/>
  <c r="JX260" i="65032" s="1"/>
  <c r="KA69" i="65032"/>
  <c r="FE69" i="65032"/>
  <c r="JY228" i="65032"/>
  <c r="JZ228" i="65032" s="1"/>
  <c r="JZ164" i="65032"/>
  <c r="JV196" i="65032"/>
  <c r="JU260" i="65032"/>
  <c r="JV260" i="65032" s="1"/>
  <c r="JX157" i="65032"/>
  <c r="JX221" i="65032" s="1"/>
  <c r="JY30" i="65032"/>
  <c r="KA30" i="65032"/>
  <c r="FE30" i="65032"/>
  <c r="JU277" i="65032"/>
  <c r="JV277" i="65032" s="1"/>
  <c r="JV213" i="65032"/>
  <c r="KA179" i="65032"/>
  <c r="KA243" i="65032" s="1"/>
  <c r="KB52" i="65032"/>
  <c r="JV186" i="65032"/>
  <c r="JU250" i="65032"/>
  <c r="JV250" i="65032" s="1"/>
  <c r="JV54" i="65032"/>
  <c r="JU181" i="65032"/>
  <c r="KL67" i="65032"/>
  <c r="KK194" i="65032"/>
  <c r="JX186" i="65032"/>
  <c r="JX250" i="65032" s="1"/>
  <c r="FE59" i="65032"/>
  <c r="JY59" i="65032"/>
  <c r="KA59" i="65032"/>
  <c r="JX192" i="65032"/>
  <c r="JX256" i="65032" s="1"/>
  <c r="JY65" i="65032"/>
  <c r="FE65" i="65032"/>
  <c r="KA65" i="65032"/>
  <c r="KG202" i="65032"/>
  <c r="KH75" i="65032"/>
  <c r="JV210" i="65032"/>
  <c r="JU274" i="65032"/>
  <c r="JV274" i="65032" s="1"/>
  <c r="KH163" i="65032"/>
  <c r="KG227" i="65032"/>
  <c r="KH227" i="65032" s="1"/>
  <c r="KK201" i="65032"/>
  <c r="KL74" i="65032"/>
  <c r="JV174" i="65032"/>
  <c r="JU238" i="65032"/>
  <c r="JV238" i="65032" s="1"/>
  <c r="KA198" i="65032"/>
  <c r="KA262" i="65032" s="1"/>
  <c r="KB71" i="65032"/>
  <c r="JV192" i="65032"/>
  <c r="JU256" i="65032"/>
  <c r="JV256" i="65032" s="1"/>
  <c r="KN67" i="65032"/>
  <c r="KM194" i="65032"/>
  <c r="KM258" i="65032" s="1"/>
  <c r="KH60" i="65032"/>
  <c r="KG187" i="65032"/>
  <c r="JV39" i="65032"/>
  <c r="JU166" i="65032"/>
  <c r="JY198" i="65032"/>
  <c r="JZ71" i="65032"/>
  <c r="JZ52" i="65032"/>
  <c r="JY179" i="65032"/>
  <c r="KI187" i="65032"/>
  <c r="KI251" i="65032" s="1"/>
  <c r="KJ60" i="65032"/>
  <c r="KI202" i="65032"/>
  <c r="KI266" i="65032" s="1"/>
  <c r="KJ75" i="65032"/>
  <c r="JX174" i="65032"/>
  <c r="JX238" i="65032" s="1"/>
  <c r="FE47" i="65032"/>
  <c r="JY47" i="65032"/>
  <c r="KA47" i="65032"/>
  <c r="JW166" i="65032"/>
  <c r="JW230" i="65032" s="1"/>
  <c r="JX39" i="65032"/>
  <c r="KN74" i="65032"/>
  <c r="KM201" i="65032"/>
  <c r="KM265" i="65032" s="1"/>
  <c r="KK36" i="65032"/>
  <c r="KM36" i="65032"/>
  <c r="KJ163" i="65032"/>
  <c r="KJ227" i="65032" s="1"/>
  <c r="FH36" i="65032"/>
  <c r="JX210" i="65032"/>
  <c r="JX274" i="65032" s="1"/>
  <c r="JY83" i="65032"/>
  <c r="KA83" i="65032"/>
  <c r="FE83" i="65032"/>
  <c r="JX54" i="65032"/>
  <c r="JW181" i="65032"/>
  <c r="JW245" i="65032" s="1"/>
  <c r="JU204" i="65032"/>
  <c r="JV77" i="65032"/>
  <c r="JW204" i="65032"/>
  <c r="JW268" i="65032" s="1"/>
  <c r="JX77" i="65032"/>
  <c r="JW182" i="65032"/>
  <c r="JW246" i="65032" s="1"/>
  <c r="JX55" i="65032"/>
  <c r="JX53" i="65032"/>
  <c r="JW180" i="65032"/>
  <c r="JW244" i="65032" s="1"/>
  <c r="JV53" i="65032"/>
  <c r="JU180" i="65032"/>
  <c r="JV55" i="65032"/>
  <c r="JU182" i="65032"/>
  <c r="JV58" i="65032"/>
  <c r="JU185" i="65032"/>
  <c r="JX58" i="65032"/>
  <c r="JW185" i="65032"/>
  <c r="JW249" i="65032" s="1"/>
  <c r="LY101" i="65032"/>
  <c r="LZ101" i="65032" s="1"/>
  <c r="MA101" i="65032"/>
  <c r="MB101" i="65032" s="1"/>
  <c r="LY99" i="65032"/>
  <c r="LZ99" i="65032" s="1"/>
  <c r="MA99" i="65032"/>
  <c r="MB99" i="65032" s="1"/>
  <c r="LY93" i="65032"/>
  <c r="LZ93" i="65032" s="1"/>
  <c r="MA93" i="65032"/>
  <c r="MB93" i="65032" s="1"/>
  <c r="LY103" i="65032"/>
  <c r="LZ103" i="65032" s="1"/>
  <c r="MA103" i="65032"/>
  <c r="MB103" i="65032" s="1"/>
  <c r="LY97" i="65032"/>
  <c r="LZ97" i="65032" s="1"/>
  <c r="MA97" i="65032"/>
  <c r="MB97" i="65032" s="1"/>
  <c r="MC147" i="65032"/>
  <c r="MD147" i="65032" s="1"/>
  <c r="ME147" i="65032"/>
  <c r="MF147" i="65032" s="1"/>
  <c r="LY105" i="65032"/>
  <c r="LZ105" i="65032" s="1"/>
  <c r="MA105" i="65032"/>
  <c r="MB105" i="65032" s="1"/>
  <c r="LY95" i="65032"/>
  <c r="LZ95" i="65032" s="1"/>
  <c r="MA95" i="65032"/>
  <c r="MB95" i="65032" s="1"/>
  <c r="MC143" i="65032"/>
  <c r="MD143" i="65032" s="1"/>
  <c r="ME143" i="65032"/>
  <c r="MF143" i="65032" s="1"/>
  <c r="MC139" i="65032"/>
  <c r="MD139" i="65032" s="1"/>
  <c r="ME139" i="65032"/>
  <c r="MF139" i="65032" s="1"/>
  <c r="MC135" i="65032"/>
  <c r="MD135" i="65032" s="1"/>
  <c r="ME135" i="65032"/>
  <c r="MF135" i="65032" s="1"/>
  <c r="MC131" i="65032"/>
  <c r="MD131" i="65032" s="1"/>
  <c r="ME131" i="65032"/>
  <c r="MF131" i="65032" s="1"/>
  <c r="MC123" i="65032"/>
  <c r="MD123" i="65032" s="1"/>
  <c r="ME123" i="65032"/>
  <c r="MF123" i="65032" s="1"/>
  <c r="MC119" i="65032"/>
  <c r="MD119" i="65032" s="1"/>
  <c r="ME119" i="65032"/>
  <c r="MF119" i="65032" s="1"/>
  <c r="MC115" i="65032"/>
  <c r="MD115" i="65032" s="1"/>
  <c r="ME115" i="65032"/>
  <c r="MF115" i="65032" s="1"/>
  <c r="MC111" i="65032"/>
  <c r="MD111" i="65032" s="1"/>
  <c r="ME111" i="65032"/>
  <c r="MF111" i="65032" s="1"/>
  <c r="MC144" i="65032"/>
  <c r="MD144" i="65032" s="1"/>
  <c r="ME144" i="65032"/>
  <c r="MF144" i="65032" s="1"/>
  <c r="MC140" i="65032"/>
  <c r="MD140" i="65032" s="1"/>
  <c r="ME140" i="65032"/>
  <c r="MF140" i="65032" s="1"/>
  <c r="MC136" i="65032"/>
  <c r="MD136" i="65032" s="1"/>
  <c r="ME136" i="65032"/>
  <c r="MF136" i="65032" s="1"/>
  <c r="MC132" i="65032"/>
  <c r="MD132" i="65032" s="1"/>
  <c r="ME132" i="65032"/>
  <c r="MF132" i="65032" s="1"/>
  <c r="MC120" i="65032"/>
  <c r="MD120" i="65032" s="1"/>
  <c r="ME120" i="65032"/>
  <c r="MF120" i="65032" s="1"/>
  <c r="MC116" i="65032"/>
  <c r="MD116" i="65032" s="1"/>
  <c r="ME116" i="65032"/>
  <c r="MF116" i="65032" s="1"/>
  <c r="MC112" i="65032"/>
  <c r="MD112" i="65032" s="1"/>
  <c r="ME112" i="65032"/>
  <c r="MF112" i="65032" s="1"/>
  <c r="MC145" i="65032"/>
  <c r="MD145" i="65032" s="1"/>
  <c r="ME145" i="65032"/>
  <c r="MF145" i="65032" s="1"/>
  <c r="MC141" i="65032"/>
  <c r="MD141" i="65032" s="1"/>
  <c r="ME141" i="65032"/>
  <c r="MF141" i="65032" s="1"/>
  <c r="MC137" i="65032"/>
  <c r="MD137" i="65032" s="1"/>
  <c r="ME137" i="65032"/>
  <c r="MF137" i="65032" s="1"/>
  <c r="MC133" i="65032"/>
  <c r="MD133" i="65032" s="1"/>
  <c r="ME133" i="65032"/>
  <c r="MF133" i="65032" s="1"/>
  <c r="MC121" i="65032"/>
  <c r="MD121" i="65032" s="1"/>
  <c r="ME121" i="65032"/>
  <c r="MF121" i="65032" s="1"/>
  <c r="MC117" i="65032"/>
  <c r="MD117" i="65032" s="1"/>
  <c r="ME117" i="65032"/>
  <c r="MF117" i="65032" s="1"/>
  <c r="MC113" i="65032"/>
  <c r="MD113" i="65032" s="1"/>
  <c r="ME113" i="65032"/>
  <c r="MF113" i="65032" s="1"/>
  <c r="MC146" i="65032"/>
  <c r="MD146" i="65032" s="1"/>
  <c r="ME146" i="65032"/>
  <c r="MF146" i="65032" s="1"/>
  <c r="MC142" i="65032"/>
  <c r="MD142" i="65032" s="1"/>
  <c r="ME142" i="65032"/>
  <c r="MF142" i="65032" s="1"/>
  <c r="MC138" i="65032"/>
  <c r="MD138" i="65032" s="1"/>
  <c r="ME138" i="65032"/>
  <c r="MF138" i="65032" s="1"/>
  <c r="MC134" i="65032"/>
  <c r="MD134" i="65032" s="1"/>
  <c r="ME134" i="65032"/>
  <c r="MF134" i="65032" s="1"/>
  <c r="MC122" i="65032"/>
  <c r="MD122" i="65032" s="1"/>
  <c r="ME122" i="65032"/>
  <c r="MF122" i="65032" s="1"/>
  <c r="MC118" i="65032"/>
  <c r="MD118" i="65032" s="1"/>
  <c r="ME118" i="65032"/>
  <c r="MF118" i="65032" s="1"/>
  <c r="MC114" i="65032"/>
  <c r="MD114" i="65032" s="1"/>
  <c r="ME114" i="65032"/>
  <c r="MF114" i="65032" s="1"/>
  <c r="LY107" i="65032"/>
  <c r="LZ107" i="65032" s="1"/>
  <c r="MA107" i="65032"/>
  <c r="MB107" i="65032" s="1"/>
  <c r="MA109" i="65032"/>
  <c r="MB109" i="65032" s="1"/>
  <c r="LY109" i="65032"/>
  <c r="LZ109" i="65032" s="1"/>
  <c r="LY92" i="65032"/>
  <c r="LZ92" i="65032" s="1"/>
  <c r="MA92" i="65032"/>
  <c r="MB92" i="65032" s="1"/>
  <c r="ME148" i="65032"/>
  <c r="MF148" i="65032" s="1"/>
  <c r="MC148" i="65032"/>
  <c r="MD148" i="65032" s="1"/>
  <c r="MA91" i="65032"/>
  <c r="MB91" i="65032" s="1"/>
  <c r="LY91" i="65032"/>
  <c r="LZ91" i="65032" s="1"/>
  <c r="ME150" i="65032"/>
  <c r="MF150" i="65032" s="1"/>
  <c r="MC150" i="65032"/>
  <c r="MD150" i="65032" s="1"/>
  <c r="MA110" i="65032"/>
  <c r="MB110" i="65032" s="1"/>
  <c r="LY110" i="65032"/>
  <c r="LZ110" i="65032" s="1"/>
  <c r="LY106" i="65032"/>
  <c r="LZ106" i="65032" s="1"/>
  <c r="MA106" i="65032"/>
  <c r="MB106" i="65032" s="1"/>
  <c r="LY102" i="65032"/>
  <c r="LZ102" i="65032" s="1"/>
  <c r="MA102" i="65032"/>
  <c r="MB102" i="65032" s="1"/>
  <c r="LY98" i="65032"/>
  <c r="LZ98" i="65032" s="1"/>
  <c r="MA98" i="65032"/>
  <c r="MB98" i="65032" s="1"/>
  <c r="LY94" i="65032"/>
  <c r="LZ94" i="65032" s="1"/>
  <c r="MA94" i="65032"/>
  <c r="MB94" i="65032" s="1"/>
  <c r="LY108" i="65032"/>
  <c r="LZ108" i="65032" s="1"/>
  <c r="MA108" i="65032"/>
  <c r="MB108" i="65032" s="1"/>
  <c r="LY104" i="65032"/>
  <c r="LZ104" i="65032" s="1"/>
  <c r="MA104" i="65032"/>
  <c r="MB104" i="65032" s="1"/>
  <c r="LY100" i="65032"/>
  <c r="LZ100" i="65032" s="1"/>
  <c r="MA100" i="65032"/>
  <c r="MB100" i="65032" s="1"/>
  <c r="LY96" i="65032"/>
  <c r="LZ96" i="65032" s="1"/>
  <c r="MA96" i="65032"/>
  <c r="MB96" i="65032" s="1"/>
  <c r="ME127" i="65032"/>
  <c r="MF127" i="65032" s="1"/>
  <c r="MC127" i="65032"/>
  <c r="MD127" i="65032" s="1"/>
  <c r="ME128" i="65032"/>
  <c r="MF128" i="65032" s="1"/>
  <c r="MC128" i="65032"/>
  <c r="MD128" i="65032" s="1"/>
  <c r="ME124" i="65032"/>
  <c r="MF124" i="65032" s="1"/>
  <c r="MC124" i="65032"/>
  <c r="MD124" i="65032" s="1"/>
  <c r="ME149" i="65032"/>
  <c r="MF149" i="65032" s="1"/>
  <c r="MC149" i="65032"/>
  <c r="MD149" i="65032" s="1"/>
  <c r="ME129" i="65032"/>
  <c r="MF129" i="65032" s="1"/>
  <c r="MC129" i="65032"/>
  <c r="MD129" i="65032" s="1"/>
  <c r="ME125" i="65032"/>
  <c r="MF125" i="65032" s="1"/>
  <c r="MC125" i="65032"/>
  <c r="MD125" i="65032" s="1"/>
  <c r="ME130" i="65032"/>
  <c r="MF130" i="65032" s="1"/>
  <c r="MC130" i="65032"/>
  <c r="MD130" i="65032" s="1"/>
  <c r="ME126" i="65032"/>
  <c r="MF126" i="65032" s="1"/>
  <c r="MC126" i="65032"/>
  <c r="MD126" i="65032" s="1"/>
  <c r="MK286" i="65032" l="1"/>
  <c r="ML286" i="65032" s="1"/>
  <c r="MM286" i="65032"/>
  <c r="MN286" i="65032" s="1"/>
  <c r="MK317" i="65032"/>
  <c r="ML317" i="65032" s="1"/>
  <c r="MM317" i="65032"/>
  <c r="MN317" i="65032" s="1"/>
  <c r="MK337" i="65032"/>
  <c r="ML337" i="65032" s="1"/>
  <c r="MM337" i="65032"/>
  <c r="MN337" i="65032" s="1"/>
  <c r="MK320" i="65032"/>
  <c r="ML320" i="65032" s="1"/>
  <c r="MM320" i="65032"/>
  <c r="MN320" i="65032" s="1"/>
  <c r="MK330" i="65032"/>
  <c r="ML330" i="65032" s="1"/>
  <c r="MM330" i="65032"/>
  <c r="MN330" i="65032" s="1"/>
  <c r="MM323" i="65032"/>
  <c r="MN323" i="65032" s="1"/>
  <c r="MK323" i="65032"/>
  <c r="ML323" i="65032" s="1"/>
  <c r="MK290" i="65032"/>
  <c r="ML290" i="65032" s="1"/>
  <c r="MM290" i="65032"/>
  <c r="MN290" i="65032" s="1"/>
  <c r="MK326" i="65032"/>
  <c r="ML326" i="65032" s="1"/>
  <c r="MM326" i="65032"/>
  <c r="MN326" i="65032" s="1"/>
  <c r="MM301" i="65032"/>
  <c r="MN301" i="65032" s="1"/>
  <c r="MK301" i="65032"/>
  <c r="ML301" i="65032" s="1"/>
  <c r="MK285" i="65032"/>
  <c r="ML285" i="65032" s="1"/>
  <c r="MM285" i="65032"/>
  <c r="MN285" i="65032" s="1"/>
  <c r="MK289" i="65032"/>
  <c r="ML289" i="65032" s="1"/>
  <c r="MM289" i="65032"/>
  <c r="MN289" i="65032" s="1"/>
  <c r="MK308" i="65032"/>
  <c r="ML308" i="65032" s="1"/>
  <c r="MM308" i="65032"/>
  <c r="MN308" i="65032" s="1"/>
  <c r="MK300" i="65032"/>
  <c r="ML300" i="65032" s="1"/>
  <c r="MM300" i="65032"/>
  <c r="MN300" i="65032" s="1"/>
  <c r="MM334" i="65032"/>
  <c r="MN334" i="65032" s="1"/>
  <c r="MK334" i="65032"/>
  <c r="ML334" i="65032" s="1"/>
  <c r="MM318" i="65032"/>
  <c r="MN318" i="65032" s="1"/>
  <c r="MK318" i="65032"/>
  <c r="ML318" i="65032" s="1"/>
  <c r="MK313" i="65032"/>
  <c r="ML313" i="65032" s="1"/>
  <c r="MM313" i="65032"/>
  <c r="MN313" i="65032" s="1"/>
  <c r="MK297" i="65032"/>
  <c r="ML297" i="65032" s="1"/>
  <c r="MM297" i="65032"/>
  <c r="MN297" i="65032" s="1"/>
  <c r="MM314" i="65032"/>
  <c r="MN314" i="65032" s="1"/>
  <c r="MK314" i="65032"/>
  <c r="ML314" i="65032" s="1"/>
  <c r="MM312" i="65032"/>
  <c r="MN312" i="65032" s="1"/>
  <c r="MK312" i="65032"/>
  <c r="ML312" i="65032" s="1"/>
  <c r="MK327" i="65032"/>
  <c r="ML327" i="65032" s="1"/>
  <c r="MM327" i="65032"/>
  <c r="MN327" i="65032" s="1"/>
  <c r="MM332" i="65032"/>
  <c r="MN332" i="65032" s="1"/>
  <c r="MK332" i="65032"/>
  <c r="ML332" i="65032" s="1"/>
  <c r="MK336" i="65032"/>
  <c r="ML336" i="65032" s="1"/>
  <c r="MM336" i="65032"/>
  <c r="MN336" i="65032" s="1"/>
  <c r="MK311" i="65032"/>
  <c r="ML311" i="65032" s="1"/>
  <c r="MM311" i="65032"/>
  <c r="MN311" i="65032" s="1"/>
  <c r="MK283" i="65032"/>
  <c r="ML283" i="65032" s="1"/>
  <c r="MM283" i="65032"/>
  <c r="MN283" i="65032" s="1"/>
  <c r="MK306" i="65032"/>
  <c r="ML306" i="65032" s="1"/>
  <c r="MM306" i="65032"/>
  <c r="MN306" i="65032" s="1"/>
  <c r="MM305" i="65032"/>
  <c r="MN305" i="65032" s="1"/>
  <c r="MK305" i="65032"/>
  <c r="ML305" i="65032" s="1"/>
  <c r="MM294" i="65032"/>
  <c r="MN294" i="65032" s="1"/>
  <c r="MK294" i="65032"/>
  <c r="ML294" i="65032" s="1"/>
  <c r="MM338" i="65032"/>
  <c r="MN338" i="65032" s="1"/>
  <c r="MK338" i="65032"/>
  <c r="ML338" i="65032" s="1"/>
  <c r="MK315" i="65032"/>
  <c r="ML315" i="65032" s="1"/>
  <c r="MM315" i="65032"/>
  <c r="MN315" i="65032" s="1"/>
  <c r="MM316" i="65032"/>
  <c r="MN316" i="65032" s="1"/>
  <c r="MK316" i="65032"/>
  <c r="ML316" i="65032" s="1"/>
  <c r="MK310" i="65032"/>
  <c r="ML310" i="65032" s="1"/>
  <c r="MM310" i="65032"/>
  <c r="MN310" i="65032" s="1"/>
  <c r="MK309" i="65032"/>
  <c r="ML309" i="65032" s="1"/>
  <c r="MM309" i="65032"/>
  <c r="MN309" i="65032" s="1"/>
  <c r="MM304" i="65032"/>
  <c r="MN304" i="65032" s="1"/>
  <c r="MK304" i="65032"/>
  <c r="ML304" i="65032" s="1"/>
  <c r="MM341" i="65032"/>
  <c r="MN341" i="65032" s="1"/>
  <c r="MK341" i="65032"/>
  <c r="ML341" i="65032" s="1"/>
  <c r="MM319" i="65032"/>
  <c r="MN319" i="65032" s="1"/>
  <c r="MK319" i="65032"/>
  <c r="ML319" i="65032" s="1"/>
  <c r="MK307" i="65032"/>
  <c r="ML307" i="65032" s="1"/>
  <c r="MM307" i="65032"/>
  <c r="MN307" i="65032" s="1"/>
  <c r="MK293" i="65032"/>
  <c r="ML293" i="65032" s="1"/>
  <c r="MM293" i="65032"/>
  <c r="MN293" i="65032" s="1"/>
  <c r="MM340" i="65032"/>
  <c r="MN340" i="65032" s="1"/>
  <c r="MK340" i="65032"/>
  <c r="ML340" i="65032" s="1"/>
  <c r="MK288" i="65032"/>
  <c r="ML288" i="65032" s="1"/>
  <c r="MM288" i="65032"/>
  <c r="MN288" i="65032" s="1"/>
  <c r="MM331" i="65032"/>
  <c r="MN331" i="65032" s="1"/>
  <c r="MK331" i="65032"/>
  <c r="ML331" i="65032" s="1"/>
  <c r="MI282" i="65032"/>
  <c r="MJ282" i="65032" s="1"/>
  <c r="MG282" i="65032"/>
  <c r="MH282" i="65032" s="1"/>
  <c r="MK333" i="65032"/>
  <c r="ML333" i="65032" s="1"/>
  <c r="MM333" i="65032"/>
  <c r="MN333" i="65032" s="1"/>
  <c r="MM324" i="65032"/>
  <c r="MN324" i="65032" s="1"/>
  <c r="MK324" i="65032"/>
  <c r="ML324" i="65032" s="1"/>
  <c r="MM291" i="65032"/>
  <c r="MN291" i="65032" s="1"/>
  <c r="MK291" i="65032"/>
  <c r="ML291" i="65032" s="1"/>
  <c r="MM339" i="65032"/>
  <c r="MN339" i="65032" s="1"/>
  <c r="MK339" i="65032"/>
  <c r="ML339" i="65032" s="1"/>
  <c r="MK302" i="65032"/>
  <c r="ML302" i="65032" s="1"/>
  <c r="MM302" i="65032"/>
  <c r="MN302" i="65032" s="1"/>
  <c r="MK325" i="65032"/>
  <c r="ML325" i="65032" s="1"/>
  <c r="MM325" i="65032"/>
  <c r="MN325" i="65032" s="1"/>
  <c r="MM292" i="65032"/>
  <c r="MN292" i="65032" s="1"/>
  <c r="MK292" i="65032"/>
  <c r="ML292" i="65032" s="1"/>
  <c r="MK284" i="65032"/>
  <c r="ML284" i="65032" s="1"/>
  <c r="MM284" i="65032"/>
  <c r="MN284" i="65032" s="1"/>
  <c r="MM329" i="65032"/>
  <c r="MN329" i="65032" s="1"/>
  <c r="MK329" i="65032"/>
  <c r="ML329" i="65032" s="1"/>
  <c r="MM298" i="65032"/>
  <c r="MN298" i="65032" s="1"/>
  <c r="MK298" i="65032"/>
  <c r="ML298" i="65032" s="1"/>
  <c r="MK303" i="65032"/>
  <c r="ML303" i="65032" s="1"/>
  <c r="MM303" i="65032"/>
  <c r="MN303" i="65032" s="1"/>
  <c r="MM295" i="65032"/>
  <c r="MN295" i="65032" s="1"/>
  <c r="MK295" i="65032"/>
  <c r="ML295" i="65032" s="1"/>
  <c r="MK296" i="65032"/>
  <c r="ML296" i="65032" s="1"/>
  <c r="MM296" i="65032"/>
  <c r="MN296" i="65032" s="1"/>
  <c r="MK299" i="65032"/>
  <c r="ML299" i="65032" s="1"/>
  <c r="MM299" i="65032"/>
  <c r="MN299" i="65032" s="1"/>
  <c r="MM321" i="65032"/>
  <c r="MN321" i="65032" s="1"/>
  <c r="MK321" i="65032"/>
  <c r="ML321" i="65032" s="1"/>
  <c r="MK322" i="65032"/>
  <c r="ML322" i="65032" s="1"/>
  <c r="MM322" i="65032"/>
  <c r="MN322" i="65032" s="1"/>
  <c r="MK287" i="65032"/>
  <c r="ML287" i="65032" s="1"/>
  <c r="MM287" i="65032"/>
  <c r="MN287" i="65032" s="1"/>
  <c r="MK328" i="65032"/>
  <c r="ML328" i="65032" s="1"/>
  <c r="MM328" i="65032"/>
  <c r="MN328" i="65032" s="1"/>
  <c r="MM335" i="65032"/>
  <c r="MN335" i="65032" s="1"/>
  <c r="MK335" i="65032"/>
  <c r="ML335" i="65032" s="1"/>
  <c r="KL66" i="65032"/>
  <c r="KK193" i="65032"/>
  <c r="KM193" i="65032"/>
  <c r="KM257" i="65032" s="1"/>
  <c r="KN66" i="65032"/>
  <c r="KJ175" i="65032"/>
  <c r="KJ239" i="65032" s="1"/>
  <c r="KM48" i="65032"/>
  <c r="FH48" i="65032"/>
  <c r="KK48" i="65032"/>
  <c r="KG239" i="65032"/>
  <c r="KH239" i="65032" s="1"/>
  <c r="KH175" i="65032"/>
  <c r="JV49" i="65032"/>
  <c r="JU176" i="65032"/>
  <c r="JX49" i="65032"/>
  <c r="JW176" i="65032"/>
  <c r="JW240" i="65032" s="1"/>
  <c r="KR70" i="65032"/>
  <c r="KQ197" i="65032"/>
  <c r="KQ261" i="65032" s="1"/>
  <c r="KO197" i="65032"/>
  <c r="KP70" i="65032"/>
  <c r="LY253" i="65032"/>
  <c r="LZ253" i="65032" s="1"/>
  <c r="LA177" i="65032"/>
  <c r="LB50" i="65032"/>
  <c r="LC177" i="65032"/>
  <c r="LC241" i="65032" s="1"/>
  <c r="LD50" i="65032"/>
  <c r="KM158" i="65032"/>
  <c r="KM222" i="65032" s="1"/>
  <c r="KN31" i="65032"/>
  <c r="JX32" i="65032"/>
  <c r="JW159" i="65032"/>
  <c r="JW223" i="65032" s="1"/>
  <c r="JV32" i="65032"/>
  <c r="JU159" i="65032"/>
  <c r="JX38" i="65032"/>
  <c r="JW165" i="65032"/>
  <c r="JW229" i="65032" s="1"/>
  <c r="KL31" i="65032"/>
  <c r="KK158" i="65032"/>
  <c r="JU165" i="65032"/>
  <c r="JV38" i="65032"/>
  <c r="FE43" i="65032"/>
  <c r="JY43" i="65032"/>
  <c r="JX170" i="65032"/>
  <c r="JX234" i="65032" s="1"/>
  <c r="KA43" i="65032"/>
  <c r="MB189" i="65032"/>
  <c r="MB253" i="65032" s="1"/>
  <c r="ME62" i="65032"/>
  <c r="ME189" i="65032" s="1"/>
  <c r="ME253" i="65032" s="1"/>
  <c r="JU234" i="65032"/>
  <c r="JV234" i="65032" s="1"/>
  <c r="JV170" i="65032"/>
  <c r="MC189" i="65032"/>
  <c r="MD189" i="65032" s="1"/>
  <c r="KM205" i="65032"/>
  <c r="KM269" i="65032" s="1"/>
  <c r="KN78" i="65032"/>
  <c r="KC41" i="65032"/>
  <c r="KE41" i="65032"/>
  <c r="FF41" i="65032"/>
  <c r="KB168" i="65032"/>
  <c r="KB232" i="65032" s="1"/>
  <c r="JY169" i="65032"/>
  <c r="JZ42" i="65032"/>
  <c r="FS62" i="65032"/>
  <c r="KK205" i="65032"/>
  <c r="KL78" i="65032"/>
  <c r="KA169" i="65032"/>
  <c r="KA233" i="65032" s="1"/>
  <c r="KB42" i="65032"/>
  <c r="JZ168" i="65032"/>
  <c r="JY232" i="65032"/>
  <c r="JZ232" i="65032" s="1"/>
  <c r="KQ206" i="65032"/>
  <c r="KQ270" i="65032" s="1"/>
  <c r="KR79" i="65032"/>
  <c r="KP79" i="65032"/>
  <c r="KO206" i="65032"/>
  <c r="KS34" i="65032"/>
  <c r="KU34" i="65032"/>
  <c r="KR161" i="65032"/>
  <c r="KR225" i="65032" s="1"/>
  <c r="FJ34" i="65032"/>
  <c r="JT160" i="65032"/>
  <c r="JT224" i="65032" s="1"/>
  <c r="JW33" i="65032"/>
  <c r="JU33" i="65032"/>
  <c r="FD33" i="65032"/>
  <c r="JR160" i="65032"/>
  <c r="JQ224" i="65032"/>
  <c r="JR224" i="65032" s="1"/>
  <c r="KP161" i="65032"/>
  <c r="KO225" i="65032"/>
  <c r="KP225" i="65032" s="1"/>
  <c r="KD73" i="65032"/>
  <c r="KC200" i="65032"/>
  <c r="KA46" i="65032"/>
  <c r="JY46" i="65032"/>
  <c r="JX173" i="65032"/>
  <c r="JX237" i="65032" s="1"/>
  <c r="FE46" i="65032"/>
  <c r="LN81" i="65032"/>
  <c r="LM208" i="65032"/>
  <c r="KD184" i="65032"/>
  <c r="KC248" i="65032"/>
  <c r="KD248" i="65032" s="1"/>
  <c r="KE200" i="65032"/>
  <c r="KE264" i="65032" s="1"/>
  <c r="KF73" i="65032"/>
  <c r="LQ275" i="65032"/>
  <c r="LR275" i="65032" s="1"/>
  <c r="LR211" i="65032"/>
  <c r="KI57" i="65032"/>
  <c r="KG57" i="65032"/>
  <c r="KF184" i="65032"/>
  <c r="KF248" i="65032" s="1"/>
  <c r="FG57" i="65032"/>
  <c r="LW84" i="65032"/>
  <c r="LT211" i="65032"/>
  <c r="LT275" i="65032" s="1"/>
  <c r="LU84" i="65032"/>
  <c r="FQ84" i="65032"/>
  <c r="JV173" i="65032"/>
  <c r="JU237" i="65032"/>
  <c r="JV237" i="65032" s="1"/>
  <c r="LO208" i="65032"/>
  <c r="LO272" i="65032" s="1"/>
  <c r="LP81" i="65032"/>
  <c r="KH61" i="65032"/>
  <c r="KG188" i="65032"/>
  <c r="KN72" i="65032"/>
  <c r="KM199" i="65032"/>
  <c r="KM263" i="65032" s="1"/>
  <c r="KD29" i="65032"/>
  <c r="KC156" i="65032"/>
  <c r="KI188" i="65032"/>
  <c r="KI252" i="65032" s="1"/>
  <c r="KJ61" i="65032"/>
  <c r="KR35" i="65032"/>
  <c r="KQ162" i="65032"/>
  <c r="KQ226" i="65032" s="1"/>
  <c r="KL72" i="65032"/>
  <c r="KK199" i="65032"/>
  <c r="JV195" i="65032"/>
  <c r="JU259" i="65032"/>
  <c r="JV259" i="65032" s="1"/>
  <c r="KF29" i="65032"/>
  <c r="KE156" i="65032"/>
  <c r="KE220" i="65032" s="1"/>
  <c r="JT167" i="65032"/>
  <c r="JT231" i="65032" s="1"/>
  <c r="JU40" i="65032"/>
  <c r="JW40" i="65032"/>
  <c r="FD40" i="65032"/>
  <c r="KP56" i="65032"/>
  <c r="KO183" i="65032"/>
  <c r="JY68" i="65032"/>
  <c r="KA68" i="65032"/>
  <c r="FE68" i="65032"/>
  <c r="JX195" i="65032"/>
  <c r="JX259" i="65032" s="1"/>
  <c r="KN80" i="65032"/>
  <c r="KM207" i="65032"/>
  <c r="KM271" i="65032" s="1"/>
  <c r="KO162" i="65032"/>
  <c r="KP35" i="65032"/>
  <c r="KL209" i="65032"/>
  <c r="KK273" i="65032"/>
  <c r="KL273" i="65032" s="1"/>
  <c r="KR56" i="65032"/>
  <c r="KQ183" i="65032"/>
  <c r="KQ247" i="65032" s="1"/>
  <c r="JQ231" i="65032"/>
  <c r="JR231" i="65032" s="1"/>
  <c r="JR167" i="65032"/>
  <c r="KK207" i="65032"/>
  <c r="KL80" i="65032"/>
  <c r="KQ82" i="65032"/>
  <c r="FI82" i="65032"/>
  <c r="KN209" i="65032"/>
  <c r="KN273" i="65032" s="1"/>
  <c r="KO82" i="65032"/>
  <c r="JX212" i="65032"/>
  <c r="JX276" i="65032" s="1"/>
  <c r="JY85" i="65032"/>
  <c r="FE85" i="65032"/>
  <c r="KA85" i="65032"/>
  <c r="JR172" i="65032"/>
  <c r="JQ236" i="65032"/>
  <c r="JR236" i="65032" s="1"/>
  <c r="JV203" i="65032"/>
  <c r="JU267" i="65032"/>
  <c r="JV267" i="65032" s="1"/>
  <c r="KH64" i="65032"/>
  <c r="KG191" i="65032"/>
  <c r="JV51" i="65032"/>
  <c r="JU178" i="65032"/>
  <c r="JV212" i="65032"/>
  <c r="JU276" i="65032"/>
  <c r="JV276" i="65032" s="1"/>
  <c r="KI191" i="65032"/>
  <c r="KI255" i="65032" s="1"/>
  <c r="KJ64" i="65032"/>
  <c r="JX51" i="65032"/>
  <c r="JW178" i="65032"/>
  <c r="JW242" i="65032" s="1"/>
  <c r="JT172" i="65032"/>
  <c r="JT236" i="65032" s="1"/>
  <c r="JU45" i="65032"/>
  <c r="JW45" i="65032"/>
  <c r="FD45" i="65032"/>
  <c r="KA76" i="65032"/>
  <c r="JX203" i="65032"/>
  <c r="JX267" i="65032" s="1"/>
  <c r="JY76" i="65032"/>
  <c r="FE76" i="65032"/>
  <c r="JX27" i="65032"/>
  <c r="JW154" i="65032"/>
  <c r="JW218" i="65032" s="1"/>
  <c r="KA213" i="65032"/>
  <c r="KA277" i="65032" s="1"/>
  <c r="KB86" i="65032"/>
  <c r="JR171" i="65032"/>
  <c r="JQ235" i="65032"/>
  <c r="JR235" i="65032" s="1"/>
  <c r="KA157" i="65032"/>
  <c r="KA221" i="65032" s="1"/>
  <c r="KB30" i="65032"/>
  <c r="KA196" i="65032"/>
  <c r="KA260" i="65032" s="1"/>
  <c r="KB69" i="65032"/>
  <c r="JT171" i="65032"/>
  <c r="JT235" i="65032" s="1"/>
  <c r="JW44" i="65032"/>
  <c r="JU44" i="65032"/>
  <c r="FD44" i="65032"/>
  <c r="JY157" i="65032"/>
  <c r="JZ30" i="65032"/>
  <c r="KF37" i="65032"/>
  <c r="KE164" i="65032"/>
  <c r="KE228" i="65032" s="1"/>
  <c r="JQ219" i="65032"/>
  <c r="JR219" i="65032" s="1"/>
  <c r="JR155" i="65032"/>
  <c r="JY213" i="65032"/>
  <c r="JZ86" i="65032"/>
  <c r="KR63" i="65032"/>
  <c r="KQ190" i="65032"/>
  <c r="KQ254" i="65032" s="1"/>
  <c r="JY196" i="65032"/>
  <c r="JZ69" i="65032"/>
  <c r="KC164" i="65032"/>
  <c r="KD37" i="65032"/>
  <c r="JU154" i="65032"/>
  <c r="JV27" i="65032"/>
  <c r="JU28" i="65032"/>
  <c r="JW28" i="65032"/>
  <c r="JT155" i="65032"/>
  <c r="JT219" i="65032" s="1"/>
  <c r="FD28" i="65032"/>
  <c r="KP63" i="65032"/>
  <c r="KO190" i="65032"/>
  <c r="KA210" i="65032"/>
  <c r="KA274" i="65032" s="1"/>
  <c r="KB83" i="65032"/>
  <c r="KB59" i="65032"/>
  <c r="KA186" i="65032"/>
  <c r="KA250" i="65032" s="1"/>
  <c r="KB179" i="65032"/>
  <c r="KB243" i="65032" s="1"/>
  <c r="KE52" i="65032"/>
  <c r="FF52" i="65032"/>
  <c r="KC52" i="65032"/>
  <c r="JX181" i="65032"/>
  <c r="JX245" i="65032" s="1"/>
  <c r="FE54" i="65032"/>
  <c r="JY54" i="65032"/>
  <c r="KA54" i="65032"/>
  <c r="KK163" i="65032"/>
  <c r="KL36" i="65032"/>
  <c r="KQ74" i="65032"/>
  <c r="KO74" i="65032"/>
  <c r="KN201" i="65032"/>
  <c r="KN265" i="65032" s="1"/>
  <c r="FI74" i="65032"/>
  <c r="JY174" i="65032"/>
  <c r="JZ47" i="65032"/>
  <c r="KM75" i="65032"/>
  <c r="KJ202" i="65032"/>
  <c r="KJ266" i="65032" s="1"/>
  <c r="KK75" i="65032"/>
  <c r="FH75" i="65032"/>
  <c r="JV166" i="65032"/>
  <c r="JU230" i="65032"/>
  <c r="JV230" i="65032" s="1"/>
  <c r="JY192" i="65032"/>
  <c r="JZ65" i="65032"/>
  <c r="JV181" i="65032"/>
  <c r="JU245" i="65032"/>
  <c r="JV245" i="65032" s="1"/>
  <c r="JY39" i="65032"/>
  <c r="KA39" i="65032"/>
  <c r="JX166" i="65032"/>
  <c r="JX230" i="65032" s="1"/>
  <c r="FE39" i="65032"/>
  <c r="JZ198" i="65032"/>
  <c r="JY262" i="65032"/>
  <c r="JZ262" i="65032" s="1"/>
  <c r="KO67" i="65032"/>
  <c r="KQ67" i="65032"/>
  <c r="KN194" i="65032"/>
  <c r="KN258" i="65032" s="1"/>
  <c r="FI67" i="65032"/>
  <c r="KK60" i="65032"/>
  <c r="KM60" i="65032"/>
  <c r="FH60" i="65032"/>
  <c r="KJ187" i="65032"/>
  <c r="KJ251" i="65032" s="1"/>
  <c r="JZ179" i="65032"/>
  <c r="JY243" i="65032"/>
  <c r="JZ243" i="65032" s="1"/>
  <c r="KH187" i="65032"/>
  <c r="KG251" i="65032"/>
  <c r="KH251" i="65032" s="1"/>
  <c r="KC71" i="65032"/>
  <c r="KB198" i="65032"/>
  <c r="KB262" i="65032" s="1"/>
  <c r="KE71" i="65032"/>
  <c r="FF71" i="65032"/>
  <c r="KA192" i="65032"/>
  <c r="KA256" i="65032" s="1"/>
  <c r="KB65" i="65032"/>
  <c r="KK258" i="65032"/>
  <c r="KL258" i="65032" s="1"/>
  <c r="KL194" i="65032"/>
  <c r="JY210" i="65032"/>
  <c r="JZ83" i="65032"/>
  <c r="KM163" i="65032"/>
  <c r="KM227" i="65032" s="1"/>
  <c r="KN36" i="65032"/>
  <c r="KA174" i="65032"/>
  <c r="KA238" i="65032" s="1"/>
  <c r="KB47" i="65032"/>
  <c r="KK265" i="65032"/>
  <c r="KL265" i="65032" s="1"/>
  <c r="KL201" i="65032"/>
  <c r="KG266" i="65032"/>
  <c r="KH266" i="65032" s="1"/>
  <c r="KH202" i="65032"/>
  <c r="JZ59" i="65032"/>
  <c r="JY186" i="65032"/>
  <c r="JX204" i="65032"/>
  <c r="JX268" i="65032" s="1"/>
  <c r="FE77" i="65032"/>
  <c r="JY77" i="65032"/>
  <c r="KA77" i="65032"/>
  <c r="JV204" i="65032"/>
  <c r="JU268" i="65032"/>
  <c r="JV268" i="65032" s="1"/>
  <c r="JV182" i="65032"/>
  <c r="JU246" i="65032"/>
  <c r="JV246" i="65032" s="1"/>
  <c r="JU244" i="65032"/>
  <c r="JV244" i="65032" s="1"/>
  <c r="JV180" i="65032"/>
  <c r="KA55" i="65032"/>
  <c r="JX182" i="65032"/>
  <c r="JX246" i="65032" s="1"/>
  <c r="JY55" i="65032"/>
  <c r="FE55" i="65032"/>
  <c r="JX180" i="65032"/>
  <c r="JX244" i="65032" s="1"/>
  <c r="FE53" i="65032"/>
  <c r="KA53" i="65032"/>
  <c r="JY53" i="65032"/>
  <c r="JX185" i="65032"/>
  <c r="JX249" i="65032" s="1"/>
  <c r="JY58" i="65032"/>
  <c r="FE58" i="65032"/>
  <c r="KA58" i="65032"/>
  <c r="JV185" i="65032"/>
  <c r="JU249" i="65032"/>
  <c r="JV249" i="65032" s="1"/>
  <c r="MG126" i="65032"/>
  <c r="MH126" i="65032" s="1"/>
  <c r="MI126" i="65032"/>
  <c r="MJ126" i="65032" s="1"/>
  <c r="MI130" i="65032"/>
  <c r="MJ130" i="65032" s="1"/>
  <c r="MG130" i="65032"/>
  <c r="MH130" i="65032" s="1"/>
  <c r="MG125" i="65032"/>
  <c r="MH125" i="65032" s="1"/>
  <c r="MI125" i="65032"/>
  <c r="MJ125" i="65032" s="1"/>
  <c r="MG129" i="65032"/>
  <c r="MH129" i="65032" s="1"/>
  <c r="MI129" i="65032"/>
  <c r="MJ129" i="65032" s="1"/>
  <c r="MG149" i="65032"/>
  <c r="MH149" i="65032" s="1"/>
  <c r="MI149" i="65032"/>
  <c r="MJ149" i="65032" s="1"/>
  <c r="MG124" i="65032"/>
  <c r="MH124" i="65032" s="1"/>
  <c r="MI124" i="65032"/>
  <c r="MJ124" i="65032" s="1"/>
  <c r="MG128" i="65032"/>
  <c r="MH128" i="65032" s="1"/>
  <c r="MI128" i="65032"/>
  <c r="MJ128" i="65032" s="1"/>
  <c r="MG127" i="65032"/>
  <c r="MH127" i="65032" s="1"/>
  <c r="MI127" i="65032"/>
  <c r="MJ127" i="65032" s="1"/>
  <c r="MC110" i="65032"/>
  <c r="MD110" i="65032" s="1"/>
  <c r="ME110" i="65032"/>
  <c r="MF110" i="65032" s="1"/>
  <c r="MG150" i="65032"/>
  <c r="MH150" i="65032" s="1"/>
  <c r="MI150" i="65032"/>
  <c r="MJ150" i="65032" s="1"/>
  <c r="MC91" i="65032"/>
  <c r="MD91" i="65032" s="1"/>
  <c r="ME91" i="65032"/>
  <c r="MF91" i="65032" s="1"/>
  <c r="MG148" i="65032"/>
  <c r="MH148" i="65032" s="1"/>
  <c r="MI148" i="65032"/>
  <c r="MJ148" i="65032" s="1"/>
  <c r="MC109" i="65032"/>
  <c r="MD109" i="65032" s="1"/>
  <c r="ME109" i="65032"/>
  <c r="MF109" i="65032" s="1"/>
  <c r="ME96" i="65032"/>
  <c r="MF96" i="65032" s="1"/>
  <c r="MC96" i="65032"/>
  <c r="MD96" i="65032" s="1"/>
  <c r="ME100" i="65032"/>
  <c r="MF100" i="65032" s="1"/>
  <c r="MC100" i="65032"/>
  <c r="MD100" i="65032" s="1"/>
  <c r="ME104" i="65032"/>
  <c r="MF104" i="65032" s="1"/>
  <c r="MC104" i="65032"/>
  <c r="MD104" i="65032" s="1"/>
  <c r="ME108" i="65032"/>
  <c r="MF108" i="65032" s="1"/>
  <c r="MC108" i="65032"/>
  <c r="MD108" i="65032" s="1"/>
  <c r="ME94" i="65032"/>
  <c r="MF94" i="65032" s="1"/>
  <c r="MC94" i="65032"/>
  <c r="MD94" i="65032" s="1"/>
  <c r="ME98" i="65032"/>
  <c r="MF98" i="65032" s="1"/>
  <c r="MC98" i="65032"/>
  <c r="MD98" i="65032" s="1"/>
  <c r="ME102" i="65032"/>
  <c r="MF102" i="65032" s="1"/>
  <c r="MC102" i="65032"/>
  <c r="MD102" i="65032" s="1"/>
  <c r="ME106" i="65032"/>
  <c r="MF106" i="65032" s="1"/>
  <c r="MC106" i="65032"/>
  <c r="MD106" i="65032" s="1"/>
  <c r="ME92" i="65032"/>
  <c r="MF92" i="65032" s="1"/>
  <c r="MC92" i="65032"/>
  <c r="MD92" i="65032" s="1"/>
  <c r="ME107" i="65032"/>
  <c r="MF107" i="65032" s="1"/>
  <c r="MC107" i="65032"/>
  <c r="MD107" i="65032" s="1"/>
  <c r="MI114" i="65032"/>
  <c r="MJ114" i="65032" s="1"/>
  <c r="MG114" i="65032"/>
  <c r="MH114" i="65032" s="1"/>
  <c r="MI118" i="65032"/>
  <c r="MJ118" i="65032" s="1"/>
  <c r="MG118" i="65032"/>
  <c r="MH118" i="65032" s="1"/>
  <c r="MI122" i="65032"/>
  <c r="MJ122" i="65032" s="1"/>
  <c r="MG122" i="65032"/>
  <c r="MH122" i="65032" s="1"/>
  <c r="MI134" i="65032"/>
  <c r="MJ134" i="65032" s="1"/>
  <c r="MG134" i="65032"/>
  <c r="MH134" i="65032" s="1"/>
  <c r="MI138" i="65032"/>
  <c r="MJ138" i="65032" s="1"/>
  <c r="MG138" i="65032"/>
  <c r="MH138" i="65032" s="1"/>
  <c r="MI142" i="65032"/>
  <c r="MJ142" i="65032" s="1"/>
  <c r="MG142" i="65032"/>
  <c r="MH142" i="65032" s="1"/>
  <c r="MI146" i="65032"/>
  <c r="MJ146" i="65032" s="1"/>
  <c r="MG146" i="65032"/>
  <c r="MH146" i="65032" s="1"/>
  <c r="MI113" i="65032"/>
  <c r="MJ113" i="65032" s="1"/>
  <c r="MG113" i="65032"/>
  <c r="MH113" i="65032" s="1"/>
  <c r="MI117" i="65032"/>
  <c r="MJ117" i="65032" s="1"/>
  <c r="MG117" i="65032"/>
  <c r="MH117" i="65032" s="1"/>
  <c r="MI121" i="65032"/>
  <c r="MJ121" i="65032" s="1"/>
  <c r="MG121" i="65032"/>
  <c r="MH121" i="65032" s="1"/>
  <c r="MI133" i="65032"/>
  <c r="MJ133" i="65032" s="1"/>
  <c r="MG133" i="65032"/>
  <c r="MH133" i="65032" s="1"/>
  <c r="MI137" i="65032"/>
  <c r="MJ137" i="65032" s="1"/>
  <c r="MG137" i="65032"/>
  <c r="MH137" i="65032" s="1"/>
  <c r="MI141" i="65032"/>
  <c r="MJ141" i="65032" s="1"/>
  <c r="MG141" i="65032"/>
  <c r="MH141" i="65032" s="1"/>
  <c r="MI145" i="65032"/>
  <c r="MJ145" i="65032" s="1"/>
  <c r="MG145" i="65032"/>
  <c r="MH145" i="65032" s="1"/>
  <c r="MI112" i="65032"/>
  <c r="MJ112" i="65032" s="1"/>
  <c r="MG112" i="65032"/>
  <c r="MH112" i="65032" s="1"/>
  <c r="MI116" i="65032"/>
  <c r="MJ116" i="65032" s="1"/>
  <c r="MG116" i="65032"/>
  <c r="MH116" i="65032" s="1"/>
  <c r="MI120" i="65032"/>
  <c r="MJ120" i="65032" s="1"/>
  <c r="MG120" i="65032"/>
  <c r="MH120" i="65032" s="1"/>
  <c r="MI132" i="65032"/>
  <c r="MJ132" i="65032" s="1"/>
  <c r="MG132" i="65032"/>
  <c r="MH132" i="65032" s="1"/>
  <c r="MI136" i="65032"/>
  <c r="MJ136" i="65032" s="1"/>
  <c r="MG136" i="65032"/>
  <c r="MH136" i="65032" s="1"/>
  <c r="MI140" i="65032"/>
  <c r="MJ140" i="65032" s="1"/>
  <c r="MG140" i="65032"/>
  <c r="MH140" i="65032" s="1"/>
  <c r="MI144" i="65032"/>
  <c r="MJ144" i="65032" s="1"/>
  <c r="MG144" i="65032"/>
  <c r="MH144" i="65032" s="1"/>
  <c r="MI111" i="65032"/>
  <c r="MJ111" i="65032" s="1"/>
  <c r="MG111" i="65032"/>
  <c r="MH111" i="65032" s="1"/>
  <c r="MI115" i="65032"/>
  <c r="MJ115" i="65032" s="1"/>
  <c r="MG115" i="65032"/>
  <c r="MH115" i="65032" s="1"/>
  <c r="MI119" i="65032"/>
  <c r="MJ119" i="65032" s="1"/>
  <c r="MG119" i="65032"/>
  <c r="MH119" i="65032" s="1"/>
  <c r="MG123" i="65032"/>
  <c r="MH123" i="65032" s="1"/>
  <c r="MI123" i="65032"/>
  <c r="MJ123" i="65032" s="1"/>
  <c r="MI131" i="65032"/>
  <c r="MJ131" i="65032" s="1"/>
  <c r="MG131" i="65032"/>
  <c r="MH131" i="65032" s="1"/>
  <c r="MI135" i="65032"/>
  <c r="MJ135" i="65032" s="1"/>
  <c r="MG135" i="65032"/>
  <c r="MH135" i="65032" s="1"/>
  <c r="MI139" i="65032"/>
  <c r="MJ139" i="65032" s="1"/>
  <c r="MG139" i="65032"/>
  <c r="MH139" i="65032" s="1"/>
  <c r="MI143" i="65032"/>
  <c r="MJ143" i="65032" s="1"/>
  <c r="MG143" i="65032"/>
  <c r="MH143" i="65032" s="1"/>
  <c r="ME95" i="65032"/>
  <c r="MF95" i="65032" s="1"/>
  <c r="MC95" i="65032"/>
  <c r="MD95" i="65032" s="1"/>
  <c r="ME105" i="65032"/>
  <c r="MF105" i="65032" s="1"/>
  <c r="MC105" i="65032"/>
  <c r="MD105" i="65032" s="1"/>
  <c r="MI147" i="65032"/>
  <c r="MJ147" i="65032" s="1"/>
  <c r="MG147" i="65032"/>
  <c r="MH147" i="65032" s="1"/>
  <c r="ME97" i="65032"/>
  <c r="MF97" i="65032" s="1"/>
  <c r="MC97" i="65032"/>
  <c r="MD97" i="65032" s="1"/>
  <c r="ME103" i="65032"/>
  <c r="MF103" i="65032" s="1"/>
  <c r="MC103" i="65032"/>
  <c r="MD103" i="65032" s="1"/>
  <c r="ME93" i="65032"/>
  <c r="MF93" i="65032" s="1"/>
  <c r="MC93" i="65032"/>
  <c r="MD93" i="65032" s="1"/>
  <c r="ME99" i="65032"/>
  <c r="MF99" i="65032" s="1"/>
  <c r="MC99" i="65032"/>
  <c r="MD99" i="65032" s="1"/>
  <c r="ME101" i="65032"/>
  <c r="MF101" i="65032" s="1"/>
  <c r="MC101" i="65032"/>
  <c r="MD101" i="65032" s="1"/>
  <c r="MO296" i="65032" l="1"/>
  <c r="MP296" i="65032" s="1"/>
  <c r="MQ296" i="65032"/>
  <c r="MR296" i="65032" s="1"/>
  <c r="MO284" i="65032"/>
  <c r="MP284" i="65032" s="1"/>
  <c r="MQ284" i="65032"/>
  <c r="MR284" i="65032" s="1"/>
  <c r="MO340" i="65032"/>
  <c r="MP340" i="65032" s="1"/>
  <c r="MQ340" i="65032"/>
  <c r="MR340" i="65032" s="1"/>
  <c r="MQ309" i="65032"/>
  <c r="MR309" i="65032" s="1"/>
  <c r="MO309" i="65032"/>
  <c r="MP309" i="65032" s="1"/>
  <c r="MO323" i="65032"/>
  <c r="MP323" i="65032" s="1"/>
  <c r="MQ323" i="65032"/>
  <c r="MR323" i="65032" s="1"/>
  <c r="MO335" i="65032"/>
  <c r="MP335" i="65032" s="1"/>
  <c r="MQ335" i="65032"/>
  <c r="MR335" i="65032" s="1"/>
  <c r="MO321" i="65032"/>
  <c r="MP321" i="65032" s="1"/>
  <c r="MQ321" i="65032"/>
  <c r="MR321" i="65032" s="1"/>
  <c r="MQ339" i="65032"/>
  <c r="MR339" i="65032" s="1"/>
  <c r="MO339" i="65032"/>
  <c r="MP339" i="65032" s="1"/>
  <c r="MO324" i="65032"/>
  <c r="MP324" i="65032" s="1"/>
  <c r="MQ324" i="65032"/>
  <c r="MR324" i="65032" s="1"/>
  <c r="MM282" i="65032"/>
  <c r="MN282" i="65032" s="1"/>
  <c r="MK282" i="65032"/>
  <c r="ML282" i="65032" s="1"/>
  <c r="MQ288" i="65032"/>
  <c r="MR288" i="65032" s="1"/>
  <c r="MO288" i="65032"/>
  <c r="MP288" i="65032" s="1"/>
  <c r="MQ293" i="65032"/>
  <c r="MR293" i="65032" s="1"/>
  <c r="MO293" i="65032"/>
  <c r="MP293" i="65032" s="1"/>
  <c r="MQ341" i="65032"/>
  <c r="MR341" i="65032" s="1"/>
  <c r="MO341" i="65032"/>
  <c r="MP341" i="65032" s="1"/>
  <c r="MQ316" i="65032"/>
  <c r="MR316" i="65032" s="1"/>
  <c r="MO316" i="65032"/>
  <c r="MP316" i="65032" s="1"/>
  <c r="MQ338" i="65032"/>
  <c r="MR338" i="65032" s="1"/>
  <c r="MO338" i="65032"/>
  <c r="MP338" i="65032" s="1"/>
  <c r="MO283" i="65032"/>
  <c r="MP283" i="65032" s="1"/>
  <c r="MQ283" i="65032"/>
  <c r="MR283" i="65032" s="1"/>
  <c r="MQ336" i="65032"/>
  <c r="MR336" i="65032" s="1"/>
  <c r="MO336" i="65032"/>
  <c r="MP336" i="65032" s="1"/>
  <c r="MQ327" i="65032"/>
  <c r="MR327" i="65032" s="1"/>
  <c r="MO327" i="65032"/>
  <c r="MP327" i="65032" s="1"/>
  <c r="MO312" i="65032"/>
  <c r="MP312" i="65032" s="1"/>
  <c r="MQ312" i="65032"/>
  <c r="MR312" i="65032" s="1"/>
  <c r="MO313" i="65032"/>
  <c r="MP313" i="65032" s="1"/>
  <c r="MQ313" i="65032"/>
  <c r="MR313" i="65032" s="1"/>
  <c r="MO289" i="65032"/>
  <c r="MP289" i="65032" s="1"/>
  <c r="MQ289" i="65032"/>
  <c r="MR289" i="65032" s="1"/>
  <c r="MO290" i="65032"/>
  <c r="MP290" i="65032" s="1"/>
  <c r="MQ290" i="65032"/>
  <c r="MR290" i="65032" s="1"/>
  <c r="MO330" i="65032"/>
  <c r="MP330" i="65032" s="1"/>
  <c r="MQ330" i="65032"/>
  <c r="MR330" i="65032" s="1"/>
  <c r="MQ317" i="65032"/>
  <c r="MR317" i="65032" s="1"/>
  <c r="MO317" i="65032"/>
  <c r="MP317" i="65032" s="1"/>
  <c r="MO287" i="65032"/>
  <c r="MP287" i="65032" s="1"/>
  <c r="MQ287" i="65032"/>
  <c r="MR287" i="65032" s="1"/>
  <c r="MO303" i="65032"/>
  <c r="MP303" i="65032" s="1"/>
  <c r="MQ303" i="65032"/>
  <c r="MR303" i="65032" s="1"/>
  <c r="MQ298" i="65032"/>
  <c r="MR298" i="65032" s="1"/>
  <c r="MO298" i="65032"/>
  <c r="MP298" i="65032" s="1"/>
  <c r="MQ325" i="65032"/>
  <c r="MR325" i="65032" s="1"/>
  <c r="MO325" i="65032"/>
  <c r="MP325" i="65032" s="1"/>
  <c r="MO294" i="65032"/>
  <c r="MP294" i="65032" s="1"/>
  <c r="MQ294" i="65032"/>
  <c r="MR294" i="65032" s="1"/>
  <c r="MQ332" i="65032"/>
  <c r="MR332" i="65032" s="1"/>
  <c r="MO332" i="65032"/>
  <c r="MP332" i="65032" s="1"/>
  <c r="MO318" i="65032"/>
  <c r="MP318" i="65032" s="1"/>
  <c r="MQ318" i="65032"/>
  <c r="MR318" i="65032" s="1"/>
  <c r="MQ300" i="65032"/>
  <c r="MR300" i="65032" s="1"/>
  <c r="MO300" i="65032"/>
  <c r="MP300" i="65032" s="1"/>
  <c r="MO320" i="65032"/>
  <c r="MP320" i="65032" s="1"/>
  <c r="MQ320" i="65032"/>
  <c r="MR320" i="65032" s="1"/>
  <c r="MO328" i="65032"/>
  <c r="MP328" i="65032" s="1"/>
  <c r="MQ328" i="65032"/>
  <c r="MR328" i="65032" s="1"/>
  <c r="MO322" i="65032"/>
  <c r="MP322" i="65032" s="1"/>
  <c r="MQ322" i="65032"/>
  <c r="MR322" i="65032" s="1"/>
  <c r="MO299" i="65032"/>
  <c r="MP299" i="65032" s="1"/>
  <c r="MQ299" i="65032"/>
  <c r="MR299" i="65032" s="1"/>
  <c r="MQ302" i="65032"/>
  <c r="MR302" i="65032" s="1"/>
  <c r="MO302" i="65032"/>
  <c r="MP302" i="65032" s="1"/>
  <c r="MO333" i="65032"/>
  <c r="MP333" i="65032" s="1"/>
  <c r="MQ333" i="65032"/>
  <c r="MR333" i="65032" s="1"/>
  <c r="MQ310" i="65032"/>
  <c r="MR310" i="65032" s="1"/>
  <c r="MO310" i="65032"/>
  <c r="MP310" i="65032" s="1"/>
  <c r="MQ315" i="65032"/>
  <c r="MR315" i="65032" s="1"/>
  <c r="MO315" i="65032"/>
  <c r="MP315" i="65032" s="1"/>
  <c r="MO305" i="65032"/>
  <c r="MP305" i="65032" s="1"/>
  <c r="MQ305" i="65032"/>
  <c r="MR305" i="65032" s="1"/>
  <c r="MQ314" i="65032"/>
  <c r="MR314" i="65032" s="1"/>
  <c r="MO314" i="65032"/>
  <c r="MP314" i="65032" s="1"/>
  <c r="MO334" i="65032"/>
  <c r="MP334" i="65032" s="1"/>
  <c r="MQ334" i="65032"/>
  <c r="MR334" i="65032" s="1"/>
  <c r="MQ301" i="65032"/>
  <c r="MR301" i="65032" s="1"/>
  <c r="MO301" i="65032"/>
  <c r="MP301" i="65032" s="1"/>
  <c r="MQ295" i="65032"/>
  <c r="MR295" i="65032" s="1"/>
  <c r="MO295" i="65032"/>
  <c r="MP295" i="65032" s="1"/>
  <c r="MO329" i="65032"/>
  <c r="MP329" i="65032" s="1"/>
  <c r="MQ329" i="65032"/>
  <c r="MR329" i="65032" s="1"/>
  <c r="MQ292" i="65032"/>
  <c r="MR292" i="65032" s="1"/>
  <c r="MO292" i="65032"/>
  <c r="MP292" i="65032" s="1"/>
  <c r="MQ291" i="65032"/>
  <c r="MR291" i="65032" s="1"/>
  <c r="MO291" i="65032"/>
  <c r="MP291" i="65032" s="1"/>
  <c r="MQ331" i="65032"/>
  <c r="MR331" i="65032" s="1"/>
  <c r="MO331" i="65032"/>
  <c r="MP331" i="65032" s="1"/>
  <c r="MO307" i="65032"/>
  <c r="MP307" i="65032" s="1"/>
  <c r="MQ307" i="65032"/>
  <c r="MR307" i="65032" s="1"/>
  <c r="MQ319" i="65032"/>
  <c r="MR319" i="65032" s="1"/>
  <c r="MO319" i="65032"/>
  <c r="MP319" i="65032" s="1"/>
  <c r="MQ304" i="65032"/>
  <c r="MR304" i="65032" s="1"/>
  <c r="MO304" i="65032"/>
  <c r="MP304" i="65032" s="1"/>
  <c r="MO306" i="65032"/>
  <c r="MP306" i="65032" s="1"/>
  <c r="MQ306" i="65032"/>
  <c r="MR306" i="65032" s="1"/>
  <c r="MQ311" i="65032"/>
  <c r="MR311" i="65032" s="1"/>
  <c r="MO311" i="65032"/>
  <c r="MP311" i="65032" s="1"/>
  <c r="MO297" i="65032"/>
  <c r="MP297" i="65032" s="1"/>
  <c r="MQ297" i="65032"/>
  <c r="MR297" i="65032" s="1"/>
  <c r="MO308" i="65032"/>
  <c r="MP308" i="65032" s="1"/>
  <c r="MQ308" i="65032"/>
  <c r="MR308" i="65032" s="1"/>
  <c r="MQ285" i="65032"/>
  <c r="MR285" i="65032" s="1"/>
  <c r="MO285" i="65032"/>
  <c r="MP285" i="65032" s="1"/>
  <c r="MO326" i="65032"/>
  <c r="MP326" i="65032" s="1"/>
  <c r="MQ326" i="65032"/>
  <c r="MR326" i="65032" s="1"/>
  <c r="MQ337" i="65032"/>
  <c r="MR337" i="65032" s="1"/>
  <c r="MO337" i="65032"/>
  <c r="MP337" i="65032" s="1"/>
  <c r="MO286" i="65032"/>
  <c r="MP286" i="65032" s="1"/>
  <c r="MQ286" i="65032"/>
  <c r="MR286" i="65032" s="1"/>
  <c r="KO66" i="65032"/>
  <c r="FI66" i="65032"/>
  <c r="KQ66" i="65032"/>
  <c r="KN193" i="65032"/>
  <c r="KN257" i="65032" s="1"/>
  <c r="KL193" i="65032"/>
  <c r="KK257" i="65032"/>
  <c r="KL257" i="65032" s="1"/>
  <c r="KK175" i="65032"/>
  <c r="KL48" i="65032"/>
  <c r="KM175" i="65032"/>
  <c r="KM239" i="65032" s="1"/>
  <c r="KN48" i="65032"/>
  <c r="MF62" i="65032"/>
  <c r="MI62" i="65032" s="1"/>
  <c r="MJ62" i="65032" s="1"/>
  <c r="MM62" i="65032" s="1"/>
  <c r="MN62" i="65032" s="1"/>
  <c r="MQ62" i="65032" s="1"/>
  <c r="KA49" i="65032"/>
  <c r="JY49" i="65032"/>
  <c r="JX176" i="65032"/>
  <c r="JX240" i="65032" s="1"/>
  <c r="FE49" i="65032"/>
  <c r="JV176" i="65032"/>
  <c r="JU240" i="65032"/>
  <c r="JV240" i="65032" s="1"/>
  <c r="MC253" i="65032"/>
  <c r="MD253" i="65032" s="1"/>
  <c r="KO261" i="65032"/>
  <c r="KP261" i="65032" s="1"/>
  <c r="KP197" i="65032"/>
  <c r="KU70" i="65032"/>
  <c r="KR197" i="65032"/>
  <c r="KR261" i="65032" s="1"/>
  <c r="FJ70" i="65032"/>
  <c r="KS70" i="65032"/>
  <c r="LE50" i="65032"/>
  <c r="FM50" i="65032"/>
  <c r="LD177" i="65032"/>
  <c r="LD241" i="65032" s="1"/>
  <c r="LG50" i="65032"/>
  <c r="LB177" i="65032"/>
  <c r="LA241" i="65032"/>
  <c r="LB241" i="65032" s="1"/>
  <c r="JU229" i="65032"/>
  <c r="JV229" i="65032" s="1"/>
  <c r="JV165" i="65032"/>
  <c r="JX165" i="65032"/>
  <c r="JX229" i="65032" s="1"/>
  <c r="KA38" i="65032"/>
  <c r="JY38" i="65032"/>
  <c r="FE38" i="65032"/>
  <c r="KA32" i="65032"/>
  <c r="JY32" i="65032"/>
  <c r="JX159" i="65032"/>
  <c r="JX223" i="65032" s="1"/>
  <c r="FE32" i="65032"/>
  <c r="KL158" i="65032"/>
  <c r="KK222" i="65032"/>
  <c r="KL222" i="65032" s="1"/>
  <c r="JU223" i="65032"/>
  <c r="JV223" i="65032" s="1"/>
  <c r="JV159" i="65032"/>
  <c r="KQ31" i="65032"/>
  <c r="FI31" i="65032"/>
  <c r="KO31" i="65032"/>
  <c r="KN158" i="65032"/>
  <c r="KN222" i="65032" s="1"/>
  <c r="KA170" i="65032"/>
  <c r="KA234" i="65032" s="1"/>
  <c r="KB43" i="65032"/>
  <c r="JZ43" i="65032"/>
  <c r="JY170" i="65032"/>
  <c r="JZ169" i="65032"/>
  <c r="JY233" i="65032"/>
  <c r="JZ233" i="65032" s="1"/>
  <c r="KD41" i="65032"/>
  <c r="KC168" i="65032"/>
  <c r="KL205" i="65032"/>
  <c r="KK269" i="65032"/>
  <c r="KL269" i="65032" s="1"/>
  <c r="FI78" i="65032"/>
  <c r="KN205" i="65032"/>
  <c r="KN269" i="65032" s="1"/>
  <c r="KO78" i="65032"/>
  <c r="KQ78" i="65032"/>
  <c r="KB169" i="65032"/>
  <c r="KB233" i="65032" s="1"/>
  <c r="KC42" i="65032"/>
  <c r="KE42" i="65032"/>
  <c r="FF42" i="65032"/>
  <c r="KE168" i="65032"/>
  <c r="KE232" i="65032" s="1"/>
  <c r="KF41" i="65032"/>
  <c r="KO270" i="65032"/>
  <c r="KP270" i="65032" s="1"/>
  <c r="KP206" i="65032"/>
  <c r="KU79" i="65032"/>
  <c r="KS79" i="65032"/>
  <c r="FJ79" i="65032"/>
  <c r="KR206" i="65032"/>
  <c r="KR270" i="65032" s="1"/>
  <c r="KV34" i="65032"/>
  <c r="KU161" i="65032"/>
  <c r="KU225" i="65032" s="1"/>
  <c r="JU160" i="65032"/>
  <c r="JV33" i="65032"/>
  <c r="KT34" i="65032"/>
  <c r="KS161" i="65032"/>
  <c r="JX33" i="65032"/>
  <c r="JW160" i="65032"/>
  <c r="JW224" i="65032" s="1"/>
  <c r="KG184" i="65032"/>
  <c r="KH57" i="65032"/>
  <c r="KG73" i="65032"/>
  <c r="KI73" i="65032"/>
  <c r="FG73" i="65032"/>
  <c r="KF200" i="65032"/>
  <c r="KF264" i="65032" s="1"/>
  <c r="KD200" i="65032"/>
  <c r="KC264" i="65032"/>
  <c r="KD264" i="65032" s="1"/>
  <c r="LW211" i="65032"/>
  <c r="LW275" i="65032" s="1"/>
  <c r="LX84" i="65032"/>
  <c r="KJ57" i="65032"/>
  <c r="KI184" i="65032"/>
  <c r="KI248" i="65032" s="1"/>
  <c r="LQ81" i="65032"/>
  <c r="LS81" i="65032"/>
  <c r="FP81" i="65032"/>
  <c r="LP208" i="65032"/>
  <c r="LP272" i="65032" s="1"/>
  <c r="LN208" i="65032"/>
  <c r="LM272" i="65032"/>
  <c r="LN272" i="65032" s="1"/>
  <c r="JY173" i="65032"/>
  <c r="JZ46" i="65032"/>
  <c r="FD24" i="65032"/>
  <c r="LV84" i="65032"/>
  <c r="LU211" i="65032"/>
  <c r="KA173" i="65032"/>
  <c r="KA237" i="65032" s="1"/>
  <c r="KB46" i="65032"/>
  <c r="KP183" i="65032"/>
  <c r="KO247" i="65032"/>
  <c r="KP247" i="65032" s="1"/>
  <c r="JU167" i="65032"/>
  <c r="JV40" i="65032"/>
  <c r="KL199" i="65032"/>
  <c r="KK263" i="65032"/>
  <c r="KL263" i="65032" s="1"/>
  <c r="FH61" i="65032"/>
  <c r="KM61" i="65032"/>
  <c r="KJ188" i="65032"/>
  <c r="KJ252" i="65032" s="1"/>
  <c r="KK61" i="65032"/>
  <c r="KR82" i="65032"/>
  <c r="KQ209" i="65032"/>
  <c r="KQ273" i="65032" s="1"/>
  <c r="KL207" i="65032"/>
  <c r="KK271" i="65032"/>
  <c r="KL271" i="65032" s="1"/>
  <c r="FJ56" i="65032"/>
  <c r="KR183" i="65032"/>
  <c r="KR247" i="65032" s="1"/>
  <c r="KS56" i="65032"/>
  <c r="KU56" i="65032"/>
  <c r="KP162" i="65032"/>
  <c r="KO226" i="65032"/>
  <c r="KP226" i="65032" s="1"/>
  <c r="KQ72" i="65032"/>
  <c r="FI72" i="65032"/>
  <c r="KN199" i="65032"/>
  <c r="KN263" i="65032" s="1"/>
  <c r="KO72" i="65032"/>
  <c r="KP82" i="65032"/>
  <c r="KO209" i="65032"/>
  <c r="KA195" i="65032"/>
  <c r="KA259" i="65032" s="1"/>
  <c r="KB68" i="65032"/>
  <c r="KD156" i="65032"/>
  <c r="KC220" i="65032"/>
  <c r="KD220" i="65032" s="1"/>
  <c r="KH188" i="65032"/>
  <c r="KG252" i="65032"/>
  <c r="KH252" i="65032" s="1"/>
  <c r="KQ80" i="65032"/>
  <c r="FI80" i="65032"/>
  <c r="KO80" i="65032"/>
  <c r="KN207" i="65032"/>
  <c r="KN271" i="65032" s="1"/>
  <c r="JZ68" i="65032"/>
  <c r="JY195" i="65032"/>
  <c r="JW167" i="65032"/>
  <c r="JW231" i="65032" s="1"/>
  <c r="JX40" i="65032"/>
  <c r="KG29" i="65032"/>
  <c r="KF156" i="65032"/>
  <c r="KF220" i="65032" s="1"/>
  <c r="KI29" i="65032"/>
  <c r="FG29" i="65032"/>
  <c r="KS35" i="65032"/>
  <c r="FJ35" i="65032"/>
  <c r="KR162" i="65032"/>
  <c r="KR226" i="65032" s="1"/>
  <c r="KU35" i="65032"/>
  <c r="KB76" i="65032"/>
  <c r="KA203" i="65032"/>
  <c r="KA267" i="65032" s="1"/>
  <c r="JX178" i="65032"/>
  <c r="JX242" i="65032" s="1"/>
  <c r="FE51" i="65032"/>
  <c r="KA51" i="65032"/>
  <c r="JY51" i="65032"/>
  <c r="KA212" i="65032"/>
  <c r="KA276" i="65032" s="1"/>
  <c r="KB85" i="65032"/>
  <c r="FH64" i="65032"/>
  <c r="KJ191" i="65032"/>
  <c r="KJ255" i="65032" s="1"/>
  <c r="KM64" i="65032"/>
  <c r="KK64" i="65032"/>
  <c r="JV178" i="65032"/>
  <c r="JU242" i="65032"/>
  <c r="JV242" i="65032" s="1"/>
  <c r="JZ76" i="65032"/>
  <c r="JY203" i="65032"/>
  <c r="JW172" i="65032"/>
  <c r="JW236" i="65032" s="1"/>
  <c r="JX45" i="65032"/>
  <c r="JZ85" i="65032"/>
  <c r="JY212" i="65032"/>
  <c r="JV45" i="65032"/>
  <c r="JU172" i="65032"/>
  <c r="KH191" i="65032"/>
  <c r="KG255" i="65032"/>
  <c r="KH255" i="65032" s="1"/>
  <c r="JU218" i="65032"/>
  <c r="JV218" i="65032" s="1"/>
  <c r="JV154" i="65032"/>
  <c r="KS63" i="65032"/>
  <c r="FJ63" i="65032"/>
  <c r="KR190" i="65032"/>
  <c r="KR254" i="65032" s="1"/>
  <c r="KU63" i="65032"/>
  <c r="JZ213" i="65032"/>
  <c r="JY277" i="65032"/>
  <c r="JZ277" i="65032" s="1"/>
  <c r="FG37" i="65032"/>
  <c r="KF164" i="65032"/>
  <c r="KF228" i="65032" s="1"/>
  <c r="KG37" i="65032"/>
  <c r="KI37" i="65032"/>
  <c r="JU171" i="65032"/>
  <c r="JV44" i="65032"/>
  <c r="JW155" i="65032"/>
  <c r="JW219" i="65032" s="1"/>
  <c r="JX28" i="65032"/>
  <c r="JW171" i="65032"/>
  <c r="JW235" i="65032" s="1"/>
  <c r="JX44" i="65032"/>
  <c r="KE69" i="65032"/>
  <c r="FF69" i="65032"/>
  <c r="KC69" i="65032"/>
  <c r="KB196" i="65032"/>
  <c r="KB260" i="65032" s="1"/>
  <c r="JU155" i="65032"/>
  <c r="JV28" i="65032"/>
  <c r="KC228" i="65032"/>
  <c r="KD228" i="65032" s="1"/>
  <c r="KD164" i="65032"/>
  <c r="JY260" i="65032"/>
  <c r="JZ260" i="65032" s="1"/>
  <c r="JZ196" i="65032"/>
  <c r="JY221" i="65032"/>
  <c r="JZ221" i="65032" s="1"/>
  <c r="JZ157" i="65032"/>
  <c r="JY27" i="65032"/>
  <c r="JX154" i="65032"/>
  <c r="JX218" i="65032" s="1"/>
  <c r="KA27" i="65032"/>
  <c r="FE27" i="65032"/>
  <c r="KO254" i="65032"/>
  <c r="KP254" i="65032" s="1"/>
  <c r="KP190" i="65032"/>
  <c r="KB157" i="65032"/>
  <c r="KB221" i="65032" s="1"/>
  <c r="KE30" i="65032"/>
  <c r="KC30" i="65032"/>
  <c r="FF30" i="65032"/>
  <c r="FF86" i="65032"/>
  <c r="KC86" i="65032"/>
  <c r="KE86" i="65032"/>
  <c r="KB213" i="65032"/>
  <c r="KB277" i="65032" s="1"/>
  <c r="KN60" i="65032"/>
  <c r="KM187" i="65032"/>
  <c r="KM251" i="65032" s="1"/>
  <c r="KQ194" i="65032"/>
  <c r="KQ258" i="65032" s="1"/>
  <c r="KR67" i="65032"/>
  <c r="KM202" i="65032"/>
  <c r="KM266" i="65032" s="1"/>
  <c r="KN75" i="65032"/>
  <c r="JZ174" i="65032"/>
  <c r="JY238" i="65032"/>
  <c r="JZ238" i="65032" s="1"/>
  <c r="KQ201" i="65032"/>
  <c r="KQ265" i="65032" s="1"/>
  <c r="KR74" i="65032"/>
  <c r="KL163" i="65032"/>
  <c r="KK227" i="65032"/>
  <c r="KL227" i="65032" s="1"/>
  <c r="JZ54" i="65032"/>
  <c r="JY181" i="65032"/>
  <c r="KC179" i="65032"/>
  <c r="KD52" i="65032"/>
  <c r="JZ210" i="65032"/>
  <c r="JY274" i="65032"/>
  <c r="JZ274" i="65032" s="1"/>
  <c r="KD71" i="65032"/>
  <c r="KC198" i="65032"/>
  <c r="KL60" i="65032"/>
  <c r="KK187" i="65032"/>
  <c r="KO194" i="65032"/>
  <c r="KP67" i="65032"/>
  <c r="KB186" i="65032"/>
  <c r="KB250" i="65032" s="1"/>
  <c r="KE59" i="65032"/>
  <c r="FF59" i="65032"/>
  <c r="KC59" i="65032"/>
  <c r="JY250" i="65032"/>
  <c r="JZ250" i="65032" s="1"/>
  <c r="JZ186" i="65032"/>
  <c r="KB174" i="65032"/>
  <c r="KB238" i="65032" s="1"/>
  <c r="KC47" i="65032"/>
  <c r="KE47" i="65032"/>
  <c r="FF47" i="65032"/>
  <c r="KQ36" i="65032"/>
  <c r="KO36" i="65032"/>
  <c r="FI36" i="65032"/>
  <c r="KN163" i="65032"/>
  <c r="KN227" i="65032" s="1"/>
  <c r="FF65" i="65032"/>
  <c r="KC65" i="65032"/>
  <c r="KB192" i="65032"/>
  <c r="KB256" i="65032" s="1"/>
  <c r="KE65" i="65032"/>
  <c r="KB39" i="65032"/>
  <c r="KA166" i="65032"/>
  <c r="KA230" i="65032" s="1"/>
  <c r="JZ192" i="65032"/>
  <c r="JY256" i="65032"/>
  <c r="JZ256" i="65032" s="1"/>
  <c r="KL75" i="65032"/>
  <c r="KK202" i="65032"/>
  <c r="KE179" i="65032"/>
  <c r="KE243" i="65032" s="1"/>
  <c r="KF52" i="65032"/>
  <c r="FF83" i="65032"/>
  <c r="KC83" i="65032"/>
  <c r="KB210" i="65032"/>
  <c r="KB274" i="65032" s="1"/>
  <c r="KE83" i="65032"/>
  <c r="KF71" i="65032"/>
  <c r="KE198" i="65032"/>
  <c r="KE262" i="65032" s="1"/>
  <c r="JY166" i="65032"/>
  <c r="JZ39" i="65032"/>
  <c r="KO201" i="65032"/>
  <c r="KP74" i="65032"/>
  <c r="KB54" i="65032"/>
  <c r="KA181" i="65032"/>
  <c r="KA245" i="65032" s="1"/>
  <c r="KA204" i="65032"/>
  <c r="KA268" i="65032" s="1"/>
  <c r="KB77" i="65032"/>
  <c r="JY204" i="65032"/>
  <c r="JZ77" i="65032"/>
  <c r="JY180" i="65032"/>
  <c r="JZ53" i="65032"/>
  <c r="KA180" i="65032"/>
  <c r="KA244" i="65032" s="1"/>
  <c r="KB53" i="65032"/>
  <c r="JY182" i="65032"/>
  <c r="JZ55" i="65032"/>
  <c r="KB55" i="65032"/>
  <c r="KA182" i="65032"/>
  <c r="KA246" i="65032" s="1"/>
  <c r="KA185" i="65032"/>
  <c r="KA249" i="65032" s="1"/>
  <c r="KB58" i="65032"/>
  <c r="JZ58" i="65032"/>
  <c r="JY185" i="65032"/>
  <c r="MG101" i="65032"/>
  <c r="MH101" i="65032" s="1"/>
  <c r="MI101" i="65032"/>
  <c r="MJ101" i="65032" s="1"/>
  <c r="MG99" i="65032"/>
  <c r="MH99" i="65032" s="1"/>
  <c r="MI99" i="65032"/>
  <c r="MJ99" i="65032" s="1"/>
  <c r="MG93" i="65032"/>
  <c r="MH93" i="65032" s="1"/>
  <c r="MI93" i="65032"/>
  <c r="MJ93" i="65032" s="1"/>
  <c r="MG103" i="65032"/>
  <c r="MH103" i="65032" s="1"/>
  <c r="MI103" i="65032"/>
  <c r="MJ103" i="65032" s="1"/>
  <c r="MG97" i="65032"/>
  <c r="MH97" i="65032" s="1"/>
  <c r="MI97" i="65032"/>
  <c r="MJ97" i="65032" s="1"/>
  <c r="MK147" i="65032"/>
  <c r="ML147" i="65032" s="1"/>
  <c r="MM147" i="65032"/>
  <c r="MN147" i="65032" s="1"/>
  <c r="MG105" i="65032"/>
  <c r="MH105" i="65032" s="1"/>
  <c r="MI105" i="65032"/>
  <c r="MJ105" i="65032" s="1"/>
  <c r="MG95" i="65032"/>
  <c r="MH95" i="65032" s="1"/>
  <c r="MI95" i="65032"/>
  <c r="MJ95" i="65032" s="1"/>
  <c r="MK143" i="65032"/>
  <c r="ML143" i="65032" s="1"/>
  <c r="MM143" i="65032"/>
  <c r="MN143" i="65032" s="1"/>
  <c r="MK139" i="65032"/>
  <c r="ML139" i="65032" s="1"/>
  <c r="MM139" i="65032"/>
  <c r="MN139" i="65032" s="1"/>
  <c r="MK135" i="65032"/>
  <c r="ML135" i="65032" s="1"/>
  <c r="MM135" i="65032"/>
  <c r="MN135" i="65032" s="1"/>
  <c r="MK131" i="65032"/>
  <c r="ML131" i="65032" s="1"/>
  <c r="MM131" i="65032"/>
  <c r="MN131" i="65032" s="1"/>
  <c r="MK119" i="65032"/>
  <c r="ML119" i="65032" s="1"/>
  <c r="MM119" i="65032"/>
  <c r="MN119" i="65032" s="1"/>
  <c r="MK115" i="65032"/>
  <c r="ML115" i="65032" s="1"/>
  <c r="MM115" i="65032"/>
  <c r="MN115" i="65032" s="1"/>
  <c r="MK111" i="65032"/>
  <c r="ML111" i="65032" s="1"/>
  <c r="MM111" i="65032"/>
  <c r="MN111" i="65032" s="1"/>
  <c r="MK144" i="65032"/>
  <c r="ML144" i="65032" s="1"/>
  <c r="MM144" i="65032"/>
  <c r="MN144" i="65032" s="1"/>
  <c r="MK140" i="65032"/>
  <c r="ML140" i="65032" s="1"/>
  <c r="MM140" i="65032"/>
  <c r="MN140" i="65032" s="1"/>
  <c r="MK136" i="65032"/>
  <c r="ML136" i="65032" s="1"/>
  <c r="MM136" i="65032"/>
  <c r="MN136" i="65032" s="1"/>
  <c r="MK132" i="65032"/>
  <c r="ML132" i="65032" s="1"/>
  <c r="MM132" i="65032"/>
  <c r="MN132" i="65032" s="1"/>
  <c r="MK120" i="65032"/>
  <c r="ML120" i="65032" s="1"/>
  <c r="MM120" i="65032"/>
  <c r="MN120" i="65032" s="1"/>
  <c r="MK116" i="65032"/>
  <c r="ML116" i="65032" s="1"/>
  <c r="MM116" i="65032"/>
  <c r="MN116" i="65032" s="1"/>
  <c r="MK112" i="65032"/>
  <c r="ML112" i="65032" s="1"/>
  <c r="MM112" i="65032"/>
  <c r="MN112" i="65032" s="1"/>
  <c r="MK145" i="65032"/>
  <c r="ML145" i="65032" s="1"/>
  <c r="MM145" i="65032"/>
  <c r="MN145" i="65032" s="1"/>
  <c r="MK141" i="65032"/>
  <c r="ML141" i="65032" s="1"/>
  <c r="MM141" i="65032"/>
  <c r="MN141" i="65032" s="1"/>
  <c r="MK137" i="65032"/>
  <c r="ML137" i="65032" s="1"/>
  <c r="MM137" i="65032"/>
  <c r="MN137" i="65032" s="1"/>
  <c r="MK133" i="65032"/>
  <c r="ML133" i="65032" s="1"/>
  <c r="MM133" i="65032"/>
  <c r="MN133" i="65032" s="1"/>
  <c r="MK121" i="65032"/>
  <c r="ML121" i="65032" s="1"/>
  <c r="MM121" i="65032"/>
  <c r="MN121" i="65032" s="1"/>
  <c r="MK117" i="65032"/>
  <c r="ML117" i="65032" s="1"/>
  <c r="MM117" i="65032"/>
  <c r="MN117" i="65032" s="1"/>
  <c r="MK113" i="65032"/>
  <c r="ML113" i="65032" s="1"/>
  <c r="MM113" i="65032"/>
  <c r="MN113" i="65032" s="1"/>
  <c r="MK146" i="65032"/>
  <c r="ML146" i="65032" s="1"/>
  <c r="MM146" i="65032"/>
  <c r="MN146" i="65032" s="1"/>
  <c r="MK142" i="65032"/>
  <c r="ML142" i="65032" s="1"/>
  <c r="MM142" i="65032"/>
  <c r="MN142" i="65032" s="1"/>
  <c r="MK138" i="65032"/>
  <c r="ML138" i="65032" s="1"/>
  <c r="MM138" i="65032"/>
  <c r="MN138" i="65032" s="1"/>
  <c r="MK134" i="65032"/>
  <c r="ML134" i="65032" s="1"/>
  <c r="MM134" i="65032"/>
  <c r="MN134" i="65032" s="1"/>
  <c r="MK122" i="65032"/>
  <c r="ML122" i="65032" s="1"/>
  <c r="MM122" i="65032"/>
  <c r="MN122" i="65032" s="1"/>
  <c r="MK118" i="65032"/>
  <c r="ML118" i="65032" s="1"/>
  <c r="MM118" i="65032"/>
  <c r="MN118" i="65032" s="1"/>
  <c r="MK114" i="65032"/>
  <c r="ML114" i="65032" s="1"/>
  <c r="MM114" i="65032"/>
  <c r="MN114" i="65032" s="1"/>
  <c r="MG107" i="65032"/>
  <c r="MH107" i="65032" s="1"/>
  <c r="MI107" i="65032"/>
  <c r="MJ107" i="65032" s="1"/>
  <c r="MG92" i="65032"/>
  <c r="MH92" i="65032" s="1"/>
  <c r="MI92" i="65032"/>
  <c r="MJ92" i="65032" s="1"/>
  <c r="MG106" i="65032"/>
  <c r="MH106" i="65032" s="1"/>
  <c r="MI106" i="65032"/>
  <c r="MJ106" i="65032" s="1"/>
  <c r="MG102" i="65032"/>
  <c r="MH102" i="65032" s="1"/>
  <c r="MI102" i="65032"/>
  <c r="MJ102" i="65032" s="1"/>
  <c r="MG98" i="65032"/>
  <c r="MH98" i="65032" s="1"/>
  <c r="MI98" i="65032"/>
  <c r="MJ98" i="65032" s="1"/>
  <c r="MG94" i="65032"/>
  <c r="MH94" i="65032" s="1"/>
  <c r="MI94" i="65032"/>
  <c r="MJ94" i="65032" s="1"/>
  <c r="MG108" i="65032"/>
  <c r="MH108" i="65032" s="1"/>
  <c r="MI108" i="65032"/>
  <c r="MJ108" i="65032" s="1"/>
  <c r="MG104" i="65032"/>
  <c r="MH104" i="65032" s="1"/>
  <c r="MI104" i="65032"/>
  <c r="MJ104" i="65032" s="1"/>
  <c r="MG100" i="65032"/>
  <c r="MH100" i="65032" s="1"/>
  <c r="MI100" i="65032"/>
  <c r="MJ100" i="65032" s="1"/>
  <c r="MG96" i="65032"/>
  <c r="MH96" i="65032" s="1"/>
  <c r="MI96" i="65032"/>
  <c r="MJ96" i="65032" s="1"/>
  <c r="MK130" i="65032"/>
  <c r="ML130" i="65032" s="1"/>
  <c r="MM130" i="65032"/>
  <c r="MN130" i="65032" s="1"/>
  <c r="MM123" i="65032"/>
  <c r="MN123" i="65032" s="1"/>
  <c r="MK123" i="65032"/>
  <c r="ML123" i="65032" s="1"/>
  <c r="MI109" i="65032"/>
  <c r="MJ109" i="65032" s="1"/>
  <c r="MG109" i="65032"/>
  <c r="MH109" i="65032" s="1"/>
  <c r="MM148" i="65032"/>
  <c r="MN148" i="65032" s="1"/>
  <c r="MK148" i="65032"/>
  <c r="ML148" i="65032" s="1"/>
  <c r="MI91" i="65032"/>
  <c r="MJ91" i="65032" s="1"/>
  <c r="MG91" i="65032"/>
  <c r="MH91" i="65032" s="1"/>
  <c r="MM150" i="65032"/>
  <c r="MN150" i="65032" s="1"/>
  <c r="MK150" i="65032"/>
  <c r="ML150" i="65032" s="1"/>
  <c r="MI110" i="65032"/>
  <c r="MJ110" i="65032" s="1"/>
  <c r="MG110" i="65032"/>
  <c r="MH110" i="65032" s="1"/>
  <c r="MM127" i="65032"/>
  <c r="MN127" i="65032" s="1"/>
  <c r="MK127" i="65032"/>
  <c r="ML127" i="65032" s="1"/>
  <c r="MM128" i="65032"/>
  <c r="MN128" i="65032" s="1"/>
  <c r="MK128" i="65032"/>
  <c r="ML128" i="65032" s="1"/>
  <c r="MM124" i="65032"/>
  <c r="MN124" i="65032" s="1"/>
  <c r="MK124" i="65032"/>
  <c r="ML124" i="65032" s="1"/>
  <c r="MM149" i="65032"/>
  <c r="MN149" i="65032" s="1"/>
  <c r="MK149" i="65032"/>
  <c r="ML149" i="65032" s="1"/>
  <c r="MM129" i="65032"/>
  <c r="MN129" i="65032" s="1"/>
  <c r="MK129" i="65032"/>
  <c r="ML129" i="65032" s="1"/>
  <c r="MM125" i="65032"/>
  <c r="MN125" i="65032" s="1"/>
  <c r="MK125" i="65032"/>
  <c r="ML125" i="65032" s="1"/>
  <c r="MM126" i="65032"/>
  <c r="MN126" i="65032" s="1"/>
  <c r="MK126" i="65032"/>
  <c r="ML126" i="65032" s="1"/>
  <c r="MS286" i="65032" l="1"/>
  <c r="MT286" i="65032" s="1"/>
  <c r="MU286" i="65032"/>
  <c r="MV286" i="65032" s="1"/>
  <c r="MU331" i="65032"/>
  <c r="MV331" i="65032" s="1"/>
  <c r="MS331" i="65032"/>
  <c r="MT331" i="65032" s="1"/>
  <c r="MS334" i="65032"/>
  <c r="MT334" i="65032" s="1"/>
  <c r="MU334" i="65032"/>
  <c r="MV334" i="65032" s="1"/>
  <c r="MU302" i="65032"/>
  <c r="MV302" i="65032" s="1"/>
  <c r="MS302" i="65032"/>
  <c r="MT302" i="65032" s="1"/>
  <c r="MS318" i="65032"/>
  <c r="MT318" i="65032" s="1"/>
  <c r="MU318" i="65032"/>
  <c r="MV318" i="65032" s="1"/>
  <c r="MU341" i="65032"/>
  <c r="MV341" i="65032" s="1"/>
  <c r="MS341" i="65032"/>
  <c r="MT341" i="65032" s="1"/>
  <c r="MU321" i="65032"/>
  <c r="MV321" i="65032" s="1"/>
  <c r="MS321" i="65032"/>
  <c r="MT321" i="65032" s="1"/>
  <c r="MS284" i="65032"/>
  <c r="MT284" i="65032" s="1"/>
  <c r="MU284" i="65032"/>
  <c r="MV284" i="65032" s="1"/>
  <c r="MS326" i="65032"/>
  <c r="MT326" i="65032" s="1"/>
  <c r="MU326" i="65032"/>
  <c r="MV326" i="65032" s="1"/>
  <c r="MU308" i="65032"/>
  <c r="MV308" i="65032" s="1"/>
  <c r="MS308" i="65032"/>
  <c r="MT308" i="65032" s="1"/>
  <c r="MS307" i="65032"/>
  <c r="MT307" i="65032" s="1"/>
  <c r="MU307" i="65032"/>
  <c r="MV307" i="65032" s="1"/>
  <c r="MU329" i="65032"/>
  <c r="MV329" i="65032" s="1"/>
  <c r="MS329" i="65032"/>
  <c r="MT329" i="65032" s="1"/>
  <c r="MS305" i="65032"/>
  <c r="MT305" i="65032" s="1"/>
  <c r="MU305" i="65032"/>
  <c r="MV305" i="65032" s="1"/>
  <c r="MU333" i="65032"/>
  <c r="MV333" i="65032" s="1"/>
  <c r="MS333" i="65032"/>
  <c r="MT333" i="65032" s="1"/>
  <c r="MS294" i="65032"/>
  <c r="MT294" i="65032" s="1"/>
  <c r="MU294" i="65032"/>
  <c r="MV294" i="65032" s="1"/>
  <c r="MU303" i="65032"/>
  <c r="MV303" i="65032" s="1"/>
  <c r="MS303" i="65032"/>
  <c r="MT303" i="65032" s="1"/>
  <c r="MS290" i="65032"/>
  <c r="MT290" i="65032" s="1"/>
  <c r="MU290" i="65032"/>
  <c r="MV290" i="65032" s="1"/>
  <c r="MU313" i="65032"/>
  <c r="MV313" i="65032" s="1"/>
  <c r="MS313" i="65032"/>
  <c r="MT313" i="65032" s="1"/>
  <c r="MU283" i="65032"/>
  <c r="MV283" i="65032" s="1"/>
  <c r="MS283" i="65032"/>
  <c r="MT283" i="65032" s="1"/>
  <c r="MU309" i="65032"/>
  <c r="MV309" i="65032" s="1"/>
  <c r="MS309" i="65032"/>
  <c r="MT309" i="65032" s="1"/>
  <c r="MU285" i="65032"/>
  <c r="MV285" i="65032" s="1"/>
  <c r="MS285" i="65032"/>
  <c r="MT285" i="65032" s="1"/>
  <c r="MS319" i="65032"/>
  <c r="MT319" i="65032" s="1"/>
  <c r="MU319" i="65032"/>
  <c r="MV319" i="65032" s="1"/>
  <c r="MU292" i="65032"/>
  <c r="MV292" i="65032" s="1"/>
  <c r="MS292" i="65032"/>
  <c r="MT292" i="65032" s="1"/>
  <c r="MU295" i="65032"/>
  <c r="MV295" i="65032" s="1"/>
  <c r="MS295" i="65032"/>
  <c r="MT295" i="65032" s="1"/>
  <c r="MU315" i="65032"/>
  <c r="MV315" i="65032" s="1"/>
  <c r="MS315" i="65032"/>
  <c r="MT315" i="65032" s="1"/>
  <c r="MU322" i="65032"/>
  <c r="MV322" i="65032" s="1"/>
  <c r="MS322" i="65032"/>
  <c r="MT322" i="65032" s="1"/>
  <c r="MS320" i="65032"/>
  <c r="MT320" i="65032" s="1"/>
  <c r="MU320" i="65032"/>
  <c r="MV320" i="65032" s="1"/>
  <c r="MS298" i="65032"/>
  <c r="MT298" i="65032" s="1"/>
  <c r="MU298" i="65032"/>
  <c r="MV298" i="65032" s="1"/>
  <c r="MU336" i="65032"/>
  <c r="MV336" i="65032" s="1"/>
  <c r="MS336" i="65032"/>
  <c r="MT336" i="65032" s="1"/>
  <c r="MU338" i="65032"/>
  <c r="MV338" i="65032" s="1"/>
  <c r="MS338" i="65032"/>
  <c r="MT338" i="65032" s="1"/>
  <c r="MS288" i="65032"/>
  <c r="MT288" i="65032" s="1"/>
  <c r="MU288" i="65032"/>
  <c r="MV288" i="65032" s="1"/>
  <c r="MS323" i="65032"/>
  <c r="MT323" i="65032" s="1"/>
  <c r="MU323" i="65032"/>
  <c r="MV323" i="65032" s="1"/>
  <c r="MU311" i="65032"/>
  <c r="MV311" i="65032" s="1"/>
  <c r="MS311" i="65032"/>
  <c r="MT311" i="65032" s="1"/>
  <c r="MU304" i="65032"/>
  <c r="MV304" i="65032" s="1"/>
  <c r="MS304" i="65032"/>
  <c r="MT304" i="65032" s="1"/>
  <c r="MU291" i="65032"/>
  <c r="MV291" i="65032" s="1"/>
  <c r="MS291" i="65032"/>
  <c r="MT291" i="65032" s="1"/>
  <c r="MU310" i="65032"/>
  <c r="MV310" i="65032" s="1"/>
  <c r="MS310" i="65032"/>
  <c r="MT310" i="65032" s="1"/>
  <c r="MS299" i="65032"/>
  <c r="MT299" i="65032" s="1"/>
  <c r="MU299" i="65032"/>
  <c r="MV299" i="65032" s="1"/>
  <c r="MS328" i="65032"/>
  <c r="MT328" i="65032" s="1"/>
  <c r="MU328" i="65032"/>
  <c r="MV328" i="65032" s="1"/>
  <c r="MU325" i="65032"/>
  <c r="MV325" i="65032" s="1"/>
  <c r="MS325" i="65032"/>
  <c r="MT325" i="65032" s="1"/>
  <c r="MU317" i="65032"/>
  <c r="MV317" i="65032" s="1"/>
  <c r="MS317" i="65032"/>
  <c r="MT317" i="65032" s="1"/>
  <c r="MU327" i="65032"/>
  <c r="MV327" i="65032" s="1"/>
  <c r="MS327" i="65032"/>
  <c r="MT327" i="65032" s="1"/>
  <c r="MS316" i="65032"/>
  <c r="MT316" i="65032" s="1"/>
  <c r="MU316" i="65032"/>
  <c r="MV316" i="65032" s="1"/>
  <c r="MU293" i="65032"/>
  <c r="MV293" i="65032" s="1"/>
  <c r="MS293" i="65032"/>
  <c r="MT293" i="65032" s="1"/>
  <c r="MQ282" i="65032"/>
  <c r="MR282" i="65032" s="1"/>
  <c r="MO282" i="65032"/>
  <c r="MP282" i="65032" s="1"/>
  <c r="MS339" i="65032"/>
  <c r="MT339" i="65032" s="1"/>
  <c r="MU339" i="65032"/>
  <c r="MV339" i="65032" s="1"/>
  <c r="MS335" i="65032"/>
  <c r="MT335" i="65032" s="1"/>
  <c r="MU335" i="65032"/>
  <c r="MV335" i="65032" s="1"/>
  <c r="MS340" i="65032"/>
  <c r="MT340" i="65032" s="1"/>
  <c r="MU340" i="65032"/>
  <c r="MV340" i="65032" s="1"/>
  <c r="MU296" i="65032"/>
  <c r="MV296" i="65032" s="1"/>
  <c r="MS296" i="65032"/>
  <c r="MT296" i="65032" s="1"/>
  <c r="MU337" i="65032"/>
  <c r="MV337" i="65032" s="1"/>
  <c r="MS337" i="65032"/>
  <c r="MT337" i="65032" s="1"/>
  <c r="MU297" i="65032"/>
  <c r="MV297" i="65032" s="1"/>
  <c r="MS297" i="65032"/>
  <c r="MT297" i="65032" s="1"/>
  <c r="MU306" i="65032"/>
  <c r="MV306" i="65032" s="1"/>
  <c r="MS306" i="65032"/>
  <c r="MT306" i="65032" s="1"/>
  <c r="MU301" i="65032"/>
  <c r="MV301" i="65032" s="1"/>
  <c r="MS301" i="65032"/>
  <c r="MT301" i="65032" s="1"/>
  <c r="MU314" i="65032"/>
  <c r="MV314" i="65032" s="1"/>
  <c r="MS314" i="65032"/>
  <c r="MT314" i="65032" s="1"/>
  <c r="MU300" i="65032"/>
  <c r="MV300" i="65032" s="1"/>
  <c r="MS300" i="65032"/>
  <c r="MT300" i="65032" s="1"/>
  <c r="MS332" i="65032"/>
  <c r="MT332" i="65032" s="1"/>
  <c r="MU332" i="65032"/>
  <c r="MV332" i="65032" s="1"/>
  <c r="MU287" i="65032"/>
  <c r="MV287" i="65032" s="1"/>
  <c r="MS287" i="65032"/>
  <c r="MT287" i="65032" s="1"/>
  <c r="MS330" i="65032"/>
  <c r="MT330" i="65032" s="1"/>
  <c r="MU330" i="65032"/>
  <c r="MV330" i="65032" s="1"/>
  <c r="MS289" i="65032"/>
  <c r="MT289" i="65032" s="1"/>
  <c r="MU289" i="65032"/>
  <c r="MV289" i="65032" s="1"/>
  <c r="MU312" i="65032"/>
  <c r="MV312" i="65032" s="1"/>
  <c r="MS312" i="65032"/>
  <c r="MT312" i="65032" s="1"/>
  <c r="MU324" i="65032"/>
  <c r="MV324" i="65032" s="1"/>
  <c r="MS324" i="65032"/>
  <c r="MT324" i="65032" s="1"/>
  <c r="MM189" i="65032"/>
  <c r="MM253" i="65032" s="1"/>
  <c r="KR66" i="65032"/>
  <c r="KQ193" i="65032"/>
  <c r="KQ257" i="65032" s="1"/>
  <c r="KP66" i="65032"/>
  <c r="KO193" i="65032"/>
  <c r="KN175" i="65032"/>
  <c r="KN239" i="65032" s="1"/>
  <c r="FI48" i="65032"/>
  <c r="KQ48" i="65032"/>
  <c r="KO48" i="65032"/>
  <c r="KL175" i="65032"/>
  <c r="KK239" i="65032"/>
  <c r="KL239" i="65032" s="1"/>
  <c r="FT62" i="65032"/>
  <c r="MJ189" i="65032"/>
  <c r="MJ253" i="65032" s="1"/>
  <c r="MG62" i="65032"/>
  <c r="MG189" i="65032" s="1"/>
  <c r="MI189" i="65032"/>
  <c r="MI253" i="65032" s="1"/>
  <c r="FU62" i="65032"/>
  <c r="MK62" i="65032"/>
  <c r="MK189" i="65032" s="1"/>
  <c r="ML189" i="65032" s="1"/>
  <c r="MF189" i="65032"/>
  <c r="MF253" i="65032" s="1"/>
  <c r="JY176" i="65032"/>
  <c r="JZ49" i="65032"/>
  <c r="KA176" i="65032"/>
  <c r="KA240" i="65032" s="1"/>
  <c r="KB49" i="65032"/>
  <c r="KU197" i="65032"/>
  <c r="KU261" i="65032" s="1"/>
  <c r="KV70" i="65032"/>
  <c r="KT70" i="65032"/>
  <c r="KS197" i="65032"/>
  <c r="LG177" i="65032"/>
  <c r="LG241" i="65032" s="1"/>
  <c r="LH50" i="65032"/>
  <c r="LE177" i="65032"/>
  <c r="LF50" i="65032"/>
  <c r="JZ32" i="65032"/>
  <c r="JY159" i="65032"/>
  <c r="KB38" i="65032"/>
  <c r="KA165" i="65032"/>
  <c r="KA229" i="65032" s="1"/>
  <c r="KR31" i="65032"/>
  <c r="KQ158" i="65032"/>
  <c r="KQ222" i="65032" s="1"/>
  <c r="KA159" i="65032"/>
  <c r="KA223" i="65032" s="1"/>
  <c r="KB32" i="65032"/>
  <c r="KO158" i="65032"/>
  <c r="KP31" i="65032"/>
  <c r="JY165" i="65032"/>
  <c r="JZ38" i="65032"/>
  <c r="JY234" i="65032"/>
  <c r="JZ234" i="65032" s="1"/>
  <c r="JZ170" i="65032"/>
  <c r="KC43" i="65032"/>
  <c r="KE43" i="65032"/>
  <c r="FF43" i="65032"/>
  <c r="KB170" i="65032"/>
  <c r="KB234" i="65032" s="1"/>
  <c r="KF168" i="65032"/>
  <c r="KF232" i="65032" s="1"/>
  <c r="FG41" i="65032"/>
  <c r="KG41" i="65032"/>
  <c r="KI41" i="65032"/>
  <c r="KD42" i="65032"/>
  <c r="KC169" i="65032"/>
  <c r="KC232" i="65032"/>
  <c r="KD232" i="65032" s="1"/>
  <c r="KD168" i="65032"/>
  <c r="KQ205" i="65032"/>
  <c r="KQ269" i="65032" s="1"/>
  <c r="KR78" i="65032"/>
  <c r="KE169" i="65032"/>
  <c r="KE233" i="65032" s="1"/>
  <c r="KF42" i="65032"/>
  <c r="KO205" i="65032"/>
  <c r="KP78" i="65032"/>
  <c r="KV79" i="65032"/>
  <c r="KU206" i="65032"/>
  <c r="KU270" i="65032" s="1"/>
  <c r="KT79" i="65032"/>
  <c r="KS206" i="65032"/>
  <c r="KT161" i="65032"/>
  <c r="KS225" i="65032"/>
  <c r="KT225" i="65032" s="1"/>
  <c r="JU224" i="65032"/>
  <c r="JV224" i="65032" s="1"/>
  <c r="JV160" i="65032"/>
  <c r="JX160" i="65032"/>
  <c r="JX224" i="65032" s="1"/>
  <c r="JY33" i="65032"/>
  <c r="KA33" i="65032"/>
  <c r="FE33" i="65032"/>
  <c r="KY34" i="65032"/>
  <c r="FK34" i="65032"/>
  <c r="KW34" i="65032"/>
  <c r="KV161" i="65032"/>
  <c r="KV225" i="65032" s="1"/>
  <c r="LS208" i="65032"/>
  <c r="LS272" i="65032" s="1"/>
  <c r="LT81" i="65032"/>
  <c r="KJ73" i="65032"/>
  <c r="KI200" i="65032"/>
  <c r="KI264" i="65032" s="1"/>
  <c r="KB173" i="65032"/>
  <c r="KB237" i="65032" s="1"/>
  <c r="KE46" i="65032"/>
  <c r="KC46" i="65032"/>
  <c r="FF46" i="65032"/>
  <c r="LQ208" i="65032"/>
  <c r="LR81" i="65032"/>
  <c r="FH57" i="65032"/>
  <c r="KM57" i="65032"/>
  <c r="KJ184" i="65032"/>
  <c r="KJ248" i="65032" s="1"/>
  <c r="KK57" i="65032"/>
  <c r="KH73" i="65032"/>
  <c r="KG200" i="65032"/>
  <c r="LY84" i="65032"/>
  <c r="MA84" i="65032"/>
  <c r="FR84" i="65032"/>
  <c r="LX211" i="65032"/>
  <c r="LX275" i="65032" s="1"/>
  <c r="LV211" i="65032"/>
  <c r="LU275" i="65032"/>
  <c r="LV275" i="65032" s="1"/>
  <c r="JY237" i="65032"/>
  <c r="JZ237" i="65032" s="1"/>
  <c r="JZ173" i="65032"/>
  <c r="KH184" i="65032"/>
  <c r="KG248" i="65032"/>
  <c r="KH248" i="65032" s="1"/>
  <c r="JZ195" i="65032"/>
  <c r="JY259" i="65032"/>
  <c r="JZ259" i="65032" s="1"/>
  <c r="KB195" i="65032"/>
  <c r="KB259" i="65032" s="1"/>
  <c r="FF68" i="65032"/>
  <c r="KC68" i="65032"/>
  <c r="KE68" i="65032"/>
  <c r="KP72" i="65032"/>
  <c r="KO199" i="65032"/>
  <c r="KL61" i="65032"/>
  <c r="KK188" i="65032"/>
  <c r="KT35" i="65032"/>
  <c r="KS162" i="65032"/>
  <c r="KH29" i="65032"/>
  <c r="KG156" i="65032"/>
  <c r="KQ207" i="65032"/>
  <c r="KQ271" i="65032" s="1"/>
  <c r="KR80" i="65032"/>
  <c r="FJ82" i="65032"/>
  <c r="KU82" i="65032"/>
  <c r="KR209" i="65032"/>
  <c r="KR273" i="65032" s="1"/>
  <c r="KS82" i="65032"/>
  <c r="KV35" i="65032"/>
  <c r="KU162" i="65032"/>
  <c r="KU226" i="65032" s="1"/>
  <c r="KA40" i="65032"/>
  <c r="JX167" i="65032"/>
  <c r="JX231" i="65032" s="1"/>
  <c r="JY40" i="65032"/>
  <c r="FE40" i="65032"/>
  <c r="KP209" i="65032"/>
  <c r="KO273" i="65032"/>
  <c r="KP273" i="65032" s="1"/>
  <c r="KV56" i="65032"/>
  <c r="KU183" i="65032"/>
  <c r="KU247" i="65032" s="1"/>
  <c r="KN61" i="65032"/>
  <c r="KM188" i="65032"/>
  <c r="KM252" i="65032" s="1"/>
  <c r="KI156" i="65032"/>
  <c r="KI220" i="65032" s="1"/>
  <c r="KJ29" i="65032"/>
  <c r="KP80" i="65032"/>
  <c r="KO207" i="65032"/>
  <c r="KR72" i="65032"/>
  <c r="KQ199" i="65032"/>
  <c r="KQ263" i="65032" s="1"/>
  <c r="KT56" i="65032"/>
  <c r="KS183" i="65032"/>
  <c r="JV167" i="65032"/>
  <c r="JU231" i="65032"/>
  <c r="JV231" i="65032" s="1"/>
  <c r="KB212" i="65032"/>
  <c r="KB276" i="65032" s="1"/>
  <c r="FF85" i="65032"/>
  <c r="KE85" i="65032"/>
  <c r="KC85" i="65032"/>
  <c r="JZ51" i="65032"/>
  <c r="JY178" i="65032"/>
  <c r="JY45" i="65032"/>
  <c r="KA45" i="65032"/>
  <c r="JX172" i="65032"/>
  <c r="JX236" i="65032" s="1"/>
  <c r="FE45" i="65032"/>
  <c r="KL64" i="65032"/>
  <c r="KK191" i="65032"/>
  <c r="KA178" i="65032"/>
  <c r="KA242" i="65032" s="1"/>
  <c r="KB51" i="65032"/>
  <c r="KC76" i="65032"/>
  <c r="KE76" i="65032"/>
  <c r="KB203" i="65032"/>
  <c r="KB267" i="65032" s="1"/>
  <c r="FF76" i="65032"/>
  <c r="KN64" i="65032"/>
  <c r="KM191" i="65032"/>
  <c r="KM255" i="65032" s="1"/>
  <c r="JV172" i="65032"/>
  <c r="JU236" i="65032"/>
  <c r="JV236" i="65032" s="1"/>
  <c r="JY276" i="65032"/>
  <c r="JZ276" i="65032" s="1"/>
  <c r="JZ212" i="65032"/>
  <c r="JZ203" i="65032"/>
  <c r="JY267" i="65032"/>
  <c r="JZ267" i="65032" s="1"/>
  <c r="JY44" i="65032"/>
  <c r="JX171" i="65032"/>
  <c r="JX235" i="65032" s="1"/>
  <c r="KA44" i="65032"/>
  <c r="FE44" i="65032"/>
  <c r="KI164" i="65032"/>
  <c r="KI228" i="65032" s="1"/>
  <c r="KJ37" i="65032"/>
  <c r="JY154" i="65032"/>
  <c r="JZ27" i="65032"/>
  <c r="KC196" i="65032"/>
  <c r="KD69" i="65032"/>
  <c r="KH37" i="65032"/>
  <c r="KG164" i="65032"/>
  <c r="KT63" i="65032"/>
  <c r="KS190" i="65032"/>
  <c r="KF86" i="65032"/>
  <c r="KE213" i="65032"/>
  <c r="KE277" i="65032" s="1"/>
  <c r="KD30" i="65032"/>
  <c r="KC157" i="65032"/>
  <c r="JY28" i="65032"/>
  <c r="JX155" i="65032"/>
  <c r="JX219" i="65032" s="1"/>
  <c r="KA28" i="65032"/>
  <c r="FE28" i="65032"/>
  <c r="KV63" i="65032"/>
  <c r="KU190" i="65032"/>
  <c r="KU254" i="65032" s="1"/>
  <c r="KC213" i="65032"/>
  <c r="KD86" i="65032"/>
  <c r="KF30" i="65032"/>
  <c r="KE157" i="65032"/>
  <c r="KE221" i="65032" s="1"/>
  <c r="KA154" i="65032"/>
  <c r="KA218" i="65032" s="1"/>
  <c r="KB27" i="65032"/>
  <c r="JU219" i="65032"/>
  <c r="JV219" i="65032" s="1"/>
  <c r="JV155" i="65032"/>
  <c r="KE196" i="65032"/>
  <c r="KE260" i="65032" s="1"/>
  <c r="KF69" i="65032"/>
  <c r="JV171" i="65032"/>
  <c r="JU235" i="65032"/>
  <c r="JV235" i="65032" s="1"/>
  <c r="KF83" i="65032"/>
  <c r="KE210" i="65032"/>
  <c r="KE274" i="65032" s="1"/>
  <c r="KI52" i="65032"/>
  <c r="KG52" i="65032"/>
  <c r="FG52" i="65032"/>
  <c r="KF179" i="65032"/>
  <c r="KF243" i="65032" s="1"/>
  <c r="KE192" i="65032"/>
  <c r="KE256" i="65032" s="1"/>
  <c r="KF65" i="65032"/>
  <c r="KC243" i="65032"/>
  <c r="KD243" i="65032" s="1"/>
  <c r="KD179" i="65032"/>
  <c r="MO62" i="65032"/>
  <c r="MO189" i="65032" s="1"/>
  <c r="KE174" i="65032"/>
  <c r="KE238" i="65032" s="1"/>
  <c r="KF47" i="65032"/>
  <c r="JZ181" i="65032"/>
  <c r="JY245" i="65032"/>
  <c r="JZ245" i="65032" s="1"/>
  <c r="KU74" i="65032"/>
  <c r="KS74" i="65032"/>
  <c r="FJ74" i="65032"/>
  <c r="KR201" i="65032"/>
  <c r="KR265" i="65032" s="1"/>
  <c r="KN202" i="65032"/>
  <c r="KN266" i="65032" s="1"/>
  <c r="KQ75" i="65032"/>
  <c r="KO75" i="65032"/>
  <c r="FI75" i="65032"/>
  <c r="KU67" i="65032"/>
  <c r="KS67" i="65032"/>
  <c r="FJ67" i="65032"/>
  <c r="KR194" i="65032"/>
  <c r="KR258" i="65032" s="1"/>
  <c r="KB181" i="65032"/>
  <c r="KB245" i="65032" s="1"/>
  <c r="FF54" i="65032"/>
  <c r="KC54" i="65032"/>
  <c r="KE54" i="65032"/>
  <c r="KG71" i="65032"/>
  <c r="KI71" i="65032"/>
  <c r="KF198" i="65032"/>
  <c r="KF262" i="65032" s="1"/>
  <c r="FG71" i="65032"/>
  <c r="KD83" i="65032"/>
  <c r="KC210" i="65032"/>
  <c r="KK266" i="65032"/>
  <c r="KL266" i="65032" s="1"/>
  <c r="KL202" i="65032"/>
  <c r="KC192" i="65032"/>
  <c r="KD65" i="65032"/>
  <c r="KP36" i="65032"/>
  <c r="KO163" i="65032"/>
  <c r="KD47" i="65032"/>
  <c r="KC174" i="65032"/>
  <c r="KC186" i="65032"/>
  <c r="KD59" i="65032"/>
  <c r="KK251" i="65032"/>
  <c r="KL251" i="65032" s="1"/>
  <c r="KL187" i="65032"/>
  <c r="KQ60" i="65032"/>
  <c r="KO60" i="65032"/>
  <c r="KN187" i="65032"/>
  <c r="KN251" i="65032" s="1"/>
  <c r="FI60" i="65032"/>
  <c r="KP201" i="65032"/>
  <c r="KO265" i="65032"/>
  <c r="KP265" i="65032" s="1"/>
  <c r="JY230" i="65032"/>
  <c r="JZ230" i="65032" s="1"/>
  <c r="JZ166" i="65032"/>
  <c r="KE186" i="65032"/>
  <c r="KE250" i="65032" s="1"/>
  <c r="KF59" i="65032"/>
  <c r="KC262" i="65032"/>
  <c r="KD262" i="65032" s="1"/>
  <c r="KD198" i="65032"/>
  <c r="KB166" i="65032"/>
  <c r="KB230" i="65032" s="1"/>
  <c r="KE39" i="65032"/>
  <c r="KC39" i="65032"/>
  <c r="FF39" i="65032"/>
  <c r="KP194" i="65032"/>
  <c r="KO258" i="65032"/>
  <c r="KP258" i="65032" s="1"/>
  <c r="KR36" i="65032"/>
  <c r="KQ163" i="65032"/>
  <c r="KQ227" i="65032" s="1"/>
  <c r="KB204" i="65032"/>
  <c r="KB268" i="65032" s="1"/>
  <c r="FF77" i="65032"/>
  <c r="KC77" i="65032"/>
  <c r="KE77" i="65032"/>
  <c r="JY268" i="65032"/>
  <c r="JZ268" i="65032" s="1"/>
  <c r="JZ204" i="65032"/>
  <c r="KE53" i="65032"/>
  <c r="KB180" i="65032"/>
  <c r="KB244" i="65032" s="1"/>
  <c r="KC53" i="65032"/>
  <c r="FF53" i="65032"/>
  <c r="KC55" i="65032"/>
  <c r="KE55" i="65032"/>
  <c r="FF55" i="65032"/>
  <c r="KB182" i="65032"/>
  <c r="KB246" i="65032" s="1"/>
  <c r="JY246" i="65032"/>
  <c r="JZ246" i="65032" s="1"/>
  <c r="JZ182" i="65032"/>
  <c r="JZ180" i="65032"/>
  <c r="JY244" i="65032"/>
  <c r="JZ244" i="65032" s="1"/>
  <c r="JZ185" i="65032"/>
  <c r="JY249" i="65032"/>
  <c r="JZ249" i="65032" s="1"/>
  <c r="KB185" i="65032"/>
  <c r="KB249" i="65032" s="1"/>
  <c r="KE58" i="65032"/>
  <c r="KC58" i="65032"/>
  <c r="FF58" i="65032"/>
  <c r="MR62" i="65032"/>
  <c r="MS62" i="65032" s="1"/>
  <c r="MQ189" i="65032"/>
  <c r="MQ253" i="65032" s="1"/>
  <c r="FV62" i="65032"/>
  <c r="MN189" i="65032"/>
  <c r="MN253" i="65032" s="1"/>
  <c r="MQ126" i="65032"/>
  <c r="MR126" i="65032" s="1"/>
  <c r="MO126" i="65032"/>
  <c r="MP126" i="65032" s="1"/>
  <c r="MQ125" i="65032"/>
  <c r="MR125" i="65032" s="1"/>
  <c r="MO125" i="65032"/>
  <c r="MP125" i="65032" s="1"/>
  <c r="MQ129" i="65032"/>
  <c r="MR129" i="65032" s="1"/>
  <c r="MO129" i="65032"/>
  <c r="MP129" i="65032" s="1"/>
  <c r="MQ149" i="65032"/>
  <c r="MR149" i="65032" s="1"/>
  <c r="MO149" i="65032"/>
  <c r="MP149" i="65032" s="1"/>
  <c r="MQ124" i="65032"/>
  <c r="MR124" i="65032" s="1"/>
  <c r="MO124" i="65032"/>
  <c r="MP124" i="65032" s="1"/>
  <c r="MQ128" i="65032"/>
  <c r="MR128" i="65032" s="1"/>
  <c r="MO128" i="65032"/>
  <c r="MP128" i="65032" s="1"/>
  <c r="MQ127" i="65032"/>
  <c r="MR127" i="65032" s="1"/>
  <c r="MO127" i="65032"/>
  <c r="MP127" i="65032" s="1"/>
  <c r="MK110" i="65032"/>
  <c r="ML110" i="65032" s="1"/>
  <c r="MM110" i="65032"/>
  <c r="MN110" i="65032" s="1"/>
  <c r="MQ150" i="65032"/>
  <c r="MR150" i="65032" s="1"/>
  <c r="MO150" i="65032"/>
  <c r="MP150" i="65032" s="1"/>
  <c r="MK91" i="65032"/>
  <c r="ML91" i="65032" s="1"/>
  <c r="MM91" i="65032"/>
  <c r="MN91" i="65032" s="1"/>
  <c r="MQ148" i="65032"/>
  <c r="MR148" i="65032" s="1"/>
  <c r="MO148" i="65032"/>
  <c r="MP148" i="65032" s="1"/>
  <c r="MK109" i="65032"/>
  <c r="ML109" i="65032" s="1"/>
  <c r="MM109" i="65032"/>
  <c r="MN109" i="65032" s="1"/>
  <c r="MQ123" i="65032"/>
  <c r="MR123" i="65032" s="1"/>
  <c r="MO123" i="65032"/>
  <c r="MP123" i="65032" s="1"/>
  <c r="MO130" i="65032"/>
  <c r="MP130" i="65032" s="1"/>
  <c r="MQ130" i="65032"/>
  <c r="MR130" i="65032" s="1"/>
  <c r="MM96" i="65032"/>
  <c r="MN96" i="65032" s="1"/>
  <c r="MK96" i="65032"/>
  <c r="ML96" i="65032" s="1"/>
  <c r="MM100" i="65032"/>
  <c r="MN100" i="65032" s="1"/>
  <c r="MK100" i="65032"/>
  <c r="ML100" i="65032" s="1"/>
  <c r="MM104" i="65032"/>
  <c r="MN104" i="65032" s="1"/>
  <c r="MK104" i="65032"/>
  <c r="ML104" i="65032" s="1"/>
  <c r="MM108" i="65032"/>
  <c r="MN108" i="65032" s="1"/>
  <c r="MK108" i="65032"/>
  <c r="ML108" i="65032" s="1"/>
  <c r="MM94" i="65032"/>
  <c r="MN94" i="65032" s="1"/>
  <c r="MK94" i="65032"/>
  <c r="ML94" i="65032" s="1"/>
  <c r="MM98" i="65032"/>
  <c r="MN98" i="65032" s="1"/>
  <c r="MK98" i="65032"/>
  <c r="ML98" i="65032" s="1"/>
  <c r="MM102" i="65032"/>
  <c r="MN102" i="65032" s="1"/>
  <c r="MK102" i="65032"/>
  <c r="ML102" i="65032" s="1"/>
  <c r="MM106" i="65032"/>
  <c r="MN106" i="65032" s="1"/>
  <c r="MK106" i="65032"/>
  <c r="ML106" i="65032" s="1"/>
  <c r="MM92" i="65032"/>
  <c r="MN92" i="65032" s="1"/>
  <c r="MK92" i="65032"/>
  <c r="ML92" i="65032" s="1"/>
  <c r="MM107" i="65032"/>
  <c r="MN107" i="65032" s="1"/>
  <c r="MK107" i="65032"/>
  <c r="ML107" i="65032" s="1"/>
  <c r="MO114" i="65032"/>
  <c r="MP114" i="65032" s="1"/>
  <c r="MQ114" i="65032"/>
  <c r="MR114" i="65032" s="1"/>
  <c r="MO118" i="65032"/>
  <c r="MP118" i="65032" s="1"/>
  <c r="MQ118" i="65032"/>
  <c r="MR118" i="65032" s="1"/>
  <c r="MO122" i="65032"/>
  <c r="MP122" i="65032" s="1"/>
  <c r="MQ122" i="65032"/>
  <c r="MR122" i="65032" s="1"/>
  <c r="MO134" i="65032"/>
  <c r="MP134" i="65032" s="1"/>
  <c r="MQ134" i="65032"/>
  <c r="MR134" i="65032" s="1"/>
  <c r="MO138" i="65032"/>
  <c r="MP138" i="65032" s="1"/>
  <c r="MQ138" i="65032"/>
  <c r="MR138" i="65032" s="1"/>
  <c r="MO142" i="65032"/>
  <c r="MP142" i="65032" s="1"/>
  <c r="MQ142" i="65032"/>
  <c r="MR142" i="65032" s="1"/>
  <c r="MO146" i="65032"/>
  <c r="MP146" i="65032" s="1"/>
  <c r="MQ146" i="65032"/>
  <c r="MR146" i="65032" s="1"/>
  <c r="MO113" i="65032"/>
  <c r="MP113" i="65032" s="1"/>
  <c r="MQ113" i="65032"/>
  <c r="MR113" i="65032" s="1"/>
  <c r="MO117" i="65032"/>
  <c r="MP117" i="65032" s="1"/>
  <c r="MQ117" i="65032"/>
  <c r="MR117" i="65032" s="1"/>
  <c r="MO121" i="65032"/>
  <c r="MP121" i="65032" s="1"/>
  <c r="MQ121" i="65032"/>
  <c r="MR121" i="65032" s="1"/>
  <c r="MO133" i="65032"/>
  <c r="MP133" i="65032" s="1"/>
  <c r="MQ133" i="65032"/>
  <c r="MR133" i="65032" s="1"/>
  <c r="MO137" i="65032"/>
  <c r="MP137" i="65032" s="1"/>
  <c r="MQ137" i="65032"/>
  <c r="MR137" i="65032" s="1"/>
  <c r="MO141" i="65032"/>
  <c r="MP141" i="65032" s="1"/>
  <c r="MQ141" i="65032"/>
  <c r="MR141" i="65032" s="1"/>
  <c r="MO145" i="65032"/>
  <c r="MP145" i="65032" s="1"/>
  <c r="MQ145" i="65032"/>
  <c r="MR145" i="65032" s="1"/>
  <c r="MO112" i="65032"/>
  <c r="MP112" i="65032" s="1"/>
  <c r="MQ112" i="65032"/>
  <c r="MR112" i="65032" s="1"/>
  <c r="MO116" i="65032"/>
  <c r="MP116" i="65032" s="1"/>
  <c r="MQ116" i="65032"/>
  <c r="MR116" i="65032" s="1"/>
  <c r="MO120" i="65032"/>
  <c r="MP120" i="65032" s="1"/>
  <c r="MQ120" i="65032"/>
  <c r="MR120" i="65032" s="1"/>
  <c r="MO132" i="65032"/>
  <c r="MP132" i="65032" s="1"/>
  <c r="MQ132" i="65032"/>
  <c r="MR132" i="65032" s="1"/>
  <c r="MO136" i="65032"/>
  <c r="MP136" i="65032" s="1"/>
  <c r="MQ136" i="65032"/>
  <c r="MR136" i="65032" s="1"/>
  <c r="MO140" i="65032"/>
  <c r="MP140" i="65032" s="1"/>
  <c r="MQ140" i="65032"/>
  <c r="MR140" i="65032" s="1"/>
  <c r="MO144" i="65032"/>
  <c r="MP144" i="65032" s="1"/>
  <c r="MQ144" i="65032"/>
  <c r="MR144" i="65032" s="1"/>
  <c r="MO111" i="65032"/>
  <c r="MP111" i="65032" s="1"/>
  <c r="MQ111" i="65032"/>
  <c r="MR111" i="65032" s="1"/>
  <c r="MO115" i="65032"/>
  <c r="MP115" i="65032" s="1"/>
  <c r="MQ115" i="65032"/>
  <c r="MR115" i="65032" s="1"/>
  <c r="MO119" i="65032"/>
  <c r="MP119" i="65032" s="1"/>
  <c r="MQ119" i="65032"/>
  <c r="MR119" i="65032" s="1"/>
  <c r="MO131" i="65032"/>
  <c r="MP131" i="65032" s="1"/>
  <c r="MQ131" i="65032"/>
  <c r="MR131" i="65032" s="1"/>
  <c r="MO135" i="65032"/>
  <c r="MP135" i="65032" s="1"/>
  <c r="MQ135" i="65032"/>
  <c r="MR135" i="65032" s="1"/>
  <c r="MO139" i="65032"/>
  <c r="MP139" i="65032" s="1"/>
  <c r="MQ139" i="65032"/>
  <c r="MR139" i="65032" s="1"/>
  <c r="MO143" i="65032"/>
  <c r="MP143" i="65032" s="1"/>
  <c r="MQ143" i="65032"/>
  <c r="MR143" i="65032" s="1"/>
  <c r="MM95" i="65032"/>
  <c r="MN95" i="65032" s="1"/>
  <c r="MK95" i="65032"/>
  <c r="ML95" i="65032" s="1"/>
  <c r="MM105" i="65032"/>
  <c r="MN105" i="65032" s="1"/>
  <c r="MK105" i="65032"/>
  <c r="ML105" i="65032" s="1"/>
  <c r="MO147" i="65032"/>
  <c r="MP147" i="65032" s="1"/>
  <c r="MQ147" i="65032"/>
  <c r="MR147" i="65032" s="1"/>
  <c r="MM97" i="65032"/>
  <c r="MN97" i="65032" s="1"/>
  <c r="MK97" i="65032"/>
  <c r="ML97" i="65032" s="1"/>
  <c r="MM103" i="65032"/>
  <c r="MN103" i="65032" s="1"/>
  <c r="MK103" i="65032"/>
  <c r="ML103" i="65032" s="1"/>
  <c r="MM93" i="65032"/>
  <c r="MN93" i="65032" s="1"/>
  <c r="MK93" i="65032"/>
  <c r="ML93" i="65032" s="1"/>
  <c r="MM99" i="65032"/>
  <c r="MN99" i="65032" s="1"/>
  <c r="MK99" i="65032"/>
  <c r="ML99" i="65032" s="1"/>
  <c r="MM101" i="65032"/>
  <c r="MN101" i="65032" s="1"/>
  <c r="MK101" i="65032"/>
  <c r="ML101" i="65032" s="1"/>
  <c r="MY289" i="65032" l="1"/>
  <c r="MZ289" i="65032" s="1"/>
  <c r="MW289" i="65032"/>
  <c r="MX289" i="65032" s="1"/>
  <c r="MW340" i="65032"/>
  <c r="MX340" i="65032" s="1"/>
  <c r="MY340" i="65032"/>
  <c r="MZ340" i="65032" s="1"/>
  <c r="MW310" i="65032"/>
  <c r="MX310" i="65032" s="1"/>
  <c r="MY310" i="65032"/>
  <c r="MZ310" i="65032" s="1"/>
  <c r="MW292" i="65032"/>
  <c r="MX292" i="65032" s="1"/>
  <c r="MY292" i="65032"/>
  <c r="MZ292" i="65032" s="1"/>
  <c r="MY321" i="65032"/>
  <c r="MZ321" i="65032" s="1"/>
  <c r="MW321" i="65032"/>
  <c r="MX321" i="65032" s="1"/>
  <c r="MY287" i="65032"/>
  <c r="MZ287" i="65032" s="1"/>
  <c r="MW287" i="65032"/>
  <c r="MX287" i="65032" s="1"/>
  <c r="MW300" i="65032"/>
  <c r="MX300" i="65032" s="1"/>
  <c r="MY300" i="65032"/>
  <c r="MZ300" i="65032" s="1"/>
  <c r="MW314" i="65032"/>
  <c r="MX314" i="65032" s="1"/>
  <c r="MY314" i="65032"/>
  <c r="MZ314" i="65032" s="1"/>
  <c r="MY306" i="65032"/>
  <c r="MZ306" i="65032" s="1"/>
  <c r="MW306" i="65032"/>
  <c r="MX306" i="65032" s="1"/>
  <c r="MW337" i="65032"/>
  <c r="MX337" i="65032" s="1"/>
  <c r="MY337" i="65032"/>
  <c r="MZ337" i="65032" s="1"/>
  <c r="MY293" i="65032"/>
  <c r="MZ293" i="65032" s="1"/>
  <c r="MW293" i="65032"/>
  <c r="MX293" i="65032" s="1"/>
  <c r="MW327" i="65032"/>
  <c r="MX327" i="65032" s="1"/>
  <c r="MY327" i="65032"/>
  <c r="MZ327" i="65032" s="1"/>
  <c r="MY325" i="65032"/>
  <c r="MZ325" i="65032" s="1"/>
  <c r="MW325" i="65032"/>
  <c r="MX325" i="65032" s="1"/>
  <c r="MW299" i="65032"/>
  <c r="MX299" i="65032" s="1"/>
  <c r="MY299" i="65032"/>
  <c r="MZ299" i="65032" s="1"/>
  <c r="MW304" i="65032"/>
  <c r="MX304" i="65032" s="1"/>
  <c r="MY304" i="65032"/>
  <c r="MZ304" i="65032" s="1"/>
  <c r="MY338" i="65032"/>
  <c r="MZ338" i="65032" s="1"/>
  <c r="MW338" i="65032"/>
  <c r="MX338" i="65032" s="1"/>
  <c r="MY298" i="65032"/>
  <c r="MZ298" i="65032" s="1"/>
  <c r="MW298" i="65032"/>
  <c r="MX298" i="65032" s="1"/>
  <c r="MY319" i="65032"/>
  <c r="MZ319" i="65032" s="1"/>
  <c r="MW319" i="65032"/>
  <c r="MX319" i="65032" s="1"/>
  <c r="MW329" i="65032"/>
  <c r="MX329" i="65032" s="1"/>
  <c r="MY329" i="65032"/>
  <c r="MZ329" i="65032" s="1"/>
  <c r="MY284" i="65032"/>
  <c r="MZ284" i="65032" s="1"/>
  <c r="MW284" i="65032"/>
  <c r="MX284" i="65032" s="1"/>
  <c r="MY339" i="65032"/>
  <c r="MZ339" i="65032" s="1"/>
  <c r="MW339" i="65032"/>
  <c r="MX339" i="65032" s="1"/>
  <c r="MY323" i="65032"/>
  <c r="MZ323" i="65032" s="1"/>
  <c r="MW323" i="65032"/>
  <c r="MX323" i="65032" s="1"/>
  <c r="MW315" i="65032"/>
  <c r="MX315" i="65032" s="1"/>
  <c r="MY315" i="65032"/>
  <c r="MZ315" i="65032" s="1"/>
  <c r="MW285" i="65032"/>
  <c r="MX285" i="65032" s="1"/>
  <c r="MY285" i="65032"/>
  <c r="MZ285" i="65032" s="1"/>
  <c r="MW283" i="65032"/>
  <c r="MX283" i="65032" s="1"/>
  <c r="MY283" i="65032"/>
  <c r="MZ283" i="65032" s="1"/>
  <c r="MY294" i="65032"/>
  <c r="MZ294" i="65032" s="1"/>
  <c r="MW294" i="65032"/>
  <c r="MX294" i="65032" s="1"/>
  <c r="MY333" i="65032"/>
  <c r="MZ333" i="65032" s="1"/>
  <c r="MW333" i="65032"/>
  <c r="MX333" i="65032" s="1"/>
  <c r="MY330" i="65032"/>
  <c r="MZ330" i="65032" s="1"/>
  <c r="MW330" i="65032"/>
  <c r="MX330" i="65032" s="1"/>
  <c r="MW332" i="65032"/>
  <c r="MX332" i="65032" s="1"/>
  <c r="MY332" i="65032"/>
  <c r="MZ332" i="65032" s="1"/>
  <c r="MW335" i="65032"/>
  <c r="MX335" i="65032" s="1"/>
  <c r="MY335" i="65032"/>
  <c r="MZ335" i="65032" s="1"/>
  <c r="MW316" i="65032"/>
  <c r="MX316" i="65032" s="1"/>
  <c r="MY316" i="65032"/>
  <c r="MZ316" i="65032" s="1"/>
  <c r="MY288" i="65032"/>
  <c r="MZ288" i="65032" s="1"/>
  <c r="MW288" i="65032"/>
  <c r="MX288" i="65032" s="1"/>
  <c r="MW322" i="65032"/>
  <c r="MX322" i="65032" s="1"/>
  <c r="MY322" i="65032"/>
  <c r="MZ322" i="65032" s="1"/>
  <c r="MY295" i="65032"/>
  <c r="MZ295" i="65032" s="1"/>
  <c r="MW295" i="65032"/>
  <c r="MX295" i="65032" s="1"/>
  <c r="MY309" i="65032"/>
  <c r="MZ309" i="65032" s="1"/>
  <c r="MW309" i="65032"/>
  <c r="MX309" i="65032" s="1"/>
  <c r="MY313" i="65032"/>
  <c r="MZ313" i="65032" s="1"/>
  <c r="MW313" i="65032"/>
  <c r="MX313" i="65032" s="1"/>
  <c r="MW305" i="65032"/>
  <c r="MX305" i="65032" s="1"/>
  <c r="MY305" i="65032"/>
  <c r="MZ305" i="65032" s="1"/>
  <c r="MW308" i="65032"/>
  <c r="MX308" i="65032" s="1"/>
  <c r="MY308" i="65032"/>
  <c r="MZ308" i="65032" s="1"/>
  <c r="MY341" i="65032"/>
  <c r="MZ341" i="65032" s="1"/>
  <c r="MW341" i="65032"/>
  <c r="MX341" i="65032" s="1"/>
  <c r="MY302" i="65032"/>
  <c r="MZ302" i="65032" s="1"/>
  <c r="MW302" i="65032"/>
  <c r="MX302" i="65032" s="1"/>
  <c r="MY331" i="65032"/>
  <c r="MZ331" i="65032" s="1"/>
  <c r="MW331" i="65032"/>
  <c r="MX331" i="65032" s="1"/>
  <c r="MY324" i="65032"/>
  <c r="MZ324" i="65032" s="1"/>
  <c r="MW324" i="65032"/>
  <c r="MX324" i="65032" s="1"/>
  <c r="MW312" i="65032"/>
  <c r="MX312" i="65032" s="1"/>
  <c r="MY312" i="65032"/>
  <c r="MZ312" i="65032" s="1"/>
  <c r="MY301" i="65032"/>
  <c r="MZ301" i="65032" s="1"/>
  <c r="MW301" i="65032"/>
  <c r="MX301" i="65032" s="1"/>
  <c r="MY297" i="65032"/>
  <c r="MZ297" i="65032" s="1"/>
  <c r="MW297" i="65032"/>
  <c r="MX297" i="65032" s="1"/>
  <c r="MY296" i="65032"/>
  <c r="MZ296" i="65032" s="1"/>
  <c r="MW296" i="65032"/>
  <c r="MX296" i="65032" s="1"/>
  <c r="MU282" i="65032"/>
  <c r="MV282" i="65032" s="1"/>
  <c r="MS282" i="65032"/>
  <c r="MT282" i="65032" s="1"/>
  <c r="MY317" i="65032"/>
  <c r="MZ317" i="65032" s="1"/>
  <c r="MW317" i="65032"/>
  <c r="MX317" i="65032" s="1"/>
  <c r="MW328" i="65032"/>
  <c r="MX328" i="65032" s="1"/>
  <c r="MY328" i="65032"/>
  <c r="MZ328" i="65032" s="1"/>
  <c r="MY291" i="65032"/>
  <c r="MZ291" i="65032" s="1"/>
  <c r="MW291" i="65032"/>
  <c r="MX291" i="65032" s="1"/>
  <c r="MW311" i="65032"/>
  <c r="MX311" i="65032" s="1"/>
  <c r="MY311" i="65032"/>
  <c r="MZ311" i="65032" s="1"/>
  <c r="MW336" i="65032"/>
  <c r="MX336" i="65032" s="1"/>
  <c r="MY336" i="65032"/>
  <c r="MZ336" i="65032" s="1"/>
  <c r="MW320" i="65032"/>
  <c r="MX320" i="65032" s="1"/>
  <c r="MY320" i="65032"/>
  <c r="MZ320" i="65032" s="1"/>
  <c r="MY290" i="65032"/>
  <c r="MZ290" i="65032" s="1"/>
  <c r="MW290" i="65032"/>
  <c r="MX290" i="65032" s="1"/>
  <c r="MY303" i="65032"/>
  <c r="MZ303" i="65032" s="1"/>
  <c r="MW303" i="65032"/>
  <c r="MX303" i="65032" s="1"/>
  <c r="MW307" i="65032"/>
  <c r="MX307" i="65032" s="1"/>
  <c r="MY307" i="65032"/>
  <c r="MZ307" i="65032" s="1"/>
  <c r="MY326" i="65032"/>
  <c r="MZ326" i="65032" s="1"/>
  <c r="MW326" i="65032"/>
  <c r="MX326" i="65032" s="1"/>
  <c r="MW318" i="65032"/>
  <c r="MX318" i="65032" s="1"/>
  <c r="MY318" i="65032"/>
  <c r="MZ318" i="65032" s="1"/>
  <c r="MW334" i="65032"/>
  <c r="MX334" i="65032" s="1"/>
  <c r="MY334" i="65032"/>
  <c r="MZ334" i="65032" s="1"/>
  <c r="MY286" i="65032"/>
  <c r="MZ286" i="65032" s="1"/>
  <c r="MW286" i="65032"/>
  <c r="MX286" i="65032" s="1"/>
  <c r="KP193" i="65032"/>
  <c r="KO257" i="65032"/>
  <c r="KP257" i="65032" s="1"/>
  <c r="FJ66" i="65032"/>
  <c r="KU66" i="65032"/>
  <c r="KS66" i="65032"/>
  <c r="KR193" i="65032"/>
  <c r="KR257" i="65032" s="1"/>
  <c r="KO175" i="65032"/>
  <c r="KP48" i="65032"/>
  <c r="KR48" i="65032"/>
  <c r="KQ175" i="65032"/>
  <c r="KQ239" i="65032" s="1"/>
  <c r="MK253" i="65032"/>
  <c r="ML253" i="65032" s="1"/>
  <c r="MH62" i="65032"/>
  <c r="ML62" i="65032"/>
  <c r="MG253" i="65032"/>
  <c r="MH253" i="65032" s="1"/>
  <c r="MH189" i="65032"/>
  <c r="JZ176" i="65032"/>
  <c r="JY240" i="65032"/>
  <c r="JZ240" i="65032" s="1"/>
  <c r="KC49" i="65032"/>
  <c r="FF49" i="65032"/>
  <c r="KB176" i="65032"/>
  <c r="KB240" i="65032" s="1"/>
  <c r="KE49" i="65032"/>
  <c r="MP62" i="65032"/>
  <c r="KY70" i="65032"/>
  <c r="KW70" i="65032"/>
  <c r="FK70" i="65032"/>
  <c r="KV197" i="65032"/>
  <c r="KV261" i="65032" s="1"/>
  <c r="KS261" i="65032"/>
  <c r="KT261" i="65032" s="1"/>
  <c r="KT197" i="65032"/>
  <c r="LE241" i="65032"/>
  <c r="LF241" i="65032" s="1"/>
  <c r="LF177" i="65032"/>
  <c r="FN50" i="65032"/>
  <c r="LK50" i="65032"/>
  <c r="LH177" i="65032"/>
  <c r="LH241" i="65032" s="1"/>
  <c r="LI50" i="65032"/>
  <c r="KB159" i="65032"/>
  <c r="KB223" i="65032" s="1"/>
  <c r="KC32" i="65032"/>
  <c r="KE32" i="65032"/>
  <c r="FF32" i="65032"/>
  <c r="JY229" i="65032"/>
  <c r="JZ229" i="65032" s="1"/>
  <c r="JZ165" i="65032"/>
  <c r="KE38" i="65032"/>
  <c r="KB165" i="65032"/>
  <c r="KB229" i="65032" s="1"/>
  <c r="KC38" i="65032"/>
  <c r="FF38" i="65032"/>
  <c r="JY223" i="65032"/>
  <c r="JZ223" i="65032" s="1"/>
  <c r="JZ159" i="65032"/>
  <c r="KP158" i="65032"/>
  <c r="KO222" i="65032"/>
  <c r="KP222" i="65032" s="1"/>
  <c r="KS31" i="65032"/>
  <c r="KR158" i="65032"/>
  <c r="KR222" i="65032" s="1"/>
  <c r="KU31" i="65032"/>
  <c r="FJ31" i="65032"/>
  <c r="KE170" i="65032"/>
  <c r="KE234" i="65032" s="1"/>
  <c r="KF43" i="65032"/>
  <c r="KD43" i="65032"/>
  <c r="KC170" i="65032"/>
  <c r="KF169" i="65032"/>
  <c r="KF233" i="65032" s="1"/>
  <c r="KG42" i="65032"/>
  <c r="FG42" i="65032"/>
  <c r="KI42" i="65032"/>
  <c r="KI168" i="65032"/>
  <c r="KI232" i="65032" s="1"/>
  <c r="KJ41" i="65032"/>
  <c r="KH41" i="65032"/>
  <c r="KG168" i="65032"/>
  <c r="KS78" i="65032"/>
  <c r="FJ78" i="65032"/>
  <c r="KR205" i="65032"/>
  <c r="KR269" i="65032" s="1"/>
  <c r="KU78" i="65032"/>
  <c r="KC233" i="65032"/>
  <c r="KD233" i="65032" s="1"/>
  <c r="KD169" i="65032"/>
  <c r="KP205" i="65032"/>
  <c r="KO269" i="65032"/>
  <c r="KP269" i="65032" s="1"/>
  <c r="KS270" i="65032"/>
  <c r="KT270" i="65032" s="1"/>
  <c r="KT206" i="65032"/>
  <c r="FK79" i="65032"/>
  <c r="KV206" i="65032"/>
  <c r="KV270" i="65032" s="1"/>
  <c r="KY79" i="65032"/>
  <c r="KW79" i="65032"/>
  <c r="KX34" i="65032"/>
  <c r="KW161" i="65032"/>
  <c r="KA160" i="65032"/>
  <c r="KA224" i="65032" s="1"/>
  <c r="KB33" i="65032"/>
  <c r="JZ33" i="65032"/>
  <c r="JY160" i="65032"/>
  <c r="MU62" i="65032"/>
  <c r="MV62" i="65032" s="1"/>
  <c r="MW62" i="65032" s="1"/>
  <c r="KY161" i="65032"/>
  <c r="KY225" i="65032" s="1"/>
  <c r="KZ34" i="65032"/>
  <c r="MA211" i="65032"/>
  <c r="MA275" i="65032" s="1"/>
  <c r="MB84" i="65032"/>
  <c r="KL57" i="65032"/>
  <c r="KK184" i="65032"/>
  <c r="LZ84" i="65032"/>
  <c r="LY211" i="65032"/>
  <c r="LR208" i="65032"/>
  <c r="LQ272" i="65032"/>
  <c r="LR272" i="65032" s="1"/>
  <c r="KD46" i="65032"/>
  <c r="KC173" i="65032"/>
  <c r="FH73" i="65032"/>
  <c r="KK73" i="65032"/>
  <c r="KJ200" i="65032"/>
  <c r="KJ264" i="65032" s="1"/>
  <c r="KM73" i="65032"/>
  <c r="KH200" i="65032"/>
  <c r="KG264" i="65032"/>
  <c r="KH264" i="65032" s="1"/>
  <c r="KN57" i="65032"/>
  <c r="KM184" i="65032"/>
  <c r="KM248" i="65032" s="1"/>
  <c r="KF46" i="65032"/>
  <c r="KE173" i="65032"/>
  <c r="KE237" i="65032" s="1"/>
  <c r="LW81" i="65032"/>
  <c r="LU81" i="65032"/>
  <c r="FQ81" i="65032"/>
  <c r="LT208" i="65032"/>
  <c r="LT272" i="65032" s="1"/>
  <c r="KU72" i="65032"/>
  <c r="KS72" i="65032"/>
  <c r="FJ72" i="65032"/>
  <c r="KR199" i="65032"/>
  <c r="KR263" i="65032" s="1"/>
  <c r="KT82" i="65032"/>
  <c r="KS209" i="65032"/>
  <c r="KH156" i="65032"/>
  <c r="KG220" i="65032"/>
  <c r="KH220" i="65032" s="1"/>
  <c r="KL188" i="65032"/>
  <c r="KK252" i="65032"/>
  <c r="KL252" i="65032" s="1"/>
  <c r="KE195" i="65032"/>
  <c r="KE259" i="65032" s="1"/>
  <c r="KF68" i="65032"/>
  <c r="KS247" i="65032"/>
  <c r="KT247" i="65032" s="1"/>
  <c r="KT183" i="65032"/>
  <c r="KO271" i="65032"/>
  <c r="KP271" i="65032" s="1"/>
  <c r="KP207" i="65032"/>
  <c r="FI61" i="65032"/>
  <c r="KN188" i="65032"/>
  <c r="KN252" i="65032" s="1"/>
  <c r="KQ61" i="65032"/>
  <c r="KO61" i="65032"/>
  <c r="KB40" i="65032"/>
  <c r="KA167" i="65032"/>
  <c r="KA231" i="65032" s="1"/>
  <c r="KD68" i="65032"/>
  <c r="KC195" i="65032"/>
  <c r="KV82" i="65032"/>
  <c r="KU209" i="65032"/>
  <c r="KU273" i="65032" s="1"/>
  <c r="KS80" i="65032"/>
  <c r="FJ80" i="65032"/>
  <c r="KR207" i="65032"/>
  <c r="KR271" i="65032" s="1"/>
  <c r="KU80" i="65032"/>
  <c r="KS226" i="65032"/>
  <c r="KT226" i="65032" s="1"/>
  <c r="KT162" i="65032"/>
  <c r="KP199" i="65032"/>
  <c r="KO263" i="65032"/>
  <c r="KP263" i="65032" s="1"/>
  <c r="KM29" i="65032"/>
  <c r="KK29" i="65032"/>
  <c r="FH29" i="65032"/>
  <c r="KJ156" i="65032"/>
  <c r="KJ220" i="65032" s="1"/>
  <c r="KW56" i="65032"/>
  <c r="KV183" i="65032"/>
  <c r="KV247" i="65032" s="1"/>
  <c r="KY56" i="65032"/>
  <c r="FK56" i="65032"/>
  <c r="JY167" i="65032"/>
  <c r="JZ40" i="65032"/>
  <c r="KW35" i="65032"/>
  <c r="FK35" i="65032"/>
  <c r="KY35" i="65032"/>
  <c r="KV162" i="65032"/>
  <c r="KV226" i="65032" s="1"/>
  <c r="FE24" i="65032"/>
  <c r="KE51" i="65032"/>
  <c r="FF51" i="65032"/>
  <c r="KB178" i="65032"/>
  <c r="KB242" i="65032" s="1"/>
  <c r="KC51" i="65032"/>
  <c r="KL191" i="65032"/>
  <c r="KK255" i="65032"/>
  <c r="KL255" i="65032" s="1"/>
  <c r="KA172" i="65032"/>
  <c r="KA236" i="65032" s="1"/>
  <c r="KB45" i="65032"/>
  <c r="JZ178" i="65032"/>
  <c r="JY242" i="65032"/>
  <c r="JZ242" i="65032" s="1"/>
  <c r="KD85" i="65032"/>
  <c r="KC212" i="65032"/>
  <c r="JY172" i="65032"/>
  <c r="JZ45" i="65032"/>
  <c r="KF85" i="65032"/>
  <c r="KE212" i="65032"/>
  <c r="KE276" i="65032" s="1"/>
  <c r="KF76" i="65032"/>
  <c r="KE203" i="65032"/>
  <c r="KE267" i="65032" s="1"/>
  <c r="FI64" i="65032"/>
  <c r="KN191" i="65032"/>
  <c r="KN255" i="65032" s="1"/>
  <c r="KQ64" i="65032"/>
  <c r="KO64" i="65032"/>
  <c r="KC203" i="65032"/>
  <c r="KD76" i="65032"/>
  <c r="KC221" i="65032"/>
  <c r="KD221" i="65032" s="1"/>
  <c r="KD157" i="65032"/>
  <c r="KS254" i="65032"/>
  <c r="KT254" i="65032" s="1"/>
  <c r="KT190" i="65032"/>
  <c r="KM37" i="65032"/>
  <c r="KK37" i="65032"/>
  <c r="KJ164" i="65032"/>
  <c r="KJ228" i="65032" s="1"/>
  <c r="FH37" i="65032"/>
  <c r="KI30" i="65032"/>
  <c r="FG30" i="65032"/>
  <c r="KG30" i="65032"/>
  <c r="KF157" i="65032"/>
  <c r="KF221" i="65032" s="1"/>
  <c r="KV190" i="65032"/>
  <c r="KV254" i="65032" s="1"/>
  <c r="FK63" i="65032"/>
  <c r="KW63" i="65032"/>
  <c r="KY63" i="65032"/>
  <c r="KA155" i="65032"/>
  <c r="KA219" i="65032" s="1"/>
  <c r="KB28" i="65032"/>
  <c r="KC260" i="65032"/>
  <c r="KD260" i="65032" s="1"/>
  <c r="KD196" i="65032"/>
  <c r="KA171" i="65032"/>
  <c r="KA235" i="65032" s="1"/>
  <c r="KB44" i="65032"/>
  <c r="KG69" i="65032"/>
  <c r="FG69" i="65032"/>
  <c r="KF196" i="65032"/>
  <c r="KF260" i="65032" s="1"/>
  <c r="KI69" i="65032"/>
  <c r="KC27" i="65032"/>
  <c r="FF27" i="65032"/>
  <c r="KE27" i="65032"/>
  <c r="KB154" i="65032"/>
  <c r="KB218" i="65032" s="1"/>
  <c r="KH164" i="65032"/>
  <c r="KG228" i="65032"/>
  <c r="KH228" i="65032" s="1"/>
  <c r="KC277" i="65032"/>
  <c r="KD277" i="65032" s="1"/>
  <c r="KD213" i="65032"/>
  <c r="JY155" i="65032"/>
  <c r="JZ28" i="65032"/>
  <c r="KG86" i="65032"/>
  <c r="KF213" i="65032"/>
  <c r="KF277" i="65032" s="1"/>
  <c r="FG86" i="65032"/>
  <c r="KI86" i="65032"/>
  <c r="JY218" i="65032"/>
  <c r="JZ218" i="65032" s="1"/>
  <c r="JZ154" i="65032"/>
  <c r="JZ44" i="65032"/>
  <c r="JY171" i="65032"/>
  <c r="KE166" i="65032"/>
  <c r="KE230" i="65032" s="1"/>
  <c r="KF39" i="65032"/>
  <c r="KD174" i="65032"/>
  <c r="KC238" i="65032"/>
  <c r="KD238" i="65032" s="1"/>
  <c r="KF54" i="65032"/>
  <c r="KE181" i="65032"/>
  <c r="KE245" i="65032" s="1"/>
  <c r="KD192" i="65032"/>
  <c r="KC256" i="65032"/>
  <c r="KD256" i="65032" s="1"/>
  <c r="KC181" i="65032"/>
  <c r="KD54" i="65032"/>
  <c r="KP75" i="65032"/>
  <c r="KO202" i="65032"/>
  <c r="FG83" i="65032"/>
  <c r="KF210" i="65032"/>
  <c r="KF274" i="65032" s="1"/>
  <c r="KI83" i="65032"/>
  <c r="KG83" i="65032"/>
  <c r="KS36" i="65032"/>
  <c r="KU36" i="65032"/>
  <c r="KR163" i="65032"/>
  <c r="KR227" i="65032" s="1"/>
  <c r="FJ36" i="65032"/>
  <c r="KI59" i="65032"/>
  <c r="KG59" i="65032"/>
  <c r="KF186" i="65032"/>
  <c r="KF250" i="65032" s="1"/>
  <c r="FG59" i="65032"/>
  <c r="KO187" i="65032"/>
  <c r="KP60" i="65032"/>
  <c r="KP163" i="65032"/>
  <c r="KO227" i="65032"/>
  <c r="KP227" i="65032" s="1"/>
  <c r="KD210" i="65032"/>
  <c r="KC274" i="65032"/>
  <c r="KD274" i="65032" s="1"/>
  <c r="KJ71" i="65032"/>
  <c r="KI198" i="65032"/>
  <c r="KI262" i="65032" s="1"/>
  <c r="KT67" i="65032"/>
  <c r="KS194" i="65032"/>
  <c r="KR75" i="65032"/>
  <c r="KQ202" i="65032"/>
  <c r="KQ266" i="65032" s="1"/>
  <c r="KT74" i="65032"/>
  <c r="KS201" i="65032"/>
  <c r="KI47" i="65032"/>
  <c r="KG47" i="65032"/>
  <c r="KF174" i="65032"/>
  <c r="KF238" i="65032" s="1"/>
  <c r="FG47" i="65032"/>
  <c r="KG65" i="65032"/>
  <c r="KF192" i="65032"/>
  <c r="KF256" i="65032" s="1"/>
  <c r="FG65" i="65032"/>
  <c r="KI65" i="65032"/>
  <c r="KH52" i="65032"/>
  <c r="KG179" i="65032"/>
  <c r="KC166" i="65032"/>
  <c r="KD39" i="65032"/>
  <c r="KQ187" i="65032"/>
  <c r="KQ251" i="65032" s="1"/>
  <c r="KR60" i="65032"/>
  <c r="KD186" i="65032"/>
  <c r="KC250" i="65032"/>
  <c r="KD250" i="65032" s="1"/>
  <c r="KH71" i="65032"/>
  <c r="KG198" i="65032"/>
  <c r="KV67" i="65032"/>
  <c r="KU194" i="65032"/>
  <c r="KU258" i="65032" s="1"/>
  <c r="KV74" i="65032"/>
  <c r="KU201" i="65032"/>
  <c r="KU265" i="65032" s="1"/>
  <c r="KI179" i="65032"/>
  <c r="KI243" i="65032" s="1"/>
  <c r="KJ52" i="65032"/>
  <c r="KF77" i="65032"/>
  <c r="KE204" i="65032"/>
  <c r="KE268" i="65032" s="1"/>
  <c r="KC204" i="65032"/>
  <c r="KD77" i="65032"/>
  <c r="KF55" i="65032"/>
  <c r="KE182" i="65032"/>
  <c r="KE246" i="65032" s="1"/>
  <c r="KC182" i="65032"/>
  <c r="KD55" i="65032"/>
  <c r="KD53" i="65032"/>
  <c r="KC180" i="65032"/>
  <c r="KF53" i="65032"/>
  <c r="KE180" i="65032"/>
  <c r="KE244" i="65032" s="1"/>
  <c r="KC185" i="65032"/>
  <c r="KD58" i="65032"/>
  <c r="KE185" i="65032"/>
  <c r="KE249" i="65032" s="1"/>
  <c r="KF58" i="65032"/>
  <c r="MT62" i="65032"/>
  <c r="MS189" i="65032"/>
  <c r="MP189" i="65032"/>
  <c r="MO253" i="65032"/>
  <c r="MP253" i="65032" s="1"/>
  <c r="FW62" i="65032"/>
  <c r="MR189" i="65032"/>
  <c r="MR253" i="65032" s="1"/>
  <c r="MS147" i="65032"/>
  <c r="MT147" i="65032" s="1"/>
  <c r="MU147" i="65032"/>
  <c r="MV147" i="65032" s="1"/>
  <c r="MQ101" i="65032"/>
  <c r="MR101" i="65032" s="1"/>
  <c r="MO101" i="65032"/>
  <c r="MP101" i="65032" s="1"/>
  <c r="MQ99" i="65032"/>
  <c r="MR99" i="65032" s="1"/>
  <c r="MO99" i="65032"/>
  <c r="MP99" i="65032" s="1"/>
  <c r="MQ93" i="65032"/>
  <c r="MR93" i="65032" s="1"/>
  <c r="MO93" i="65032"/>
  <c r="MP93" i="65032" s="1"/>
  <c r="MQ103" i="65032"/>
  <c r="MR103" i="65032" s="1"/>
  <c r="MO103" i="65032"/>
  <c r="MP103" i="65032" s="1"/>
  <c r="MQ97" i="65032"/>
  <c r="MR97" i="65032" s="1"/>
  <c r="MO97" i="65032"/>
  <c r="MP97" i="65032" s="1"/>
  <c r="MQ105" i="65032"/>
  <c r="MR105" i="65032" s="1"/>
  <c r="MO105" i="65032"/>
  <c r="MP105" i="65032" s="1"/>
  <c r="MQ95" i="65032"/>
  <c r="MR95" i="65032" s="1"/>
  <c r="MO95" i="65032"/>
  <c r="MP95" i="65032" s="1"/>
  <c r="MQ107" i="65032"/>
  <c r="MR107" i="65032" s="1"/>
  <c r="MO107" i="65032"/>
  <c r="MP107" i="65032" s="1"/>
  <c r="MQ92" i="65032"/>
  <c r="MR92" i="65032" s="1"/>
  <c r="MO92" i="65032"/>
  <c r="MP92" i="65032" s="1"/>
  <c r="MQ106" i="65032"/>
  <c r="MR106" i="65032" s="1"/>
  <c r="MO106" i="65032"/>
  <c r="MP106" i="65032" s="1"/>
  <c r="MQ102" i="65032"/>
  <c r="MR102" i="65032" s="1"/>
  <c r="MO102" i="65032"/>
  <c r="MP102" i="65032" s="1"/>
  <c r="MQ98" i="65032"/>
  <c r="MR98" i="65032" s="1"/>
  <c r="MO98" i="65032"/>
  <c r="MP98" i="65032" s="1"/>
  <c r="MQ94" i="65032"/>
  <c r="MR94" i="65032" s="1"/>
  <c r="MO94" i="65032"/>
  <c r="MP94" i="65032" s="1"/>
  <c r="MQ108" i="65032"/>
  <c r="MR108" i="65032" s="1"/>
  <c r="MO108" i="65032"/>
  <c r="MP108" i="65032" s="1"/>
  <c r="MQ104" i="65032"/>
  <c r="MR104" i="65032" s="1"/>
  <c r="MO104" i="65032"/>
  <c r="MP104" i="65032" s="1"/>
  <c r="MQ100" i="65032"/>
  <c r="MR100" i="65032" s="1"/>
  <c r="MO100" i="65032"/>
  <c r="MP100" i="65032" s="1"/>
  <c r="MQ96" i="65032"/>
  <c r="MR96" i="65032" s="1"/>
  <c r="MO96" i="65032"/>
  <c r="MP96" i="65032" s="1"/>
  <c r="MU123" i="65032"/>
  <c r="MV123" i="65032" s="1"/>
  <c r="MS123" i="65032"/>
  <c r="MT123" i="65032" s="1"/>
  <c r="MU148" i="65032"/>
  <c r="MV148" i="65032" s="1"/>
  <c r="MS148" i="65032"/>
  <c r="MT148" i="65032" s="1"/>
  <c r="MU150" i="65032"/>
  <c r="MV150" i="65032" s="1"/>
  <c r="MS150" i="65032"/>
  <c r="MT150" i="65032" s="1"/>
  <c r="MU127" i="65032"/>
  <c r="MV127" i="65032" s="1"/>
  <c r="MS127" i="65032"/>
  <c r="MT127" i="65032" s="1"/>
  <c r="MU128" i="65032"/>
  <c r="MV128" i="65032" s="1"/>
  <c r="MS128" i="65032"/>
  <c r="MT128" i="65032" s="1"/>
  <c r="MU124" i="65032"/>
  <c r="MV124" i="65032" s="1"/>
  <c r="MS124" i="65032"/>
  <c r="MT124" i="65032" s="1"/>
  <c r="MU149" i="65032"/>
  <c r="MV149" i="65032" s="1"/>
  <c r="MS149" i="65032"/>
  <c r="MT149" i="65032" s="1"/>
  <c r="MU129" i="65032"/>
  <c r="MV129" i="65032" s="1"/>
  <c r="MS129" i="65032"/>
  <c r="MT129" i="65032" s="1"/>
  <c r="MU125" i="65032"/>
  <c r="MV125" i="65032" s="1"/>
  <c r="MS125" i="65032"/>
  <c r="MT125" i="65032" s="1"/>
  <c r="MU126" i="65032"/>
  <c r="MV126" i="65032" s="1"/>
  <c r="MS126" i="65032"/>
  <c r="MT126" i="65032" s="1"/>
  <c r="MS143" i="65032"/>
  <c r="MT143" i="65032" s="1"/>
  <c r="MU143" i="65032"/>
  <c r="MV143" i="65032" s="1"/>
  <c r="MS139" i="65032"/>
  <c r="MT139" i="65032" s="1"/>
  <c r="MU139" i="65032"/>
  <c r="MV139" i="65032" s="1"/>
  <c r="MS135" i="65032"/>
  <c r="MT135" i="65032" s="1"/>
  <c r="MU135" i="65032"/>
  <c r="MV135" i="65032" s="1"/>
  <c r="MS131" i="65032"/>
  <c r="MT131" i="65032" s="1"/>
  <c r="MU131" i="65032"/>
  <c r="MV131" i="65032" s="1"/>
  <c r="MS119" i="65032"/>
  <c r="MT119" i="65032" s="1"/>
  <c r="MU119" i="65032"/>
  <c r="MV119" i="65032" s="1"/>
  <c r="MS115" i="65032"/>
  <c r="MT115" i="65032" s="1"/>
  <c r="MU115" i="65032"/>
  <c r="MV115" i="65032" s="1"/>
  <c r="MS111" i="65032"/>
  <c r="MT111" i="65032" s="1"/>
  <c r="MU111" i="65032"/>
  <c r="MV111" i="65032" s="1"/>
  <c r="MS144" i="65032"/>
  <c r="MT144" i="65032" s="1"/>
  <c r="MU144" i="65032"/>
  <c r="MV144" i="65032" s="1"/>
  <c r="MS140" i="65032"/>
  <c r="MT140" i="65032" s="1"/>
  <c r="MU140" i="65032"/>
  <c r="MV140" i="65032" s="1"/>
  <c r="MS136" i="65032"/>
  <c r="MT136" i="65032" s="1"/>
  <c r="MU136" i="65032"/>
  <c r="MV136" i="65032" s="1"/>
  <c r="MS132" i="65032"/>
  <c r="MT132" i="65032" s="1"/>
  <c r="MU132" i="65032"/>
  <c r="MV132" i="65032" s="1"/>
  <c r="MS120" i="65032"/>
  <c r="MT120" i="65032" s="1"/>
  <c r="MU120" i="65032"/>
  <c r="MV120" i="65032" s="1"/>
  <c r="MS116" i="65032"/>
  <c r="MT116" i="65032" s="1"/>
  <c r="MU116" i="65032"/>
  <c r="MV116" i="65032" s="1"/>
  <c r="MS112" i="65032"/>
  <c r="MT112" i="65032" s="1"/>
  <c r="MU112" i="65032"/>
  <c r="MV112" i="65032" s="1"/>
  <c r="MS145" i="65032"/>
  <c r="MT145" i="65032" s="1"/>
  <c r="MU145" i="65032"/>
  <c r="MV145" i="65032" s="1"/>
  <c r="MS141" i="65032"/>
  <c r="MT141" i="65032" s="1"/>
  <c r="MU141" i="65032"/>
  <c r="MV141" i="65032" s="1"/>
  <c r="MS137" i="65032"/>
  <c r="MT137" i="65032" s="1"/>
  <c r="MU137" i="65032"/>
  <c r="MV137" i="65032" s="1"/>
  <c r="MS133" i="65032"/>
  <c r="MT133" i="65032" s="1"/>
  <c r="MU133" i="65032"/>
  <c r="MV133" i="65032" s="1"/>
  <c r="MS121" i="65032"/>
  <c r="MT121" i="65032" s="1"/>
  <c r="MU121" i="65032"/>
  <c r="MV121" i="65032" s="1"/>
  <c r="MS117" i="65032"/>
  <c r="MT117" i="65032" s="1"/>
  <c r="MU117" i="65032"/>
  <c r="MV117" i="65032" s="1"/>
  <c r="MS113" i="65032"/>
  <c r="MT113" i="65032" s="1"/>
  <c r="MU113" i="65032"/>
  <c r="MV113" i="65032" s="1"/>
  <c r="MS146" i="65032"/>
  <c r="MT146" i="65032" s="1"/>
  <c r="MU146" i="65032"/>
  <c r="MV146" i="65032" s="1"/>
  <c r="MS142" i="65032"/>
  <c r="MT142" i="65032" s="1"/>
  <c r="MU142" i="65032"/>
  <c r="MV142" i="65032" s="1"/>
  <c r="MS138" i="65032"/>
  <c r="MT138" i="65032" s="1"/>
  <c r="MU138" i="65032"/>
  <c r="MV138" i="65032" s="1"/>
  <c r="MS134" i="65032"/>
  <c r="MT134" i="65032" s="1"/>
  <c r="MU134" i="65032"/>
  <c r="MV134" i="65032" s="1"/>
  <c r="MS122" i="65032"/>
  <c r="MT122" i="65032" s="1"/>
  <c r="MU122" i="65032"/>
  <c r="MV122" i="65032" s="1"/>
  <c r="MS118" i="65032"/>
  <c r="MT118" i="65032" s="1"/>
  <c r="MU118" i="65032"/>
  <c r="MV118" i="65032" s="1"/>
  <c r="MS114" i="65032"/>
  <c r="MT114" i="65032" s="1"/>
  <c r="MU114" i="65032"/>
  <c r="MV114" i="65032" s="1"/>
  <c r="MS130" i="65032"/>
  <c r="MT130" i="65032" s="1"/>
  <c r="MU130" i="65032"/>
  <c r="MV130" i="65032" s="1"/>
  <c r="MO109" i="65032"/>
  <c r="MP109" i="65032" s="1"/>
  <c r="MQ109" i="65032"/>
  <c r="MR109" i="65032" s="1"/>
  <c r="MO91" i="65032"/>
  <c r="MP91" i="65032" s="1"/>
  <c r="MQ91" i="65032"/>
  <c r="MR91" i="65032" s="1"/>
  <c r="MO110" i="65032"/>
  <c r="MP110" i="65032" s="1"/>
  <c r="MQ110" i="65032"/>
  <c r="MR110" i="65032" s="1"/>
  <c r="NC313" i="65032" l="1"/>
  <c r="ND313" i="65032" s="1"/>
  <c r="NA313" i="65032"/>
  <c r="NB313" i="65032" s="1"/>
  <c r="NA323" i="65032"/>
  <c r="NB323" i="65032" s="1"/>
  <c r="NC323" i="65032"/>
  <c r="ND323" i="65032" s="1"/>
  <c r="NA337" i="65032"/>
  <c r="NB337" i="65032" s="1"/>
  <c r="NC337" i="65032"/>
  <c r="ND337" i="65032" s="1"/>
  <c r="NC292" i="65032"/>
  <c r="ND292" i="65032" s="1"/>
  <c r="NA292" i="65032"/>
  <c r="NB292" i="65032" s="1"/>
  <c r="NC334" i="65032"/>
  <c r="ND334" i="65032" s="1"/>
  <c r="NA334" i="65032"/>
  <c r="NB334" i="65032" s="1"/>
  <c r="NC336" i="65032"/>
  <c r="ND336" i="65032" s="1"/>
  <c r="NA336" i="65032"/>
  <c r="NB336" i="65032" s="1"/>
  <c r="MY282" i="65032"/>
  <c r="MZ282" i="65032" s="1"/>
  <c r="MW282" i="65032"/>
  <c r="MX282" i="65032" s="1"/>
  <c r="NC297" i="65032"/>
  <c r="ND297" i="65032" s="1"/>
  <c r="NA297" i="65032"/>
  <c r="NB297" i="65032" s="1"/>
  <c r="NC331" i="65032"/>
  <c r="ND331" i="65032" s="1"/>
  <c r="NA331" i="65032"/>
  <c r="NB331" i="65032" s="1"/>
  <c r="NA341" i="65032"/>
  <c r="NB341" i="65032" s="1"/>
  <c r="NC341" i="65032"/>
  <c r="ND341" i="65032" s="1"/>
  <c r="NC305" i="65032"/>
  <c r="ND305" i="65032" s="1"/>
  <c r="NA305" i="65032"/>
  <c r="NB305" i="65032" s="1"/>
  <c r="NC295" i="65032"/>
  <c r="ND295" i="65032" s="1"/>
  <c r="NA295" i="65032"/>
  <c r="NB295" i="65032" s="1"/>
  <c r="NC335" i="65032"/>
  <c r="ND335" i="65032" s="1"/>
  <c r="NA335" i="65032"/>
  <c r="NB335" i="65032" s="1"/>
  <c r="NC283" i="65032"/>
  <c r="ND283" i="65032" s="1"/>
  <c r="NA283" i="65032"/>
  <c r="NB283" i="65032" s="1"/>
  <c r="NC315" i="65032"/>
  <c r="ND315" i="65032" s="1"/>
  <c r="NA315" i="65032"/>
  <c r="NB315" i="65032" s="1"/>
  <c r="NC298" i="65032"/>
  <c r="ND298" i="65032" s="1"/>
  <c r="NA298" i="65032"/>
  <c r="NB298" i="65032" s="1"/>
  <c r="NC304" i="65032"/>
  <c r="ND304" i="65032" s="1"/>
  <c r="NA304" i="65032"/>
  <c r="NB304" i="65032" s="1"/>
  <c r="NA287" i="65032"/>
  <c r="NB287" i="65032" s="1"/>
  <c r="NC287" i="65032"/>
  <c r="ND287" i="65032" s="1"/>
  <c r="NA286" i="65032"/>
  <c r="NB286" i="65032" s="1"/>
  <c r="NC286" i="65032"/>
  <c r="ND286" i="65032" s="1"/>
  <c r="NA290" i="65032"/>
  <c r="NB290" i="65032" s="1"/>
  <c r="NC290" i="65032"/>
  <c r="ND290" i="65032" s="1"/>
  <c r="NC312" i="65032"/>
  <c r="ND312" i="65032" s="1"/>
  <c r="NA312" i="65032"/>
  <c r="NB312" i="65032" s="1"/>
  <c r="NA332" i="65032"/>
  <c r="NB332" i="65032" s="1"/>
  <c r="NC332" i="65032"/>
  <c r="ND332" i="65032" s="1"/>
  <c r="NC294" i="65032"/>
  <c r="ND294" i="65032" s="1"/>
  <c r="NA294" i="65032"/>
  <c r="NB294" i="65032" s="1"/>
  <c r="NA329" i="65032"/>
  <c r="NB329" i="65032" s="1"/>
  <c r="NC329" i="65032"/>
  <c r="ND329" i="65032" s="1"/>
  <c r="NC314" i="65032"/>
  <c r="ND314" i="65032" s="1"/>
  <c r="NA314" i="65032"/>
  <c r="NB314" i="65032" s="1"/>
  <c r="NC340" i="65032"/>
  <c r="ND340" i="65032" s="1"/>
  <c r="NA340" i="65032"/>
  <c r="NB340" i="65032" s="1"/>
  <c r="NA326" i="65032"/>
  <c r="NB326" i="65032" s="1"/>
  <c r="NC326" i="65032"/>
  <c r="ND326" i="65032" s="1"/>
  <c r="NC303" i="65032"/>
  <c r="ND303" i="65032" s="1"/>
  <c r="NA303" i="65032"/>
  <c r="NB303" i="65032" s="1"/>
  <c r="NA291" i="65032"/>
  <c r="NB291" i="65032" s="1"/>
  <c r="NC291" i="65032"/>
  <c r="ND291" i="65032" s="1"/>
  <c r="NC317" i="65032"/>
  <c r="ND317" i="65032" s="1"/>
  <c r="NA317" i="65032"/>
  <c r="NB317" i="65032" s="1"/>
  <c r="NC309" i="65032"/>
  <c r="ND309" i="65032" s="1"/>
  <c r="NA309" i="65032"/>
  <c r="NB309" i="65032" s="1"/>
  <c r="NA322" i="65032"/>
  <c r="NB322" i="65032" s="1"/>
  <c r="NC322" i="65032"/>
  <c r="ND322" i="65032" s="1"/>
  <c r="NC288" i="65032"/>
  <c r="ND288" i="65032" s="1"/>
  <c r="NA288" i="65032"/>
  <c r="NB288" i="65032" s="1"/>
  <c r="NA333" i="65032"/>
  <c r="NB333" i="65032" s="1"/>
  <c r="NC333" i="65032"/>
  <c r="ND333" i="65032" s="1"/>
  <c r="NA325" i="65032"/>
  <c r="NB325" i="65032" s="1"/>
  <c r="NC325" i="65032"/>
  <c r="ND325" i="65032" s="1"/>
  <c r="NA293" i="65032"/>
  <c r="NB293" i="65032" s="1"/>
  <c r="NC293" i="65032"/>
  <c r="ND293" i="65032" s="1"/>
  <c r="NA300" i="65032"/>
  <c r="NB300" i="65032" s="1"/>
  <c r="NC300" i="65032"/>
  <c r="ND300" i="65032" s="1"/>
  <c r="NC310" i="65032"/>
  <c r="ND310" i="65032" s="1"/>
  <c r="NA310" i="65032"/>
  <c r="NB310" i="65032" s="1"/>
  <c r="NA318" i="65032"/>
  <c r="NB318" i="65032" s="1"/>
  <c r="NC318" i="65032"/>
  <c r="ND318" i="65032" s="1"/>
  <c r="NA307" i="65032"/>
  <c r="NB307" i="65032" s="1"/>
  <c r="NC307" i="65032"/>
  <c r="ND307" i="65032" s="1"/>
  <c r="NC320" i="65032"/>
  <c r="ND320" i="65032" s="1"/>
  <c r="NA320" i="65032"/>
  <c r="NB320" i="65032" s="1"/>
  <c r="NA311" i="65032"/>
  <c r="NB311" i="65032" s="1"/>
  <c r="NC311" i="65032"/>
  <c r="ND311" i="65032" s="1"/>
  <c r="NC328" i="65032"/>
  <c r="ND328" i="65032" s="1"/>
  <c r="NA328" i="65032"/>
  <c r="NB328" i="65032" s="1"/>
  <c r="NC296" i="65032"/>
  <c r="ND296" i="65032" s="1"/>
  <c r="NA296" i="65032"/>
  <c r="NB296" i="65032" s="1"/>
  <c r="NA301" i="65032"/>
  <c r="NB301" i="65032" s="1"/>
  <c r="NC301" i="65032"/>
  <c r="ND301" i="65032" s="1"/>
  <c r="NA324" i="65032"/>
  <c r="NB324" i="65032" s="1"/>
  <c r="NC324" i="65032"/>
  <c r="ND324" i="65032" s="1"/>
  <c r="NC302" i="65032"/>
  <c r="ND302" i="65032" s="1"/>
  <c r="NA302" i="65032"/>
  <c r="NB302" i="65032" s="1"/>
  <c r="NA308" i="65032"/>
  <c r="NB308" i="65032" s="1"/>
  <c r="NC308" i="65032"/>
  <c r="ND308" i="65032" s="1"/>
  <c r="NA316" i="65032"/>
  <c r="NB316" i="65032" s="1"/>
  <c r="NC316" i="65032"/>
  <c r="ND316" i="65032" s="1"/>
  <c r="NA330" i="65032"/>
  <c r="NB330" i="65032" s="1"/>
  <c r="NC330" i="65032"/>
  <c r="ND330" i="65032" s="1"/>
  <c r="NA285" i="65032"/>
  <c r="NB285" i="65032" s="1"/>
  <c r="NC285" i="65032"/>
  <c r="ND285" i="65032" s="1"/>
  <c r="NC339" i="65032"/>
  <c r="ND339" i="65032" s="1"/>
  <c r="NA339" i="65032"/>
  <c r="NB339" i="65032" s="1"/>
  <c r="NA284" i="65032"/>
  <c r="NB284" i="65032" s="1"/>
  <c r="NC284" i="65032"/>
  <c r="ND284" i="65032" s="1"/>
  <c r="NA319" i="65032"/>
  <c r="NB319" i="65032" s="1"/>
  <c r="NC319" i="65032"/>
  <c r="ND319" i="65032" s="1"/>
  <c r="NC338" i="65032"/>
  <c r="ND338" i="65032" s="1"/>
  <c r="NA338" i="65032"/>
  <c r="NB338" i="65032" s="1"/>
  <c r="NA299" i="65032"/>
  <c r="NB299" i="65032" s="1"/>
  <c r="NC299" i="65032"/>
  <c r="ND299" i="65032" s="1"/>
  <c r="NA327" i="65032"/>
  <c r="NB327" i="65032" s="1"/>
  <c r="NC327" i="65032"/>
  <c r="ND327" i="65032" s="1"/>
  <c r="NA306" i="65032"/>
  <c r="NB306" i="65032" s="1"/>
  <c r="NC306" i="65032"/>
  <c r="ND306" i="65032" s="1"/>
  <c r="NC321" i="65032"/>
  <c r="ND321" i="65032" s="1"/>
  <c r="NA321" i="65032"/>
  <c r="NB321" i="65032" s="1"/>
  <c r="NC289" i="65032"/>
  <c r="ND289" i="65032" s="1"/>
  <c r="NA289" i="65032"/>
  <c r="NB289" i="65032" s="1"/>
  <c r="KU193" i="65032"/>
  <c r="KU257" i="65032" s="1"/>
  <c r="KV66" i="65032"/>
  <c r="KS193" i="65032"/>
  <c r="KT66" i="65032"/>
  <c r="KS48" i="65032"/>
  <c r="KR175" i="65032"/>
  <c r="KR239" i="65032" s="1"/>
  <c r="KU48" i="65032"/>
  <c r="FJ48" i="65032"/>
  <c r="KO239" i="65032"/>
  <c r="KP239" i="65032" s="1"/>
  <c r="KP175" i="65032"/>
  <c r="KC176" i="65032"/>
  <c r="KD49" i="65032"/>
  <c r="KF49" i="65032"/>
  <c r="KE176" i="65032"/>
  <c r="KE240" i="65032" s="1"/>
  <c r="MU189" i="65032"/>
  <c r="MU253" i="65032" s="1"/>
  <c r="KW197" i="65032"/>
  <c r="KX70" i="65032"/>
  <c r="KY197" i="65032"/>
  <c r="KY261" i="65032" s="1"/>
  <c r="KZ70" i="65032"/>
  <c r="LJ50" i="65032"/>
  <c r="LI177" i="65032"/>
  <c r="LK177" i="65032"/>
  <c r="LK241" i="65032" s="1"/>
  <c r="LL50" i="65032"/>
  <c r="KT31" i="65032"/>
  <c r="KS158" i="65032"/>
  <c r="KF38" i="65032"/>
  <c r="KE165" i="65032"/>
  <c r="KE229" i="65032" s="1"/>
  <c r="KF32" i="65032"/>
  <c r="KE159" i="65032"/>
  <c r="KE223" i="65032" s="1"/>
  <c r="KC159" i="65032"/>
  <c r="KD32" i="65032"/>
  <c r="KU158" i="65032"/>
  <c r="KU222" i="65032" s="1"/>
  <c r="KV31" i="65032"/>
  <c r="KD38" i="65032"/>
  <c r="KC165" i="65032"/>
  <c r="KD170" i="65032"/>
  <c r="KC234" i="65032"/>
  <c r="KD234" i="65032" s="1"/>
  <c r="KI43" i="65032"/>
  <c r="FG43" i="65032"/>
  <c r="KF170" i="65032"/>
  <c r="KF234" i="65032" s="1"/>
  <c r="KG43" i="65032"/>
  <c r="KV78" i="65032"/>
  <c r="KU205" i="65032"/>
  <c r="KU269" i="65032" s="1"/>
  <c r="KH168" i="65032"/>
  <c r="KG232" i="65032"/>
  <c r="KH232" i="65032" s="1"/>
  <c r="KI169" i="65032"/>
  <c r="KI233" i="65032" s="1"/>
  <c r="KJ42" i="65032"/>
  <c r="KM41" i="65032"/>
  <c r="KK41" i="65032"/>
  <c r="KJ168" i="65032"/>
  <c r="KJ232" i="65032" s="1"/>
  <c r="FH41" i="65032"/>
  <c r="KH42" i="65032"/>
  <c r="KG169" i="65032"/>
  <c r="KT78" i="65032"/>
  <c r="KS205" i="65032"/>
  <c r="KX79" i="65032"/>
  <c r="KW206" i="65032"/>
  <c r="KY206" i="65032"/>
  <c r="KY270" i="65032" s="1"/>
  <c r="KZ79" i="65032"/>
  <c r="KW225" i="65032"/>
  <c r="KX225" i="65032" s="1"/>
  <c r="KX161" i="65032"/>
  <c r="JZ160" i="65032"/>
  <c r="JY224" i="65032"/>
  <c r="JZ224" i="65032" s="1"/>
  <c r="KE33" i="65032"/>
  <c r="KB160" i="65032"/>
  <c r="KB224" i="65032" s="1"/>
  <c r="KC33" i="65032"/>
  <c r="FF33" i="65032"/>
  <c r="LA34" i="65032"/>
  <c r="LC34" i="65032"/>
  <c r="KZ161" i="65032"/>
  <c r="KZ225" i="65032" s="1"/>
  <c r="FL34" i="65032"/>
  <c r="KL73" i="65032"/>
  <c r="KK200" i="65032"/>
  <c r="KL184" i="65032"/>
  <c r="KK248" i="65032"/>
  <c r="KL248" i="65032" s="1"/>
  <c r="KI46" i="65032"/>
  <c r="FG46" i="65032"/>
  <c r="KF173" i="65032"/>
  <c r="KF237" i="65032" s="1"/>
  <c r="KG46" i="65032"/>
  <c r="LU208" i="65032"/>
  <c r="LV81" i="65032"/>
  <c r="KN73" i="65032"/>
  <c r="KM200" i="65032"/>
  <c r="KM264" i="65032" s="1"/>
  <c r="KD173" i="65032"/>
  <c r="KC237" i="65032"/>
  <c r="KD237" i="65032" s="1"/>
  <c r="LZ211" i="65032"/>
  <c r="LY275" i="65032"/>
  <c r="LZ275" i="65032" s="1"/>
  <c r="ME84" i="65032"/>
  <c r="MC84" i="65032"/>
  <c r="FS84" i="65032"/>
  <c r="MB211" i="65032"/>
  <c r="MB275" i="65032" s="1"/>
  <c r="LX81" i="65032"/>
  <c r="LW208" i="65032"/>
  <c r="LW272" i="65032" s="1"/>
  <c r="KN184" i="65032"/>
  <c r="KN248" i="65032" s="1"/>
  <c r="KQ57" i="65032"/>
  <c r="KO57" i="65032"/>
  <c r="FI57" i="65032"/>
  <c r="KT209" i="65032"/>
  <c r="KS273" i="65032"/>
  <c r="KT273" i="65032" s="1"/>
  <c r="KS199" i="65032"/>
  <c r="KT72" i="65032"/>
  <c r="KW162" i="65032"/>
  <c r="KX35" i="65032"/>
  <c r="KZ56" i="65032"/>
  <c r="KY183" i="65032"/>
  <c r="KY247" i="65032" s="1"/>
  <c r="KS207" i="65032"/>
  <c r="KT80" i="65032"/>
  <c r="KB167" i="65032"/>
  <c r="KB231" i="65032" s="1"/>
  <c r="KC40" i="65032"/>
  <c r="KE40" i="65032"/>
  <c r="FF40" i="65032"/>
  <c r="KU199" i="65032"/>
  <c r="KU263" i="65032" s="1"/>
  <c r="KV72" i="65032"/>
  <c r="KL29" i="65032"/>
  <c r="KK156" i="65032"/>
  <c r="KU207" i="65032"/>
  <c r="KU271" i="65032" s="1"/>
  <c r="KV80" i="65032"/>
  <c r="KC259" i="65032"/>
  <c r="KD259" i="65032" s="1"/>
  <c r="KD195" i="65032"/>
  <c r="KP61" i="65032"/>
  <c r="KO188" i="65032"/>
  <c r="FG68" i="65032"/>
  <c r="KF195" i="65032"/>
  <c r="KF259" i="65032" s="1"/>
  <c r="KI68" i="65032"/>
  <c r="KG68" i="65032"/>
  <c r="KY162" i="65032"/>
  <c r="KY226" i="65032" s="1"/>
  <c r="KZ35" i="65032"/>
  <c r="JY231" i="65032"/>
  <c r="JZ231" i="65032" s="1"/>
  <c r="JZ167" i="65032"/>
  <c r="KX56" i="65032"/>
  <c r="KW183" i="65032"/>
  <c r="KM156" i="65032"/>
  <c r="KM220" i="65032" s="1"/>
  <c r="KN29" i="65032"/>
  <c r="KY82" i="65032"/>
  <c r="KV209" i="65032"/>
  <c r="KV273" i="65032" s="1"/>
  <c r="KW82" i="65032"/>
  <c r="FK82" i="65032"/>
  <c r="KQ188" i="65032"/>
  <c r="KQ252" i="65032" s="1"/>
  <c r="KR61" i="65032"/>
  <c r="KG85" i="65032"/>
  <c r="KI85" i="65032"/>
  <c r="KF212" i="65032"/>
  <c r="KF276" i="65032" s="1"/>
  <c r="FG85" i="65032"/>
  <c r="KE178" i="65032"/>
  <c r="KE242" i="65032" s="1"/>
  <c r="KF51" i="65032"/>
  <c r="KP64" i="65032"/>
  <c r="KO191" i="65032"/>
  <c r="KC276" i="65032"/>
  <c r="KD276" i="65032" s="1"/>
  <c r="KD212" i="65032"/>
  <c r="KB172" i="65032"/>
  <c r="KB236" i="65032" s="1"/>
  <c r="KC45" i="65032"/>
  <c r="KE45" i="65032"/>
  <c r="FF45" i="65032"/>
  <c r="KD51" i="65032"/>
  <c r="KC178" i="65032"/>
  <c r="KC267" i="65032"/>
  <c r="KD267" i="65032" s="1"/>
  <c r="KD203" i="65032"/>
  <c r="KR64" i="65032"/>
  <c r="KQ191" i="65032"/>
  <c r="KQ255" i="65032" s="1"/>
  <c r="KI76" i="65032"/>
  <c r="KG76" i="65032"/>
  <c r="FG76" i="65032"/>
  <c r="KF203" i="65032"/>
  <c r="KF267" i="65032" s="1"/>
  <c r="JY236" i="65032"/>
  <c r="JZ236" i="65032" s="1"/>
  <c r="JZ172" i="65032"/>
  <c r="JY219" i="65032"/>
  <c r="JZ219" i="65032" s="1"/>
  <c r="JZ155" i="65032"/>
  <c r="KE44" i="65032"/>
  <c r="KB171" i="65032"/>
  <c r="KB235" i="65032" s="1"/>
  <c r="KC44" i="65032"/>
  <c r="FF44" i="65032"/>
  <c r="KE28" i="65032"/>
  <c r="KB155" i="65032"/>
  <c r="KB219" i="65032" s="1"/>
  <c r="KC28" i="65032"/>
  <c r="FF28" i="65032"/>
  <c r="KC154" i="65032"/>
  <c r="KD27" i="65032"/>
  <c r="KH69" i="65032"/>
  <c r="KG196" i="65032"/>
  <c r="KI157" i="65032"/>
  <c r="KI221" i="65032" s="1"/>
  <c r="KJ30" i="65032"/>
  <c r="KG213" i="65032"/>
  <c r="KH86" i="65032"/>
  <c r="KJ69" i="65032"/>
  <c r="KI196" i="65032"/>
  <c r="KI260" i="65032" s="1"/>
  <c r="KY190" i="65032"/>
  <c r="KY254" i="65032" s="1"/>
  <c r="KZ63" i="65032"/>
  <c r="KK164" i="65032"/>
  <c r="KL37" i="65032"/>
  <c r="JY235" i="65032"/>
  <c r="JZ235" i="65032" s="1"/>
  <c r="JZ171" i="65032"/>
  <c r="KI213" i="65032"/>
  <c r="KI277" i="65032" s="1"/>
  <c r="KJ86" i="65032"/>
  <c r="KF27" i="65032"/>
  <c r="KE154" i="65032"/>
  <c r="KE218" i="65032" s="1"/>
  <c r="KW190" i="65032"/>
  <c r="KX63" i="65032"/>
  <c r="KG157" i="65032"/>
  <c r="KH30" i="65032"/>
  <c r="KM164" i="65032"/>
  <c r="KM228" i="65032" s="1"/>
  <c r="KN37" i="65032"/>
  <c r="KG262" i="65032"/>
  <c r="KH262" i="65032" s="1"/>
  <c r="KH198" i="65032"/>
  <c r="KH65" i="65032"/>
  <c r="KG192" i="65032"/>
  <c r="KI39" i="65032"/>
  <c r="KF166" i="65032"/>
  <c r="KF230" i="65032" s="1"/>
  <c r="FG39" i="65032"/>
  <c r="KG39" i="65032"/>
  <c r="KD166" i="65032"/>
  <c r="KC230" i="65032"/>
  <c r="KD230" i="65032" s="1"/>
  <c r="KJ65" i="65032"/>
  <c r="KI192" i="65032"/>
  <c r="KI256" i="65032" s="1"/>
  <c r="KH83" i="65032"/>
  <c r="KG210" i="65032"/>
  <c r="KK52" i="65032"/>
  <c r="KM52" i="65032"/>
  <c r="FH52" i="65032"/>
  <c r="KJ179" i="65032"/>
  <c r="KJ243" i="65032" s="1"/>
  <c r="KJ47" i="65032"/>
  <c r="KI174" i="65032"/>
  <c r="KI238" i="65032" s="1"/>
  <c r="KU75" i="65032"/>
  <c r="FJ75" i="65032"/>
  <c r="KR202" i="65032"/>
  <c r="KR266" i="65032" s="1"/>
  <c r="KS75" i="65032"/>
  <c r="KM71" i="65032"/>
  <c r="FH71" i="65032"/>
  <c r="KK71" i="65032"/>
  <c r="KJ198" i="65032"/>
  <c r="KJ262" i="65032" s="1"/>
  <c r="KJ59" i="65032"/>
  <c r="KI186" i="65032"/>
  <c r="KI250" i="65032" s="1"/>
  <c r="KS163" i="65032"/>
  <c r="KT36" i="65032"/>
  <c r="KJ83" i="65032"/>
  <c r="KI210" i="65032"/>
  <c r="KI274" i="65032" s="1"/>
  <c r="KC245" i="65032"/>
  <c r="KD245" i="65032" s="1"/>
  <c r="KD181" i="65032"/>
  <c r="KU60" i="65032"/>
  <c r="KS60" i="65032"/>
  <c r="FJ60" i="65032"/>
  <c r="KR187" i="65032"/>
  <c r="KR251" i="65032" s="1"/>
  <c r="KP187" i="65032"/>
  <c r="KO251" i="65032"/>
  <c r="KP251" i="65032" s="1"/>
  <c r="KW74" i="65032"/>
  <c r="KY74" i="65032"/>
  <c r="KV201" i="65032"/>
  <c r="KV265" i="65032" s="1"/>
  <c r="FK74" i="65032"/>
  <c r="KH47" i="65032"/>
  <c r="KG174" i="65032"/>
  <c r="KH59" i="65032"/>
  <c r="KG186" i="65032"/>
  <c r="KV36" i="65032"/>
  <c r="KU163" i="65032"/>
  <c r="KU227" i="65032" s="1"/>
  <c r="KW67" i="65032"/>
  <c r="KY67" i="65032"/>
  <c r="FK67" i="65032"/>
  <c r="KV194" i="65032"/>
  <c r="KV258" i="65032" s="1"/>
  <c r="KH179" i="65032"/>
  <c r="KG243" i="65032"/>
  <c r="KH243" i="65032" s="1"/>
  <c r="KT201" i="65032"/>
  <c r="KS265" i="65032"/>
  <c r="KT265" i="65032" s="1"/>
  <c r="KS258" i="65032"/>
  <c r="KT258" i="65032" s="1"/>
  <c r="KT194" i="65032"/>
  <c r="KP202" i="65032"/>
  <c r="KO266" i="65032"/>
  <c r="KP266" i="65032" s="1"/>
  <c r="KI54" i="65032"/>
  <c r="KG54" i="65032"/>
  <c r="KF181" i="65032"/>
  <c r="KF245" i="65032" s="1"/>
  <c r="FG54" i="65032"/>
  <c r="KC268" i="65032"/>
  <c r="KD268" i="65032" s="1"/>
  <c r="KD204" i="65032"/>
  <c r="KI77" i="65032"/>
  <c r="KG77" i="65032"/>
  <c r="KF204" i="65032"/>
  <c r="KF268" i="65032" s="1"/>
  <c r="FG77" i="65032"/>
  <c r="KC244" i="65032"/>
  <c r="KD244" i="65032" s="1"/>
  <c r="KD180" i="65032"/>
  <c r="KG53" i="65032"/>
  <c r="KF180" i="65032"/>
  <c r="KF244" i="65032" s="1"/>
  <c r="KI53" i="65032"/>
  <c r="FG53" i="65032"/>
  <c r="KD182" i="65032"/>
  <c r="KC246" i="65032"/>
  <c r="KD246" i="65032" s="1"/>
  <c r="KI55" i="65032"/>
  <c r="KG55" i="65032"/>
  <c r="KF182" i="65032"/>
  <c r="KF246" i="65032" s="1"/>
  <c r="FG55" i="65032"/>
  <c r="KI58" i="65032"/>
  <c r="KG58" i="65032"/>
  <c r="FG58" i="65032"/>
  <c r="KF185" i="65032"/>
  <c r="KF249" i="65032" s="1"/>
  <c r="KC249" i="65032"/>
  <c r="KD249" i="65032" s="1"/>
  <c r="KD185" i="65032"/>
  <c r="MY62" i="65032"/>
  <c r="MZ62" i="65032" s="1"/>
  <c r="MT189" i="65032"/>
  <c r="MS253" i="65032"/>
  <c r="MT253" i="65032" s="1"/>
  <c r="MX62" i="65032"/>
  <c r="MW189" i="65032"/>
  <c r="FX62" i="65032"/>
  <c r="MV189" i="65032"/>
  <c r="MV253" i="65032" s="1"/>
  <c r="MS110" i="65032"/>
  <c r="MT110" i="65032" s="1"/>
  <c r="MU110" i="65032"/>
  <c r="MV110" i="65032" s="1"/>
  <c r="MS91" i="65032"/>
  <c r="MT91" i="65032" s="1"/>
  <c r="MU91" i="65032"/>
  <c r="MV91" i="65032" s="1"/>
  <c r="MS109" i="65032"/>
  <c r="MT109" i="65032" s="1"/>
  <c r="MU109" i="65032"/>
  <c r="MV109" i="65032" s="1"/>
  <c r="MY130" i="65032"/>
  <c r="MZ130" i="65032" s="1"/>
  <c r="MW130" i="65032"/>
  <c r="MX130" i="65032" s="1"/>
  <c r="MY114" i="65032"/>
  <c r="MZ114" i="65032" s="1"/>
  <c r="MW114" i="65032"/>
  <c r="MX114" i="65032" s="1"/>
  <c r="MY118" i="65032"/>
  <c r="MZ118" i="65032" s="1"/>
  <c r="MW118" i="65032"/>
  <c r="MX118" i="65032" s="1"/>
  <c r="MY122" i="65032"/>
  <c r="MZ122" i="65032" s="1"/>
  <c r="MW122" i="65032"/>
  <c r="MX122" i="65032" s="1"/>
  <c r="MY134" i="65032"/>
  <c r="MZ134" i="65032" s="1"/>
  <c r="MW134" i="65032"/>
  <c r="MX134" i="65032" s="1"/>
  <c r="MY138" i="65032"/>
  <c r="MZ138" i="65032" s="1"/>
  <c r="MW138" i="65032"/>
  <c r="MX138" i="65032" s="1"/>
  <c r="MY142" i="65032"/>
  <c r="MZ142" i="65032" s="1"/>
  <c r="MW142" i="65032"/>
  <c r="MX142" i="65032" s="1"/>
  <c r="MY146" i="65032"/>
  <c r="MZ146" i="65032" s="1"/>
  <c r="MW146" i="65032"/>
  <c r="MX146" i="65032" s="1"/>
  <c r="MW113" i="65032"/>
  <c r="MX113" i="65032" s="1"/>
  <c r="MY113" i="65032"/>
  <c r="MZ113" i="65032" s="1"/>
  <c r="MW117" i="65032"/>
  <c r="MX117" i="65032" s="1"/>
  <c r="MY117" i="65032"/>
  <c r="MZ117" i="65032" s="1"/>
  <c r="MW121" i="65032"/>
  <c r="MX121" i="65032" s="1"/>
  <c r="MY121" i="65032"/>
  <c r="MZ121" i="65032" s="1"/>
  <c r="MY133" i="65032"/>
  <c r="MZ133" i="65032" s="1"/>
  <c r="MW133" i="65032"/>
  <c r="MX133" i="65032" s="1"/>
  <c r="MY137" i="65032"/>
  <c r="MZ137" i="65032" s="1"/>
  <c r="MW137" i="65032"/>
  <c r="MX137" i="65032" s="1"/>
  <c r="MW141" i="65032"/>
  <c r="MX141" i="65032" s="1"/>
  <c r="MY141" i="65032"/>
  <c r="MZ141" i="65032" s="1"/>
  <c r="MY145" i="65032"/>
  <c r="MZ145" i="65032" s="1"/>
  <c r="MW145" i="65032"/>
  <c r="MX145" i="65032" s="1"/>
  <c r="MW112" i="65032"/>
  <c r="MX112" i="65032" s="1"/>
  <c r="MY112" i="65032"/>
  <c r="MZ112" i="65032" s="1"/>
  <c r="MW116" i="65032"/>
  <c r="MX116" i="65032" s="1"/>
  <c r="MY116" i="65032"/>
  <c r="MZ116" i="65032" s="1"/>
  <c r="MW120" i="65032"/>
  <c r="MX120" i="65032" s="1"/>
  <c r="MY120" i="65032"/>
  <c r="MZ120" i="65032" s="1"/>
  <c r="MW132" i="65032"/>
  <c r="MX132" i="65032" s="1"/>
  <c r="MY132" i="65032"/>
  <c r="MZ132" i="65032" s="1"/>
  <c r="MW136" i="65032"/>
  <c r="MX136" i="65032" s="1"/>
  <c r="MY136" i="65032"/>
  <c r="MZ136" i="65032" s="1"/>
  <c r="MY140" i="65032"/>
  <c r="MZ140" i="65032" s="1"/>
  <c r="MW140" i="65032"/>
  <c r="MX140" i="65032" s="1"/>
  <c r="MW144" i="65032"/>
  <c r="MX144" i="65032" s="1"/>
  <c r="MY144" i="65032"/>
  <c r="MZ144" i="65032" s="1"/>
  <c r="MY111" i="65032"/>
  <c r="MZ111" i="65032" s="1"/>
  <c r="MW111" i="65032"/>
  <c r="MX111" i="65032" s="1"/>
  <c r="MY115" i="65032"/>
  <c r="MZ115" i="65032" s="1"/>
  <c r="MW115" i="65032"/>
  <c r="MX115" i="65032" s="1"/>
  <c r="MY119" i="65032"/>
  <c r="MZ119" i="65032" s="1"/>
  <c r="MW119" i="65032"/>
  <c r="MX119" i="65032" s="1"/>
  <c r="MW131" i="65032"/>
  <c r="MX131" i="65032" s="1"/>
  <c r="MY131" i="65032"/>
  <c r="MZ131" i="65032" s="1"/>
  <c r="MW135" i="65032"/>
  <c r="MX135" i="65032" s="1"/>
  <c r="MY135" i="65032"/>
  <c r="MZ135" i="65032" s="1"/>
  <c r="MW139" i="65032"/>
  <c r="MX139" i="65032" s="1"/>
  <c r="MY139" i="65032"/>
  <c r="MZ139" i="65032" s="1"/>
  <c r="MY143" i="65032"/>
  <c r="MZ143" i="65032" s="1"/>
  <c r="MW143" i="65032"/>
  <c r="MX143" i="65032" s="1"/>
  <c r="MW147" i="65032"/>
  <c r="MX147" i="65032" s="1"/>
  <c r="MY147" i="65032"/>
  <c r="MZ147" i="65032" s="1"/>
  <c r="MW126" i="65032"/>
  <c r="MX126" i="65032" s="1"/>
  <c r="MY126" i="65032"/>
  <c r="MZ126" i="65032" s="1"/>
  <c r="MW125" i="65032"/>
  <c r="MX125" i="65032" s="1"/>
  <c r="MY125" i="65032"/>
  <c r="MZ125" i="65032" s="1"/>
  <c r="MW129" i="65032"/>
  <c r="MX129" i="65032" s="1"/>
  <c r="MY129" i="65032"/>
  <c r="MZ129" i="65032" s="1"/>
  <c r="MY149" i="65032"/>
  <c r="MZ149" i="65032" s="1"/>
  <c r="MW149" i="65032"/>
  <c r="MX149" i="65032" s="1"/>
  <c r="MY124" i="65032"/>
  <c r="MZ124" i="65032" s="1"/>
  <c r="MW124" i="65032"/>
  <c r="MX124" i="65032" s="1"/>
  <c r="MY128" i="65032"/>
  <c r="MZ128" i="65032" s="1"/>
  <c r="MW128" i="65032"/>
  <c r="MX128" i="65032" s="1"/>
  <c r="MY127" i="65032"/>
  <c r="MZ127" i="65032" s="1"/>
  <c r="MW127" i="65032"/>
  <c r="MX127" i="65032" s="1"/>
  <c r="MW150" i="65032"/>
  <c r="MX150" i="65032" s="1"/>
  <c r="MY150" i="65032"/>
  <c r="MZ150" i="65032" s="1"/>
  <c r="MW148" i="65032"/>
  <c r="MX148" i="65032" s="1"/>
  <c r="MY148" i="65032"/>
  <c r="MZ148" i="65032" s="1"/>
  <c r="MY123" i="65032"/>
  <c r="MZ123" i="65032" s="1"/>
  <c r="MW123" i="65032"/>
  <c r="MX123" i="65032" s="1"/>
  <c r="MU96" i="65032"/>
  <c r="MV96" i="65032" s="1"/>
  <c r="MS96" i="65032"/>
  <c r="MT96" i="65032" s="1"/>
  <c r="MU100" i="65032"/>
  <c r="MV100" i="65032" s="1"/>
  <c r="MS100" i="65032"/>
  <c r="MT100" i="65032" s="1"/>
  <c r="MU104" i="65032"/>
  <c r="MV104" i="65032" s="1"/>
  <c r="MS104" i="65032"/>
  <c r="MT104" i="65032" s="1"/>
  <c r="MU108" i="65032"/>
  <c r="MV108" i="65032" s="1"/>
  <c r="MS108" i="65032"/>
  <c r="MT108" i="65032" s="1"/>
  <c r="MU94" i="65032"/>
  <c r="MV94" i="65032" s="1"/>
  <c r="MS94" i="65032"/>
  <c r="MT94" i="65032" s="1"/>
  <c r="MU98" i="65032"/>
  <c r="MV98" i="65032" s="1"/>
  <c r="MS98" i="65032"/>
  <c r="MT98" i="65032" s="1"/>
  <c r="MU102" i="65032"/>
  <c r="MV102" i="65032" s="1"/>
  <c r="MS102" i="65032"/>
  <c r="MT102" i="65032" s="1"/>
  <c r="MU106" i="65032"/>
  <c r="MV106" i="65032" s="1"/>
  <c r="MS106" i="65032"/>
  <c r="MT106" i="65032" s="1"/>
  <c r="MU92" i="65032"/>
  <c r="MV92" i="65032" s="1"/>
  <c r="MS92" i="65032"/>
  <c r="MT92" i="65032" s="1"/>
  <c r="MU107" i="65032"/>
  <c r="MV107" i="65032" s="1"/>
  <c r="MS107" i="65032"/>
  <c r="MT107" i="65032" s="1"/>
  <c r="MU95" i="65032"/>
  <c r="MV95" i="65032" s="1"/>
  <c r="MS95" i="65032"/>
  <c r="MT95" i="65032" s="1"/>
  <c r="MU105" i="65032"/>
  <c r="MV105" i="65032" s="1"/>
  <c r="MS105" i="65032"/>
  <c r="MT105" i="65032" s="1"/>
  <c r="MU97" i="65032"/>
  <c r="MV97" i="65032" s="1"/>
  <c r="MS97" i="65032"/>
  <c r="MT97" i="65032" s="1"/>
  <c r="MU103" i="65032"/>
  <c r="MV103" i="65032" s="1"/>
  <c r="MS103" i="65032"/>
  <c r="MT103" i="65032" s="1"/>
  <c r="MU93" i="65032"/>
  <c r="MV93" i="65032" s="1"/>
  <c r="MS93" i="65032"/>
  <c r="MT93" i="65032" s="1"/>
  <c r="MU99" i="65032"/>
  <c r="MV99" i="65032" s="1"/>
  <c r="MS99" i="65032"/>
  <c r="MT99" i="65032" s="1"/>
  <c r="MU101" i="65032"/>
  <c r="MV101" i="65032" s="1"/>
  <c r="MS101" i="65032"/>
  <c r="MT101" i="65032" s="1"/>
  <c r="NE284" i="65032" l="1"/>
  <c r="NF284" i="65032" s="1"/>
  <c r="NG284" i="65032"/>
  <c r="NH284" i="65032" s="1"/>
  <c r="NE293" i="65032"/>
  <c r="NF293" i="65032" s="1"/>
  <c r="NG293" i="65032"/>
  <c r="NH293" i="65032" s="1"/>
  <c r="NC282" i="65032"/>
  <c r="ND282" i="65032" s="1"/>
  <c r="NA282" i="65032"/>
  <c r="NB282" i="65032" s="1"/>
  <c r="NE313" i="65032"/>
  <c r="NF313" i="65032" s="1"/>
  <c r="NG313" i="65032"/>
  <c r="NH313" i="65032" s="1"/>
  <c r="NG306" i="65032"/>
  <c r="NH306" i="65032" s="1"/>
  <c r="NE306" i="65032"/>
  <c r="NF306" i="65032" s="1"/>
  <c r="NE299" i="65032"/>
  <c r="NF299" i="65032" s="1"/>
  <c r="NG299" i="65032"/>
  <c r="NH299" i="65032" s="1"/>
  <c r="NE319" i="65032"/>
  <c r="NF319" i="65032" s="1"/>
  <c r="NG319" i="65032"/>
  <c r="NH319" i="65032" s="1"/>
  <c r="NE302" i="65032"/>
  <c r="NF302" i="65032" s="1"/>
  <c r="NG302" i="65032"/>
  <c r="NH302" i="65032" s="1"/>
  <c r="NE328" i="65032"/>
  <c r="NF328" i="65032" s="1"/>
  <c r="NG328" i="65032"/>
  <c r="NH328" i="65032" s="1"/>
  <c r="NE320" i="65032"/>
  <c r="NF320" i="65032" s="1"/>
  <c r="NG320" i="65032"/>
  <c r="NH320" i="65032" s="1"/>
  <c r="NG300" i="65032"/>
  <c r="NH300" i="65032" s="1"/>
  <c r="NE300" i="65032"/>
  <c r="NF300" i="65032" s="1"/>
  <c r="NG325" i="65032"/>
  <c r="NH325" i="65032" s="1"/>
  <c r="NE325" i="65032"/>
  <c r="NF325" i="65032" s="1"/>
  <c r="NG333" i="65032"/>
  <c r="NH333" i="65032" s="1"/>
  <c r="NE333" i="65032"/>
  <c r="NF333" i="65032" s="1"/>
  <c r="NG288" i="65032"/>
  <c r="NH288" i="65032" s="1"/>
  <c r="NE288" i="65032"/>
  <c r="NF288" i="65032" s="1"/>
  <c r="NE309" i="65032"/>
  <c r="NF309" i="65032" s="1"/>
  <c r="NG309" i="65032"/>
  <c r="NH309" i="65032" s="1"/>
  <c r="NG317" i="65032"/>
  <c r="NH317" i="65032" s="1"/>
  <c r="NE317" i="65032"/>
  <c r="NF317" i="65032" s="1"/>
  <c r="NE294" i="65032"/>
  <c r="NF294" i="65032" s="1"/>
  <c r="NG294" i="65032"/>
  <c r="NH294" i="65032" s="1"/>
  <c r="NG312" i="65032"/>
  <c r="NH312" i="65032" s="1"/>
  <c r="NE312" i="65032"/>
  <c r="NF312" i="65032" s="1"/>
  <c r="NG295" i="65032"/>
  <c r="NH295" i="65032" s="1"/>
  <c r="NE295" i="65032"/>
  <c r="NF295" i="65032" s="1"/>
  <c r="NE297" i="65032"/>
  <c r="NF297" i="65032" s="1"/>
  <c r="NG297" i="65032"/>
  <c r="NH297" i="65032" s="1"/>
  <c r="NG336" i="65032"/>
  <c r="NH336" i="65032" s="1"/>
  <c r="NE336" i="65032"/>
  <c r="NF336" i="65032" s="1"/>
  <c r="NG292" i="65032"/>
  <c r="NH292" i="65032" s="1"/>
  <c r="NE292" i="65032"/>
  <c r="NF292" i="65032" s="1"/>
  <c r="NE296" i="65032"/>
  <c r="NF296" i="65032" s="1"/>
  <c r="NG296" i="65032"/>
  <c r="NH296" i="65032" s="1"/>
  <c r="NE287" i="65032"/>
  <c r="NF287" i="65032" s="1"/>
  <c r="NG287" i="65032"/>
  <c r="NH287" i="65032" s="1"/>
  <c r="NE305" i="65032"/>
  <c r="NF305" i="65032" s="1"/>
  <c r="NG305" i="65032"/>
  <c r="NH305" i="65032" s="1"/>
  <c r="NE334" i="65032"/>
  <c r="NF334" i="65032" s="1"/>
  <c r="NG334" i="65032"/>
  <c r="NH334" i="65032" s="1"/>
  <c r="NG289" i="65032"/>
  <c r="NH289" i="65032" s="1"/>
  <c r="NE289" i="65032"/>
  <c r="NF289" i="65032" s="1"/>
  <c r="NE339" i="65032"/>
  <c r="NF339" i="65032" s="1"/>
  <c r="NG339" i="65032"/>
  <c r="NH339" i="65032" s="1"/>
  <c r="NE330" i="65032"/>
  <c r="NF330" i="65032" s="1"/>
  <c r="NG330" i="65032"/>
  <c r="NH330" i="65032" s="1"/>
  <c r="NG308" i="65032"/>
  <c r="NH308" i="65032" s="1"/>
  <c r="NE308" i="65032"/>
  <c r="NF308" i="65032" s="1"/>
  <c r="NE324" i="65032"/>
  <c r="NF324" i="65032" s="1"/>
  <c r="NG324" i="65032"/>
  <c r="NH324" i="65032" s="1"/>
  <c r="NE311" i="65032"/>
  <c r="NF311" i="65032" s="1"/>
  <c r="NG311" i="65032"/>
  <c r="NH311" i="65032" s="1"/>
  <c r="NG307" i="65032"/>
  <c r="NH307" i="65032" s="1"/>
  <c r="NE307" i="65032"/>
  <c r="NF307" i="65032" s="1"/>
  <c r="NE322" i="65032"/>
  <c r="NF322" i="65032" s="1"/>
  <c r="NG322" i="65032"/>
  <c r="NH322" i="65032" s="1"/>
  <c r="NG291" i="65032"/>
  <c r="NH291" i="65032" s="1"/>
  <c r="NE291" i="65032"/>
  <c r="NF291" i="65032" s="1"/>
  <c r="NE303" i="65032"/>
  <c r="NF303" i="65032" s="1"/>
  <c r="NG303" i="65032"/>
  <c r="NH303" i="65032" s="1"/>
  <c r="NG340" i="65032"/>
  <c r="NH340" i="65032" s="1"/>
  <c r="NE340" i="65032"/>
  <c r="NF340" i="65032" s="1"/>
  <c r="NE329" i="65032"/>
  <c r="NF329" i="65032" s="1"/>
  <c r="NG329" i="65032"/>
  <c r="NH329" i="65032" s="1"/>
  <c r="NE332" i="65032"/>
  <c r="NF332" i="65032" s="1"/>
  <c r="NG332" i="65032"/>
  <c r="NH332" i="65032" s="1"/>
  <c r="NE290" i="65032"/>
  <c r="NF290" i="65032" s="1"/>
  <c r="NG290" i="65032"/>
  <c r="NH290" i="65032" s="1"/>
  <c r="NG304" i="65032"/>
  <c r="NH304" i="65032" s="1"/>
  <c r="NE304" i="65032"/>
  <c r="NF304" i="65032" s="1"/>
  <c r="NE315" i="65032"/>
  <c r="NF315" i="65032" s="1"/>
  <c r="NG315" i="65032"/>
  <c r="NH315" i="65032" s="1"/>
  <c r="NE335" i="65032"/>
  <c r="NF335" i="65032" s="1"/>
  <c r="NG335" i="65032"/>
  <c r="NH335" i="65032" s="1"/>
  <c r="NE337" i="65032"/>
  <c r="NF337" i="65032" s="1"/>
  <c r="NG337" i="65032"/>
  <c r="NH337" i="65032" s="1"/>
  <c r="NE327" i="65032"/>
  <c r="NF327" i="65032" s="1"/>
  <c r="NG327" i="65032"/>
  <c r="NH327" i="65032" s="1"/>
  <c r="NG285" i="65032"/>
  <c r="NH285" i="65032" s="1"/>
  <c r="NE285" i="65032"/>
  <c r="NF285" i="65032" s="1"/>
  <c r="NG326" i="65032"/>
  <c r="NH326" i="65032" s="1"/>
  <c r="NE326" i="65032"/>
  <c r="NF326" i="65032" s="1"/>
  <c r="NG331" i="65032"/>
  <c r="NH331" i="65032" s="1"/>
  <c r="NE331" i="65032"/>
  <c r="NF331" i="65032" s="1"/>
  <c r="NG321" i="65032"/>
  <c r="NH321" i="65032" s="1"/>
  <c r="NE321" i="65032"/>
  <c r="NF321" i="65032" s="1"/>
  <c r="NE338" i="65032"/>
  <c r="NF338" i="65032" s="1"/>
  <c r="NG338" i="65032"/>
  <c r="NH338" i="65032" s="1"/>
  <c r="NG316" i="65032"/>
  <c r="NH316" i="65032" s="1"/>
  <c r="NE316" i="65032"/>
  <c r="NF316" i="65032" s="1"/>
  <c r="NG301" i="65032"/>
  <c r="NH301" i="65032" s="1"/>
  <c r="NE301" i="65032"/>
  <c r="NF301" i="65032" s="1"/>
  <c r="NE318" i="65032"/>
  <c r="NF318" i="65032" s="1"/>
  <c r="NG318" i="65032"/>
  <c r="NH318" i="65032" s="1"/>
  <c r="NE310" i="65032"/>
  <c r="NF310" i="65032" s="1"/>
  <c r="NG310" i="65032"/>
  <c r="NH310" i="65032" s="1"/>
  <c r="NG314" i="65032"/>
  <c r="NH314" i="65032" s="1"/>
  <c r="NE314" i="65032"/>
  <c r="NF314" i="65032" s="1"/>
  <c r="NG286" i="65032"/>
  <c r="NH286" i="65032" s="1"/>
  <c r="NE286" i="65032"/>
  <c r="NF286" i="65032" s="1"/>
  <c r="NG298" i="65032"/>
  <c r="NH298" i="65032" s="1"/>
  <c r="NE298" i="65032"/>
  <c r="NF298" i="65032" s="1"/>
  <c r="NE283" i="65032"/>
  <c r="NF283" i="65032" s="1"/>
  <c r="NG283" i="65032"/>
  <c r="NH283" i="65032" s="1"/>
  <c r="NG341" i="65032"/>
  <c r="NH341" i="65032" s="1"/>
  <c r="NE341" i="65032"/>
  <c r="NF341" i="65032" s="1"/>
  <c r="NE323" i="65032"/>
  <c r="NF323" i="65032" s="1"/>
  <c r="NG323" i="65032"/>
  <c r="NH323" i="65032" s="1"/>
  <c r="KS257" i="65032"/>
  <c r="KT257" i="65032" s="1"/>
  <c r="KT193" i="65032"/>
  <c r="FK66" i="65032"/>
  <c r="KW66" i="65032"/>
  <c r="KY66" i="65032"/>
  <c r="KV193" i="65032"/>
  <c r="KV257" i="65032" s="1"/>
  <c r="KU175" i="65032"/>
  <c r="KU239" i="65032" s="1"/>
  <c r="KV48" i="65032"/>
  <c r="KT48" i="65032"/>
  <c r="KS175" i="65032"/>
  <c r="FG49" i="65032"/>
  <c r="KF176" i="65032"/>
  <c r="KF240" i="65032" s="1"/>
  <c r="KI49" i="65032"/>
  <c r="KG49" i="65032"/>
  <c r="KD176" i="65032"/>
  <c r="KC240" i="65032"/>
  <c r="KD240" i="65032" s="1"/>
  <c r="FL70" i="65032"/>
  <c r="LC70" i="65032"/>
  <c r="KZ197" i="65032"/>
  <c r="KZ261" i="65032" s="1"/>
  <c r="LA70" i="65032"/>
  <c r="KX197" i="65032"/>
  <c r="KW261" i="65032"/>
  <c r="KX261" i="65032" s="1"/>
  <c r="LM50" i="65032"/>
  <c r="FO50" i="65032"/>
  <c r="LO50" i="65032"/>
  <c r="LL177" i="65032"/>
  <c r="LL241" i="65032" s="1"/>
  <c r="LJ177" i="65032"/>
  <c r="LI241" i="65032"/>
  <c r="LJ241" i="65032" s="1"/>
  <c r="KC229" i="65032"/>
  <c r="KD229" i="65032" s="1"/>
  <c r="KD165" i="65032"/>
  <c r="KC223" i="65032"/>
  <c r="KD223" i="65032" s="1"/>
  <c r="KD159" i="65032"/>
  <c r="KI38" i="65032"/>
  <c r="FG38" i="65032"/>
  <c r="KF165" i="65032"/>
  <c r="KF229" i="65032" s="1"/>
  <c r="KG38" i="65032"/>
  <c r="KW31" i="65032"/>
  <c r="FK31" i="65032"/>
  <c r="KV158" i="65032"/>
  <c r="KV222" i="65032" s="1"/>
  <c r="KY31" i="65032"/>
  <c r="KS222" i="65032"/>
  <c r="KT222" i="65032" s="1"/>
  <c r="KT158" i="65032"/>
  <c r="KI32" i="65032"/>
  <c r="KF159" i="65032"/>
  <c r="KF223" i="65032" s="1"/>
  <c r="FG32" i="65032"/>
  <c r="KG32" i="65032"/>
  <c r="KI170" i="65032"/>
  <c r="KI234" i="65032" s="1"/>
  <c r="KJ43" i="65032"/>
  <c r="KG170" i="65032"/>
  <c r="KH43" i="65032"/>
  <c r="KH169" i="65032"/>
  <c r="KG233" i="65032"/>
  <c r="KH233" i="65032" s="1"/>
  <c r="KM168" i="65032"/>
  <c r="KM232" i="65032" s="1"/>
  <c r="KN41" i="65032"/>
  <c r="KS269" i="65032"/>
  <c r="KT269" i="65032" s="1"/>
  <c r="KT205" i="65032"/>
  <c r="KM42" i="65032"/>
  <c r="KK42" i="65032"/>
  <c r="FH42" i="65032"/>
  <c r="KJ169" i="65032"/>
  <c r="KJ233" i="65032" s="1"/>
  <c r="KL41" i="65032"/>
  <c r="KK168" i="65032"/>
  <c r="KY78" i="65032"/>
  <c r="KW78" i="65032"/>
  <c r="KV205" i="65032"/>
  <c r="KV269" i="65032" s="1"/>
  <c r="FK78" i="65032"/>
  <c r="LA79" i="65032"/>
  <c r="FL79" i="65032"/>
  <c r="KZ206" i="65032"/>
  <c r="KZ270" i="65032" s="1"/>
  <c r="LC79" i="65032"/>
  <c r="KX206" i="65032"/>
  <c r="KW270" i="65032"/>
  <c r="KX270" i="65032" s="1"/>
  <c r="KF33" i="65032"/>
  <c r="KE160" i="65032"/>
  <c r="KE224" i="65032" s="1"/>
  <c r="LC161" i="65032"/>
  <c r="LC225" i="65032" s="1"/>
  <c r="LD34" i="65032"/>
  <c r="LB34" i="65032"/>
  <c r="LA161" i="65032"/>
  <c r="KC160" i="65032"/>
  <c r="KD33" i="65032"/>
  <c r="KR57" i="65032"/>
  <c r="KQ184" i="65032"/>
  <c r="KQ248" i="65032" s="1"/>
  <c r="MD84" i="65032"/>
  <c r="MC211" i="65032"/>
  <c r="KG173" i="65032"/>
  <c r="KH46" i="65032"/>
  <c r="LY81" i="65032"/>
  <c r="MA81" i="65032"/>
  <c r="LX208" i="65032"/>
  <c r="LX272" i="65032" s="1"/>
  <c r="FR81" i="65032"/>
  <c r="MF84" i="65032"/>
  <c r="ME211" i="65032"/>
  <c r="ME275" i="65032" s="1"/>
  <c r="KK264" i="65032"/>
  <c r="KL264" i="65032" s="1"/>
  <c r="KL200" i="65032"/>
  <c r="KP57" i="65032"/>
  <c r="KO184" i="65032"/>
  <c r="KO73" i="65032"/>
  <c r="FI73" i="65032"/>
  <c r="KN200" i="65032"/>
  <c r="KN264" i="65032" s="1"/>
  <c r="KQ73" i="65032"/>
  <c r="LV208" i="65032"/>
  <c r="LU272" i="65032"/>
  <c r="LV272" i="65032" s="1"/>
  <c r="KI173" i="65032"/>
  <c r="KI237" i="65032" s="1"/>
  <c r="KJ46" i="65032"/>
  <c r="KN156" i="65032"/>
  <c r="KN220" i="65032" s="1"/>
  <c r="KQ29" i="65032"/>
  <c r="KO29" i="65032"/>
  <c r="FI29" i="65032"/>
  <c r="KG195" i="65032"/>
  <c r="KH68" i="65032"/>
  <c r="KO252" i="65032"/>
  <c r="KP252" i="65032" s="1"/>
  <c r="KP188" i="65032"/>
  <c r="FK80" i="65032"/>
  <c r="KY80" i="65032"/>
  <c r="KV207" i="65032"/>
  <c r="KV271" i="65032" s="1"/>
  <c r="KW80" i="65032"/>
  <c r="KW72" i="65032"/>
  <c r="KY72" i="65032"/>
  <c r="FK72" i="65032"/>
  <c r="KV199" i="65032"/>
  <c r="KV263" i="65032" s="1"/>
  <c r="KX82" i="65032"/>
  <c r="KW209" i="65032"/>
  <c r="KJ68" i="65032"/>
  <c r="KI195" i="65032"/>
  <c r="KI259" i="65032" s="1"/>
  <c r="KF40" i="65032"/>
  <c r="KE167" i="65032"/>
  <c r="KE231" i="65032" s="1"/>
  <c r="KS271" i="65032"/>
  <c r="KT271" i="65032" s="1"/>
  <c r="KT207" i="65032"/>
  <c r="LC56" i="65032"/>
  <c r="KZ183" i="65032"/>
  <c r="KZ247" i="65032" s="1"/>
  <c r="LA56" i="65032"/>
  <c r="FL56" i="65032"/>
  <c r="KT199" i="65032"/>
  <c r="KS263" i="65032"/>
  <c r="KT263" i="65032" s="1"/>
  <c r="KS61" i="65032"/>
  <c r="FJ61" i="65032"/>
  <c r="KU61" i="65032"/>
  <c r="KR188" i="65032"/>
  <c r="KR252" i="65032" s="1"/>
  <c r="KW247" i="65032"/>
  <c r="KX247" i="65032" s="1"/>
  <c r="KX183" i="65032"/>
  <c r="LA35" i="65032"/>
  <c r="KZ162" i="65032"/>
  <c r="KZ226" i="65032" s="1"/>
  <c r="LC35" i="65032"/>
  <c r="FL35" i="65032"/>
  <c r="KL156" i="65032"/>
  <c r="KK220" i="65032"/>
  <c r="KL220" i="65032" s="1"/>
  <c r="KC167" i="65032"/>
  <c r="KD40" i="65032"/>
  <c r="KZ82" i="65032"/>
  <c r="KY209" i="65032"/>
  <c r="KY273" i="65032" s="1"/>
  <c r="KX162" i="65032"/>
  <c r="KW226" i="65032"/>
  <c r="KX226" i="65032" s="1"/>
  <c r="KP191" i="65032"/>
  <c r="KO255" i="65032"/>
  <c r="KP255" i="65032" s="1"/>
  <c r="KH76" i="65032"/>
  <c r="KG203" i="65032"/>
  <c r="KF45" i="65032"/>
  <c r="KE172" i="65032"/>
  <c r="KE236" i="65032" s="1"/>
  <c r="KJ76" i="65032"/>
  <c r="KI203" i="65032"/>
  <c r="KI267" i="65032" s="1"/>
  <c r="FJ64" i="65032"/>
  <c r="KR191" i="65032"/>
  <c r="KR255" i="65032" s="1"/>
  <c r="KU64" i="65032"/>
  <c r="KS64" i="65032"/>
  <c r="KC242" i="65032"/>
  <c r="KD242" i="65032" s="1"/>
  <c r="KD178" i="65032"/>
  <c r="KC172" i="65032"/>
  <c r="KD45" i="65032"/>
  <c r="KG51" i="65032"/>
  <c r="FG51" i="65032"/>
  <c r="KF178" i="65032"/>
  <c r="KF242" i="65032" s="1"/>
  <c r="KI51" i="65032"/>
  <c r="KJ85" i="65032"/>
  <c r="KI212" i="65032"/>
  <c r="KI276" i="65032" s="1"/>
  <c r="FF24" i="65032"/>
  <c r="KH85" i="65032"/>
  <c r="KG212" i="65032"/>
  <c r="KX190" i="65032"/>
  <c r="KW254" i="65032"/>
  <c r="KX254" i="65032" s="1"/>
  <c r="KG260" i="65032"/>
  <c r="KH260" i="65032" s="1"/>
  <c r="KH196" i="65032"/>
  <c r="KK228" i="65032"/>
  <c r="KL228" i="65032" s="1"/>
  <c r="KL164" i="65032"/>
  <c r="KJ196" i="65032"/>
  <c r="KJ260" i="65032" s="1"/>
  <c r="FH69" i="65032"/>
  <c r="KM69" i="65032"/>
  <c r="KK69" i="65032"/>
  <c r="KH213" i="65032"/>
  <c r="KG277" i="65032"/>
  <c r="KH277" i="65032" s="1"/>
  <c r="KF28" i="65032"/>
  <c r="KE155" i="65032"/>
  <c r="KE219" i="65032" s="1"/>
  <c r="KF44" i="65032"/>
  <c r="KE171" i="65032"/>
  <c r="KE235" i="65032" s="1"/>
  <c r="KG221" i="65032"/>
  <c r="KH221" i="65032" s="1"/>
  <c r="KH157" i="65032"/>
  <c r="KI27" i="65032"/>
  <c r="FG27" i="65032"/>
  <c r="KF154" i="65032"/>
  <c r="KF218" i="65032" s="1"/>
  <c r="KG27" i="65032"/>
  <c r="KZ190" i="65032"/>
  <c r="KZ254" i="65032" s="1"/>
  <c r="LC63" i="65032"/>
  <c r="LA63" i="65032"/>
  <c r="FL63" i="65032"/>
  <c r="KK30" i="65032"/>
  <c r="KM30" i="65032"/>
  <c r="FH30" i="65032"/>
  <c r="KJ157" i="65032"/>
  <c r="KJ221" i="65032" s="1"/>
  <c r="FI37" i="65032"/>
  <c r="KN164" i="65032"/>
  <c r="KN228" i="65032" s="1"/>
  <c r="KQ37" i="65032"/>
  <c r="KO37" i="65032"/>
  <c r="KK86" i="65032"/>
  <c r="FH86" i="65032"/>
  <c r="KJ213" i="65032"/>
  <c r="KJ277" i="65032" s="1"/>
  <c r="KM86" i="65032"/>
  <c r="KD154" i="65032"/>
  <c r="KC218" i="65032"/>
  <c r="KD218" i="65032" s="1"/>
  <c r="KC155" i="65032"/>
  <c r="KD28" i="65032"/>
  <c r="KC171" i="65032"/>
  <c r="KD44" i="65032"/>
  <c r="KY36" i="65032"/>
  <c r="KW36" i="65032"/>
  <c r="FK36" i="65032"/>
  <c r="KV163" i="65032"/>
  <c r="KV227" i="65032" s="1"/>
  <c r="KV60" i="65032"/>
  <c r="KU187" i="65032"/>
  <c r="KU251" i="65032" s="1"/>
  <c r="KS227" i="65032"/>
  <c r="KT227" i="65032" s="1"/>
  <c r="KT163" i="65032"/>
  <c r="KK59" i="65032"/>
  <c r="KM59" i="65032"/>
  <c r="FH59" i="65032"/>
  <c r="KJ186" i="65032"/>
  <c r="KJ250" i="65032" s="1"/>
  <c r="KK198" i="65032"/>
  <c r="KL71" i="65032"/>
  <c r="KK47" i="65032"/>
  <c r="KM47" i="65032"/>
  <c r="KJ174" i="65032"/>
  <c r="KJ238" i="65032" s="1"/>
  <c r="FH47" i="65032"/>
  <c r="KG166" i="65032"/>
  <c r="KH39" i="65032"/>
  <c r="KH54" i="65032"/>
  <c r="KG181" i="65032"/>
  <c r="KZ67" i="65032"/>
  <c r="KY194" i="65032"/>
  <c r="KY258" i="65032" s="1"/>
  <c r="KH186" i="65032"/>
  <c r="KG250" i="65032"/>
  <c r="KH250" i="65032" s="1"/>
  <c r="KZ74" i="65032"/>
  <c r="KY201" i="65032"/>
  <c r="KY265" i="65032" s="1"/>
  <c r="KN52" i="65032"/>
  <c r="KM179" i="65032"/>
  <c r="KM243" i="65032" s="1"/>
  <c r="KG274" i="65032"/>
  <c r="KH274" i="65032" s="1"/>
  <c r="KH210" i="65032"/>
  <c r="KI181" i="65032"/>
  <c r="KI245" i="65032" s="1"/>
  <c r="KJ54" i="65032"/>
  <c r="KW194" i="65032"/>
  <c r="KX67" i="65032"/>
  <c r="KW201" i="65032"/>
  <c r="KX74" i="65032"/>
  <c r="KM83" i="65032"/>
  <c r="FH83" i="65032"/>
  <c r="KK83" i="65032"/>
  <c r="KJ210" i="65032"/>
  <c r="KJ274" i="65032" s="1"/>
  <c r="KN71" i="65032"/>
  <c r="KM198" i="65032"/>
  <c r="KM262" i="65032" s="1"/>
  <c r="KV75" i="65032"/>
  <c r="KU202" i="65032"/>
  <c r="KU266" i="65032" s="1"/>
  <c r="KL52" i="65032"/>
  <c r="KK179" i="65032"/>
  <c r="KM65" i="65032"/>
  <c r="FH65" i="65032"/>
  <c r="KK65" i="65032"/>
  <c r="KJ192" i="65032"/>
  <c r="KJ256" i="65032" s="1"/>
  <c r="KG256" i="65032"/>
  <c r="KH256" i="65032" s="1"/>
  <c r="KH192" i="65032"/>
  <c r="KG238" i="65032"/>
  <c r="KH238" i="65032" s="1"/>
  <c r="KH174" i="65032"/>
  <c r="KT60" i="65032"/>
  <c r="KS187" i="65032"/>
  <c r="KS202" i="65032"/>
  <c r="KT75" i="65032"/>
  <c r="KJ39" i="65032"/>
  <c r="KI166" i="65032"/>
  <c r="KI230" i="65032" s="1"/>
  <c r="KH77" i="65032"/>
  <c r="KG204" i="65032"/>
  <c r="KJ77" i="65032"/>
  <c r="KI204" i="65032"/>
  <c r="KI268" i="65032" s="1"/>
  <c r="KH55" i="65032"/>
  <c r="KG182" i="65032"/>
  <c r="KJ55" i="65032"/>
  <c r="KI182" i="65032"/>
  <c r="KI246" i="65032" s="1"/>
  <c r="KI180" i="65032"/>
  <c r="KI244" i="65032" s="1"/>
  <c r="KJ53" i="65032"/>
  <c r="KG180" i="65032"/>
  <c r="KH53" i="65032"/>
  <c r="KH58" i="65032"/>
  <c r="KG185" i="65032"/>
  <c r="KJ58" i="65032"/>
  <c r="KI185" i="65032"/>
  <c r="KI249" i="65032" s="1"/>
  <c r="MY189" i="65032"/>
  <c r="MY253" i="65032" s="1"/>
  <c r="NC62" i="65032"/>
  <c r="ND62" i="65032" s="1"/>
  <c r="NA62" i="65032"/>
  <c r="NA189" i="65032" s="1"/>
  <c r="MW253" i="65032"/>
  <c r="MX253" i="65032" s="1"/>
  <c r="MX189" i="65032"/>
  <c r="FY62" i="65032"/>
  <c r="MZ189" i="65032"/>
  <c r="MZ253" i="65032" s="1"/>
  <c r="NA148" i="65032"/>
  <c r="NB148" i="65032" s="1"/>
  <c r="NC148" i="65032"/>
  <c r="ND148" i="65032" s="1"/>
  <c r="NA129" i="65032"/>
  <c r="NB129" i="65032" s="1"/>
  <c r="NC129" i="65032"/>
  <c r="ND129" i="65032" s="1"/>
  <c r="NA126" i="65032"/>
  <c r="NB126" i="65032" s="1"/>
  <c r="NC126" i="65032"/>
  <c r="ND126" i="65032" s="1"/>
  <c r="NA147" i="65032"/>
  <c r="NB147" i="65032" s="1"/>
  <c r="NC147" i="65032"/>
  <c r="ND147" i="65032" s="1"/>
  <c r="NC135" i="65032"/>
  <c r="ND135" i="65032" s="1"/>
  <c r="NA135" i="65032"/>
  <c r="NB135" i="65032" s="1"/>
  <c r="NC132" i="65032"/>
  <c r="ND132" i="65032" s="1"/>
  <c r="NA132" i="65032"/>
  <c r="NB132" i="65032" s="1"/>
  <c r="NC116" i="65032"/>
  <c r="ND116" i="65032" s="1"/>
  <c r="NA116" i="65032"/>
  <c r="NB116" i="65032" s="1"/>
  <c r="NC121" i="65032"/>
  <c r="ND121" i="65032" s="1"/>
  <c r="NA121" i="65032"/>
  <c r="NB121" i="65032" s="1"/>
  <c r="NC113" i="65032"/>
  <c r="ND113" i="65032" s="1"/>
  <c r="NA113" i="65032"/>
  <c r="NB113" i="65032" s="1"/>
  <c r="MY109" i="65032"/>
  <c r="MZ109" i="65032" s="1"/>
  <c r="MW109" i="65032"/>
  <c r="MX109" i="65032" s="1"/>
  <c r="MW91" i="65032"/>
  <c r="MX91" i="65032" s="1"/>
  <c r="MY91" i="65032"/>
  <c r="MZ91" i="65032" s="1"/>
  <c r="MW110" i="65032"/>
  <c r="MX110" i="65032" s="1"/>
  <c r="MY110" i="65032"/>
  <c r="MZ110" i="65032" s="1"/>
  <c r="MY101" i="65032"/>
  <c r="MZ101" i="65032" s="1"/>
  <c r="MW101" i="65032"/>
  <c r="MX101" i="65032" s="1"/>
  <c r="MW99" i="65032"/>
  <c r="MX99" i="65032" s="1"/>
  <c r="MY99" i="65032"/>
  <c r="MZ99" i="65032" s="1"/>
  <c r="MW93" i="65032"/>
  <c r="MX93" i="65032" s="1"/>
  <c r="MY93" i="65032"/>
  <c r="MZ93" i="65032" s="1"/>
  <c r="MW103" i="65032"/>
  <c r="MX103" i="65032" s="1"/>
  <c r="MY103" i="65032"/>
  <c r="MZ103" i="65032" s="1"/>
  <c r="MW97" i="65032"/>
  <c r="MX97" i="65032" s="1"/>
  <c r="MY97" i="65032"/>
  <c r="MZ97" i="65032" s="1"/>
  <c r="MW105" i="65032"/>
  <c r="MX105" i="65032" s="1"/>
  <c r="MY105" i="65032"/>
  <c r="MZ105" i="65032" s="1"/>
  <c r="MY95" i="65032"/>
  <c r="MZ95" i="65032" s="1"/>
  <c r="MW95" i="65032"/>
  <c r="MX95" i="65032" s="1"/>
  <c r="MY107" i="65032"/>
  <c r="MZ107" i="65032" s="1"/>
  <c r="MW107" i="65032"/>
  <c r="MX107" i="65032" s="1"/>
  <c r="MW92" i="65032"/>
  <c r="MX92" i="65032" s="1"/>
  <c r="MY92" i="65032"/>
  <c r="MZ92" i="65032" s="1"/>
  <c r="MY106" i="65032"/>
  <c r="MZ106" i="65032" s="1"/>
  <c r="MW106" i="65032"/>
  <c r="MX106" i="65032" s="1"/>
  <c r="MW102" i="65032"/>
  <c r="MX102" i="65032" s="1"/>
  <c r="MY102" i="65032"/>
  <c r="MZ102" i="65032" s="1"/>
  <c r="MW98" i="65032"/>
  <c r="MX98" i="65032" s="1"/>
  <c r="MY98" i="65032"/>
  <c r="MZ98" i="65032" s="1"/>
  <c r="MY94" i="65032"/>
  <c r="MZ94" i="65032" s="1"/>
  <c r="MW94" i="65032"/>
  <c r="MX94" i="65032" s="1"/>
  <c r="MW108" i="65032"/>
  <c r="MX108" i="65032" s="1"/>
  <c r="MY108" i="65032"/>
  <c r="MZ108" i="65032" s="1"/>
  <c r="MY104" i="65032"/>
  <c r="MZ104" i="65032" s="1"/>
  <c r="MW104" i="65032"/>
  <c r="MX104" i="65032" s="1"/>
  <c r="MY100" i="65032"/>
  <c r="MZ100" i="65032" s="1"/>
  <c r="MW100" i="65032"/>
  <c r="MX100" i="65032" s="1"/>
  <c r="MW96" i="65032"/>
  <c r="MX96" i="65032" s="1"/>
  <c r="MY96" i="65032"/>
  <c r="MZ96" i="65032" s="1"/>
  <c r="NA123" i="65032"/>
  <c r="NB123" i="65032" s="1"/>
  <c r="NC123" i="65032"/>
  <c r="ND123" i="65032" s="1"/>
  <c r="NA127" i="65032"/>
  <c r="NB127" i="65032" s="1"/>
  <c r="NC127" i="65032"/>
  <c r="ND127" i="65032" s="1"/>
  <c r="NA128" i="65032"/>
  <c r="NB128" i="65032" s="1"/>
  <c r="NC128" i="65032"/>
  <c r="ND128" i="65032" s="1"/>
  <c r="NA124" i="65032"/>
  <c r="NB124" i="65032" s="1"/>
  <c r="NC124" i="65032"/>
  <c r="ND124" i="65032" s="1"/>
  <c r="NA149" i="65032"/>
  <c r="NB149" i="65032" s="1"/>
  <c r="NC149" i="65032"/>
  <c r="ND149" i="65032" s="1"/>
  <c r="NC143" i="65032"/>
  <c r="ND143" i="65032" s="1"/>
  <c r="NA143" i="65032"/>
  <c r="NB143" i="65032" s="1"/>
  <c r="NC119" i="65032"/>
  <c r="ND119" i="65032" s="1"/>
  <c r="NA119" i="65032"/>
  <c r="NB119" i="65032" s="1"/>
  <c r="NC115" i="65032"/>
  <c r="ND115" i="65032" s="1"/>
  <c r="NA115" i="65032"/>
  <c r="NB115" i="65032" s="1"/>
  <c r="NC111" i="65032"/>
  <c r="ND111" i="65032" s="1"/>
  <c r="NA111" i="65032"/>
  <c r="NB111" i="65032" s="1"/>
  <c r="NC140" i="65032"/>
  <c r="ND140" i="65032" s="1"/>
  <c r="NA140" i="65032"/>
  <c r="NB140" i="65032" s="1"/>
  <c r="NC145" i="65032"/>
  <c r="ND145" i="65032" s="1"/>
  <c r="NA145" i="65032"/>
  <c r="NB145" i="65032" s="1"/>
  <c r="NC137" i="65032"/>
  <c r="ND137" i="65032" s="1"/>
  <c r="NA137" i="65032"/>
  <c r="NB137" i="65032" s="1"/>
  <c r="NC133" i="65032"/>
  <c r="ND133" i="65032" s="1"/>
  <c r="NA133" i="65032"/>
  <c r="NB133" i="65032" s="1"/>
  <c r="NC146" i="65032"/>
  <c r="ND146" i="65032" s="1"/>
  <c r="NA146" i="65032"/>
  <c r="NB146" i="65032" s="1"/>
  <c r="NC142" i="65032"/>
  <c r="ND142" i="65032" s="1"/>
  <c r="NA142" i="65032"/>
  <c r="NB142" i="65032" s="1"/>
  <c r="NC138" i="65032"/>
  <c r="ND138" i="65032" s="1"/>
  <c r="NA138" i="65032"/>
  <c r="NB138" i="65032" s="1"/>
  <c r="NC134" i="65032"/>
  <c r="ND134" i="65032" s="1"/>
  <c r="NA134" i="65032"/>
  <c r="NB134" i="65032" s="1"/>
  <c r="NC122" i="65032"/>
  <c r="ND122" i="65032" s="1"/>
  <c r="NA122" i="65032"/>
  <c r="NB122" i="65032" s="1"/>
  <c r="NC118" i="65032"/>
  <c r="ND118" i="65032" s="1"/>
  <c r="NA118" i="65032"/>
  <c r="NB118" i="65032" s="1"/>
  <c r="NC114" i="65032"/>
  <c r="ND114" i="65032" s="1"/>
  <c r="NA114" i="65032"/>
  <c r="NB114" i="65032" s="1"/>
  <c r="NC130" i="65032"/>
  <c r="ND130" i="65032" s="1"/>
  <c r="NA130" i="65032"/>
  <c r="NB130" i="65032" s="1"/>
  <c r="NA150" i="65032"/>
  <c r="NB150" i="65032" s="1"/>
  <c r="NC150" i="65032"/>
  <c r="ND150" i="65032" s="1"/>
  <c r="NA125" i="65032"/>
  <c r="NB125" i="65032" s="1"/>
  <c r="NC125" i="65032"/>
  <c r="ND125" i="65032" s="1"/>
  <c r="NC139" i="65032"/>
  <c r="ND139" i="65032" s="1"/>
  <c r="NA139" i="65032"/>
  <c r="NB139" i="65032" s="1"/>
  <c r="NC131" i="65032"/>
  <c r="ND131" i="65032" s="1"/>
  <c r="NA131" i="65032"/>
  <c r="NB131" i="65032" s="1"/>
  <c r="NC144" i="65032"/>
  <c r="ND144" i="65032" s="1"/>
  <c r="NA144" i="65032"/>
  <c r="NB144" i="65032" s="1"/>
  <c r="NC136" i="65032"/>
  <c r="ND136" i="65032" s="1"/>
  <c r="NA136" i="65032"/>
  <c r="NB136" i="65032" s="1"/>
  <c r="NC120" i="65032"/>
  <c r="ND120" i="65032" s="1"/>
  <c r="NA120" i="65032"/>
  <c r="NB120" i="65032" s="1"/>
  <c r="NC112" i="65032"/>
  <c r="ND112" i="65032" s="1"/>
  <c r="NA112" i="65032"/>
  <c r="NB112" i="65032" s="1"/>
  <c r="NC141" i="65032"/>
  <c r="ND141" i="65032" s="1"/>
  <c r="NA141" i="65032"/>
  <c r="NB141" i="65032" s="1"/>
  <c r="NC117" i="65032"/>
  <c r="ND117" i="65032" s="1"/>
  <c r="NA117" i="65032"/>
  <c r="NB117" i="65032" s="1"/>
  <c r="NI331" i="65032" l="1"/>
  <c r="NJ331" i="65032" s="1"/>
  <c r="NK331" i="65032"/>
  <c r="NL331" i="65032" s="1"/>
  <c r="NI332" i="65032"/>
  <c r="NJ332" i="65032" s="1"/>
  <c r="NK332" i="65032"/>
  <c r="NL332" i="65032" s="1"/>
  <c r="NI308" i="65032"/>
  <c r="NJ308" i="65032" s="1"/>
  <c r="NK308" i="65032"/>
  <c r="NL308" i="65032" s="1"/>
  <c r="NK334" i="65032"/>
  <c r="NL334" i="65032" s="1"/>
  <c r="NI334" i="65032"/>
  <c r="NJ334" i="65032" s="1"/>
  <c r="NK341" i="65032"/>
  <c r="NL341" i="65032" s="1"/>
  <c r="NI341" i="65032"/>
  <c r="NJ341" i="65032" s="1"/>
  <c r="NK298" i="65032"/>
  <c r="NL298" i="65032" s="1"/>
  <c r="NI298" i="65032"/>
  <c r="NJ298" i="65032" s="1"/>
  <c r="NI314" i="65032"/>
  <c r="NJ314" i="65032" s="1"/>
  <c r="NK314" i="65032"/>
  <c r="NL314" i="65032" s="1"/>
  <c r="NI318" i="65032"/>
  <c r="NJ318" i="65032" s="1"/>
  <c r="NK318" i="65032"/>
  <c r="NL318" i="65032" s="1"/>
  <c r="NI327" i="65032"/>
  <c r="NJ327" i="65032" s="1"/>
  <c r="NK327" i="65032"/>
  <c r="NL327" i="65032" s="1"/>
  <c r="NI311" i="65032"/>
  <c r="NJ311" i="65032" s="1"/>
  <c r="NK311" i="65032"/>
  <c r="NL311" i="65032" s="1"/>
  <c r="NK339" i="65032"/>
  <c r="NL339" i="65032" s="1"/>
  <c r="NI339" i="65032"/>
  <c r="NJ339" i="65032" s="1"/>
  <c r="NI289" i="65032"/>
  <c r="NJ289" i="65032" s="1"/>
  <c r="NK289" i="65032"/>
  <c r="NL289" i="65032" s="1"/>
  <c r="NI292" i="65032"/>
  <c r="NJ292" i="65032" s="1"/>
  <c r="NK292" i="65032"/>
  <c r="NL292" i="65032" s="1"/>
  <c r="NK317" i="65032"/>
  <c r="NL317" i="65032" s="1"/>
  <c r="NI317" i="65032"/>
  <c r="NJ317" i="65032" s="1"/>
  <c r="NK288" i="65032"/>
  <c r="NL288" i="65032" s="1"/>
  <c r="NI288" i="65032"/>
  <c r="NJ288" i="65032" s="1"/>
  <c r="NK325" i="65032"/>
  <c r="NL325" i="65032" s="1"/>
  <c r="NI325" i="65032"/>
  <c r="NJ325" i="65032" s="1"/>
  <c r="NK302" i="65032"/>
  <c r="NL302" i="65032" s="1"/>
  <c r="NI302" i="65032"/>
  <c r="NJ302" i="65032" s="1"/>
  <c r="NI299" i="65032"/>
  <c r="NJ299" i="65032" s="1"/>
  <c r="NK299" i="65032"/>
  <c r="NL299" i="65032" s="1"/>
  <c r="NK313" i="65032"/>
  <c r="NL313" i="65032" s="1"/>
  <c r="NI313" i="65032"/>
  <c r="NJ313" i="65032" s="1"/>
  <c r="NI283" i="65032"/>
  <c r="NJ283" i="65032" s="1"/>
  <c r="NK283" i="65032"/>
  <c r="NL283" i="65032" s="1"/>
  <c r="NK316" i="65032"/>
  <c r="NL316" i="65032" s="1"/>
  <c r="NI316" i="65032"/>
  <c r="NJ316" i="65032" s="1"/>
  <c r="NI326" i="65032"/>
  <c r="NJ326" i="65032" s="1"/>
  <c r="NK326" i="65032"/>
  <c r="NL326" i="65032" s="1"/>
  <c r="NK286" i="65032"/>
  <c r="NL286" i="65032" s="1"/>
  <c r="NI286" i="65032"/>
  <c r="NJ286" i="65032" s="1"/>
  <c r="NI310" i="65032"/>
  <c r="NJ310" i="65032" s="1"/>
  <c r="NK310" i="65032"/>
  <c r="NL310" i="65032" s="1"/>
  <c r="NK321" i="65032"/>
  <c r="NL321" i="65032" s="1"/>
  <c r="NI321" i="65032"/>
  <c r="NJ321" i="65032" s="1"/>
  <c r="NK337" i="65032"/>
  <c r="NL337" i="65032" s="1"/>
  <c r="NI337" i="65032"/>
  <c r="NJ337" i="65032" s="1"/>
  <c r="NI304" i="65032"/>
  <c r="NJ304" i="65032" s="1"/>
  <c r="NK304" i="65032"/>
  <c r="NL304" i="65032" s="1"/>
  <c r="NK340" i="65032"/>
  <c r="NL340" i="65032" s="1"/>
  <c r="NI340" i="65032"/>
  <c r="NJ340" i="65032" s="1"/>
  <c r="NI291" i="65032"/>
  <c r="NJ291" i="65032" s="1"/>
  <c r="NK291" i="65032"/>
  <c r="NL291" i="65032" s="1"/>
  <c r="NK324" i="65032"/>
  <c r="NL324" i="65032" s="1"/>
  <c r="NI324" i="65032"/>
  <c r="NJ324" i="65032" s="1"/>
  <c r="NI330" i="65032"/>
  <c r="NJ330" i="65032" s="1"/>
  <c r="NK330" i="65032"/>
  <c r="NL330" i="65032" s="1"/>
  <c r="NI336" i="65032"/>
  <c r="NJ336" i="65032" s="1"/>
  <c r="NK336" i="65032"/>
  <c r="NL336" i="65032" s="1"/>
  <c r="NK295" i="65032"/>
  <c r="NL295" i="65032" s="1"/>
  <c r="NI295" i="65032"/>
  <c r="NJ295" i="65032" s="1"/>
  <c r="NI312" i="65032"/>
  <c r="NJ312" i="65032" s="1"/>
  <c r="NK312" i="65032"/>
  <c r="NL312" i="65032" s="1"/>
  <c r="NK333" i="65032"/>
  <c r="NL333" i="65032" s="1"/>
  <c r="NI333" i="65032"/>
  <c r="NJ333" i="65032" s="1"/>
  <c r="NK300" i="65032"/>
  <c r="NL300" i="65032" s="1"/>
  <c r="NI300" i="65032"/>
  <c r="NJ300" i="65032" s="1"/>
  <c r="NK319" i="65032"/>
  <c r="NL319" i="65032" s="1"/>
  <c r="NI319" i="65032"/>
  <c r="NJ319" i="65032" s="1"/>
  <c r="NK323" i="65032"/>
  <c r="NL323" i="65032" s="1"/>
  <c r="NI323" i="65032"/>
  <c r="NJ323" i="65032" s="1"/>
  <c r="NK335" i="65032"/>
  <c r="NL335" i="65032" s="1"/>
  <c r="NI335" i="65032"/>
  <c r="NJ335" i="65032" s="1"/>
  <c r="NI287" i="65032"/>
  <c r="NJ287" i="65032" s="1"/>
  <c r="NK287" i="65032"/>
  <c r="NL287" i="65032" s="1"/>
  <c r="NK309" i="65032"/>
  <c r="NL309" i="65032" s="1"/>
  <c r="NI309" i="65032"/>
  <c r="NJ309" i="65032" s="1"/>
  <c r="NI328" i="65032"/>
  <c r="NJ328" i="65032" s="1"/>
  <c r="NK328" i="65032"/>
  <c r="NL328" i="65032" s="1"/>
  <c r="NI293" i="65032"/>
  <c r="NJ293" i="65032" s="1"/>
  <c r="NK293" i="65032"/>
  <c r="NL293" i="65032" s="1"/>
  <c r="NI301" i="65032"/>
  <c r="NJ301" i="65032" s="1"/>
  <c r="NK301" i="65032"/>
  <c r="NL301" i="65032" s="1"/>
  <c r="NK338" i="65032"/>
  <c r="NL338" i="65032" s="1"/>
  <c r="NI338" i="65032"/>
  <c r="NJ338" i="65032" s="1"/>
  <c r="NK285" i="65032"/>
  <c r="NL285" i="65032" s="1"/>
  <c r="NI285" i="65032"/>
  <c r="NJ285" i="65032" s="1"/>
  <c r="NI315" i="65032"/>
  <c r="NJ315" i="65032" s="1"/>
  <c r="NK315" i="65032"/>
  <c r="NL315" i="65032" s="1"/>
  <c r="NI290" i="65032"/>
  <c r="NJ290" i="65032" s="1"/>
  <c r="NK290" i="65032"/>
  <c r="NL290" i="65032" s="1"/>
  <c r="NK329" i="65032"/>
  <c r="NL329" i="65032" s="1"/>
  <c r="NI329" i="65032"/>
  <c r="NJ329" i="65032" s="1"/>
  <c r="NI303" i="65032"/>
  <c r="NJ303" i="65032" s="1"/>
  <c r="NK303" i="65032"/>
  <c r="NL303" i="65032" s="1"/>
  <c r="NK322" i="65032"/>
  <c r="NL322" i="65032" s="1"/>
  <c r="NI322" i="65032"/>
  <c r="NJ322" i="65032" s="1"/>
  <c r="NI307" i="65032"/>
  <c r="NJ307" i="65032" s="1"/>
  <c r="NK307" i="65032"/>
  <c r="NL307" i="65032" s="1"/>
  <c r="NK305" i="65032"/>
  <c r="NL305" i="65032" s="1"/>
  <c r="NI305" i="65032"/>
  <c r="NJ305" i="65032" s="1"/>
  <c r="NI296" i="65032"/>
  <c r="NJ296" i="65032" s="1"/>
  <c r="NK296" i="65032"/>
  <c r="NL296" i="65032" s="1"/>
  <c r="NK297" i="65032"/>
  <c r="NL297" i="65032" s="1"/>
  <c r="NI297" i="65032"/>
  <c r="NJ297" i="65032" s="1"/>
  <c r="NI294" i="65032"/>
  <c r="NJ294" i="65032" s="1"/>
  <c r="NK294" i="65032"/>
  <c r="NL294" i="65032" s="1"/>
  <c r="NI320" i="65032"/>
  <c r="NJ320" i="65032" s="1"/>
  <c r="NK320" i="65032"/>
  <c r="NL320" i="65032" s="1"/>
  <c r="NK306" i="65032"/>
  <c r="NL306" i="65032" s="1"/>
  <c r="NI306" i="65032"/>
  <c r="NJ306" i="65032" s="1"/>
  <c r="NE282" i="65032"/>
  <c r="NF282" i="65032" s="1"/>
  <c r="NG282" i="65032"/>
  <c r="NH282" i="65032" s="1"/>
  <c r="NI284" i="65032"/>
  <c r="NJ284" i="65032" s="1"/>
  <c r="NK284" i="65032"/>
  <c r="NL284" i="65032" s="1"/>
  <c r="KX66" i="65032"/>
  <c r="KW193" i="65032"/>
  <c r="KZ66" i="65032"/>
  <c r="KY193" i="65032"/>
  <c r="KY257" i="65032" s="1"/>
  <c r="KS239" i="65032"/>
  <c r="KT239" i="65032" s="1"/>
  <c r="KT175" i="65032"/>
  <c r="FK48" i="65032"/>
  <c r="KY48" i="65032"/>
  <c r="KW48" i="65032"/>
  <c r="KV175" i="65032"/>
  <c r="KV239" i="65032" s="1"/>
  <c r="KH49" i="65032"/>
  <c r="KG176" i="65032"/>
  <c r="KI176" i="65032"/>
  <c r="KI240" i="65032" s="1"/>
  <c r="KJ49" i="65032"/>
  <c r="LD70" i="65032"/>
  <c r="LC197" i="65032"/>
  <c r="LC261" i="65032" s="1"/>
  <c r="LB70" i="65032"/>
  <c r="LA197" i="65032"/>
  <c r="LN50" i="65032"/>
  <c r="LM177" i="65032"/>
  <c r="LP50" i="65032"/>
  <c r="LO177" i="65032"/>
  <c r="LO241" i="65032" s="1"/>
  <c r="KY158" i="65032"/>
  <c r="KY222" i="65032" s="1"/>
  <c r="KZ31" i="65032"/>
  <c r="KG165" i="65032"/>
  <c r="KH38" i="65032"/>
  <c r="KI159" i="65032"/>
  <c r="KI223" i="65032" s="1"/>
  <c r="KJ32" i="65032"/>
  <c r="KH32" i="65032"/>
  <c r="KG159" i="65032"/>
  <c r="KW158" i="65032"/>
  <c r="KX31" i="65032"/>
  <c r="KJ38" i="65032"/>
  <c r="KI165" i="65032"/>
  <c r="KI229" i="65032" s="1"/>
  <c r="KG234" i="65032"/>
  <c r="KH234" i="65032" s="1"/>
  <c r="KH170" i="65032"/>
  <c r="FH43" i="65032"/>
  <c r="KJ170" i="65032"/>
  <c r="KJ234" i="65032" s="1"/>
  <c r="KM43" i="65032"/>
  <c r="KK43" i="65032"/>
  <c r="KL42" i="65032"/>
  <c r="KK169" i="65032"/>
  <c r="KN42" i="65032"/>
  <c r="KM169" i="65032"/>
  <c r="KM233" i="65032" s="1"/>
  <c r="KW205" i="65032"/>
  <c r="KX78" i="65032"/>
  <c r="KL168" i="65032"/>
  <c r="KK232" i="65032"/>
  <c r="KL232" i="65032" s="1"/>
  <c r="KQ41" i="65032"/>
  <c r="KN168" i="65032"/>
  <c r="KN232" i="65032" s="1"/>
  <c r="KO41" i="65032"/>
  <c r="FI41" i="65032"/>
  <c r="KY205" i="65032"/>
  <c r="KY269" i="65032" s="1"/>
  <c r="KZ78" i="65032"/>
  <c r="LA206" i="65032"/>
  <c r="LB79" i="65032"/>
  <c r="LD79" i="65032"/>
  <c r="LC206" i="65032"/>
  <c r="LC270" i="65032" s="1"/>
  <c r="LA225" i="65032"/>
  <c r="LB225" i="65032" s="1"/>
  <c r="LB161" i="65032"/>
  <c r="FM34" i="65032"/>
  <c r="LE34" i="65032"/>
  <c r="LD161" i="65032"/>
  <c r="LD225" i="65032" s="1"/>
  <c r="LG34" i="65032"/>
  <c r="KC224" i="65032"/>
  <c r="KD224" i="65032" s="1"/>
  <c r="KD160" i="65032"/>
  <c r="FG33" i="65032"/>
  <c r="KF160" i="65032"/>
  <c r="KF224" i="65032" s="1"/>
  <c r="KG33" i="65032"/>
  <c r="KI33" i="65032"/>
  <c r="MD211" i="65032"/>
  <c r="MC275" i="65032"/>
  <c r="MD275" i="65032" s="1"/>
  <c r="KO200" i="65032"/>
  <c r="KP73" i="65032"/>
  <c r="KH173" i="65032"/>
  <c r="KG237" i="65032"/>
  <c r="KH237" i="65032" s="1"/>
  <c r="KK46" i="65032"/>
  <c r="KM46" i="65032"/>
  <c r="FH46" i="65032"/>
  <c r="KJ173" i="65032"/>
  <c r="KJ237" i="65032" s="1"/>
  <c r="KQ200" i="65032"/>
  <c r="KQ264" i="65032" s="1"/>
  <c r="KR73" i="65032"/>
  <c r="KO248" i="65032"/>
  <c r="KP248" i="65032" s="1"/>
  <c r="KP184" i="65032"/>
  <c r="MB81" i="65032"/>
  <c r="MA208" i="65032"/>
  <c r="MA272" i="65032" s="1"/>
  <c r="MI84" i="65032"/>
  <c r="FT84" i="65032"/>
  <c r="MF211" i="65032"/>
  <c r="MF275" i="65032" s="1"/>
  <c r="MG84" i="65032"/>
  <c r="LZ81" i="65032"/>
  <c r="LY208" i="65032"/>
  <c r="KU57" i="65032"/>
  <c r="KS57" i="65032"/>
  <c r="FJ57" i="65032"/>
  <c r="KR184" i="65032"/>
  <c r="KR248" i="65032" s="1"/>
  <c r="KW273" i="65032"/>
  <c r="KX273" i="65032" s="1"/>
  <c r="KX209" i="65032"/>
  <c r="KZ72" i="65032"/>
  <c r="KY199" i="65032"/>
  <c r="KY263" i="65032" s="1"/>
  <c r="KZ80" i="65032"/>
  <c r="KY207" i="65032"/>
  <c r="KY271" i="65032" s="1"/>
  <c r="KR29" i="65032"/>
  <c r="KQ156" i="65032"/>
  <c r="KQ220" i="65032" s="1"/>
  <c r="KZ209" i="65032"/>
  <c r="KZ273" i="65032" s="1"/>
  <c r="LC82" i="65032"/>
  <c r="LA82" i="65032"/>
  <c r="FL82" i="65032"/>
  <c r="KD167" i="65032"/>
  <c r="KC231" i="65032"/>
  <c r="KD231" i="65032" s="1"/>
  <c r="LD35" i="65032"/>
  <c r="LC162" i="65032"/>
  <c r="LC226" i="65032" s="1"/>
  <c r="KT61" i="65032"/>
  <c r="KS188" i="65032"/>
  <c r="LC183" i="65032"/>
  <c r="LC247" i="65032" s="1"/>
  <c r="LD56" i="65032"/>
  <c r="KG40" i="65032"/>
  <c r="KI40" i="65032"/>
  <c r="KF167" i="65032"/>
  <c r="KF231" i="65032" s="1"/>
  <c r="FG40" i="65032"/>
  <c r="KX72" i="65032"/>
  <c r="KW199" i="65032"/>
  <c r="KG259" i="65032"/>
  <c r="KH259" i="65032" s="1"/>
  <c r="KH195" i="65032"/>
  <c r="KW207" i="65032"/>
  <c r="KX80" i="65032"/>
  <c r="LB35" i="65032"/>
  <c r="LA162" i="65032"/>
  <c r="KU188" i="65032"/>
  <c r="KU252" i="65032" s="1"/>
  <c r="KV61" i="65032"/>
  <c r="LB56" i="65032"/>
  <c r="LA183" i="65032"/>
  <c r="KK68" i="65032"/>
  <c r="FH68" i="65032"/>
  <c r="KJ195" i="65032"/>
  <c r="KJ259" i="65032" s="1"/>
  <c r="KM68" i="65032"/>
  <c r="KP29" i="65032"/>
  <c r="KO156" i="65032"/>
  <c r="KH51" i="65032"/>
  <c r="KG178" i="65032"/>
  <c r="KF172" i="65032"/>
  <c r="KF236" i="65032" s="1"/>
  <c r="FG45" i="65032"/>
  <c r="KI45" i="65032"/>
  <c r="KG45" i="65032"/>
  <c r="KJ51" i="65032"/>
  <c r="KI178" i="65032"/>
  <c r="KI242" i="65032" s="1"/>
  <c r="KT64" i="65032"/>
  <c r="KS191" i="65032"/>
  <c r="KH203" i="65032"/>
  <c r="KG267" i="65032"/>
  <c r="KH267" i="65032" s="1"/>
  <c r="KG276" i="65032"/>
  <c r="KH276" i="65032" s="1"/>
  <c r="KH212" i="65032"/>
  <c r="KK85" i="65032"/>
  <c r="FH85" i="65032"/>
  <c r="KM85" i="65032"/>
  <c r="KJ212" i="65032"/>
  <c r="KJ276" i="65032" s="1"/>
  <c r="KC236" i="65032"/>
  <c r="KD236" i="65032" s="1"/>
  <c r="KD172" i="65032"/>
  <c r="KV64" i="65032"/>
  <c r="KU191" i="65032"/>
  <c r="KU255" i="65032" s="1"/>
  <c r="KK76" i="65032"/>
  <c r="KM76" i="65032"/>
  <c r="FH76" i="65032"/>
  <c r="KJ203" i="65032"/>
  <c r="KJ267" i="65032" s="1"/>
  <c r="KN86" i="65032"/>
  <c r="KM213" i="65032"/>
  <c r="KM277" i="65032" s="1"/>
  <c r="KP37" i="65032"/>
  <c r="KO164" i="65032"/>
  <c r="KL30" i="65032"/>
  <c r="KK157" i="65032"/>
  <c r="KJ27" i="65032"/>
  <c r="KI154" i="65032"/>
  <c r="KI218" i="65032" s="1"/>
  <c r="FG44" i="65032"/>
  <c r="KI44" i="65032"/>
  <c r="KF171" i="65032"/>
  <c r="KF235" i="65032" s="1"/>
  <c r="KG44" i="65032"/>
  <c r="KD155" i="65032"/>
  <c r="KC219" i="65032"/>
  <c r="KD219" i="65032" s="1"/>
  <c r="KR37" i="65032"/>
  <c r="KQ164" i="65032"/>
  <c r="KQ228" i="65032" s="1"/>
  <c r="KG154" i="65032"/>
  <c r="KH27" i="65032"/>
  <c r="KL69" i="65032"/>
  <c r="KK196" i="65032"/>
  <c r="LB63" i="65032"/>
  <c r="LA190" i="65032"/>
  <c r="KG28" i="65032"/>
  <c r="FG28" i="65032"/>
  <c r="KI28" i="65032"/>
  <c r="KF155" i="65032"/>
  <c r="KF219" i="65032" s="1"/>
  <c r="KN69" i="65032"/>
  <c r="KM196" i="65032"/>
  <c r="KM260" i="65032" s="1"/>
  <c r="KD171" i="65032"/>
  <c r="KC235" i="65032"/>
  <c r="KD235" i="65032" s="1"/>
  <c r="KL86" i="65032"/>
  <c r="KK213" i="65032"/>
  <c r="KN30" i="65032"/>
  <c r="KM157" i="65032"/>
  <c r="KM221" i="65032" s="1"/>
  <c r="LD63" i="65032"/>
  <c r="LC190" i="65032"/>
  <c r="LC254" i="65032" s="1"/>
  <c r="KL83" i="65032"/>
  <c r="KK210" i="65032"/>
  <c r="KW258" i="65032"/>
  <c r="KX258" i="65032" s="1"/>
  <c r="KX194" i="65032"/>
  <c r="KH166" i="65032"/>
  <c r="KG230" i="65032"/>
  <c r="KH230" i="65032" s="1"/>
  <c r="KL198" i="65032"/>
  <c r="KK262" i="65032"/>
  <c r="KL262" i="65032" s="1"/>
  <c r="KT187" i="65032"/>
  <c r="KS251" i="65032"/>
  <c r="KT251" i="65032" s="1"/>
  <c r="KN65" i="65032"/>
  <c r="KM192" i="65032"/>
  <c r="KM256" i="65032" s="1"/>
  <c r="KN198" i="65032"/>
  <c r="KN262" i="65032" s="1"/>
  <c r="KQ71" i="65032"/>
  <c r="KO71" i="65032"/>
  <c r="FI71" i="65032"/>
  <c r="KN83" i="65032"/>
  <c r="KM210" i="65032"/>
  <c r="KM274" i="65032" s="1"/>
  <c r="KX201" i="65032"/>
  <c r="KW265" i="65032"/>
  <c r="KX265" i="65032" s="1"/>
  <c r="LC74" i="65032"/>
  <c r="FL74" i="65032"/>
  <c r="LA74" i="65032"/>
  <c r="KZ201" i="65032"/>
  <c r="KZ265" i="65032" s="1"/>
  <c r="KL47" i="65032"/>
  <c r="KK174" i="65032"/>
  <c r="KY163" i="65032"/>
  <c r="KY227" i="65032" s="1"/>
  <c r="KZ36" i="65032"/>
  <c r="KK192" i="65032"/>
  <c r="KL65" i="65032"/>
  <c r="KY75" i="65032"/>
  <c r="KW75" i="65032"/>
  <c r="KV202" i="65032"/>
  <c r="KV266" i="65032" s="1"/>
  <c r="FK75" i="65032"/>
  <c r="KQ52" i="65032"/>
  <c r="KN179" i="65032"/>
  <c r="KN243" i="65032" s="1"/>
  <c r="KO52" i="65032"/>
  <c r="FI52" i="65032"/>
  <c r="LC67" i="65032"/>
  <c r="FL67" i="65032"/>
  <c r="LA67" i="65032"/>
  <c r="KZ194" i="65032"/>
  <c r="KZ258" i="65032" s="1"/>
  <c r="KL59" i="65032"/>
  <c r="KK186" i="65032"/>
  <c r="KW60" i="65032"/>
  <c r="FK60" i="65032"/>
  <c r="KV187" i="65032"/>
  <c r="KV251" i="65032" s="1"/>
  <c r="KY60" i="65032"/>
  <c r="KS266" i="65032"/>
  <c r="KT266" i="65032" s="1"/>
  <c r="KT202" i="65032"/>
  <c r="KM54" i="65032"/>
  <c r="KK54" i="65032"/>
  <c r="KJ181" i="65032"/>
  <c r="KJ245" i="65032" s="1"/>
  <c r="FH54" i="65032"/>
  <c r="KH181" i="65032"/>
  <c r="KG245" i="65032"/>
  <c r="KH245" i="65032" s="1"/>
  <c r="KM174" i="65032"/>
  <c r="KM238" i="65032" s="1"/>
  <c r="KN47" i="65032"/>
  <c r="KX36" i="65032"/>
  <c r="KW163" i="65032"/>
  <c r="NB62" i="65032"/>
  <c r="KJ166" i="65032"/>
  <c r="KJ230" i="65032" s="1"/>
  <c r="KM39" i="65032"/>
  <c r="KK39" i="65032"/>
  <c r="FH39" i="65032"/>
  <c r="KK243" i="65032"/>
  <c r="KL243" i="65032" s="1"/>
  <c r="KL179" i="65032"/>
  <c r="KN59" i="65032"/>
  <c r="KM186" i="65032"/>
  <c r="KM250" i="65032" s="1"/>
  <c r="KG268" i="65032"/>
  <c r="KH268" i="65032" s="1"/>
  <c r="KH204" i="65032"/>
  <c r="KM77" i="65032"/>
  <c r="KK77" i="65032"/>
  <c r="KJ204" i="65032"/>
  <c r="KJ268" i="65032" s="1"/>
  <c r="FH77" i="65032"/>
  <c r="KM53" i="65032"/>
  <c r="FH53" i="65032"/>
  <c r="KK53" i="65032"/>
  <c r="KJ180" i="65032"/>
  <c r="KJ244" i="65032" s="1"/>
  <c r="KG246" i="65032"/>
  <c r="KH246" i="65032" s="1"/>
  <c r="KH182" i="65032"/>
  <c r="KH180" i="65032"/>
  <c r="KG244" i="65032"/>
  <c r="KH244" i="65032" s="1"/>
  <c r="KK55" i="65032"/>
  <c r="KM55" i="65032"/>
  <c r="KJ182" i="65032"/>
  <c r="KJ246" i="65032" s="1"/>
  <c r="FH55" i="65032"/>
  <c r="KH185" i="65032"/>
  <c r="KG249" i="65032"/>
  <c r="KH249" i="65032" s="1"/>
  <c r="KK58" i="65032"/>
  <c r="KM58" i="65032"/>
  <c r="FH58" i="65032"/>
  <c r="KJ185" i="65032"/>
  <c r="KJ249" i="65032" s="1"/>
  <c r="NC189" i="65032"/>
  <c r="NC253" i="65032" s="1"/>
  <c r="NE62" i="65032"/>
  <c r="NE189" i="65032" s="1"/>
  <c r="NG62" i="65032"/>
  <c r="NH62" i="65032" s="1"/>
  <c r="NB189" i="65032"/>
  <c r="NA253" i="65032"/>
  <c r="NB253" i="65032" s="1"/>
  <c r="FZ62" i="65032"/>
  <c r="ND189" i="65032"/>
  <c r="ND253" i="65032" s="1"/>
  <c r="NE117" i="65032"/>
  <c r="NF117" i="65032" s="1"/>
  <c r="NG117" i="65032"/>
  <c r="NH117" i="65032" s="1"/>
  <c r="NE141" i="65032"/>
  <c r="NF141" i="65032" s="1"/>
  <c r="NG141" i="65032"/>
  <c r="NH141" i="65032" s="1"/>
  <c r="NE112" i="65032"/>
  <c r="NF112" i="65032" s="1"/>
  <c r="NG112" i="65032"/>
  <c r="NH112" i="65032" s="1"/>
  <c r="NE120" i="65032"/>
  <c r="NF120" i="65032" s="1"/>
  <c r="NG120" i="65032"/>
  <c r="NH120" i="65032" s="1"/>
  <c r="NE136" i="65032"/>
  <c r="NF136" i="65032" s="1"/>
  <c r="NG136" i="65032"/>
  <c r="NH136" i="65032" s="1"/>
  <c r="NE144" i="65032"/>
  <c r="NF144" i="65032" s="1"/>
  <c r="NG144" i="65032"/>
  <c r="NH144" i="65032" s="1"/>
  <c r="NE131" i="65032"/>
  <c r="NF131" i="65032" s="1"/>
  <c r="NG131" i="65032"/>
  <c r="NH131" i="65032" s="1"/>
  <c r="NE139" i="65032"/>
  <c r="NF139" i="65032" s="1"/>
  <c r="NG139" i="65032"/>
  <c r="NH139" i="65032" s="1"/>
  <c r="NE130" i="65032"/>
  <c r="NF130" i="65032" s="1"/>
  <c r="NG130" i="65032"/>
  <c r="NH130" i="65032" s="1"/>
  <c r="NE114" i="65032"/>
  <c r="NF114" i="65032" s="1"/>
  <c r="NG114" i="65032"/>
  <c r="NH114" i="65032" s="1"/>
  <c r="NE118" i="65032"/>
  <c r="NF118" i="65032" s="1"/>
  <c r="NG118" i="65032"/>
  <c r="NH118" i="65032" s="1"/>
  <c r="NE122" i="65032"/>
  <c r="NF122" i="65032" s="1"/>
  <c r="NG122" i="65032"/>
  <c r="NH122" i="65032" s="1"/>
  <c r="NE134" i="65032"/>
  <c r="NF134" i="65032" s="1"/>
  <c r="NG134" i="65032"/>
  <c r="NH134" i="65032" s="1"/>
  <c r="NE138" i="65032"/>
  <c r="NF138" i="65032" s="1"/>
  <c r="NG138" i="65032"/>
  <c r="NH138" i="65032" s="1"/>
  <c r="NE142" i="65032"/>
  <c r="NF142" i="65032" s="1"/>
  <c r="NG142" i="65032"/>
  <c r="NH142" i="65032" s="1"/>
  <c r="NE146" i="65032"/>
  <c r="NF146" i="65032" s="1"/>
  <c r="NG146" i="65032"/>
  <c r="NH146" i="65032" s="1"/>
  <c r="NE133" i="65032"/>
  <c r="NF133" i="65032" s="1"/>
  <c r="NG133" i="65032"/>
  <c r="NH133" i="65032" s="1"/>
  <c r="NE137" i="65032"/>
  <c r="NF137" i="65032" s="1"/>
  <c r="NG137" i="65032"/>
  <c r="NH137" i="65032" s="1"/>
  <c r="NE145" i="65032"/>
  <c r="NF145" i="65032" s="1"/>
  <c r="NG145" i="65032"/>
  <c r="NH145" i="65032" s="1"/>
  <c r="NE140" i="65032"/>
  <c r="NF140" i="65032" s="1"/>
  <c r="NG140" i="65032"/>
  <c r="NH140" i="65032" s="1"/>
  <c r="NE111" i="65032"/>
  <c r="NF111" i="65032" s="1"/>
  <c r="NG111" i="65032"/>
  <c r="NH111" i="65032" s="1"/>
  <c r="NE115" i="65032"/>
  <c r="NF115" i="65032" s="1"/>
  <c r="NG115" i="65032"/>
  <c r="NH115" i="65032" s="1"/>
  <c r="NE119" i="65032"/>
  <c r="NF119" i="65032" s="1"/>
  <c r="NG119" i="65032"/>
  <c r="NH119" i="65032" s="1"/>
  <c r="NE143" i="65032"/>
  <c r="NF143" i="65032" s="1"/>
  <c r="NG143" i="65032"/>
  <c r="NH143" i="65032" s="1"/>
  <c r="NA100" i="65032"/>
  <c r="NB100" i="65032" s="1"/>
  <c r="NC100" i="65032"/>
  <c r="ND100" i="65032" s="1"/>
  <c r="NA104" i="65032"/>
  <c r="NB104" i="65032" s="1"/>
  <c r="NC104" i="65032"/>
  <c r="ND104" i="65032" s="1"/>
  <c r="NA94" i="65032"/>
  <c r="NB94" i="65032" s="1"/>
  <c r="NC94" i="65032"/>
  <c r="ND94" i="65032" s="1"/>
  <c r="NA106" i="65032"/>
  <c r="NB106" i="65032" s="1"/>
  <c r="NC106" i="65032"/>
  <c r="ND106" i="65032" s="1"/>
  <c r="NA107" i="65032"/>
  <c r="NB107" i="65032" s="1"/>
  <c r="NC107" i="65032"/>
  <c r="ND107" i="65032" s="1"/>
  <c r="NA95" i="65032"/>
  <c r="NB95" i="65032" s="1"/>
  <c r="NC95" i="65032"/>
  <c r="ND95" i="65032" s="1"/>
  <c r="NA101" i="65032"/>
  <c r="NB101" i="65032" s="1"/>
  <c r="NC101" i="65032"/>
  <c r="ND101" i="65032" s="1"/>
  <c r="NC109" i="65032"/>
  <c r="ND109" i="65032" s="1"/>
  <c r="NA109" i="65032"/>
  <c r="NB109" i="65032" s="1"/>
  <c r="NE113" i="65032"/>
  <c r="NF113" i="65032" s="1"/>
  <c r="NG113" i="65032"/>
  <c r="NH113" i="65032" s="1"/>
  <c r="NE121" i="65032"/>
  <c r="NF121" i="65032" s="1"/>
  <c r="NG121" i="65032"/>
  <c r="NH121" i="65032" s="1"/>
  <c r="NE116" i="65032"/>
  <c r="NF116" i="65032" s="1"/>
  <c r="NG116" i="65032"/>
  <c r="NH116" i="65032" s="1"/>
  <c r="NE132" i="65032"/>
  <c r="NF132" i="65032" s="1"/>
  <c r="NG132" i="65032"/>
  <c r="NH132" i="65032" s="1"/>
  <c r="NE135" i="65032"/>
  <c r="NF135" i="65032" s="1"/>
  <c r="NG135" i="65032"/>
  <c r="NH135" i="65032" s="1"/>
  <c r="NE125" i="65032"/>
  <c r="NF125" i="65032" s="1"/>
  <c r="NG125" i="65032"/>
  <c r="NH125" i="65032" s="1"/>
  <c r="NE150" i="65032"/>
  <c r="NF150" i="65032" s="1"/>
  <c r="NG150" i="65032"/>
  <c r="NH150" i="65032" s="1"/>
  <c r="NE149" i="65032"/>
  <c r="NF149" i="65032" s="1"/>
  <c r="NG149" i="65032"/>
  <c r="NH149" i="65032" s="1"/>
  <c r="NE124" i="65032"/>
  <c r="NF124" i="65032" s="1"/>
  <c r="NG124" i="65032"/>
  <c r="NH124" i="65032" s="1"/>
  <c r="NE128" i="65032"/>
  <c r="NF128" i="65032" s="1"/>
  <c r="NG128" i="65032"/>
  <c r="NH128" i="65032" s="1"/>
  <c r="NE127" i="65032"/>
  <c r="NF127" i="65032" s="1"/>
  <c r="NG127" i="65032"/>
  <c r="NH127" i="65032" s="1"/>
  <c r="NE123" i="65032"/>
  <c r="NF123" i="65032" s="1"/>
  <c r="NG123" i="65032"/>
  <c r="NH123" i="65032" s="1"/>
  <c r="NA96" i="65032"/>
  <c r="NB96" i="65032" s="1"/>
  <c r="NC96" i="65032"/>
  <c r="ND96" i="65032" s="1"/>
  <c r="NA108" i="65032"/>
  <c r="NB108" i="65032" s="1"/>
  <c r="NC108" i="65032"/>
  <c r="ND108" i="65032" s="1"/>
  <c r="NA98" i="65032"/>
  <c r="NB98" i="65032" s="1"/>
  <c r="NC98" i="65032"/>
  <c r="ND98" i="65032" s="1"/>
  <c r="NA102" i="65032"/>
  <c r="NB102" i="65032" s="1"/>
  <c r="NC102" i="65032"/>
  <c r="ND102" i="65032" s="1"/>
  <c r="NA92" i="65032"/>
  <c r="NB92" i="65032" s="1"/>
  <c r="NC92" i="65032"/>
  <c r="ND92" i="65032" s="1"/>
  <c r="NA105" i="65032"/>
  <c r="NB105" i="65032" s="1"/>
  <c r="NC105" i="65032"/>
  <c r="ND105" i="65032" s="1"/>
  <c r="NA97" i="65032"/>
  <c r="NB97" i="65032" s="1"/>
  <c r="NC97" i="65032"/>
  <c r="ND97" i="65032" s="1"/>
  <c r="NA103" i="65032"/>
  <c r="NB103" i="65032" s="1"/>
  <c r="NC103" i="65032"/>
  <c r="ND103" i="65032" s="1"/>
  <c r="NA93" i="65032"/>
  <c r="NB93" i="65032" s="1"/>
  <c r="NC93" i="65032"/>
  <c r="ND93" i="65032" s="1"/>
  <c r="NA99" i="65032"/>
  <c r="NB99" i="65032" s="1"/>
  <c r="NC99" i="65032"/>
  <c r="ND99" i="65032" s="1"/>
  <c r="NC110" i="65032"/>
  <c r="ND110" i="65032" s="1"/>
  <c r="NA110" i="65032"/>
  <c r="NB110" i="65032" s="1"/>
  <c r="NC91" i="65032"/>
  <c r="ND91" i="65032" s="1"/>
  <c r="NA91" i="65032"/>
  <c r="NB91" i="65032" s="1"/>
  <c r="NE147" i="65032"/>
  <c r="NF147" i="65032" s="1"/>
  <c r="NG147" i="65032"/>
  <c r="NH147" i="65032" s="1"/>
  <c r="NE126" i="65032"/>
  <c r="NF126" i="65032" s="1"/>
  <c r="NG126" i="65032"/>
  <c r="NH126" i="65032" s="1"/>
  <c r="NE129" i="65032"/>
  <c r="NF129" i="65032" s="1"/>
  <c r="NG129" i="65032"/>
  <c r="NH129" i="65032" s="1"/>
  <c r="NE148" i="65032"/>
  <c r="NF148" i="65032" s="1"/>
  <c r="NG148" i="65032"/>
  <c r="NH148" i="65032" s="1"/>
  <c r="NO304" i="65032" l="1"/>
  <c r="NP304" i="65032" s="1"/>
  <c r="NM304" i="65032"/>
  <c r="NN304" i="65032" s="1"/>
  <c r="NM325" i="65032"/>
  <c r="NN325" i="65032" s="1"/>
  <c r="NO325" i="65032"/>
  <c r="NP325" i="65032" s="1"/>
  <c r="NM296" i="65032"/>
  <c r="NN296" i="65032" s="1"/>
  <c r="NO296" i="65032"/>
  <c r="NP296" i="65032" s="1"/>
  <c r="NM307" i="65032"/>
  <c r="NN307" i="65032" s="1"/>
  <c r="NO307" i="65032"/>
  <c r="NP307" i="65032" s="1"/>
  <c r="NM303" i="65032"/>
  <c r="NN303" i="65032" s="1"/>
  <c r="NO303" i="65032"/>
  <c r="NP303" i="65032" s="1"/>
  <c r="NO290" i="65032"/>
  <c r="NP290" i="65032" s="1"/>
  <c r="NM290" i="65032"/>
  <c r="NN290" i="65032" s="1"/>
  <c r="NM301" i="65032"/>
  <c r="NN301" i="65032" s="1"/>
  <c r="NO301" i="65032"/>
  <c r="NP301" i="65032" s="1"/>
  <c r="NM328" i="65032"/>
  <c r="NN328" i="65032" s="1"/>
  <c r="NO328" i="65032"/>
  <c r="NP328" i="65032" s="1"/>
  <c r="NM335" i="65032"/>
  <c r="NN335" i="65032" s="1"/>
  <c r="NO335" i="65032"/>
  <c r="NP335" i="65032" s="1"/>
  <c r="NO300" i="65032"/>
  <c r="NP300" i="65032" s="1"/>
  <c r="NM300" i="65032"/>
  <c r="NN300" i="65032" s="1"/>
  <c r="NO324" i="65032"/>
  <c r="NP324" i="65032" s="1"/>
  <c r="NM324" i="65032"/>
  <c r="NN324" i="65032" s="1"/>
  <c r="NM340" i="65032"/>
  <c r="NN340" i="65032" s="1"/>
  <c r="NO340" i="65032"/>
  <c r="NP340" i="65032" s="1"/>
  <c r="NO337" i="65032"/>
  <c r="NP337" i="65032" s="1"/>
  <c r="NM337" i="65032"/>
  <c r="NN337" i="65032" s="1"/>
  <c r="NO326" i="65032"/>
  <c r="NP326" i="65032" s="1"/>
  <c r="NM326" i="65032"/>
  <c r="NN326" i="65032" s="1"/>
  <c r="NM283" i="65032"/>
  <c r="NN283" i="65032" s="1"/>
  <c r="NO283" i="65032"/>
  <c r="NP283" i="65032" s="1"/>
  <c r="NM299" i="65032"/>
  <c r="NN299" i="65032" s="1"/>
  <c r="NO299" i="65032"/>
  <c r="NP299" i="65032" s="1"/>
  <c r="NO341" i="65032"/>
  <c r="NP341" i="65032" s="1"/>
  <c r="NM341" i="65032"/>
  <c r="NN341" i="65032" s="1"/>
  <c r="NO308" i="65032"/>
  <c r="NP308" i="65032" s="1"/>
  <c r="NM308" i="65032"/>
  <c r="NN308" i="65032" s="1"/>
  <c r="NO331" i="65032"/>
  <c r="NP331" i="65032" s="1"/>
  <c r="NM331" i="65032"/>
  <c r="NN331" i="65032" s="1"/>
  <c r="NO291" i="65032"/>
  <c r="NP291" i="65032" s="1"/>
  <c r="NM291" i="65032"/>
  <c r="NN291" i="65032" s="1"/>
  <c r="NO306" i="65032"/>
  <c r="NP306" i="65032" s="1"/>
  <c r="NM306" i="65032"/>
  <c r="NN306" i="65032" s="1"/>
  <c r="NO297" i="65032"/>
  <c r="NP297" i="65032" s="1"/>
  <c r="NM297" i="65032"/>
  <c r="NN297" i="65032" s="1"/>
  <c r="NO315" i="65032"/>
  <c r="NP315" i="65032" s="1"/>
  <c r="NM315" i="65032"/>
  <c r="NN315" i="65032" s="1"/>
  <c r="NO293" i="65032"/>
  <c r="NP293" i="65032" s="1"/>
  <c r="NM293" i="65032"/>
  <c r="NN293" i="65032" s="1"/>
  <c r="NO323" i="65032"/>
  <c r="NP323" i="65032" s="1"/>
  <c r="NM323" i="65032"/>
  <c r="NN323" i="65032" s="1"/>
  <c r="NM333" i="65032"/>
  <c r="NN333" i="65032" s="1"/>
  <c r="NO333" i="65032"/>
  <c r="NP333" i="65032" s="1"/>
  <c r="NM295" i="65032"/>
  <c r="NN295" i="65032" s="1"/>
  <c r="NO295" i="65032"/>
  <c r="NP295" i="65032" s="1"/>
  <c r="NM321" i="65032"/>
  <c r="NN321" i="65032" s="1"/>
  <c r="NO321" i="65032"/>
  <c r="NP321" i="65032" s="1"/>
  <c r="NO286" i="65032"/>
  <c r="NP286" i="65032" s="1"/>
  <c r="NM286" i="65032"/>
  <c r="NN286" i="65032" s="1"/>
  <c r="NO339" i="65032"/>
  <c r="NP339" i="65032" s="1"/>
  <c r="NM339" i="65032"/>
  <c r="NN339" i="65032" s="1"/>
  <c r="NO327" i="65032"/>
  <c r="NP327" i="65032" s="1"/>
  <c r="NM327" i="65032"/>
  <c r="NN327" i="65032" s="1"/>
  <c r="NM298" i="65032"/>
  <c r="NN298" i="65032" s="1"/>
  <c r="NO298" i="65032"/>
  <c r="NP298" i="65032" s="1"/>
  <c r="NO332" i="65032"/>
  <c r="NP332" i="65032" s="1"/>
  <c r="NM332" i="65032"/>
  <c r="NN332" i="65032" s="1"/>
  <c r="NO284" i="65032"/>
  <c r="NP284" i="65032" s="1"/>
  <c r="NM284" i="65032"/>
  <c r="NN284" i="65032" s="1"/>
  <c r="NO285" i="65032"/>
  <c r="NP285" i="65032" s="1"/>
  <c r="NM285" i="65032"/>
  <c r="NN285" i="65032" s="1"/>
  <c r="NM287" i="65032"/>
  <c r="NN287" i="65032" s="1"/>
  <c r="NO287" i="65032"/>
  <c r="NP287" i="65032" s="1"/>
  <c r="NO319" i="65032"/>
  <c r="NP319" i="65032" s="1"/>
  <c r="NM319" i="65032"/>
  <c r="NN319" i="65032" s="1"/>
  <c r="NM330" i="65032"/>
  <c r="NN330" i="65032" s="1"/>
  <c r="NO330" i="65032"/>
  <c r="NP330" i="65032" s="1"/>
  <c r="NM317" i="65032"/>
  <c r="NN317" i="65032" s="1"/>
  <c r="NO317" i="65032"/>
  <c r="NP317" i="65032" s="1"/>
  <c r="NO318" i="65032"/>
  <c r="NP318" i="65032" s="1"/>
  <c r="NM318" i="65032"/>
  <c r="NN318" i="65032" s="1"/>
  <c r="NK282" i="65032"/>
  <c r="NL282" i="65032" s="1"/>
  <c r="NI282" i="65032"/>
  <c r="NJ282" i="65032" s="1"/>
  <c r="NO320" i="65032"/>
  <c r="NP320" i="65032" s="1"/>
  <c r="NM320" i="65032"/>
  <c r="NN320" i="65032" s="1"/>
  <c r="NM294" i="65032"/>
  <c r="NN294" i="65032" s="1"/>
  <c r="NO294" i="65032"/>
  <c r="NP294" i="65032" s="1"/>
  <c r="NO305" i="65032"/>
  <c r="NP305" i="65032" s="1"/>
  <c r="NM305" i="65032"/>
  <c r="NN305" i="65032" s="1"/>
  <c r="NM322" i="65032"/>
  <c r="NN322" i="65032" s="1"/>
  <c r="NO322" i="65032"/>
  <c r="NP322" i="65032" s="1"/>
  <c r="NO329" i="65032"/>
  <c r="NP329" i="65032" s="1"/>
  <c r="NM329" i="65032"/>
  <c r="NN329" i="65032" s="1"/>
  <c r="NO338" i="65032"/>
  <c r="NP338" i="65032" s="1"/>
  <c r="NM338" i="65032"/>
  <c r="NN338" i="65032" s="1"/>
  <c r="NM309" i="65032"/>
  <c r="NN309" i="65032" s="1"/>
  <c r="NO309" i="65032"/>
  <c r="NP309" i="65032" s="1"/>
  <c r="NO312" i="65032"/>
  <c r="NP312" i="65032" s="1"/>
  <c r="NM312" i="65032"/>
  <c r="NN312" i="65032" s="1"/>
  <c r="NO336" i="65032"/>
  <c r="NP336" i="65032" s="1"/>
  <c r="NM336" i="65032"/>
  <c r="NN336" i="65032" s="1"/>
  <c r="NM310" i="65032"/>
  <c r="NN310" i="65032" s="1"/>
  <c r="NO310" i="65032"/>
  <c r="NP310" i="65032" s="1"/>
  <c r="NM316" i="65032"/>
  <c r="NN316" i="65032" s="1"/>
  <c r="NO316" i="65032"/>
  <c r="NP316" i="65032" s="1"/>
  <c r="NO313" i="65032"/>
  <c r="NP313" i="65032" s="1"/>
  <c r="NM313" i="65032"/>
  <c r="NN313" i="65032" s="1"/>
  <c r="NM302" i="65032"/>
  <c r="NN302" i="65032" s="1"/>
  <c r="NO302" i="65032"/>
  <c r="NP302" i="65032" s="1"/>
  <c r="NM288" i="65032"/>
  <c r="NN288" i="65032" s="1"/>
  <c r="NO288" i="65032"/>
  <c r="NP288" i="65032" s="1"/>
  <c r="NO292" i="65032"/>
  <c r="NP292" i="65032" s="1"/>
  <c r="NM292" i="65032"/>
  <c r="NN292" i="65032" s="1"/>
  <c r="NM289" i="65032"/>
  <c r="NN289" i="65032" s="1"/>
  <c r="NO289" i="65032"/>
  <c r="NP289" i="65032" s="1"/>
  <c r="NM311" i="65032"/>
  <c r="NN311" i="65032" s="1"/>
  <c r="NO311" i="65032"/>
  <c r="NP311" i="65032" s="1"/>
  <c r="NO314" i="65032"/>
  <c r="NP314" i="65032" s="1"/>
  <c r="NM314" i="65032"/>
  <c r="NN314" i="65032" s="1"/>
  <c r="NM334" i="65032"/>
  <c r="NN334" i="65032" s="1"/>
  <c r="NO334" i="65032"/>
  <c r="NP334" i="65032" s="1"/>
  <c r="LC66" i="65032"/>
  <c r="LA66" i="65032"/>
  <c r="FL66" i="65032"/>
  <c r="KZ193" i="65032"/>
  <c r="KZ257" i="65032" s="1"/>
  <c r="KX193" i="65032"/>
  <c r="KW257" i="65032"/>
  <c r="KX257" i="65032" s="1"/>
  <c r="KZ48" i="65032"/>
  <c r="KY175" i="65032"/>
  <c r="KY239" i="65032" s="1"/>
  <c r="KW175" i="65032"/>
  <c r="KX48" i="65032"/>
  <c r="KG240" i="65032"/>
  <c r="KH240" i="65032" s="1"/>
  <c r="KH176" i="65032"/>
  <c r="KM49" i="65032"/>
  <c r="KK49" i="65032"/>
  <c r="FH49" i="65032"/>
  <c r="KJ176" i="65032"/>
  <c r="KJ240" i="65032" s="1"/>
  <c r="LB197" i="65032"/>
  <c r="LA261" i="65032"/>
  <c r="LB261" i="65032" s="1"/>
  <c r="LE70" i="65032"/>
  <c r="LD197" i="65032"/>
  <c r="LD261" i="65032" s="1"/>
  <c r="LG70" i="65032"/>
  <c r="FM70" i="65032"/>
  <c r="LN177" i="65032"/>
  <c r="LM241" i="65032"/>
  <c r="LN241" i="65032" s="1"/>
  <c r="LP177" i="65032"/>
  <c r="LP241" i="65032" s="1"/>
  <c r="LQ50" i="65032"/>
  <c r="LS50" i="65032"/>
  <c r="FP50" i="65032"/>
  <c r="KG223" i="65032"/>
  <c r="KH223" i="65032" s="1"/>
  <c r="KH159" i="65032"/>
  <c r="FH38" i="65032"/>
  <c r="KM38" i="65032"/>
  <c r="KK38" i="65032"/>
  <c r="KJ165" i="65032"/>
  <c r="KJ229" i="65032" s="1"/>
  <c r="KG229" i="65032"/>
  <c r="KH229" i="65032" s="1"/>
  <c r="KH165" i="65032"/>
  <c r="FH32" i="65032"/>
  <c r="KJ159" i="65032"/>
  <c r="KJ223" i="65032" s="1"/>
  <c r="KM32" i="65032"/>
  <c r="KK32" i="65032"/>
  <c r="LC31" i="65032"/>
  <c r="FL31" i="65032"/>
  <c r="KZ158" i="65032"/>
  <c r="KZ222" i="65032" s="1"/>
  <c r="LA31" i="65032"/>
  <c r="KX158" i="65032"/>
  <c r="KW222" i="65032"/>
  <c r="KX222" i="65032" s="1"/>
  <c r="KK170" i="65032"/>
  <c r="KL43" i="65032"/>
  <c r="KM170" i="65032"/>
  <c r="KM234" i="65032" s="1"/>
  <c r="KN43" i="65032"/>
  <c r="KO168" i="65032"/>
  <c r="KP41" i="65032"/>
  <c r="FI42" i="65032"/>
  <c r="KQ42" i="65032"/>
  <c r="KN169" i="65032"/>
  <c r="KN233" i="65032" s="1"/>
  <c r="KO42" i="65032"/>
  <c r="KZ205" i="65032"/>
  <c r="KZ269" i="65032" s="1"/>
  <c r="LA78" i="65032"/>
  <c r="FL78" i="65032"/>
  <c r="LC78" i="65032"/>
  <c r="KL169" i="65032"/>
  <c r="KK233" i="65032"/>
  <c r="KL233" i="65032" s="1"/>
  <c r="KR41" i="65032"/>
  <c r="KQ168" i="65032"/>
  <c r="KQ232" i="65032" s="1"/>
  <c r="KW269" i="65032"/>
  <c r="KX269" i="65032" s="1"/>
  <c r="KX205" i="65032"/>
  <c r="FM79" i="65032"/>
  <c r="LG79" i="65032"/>
  <c r="LD206" i="65032"/>
  <c r="LD270" i="65032" s="1"/>
  <c r="LE79" i="65032"/>
  <c r="LB206" i="65032"/>
  <c r="LA270" i="65032"/>
  <c r="LB270" i="65032" s="1"/>
  <c r="LH34" i="65032"/>
  <c r="LG161" i="65032"/>
  <c r="LG225" i="65032" s="1"/>
  <c r="KJ33" i="65032"/>
  <c r="KI160" i="65032"/>
  <c r="KI224" i="65032" s="1"/>
  <c r="LF34" i="65032"/>
  <c r="LE161" i="65032"/>
  <c r="KG160" i="65032"/>
  <c r="KH33" i="65032"/>
  <c r="KT57" i="65032"/>
  <c r="KS184" i="65032"/>
  <c r="MH84" i="65032"/>
  <c r="MG211" i="65032"/>
  <c r="FJ73" i="65032"/>
  <c r="KR200" i="65032"/>
  <c r="KR264" i="65032" s="1"/>
  <c r="KU73" i="65032"/>
  <c r="KS73" i="65032"/>
  <c r="KM173" i="65032"/>
  <c r="KM237" i="65032" s="1"/>
  <c r="KN46" i="65032"/>
  <c r="KV57" i="65032"/>
  <c r="KU184" i="65032"/>
  <c r="KU248" i="65032" s="1"/>
  <c r="KK173" i="65032"/>
  <c r="KL46" i="65032"/>
  <c r="KP200" i="65032"/>
  <c r="KO264" i="65032"/>
  <c r="KP264" i="65032" s="1"/>
  <c r="LZ208" i="65032"/>
  <c r="LY272" i="65032"/>
  <c r="LZ272" i="65032" s="1"/>
  <c r="MJ84" i="65032"/>
  <c r="MI211" i="65032"/>
  <c r="MI275" i="65032" s="1"/>
  <c r="ME81" i="65032"/>
  <c r="MC81" i="65032"/>
  <c r="FS81" i="65032"/>
  <c r="MB208" i="65032"/>
  <c r="MB272" i="65032" s="1"/>
  <c r="KP156" i="65032"/>
  <c r="KO220" i="65032"/>
  <c r="KP220" i="65032" s="1"/>
  <c r="LA226" i="65032"/>
  <c r="LB226" i="65032" s="1"/>
  <c r="LB162" i="65032"/>
  <c r="FM56" i="65032"/>
  <c r="LD183" i="65032"/>
  <c r="LD247" i="65032" s="1"/>
  <c r="LE56" i="65032"/>
  <c r="LG56" i="65032"/>
  <c r="LD82" i="65032"/>
  <c r="LC209" i="65032"/>
  <c r="LC273" i="65032" s="1"/>
  <c r="KL68" i="65032"/>
  <c r="KK195" i="65032"/>
  <c r="FM35" i="65032"/>
  <c r="LD162" i="65032"/>
  <c r="LD226" i="65032" s="1"/>
  <c r="LG35" i="65032"/>
  <c r="LE35" i="65032"/>
  <c r="LC80" i="65032"/>
  <c r="FL80" i="65032"/>
  <c r="KZ207" i="65032"/>
  <c r="KZ271" i="65032" s="1"/>
  <c r="LA80" i="65032"/>
  <c r="KM195" i="65032"/>
  <c r="KM259" i="65032" s="1"/>
  <c r="KN68" i="65032"/>
  <c r="LB183" i="65032"/>
  <c r="LA247" i="65032"/>
  <c r="LB247" i="65032" s="1"/>
  <c r="KV188" i="65032"/>
  <c r="KV252" i="65032" s="1"/>
  <c r="KY61" i="65032"/>
  <c r="KW61" i="65032"/>
  <c r="FK61" i="65032"/>
  <c r="KX199" i="65032"/>
  <c r="KW263" i="65032"/>
  <c r="KX263" i="65032" s="1"/>
  <c r="KI167" i="65032"/>
  <c r="KI231" i="65032" s="1"/>
  <c r="KJ40" i="65032"/>
  <c r="KT188" i="65032"/>
  <c r="KS252" i="65032"/>
  <c r="KT252" i="65032" s="1"/>
  <c r="KX207" i="65032"/>
  <c r="KW271" i="65032"/>
  <c r="KX271" i="65032" s="1"/>
  <c r="KG167" i="65032"/>
  <c r="KH40" i="65032"/>
  <c r="LA209" i="65032"/>
  <c r="LB82" i="65032"/>
  <c r="KR156" i="65032"/>
  <c r="KR220" i="65032" s="1"/>
  <c r="KS29" i="65032"/>
  <c r="FJ29" i="65032"/>
  <c r="KU29" i="65032"/>
  <c r="LA72" i="65032"/>
  <c r="LC72" i="65032"/>
  <c r="FL72" i="65032"/>
  <c r="KZ199" i="65032"/>
  <c r="KZ263" i="65032" s="1"/>
  <c r="KK203" i="65032"/>
  <c r="KL76" i="65032"/>
  <c r="KL85" i="65032"/>
  <c r="KK212" i="65032"/>
  <c r="KT191" i="65032"/>
  <c r="KS255" i="65032"/>
  <c r="KT255" i="65032" s="1"/>
  <c r="KG172" i="65032"/>
  <c r="KH45" i="65032"/>
  <c r="KG242" i="65032"/>
  <c r="KH242" i="65032" s="1"/>
  <c r="KH178" i="65032"/>
  <c r="NG189" i="65032"/>
  <c r="NG253" i="65032" s="1"/>
  <c r="KI172" i="65032"/>
  <c r="KI236" i="65032" s="1"/>
  <c r="KJ45" i="65032"/>
  <c r="FG24" i="65032"/>
  <c r="KV191" i="65032"/>
  <c r="KV255" i="65032" s="1"/>
  <c r="KY64" i="65032"/>
  <c r="FK64" i="65032"/>
  <c r="KW64" i="65032"/>
  <c r="KN85" i="65032"/>
  <c r="KM212" i="65032"/>
  <c r="KM276" i="65032" s="1"/>
  <c r="KN76" i="65032"/>
  <c r="KM203" i="65032"/>
  <c r="KM267" i="65032" s="1"/>
  <c r="KM51" i="65032"/>
  <c r="KK51" i="65032"/>
  <c r="KJ178" i="65032"/>
  <c r="KJ242" i="65032" s="1"/>
  <c r="FH51" i="65032"/>
  <c r="NI62" i="65032"/>
  <c r="NJ62" i="65032" s="1"/>
  <c r="NK62" i="65032"/>
  <c r="NL62" i="65032" s="1"/>
  <c r="KM27" i="65032"/>
  <c r="KK27" i="65032"/>
  <c r="FH27" i="65032"/>
  <c r="KJ154" i="65032"/>
  <c r="KJ218" i="65032" s="1"/>
  <c r="KQ30" i="65032"/>
  <c r="KO30" i="65032"/>
  <c r="KN157" i="65032"/>
  <c r="KN221" i="65032" s="1"/>
  <c r="FI30" i="65032"/>
  <c r="FI69" i="65032"/>
  <c r="KO69" i="65032"/>
  <c r="KQ69" i="65032"/>
  <c r="KN196" i="65032"/>
  <c r="KN260" i="65032" s="1"/>
  <c r="KG155" i="65032"/>
  <c r="KH28" i="65032"/>
  <c r="KG218" i="65032"/>
  <c r="KH218" i="65032" s="1"/>
  <c r="KH154" i="65032"/>
  <c r="KJ44" i="65032"/>
  <c r="KI171" i="65032"/>
  <c r="KI235" i="65032" s="1"/>
  <c r="KK221" i="65032"/>
  <c r="KL221" i="65032" s="1"/>
  <c r="KL157" i="65032"/>
  <c r="KK277" i="65032"/>
  <c r="KL277" i="65032" s="1"/>
  <c r="KL213" i="65032"/>
  <c r="LB190" i="65032"/>
  <c r="LA254" i="65032"/>
  <c r="LB254" i="65032" s="1"/>
  <c r="KK260" i="65032"/>
  <c r="KL260" i="65032" s="1"/>
  <c r="KL196" i="65032"/>
  <c r="KN213" i="65032"/>
  <c r="KN277" i="65032" s="1"/>
  <c r="FI86" i="65032"/>
  <c r="KQ86" i="65032"/>
  <c r="KO86" i="65032"/>
  <c r="LD190" i="65032"/>
  <c r="LD254" i="65032" s="1"/>
  <c r="FM63" i="65032"/>
  <c r="LE63" i="65032"/>
  <c r="LG63" i="65032"/>
  <c r="KJ28" i="65032"/>
  <c r="KI155" i="65032"/>
  <c r="KI219" i="65032" s="1"/>
  <c r="KU37" i="65032"/>
  <c r="FJ37" i="65032"/>
  <c r="KS37" i="65032"/>
  <c r="KR164" i="65032"/>
  <c r="KR228" i="65032" s="1"/>
  <c r="KG171" i="65032"/>
  <c r="KH44" i="65032"/>
  <c r="KO228" i="65032"/>
  <c r="KP228" i="65032" s="1"/>
  <c r="KP164" i="65032"/>
  <c r="KO59" i="65032"/>
  <c r="KQ59" i="65032"/>
  <c r="KN186" i="65032"/>
  <c r="KN250" i="65032" s="1"/>
  <c r="FI59" i="65032"/>
  <c r="NF62" i="65032"/>
  <c r="KL54" i="65032"/>
  <c r="KK181" i="65032"/>
  <c r="KW187" i="65032"/>
  <c r="KX60" i="65032"/>
  <c r="LB67" i="65032"/>
  <c r="LA194" i="65032"/>
  <c r="KO179" i="65032"/>
  <c r="KP52" i="65032"/>
  <c r="KL192" i="65032"/>
  <c r="KK256" i="65032"/>
  <c r="KL256" i="65032" s="1"/>
  <c r="LD74" i="65032"/>
  <c r="LC201" i="65032"/>
  <c r="LC265" i="65032" s="1"/>
  <c r="KN210" i="65032"/>
  <c r="KN274" i="65032" s="1"/>
  <c r="KQ83" i="65032"/>
  <c r="KO83" i="65032"/>
  <c r="FI83" i="65032"/>
  <c r="KO198" i="65032"/>
  <c r="KP71" i="65032"/>
  <c r="KN192" i="65032"/>
  <c r="KN256" i="65032" s="1"/>
  <c r="KQ65" i="65032"/>
  <c r="KO65" i="65032"/>
  <c r="FI65" i="65032"/>
  <c r="KL39" i="65032"/>
  <c r="KK166" i="65032"/>
  <c r="KN54" i="65032"/>
  <c r="KM181" i="65032"/>
  <c r="KM245" i="65032" s="1"/>
  <c r="KZ60" i="65032"/>
  <c r="KY187" i="65032"/>
  <c r="KY251" i="65032" s="1"/>
  <c r="KK250" i="65032"/>
  <c r="KL250" i="65032" s="1"/>
  <c r="KL186" i="65032"/>
  <c r="KX75" i="65032"/>
  <c r="KW202" i="65032"/>
  <c r="LA36" i="65032"/>
  <c r="FL36" i="65032"/>
  <c r="LC36" i="65032"/>
  <c r="KZ163" i="65032"/>
  <c r="KZ227" i="65032" s="1"/>
  <c r="KL174" i="65032"/>
  <c r="KK238" i="65032"/>
  <c r="KL238" i="65032" s="1"/>
  <c r="KQ198" i="65032"/>
  <c r="KQ262" i="65032" s="1"/>
  <c r="KR71" i="65032"/>
  <c r="KK274" i="65032"/>
  <c r="KL274" i="65032" s="1"/>
  <c r="KL210" i="65032"/>
  <c r="KN39" i="65032"/>
  <c r="KM166" i="65032"/>
  <c r="KM230" i="65032" s="1"/>
  <c r="KX163" i="65032"/>
  <c r="KW227" i="65032"/>
  <c r="KX227" i="65032" s="1"/>
  <c r="KQ47" i="65032"/>
  <c r="KO47" i="65032"/>
  <c r="KN174" i="65032"/>
  <c r="KN238" i="65032" s="1"/>
  <c r="FI47" i="65032"/>
  <c r="LC194" i="65032"/>
  <c r="LC258" i="65032" s="1"/>
  <c r="LD67" i="65032"/>
  <c r="KQ179" i="65032"/>
  <c r="KQ243" i="65032" s="1"/>
  <c r="KR52" i="65032"/>
  <c r="KZ75" i="65032"/>
  <c r="KY202" i="65032"/>
  <c r="KY266" i="65032" s="1"/>
  <c r="LB74" i="65032"/>
  <c r="LA201" i="65032"/>
  <c r="KK204" i="65032"/>
  <c r="KL77" i="65032"/>
  <c r="KM204" i="65032"/>
  <c r="KM268" i="65032" s="1"/>
  <c r="KN77" i="65032"/>
  <c r="KK182" i="65032"/>
  <c r="KL55" i="65032"/>
  <c r="KM182" i="65032"/>
  <c r="KM246" i="65032" s="1"/>
  <c r="KN55" i="65032"/>
  <c r="KK180" i="65032"/>
  <c r="KL53" i="65032"/>
  <c r="KM180" i="65032"/>
  <c r="KM244" i="65032" s="1"/>
  <c r="KN53" i="65032"/>
  <c r="KL58" i="65032"/>
  <c r="KK185" i="65032"/>
  <c r="KN58" i="65032"/>
  <c r="KM185" i="65032"/>
  <c r="KM249" i="65032" s="1"/>
  <c r="NF189" i="65032"/>
  <c r="NE253" i="65032"/>
  <c r="NF253" i="65032" s="1"/>
  <c r="GA62" i="65032"/>
  <c r="NH189" i="65032"/>
  <c r="NH253" i="65032" s="1"/>
  <c r="NE91" i="65032"/>
  <c r="NF91" i="65032" s="1"/>
  <c r="NG91" i="65032"/>
  <c r="NH91" i="65032" s="1"/>
  <c r="NE110" i="65032"/>
  <c r="NF110" i="65032" s="1"/>
  <c r="NG110" i="65032"/>
  <c r="NH110" i="65032" s="1"/>
  <c r="NE109" i="65032"/>
  <c r="NF109" i="65032" s="1"/>
  <c r="NG109" i="65032"/>
  <c r="NH109" i="65032" s="1"/>
  <c r="NK148" i="65032"/>
  <c r="NL148" i="65032" s="1"/>
  <c r="NI148" i="65032"/>
  <c r="NJ148" i="65032" s="1"/>
  <c r="NK129" i="65032"/>
  <c r="NL129" i="65032" s="1"/>
  <c r="NI129" i="65032"/>
  <c r="NJ129" i="65032" s="1"/>
  <c r="NK126" i="65032"/>
  <c r="NL126" i="65032" s="1"/>
  <c r="NI126" i="65032"/>
  <c r="NJ126" i="65032" s="1"/>
  <c r="NI147" i="65032"/>
  <c r="NJ147" i="65032" s="1"/>
  <c r="NK147" i="65032"/>
  <c r="NL147" i="65032" s="1"/>
  <c r="NE99" i="65032"/>
  <c r="NF99" i="65032" s="1"/>
  <c r="NG99" i="65032"/>
  <c r="NH99" i="65032" s="1"/>
  <c r="NE93" i="65032"/>
  <c r="NF93" i="65032" s="1"/>
  <c r="NG93" i="65032"/>
  <c r="NH93" i="65032" s="1"/>
  <c r="NE103" i="65032"/>
  <c r="NF103" i="65032" s="1"/>
  <c r="NG103" i="65032"/>
  <c r="NH103" i="65032" s="1"/>
  <c r="NE97" i="65032"/>
  <c r="NF97" i="65032" s="1"/>
  <c r="NG97" i="65032"/>
  <c r="NH97" i="65032" s="1"/>
  <c r="NE105" i="65032"/>
  <c r="NF105" i="65032" s="1"/>
  <c r="NG105" i="65032"/>
  <c r="NH105" i="65032" s="1"/>
  <c r="NE92" i="65032"/>
  <c r="NF92" i="65032" s="1"/>
  <c r="NG92" i="65032"/>
  <c r="NH92" i="65032" s="1"/>
  <c r="NE102" i="65032"/>
  <c r="NF102" i="65032" s="1"/>
  <c r="NG102" i="65032"/>
  <c r="NH102" i="65032" s="1"/>
  <c r="NE98" i="65032"/>
  <c r="NF98" i="65032" s="1"/>
  <c r="NG98" i="65032"/>
  <c r="NH98" i="65032" s="1"/>
  <c r="NE108" i="65032"/>
  <c r="NF108" i="65032" s="1"/>
  <c r="NG108" i="65032"/>
  <c r="NH108" i="65032" s="1"/>
  <c r="NE96" i="65032"/>
  <c r="NF96" i="65032" s="1"/>
  <c r="NG96" i="65032"/>
  <c r="NH96" i="65032" s="1"/>
  <c r="NK123" i="65032"/>
  <c r="NL123" i="65032" s="1"/>
  <c r="NI123" i="65032"/>
  <c r="NJ123" i="65032" s="1"/>
  <c r="NK127" i="65032"/>
  <c r="NL127" i="65032" s="1"/>
  <c r="NI127" i="65032"/>
  <c r="NJ127" i="65032" s="1"/>
  <c r="NK128" i="65032"/>
  <c r="NL128" i="65032" s="1"/>
  <c r="NI128" i="65032"/>
  <c r="NJ128" i="65032" s="1"/>
  <c r="NK124" i="65032"/>
  <c r="NL124" i="65032" s="1"/>
  <c r="NI124" i="65032"/>
  <c r="NJ124" i="65032" s="1"/>
  <c r="NI149" i="65032"/>
  <c r="NJ149" i="65032" s="1"/>
  <c r="NK149" i="65032"/>
  <c r="NL149" i="65032" s="1"/>
  <c r="NK150" i="65032"/>
  <c r="NL150" i="65032" s="1"/>
  <c r="NI150" i="65032"/>
  <c r="NJ150" i="65032" s="1"/>
  <c r="NK125" i="65032"/>
  <c r="NL125" i="65032" s="1"/>
  <c r="NI125" i="65032"/>
  <c r="NJ125" i="65032" s="1"/>
  <c r="NI135" i="65032"/>
  <c r="NJ135" i="65032" s="1"/>
  <c r="NK135" i="65032"/>
  <c r="NL135" i="65032" s="1"/>
  <c r="NI132" i="65032"/>
  <c r="NJ132" i="65032" s="1"/>
  <c r="NK132" i="65032"/>
  <c r="NL132" i="65032" s="1"/>
  <c r="NI116" i="65032"/>
  <c r="NJ116" i="65032" s="1"/>
  <c r="NK116" i="65032"/>
  <c r="NL116" i="65032" s="1"/>
  <c r="NK121" i="65032"/>
  <c r="NL121" i="65032" s="1"/>
  <c r="NI121" i="65032"/>
  <c r="NJ121" i="65032" s="1"/>
  <c r="NI113" i="65032"/>
  <c r="NJ113" i="65032" s="1"/>
  <c r="NK113" i="65032"/>
  <c r="NL113" i="65032" s="1"/>
  <c r="NE101" i="65032"/>
  <c r="NF101" i="65032" s="1"/>
  <c r="NG101" i="65032"/>
  <c r="NH101" i="65032" s="1"/>
  <c r="NE95" i="65032"/>
  <c r="NF95" i="65032" s="1"/>
  <c r="NG95" i="65032"/>
  <c r="NH95" i="65032" s="1"/>
  <c r="NE107" i="65032"/>
  <c r="NF107" i="65032" s="1"/>
  <c r="NG107" i="65032"/>
  <c r="NH107" i="65032" s="1"/>
  <c r="NE106" i="65032"/>
  <c r="NF106" i="65032" s="1"/>
  <c r="NG106" i="65032"/>
  <c r="NH106" i="65032" s="1"/>
  <c r="NE94" i="65032"/>
  <c r="NF94" i="65032" s="1"/>
  <c r="NG94" i="65032"/>
  <c r="NH94" i="65032" s="1"/>
  <c r="NE104" i="65032"/>
  <c r="NF104" i="65032" s="1"/>
  <c r="NG104" i="65032"/>
  <c r="NH104" i="65032" s="1"/>
  <c r="NE100" i="65032"/>
  <c r="NF100" i="65032" s="1"/>
  <c r="NG100" i="65032"/>
  <c r="NH100" i="65032" s="1"/>
  <c r="NI143" i="65032"/>
  <c r="NJ143" i="65032" s="1"/>
  <c r="NK143" i="65032"/>
  <c r="NL143" i="65032" s="1"/>
  <c r="NI119" i="65032"/>
  <c r="NJ119" i="65032" s="1"/>
  <c r="NK119" i="65032"/>
  <c r="NL119" i="65032" s="1"/>
  <c r="NI115" i="65032"/>
  <c r="NJ115" i="65032" s="1"/>
  <c r="NK115" i="65032"/>
  <c r="NL115" i="65032" s="1"/>
  <c r="NI111" i="65032"/>
  <c r="NJ111" i="65032" s="1"/>
  <c r="NK111" i="65032"/>
  <c r="NL111" i="65032" s="1"/>
  <c r="NK140" i="65032"/>
  <c r="NL140" i="65032" s="1"/>
  <c r="NI140" i="65032"/>
  <c r="NJ140" i="65032" s="1"/>
  <c r="NI145" i="65032"/>
  <c r="NJ145" i="65032" s="1"/>
  <c r="NK145" i="65032"/>
  <c r="NL145" i="65032" s="1"/>
  <c r="NI137" i="65032"/>
  <c r="NJ137" i="65032" s="1"/>
  <c r="NK137" i="65032"/>
  <c r="NL137" i="65032" s="1"/>
  <c r="NI133" i="65032"/>
  <c r="NJ133" i="65032" s="1"/>
  <c r="NK133" i="65032"/>
  <c r="NL133" i="65032" s="1"/>
  <c r="NI146" i="65032"/>
  <c r="NJ146" i="65032" s="1"/>
  <c r="NK146" i="65032"/>
  <c r="NL146" i="65032" s="1"/>
  <c r="NI142" i="65032"/>
  <c r="NJ142" i="65032" s="1"/>
  <c r="NK142" i="65032"/>
  <c r="NL142" i="65032" s="1"/>
  <c r="NI138" i="65032"/>
  <c r="NJ138" i="65032" s="1"/>
  <c r="NK138" i="65032"/>
  <c r="NL138" i="65032" s="1"/>
  <c r="NI134" i="65032"/>
  <c r="NJ134" i="65032" s="1"/>
  <c r="NK134" i="65032"/>
  <c r="NL134" i="65032" s="1"/>
  <c r="NK122" i="65032"/>
  <c r="NL122" i="65032" s="1"/>
  <c r="NI122" i="65032"/>
  <c r="NJ122" i="65032" s="1"/>
  <c r="NI118" i="65032"/>
  <c r="NJ118" i="65032" s="1"/>
  <c r="NK118" i="65032"/>
  <c r="NL118" i="65032" s="1"/>
  <c r="NI114" i="65032"/>
  <c r="NJ114" i="65032" s="1"/>
  <c r="NK114" i="65032"/>
  <c r="NL114" i="65032" s="1"/>
  <c r="NK130" i="65032"/>
  <c r="NL130" i="65032" s="1"/>
  <c r="NI130" i="65032"/>
  <c r="NJ130" i="65032" s="1"/>
  <c r="NI139" i="65032"/>
  <c r="NJ139" i="65032" s="1"/>
  <c r="NK139" i="65032"/>
  <c r="NL139" i="65032" s="1"/>
  <c r="NI131" i="65032"/>
  <c r="NJ131" i="65032" s="1"/>
  <c r="NK131" i="65032"/>
  <c r="NL131" i="65032" s="1"/>
  <c r="NI144" i="65032"/>
  <c r="NJ144" i="65032" s="1"/>
  <c r="NK144" i="65032"/>
  <c r="NL144" i="65032" s="1"/>
  <c r="NI136" i="65032"/>
  <c r="NJ136" i="65032" s="1"/>
  <c r="NK136" i="65032"/>
  <c r="NL136" i="65032" s="1"/>
  <c r="NI120" i="65032"/>
  <c r="NJ120" i="65032" s="1"/>
  <c r="NK120" i="65032"/>
  <c r="NL120" i="65032" s="1"/>
  <c r="NI112" i="65032"/>
  <c r="NJ112" i="65032" s="1"/>
  <c r="NK112" i="65032"/>
  <c r="NL112" i="65032" s="1"/>
  <c r="NI141" i="65032"/>
  <c r="NJ141" i="65032" s="1"/>
  <c r="NK141" i="65032"/>
  <c r="NL141" i="65032" s="1"/>
  <c r="NI117" i="65032"/>
  <c r="NJ117" i="65032" s="1"/>
  <c r="NK117" i="65032"/>
  <c r="NL117" i="65032" s="1"/>
  <c r="NQ314" i="65032" l="1"/>
  <c r="NR314" i="65032" s="1"/>
  <c r="NS314" i="65032"/>
  <c r="NT314" i="65032" s="1"/>
  <c r="NQ313" i="65032"/>
  <c r="NR313" i="65032" s="1"/>
  <c r="NS313" i="65032"/>
  <c r="NT313" i="65032" s="1"/>
  <c r="NQ329" i="65032"/>
  <c r="NR329" i="65032" s="1"/>
  <c r="NS329" i="65032"/>
  <c r="NT329" i="65032" s="1"/>
  <c r="NQ318" i="65032"/>
  <c r="NR318" i="65032" s="1"/>
  <c r="NS318" i="65032"/>
  <c r="NT318" i="65032" s="1"/>
  <c r="NS284" i="65032"/>
  <c r="NT284" i="65032" s="1"/>
  <c r="NQ284" i="65032"/>
  <c r="NR284" i="65032" s="1"/>
  <c r="NS321" i="65032"/>
  <c r="NT321" i="65032" s="1"/>
  <c r="NQ321" i="65032"/>
  <c r="NR321" i="65032" s="1"/>
  <c r="NS291" i="65032"/>
  <c r="NT291" i="65032" s="1"/>
  <c r="NQ291" i="65032"/>
  <c r="NR291" i="65032" s="1"/>
  <c r="NQ341" i="65032"/>
  <c r="NR341" i="65032" s="1"/>
  <c r="NS341" i="65032"/>
  <c r="NT341" i="65032" s="1"/>
  <c r="NQ290" i="65032"/>
  <c r="NR290" i="65032" s="1"/>
  <c r="NS290" i="65032"/>
  <c r="NT290" i="65032" s="1"/>
  <c r="NS325" i="65032"/>
  <c r="NT325" i="65032" s="1"/>
  <c r="NQ325" i="65032"/>
  <c r="NR325" i="65032" s="1"/>
  <c r="NS311" i="65032"/>
  <c r="NT311" i="65032" s="1"/>
  <c r="NQ311" i="65032"/>
  <c r="NR311" i="65032" s="1"/>
  <c r="NS302" i="65032"/>
  <c r="NT302" i="65032" s="1"/>
  <c r="NQ302" i="65032"/>
  <c r="NR302" i="65032" s="1"/>
  <c r="NS316" i="65032"/>
  <c r="NT316" i="65032" s="1"/>
  <c r="NQ316" i="65032"/>
  <c r="NR316" i="65032" s="1"/>
  <c r="NS312" i="65032"/>
  <c r="NT312" i="65032" s="1"/>
  <c r="NQ312" i="65032"/>
  <c r="NR312" i="65032" s="1"/>
  <c r="NQ322" i="65032"/>
  <c r="NR322" i="65032" s="1"/>
  <c r="NS322" i="65032"/>
  <c r="NT322" i="65032" s="1"/>
  <c r="NQ294" i="65032"/>
  <c r="NR294" i="65032" s="1"/>
  <c r="NS294" i="65032"/>
  <c r="NT294" i="65032" s="1"/>
  <c r="NQ317" i="65032"/>
  <c r="NR317" i="65032" s="1"/>
  <c r="NS317" i="65032"/>
  <c r="NT317" i="65032" s="1"/>
  <c r="NS339" i="65032"/>
  <c r="NT339" i="65032" s="1"/>
  <c r="NQ339" i="65032"/>
  <c r="NR339" i="65032" s="1"/>
  <c r="NQ293" i="65032"/>
  <c r="NR293" i="65032" s="1"/>
  <c r="NS293" i="65032"/>
  <c r="NT293" i="65032" s="1"/>
  <c r="NS306" i="65032"/>
  <c r="NT306" i="65032" s="1"/>
  <c r="NQ306" i="65032"/>
  <c r="NR306" i="65032" s="1"/>
  <c r="NQ299" i="65032"/>
  <c r="NR299" i="65032" s="1"/>
  <c r="NS299" i="65032"/>
  <c r="NT299" i="65032" s="1"/>
  <c r="NS337" i="65032"/>
  <c r="NT337" i="65032" s="1"/>
  <c r="NQ337" i="65032"/>
  <c r="NR337" i="65032" s="1"/>
  <c r="NQ324" i="65032"/>
  <c r="NR324" i="65032" s="1"/>
  <c r="NS324" i="65032"/>
  <c r="NT324" i="65032" s="1"/>
  <c r="NS335" i="65032"/>
  <c r="NT335" i="65032" s="1"/>
  <c r="NQ335" i="65032"/>
  <c r="NR335" i="65032" s="1"/>
  <c r="NS301" i="65032"/>
  <c r="NT301" i="65032" s="1"/>
  <c r="NQ301" i="65032"/>
  <c r="NR301" i="65032" s="1"/>
  <c r="NQ303" i="65032"/>
  <c r="NR303" i="65032" s="1"/>
  <c r="NS303" i="65032"/>
  <c r="NT303" i="65032" s="1"/>
  <c r="NQ296" i="65032"/>
  <c r="NR296" i="65032" s="1"/>
  <c r="NS296" i="65032"/>
  <c r="NT296" i="65032" s="1"/>
  <c r="NQ305" i="65032"/>
  <c r="NR305" i="65032" s="1"/>
  <c r="NS305" i="65032"/>
  <c r="NT305" i="65032" s="1"/>
  <c r="NS292" i="65032"/>
  <c r="NT292" i="65032" s="1"/>
  <c r="NQ292" i="65032"/>
  <c r="NR292" i="65032" s="1"/>
  <c r="NQ309" i="65032"/>
  <c r="NR309" i="65032" s="1"/>
  <c r="NS309" i="65032"/>
  <c r="NT309" i="65032" s="1"/>
  <c r="NQ338" i="65032"/>
  <c r="NR338" i="65032" s="1"/>
  <c r="NS338" i="65032"/>
  <c r="NT338" i="65032" s="1"/>
  <c r="NO282" i="65032"/>
  <c r="NP282" i="65032" s="1"/>
  <c r="NM282" i="65032"/>
  <c r="NN282" i="65032" s="1"/>
  <c r="NQ319" i="65032"/>
  <c r="NR319" i="65032" s="1"/>
  <c r="NS319" i="65032"/>
  <c r="NT319" i="65032" s="1"/>
  <c r="NQ285" i="65032"/>
  <c r="NR285" i="65032" s="1"/>
  <c r="NS285" i="65032"/>
  <c r="NT285" i="65032" s="1"/>
  <c r="NQ332" i="65032"/>
  <c r="NR332" i="65032" s="1"/>
  <c r="NS332" i="65032"/>
  <c r="NT332" i="65032" s="1"/>
  <c r="NQ295" i="65032"/>
  <c r="NR295" i="65032" s="1"/>
  <c r="NS295" i="65032"/>
  <c r="NT295" i="65032" s="1"/>
  <c r="NQ308" i="65032"/>
  <c r="NR308" i="65032" s="1"/>
  <c r="NS308" i="65032"/>
  <c r="NT308" i="65032" s="1"/>
  <c r="NS326" i="65032"/>
  <c r="NT326" i="65032" s="1"/>
  <c r="NQ326" i="65032"/>
  <c r="NR326" i="65032" s="1"/>
  <c r="NS340" i="65032"/>
  <c r="NT340" i="65032" s="1"/>
  <c r="NQ340" i="65032"/>
  <c r="NR340" i="65032" s="1"/>
  <c r="NQ334" i="65032"/>
  <c r="NR334" i="65032" s="1"/>
  <c r="NS334" i="65032"/>
  <c r="NT334" i="65032" s="1"/>
  <c r="NQ320" i="65032"/>
  <c r="NR320" i="65032" s="1"/>
  <c r="NS320" i="65032"/>
  <c r="NT320" i="65032" s="1"/>
  <c r="NS298" i="65032"/>
  <c r="NT298" i="65032" s="1"/>
  <c r="NQ298" i="65032"/>
  <c r="NR298" i="65032" s="1"/>
  <c r="NS333" i="65032"/>
  <c r="NT333" i="65032" s="1"/>
  <c r="NQ333" i="65032"/>
  <c r="NR333" i="65032" s="1"/>
  <c r="NQ315" i="65032"/>
  <c r="NR315" i="65032" s="1"/>
  <c r="NS315" i="65032"/>
  <c r="NT315" i="65032" s="1"/>
  <c r="NQ331" i="65032"/>
  <c r="NR331" i="65032" s="1"/>
  <c r="NS331" i="65032"/>
  <c r="NT331" i="65032" s="1"/>
  <c r="NQ304" i="65032"/>
  <c r="NR304" i="65032" s="1"/>
  <c r="NS304" i="65032"/>
  <c r="NT304" i="65032" s="1"/>
  <c r="NS289" i="65032"/>
  <c r="NT289" i="65032" s="1"/>
  <c r="NQ289" i="65032"/>
  <c r="NR289" i="65032" s="1"/>
  <c r="NS288" i="65032"/>
  <c r="NT288" i="65032" s="1"/>
  <c r="NQ288" i="65032"/>
  <c r="NR288" i="65032" s="1"/>
  <c r="NS310" i="65032"/>
  <c r="NT310" i="65032" s="1"/>
  <c r="NQ310" i="65032"/>
  <c r="NR310" i="65032" s="1"/>
  <c r="NS336" i="65032"/>
  <c r="NT336" i="65032" s="1"/>
  <c r="NQ336" i="65032"/>
  <c r="NR336" i="65032" s="1"/>
  <c r="NQ330" i="65032"/>
  <c r="NR330" i="65032" s="1"/>
  <c r="NS330" i="65032"/>
  <c r="NT330" i="65032" s="1"/>
  <c r="NQ287" i="65032"/>
  <c r="NR287" i="65032" s="1"/>
  <c r="NS287" i="65032"/>
  <c r="NT287" i="65032" s="1"/>
  <c r="NQ327" i="65032"/>
  <c r="NR327" i="65032" s="1"/>
  <c r="NS327" i="65032"/>
  <c r="NT327" i="65032" s="1"/>
  <c r="NS286" i="65032"/>
  <c r="NT286" i="65032" s="1"/>
  <c r="NQ286" i="65032"/>
  <c r="NR286" i="65032" s="1"/>
  <c r="NQ323" i="65032"/>
  <c r="NR323" i="65032" s="1"/>
  <c r="NS323" i="65032"/>
  <c r="NT323" i="65032" s="1"/>
  <c r="NQ297" i="65032"/>
  <c r="NR297" i="65032" s="1"/>
  <c r="NS297" i="65032"/>
  <c r="NT297" i="65032" s="1"/>
  <c r="NS283" i="65032"/>
  <c r="NT283" i="65032" s="1"/>
  <c r="NQ283" i="65032"/>
  <c r="NR283" i="65032" s="1"/>
  <c r="NS300" i="65032"/>
  <c r="NT300" i="65032" s="1"/>
  <c r="NQ300" i="65032"/>
  <c r="NR300" i="65032" s="1"/>
  <c r="NS328" i="65032"/>
  <c r="NT328" i="65032" s="1"/>
  <c r="NQ328" i="65032"/>
  <c r="NR328" i="65032" s="1"/>
  <c r="NQ307" i="65032"/>
  <c r="NR307" i="65032" s="1"/>
  <c r="NS307" i="65032"/>
  <c r="NT307" i="65032" s="1"/>
  <c r="LA193" i="65032"/>
  <c r="LB66" i="65032"/>
  <c r="LD66" i="65032"/>
  <c r="LC193" i="65032"/>
  <c r="LC257" i="65032" s="1"/>
  <c r="KX175" i="65032"/>
  <c r="KW239" i="65032"/>
  <c r="KX239" i="65032" s="1"/>
  <c r="KZ175" i="65032"/>
  <c r="KZ239" i="65032" s="1"/>
  <c r="FL48" i="65032"/>
  <c r="LC48" i="65032"/>
  <c r="LA48" i="65032"/>
  <c r="KL49" i="65032"/>
  <c r="KK176" i="65032"/>
  <c r="KM176" i="65032"/>
  <c r="KM240" i="65032" s="1"/>
  <c r="KN49" i="65032"/>
  <c r="LF70" i="65032"/>
  <c r="LE197" i="65032"/>
  <c r="LH70" i="65032"/>
  <c r="LG197" i="65032"/>
  <c r="LG261" i="65032" s="1"/>
  <c r="LQ177" i="65032"/>
  <c r="LR50" i="65032"/>
  <c r="LS177" i="65032"/>
  <c r="LS241" i="65032" s="1"/>
  <c r="LT50" i="65032"/>
  <c r="LB31" i="65032"/>
  <c r="LA158" i="65032"/>
  <c r="KK159" i="65032"/>
  <c r="KL32" i="65032"/>
  <c r="KM165" i="65032"/>
  <c r="KM229" i="65032" s="1"/>
  <c r="KN38" i="65032"/>
  <c r="KN32" i="65032"/>
  <c r="KM159" i="65032"/>
  <c r="KM223" i="65032" s="1"/>
  <c r="LC158" i="65032"/>
  <c r="LC222" i="65032" s="1"/>
  <c r="LD31" i="65032"/>
  <c r="KK165" i="65032"/>
  <c r="KL38" i="65032"/>
  <c r="KQ43" i="65032"/>
  <c r="KO43" i="65032"/>
  <c r="FI43" i="65032"/>
  <c r="KN170" i="65032"/>
  <c r="KN234" i="65032" s="1"/>
  <c r="KL170" i="65032"/>
  <c r="KK234" i="65032"/>
  <c r="KL234" i="65032" s="1"/>
  <c r="LB78" i="65032"/>
  <c r="LA205" i="65032"/>
  <c r="KQ169" i="65032"/>
  <c r="KQ233" i="65032" s="1"/>
  <c r="KR42" i="65032"/>
  <c r="LD78" i="65032"/>
  <c r="LC205" i="65032"/>
  <c r="LC269" i="65032" s="1"/>
  <c r="KP42" i="65032"/>
  <c r="KO169" i="65032"/>
  <c r="KU41" i="65032"/>
  <c r="FJ41" i="65032"/>
  <c r="KS41" i="65032"/>
  <c r="KR168" i="65032"/>
  <c r="KR232" i="65032" s="1"/>
  <c r="KO232" i="65032"/>
  <c r="KP232" i="65032" s="1"/>
  <c r="KP168" i="65032"/>
  <c r="LF79" i="65032"/>
  <c r="LE206" i="65032"/>
  <c r="LH79" i="65032"/>
  <c r="LG206" i="65032"/>
  <c r="LG270" i="65032" s="1"/>
  <c r="KG224" i="65032"/>
  <c r="KH224" i="65032" s="1"/>
  <c r="KH160" i="65032"/>
  <c r="LI34" i="65032"/>
  <c r="LK34" i="65032"/>
  <c r="FN34" i="65032"/>
  <c r="LH161" i="65032"/>
  <c r="LH225" i="65032" s="1"/>
  <c r="LF161" i="65032"/>
  <c r="LE225" i="65032"/>
  <c r="LF225" i="65032" s="1"/>
  <c r="KK33" i="65032"/>
  <c r="KJ160" i="65032"/>
  <c r="KJ224" i="65032" s="1"/>
  <c r="KM33" i="65032"/>
  <c r="FH33" i="65032"/>
  <c r="MD81" i="65032"/>
  <c r="MC208" i="65032"/>
  <c r="KS200" i="65032"/>
  <c r="KT73" i="65032"/>
  <c r="MG275" i="65032"/>
  <c r="MH275" i="65032" s="1"/>
  <c r="MH211" i="65032"/>
  <c r="NI189" i="65032"/>
  <c r="NI253" i="65032" s="1"/>
  <c r="NJ253" i="65032" s="1"/>
  <c r="MF81" i="65032"/>
  <c r="ME208" i="65032"/>
  <c r="ME272" i="65032" s="1"/>
  <c r="KL173" i="65032"/>
  <c r="KK237" i="65032"/>
  <c r="KL237" i="65032" s="1"/>
  <c r="KV184" i="65032"/>
  <c r="KV248" i="65032" s="1"/>
  <c r="KW57" i="65032"/>
  <c r="FK57" i="65032"/>
  <c r="KY57" i="65032"/>
  <c r="KV73" i="65032"/>
  <c r="KU200" i="65032"/>
  <c r="KU264" i="65032" s="1"/>
  <c r="KQ46" i="65032"/>
  <c r="FI46" i="65032"/>
  <c r="KN173" i="65032"/>
  <c r="KN237" i="65032" s="1"/>
  <c r="KO46" i="65032"/>
  <c r="KT184" i="65032"/>
  <c r="KS248" i="65032"/>
  <c r="KT248" i="65032" s="1"/>
  <c r="MM84" i="65032"/>
  <c r="MK84" i="65032"/>
  <c r="MJ211" i="65032"/>
  <c r="MJ275" i="65032" s="1"/>
  <c r="FU84" i="65032"/>
  <c r="LB209" i="65032"/>
  <c r="LA273" i="65032"/>
  <c r="LB273" i="65032" s="1"/>
  <c r="LD80" i="65032"/>
  <c r="LC207" i="65032"/>
  <c r="LC271" i="65032" s="1"/>
  <c r="LG183" i="65032"/>
  <c r="LG247" i="65032" s="1"/>
  <c r="LH56" i="65032"/>
  <c r="NK189" i="65032"/>
  <c r="NK253" i="65032" s="1"/>
  <c r="LD72" i="65032"/>
  <c r="LC199" i="65032"/>
  <c r="LC263" i="65032" s="1"/>
  <c r="KS156" i="65032"/>
  <c r="KT29" i="65032"/>
  <c r="KJ167" i="65032"/>
  <c r="KJ231" i="65032" s="1"/>
  <c r="KM40" i="65032"/>
  <c r="KK40" i="65032"/>
  <c r="FH40" i="65032"/>
  <c r="LB80" i="65032"/>
  <c r="LA207" i="65032"/>
  <c r="LE162" i="65032"/>
  <c r="LF35" i="65032"/>
  <c r="LF56" i="65032"/>
  <c r="LE183" i="65032"/>
  <c r="LA199" i="65032"/>
  <c r="LB72" i="65032"/>
  <c r="KG231" i="65032"/>
  <c r="KH231" i="65032" s="1"/>
  <c r="KH167" i="65032"/>
  <c r="KX61" i="65032"/>
  <c r="KW188" i="65032"/>
  <c r="LH35" i="65032"/>
  <c r="LG162" i="65032"/>
  <c r="LG226" i="65032" s="1"/>
  <c r="KV29" i="65032"/>
  <c r="KU156" i="65032"/>
  <c r="KU220" i="65032" s="1"/>
  <c r="KZ61" i="65032"/>
  <c r="KY188" i="65032"/>
  <c r="KY252" i="65032" s="1"/>
  <c r="FI68" i="65032"/>
  <c r="KN195" i="65032"/>
  <c r="KN259" i="65032" s="1"/>
  <c r="KQ68" i="65032"/>
  <c r="KO68" i="65032"/>
  <c r="KL195" i="65032"/>
  <c r="KK259" i="65032"/>
  <c r="KL259" i="65032" s="1"/>
  <c r="LE82" i="65032"/>
  <c r="LG82" i="65032"/>
  <c r="FM82" i="65032"/>
  <c r="LD209" i="65032"/>
  <c r="LD273" i="65032" s="1"/>
  <c r="KQ76" i="65032"/>
  <c r="KO76" i="65032"/>
  <c r="KN203" i="65032"/>
  <c r="KN267" i="65032" s="1"/>
  <c r="FI76" i="65032"/>
  <c r="FI85" i="65032"/>
  <c r="KN212" i="65032"/>
  <c r="KN276" i="65032" s="1"/>
  <c r="KQ85" i="65032"/>
  <c r="KO85" i="65032"/>
  <c r="FH45" i="65032"/>
  <c r="KJ172" i="65032"/>
  <c r="KJ236" i="65032" s="1"/>
  <c r="KM45" i="65032"/>
  <c r="KK45" i="65032"/>
  <c r="KL212" i="65032"/>
  <c r="KK276" i="65032"/>
  <c r="KL276" i="65032" s="1"/>
  <c r="KK178" i="65032"/>
  <c r="KL51" i="65032"/>
  <c r="KX64" i="65032"/>
  <c r="KW191" i="65032"/>
  <c r="KM178" i="65032"/>
  <c r="KM242" i="65032" s="1"/>
  <c r="KN51" i="65032"/>
  <c r="KZ64" i="65032"/>
  <c r="KY191" i="65032"/>
  <c r="KY255" i="65032" s="1"/>
  <c r="KH172" i="65032"/>
  <c r="KG236" i="65032"/>
  <c r="KH236" i="65032" s="1"/>
  <c r="KK267" i="65032"/>
  <c r="KL267" i="65032" s="1"/>
  <c r="KL203" i="65032"/>
  <c r="NO62" i="65032"/>
  <c r="NP62" i="65032" s="1"/>
  <c r="NQ62" i="65032" s="1"/>
  <c r="NM62" i="65032"/>
  <c r="NM189" i="65032" s="1"/>
  <c r="KR86" i="65032"/>
  <c r="KQ213" i="65032"/>
  <c r="KQ277" i="65032" s="1"/>
  <c r="KJ171" i="65032"/>
  <c r="KJ235" i="65032" s="1"/>
  <c r="KM44" i="65032"/>
  <c r="KK44" i="65032"/>
  <c r="FH44" i="65032"/>
  <c r="KH155" i="65032"/>
  <c r="KG219" i="65032"/>
  <c r="KH219" i="65032" s="1"/>
  <c r="KS164" i="65032"/>
  <c r="KT37" i="65032"/>
  <c r="FH28" i="65032"/>
  <c r="KM28" i="65032"/>
  <c r="KK28" i="65032"/>
  <c r="KJ155" i="65032"/>
  <c r="KJ219" i="65032" s="1"/>
  <c r="KP30" i="65032"/>
  <c r="KO157" i="65032"/>
  <c r="LH63" i="65032"/>
  <c r="LG190" i="65032"/>
  <c r="LG254" i="65032" s="1"/>
  <c r="KQ196" i="65032"/>
  <c r="KQ260" i="65032" s="1"/>
  <c r="KR69" i="65032"/>
  <c r="KQ157" i="65032"/>
  <c r="KQ221" i="65032" s="1"/>
  <c r="KR30" i="65032"/>
  <c r="KL27" i="65032"/>
  <c r="KK154" i="65032"/>
  <c r="KG235" i="65032"/>
  <c r="KH235" i="65032" s="1"/>
  <c r="KH171" i="65032"/>
  <c r="KU164" i="65032"/>
  <c r="KU228" i="65032" s="1"/>
  <c r="KV37" i="65032"/>
  <c r="LE190" i="65032"/>
  <c r="LF63" i="65032"/>
  <c r="KP86" i="65032"/>
  <c r="KO213" i="65032"/>
  <c r="KO196" i="65032"/>
  <c r="KP69" i="65032"/>
  <c r="KN27" i="65032"/>
  <c r="KM154" i="65032"/>
  <c r="KM218" i="65032" s="1"/>
  <c r="KQ174" i="65032"/>
  <c r="KQ238" i="65032" s="1"/>
  <c r="KR47" i="65032"/>
  <c r="KQ39" i="65032"/>
  <c r="FI39" i="65032"/>
  <c r="KN166" i="65032"/>
  <c r="KN230" i="65032" s="1"/>
  <c r="KO39" i="65032"/>
  <c r="LB36" i="65032"/>
  <c r="LA163" i="65032"/>
  <c r="LC60" i="65032"/>
  <c r="KZ187" i="65032"/>
  <c r="KZ251" i="65032" s="1"/>
  <c r="LA60" i="65032"/>
  <c r="FL60" i="65032"/>
  <c r="KP65" i="65032"/>
  <c r="KO192" i="65032"/>
  <c r="KO262" i="65032"/>
  <c r="KP262" i="65032" s="1"/>
  <c r="KP198" i="65032"/>
  <c r="KP179" i="65032"/>
  <c r="KO243" i="65032"/>
  <c r="KP243" i="65032" s="1"/>
  <c r="KX187" i="65032"/>
  <c r="KW251" i="65032"/>
  <c r="KX251" i="65032" s="1"/>
  <c r="KS71" i="65032"/>
  <c r="FJ71" i="65032"/>
  <c r="KR198" i="65032"/>
  <c r="KR262" i="65032" s="1"/>
  <c r="KU71" i="65032"/>
  <c r="KX202" i="65032"/>
  <c r="KW266" i="65032"/>
  <c r="KX266" i="65032" s="1"/>
  <c r="KK230" i="65032"/>
  <c r="KL230" i="65032" s="1"/>
  <c r="KL166" i="65032"/>
  <c r="KR65" i="65032"/>
  <c r="KQ192" i="65032"/>
  <c r="KQ256" i="65032" s="1"/>
  <c r="KK245" i="65032"/>
  <c r="KL245" i="65032" s="1"/>
  <c r="KL181" i="65032"/>
  <c r="KZ202" i="65032"/>
  <c r="KZ266" i="65032" s="1"/>
  <c r="LC75" i="65032"/>
  <c r="LA75" i="65032"/>
  <c r="FL75" i="65032"/>
  <c r="LC163" i="65032"/>
  <c r="LC227" i="65032" s="1"/>
  <c r="LD36" i="65032"/>
  <c r="KO54" i="65032"/>
  <c r="KQ54" i="65032"/>
  <c r="KN181" i="65032"/>
  <c r="KN245" i="65032" s="1"/>
  <c r="FI54" i="65032"/>
  <c r="KP83" i="65032"/>
  <c r="KO210" i="65032"/>
  <c r="LE74" i="65032"/>
  <c r="FM74" i="65032"/>
  <c r="LG74" i="65032"/>
  <c r="LD201" i="65032"/>
  <c r="LD265" i="65032" s="1"/>
  <c r="KQ186" i="65032"/>
  <c r="KQ250" i="65032" s="1"/>
  <c r="KR59" i="65032"/>
  <c r="LB201" i="65032"/>
  <c r="LA265" i="65032"/>
  <c r="LB265" i="65032" s="1"/>
  <c r="KU52" i="65032"/>
  <c r="KS52" i="65032"/>
  <c r="FJ52" i="65032"/>
  <c r="KR179" i="65032"/>
  <c r="KR243" i="65032" s="1"/>
  <c r="LE67" i="65032"/>
  <c r="LG67" i="65032"/>
  <c r="FM67" i="65032"/>
  <c r="LD194" i="65032"/>
  <c r="LD258" i="65032" s="1"/>
  <c r="KP47" i="65032"/>
  <c r="KO174" i="65032"/>
  <c r="KR83" i="65032"/>
  <c r="KQ210" i="65032"/>
  <c r="KQ274" i="65032" s="1"/>
  <c r="LB194" i="65032"/>
  <c r="LA258" i="65032"/>
  <c r="LB258" i="65032" s="1"/>
  <c r="KO186" i="65032"/>
  <c r="KP59" i="65032"/>
  <c r="KQ77" i="65032"/>
  <c r="KO77" i="65032"/>
  <c r="FI77" i="65032"/>
  <c r="KN204" i="65032"/>
  <c r="KN268" i="65032" s="1"/>
  <c r="KL204" i="65032"/>
  <c r="KK268" i="65032"/>
  <c r="KL268" i="65032" s="1"/>
  <c r="KK244" i="65032"/>
  <c r="KL244" i="65032" s="1"/>
  <c r="KL180" i="65032"/>
  <c r="KO53" i="65032"/>
  <c r="FI53" i="65032"/>
  <c r="KQ53" i="65032"/>
  <c r="KN180" i="65032"/>
  <c r="KN244" i="65032" s="1"/>
  <c r="KO55" i="65032"/>
  <c r="KQ55" i="65032"/>
  <c r="KN182" i="65032"/>
  <c r="KN246" i="65032" s="1"/>
  <c r="FI55" i="65032"/>
  <c r="KK246" i="65032"/>
  <c r="KL246" i="65032" s="1"/>
  <c r="KL182" i="65032"/>
  <c r="KL185" i="65032"/>
  <c r="KK249" i="65032"/>
  <c r="KL249" i="65032" s="1"/>
  <c r="KQ58" i="65032"/>
  <c r="KO58" i="65032"/>
  <c r="FI58" i="65032"/>
  <c r="KN185" i="65032"/>
  <c r="KN249" i="65032" s="1"/>
  <c r="GB62" i="65032"/>
  <c r="NL189" i="65032"/>
  <c r="NL253" i="65032" s="1"/>
  <c r="NO130" i="65032"/>
  <c r="NP130" i="65032" s="1"/>
  <c r="NM130" i="65032"/>
  <c r="NN130" i="65032" s="1"/>
  <c r="NM122" i="65032"/>
  <c r="NN122" i="65032" s="1"/>
  <c r="NO122" i="65032"/>
  <c r="NP122" i="65032" s="1"/>
  <c r="NO140" i="65032"/>
  <c r="NP140" i="65032" s="1"/>
  <c r="NM140" i="65032"/>
  <c r="NN140" i="65032" s="1"/>
  <c r="NM121" i="65032"/>
  <c r="NN121" i="65032" s="1"/>
  <c r="NO121" i="65032"/>
  <c r="NP121" i="65032" s="1"/>
  <c r="NM125" i="65032"/>
  <c r="NN125" i="65032" s="1"/>
  <c r="NO125" i="65032"/>
  <c r="NP125" i="65032" s="1"/>
  <c r="NM150" i="65032"/>
  <c r="NN150" i="65032" s="1"/>
  <c r="NO150" i="65032"/>
  <c r="NP150" i="65032" s="1"/>
  <c r="NM124" i="65032"/>
  <c r="NN124" i="65032" s="1"/>
  <c r="NO124" i="65032"/>
  <c r="NP124" i="65032" s="1"/>
  <c r="NM128" i="65032"/>
  <c r="NN128" i="65032" s="1"/>
  <c r="NO128" i="65032"/>
  <c r="NP128" i="65032" s="1"/>
  <c r="NM127" i="65032"/>
  <c r="NN127" i="65032" s="1"/>
  <c r="NO127" i="65032"/>
  <c r="NP127" i="65032" s="1"/>
  <c r="NM123" i="65032"/>
  <c r="NN123" i="65032" s="1"/>
  <c r="NO123" i="65032"/>
  <c r="NP123" i="65032" s="1"/>
  <c r="NM126" i="65032"/>
  <c r="NN126" i="65032" s="1"/>
  <c r="NO126" i="65032"/>
  <c r="NP126" i="65032" s="1"/>
  <c r="NM129" i="65032"/>
  <c r="NN129" i="65032" s="1"/>
  <c r="NO129" i="65032"/>
  <c r="NP129" i="65032" s="1"/>
  <c r="NM148" i="65032"/>
  <c r="NN148" i="65032" s="1"/>
  <c r="NO148" i="65032"/>
  <c r="NP148" i="65032" s="1"/>
  <c r="NM117" i="65032"/>
  <c r="NN117" i="65032" s="1"/>
  <c r="NO117" i="65032"/>
  <c r="NP117" i="65032" s="1"/>
  <c r="NO141" i="65032"/>
  <c r="NP141" i="65032" s="1"/>
  <c r="NM141" i="65032"/>
  <c r="NN141" i="65032" s="1"/>
  <c r="NO112" i="65032"/>
  <c r="NP112" i="65032" s="1"/>
  <c r="NM112" i="65032"/>
  <c r="NN112" i="65032" s="1"/>
  <c r="NM120" i="65032"/>
  <c r="NN120" i="65032" s="1"/>
  <c r="NO120" i="65032"/>
  <c r="NP120" i="65032" s="1"/>
  <c r="NO136" i="65032"/>
  <c r="NP136" i="65032" s="1"/>
  <c r="NM136" i="65032"/>
  <c r="NN136" i="65032" s="1"/>
  <c r="NO144" i="65032"/>
  <c r="NP144" i="65032" s="1"/>
  <c r="NM144" i="65032"/>
  <c r="NN144" i="65032" s="1"/>
  <c r="NO131" i="65032"/>
  <c r="NP131" i="65032" s="1"/>
  <c r="NM131" i="65032"/>
  <c r="NN131" i="65032" s="1"/>
  <c r="NO139" i="65032"/>
  <c r="NP139" i="65032" s="1"/>
  <c r="NM139" i="65032"/>
  <c r="NN139" i="65032" s="1"/>
  <c r="NM114" i="65032"/>
  <c r="NN114" i="65032" s="1"/>
  <c r="NO114" i="65032"/>
  <c r="NP114" i="65032" s="1"/>
  <c r="NM118" i="65032"/>
  <c r="NN118" i="65032" s="1"/>
  <c r="NO118" i="65032"/>
  <c r="NP118" i="65032" s="1"/>
  <c r="NO134" i="65032"/>
  <c r="NP134" i="65032" s="1"/>
  <c r="NM134" i="65032"/>
  <c r="NN134" i="65032" s="1"/>
  <c r="NO138" i="65032"/>
  <c r="NP138" i="65032" s="1"/>
  <c r="NM138" i="65032"/>
  <c r="NN138" i="65032" s="1"/>
  <c r="NO142" i="65032"/>
  <c r="NP142" i="65032" s="1"/>
  <c r="NM142" i="65032"/>
  <c r="NN142" i="65032" s="1"/>
  <c r="NO146" i="65032"/>
  <c r="NP146" i="65032" s="1"/>
  <c r="NM146" i="65032"/>
  <c r="NN146" i="65032" s="1"/>
  <c r="NO133" i="65032"/>
  <c r="NP133" i="65032" s="1"/>
  <c r="NM133" i="65032"/>
  <c r="NN133" i="65032" s="1"/>
  <c r="NO137" i="65032"/>
  <c r="NP137" i="65032" s="1"/>
  <c r="NM137" i="65032"/>
  <c r="NN137" i="65032" s="1"/>
  <c r="NO145" i="65032"/>
  <c r="NP145" i="65032" s="1"/>
  <c r="NM145" i="65032"/>
  <c r="NN145" i="65032" s="1"/>
  <c r="NO111" i="65032"/>
  <c r="NP111" i="65032" s="1"/>
  <c r="NM111" i="65032"/>
  <c r="NN111" i="65032" s="1"/>
  <c r="NM115" i="65032"/>
  <c r="NN115" i="65032" s="1"/>
  <c r="NO115" i="65032"/>
  <c r="NP115" i="65032" s="1"/>
  <c r="NM119" i="65032"/>
  <c r="NN119" i="65032" s="1"/>
  <c r="NO119" i="65032"/>
  <c r="NP119" i="65032" s="1"/>
  <c r="NO143" i="65032"/>
  <c r="NP143" i="65032" s="1"/>
  <c r="NM143" i="65032"/>
  <c r="NN143" i="65032" s="1"/>
  <c r="NK100" i="65032"/>
  <c r="NL100" i="65032" s="1"/>
  <c r="NI100" i="65032"/>
  <c r="NJ100" i="65032" s="1"/>
  <c r="NK104" i="65032"/>
  <c r="NL104" i="65032" s="1"/>
  <c r="NI104" i="65032"/>
  <c r="NJ104" i="65032" s="1"/>
  <c r="NK94" i="65032"/>
  <c r="NL94" i="65032" s="1"/>
  <c r="NI94" i="65032"/>
  <c r="NJ94" i="65032" s="1"/>
  <c r="NK106" i="65032"/>
  <c r="NL106" i="65032" s="1"/>
  <c r="NI106" i="65032"/>
  <c r="NJ106" i="65032" s="1"/>
  <c r="NK107" i="65032"/>
  <c r="NL107" i="65032" s="1"/>
  <c r="NI107" i="65032"/>
  <c r="NJ107" i="65032" s="1"/>
  <c r="NK95" i="65032"/>
  <c r="NL95" i="65032" s="1"/>
  <c r="NI95" i="65032"/>
  <c r="NJ95" i="65032" s="1"/>
  <c r="NK101" i="65032"/>
  <c r="NL101" i="65032" s="1"/>
  <c r="NI101" i="65032"/>
  <c r="NJ101" i="65032" s="1"/>
  <c r="NO113" i="65032"/>
  <c r="NP113" i="65032" s="1"/>
  <c r="NM113" i="65032"/>
  <c r="NN113" i="65032" s="1"/>
  <c r="NM116" i="65032"/>
  <c r="NN116" i="65032" s="1"/>
  <c r="NO116" i="65032"/>
  <c r="NP116" i="65032" s="1"/>
  <c r="NO132" i="65032"/>
  <c r="NP132" i="65032" s="1"/>
  <c r="NM132" i="65032"/>
  <c r="NN132" i="65032" s="1"/>
  <c r="NO135" i="65032"/>
  <c r="NP135" i="65032" s="1"/>
  <c r="NM135" i="65032"/>
  <c r="NN135" i="65032" s="1"/>
  <c r="NM149" i="65032"/>
  <c r="NN149" i="65032" s="1"/>
  <c r="NO149" i="65032"/>
  <c r="NP149" i="65032" s="1"/>
  <c r="NK96" i="65032"/>
  <c r="NL96" i="65032" s="1"/>
  <c r="NI96" i="65032"/>
  <c r="NJ96" i="65032" s="1"/>
  <c r="NI108" i="65032"/>
  <c r="NJ108" i="65032" s="1"/>
  <c r="NK108" i="65032"/>
  <c r="NL108" i="65032" s="1"/>
  <c r="NK98" i="65032"/>
  <c r="NL98" i="65032" s="1"/>
  <c r="NI98" i="65032"/>
  <c r="NJ98" i="65032" s="1"/>
  <c r="NK102" i="65032"/>
  <c r="NL102" i="65032" s="1"/>
  <c r="NI102" i="65032"/>
  <c r="NJ102" i="65032" s="1"/>
  <c r="NK92" i="65032"/>
  <c r="NL92" i="65032" s="1"/>
  <c r="NI92" i="65032"/>
  <c r="NJ92" i="65032" s="1"/>
  <c r="NK105" i="65032"/>
  <c r="NL105" i="65032" s="1"/>
  <c r="NI105" i="65032"/>
  <c r="NJ105" i="65032" s="1"/>
  <c r="NK97" i="65032"/>
  <c r="NL97" i="65032" s="1"/>
  <c r="NI97" i="65032"/>
  <c r="NJ97" i="65032" s="1"/>
  <c r="NK103" i="65032"/>
  <c r="NL103" i="65032" s="1"/>
  <c r="NI103" i="65032"/>
  <c r="NJ103" i="65032" s="1"/>
  <c r="NK93" i="65032"/>
  <c r="NL93" i="65032" s="1"/>
  <c r="NI93" i="65032"/>
  <c r="NJ93" i="65032" s="1"/>
  <c r="NK99" i="65032"/>
  <c r="NL99" i="65032" s="1"/>
  <c r="NI99" i="65032"/>
  <c r="NJ99" i="65032" s="1"/>
  <c r="NO147" i="65032"/>
  <c r="NP147" i="65032" s="1"/>
  <c r="NM147" i="65032"/>
  <c r="NN147" i="65032" s="1"/>
  <c r="NI109" i="65032"/>
  <c r="NJ109" i="65032" s="1"/>
  <c r="NK109" i="65032"/>
  <c r="NL109" i="65032" s="1"/>
  <c r="NI110" i="65032"/>
  <c r="NJ110" i="65032" s="1"/>
  <c r="NK110" i="65032"/>
  <c r="NL110" i="65032" s="1"/>
  <c r="NK91" i="65032"/>
  <c r="NL91" i="65032" s="1"/>
  <c r="NI91" i="65032"/>
  <c r="NJ91" i="65032" s="1"/>
  <c r="NJ189" i="65032" l="1"/>
  <c r="NW287" i="65032"/>
  <c r="NX287" i="65032" s="1"/>
  <c r="NU287" i="65032"/>
  <c r="NV287" i="65032" s="1"/>
  <c r="NU303" i="65032"/>
  <c r="NV303" i="65032" s="1"/>
  <c r="NW303" i="65032"/>
  <c r="NX303" i="65032" s="1"/>
  <c r="NW317" i="65032"/>
  <c r="NX317" i="65032" s="1"/>
  <c r="NU317" i="65032"/>
  <c r="NV317" i="65032" s="1"/>
  <c r="NW307" i="65032"/>
  <c r="NX307" i="65032" s="1"/>
  <c r="NU307" i="65032"/>
  <c r="NV307" i="65032" s="1"/>
  <c r="NW297" i="65032"/>
  <c r="NX297" i="65032" s="1"/>
  <c r="NU297" i="65032"/>
  <c r="NV297" i="65032" s="1"/>
  <c r="NW310" i="65032"/>
  <c r="NX310" i="65032" s="1"/>
  <c r="NU310" i="65032"/>
  <c r="NV310" i="65032" s="1"/>
  <c r="NW289" i="65032"/>
  <c r="NX289" i="65032" s="1"/>
  <c r="NU289" i="65032"/>
  <c r="NV289" i="65032" s="1"/>
  <c r="NU333" i="65032"/>
  <c r="NV333" i="65032" s="1"/>
  <c r="NW333" i="65032"/>
  <c r="NX333" i="65032" s="1"/>
  <c r="NU340" i="65032"/>
  <c r="NV340" i="65032" s="1"/>
  <c r="NW340" i="65032"/>
  <c r="NX340" i="65032" s="1"/>
  <c r="NU338" i="65032"/>
  <c r="NV338" i="65032" s="1"/>
  <c r="NW338" i="65032"/>
  <c r="NX338" i="65032" s="1"/>
  <c r="NW305" i="65032"/>
  <c r="NX305" i="65032" s="1"/>
  <c r="NU305" i="65032"/>
  <c r="NV305" i="65032" s="1"/>
  <c r="NU301" i="65032"/>
  <c r="NV301" i="65032" s="1"/>
  <c r="NW301" i="65032"/>
  <c r="NX301" i="65032" s="1"/>
  <c r="NW312" i="65032"/>
  <c r="NX312" i="65032" s="1"/>
  <c r="NU312" i="65032"/>
  <c r="NV312" i="65032" s="1"/>
  <c r="NU302" i="65032"/>
  <c r="NV302" i="65032" s="1"/>
  <c r="NW302" i="65032"/>
  <c r="NX302" i="65032" s="1"/>
  <c r="NW341" i="65032"/>
  <c r="NX341" i="65032" s="1"/>
  <c r="NU341" i="65032"/>
  <c r="NV341" i="65032" s="1"/>
  <c r="NW318" i="65032"/>
  <c r="NX318" i="65032" s="1"/>
  <c r="NU318" i="65032"/>
  <c r="NV318" i="65032" s="1"/>
  <c r="NW313" i="65032"/>
  <c r="NX313" i="65032" s="1"/>
  <c r="NU313" i="65032"/>
  <c r="NV313" i="65032" s="1"/>
  <c r="NU304" i="65032"/>
  <c r="NV304" i="65032" s="1"/>
  <c r="NW304" i="65032"/>
  <c r="NX304" i="65032" s="1"/>
  <c r="NW334" i="65032"/>
  <c r="NX334" i="65032" s="1"/>
  <c r="NU334" i="65032"/>
  <c r="NV334" i="65032" s="1"/>
  <c r="NU285" i="65032"/>
  <c r="NV285" i="65032" s="1"/>
  <c r="NW285" i="65032"/>
  <c r="NX285" i="65032" s="1"/>
  <c r="NW321" i="65032"/>
  <c r="NX321" i="65032" s="1"/>
  <c r="NU321" i="65032"/>
  <c r="NV321" i="65032" s="1"/>
  <c r="NW286" i="65032"/>
  <c r="NX286" i="65032" s="1"/>
  <c r="NU286" i="65032"/>
  <c r="NV286" i="65032" s="1"/>
  <c r="NU336" i="65032"/>
  <c r="NV336" i="65032" s="1"/>
  <c r="NW336" i="65032"/>
  <c r="NX336" i="65032" s="1"/>
  <c r="NW288" i="65032"/>
  <c r="NX288" i="65032" s="1"/>
  <c r="NU288" i="65032"/>
  <c r="NV288" i="65032" s="1"/>
  <c r="NU298" i="65032"/>
  <c r="NV298" i="65032" s="1"/>
  <c r="NW298" i="65032"/>
  <c r="NX298" i="65032" s="1"/>
  <c r="NU326" i="65032"/>
  <c r="NV326" i="65032" s="1"/>
  <c r="NW326" i="65032"/>
  <c r="NX326" i="65032" s="1"/>
  <c r="NW309" i="65032"/>
  <c r="NX309" i="65032" s="1"/>
  <c r="NU309" i="65032"/>
  <c r="NV309" i="65032" s="1"/>
  <c r="NW292" i="65032"/>
  <c r="NX292" i="65032" s="1"/>
  <c r="NU292" i="65032"/>
  <c r="NV292" i="65032" s="1"/>
  <c r="NW335" i="65032"/>
  <c r="NX335" i="65032" s="1"/>
  <c r="NU335" i="65032"/>
  <c r="NV335" i="65032" s="1"/>
  <c r="NW337" i="65032"/>
  <c r="NX337" i="65032" s="1"/>
  <c r="NU337" i="65032"/>
  <c r="NV337" i="65032" s="1"/>
  <c r="NU306" i="65032"/>
  <c r="NV306" i="65032" s="1"/>
  <c r="NW306" i="65032"/>
  <c r="NX306" i="65032" s="1"/>
  <c r="NU339" i="65032"/>
  <c r="NV339" i="65032" s="1"/>
  <c r="NW339" i="65032"/>
  <c r="NX339" i="65032" s="1"/>
  <c r="NW316" i="65032"/>
  <c r="NX316" i="65032" s="1"/>
  <c r="NU316" i="65032"/>
  <c r="NV316" i="65032" s="1"/>
  <c r="NW290" i="65032"/>
  <c r="NX290" i="65032" s="1"/>
  <c r="NU290" i="65032"/>
  <c r="NV290" i="65032" s="1"/>
  <c r="NU329" i="65032"/>
  <c r="NV329" i="65032" s="1"/>
  <c r="NW329" i="65032"/>
  <c r="NX329" i="65032" s="1"/>
  <c r="NW314" i="65032"/>
  <c r="NX314" i="65032" s="1"/>
  <c r="NU314" i="65032"/>
  <c r="NV314" i="65032" s="1"/>
  <c r="NU300" i="65032"/>
  <c r="NV300" i="65032" s="1"/>
  <c r="NW300" i="65032"/>
  <c r="NX300" i="65032" s="1"/>
  <c r="NW315" i="65032"/>
  <c r="NX315" i="65032" s="1"/>
  <c r="NU315" i="65032"/>
  <c r="NV315" i="65032" s="1"/>
  <c r="NU295" i="65032"/>
  <c r="NV295" i="65032" s="1"/>
  <c r="NW295" i="65032"/>
  <c r="NX295" i="65032" s="1"/>
  <c r="NW322" i="65032"/>
  <c r="NX322" i="65032" s="1"/>
  <c r="NU322" i="65032"/>
  <c r="NV322" i="65032" s="1"/>
  <c r="NU325" i="65032"/>
  <c r="NV325" i="65032" s="1"/>
  <c r="NW325" i="65032"/>
  <c r="NX325" i="65032" s="1"/>
  <c r="NW328" i="65032"/>
  <c r="NX328" i="65032" s="1"/>
  <c r="NU328" i="65032"/>
  <c r="NV328" i="65032" s="1"/>
  <c r="NU283" i="65032"/>
  <c r="NV283" i="65032" s="1"/>
  <c r="NW283" i="65032"/>
  <c r="NX283" i="65032" s="1"/>
  <c r="NU323" i="65032"/>
  <c r="NV323" i="65032" s="1"/>
  <c r="NW323" i="65032"/>
  <c r="NX323" i="65032" s="1"/>
  <c r="NU327" i="65032"/>
  <c r="NV327" i="65032" s="1"/>
  <c r="NW327" i="65032"/>
  <c r="NX327" i="65032" s="1"/>
  <c r="NU330" i="65032"/>
  <c r="NV330" i="65032" s="1"/>
  <c r="NW330" i="65032"/>
  <c r="NX330" i="65032" s="1"/>
  <c r="NW331" i="65032"/>
  <c r="NX331" i="65032" s="1"/>
  <c r="NU331" i="65032"/>
  <c r="NV331" i="65032" s="1"/>
  <c r="NU320" i="65032"/>
  <c r="NV320" i="65032" s="1"/>
  <c r="NW320" i="65032"/>
  <c r="NX320" i="65032" s="1"/>
  <c r="NW308" i="65032"/>
  <c r="NX308" i="65032" s="1"/>
  <c r="NU308" i="65032"/>
  <c r="NV308" i="65032" s="1"/>
  <c r="NU332" i="65032"/>
  <c r="NV332" i="65032" s="1"/>
  <c r="NW332" i="65032"/>
  <c r="NX332" i="65032" s="1"/>
  <c r="NW319" i="65032"/>
  <c r="NX319" i="65032" s="1"/>
  <c r="NU319" i="65032"/>
  <c r="NV319" i="65032" s="1"/>
  <c r="NQ282" i="65032"/>
  <c r="NR282" i="65032" s="1"/>
  <c r="NS282" i="65032"/>
  <c r="NT282" i="65032" s="1"/>
  <c r="NU296" i="65032"/>
  <c r="NV296" i="65032" s="1"/>
  <c r="NW296" i="65032"/>
  <c r="NX296" i="65032" s="1"/>
  <c r="NW324" i="65032"/>
  <c r="NX324" i="65032" s="1"/>
  <c r="NU324" i="65032"/>
  <c r="NV324" i="65032" s="1"/>
  <c r="NU299" i="65032"/>
  <c r="NV299" i="65032" s="1"/>
  <c r="NW299" i="65032"/>
  <c r="NX299" i="65032" s="1"/>
  <c r="NU293" i="65032"/>
  <c r="NV293" i="65032" s="1"/>
  <c r="NW293" i="65032"/>
  <c r="NX293" i="65032" s="1"/>
  <c r="NU294" i="65032"/>
  <c r="NV294" i="65032" s="1"/>
  <c r="NW294" i="65032"/>
  <c r="NX294" i="65032" s="1"/>
  <c r="NU311" i="65032"/>
  <c r="NV311" i="65032" s="1"/>
  <c r="NW311" i="65032"/>
  <c r="NX311" i="65032" s="1"/>
  <c r="NW291" i="65032"/>
  <c r="NX291" i="65032" s="1"/>
  <c r="NU291" i="65032"/>
  <c r="NV291" i="65032" s="1"/>
  <c r="NU284" i="65032"/>
  <c r="NV284" i="65032" s="1"/>
  <c r="NW284" i="65032"/>
  <c r="NX284" i="65032" s="1"/>
  <c r="LD193" i="65032"/>
  <c r="LD257" i="65032" s="1"/>
  <c r="LG66" i="65032"/>
  <c r="LE66" i="65032"/>
  <c r="FM66" i="65032"/>
  <c r="LB193" i="65032"/>
  <c r="LA257" i="65032"/>
  <c r="LB257" i="65032" s="1"/>
  <c r="LA175" i="65032"/>
  <c r="LB48" i="65032"/>
  <c r="LC175" i="65032"/>
  <c r="LC239" i="65032" s="1"/>
  <c r="LD48" i="65032"/>
  <c r="NO189" i="65032"/>
  <c r="NO253" i="65032" s="1"/>
  <c r="KO49" i="65032"/>
  <c r="FI49" i="65032"/>
  <c r="KQ49" i="65032"/>
  <c r="KN176" i="65032"/>
  <c r="KN240" i="65032" s="1"/>
  <c r="KK240" i="65032"/>
  <c r="KL240" i="65032" s="1"/>
  <c r="KL176" i="65032"/>
  <c r="LK70" i="65032"/>
  <c r="LH197" i="65032"/>
  <c r="LH261" i="65032" s="1"/>
  <c r="LI70" i="65032"/>
  <c r="FN70" i="65032"/>
  <c r="LF197" i="65032"/>
  <c r="LE261" i="65032"/>
  <c r="LF261" i="65032" s="1"/>
  <c r="LW50" i="65032"/>
  <c r="LT177" i="65032"/>
  <c r="LT241" i="65032" s="1"/>
  <c r="FQ50" i="65032"/>
  <c r="LU50" i="65032"/>
  <c r="LR177" i="65032"/>
  <c r="LQ241" i="65032"/>
  <c r="LR241" i="65032" s="1"/>
  <c r="KL165" i="65032"/>
  <c r="KK229" i="65032"/>
  <c r="KL229" i="65032" s="1"/>
  <c r="FI32" i="65032"/>
  <c r="KN159" i="65032"/>
  <c r="KN223" i="65032" s="1"/>
  <c r="KQ32" i="65032"/>
  <c r="KO32" i="65032"/>
  <c r="KK223" i="65032"/>
  <c r="KL223" i="65032" s="1"/>
  <c r="KL159" i="65032"/>
  <c r="LG31" i="65032"/>
  <c r="LE31" i="65032"/>
  <c r="FM31" i="65032"/>
  <c r="LD158" i="65032"/>
  <c r="LD222" i="65032" s="1"/>
  <c r="FI38" i="65032"/>
  <c r="KN165" i="65032"/>
  <c r="KN229" i="65032" s="1"/>
  <c r="KQ38" i="65032"/>
  <c r="KO38" i="65032"/>
  <c r="LA222" i="65032"/>
  <c r="LB222" i="65032" s="1"/>
  <c r="LB158" i="65032"/>
  <c r="KO170" i="65032"/>
  <c r="KP43" i="65032"/>
  <c r="KR43" i="65032"/>
  <c r="KQ170" i="65032"/>
  <c r="KQ234" i="65032" s="1"/>
  <c r="KP169" i="65032"/>
  <c r="KO233" i="65032"/>
  <c r="KP233" i="65032" s="1"/>
  <c r="KR169" i="65032"/>
  <c r="KR233" i="65032" s="1"/>
  <c r="KS42" i="65032"/>
  <c r="FJ42" i="65032"/>
  <c r="KU42" i="65032"/>
  <c r="KT41" i="65032"/>
  <c r="KS168" i="65032"/>
  <c r="LA269" i="65032"/>
  <c r="LB269" i="65032" s="1"/>
  <c r="LB205" i="65032"/>
  <c r="KU168" i="65032"/>
  <c r="KU232" i="65032" s="1"/>
  <c r="KV41" i="65032"/>
  <c r="LG78" i="65032"/>
  <c r="LE78" i="65032"/>
  <c r="FM78" i="65032"/>
  <c r="LD205" i="65032"/>
  <c r="LD269" i="65032" s="1"/>
  <c r="LF206" i="65032"/>
  <c r="LE270" i="65032"/>
  <c r="LF270" i="65032" s="1"/>
  <c r="LI79" i="65032"/>
  <c r="LK79" i="65032"/>
  <c r="FN79" i="65032"/>
  <c r="LH206" i="65032"/>
  <c r="LH270" i="65032" s="1"/>
  <c r="KK160" i="65032"/>
  <c r="KL33" i="65032"/>
  <c r="LL34" i="65032"/>
  <c r="LK161" i="65032"/>
  <c r="LK225" i="65032" s="1"/>
  <c r="KN33" i="65032"/>
  <c r="KM160" i="65032"/>
  <c r="KM224" i="65032" s="1"/>
  <c r="LJ34" i="65032"/>
  <c r="LI161" i="65032"/>
  <c r="KR46" i="65032"/>
  <c r="KQ173" i="65032"/>
  <c r="KQ237" i="65032" s="1"/>
  <c r="NN62" i="65032"/>
  <c r="MK211" i="65032"/>
  <c r="ML84" i="65032"/>
  <c r="KO173" i="65032"/>
  <c r="KP46" i="65032"/>
  <c r="KW184" i="65032"/>
  <c r="KX57" i="65032"/>
  <c r="MN84" i="65032"/>
  <c r="MM211" i="65032"/>
  <c r="MM275" i="65032" s="1"/>
  <c r="KV200" i="65032"/>
  <c r="KV264" i="65032" s="1"/>
  <c r="KW73" i="65032"/>
  <c r="KY73" i="65032"/>
  <c r="FK73" i="65032"/>
  <c r="MI81" i="65032"/>
  <c r="FT81" i="65032"/>
  <c r="MG81" i="65032"/>
  <c r="MF208" i="65032"/>
  <c r="MF272" i="65032" s="1"/>
  <c r="MD208" i="65032"/>
  <c r="MC272" i="65032"/>
  <c r="MD272" i="65032" s="1"/>
  <c r="KY184" i="65032"/>
  <c r="KY248" i="65032" s="1"/>
  <c r="KZ57" i="65032"/>
  <c r="KS264" i="65032"/>
  <c r="KT264" i="65032" s="1"/>
  <c r="KT200" i="65032"/>
  <c r="LF82" i="65032"/>
  <c r="LE209" i="65032"/>
  <c r="KR68" i="65032"/>
  <c r="KQ195" i="65032"/>
  <c r="KQ259" i="65032" s="1"/>
  <c r="FL61" i="65032"/>
  <c r="LC61" i="65032"/>
  <c r="KZ188" i="65032"/>
  <c r="KZ252" i="65032" s="1"/>
  <c r="LA61" i="65032"/>
  <c r="KW29" i="65032"/>
  <c r="KY29" i="65032"/>
  <c r="FK29" i="65032"/>
  <c r="KV156" i="65032"/>
  <c r="KV220" i="65032" s="1"/>
  <c r="LA263" i="65032"/>
  <c r="LB263" i="65032" s="1"/>
  <c r="LB199" i="65032"/>
  <c r="KT156" i="65032"/>
  <c r="KS220" i="65032"/>
  <c r="KT220" i="65032" s="1"/>
  <c r="LI56" i="65032"/>
  <c r="LK56" i="65032"/>
  <c r="LH183" i="65032"/>
  <c r="LH247" i="65032" s="1"/>
  <c r="FN56" i="65032"/>
  <c r="LE247" i="65032"/>
  <c r="LF247" i="65032" s="1"/>
  <c r="LF183" i="65032"/>
  <c r="LK35" i="65032"/>
  <c r="LH162" i="65032"/>
  <c r="LH226" i="65032" s="1"/>
  <c r="LI35" i="65032"/>
  <c r="FN35" i="65032"/>
  <c r="LF162" i="65032"/>
  <c r="LE226" i="65032"/>
  <c r="LF226" i="65032" s="1"/>
  <c r="KK167" i="65032"/>
  <c r="KL40" i="65032"/>
  <c r="LE72" i="65032"/>
  <c r="LG72" i="65032"/>
  <c r="FM72" i="65032"/>
  <c r="LD199" i="65032"/>
  <c r="LD263" i="65032" s="1"/>
  <c r="FH24" i="65032"/>
  <c r="LG209" i="65032"/>
  <c r="LG273" i="65032" s="1"/>
  <c r="LH82" i="65032"/>
  <c r="KP68" i="65032"/>
  <c r="KO195" i="65032"/>
  <c r="KX188" i="65032"/>
  <c r="KW252" i="65032"/>
  <c r="KX252" i="65032" s="1"/>
  <c r="LB207" i="65032"/>
  <c r="LA271" i="65032"/>
  <c r="LB271" i="65032" s="1"/>
  <c r="KM167" i="65032"/>
  <c r="KM231" i="65032" s="1"/>
  <c r="KN40" i="65032"/>
  <c r="LG80" i="65032"/>
  <c r="FM80" i="65032"/>
  <c r="LD207" i="65032"/>
  <c r="LD271" i="65032" s="1"/>
  <c r="LE80" i="65032"/>
  <c r="KX191" i="65032"/>
  <c r="KW255" i="65032"/>
  <c r="KX255" i="65032" s="1"/>
  <c r="KP76" i="65032"/>
  <c r="KO203" i="65032"/>
  <c r="KR76" i="65032"/>
  <c r="KQ203" i="65032"/>
  <c r="KQ267" i="65032" s="1"/>
  <c r="KN178" i="65032"/>
  <c r="KN242" i="65032" s="1"/>
  <c r="KO51" i="65032"/>
  <c r="KQ51" i="65032"/>
  <c r="FI51" i="65032"/>
  <c r="KL45" i="65032"/>
  <c r="KK172" i="65032"/>
  <c r="KO212" i="65032"/>
  <c r="KP85" i="65032"/>
  <c r="LC64" i="65032"/>
  <c r="LA64" i="65032"/>
  <c r="FL64" i="65032"/>
  <c r="KZ191" i="65032"/>
  <c r="KZ255" i="65032" s="1"/>
  <c r="KL178" i="65032"/>
  <c r="KK242" i="65032"/>
  <c r="KL242" i="65032" s="1"/>
  <c r="KN45" i="65032"/>
  <c r="KM172" i="65032"/>
  <c r="KM236" i="65032" s="1"/>
  <c r="KQ212" i="65032"/>
  <c r="KQ276" i="65032" s="1"/>
  <c r="KR85" i="65032"/>
  <c r="KN154" i="65032"/>
  <c r="KN218" i="65032" s="1"/>
  <c r="KQ27" i="65032"/>
  <c r="KO27" i="65032"/>
  <c r="FI27" i="65032"/>
  <c r="NS62" i="65032"/>
  <c r="NS189" i="65032" s="1"/>
  <c r="NS253" i="65032" s="1"/>
  <c r="KL154" i="65032"/>
  <c r="KK218" i="65032"/>
  <c r="KL218" i="65032" s="1"/>
  <c r="FJ69" i="65032"/>
  <c r="KR196" i="65032"/>
  <c r="KR260" i="65032" s="1"/>
  <c r="KU69" i="65032"/>
  <c r="KS69" i="65032"/>
  <c r="KL44" i="65032"/>
  <c r="KK171" i="65032"/>
  <c r="KS86" i="65032"/>
  <c r="FJ86" i="65032"/>
  <c r="KR213" i="65032"/>
  <c r="KR277" i="65032" s="1"/>
  <c r="KU86" i="65032"/>
  <c r="KO260" i="65032"/>
  <c r="KP260" i="65032" s="1"/>
  <c r="KP196" i="65032"/>
  <c r="LE254" i="65032"/>
  <c r="LF254" i="65032" s="1"/>
  <c r="LF190" i="65032"/>
  <c r="LK63" i="65032"/>
  <c r="FN63" i="65032"/>
  <c r="LH190" i="65032"/>
  <c r="LH254" i="65032" s="1"/>
  <c r="LI63" i="65032"/>
  <c r="KK155" i="65032"/>
  <c r="KL28" i="65032"/>
  <c r="KT164" i="65032"/>
  <c r="KS228" i="65032"/>
  <c r="KT228" i="65032" s="1"/>
  <c r="KN44" i="65032"/>
  <c r="KM171" i="65032"/>
  <c r="KM235" i="65032" s="1"/>
  <c r="KP213" i="65032"/>
  <c r="KO277" i="65032"/>
  <c r="KP277" i="65032" s="1"/>
  <c r="KY37" i="65032"/>
  <c r="KW37" i="65032"/>
  <c r="FK37" i="65032"/>
  <c r="KV164" i="65032"/>
  <c r="KV228" i="65032" s="1"/>
  <c r="KS30" i="65032"/>
  <c r="KR157" i="65032"/>
  <c r="KR221" i="65032" s="1"/>
  <c r="KU30" i="65032"/>
  <c r="FJ30" i="65032"/>
  <c r="KP157" i="65032"/>
  <c r="KO221" i="65032"/>
  <c r="KP221" i="65032" s="1"/>
  <c r="KM155" i="65032"/>
  <c r="KM219" i="65032" s="1"/>
  <c r="KN28" i="65032"/>
  <c r="LE36" i="65032"/>
  <c r="LG36" i="65032"/>
  <c r="FM36" i="65032"/>
  <c r="LD163" i="65032"/>
  <c r="LD227" i="65032" s="1"/>
  <c r="KP192" i="65032"/>
  <c r="KO256" i="65032"/>
  <c r="KP256" i="65032" s="1"/>
  <c r="KP39" i="65032"/>
  <c r="KO166" i="65032"/>
  <c r="KU47" i="65032"/>
  <c r="KS47" i="65032"/>
  <c r="FJ47" i="65032"/>
  <c r="KR174" i="65032"/>
  <c r="KR238" i="65032" s="1"/>
  <c r="LF74" i="65032"/>
  <c r="LE201" i="65032"/>
  <c r="LB75" i="65032"/>
  <c r="LA202" i="65032"/>
  <c r="KS198" i="65032"/>
  <c r="KT71" i="65032"/>
  <c r="LD60" i="65032"/>
  <c r="LC187" i="65032"/>
  <c r="LC251" i="65032" s="1"/>
  <c r="KP174" i="65032"/>
  <c r="KO238" i="65032"/>
  <c r="KP238" i="65032" s="1"/>
  <c r="LG194" i="65032"/>
  <c r="LG258" i="65032" s="1"/>
  <c r="LH67" i="65032"/>
  <c r="KT52" i="65032"/>
  <c r="KS179" i="65032"/>
  <c r="KU59" i="65032"/>
  <c r="KS59" i="65032"/>
  <c r="FJ59" i="65032"/>
  <c r="KR186" i="65032"/>
  <c r="KR250" i="65032" s="1"/>
  <c r="KP210" i="65032"/>
  <c r="KO274" i="65032"/>
  <c r="KP274" i="65032" s="1"/>
  <c r="KQ181" i="65032"/>
  <c r="KQ245" i="65032" s="1"/>
  <c r="KR54" i="65032"/>
  <c r="LD75" i="65032"/>
  <c r="LC202" i="65032"/>
  <c r="LC266" i="65032" s="1"/>
  <c r="KV71" i="65032"/>
  <c r="KU198" i="65032"/>
  <c r="KU262" i="65032" s="1"/>
  <c r="LA227" i="65032"/>
  <c r="LB227" i="65032" s="1"/>
  <c r="LB163" i="65032"/>
  <c r="KP186" i="65032"/>
  <c r="KO250" i="65032"/>
  <c r="KP250" i="65032" s="1"/>
  <c r="KS83" i="65032"/>
  <c r="FJ83" i="65032"/>
  <c r="KR210" i="65032"/>
  <c r="KR274" i="65032" s="1"/>
  <c r="KU83" i="65032"/>
  <c r="LF67" i="65032"/>
  <c r="LE194" i="65032"/>
  <c r="KV52" i="65032"/>
  <c r="KU179" i="65032"/>
  <c r="KU243" i="65032" s="1"/>
  <c r="LH74" i="65032"/>
  <c r="LG201" i="65032"/>
  <c r="LG265" i="65032" s="1"/>
  <c r="KO181" i="65032"/>
  <c r="KP54" i="65032"/>
  <c r="KS65" i="65032"/>
  <c r="FJ65" i="65032"/>
  <c r="KR192" i="65032"/>
  <c r="KR256" i="65032" s="1"/>
  <c r="KU65" i="65032"/>
  <c r="LA187" i="65032"/>
  <c r="LB60" i="65032"/>
  <c r="KQ166" i="65032"/>
  <c r="KQ230" i="65032" s="1"/>
  <c r="KR39" i="65032"/>
  <c r="KP77" i="65032"/>
  <c r="KO204" i="65032"/>
  <c r="KR77" i="65032"/>
  <c r="KQ204" i="65032"/>
  <c r="KQ268" i="65032" s="1"/>
  <c r="KQ182" i="65032"/>
  <c r="KQ246" i="65032" s="1"/>
  <c r="KR55" i="65032"/>
  <c r="KO182" i="65032"/>
  <c r="KP55" i="65032"/>
  <c r="KQ180" i="65032"/>
  <c r="KQ244" i="65032" s="1"/>
  <c r="KR53" i="65032"/>
  <c r="KP53" i="65032"/>
  <c r="KO180" i="65032"/>
  <c r="KR58" i="65032"/>
  <c r="KQ185" i="65032"/>
  <c r="KQ249" i="65032" s="1"/>
  <c r="KP58" i="65032"/>
  <c r="KO185" i="65032"/>
  <c r="NR62" i="65032"/>
  <c r="NQ189" i="65032"/>
  <c r="NN189" i="65032"/>
  <c r="NM253" i="65032"/>
  <c r="NN253" i="65032" s="1"/>
  <c r="GC62" i="65032"/>
  <c r="NP189" i="65032"/>
  <c r="NP253" i="65032" s="1"/>
  <c r="NM91" i="65032"/>
  <c r="NN91" i="65032" s="1"/>
  <c r="NO91" i="65032"/>
  <c r="NP91" i="65032" s="1"/>
  <c r="NQ147" i="65032"/>
  <c r="NR147" i="65032" s="1"/>
  <c r="NS147" i="65032"/>
  <c r="NT147" i="65032" s="1"/>
  <c r="NO99" i="65032"/>
  <c r="NP99" i="65032" s="1"/>
  <c r="NM99" i="65032"/>
  <c r="NN99" i="65032" s="1"/>
  <c r="NO93" i="65032"/>
  <c r="NP93" i="65032" s="1"/>
  <c r="NM93" i="65032"/>
  <c r="NN93" i="65032" s="1"/>
  <c r="NO103" i="65032"/>
  <c r="NP103" i="65032" s="1"/>
  <c r="NM103" i="65032"/>
  <c r="NN103" i="65032" s="1"/>
  <c r="NO97" i="65032"/>
  <c r="NP97" i="65032" s="1"/>
  <c r="NM97" i="65032"/>
  <c r="NN97" i="65032" s="1"/>
  <c r="NO105" i="65032"/>
  <c r="NP105" i="65032" s="1"/>
  <c r="NM105" i="65032"/>
  <c r="NN105" i="65032" s="1"/>
  <c r="NO92" i="65032"/>
  <c r="NP92" i="65032" s="1"/>
  <c r="NM92" i="65032"/>
  <c r="NN92" i="65032" s="1"/>
  <c r="NO102" i="65032"/>
  <c r="NP102" i="65032" s="1"/>
  <c r="NM102" i="65032"/>
  <c r="NN102" i="65032" s="1"/>
  <c r="NO98" i="65032"/>
  <c r="NP98" i="65032" s="1"/>
  <c r="NM98" i="65032"/>
  <c r="NN98" i="65032" s="1"/>
  <c r="NO96" i="65032"/>
  <c r="NP96" i="65032" s="1"/>
  <c r="NM96" i="65032"/>
  <c r="NN96" i="65032" s="1"/>
  <c r="NQ135" i="65032"/>
  <c r="NR135" i="65032" s="1"/>
  <c r="NS135" i="65032"/>
  <c r="NT135" i="65032" s="1"/>
  <c r="NQ132" i="65032"/>
  <c r="NR132" i="65032" s="1"/>
  <c r="NS132" i="65032"/>
  <c r="NT132" i="65032" s="1"/>
  <c r="NQ113" i="65032"/>
  <c r="NR113" i="65032" s="1"/>
  <c r="NS113" i="65032"/>
  <c r="NT113" i="65032" s="1"/>
  <c r="NO101" i="65032"/>
  <c r="NP101" i="65032" s="1"/>
  <c r="NM101" i="65032"/>
  <c r="NN101" i="65032" s="1"/>
  <c r="NO95" i="65032"/>
  <c r="NP95" i="65032" s="1"/>
  <c r="NM95" i="65032"/>
  <c r="NN95" i="65032" s="1"/>
  <c r="NO107" i="65032"/>
  <c r="NP107" i="65032" s="1"/>
  <c r="NM107" i="65032"/>
  <c r="NN107" i="65032" s="1"/>
  <c r="NO106" i="65032"/>
  <c r="NP106" i="65032" s="1"/>
  <c r="NM106" i="65032"/>
  <c r="NN106" i="65032" s="1"/>
  <c r="NO94" i="65032"/>
  <c r="NP94" i="65032" s="1"/>
  <c r="NM94" i="65032"/>
  <c r="NN94" i="65032" s="1"/>
  <c r="NO104" i="65032"/>
  <c r="NP104" i="65032" s="1"/>
  <c r="NM104" i="65032"/>
  <c r="NN104" i="65032" s="1"/>
  <c r="NO100" i="65032"/>
  <c r="NP100" i="65032" s="1"/>
  <c r="NM100" i="65032"/>
  <c r="NN100" i="65032" s="1"/>
  <c r="NQ143" i="65032"/>
  <c r="NR143" i="65032" s="1"/>
  <c r="NS143" i="65032"/>
  <c r="NT143" i="65032" s="1"/>
  <c r="NQ111" i="65032"/>
  <c r="NR111" i="65032" s="1"/>
  <c r="NS111" i="65032"/>
  <c r="NT111" i="65032" s="1"/>
  <c r="NQ145" i="65032"/>
  <c r="NR145" i="65032" s="1"/>
  <c r="NS145" i="65032"/>
  <c r="NT145" i="65032" s="1"/>
  <c r="NQ137" i="65032"/>
  <c r="NR137" i="65032" s="1"/>
  <c r="NS137" i="65032"/>
  <c r="NT137" i="65032" s="1"/>
  <c r="NQ133" i="65032"/>
  <c r="NR133" i="65032" s="1"/>
  <c r="NS133" i="65032"/>
  <c r="NT133" i="65032" s="1"/>
  <c r="NQ146" i="65032"/>
  <c r="NR146" i="65032" s="1"/>
  <c r="NS146" i="65032"/>
  <c r="NT146" i="65032" s="1"/>
  <c r="NQ142" i="65032"/>
  <c r="NR142" i="65032" s="1"/>
  <c r="NS142" i="65032"/>
  <c r="NT142" i="65032" s="1"/>
  <c r="NQ138" i="65032"/>
  <c r="NR138" i="65032" s="1"/>
  <c r="NS138" i="65032"/>
  <c r="NT138" i="65032" s="1"/>
  <c r="NQ134" i="65032"/>
  <c r="NR134" i="65032" s="1"/>
  <c r="NS134" i="65032"/>
  <c r="NT134" i="65032" s="1"/>
  <c r="NQ139" i="65032"/>
  <c r="NR139" i="65032" s="1"/>
  <c r="NS139" i="65032"/>
  <c r="NT139" i="65032" s="1"/>
  <c r="NQ131" i="65032"/>
  <c r="NR131" i="65032" s="1"/>
  <c r="NS131" i="65032"/>
  <c r="NT131" i="65032" s="1"/>
  <c r="NQ144" i="65032"/>
  <c r="NR144" i="65032" s="1"/>
  <c r="NS144" i="65032"/>
  <c r="NT144" i="65032" s="1"/>
  <c r="NQ136" i="65032"/>
  <c r="NR136" i="65032" s="1"/>
  <c r="NS136" i="65032"/>
  <c r="NT136" i="65032" s="1"/>
  <c r="NQ112" i="65032"/>
  <c r="NR112" i="65032" s="1"/>
  <c r="NS112" i="65032"/>
  <c r="NT112" i="65032" s="1"/>
  <c r="NQ141" i="65032"/>
  <c r="NR141" i="65032" s="1"/>
  <c r="NS141" i="65032"/>
  <c r="NT141" i="65032" s="1"/>
  <c r="NQ140" i="65032"/>
  <c r="NR140" i="65032" s="1"/>
  <c r="NS140" i="65032"/>
  <c r="NT140" i="65032" s="1"/>
  <c r="NS130" i="65032"/>
  <c r="NT130" i="65032" s="1"/>
  <c r="NQ130" i="65032"/>
  <c r="NR130" i="65032" s="1"/>
  <c r="NO110" i="65032"/>
  <c r="NP110" i="65032" s="1"/>
  <c r="NM110" i="65032"/>
  <c r="NN110" i="65032" s="1"/>
  <c r="NO109" i="65032"/>
  <c r="NP109" i="65032" s="1"/>
  <c r="NM109" i="65032"/>
  <c r="NN109" i="65032" s="1"/>
  <c r="NO108" i="65032"/>
  <c r="NP108" i="65032" s="1"/>
  <c r="NM108" i="65032"/>
  <c r="NN108" i="65032" s="1"/>
  <c r="NS149" i="65032"/>
  <c r="NT149" i="65032" s="1"/>
  <c r="NQ149" i="65032"/>
  <c r="NR149" i="65032" s="1"/>
  <c r="NS116" i="65032"/>
  <c r="NT116" i="65032" s="1"/>
  <c r="NQ116" i="65032"/>
  <c r="NR116" i="65032" s="1"/>
  <c r="NS119" i="65032"/>
  <c r="NT119" i="65032" s="1"/>
  <c r="NQ119" i="65032"/>
  <c r="NR119" i="65032" s="1"/>
  <c r="NS115" i="65032"/>
  <c r="NT115" i="65032" s="1"/>
  <c r="NQ115" i="65032"/>
  <c r="NR115" i="65032" s="1"/>
  <c r="NS118" i="65032"/>
  <c r="NT118" i="65032" s="1"/>
  <c r="NQ118" i="65032"/>
  <c r="NR118" i="65032" s="1"/>
  <c r="NS114" i="65032"/>
  <c r="NT114" i="65032" s="1"/>
  <c r="NQ114" i="65032"/>
  <c r="NR114" i="65032" s="1"/>
  <c r="NS120" i="65032"/>
  <c r="NT120" i="65032" s="1"/>
  <c r="NQ120" i="65032"/>
  <c r="NR120" i="65032" s="1"/>
  <c r="NS117" i="65032"/>
  <c r="NT117" i="65032" s="1"/>
  <c r="NQ117" i="65032"/>
  <c r="NR117" i="65032" s="1"/>
  <c r="NS148" i="65032"/>
  <c r="NT148" i="65032" s="1"/>
  <c r="NQ148" i="65032"/>
  <c r="NR148" i="65032" s="1"/>
  <c r="NQ129" i="65032"/>
  <c r="NR129" i="65032" s="1"/>
  <c r="NS129" i="65032"/>
  <c r="NT129" i="65032" s="1"/>
  <c r="NQ126" i="65032"/>
  <c r="NR126" i="65032" s="1"/>
  <c r="NS126" i="65032"/>
  <c r="NT126" i="65032" s="1"/>
  <c r="NQ123" i="65032"/>
  <c r="NR123" i="65032" s="1"/>
  <c r="NS123" i="65032"/>
  <c r="NT123" i="65032" s="1"/>
  <c r="NQ127" i="65032"/>
  <c r="NR127" i="65032" s="1"/>
  <c r="NS127" i="65032"/>
  <c r="NT127" i="65032" s="1"/>
  <c r="NQ128" i="65032"/>
  <c r="NR128" i="65032" s="1"/>
  <c r="NS128" i="65032"/>
  <c r="NT128" i="65032" s="1"/>
  <c r="NQ124" i="65032"/>
  <c r="NR124" i="65032" s="1"/>
  <c r="NS124" i="65032"/>
  <c r="NT124" i="65032" s="1"/>
  <c r="NS150" i="65032"/>
  <c r="NT150" i="65032" s="1"/>
  <c r="NQ150" i="65032"/>
  <c r="NR150" i="65032" s="1"/>
  <c r="NQ125" i="65032"/>
  <c r="NR125" i="65032" s="1"/>
  <c r="NS125" i="65032"/>
  <c r="NT125" i="65032" s="1"/>
  <c r="NQ121" i="65032"/>
  <c r="NR121" i="65032" s="1"/>
  <c r="NS121" i="65032"/>
  <c r="NT121" i="65032" s="1"/>
  <c r="NQ122" i="65032"/>
  <c r="NR122" i="65032" s="1"/>
  <c r="NS122" i="65032"/>
  <c r="NT122" i="65032" s="1"/>
  <c r="NY325" i="65032" l="1"/>
  <c r="NZ325" i="65032" s="1"/>
  <c r="OA325" i="65032"/>
  <c r="OB325" i="65032" s="1"/>
  <c r="NY314" i="65032"/>
  <c r="NZ314" i="65032" s="1"/>
  <c r="OA314" i="65032"/>
  <c r="OB314" i="65032" s="1"/>
  <c r="OA298" i="65032"/>
  <c r="OB298" i="65032" s="1"/>
  <c r="NY298" i="65032"/>
  <c r="NZ298" i="65032" s="1"/>
  <c r="NY285" i="65032"/>
  <c r="NZ285" i="65032" s="1"/>
  <c r="OA285" i="65032"/>
  <c r="OB285" i="65032" s="1"/>
  <c r="OA312" i="65032"/>
  <c r="OB312" i="65032" s="1"/>
  <c r="NY312" i="65032"/>
  <c r="NZ312" i="65032" s="1"/>
  <c r="OA284" i="65032"/>
  <c r="OB284" i="65032" s="1"/>
  <c r="NY284" i="65032"/>
  <c r="NZ284" i="65032" s="1"/>
  <c r="NY319" i="65032"/>
  <c r="NZ319" i="65032" s="1"/>
  <c r="OA319" i="65032"/>
  <c r="OB319" i="65032" s="1"/>
  <c r="OA308" i="65032"/>
  <c r="OB308" i="65032" s="1"/>
  <c r="NY308" i="65032"/>
  <c r="NZ308" i="65032" s="1"/>
  <c r="NY331" i="65032"/>
  <c r="NZ331" i="65032" s="1"/>
  <c r="OA331" i="65032"/>
  <c r="OB331" i="65032" s="1"/>
  <c r="NY295" i="65032"/>
  <c r="NZ295" i="65032" s="1"/>
  <c r="OA295" i="65032"/>
  <c r="OB295" i="65032" s="1"/>
  <c r="OA300" i="65032"/>
  <c r="OB300" i="65032" s="1"/>
  <c r="NY300" i="65032"/>
  <c r="NZ300" i="65032" s="1"/>
  <c r="NY329" i="65032"/>
  <c r="NZ329" i="65032" s="1"/>
  <c r="OA329" i="65032"/>
  <c r="OB329" i="65032" s="1"/>
  <c r="OA337" i="65032"/>
  <c r="OB337" i="65032" s="1"/>
  <c r="NY337" i="65032"/>
  <c r="NZ337" i="65032" s="1"/>
  <c r="NY336" i="65032"/>
  <c r="NZ336" i="65032" s="1"/>
  <c r="OA336" i="65032"/>
  <c r="OB336" i="65032" s="1"/>
  <c r="OA302" i="65032"/>
  <c r="OB302" i="65032" s="1"/>
  <c r="NY302" i="65032"/>
  <c r="NZ302" i="65032" s="1"/>
  <c r="OA310" i="65032"/>
  <c r="OB310" i="65032" s="1"/>
  <c r="NY310" i="65032"/>
  <c r="NZ310" i="65032" s="1"/>
  <c r="NY307" i="65032"/>
  <c r="NZ307" i="65032" s="1"/>
  <c r="OA307" i="65032"/>
  <c r="OB307" i="65032" s="1"/>
  <c r="NY303" i="65032"/>
  <c r="NZ303" i="65032" s="1"/>
  <c r="OA303" i="65032"/>
  <c r="OB303" i="65032" s="1"/>
  <c r="OA294" i="65032"/>
  <c r="OB294" i="65032" s="1"/>
  <c r="NY294" i="65032"/>
  <c r="NZ294" i="65032" s="1"/>
  <c r="OA296" i="65032"/>
  <c r="OB296" i="65032" s="1"/>
  <c r="NY296" i="65032"/>
  <c r="NZ296" i="65032" s="1"/>
  <c r="NY283" i="65032"/>
  <c r="NZ283" i="65032" s="1"/>
  <c r="OA283" i="65032"/>
  <c r="OB283" i="65032" s="1"/>
  <c r="OA315" i="65032"/>
  <c r="OB315" i="65032" s="1"/>
  <c r="NY315" i="65032"/>
  <c r="NZ315" i="65032" s="1"/>
  <c r="NY339" i="65032"/>
  <c r="NZ339" i="65032" s="1"/>
  <c r="OA339" i="65032"/>
  <c r="OB339" i="65032" s="1"/>
  <c r="NY286" i="65032"/>
  <c r="NZ286" i="65032" s="1"/>
  <c r="OA286" i="65032"/>
  <c r="OB286" i="65032" s="1"/>
  <c r="OA304" i="65032"/>
  <c r="OB304" i="65032" s="1"/>
  <c r="NY304" i="65032"/>
  <c r="NZ304" i="65032" s="1"/>
  <c r="OA341" i="65032"/>
  <c r="OB341" i="65032" s="1"/>
  <c r="NY341" i="65032"/>
  <c r="NZ341" i="65032" s="1"/>
  <c r="OA287" i="65032"/>
  <c r="OB287" i="65032" s="1"/>
  <c r="NY287" i="65032"/>
  <c r="NZ287" i="65032" s="1"/>
  <c r="NY311" i="65032"/>
  <c r="NZ311" i="65032" s="1"/>
  <c r="OA311" i="65032"/>
  <c r="OB311" i="65032" s="1"/>
  <c r="NY293" i="65032"/>
  <c r="NZ293" i="65032" s="1"/>
  <c r="OA293" i="65032"/>
  <c r="OB293" i="65032" s="1"/>
  <c r="NW282" i="65032"/>
  <c r="NX282" i="65032" s="1"/>
  <c r="NU282" i="65032"/>
  <c r="NV282" i="65032" s="1"/>
  <c r="NY332" i="65032"/>
  <c r="NZ332" i="65032" s="1"/>
  <c r="OA332" i="65032"/>
  <c r="OB332" i="65032" s="1"/>
  <c r="NY320" i="65032"/>
  <c r="NZ320" i="65032" s="1"/>
  <c r="OA320" i="65032"/>
  <c r="OB320" i="65032" s="1"/>
  <c r="OA330" i="65032"/>
  <c r="OB330" i="65032" s="1"/>
  <c r="NY330" i="65032"/>
  <c r="NZ330" i="65032" s="1"/>
  <c r="NY323" i="65032"/>
  <c r="NZ323" i="65032" s="1"/>
  <c r="OA323" i="65032"/>
  <c r="OB323" i="65032" s="1"/>
  <c r="OA306" i="65032"/>
  <c r="OB306" i="65032" s="1"/>
  <c r="NY306" i="65032"/>
  <c r="NZ306" i="65032" s="1"/>
  <c r="OA292" i="65032"/>
  <c r="OB292" i="65032" s="1"/>
  <c r="NY292" i="65032"/>
  <c r="NZ292" i="65032" s="1"/>
  <c r="OA326" i="65032"/>
  <c r="OB326" i="65032" s="1"/>
  <c r="NY326" i="65032"/>
  <c r="NZ326" i="65032" s="1"/>
  <c r="NY321" i="65032"/>
  <c r="NZ321" i="65032" s="1"/>
  <c r="OA321" i="65032"/>
  <c r="OB321" i="65032" s="1"/>
  <c r="NY318" i="65032"/>
  <c r="NZ318" i="65032" s="1"/>
  <c r="OA318" i="65032"/>
  <c r="OB318" i="65032" s="1"/>
  <c r="OA305" i="65032"/>
  <c r="OB305" i="65032" s="1"/>
  <c r="NY305" i="65032"/>
  <c r="NZ305" i="65032" s="1"/>
  <c r="NY340" i="65032"/>
  <c r="NZ340" i="65032" s="1"/>
  <c r="OA340" i="65032"/>
  <c r="OB340" i="65032" s="1"/>
  <c r="NY291" i="65032"/>
  <c r="NZ291" i="65032" s="1"/>
  <c r="OA291" i="65032"/>
  <c r="OB291" i="65032" s="1"/>
  <c r="OA299" i="65032"/>
  <c r="OB299" i="65032" s="1"/>
  <c r="NY299" i="65032"/>
  <c r="NZ299" i="65032" s="1"/>
  <c r="NY327" i="65032"/>
  <c r="NZ327" i="65032" s="1"/>
  <c r="OA327" i="65032"/>
  <c r="OB327" i="65032" s="1"/>
  <c r="NY290" i="65032"/>
  <c r="NZ290" i="65032" s="1"/>
  <c r="OA290" i="65032"/>
  <c r="OB290" i="65032" s="1"/>
  <c r="OA309" i="65032"/>
  <c r="OB309" i="65032" s="1"/>
  <c r="NY309" i="65032"/>
  <c r="NZ309" i="65032" s="1"/>
  <c r="OA288" i="65032"/>
  <c r="OB288" i="65032" s="1"/>
  <c r="NY288" i="65032"/>
  <c r="NZ288" i="65032" s="1"/>
  <c r="NY313" i="65032"/>
  <c r="NZ313" i="65032" s="1"/>
  <c r="OA313" i="65032"/>
  <c r="OB313" i="65032" s="1"/>
  <c r="OA333" i="65032"/>
  <c r="OB333" i="65032" s="1"/>
  <c r="NY333" i="65032"/>
  <c r="NZ333" i="65032" s="1"/>
  <c r="NY317" i="65032"/>
  <c r="NZ317" i="65032" s="1"/>
  <c r="OA317" i="65032"/>
  <c r="OB317" i="65032" s="1"/>
  <c r="OA324" i="65032"/>
  <c r="OB324" i="65032" s="1"/>
  <c r="NY324" i="65032"/>
  <c r="NZ324" i="65032" s="1"/>
  <c r="NY328" i="65032"/>
  <c r="NZ328" i="65032" s="1"/>
  <c r="OA328" i="65032"/>
  <c r="OB328" i="65032" s="1"/>
  <c r="NY322" i="65032"/>
  <c r="NZ322" i="65032" s="1"/>
  <c r="OA322" i="65032"/>
  <c r="OB322" i="65032" s="1"/>
  <c r="NY316" i="65032"/>
  <c r="NZ316" i="65032" s="1"/>
  <c r="OA316" i="65032"/>
  <c r="OB316" i="65032" s="1"/>
  <c r="NY335" i="65032"/>
  <c r="NZ335" i="65032" s="1"/>
  <c r="OA335" i="65032"/>
  <c r="OB335" i="65032" s="1"/>
  <c r="NY334" i="65032"/>
  <c r="NZ334" i="65032" s="1"/>
  <c r="OA334" i="65032"/>
  <c r="OB334" i="65032" s="1"/>
  <c r="OA301" i="65032"/>
  <c r="OB301" i="65032" s="1"/>
  <c r="NY301" i="65032"/>
  <c r="NZ301" i="65032" s="1"/>
  <c r="OA338" i="65032"/>
  <c r="OB338" i="65032" s="1"/>
  <c r="NY338" i="65032"/>
  <c r="NZ338" i="65032" s="1"/>
  <c r="NY289" i="65032"/>
  <c r="NZ289" i="65032" s="1"/>
  <c r="OA289" i="65032"/>
  <c r="OB289" i="65032" s="1"/>
  <c r="NY297" i="65032"/>
  <c r="NZ297" i="65032" s="1"/>
  <c r="OA297" i="65032"/>
  <c r="OB297" i="65032" s="1"/>
  <c r="LF66" i="65032"/>
  <c r="LE193" i="65032"/>
  <c r="LH66" i="65032"/>
  <c r="LG193" i="65032"/>
  <c r="LG257" i="65032" s="1"/>
  <c r="LE48" i="65032"/>
  <c r="LD175" i="65032"/>
  <c r="LD239" i="65032" s="1"/>
  <c r="FM48" i="65032"/>
  <c r="LG48" i="65032"/>
  <c r="LA239" i="65032"/>
  <c r="LB239" i="65032" s="1"/>
  <c r="LB175" i="65032"/>
  <c r="KR49" i="65032"/>
  <c r="KQ176" i="65032"/>
  <c r="KQ240" i="65032" s="1"/>
  <c r="KO176" i="65032"/>
  <c r="KP49" i="65032"/>
  <c r="LJ70" i="65032"/>
  <c r="LI197" i="65032"/>
  <c r="NT62" i="65032"/>
  <c r="NU62" i="65032" s="1"/>
  <c r="NU189" i="65032" s="1"/>
  <c r="LL70" i="65032"/>
  <c r="LK197" i="65032"/>
  <c r="LK261" i="65032" s="1"/>
  <c r="LV50" i="65032"/>
  <c r="LU177" i="65032"/>
  <c r="LX50" i="65032"/>
  <c r="LW177" i="65032"/>
  <c r="LW241" i="65032" s="1"/>
  <c r="KP38" i="65032"/>
  <c r="KO165" i="65032"/>
  <c r="KR38" i="65032"/>
  <c r="KQ165" i="65032"/>
  <c r="KQ229" i="65032" s="1"/>
  <c r="LF31" i="65032"/>
  <c r="LE158" i="65032"/>
  <c r="KP32" i="65032"/>
  <c r="KO159" i="65032"/>
  <c r="LH31" i="65032"/>
  <c r="LG158" i="65032"/>
  <c r="LG222" i="65032" s="1"/>
  <c r="KQ159" i="65032"/>
  <c r="KQ223" i="65032" s="1"/>
  <c r="KR32" i="65032"/>
  <c r="KU43" i="65032"/>
  <c r="KR170" i="65032"/>
  <c r="KR234" i="65032" s="1"/>
  <c r="FJ43" i="65032"/>
  <c r="KS43" i="65032"/>
  <c r="KP170" i="65032"/>
  <c r="KO234" i="65032"/>
  <c r="KP234" i="65032" s="1"/>
  <c r="FK41" i="65032"/>
  <c r="KY41" i="65032"/>
  <c r="KV168" i="65032"/>
  <c r="KV232" i="65032" s="1"/>
  <c r="KW41" i="65032"/>
  <c r="KT168" i="65032"/>
  <c r="KS232" i="65032"/>
  <c r="KT232" i="65032" s="1"/>
  <c r="KS169" i="65032"/>
  <c r="KT42" i="65032"/>
  <c r="LE205" i="65032"/>
  <c r="LF78" i="65032"/>
  <c r="KU169" i="65032"/>
  <c r="KU233" i="65032" s="1"/>
  <c r="KV42" i="65032"/>
  <c r="LH78" i="65032"/>
  <c r="LG205" i="65032"/>
  <c r="LG269" i="65032" s="1"/>
  <c r="LJ79" i="65032"/>
  <c r="LI206" i="65032"/>
  <c r="LL79" i="65032"/>
  <c r="LK206" i="65032"/>
  <c r="LK270" i="65032" s="1"/>
  <c r="LJ161" i="65032"/>
  <c r="LI225" i="65032"/>
  <c r="LJ225" i="65032" s="1"/>
  <c r="KL160" i="65032"/>
  <c r="KK224" i="65032"/>
  <c r="KL224" i="65032" s="1"/>
  <c r="KQ33" i="65032"/>
  <c r="FI33" i="65032"/>
  <c r="KO33" i="65032"/>
  <c r="KN160" i="65032"/>
  <c r="KN224" i="65032" s="1"/>
  <c r="LO34" i="65032"/>
  <c r="FO34" i="65032"/>
  <c r="LL161" i="65032"/>
  <c r="LL225" i="65032" s="1"/>
  <c r="LM34" i="65032"/>
  <c r="MH81" i="65032"/>
  <c r="MG208" i="65032"/>
  <c r="KZ73" i="65032"/>
  <c r="KY200" i="65032"/>
  <c r="KY264" i="65032" s="1"/>
  <c r="MQ84" i="65032"/>
  <c r="FV84" i="65032"/>
  <c r="MN211" i="65032"/>
  <c r="MN275" i="65032" s="1"/>
  <c r="MO84" i="65032"/>
  <c r="KP173" i="65032"/>
  <c r="KO237" i="65032"/>
  <c r="KP237" i="65032" s="1"/>
  <c r="KW200" i="65032"/>
  <c r="KX73" i="65032"/>
  <c r="MJ81" i="65032"/>
  <c r="MI208" i="65032"/>
  <c r="MI272" i="65032" s="1"/>
  <c r="KW248" i="65032"/>
  <c r="KX248" i="65032" s="1"/>
  <c r="KX184" i="65032"/>
  <c r="ML211" i="65032"/>
  <c r="MK275" i="65032"/>
  <c r="ML275" i="65032" s="1"/>
  <c r="KZ184" i="65032"/>
  <c r="KZ248" i="65032" s="1"/>
  <c r="LC57" i="65032"/>
  <c r="LA57" i="65032"/>
  <c r="FL57" i="65032"/>
  <c r="KU46" i="65032"/>
  <c r="KR173" i="65032"/>
  <c r="KR237" i="65032" s="1"/>
  <c r="KS46" i="65032"/>
  <c r="FJ46" i="65032"/>
  <c r="LG207" i="65032"/>
  <c r="LG271" i="65032" s="1"/>
  <c r="LH80" i="65032"/>
  <c r="LB61" i="65032"/>
  <c r="LA188" i="65032"/>
  <c r="LE207" i="65032"/>
  <c r="LF80" i="65032"/>
  <c r="FI40" i="65032"/>
  <c r="KN167" i="65032"/>
  <c r="KN231" i="65032" s="1"/>
  <c r="KQ40" i="65032"/>
  <c r="KO40" i="65032"/>
  <c r="LK82" i="65032"/>
  <c r="FN82" i="65032"/>
  <c r="LH209" i="65032"/>
  <c r="LH273" i="65032" s="1"/>
  <c r="LI82" i="65032"/>
  <c r="KL167" i="65032"/>
  <c r="KK231" i="65032"/>
  <c r="KL231" i="65032" s="1"/>
  <c r="LI162" i="65032"/>
  <c r="LJ35" i="65032"/>
  <c r="KU68" i="65032"/>
  <c r="KS68" i="65032"/>
  <c r="FJ68" i="65032"/>
  <c r="KR195" i="65032"/>
  <c r="KR259" i="65032" s="1"/>
  <c r="LG199" i="65032"/>
  <c r="LG263" i="65032" s="1"/>
  <c r="LH72" i="65032"/>
  <c r="LK183" i="65032"/>
  <c r="LK247" i="65032" s="1"/>
  <c r="LL56" i="65032"/>
  <c r="KY156" i="65032"/>
  <c r="KY220" i="65032" s="1"/>
  <c r="KZ29" i="65032"/>
  <c r="LD61" i="65032"/>
  <c r="LC188" i="65032"/>
  <c r="LC252" i="65032" s="1"/>
  <c r="LF209" i="65032"/>
  <c r="LE273" i="65032"/>
  <c r="LF273" i="65032" s="1"/>
  <c r="KP195" i="65032"/>
  <c r="KO259" i="65032"/>
  <c r="KP259" i="65032" s="1"/>
  <c r="LE199" i="65032"/>
  <c r="LF72" i="65032"/>
  <c r="LL35" i="65032"/>
  <c r="LK162" i="65032"/>
  <c r="LK226" i="65032" s="1"/>
  <c r="LI183" i="65032"/>
  <c r="LJ56" i="65032"/>
  <c r="KX29" i="65032"/>
  <c r="KW156" i="65032"/>
  <c r="KQ45" i="65032"/>
  <c r="KO45" i="65032"/>
  <c r="FI45" i="65032"/>
  <c r="KN172" i="65032"/>
  <c r="KN236" i="65032" s="1"/>
  <c r="LD64" i="65032"/>
  <c r="LC191" i="65032"/>
  <c r="LC255" i="65032" s="1"/>
  <c r="KO276" i="65032"/>
  <c r="KP276" i="65032" s="1"/>
  <c r="KP212" i="65032"/>
  <c r="KQ178" i="65032"/>
  <c r="KQ242" i="65032" s="1"/>
  <c r="KR51" i="65032"/>
  <c r="KU76" i="65032"/>
  <c r="FJ76" i="65032"/>
  <c r="KR203" i="65032"/>
  <c r="KR267" i="65032" s="1"/>
  <c r="KS76" i="65032"/>
  <c r="KO267" i="65032"/>
  <c r="KP267" i="65032" s="1"/>
  <c r="KP203" i="65032"/>
  <c r="LB64" i="65032"/>
  <c r="LA191" i="65032"/>
  <c r="KU85" i="65032"/>
  <c r="KS85" i="65032"/>
  <c r="FJ85" i="65032"/>
  <c r="KR212" i="65032"/>
  <c r="KR276" i="65032" s="1"/>
  <c r="KL172" i="65032"/>
  <c r="KK236" i="65032"/>
  <c r="KL236" i="65032" s="1"/>
  <c r="KP51" i="65032"/>
  <c r="KO178" i="65032"/>
  <c r="KV30" i="65032"/>
  <c r="KU157" i="65032"/>
  <c r="KU221" i="65032" s="1"/>
  <c r="KY164" i="65032"/>
  <c r="KY228" i="65032" s="1"/>
  <c r="KZ37" i="65032"/>
  <c r="KT69" i="65032"/>
  <c r="KS196" i="65032"/>
  <c r="KN171" i="65032"/>
  <c r="KN235" i="65032" s="1"/>
  <c r="KQ44" i="65032"/>
  <c r="KO44" i="65032"/>
  <c r="FI44" i="65032"/>
  <c r="KL155" i="65032"/>
  <c r="KK219" i="65032"/>
  <c r="KL219" i="65032" s="1"/>
  <c r="LL63" i="65032"/>
  <c r="LK190" i="65032"/>
  <c r="LK254" i="65032" s="1"/>
  <c r="KS213" i="65032"/>
  <c r="KT86" i="65032"/>
  <c r="KV69" i="65032"/>
  <c r="KU196" i="65032"/>
  <c r="KU260" i="65032" s="1"/>
  <c r="KP27" i="65032"/>
  <c r="KO154" i="65032"/>
  <c r="KT30" i="65032"/>
  <c r="KS157" i="65032"/>
  <c r="LJ63" i="65032"/>
  <c r="LI190" i="65032"/>
  <c r="KV86" i="65032"/>
  <c r="KU213" i="65032"/>
  <c r="KU277" i="65032" s="1"/>
  <c r="KL171" i="65032"/>
  <c r="KK235" i="65032"/>
  <c r="KL235" i="65032" s="1"/>
  <c r="KR27" i="65032"/>
  <c r="KQ154" i="65032"/>
  <c r="KQ218" i="65032" s="1"/>
  <c r="FI28" i="65032"/>
  <c r="KQ28" i="65032"/>
  <c r="KO28" i="65032"/>
  <c r="KN155" i="65032"/>
  <c r="KN219" i="65032" s="1"/>
  <c r="KX37" i="65032"/>
  <c r="KW164" i="65032"/>
  <c r="LB187" i="65032"/>
  <c r="LA251" i="65032"/>
  <c r="LB251" i="65032" s="1"/>
  <c r="KW52" i="65032"/>
  <c r="KV179" i="65032"/>
  <c r="KV243" i="65032" s="1"/>
  <c r="KY52" i="65032"/>
  <c r="FK52" i="65032"/>
  <c r="FK71" i="65032"/>
  <c r="KV198" i="65032"/>
  <c r="KV262" i="65032" s="1"/>
  <c r="KW71" i="65032"/>
  <c r="KY71" i="65032"/>
  <c r="LG75" i="65032"/>
  <c r="LD202" i="65032"/>
  <c r="LD266" i="65032" s="1"/>
  <c r="LE75" i="65032"/>
  <c r="FM75" i="65032"/>
  <c r="KO230" i="65032"/>
  <c r="KP230" i="65032" s="1"/>
  <c r="KP166" i="65032"/>
  <c r="KS39" i="65032"/>
  <c r="KR166" i="65032"/>
  <c r="KR230" i="65032" s="1"/>
  <c r="KU39" i="65032"/>
  <c r="FJ39" i="65032"/>
  <c r="LF194" i="65032"/>
  <c r="LE258" i="65032"/>
  <c r="LF258" i="65032" s="1"/>
  <c r="KT59" i="65032"/>
  <c r="KS186" i="65032"/>
  <c r="FN67" i="65032"/>
  <c r="LH194" i="65032"/>
  <c r="LH258" i="65032" s="1"/>
  <c r="LK67" i="65032"/>
  <c r="LI67" i="65032"/>
  <c r="LF201" i="65032"/>
  <c r="LE265" i="65032"/>
  <c r="LF265" i="65032" s="1"/>
  <c r="KT65" i="65032"/>
  <c r="KS192" i="65032"/>
  <c r="KP181" i="65032"/>
  <c r="KO245" i="65032"/>
  <c r="KP245" i="65032" s="1"/>
  <c r="LK74" i="65032"/>
  <c r="LI74" i="65032"/>
  <c r="FN74" i="65032"/>
  <c r="LH201" i="65032"/>
  <c r="LH265" i="65032" s="1"/>
  <c r="KT83" i="65032"/>
  <c r="KS210" i="65032"/>
  <c r="KV59" i="65032"/>
  <c r="KU186" i="65032"/>
  <c r="KU250" i="65032" s="1"/>
  <c r="LE60" i="65032"/>
  <c r="LG60" i="65032"/>
  <c r="FM60" i="65032"/>
  <c r="LD187" i="65032"/>
  <c r="LD251" i="65032" s="1"/>
  <c r="KT198" i="65032"/>
  <c r="KS262" i="65032"/>
  <c r="KT262" i="65032" s="1"/>
  <c r="KT47" i="65032"/>
  <c r="KS174" i="65032"/>
  <c r="LH36" i="65032"/>
  <c r="LG163" i="65032"/>
  <c r="LG227" i="65032" s="1"/>
  <c r="KV65" i="65032"/>
  <c r="KU192" i="65032"/>
  <c r="KU256" i="65032" s="1"/>
  <c r="KV83" i="65032"/>
  <c r="KU210" i="65032"/>
  <c r="KU274" i="65032" s="1"/>
  <c r="KU54" i="65032"/>
  <c r="KS54" i="65032"/>
  <c r="FJ54" i="65032"/>
  <c r="KR181" i="65032"/>
  <c r="KR245" i="65032" s="1"/>
  <c r="KT179" i="65032"/>
  <c r="KS243" i="65032"/>
  <c r="KT243" i="65032" s="1"/>
  <c r="LA266" i="65032"/>
  <c r="LB266" i="65032" s="1"/>
  <c r="LB202" i="65032"/>
  <c r="KV47" i="65032"/>
  <c r="KU174" i="65032"/>
  <c r="KU238" i="65032" s="1"/>
  <c r="LF36" i="65032"/>
  <c r="LE163" i="65032"/>
  <c r="KP204" i="65032"/>
  <c r="KO268" i="65032"/>
  <c r="KP268" i="65032" s="1"/>
  <c r="KU77" i="65032"/>
  <c r="KS77" i="65032"/>
  <c r="FJ77" i="65032"/>
  <c r="KR204" i="65032"/>
  <c r="KR268" i="65032" s="1"/>
  <c r="KP180" i="65032"/>
  <c r="KO244" i="65032"/>
  <c r="KP244" i="65032" s="1"/>
  <c r="KS53" i="65032"/>
  <c r="FJ53" i="65032"/>
  <c r="KU53" i="65032"/>
  <c r="KR180" i="65032"/>
  <c r="KR244" i="65032" s="1"/>
  <c r="KU55" i="65032"/>
  <c r="KS55" i="65032"/>
  <c r="KR182" i="65032"/>
  <c r="KR246" i="65032" s="1"/>
  <c r="FJ55" i="65032"/>
  <c r="KO246" i="65032"/>
  <c r="KP246" i="65032" s="1"/>
  <c r="KP182" i="65032"/>
  <c r="KO249" i="65032"/>
  <c r="KP249" i="65032" s="1"/>
  <c r="KP185" i="65032"/>
  <c r="KU58" i="65032"/>
  <c r="KS58" i="65032"/>
  <c r="KR185" i="65032"/>
  <c r="KR249" i="65032" s="1"/>
  <c r="FJ58" i="65032"/>
  <c r="NR189" i="65032"/>
  <c r="NQ253" i="65032"/>
  <c r="NR253" i="65032" s="1"/>
  <c r="NW122" i="65032"/>
  <c r="NX122" i="65032" s="1"/>
  <c r="NU122" i="65032"/>
  <c r="NV122" i="65032" s="1"/>
  <c r="NW125" i="65032"/>
  <c r="NX125" i="65032" s="1"/>
  <c r="NU125" i="65032"/>
  <c r="NV125" i="65032" s="1"/>
  <c r="NU150" i="65032"/>
  <c r="NV150" i="65032" s="1"/>
  <c r="NW150" i="65032"/>
  <c r="NX150" i="65032" s="1"/>
  <c r="NU148" i="65032"/>
  <c r="NV148" i="65032" s="1"/>
  <c r="NW148" i="65032"/>
  <c r="NX148" i="65032" s="1"/>
  <c r="NU117" i="65032"/>
  <c r="NV117" i="65032" s="1"/>
  <c r="NW117" i="65032"/>
  <c r="NX117" i="65032" s="1"/>
  <c r="NU120" i="65032"/>
  <c r="NV120" i="65032" s="1"/>
  <c r="NW120" i="65032"/>
  <c r="NX120" i="65032" s="1"/>
  <c r="NU114" i="65032"/>
  <c r="NV114" i="65032" s="1"/>
  <c r="NW114" i="65032"/>
  <c r="NX114" i="65032" s="1"/>
  <c r="NU118" i="65032"/>
  <c r="NV118" i="65032" s="1"/>
  <c r="NW118" i="65032"/>
  <c r="NX118" i="65032" s="1"/>
  <c r="NU115" i="65032"/>
  <c r="NV115" i="65032" s="1"/>
  <c r="NW115" i="65032"/>
  <c r="NX115" i="65032" s="1"/>
  <c r="NU119" i="65032"/>
  <c r="NV119" i="65032" s="1"/>
  <c r="NW119" i="65032"/>
  <c r="NX119" i="65032" s="1"/>
  <c r="NU116" i="65032"/>
  <c r="NV116" i="65032" s="1"/>
  <c r="NW116" i="65032"/>
  <c r="NX116" i="65032" s="1"/>
  <c r="NU149" i="65032"/>
  <c r="NV149" i="65032" s="1"/>
  <c r="NW149" i="65032"/>
  <c r="NX149" i="65032" s="1"/>
  <c r="NQ108" i="65032"/>
  <c r="NR108" i="65032" s="1"/>
  <c r="NS108" i="65032"/>
  <c r="NT108" i="65032" s="1"/>
  <c r="NQ109" i="65032"/>
  <c r="NR109" i="65032" s="1"/>
  <c r="NS109" i="65032"/>
  <c r="NT109" i="65032" s="1"/>
  <c r="NQ110" i="65032"/>
  <c r="NR110" i="65032" s="1"/>
  <c r="NS110" i="65032"/>
  <c r="NT110" i="65032" s="1"/>
  <c r="NU130" i="65032"/>
  <c r="NV130" i="65032" s="1"/>
  <c r="NW130" i="65032"/>
  <c r="NX130" i="65032" s="1"/>
  <c r="NQ100" i="65032"/>
  <c r="NR100" i="65032" s="1"/>
  <c r="NS100" i="65032"/>
  <c r="NT100" i="65032" s="1"/>
  <c r="NQ104" i="65032"/>
  <c r="NR104" i="65032" s="1"/>
  <c r="NS104" i="65032"/>
  <c r="NT104" i="65032" s="1"/>
  <c r="NQ94" i="65032"/>
  <c r="NR94" i="65032" s="1"/>
  <c r="NS94" i="65032"/>
  <c r="NT94" i="65032" s="1"/>
  <c r="NQ106" i="65032"/>
  <c r="NR106" i="65032" s="1"/>
  <c r="NS106" i="65032"/>
  <c r="NT106" i="65032" s="1"/>
  <c r="NQ107" i="65032"/>
  <c r="NR107" i="65032" s="1"/>
  <c r="NS107" i="65032"/>
  <c r="NT107" i="65032" s="1"/>
  <c r="NQ95" i="65032"/>
  <c r="NR95" i="65032" s="1"/>
  <c r="NS95" i="65032"/>
  <c r="NT95" i="65032" s="1"/>
  <c r="NQ101" i="65032"/>
  <c r="NR101" i="65032" s="1"/>
  <c r="NS101" i="65032"/>
  <c r="NT101" i="65032" s="1"/>
  <c r="NQ96" i="65032"/>
  <c r="NR96" i="65032" s="1"/>
  <c r="NS96" i="65032"/>
  <c r="NT96" i="65032" s="1"/>
  <c r="NQ98" i="65032"/>
  <c r="NR98" i="65032" s="1"/>
  <c r="NS98" i="65032"/>
  <c r="NT98" i="65032" s="1"/>
  <c r="NQ102" i="65032"/>
  <c r="NR102" i="65032" s="1"/>
  <c r="NS102" i="65032"/>
  <c r="NT102" i="65032" s="1"/>
  <c r="NQ92" i="65032"/>
  <c r="NR92" i="65032" s="1"/>
  <c r="NS92" i="65032"/>
  <c r="NT92" i="65032" s="1"/>
  <c r="NQ105" i="65032"/>
  <c r="NR105" i="65032" s="1"/>
  <c r="NS105" i="65032"/>
  <c r="NT105" i="65032" s="1"/>
  <c r="NQ97" i="65032"/>
  <c r="NR97" i="65032" s="1"/>
  <c r="NS97" i="65032"/>
  <c r="NT97" i="65032" s="1"/>
  <c r="NQ103" i="65032"/>
  <c r="NR103" i="65032" s="1"/>
  <c r="NS103" i="65032"/>
  <c r="NT103" i="65032" s="1"/>
  <c r="NQ93" i="65032"/>
  <c r="NR93" i="65032" s="1"/>
  <c r="NS93" i="65032"/>
  <c r="NT93" i="65032" s="1"/>
  <c r="NQ99" i="65032"/>
  <c r="NR99" i="65032" s="1"/>
  <c r="NS99" i="65032"/>
  <c r="NT99" i="65032" s="1"/>
  <c r="NW121" i="65032"/>
  <c r="NX121" i="65032" s="1"/>
  <c r="NU121" i="65032"/>
  <c r="NV121" i="65032" s="1"/>
  <c r="NW124" i="65032"/>
  <c r="NX124" i="65032" s="1"/>
  <c r="NU124" i="65032"/>
  <c r="NV124" i="65032" s="1"/>
  <c r="NW128" i="65032"/>
  <c r="NX128" i="65032" s="1"/>
  <c r="NU128" i="65032"/>
  <c r="NV128" i="65032" s="1"/>
  <c r="NW127" i="65032"/>
  <c r="NX127" i="65032" s="1"/>
  <c r="NU127" i="65032"/>
  <c r="NV127" i="65032" s="1"/>
  <c r="NW123" i="65032"/>
  <c r="NX123" i="65032" s="1"/>
  <c r="NU123" i="65032"/>
  <c r="NV123" i="65032" s="1"/>
  <c r="NW126" i="65032"/>
  <c r="NX126" i="65032" s="1"/>
  <c r="NU126" i="65032"/>
  <c r="NV126" i="65032" s="1"/>
  <c r="NW129" i="65032"/>
  <c r="NX129" i="65032" s="1"/>
  <c r="NU129" i="65032"/>
  <c r="NV129" i="65032" s="1"/>
  <c r="NW140" i="65032"/>
  <c r="NX140" i="65032" s="1"/>
  <c r="NU140" i="65032"/>
  <c r="NV140" i="65032" s="1"/>
  <c r="NW141" i="65032"/>
  <c r="NX141" i="65032" s="1"/>
  <c r="NU141" i="65032"/>
  <c r="NV141" i="65032" s="1"/>
  <c r="NW112" i="65032"/>
  <c r="NX112" i="65032" s="1"/>
  <c r="NU112" i="65032"/>
  <c r="NV112" i="65032" s="1"/>
  <c r="NW136" i="65032"/>
  <c r="NX136" i="65032" s="1"/>
  <c r="NU136" i="65032"/>
  <c r="NV136" i="65032" s="1"/>
  <c r="NW144" i="65032"/>
  <c r="NX144" i="65032" s="1"/>
  <c r="NU144" i="65032"/>
  <c r="NV144" i="65032" s="1"/>
  <c r="NW131" i="65032"/>
  <c r="NX131" i="65032" s="1"/>
  <c r="NU131" i="65032"/>
  <c r="NV131" i="65032" s="1"/>
  <c r="NW139" i="65032"/>
  <c r="NX139" i="65032" s="1"/>
  <c r="NU139" i="65032"/>
  <c r="NV139" i="65032" s="1"/>
  <c r="NW134" i="65032"/>
  <c r="NX134" i="65032" s="1"/>
  <c r="NU134" i="65032"/>
  <c r="NV134" i="65032" s="1"/>
  <c r="NW138" i="65032"/>
  <c r="NX138" i="65032" s="1"/>
  <c r="NU138" i="65032"/>
  <c r="NV138" i="65032" s="1"/>
  <c r="NW142" i="65032"/>
  <c r="NX142" i="65032" s="1"/>
  <c r="NU142" i="65032"/>
  <c r="NV142" i="65032" s="1"/>
  <c r="NW146" i="65032"/>
  <c r="NX146" i="65032" s="1"/>
  <c r="NU146" i="65032"/>
  <c r="NV146" i="65032" s="1"/>
  <c r="NW133" i="65032"/>
  <c r="NX133" i="65032" s="1"/>
  <c r="NU133" i="65032"/>
  <c r="NV133" i="65032" s="1"/>
  <c r="NW137" i="65032"/>
  <c r="NX137" i="65032" s="1"/>
  <c r="NU137" i="65032"/>
  <c r="NV137" i="65032" s="1"/>
  <c r="NW145" i="65032"/>
  <c r="NX145" i="65032" s="1"/>
  <c r="NU145" i="65032"/>
  <c r="NV145" i="65032" s="1"/>
  <c r="NW111" i="65032"/>
  <c r="NX111" i="65032" s="1"/>
  <c r="NU111" i="65032"/>
  <c r="NV111" i="65032" s="1"/>
  <c r="NW143" i="65032"/>
  <c r="NX143" i="65032" s="1"/>
  <c r="NU143" i="65032"/>
  <c r="NV143" i="65032" s="1"/>
  <c r="NW113" i="65032"/>
  <c r="NX113" i="65032" s="1"/>
  <c r="NU113" i="65032"/>
  <c r="NV113" i="65032" s="1"/>
  <c r="NW132" i="65032"/>
  <c r="NX132" i="65032" s="1"/>
  <c r="NU132" i="65032"/>
  <c r="NV132" i="65032" s="1"/>
  <c r="NW135" i="65032"/>
  <c r="NX135" i="65032" s="1"/>
  <c r="NU135" i="65032"/>
  <c r="NV135" i="65032" s="1"/>
  <c r="NW147" i="65032"/>
  <c r="NX147" i="65032" s="1"/>
  <c r="NU147" i="65032"/>
  <c r="NV147" i="65032" s="1"/>
  <c r="NS91" i="65032"/>
  <c r="NT91" i="65032" s="1"/>
  <c r="NQ91" i="65032"/>
  <c r="NR91" i="65032" s="1"/>
  <c r="OC335" i="65032" l="1"/>
  <c r="OD335" i="65032" s="1"/>
  <c r="OE335" i="65032"/>
  <c r="OF335" i="65032" s="1"/>
  <c r="OC288" i="65032"/>
  <c r="OD288" i="65032" s="1"/>
  <c r="OE288" i="65032"/>
  <c r="OF288" i="65032" s="1"/>
  <c r="OE293" i="65032"/>
  <c r="OF293" i="65032" s="1"/>
  <c r="OC293" i="65032"/>
  <c r="OD293" i="65032" s="1"/>
  <c r="OC297" i="65032"/>
  <c r="OD297" i="65032" s="1"/>
  <c r="OE297" i="65032"/>
  <c r="OF297" i="65032" s="1"/>
  <c r="OE301" i="65032"/>
  <c r="OF301" i="65032" s="1"/>
  <c r="OC301" i="65032"/>
  <c r="OD301" i="65032" s="1"/>
  <c r="OE313" i="65032"/>
  <c r="OF313" i="65032" s="1"/>
  <c r="OC313" i="65032"/>
  <c r="OD313" i="65032" s="1"/>
  <c r="OC327" i="65032"/>
  <c r="OD327" i="65032" s="1"/>
  <c r="OE327" i="65032"/>
  <c r="OF327" i="65032" s="1"/>
  <c r="OC291" i="65032"/>
  <c r="OD291" i="65032" s="1"/>
  <c r="OE291" i="65032"/>
  <c r="OF291" i="65032" s="1"/>
  <c r="OC326" i="65032"/>
  <c r="OD326" i="65032" s="1"/>
  <c r="OE326" i="65032"/>
  <c r="OF326" i="65032" s="1"/>
  <c r="OE306" i="65032"/>
  <c r="OF306" i="65032" s="1"/>
  <c r="OC306" i="65032"/>
  <c r="OD306" i="65032" s="1"/>
  <c r="OE330" i="65032"/>
  <c r="OF330" i="65032" s="1"/>
  <c r="OC330" i="65032"/>
  <c r="OD330" i="65032" s="1"/>
  <c r="OE287" i="65032"/>
  <c r="OF287" i="65032" s="1"/>
  <c r="OC287" i="65032"/>
  <c r="OD287" i="65032" s="1"/>
  <c r="OC339" i="65032"/>
  <c r="OD339" i="65032" s="1"/>
  <c r="OE339" i="65032"/>
  <c r="OF339" i="65032" s="1"/>
  <c r="OE283" i="65032"/>
  <c r="OF283" i="65032" s="1"/>
  <c r="OC283" i="65032"/>
  <c r="OD283" i="65032" s="1"/>
  <c r="OC307" i="65032"/>
  <c r="OD307" i="65032" s="1"/>
  <c r="OE307" i="65032"/>
  <c r="OF307" i="65032" s="1"/>
  <c r="OE308" i="65032"/>
  <c r="OF308" i="65032" s="1"/>
  <c r="OC308" i="65032"/>
  <c r="OD308" i="65032" s="1"/>
  <c r="OE284" i="65032"/>
  <c r="OF284" i="65032" s="1"/>
  <c r="OC284" i="65032"/>
  <c r="OD284" i="65032" s="1"/>
  <c r="OC317" i="65032"/>
  <c r="OD317" i="65032" s="1"/>
  <c r="OE317" i="65032"/>
  <c r="OF317" i="65032" s="1"/>
  <c r="OC299" i="65032"/>
  <c r="OD299" i="65032" s="1"/>
  <c r="OE299" i="65032"/>
  <c r="OF299" i="65032" s="1"/>
  <c r="OE332" i="65032"/>
  <c r="OF332" i="65032" s="1"/>
  <c r="OC332" i="65032"/>
  <c r="OD332" i="65032" s="1"/>
  <c r="OC341" i="65032"/>
  <c r="OD341" i="65032" s="1"/>
  <c r="OE341" i="65032"/>
  <c r="OF341" i="65032" s="1"/>
  <c r="OC296" i="65032"/>
  <c r="OD296" i="65032" s="1"/>
  <c r="OE296" i="65032"/>
  <c r="OF296" i="65032" s="1"/>
  <c r="OE310" i="65032"/>
  <c r="OF310" i="65032" s="1"/>
  <c r="OC310" i="65032"/>
  <c r="OD310" i="65032" s="1"/>
  <c r="OE285" i="65032"/>
  <c r="OF285" i="65032" s="1"/>
  <c r="OC285" i="65032"/>
  <c r="OD285" i="65032" s="1"/>
  <c r="OE334" i="65032"/>
  <c r="OF334" i="65032" s="1"/>
  <c r="OC334" i="65032"/>
  <c r="OD334" i="65032" s="1"/>
  <c r="OE316" i="65032"/>
  <c r="OF316" i="65032" s="1"/>
  <c r="OC316" i="65032"/>
  <c r="OD316" i="65032" s="1"/>
  <c r="OC322" i="65032"/>
  <c r="OD322" i="65032" s="1"/>
  <c r="OE322" i="65032"/>
  <c r="OF322" i="65032" s="1"/>
  <c r="OE309" i="65032"/>
  <c r="OF309" i="65032" s="1"/>
  <c r="OC309" i="65032"/>
  <c r="OD309" i="65032" s="1"/>
  <c r="OE305" i="65032"/>
  <c r="OF305" i="65032" s="1"/>
  <c r="OC305" i="65032"/>
  <c r="OD305" i="65032" s="1"/>
  <c r="OE321" i="65032"/>
  <c r="OF321" i="65032" s="1"/>
  <c r="OC321" i="65032"/>
  <c r="OD321" i="65032" s="1"/>
  <c r="OC323" i="65032"/>
  <c r="OD323" i="65032" s="1"/>
  <c r="OE323" i="65032"/>
  <c r="OF323" i="65032" s="1"/>
  <c r="OC320" i="65032"/>
  <c r="OD320" i="65032" s="1"/>
  <c r="OE320" i="65032"/>
  <c r="OF320" i="65032" s="1"/>
  <c r="OC311" i="65032"/>
  <c r="OD311" i="65032" s="1"/>
  <c r="OE311" i="65032"/>
  <c r="OF311" i="65032" s="1"/>
  <c r="OE304" i="65032"/>
  <c r="OF304" i="65032" s="1"/>
  <c r="OC304" i="65032"/>
  <c r="OD304" i="65032" s="1"/>
  <c r="OE294" i="65032"/>
  <c r="OF294" i="65032" s="1"/>
  <c r="OC294" i="65032"/>
  <c r="OD294" i="65032" s="1"/>
  <c r="OE302" i="65032"/>
  <c r="OF302" i="65032" s="1"/>
  <c r="OC302" i="65032"/>
  <c r="OD302" i="65032" s="1"/>
  <c r="OE337" i="65032"/>
  <c r="OF337" i="65032" s="1"/>
  <c r="OC337" i="65032"/>
  <c r="OD337" i="65032" s="1"/>
  <c r="OC300" i="65032"/>
  <c r="OD300" i="65032" s="1"/>
  <c r="OE300" i="65032"/>
  <c r="OF300" i="65032" s="1"/>
  <c r="OE331" i="65032"/>
  <c r="OF331" i="65032" s="1"/>
  <c r="OC331" i="65032"/>
  <c r="OD331" i="65032" s="1"/>
  <c r="OE319" i="65032"/>
  <c r="OF319" i="65032" s="1"/>
  <c r="OC319" i="65032"/>
  <c r="OD319" i="65032" s="1"/>
  <c r="OE325" i="65032"/>
  <c r="OF325" i="65032" s="1"/>
  <c r="OC325" i="65032"/>
  <c r="OD325" i="65032" s="1"/>
  <c r="OC328" i="65032"/>
  <c r="OD328" i="65032" s="1"/>
  <c r="OE328" i="65032"/>
  <c r="OF328" i="65032" s="1"/>
  <c r="OE315" i="65032"/>
  <c r="OF315" i="65032" s="1"/>
  <c r="OC315" i="65032"/>
  <c r="OD315" i="65032" s="1"/>
  <c r="OE314" i="65032"/>
  <c r="OF314" i="65032" s="1"/>
  <c r="OC314" i="65032"/>
  <c r="OD314" i="65032" s="1"/>
  <c r="OE289" i="65032"/>
  <c r="OF289" i="65032" s="1"/>
  <c r="OC289" i="65032"/>
  <c r="OD289" i="65032" s="1"/>
  <c r="OC338" i="65032"/>
  <c r="OD338" i="65032" s="1"/>
  <c r="OE338" i="65032"/>
  <c r="OF338" i="65032" s="1"/>
  <c r="OE324" i="65032"/>
  <c r="OF324" i="65032" s="1"/>
  <c r="OC324" i="65032"/>
  <c r="OD324" i="65032" s="1"/>
  <c r="OE333" i="65032"/>
  <c r="OF333" i="65032" s="1"/>
  <c r="OC333" i="65032"/>
  <c r="OD333" i="65032" s="1"/>
  <c r="OC290" i="65032"/>
  <c r="OD290" i="65032" s="1"/>
  <c r="OE290" i="65032"/>
  <c r="OF290" i="65032" s="1"/>
  <c r="OE340" i="65032"/>
  <c r="OF340" i="65032" s="1"/>
  <c r="OC340" i="65032"/>
  <c r="OD340" i="65032" s="1"/>
  <c r="OC318" i="65032"/>
  <c r="OD318" i="65032" s="1"/>
  <c r="OE318" i="65032"/>
  <c r="OF318" i="65032" s="1"/>
  <c r="OE292" i="65032"/>
  <c r="OF292" i="65032" s="1"/>
  <c r="OC292" i="65032"/>
  <c r="OD292" i="65032" s="1"/>
  <c r="OA282" i="65032"/>
  <c r="OB282" i="65032" s="1"/>
  <c r="NY282" i="65032"/>
  <c r="NZ282" i="65032" s="1"/>
  <c r="OE286" i="65032"/>
  <c r="OF286" i="65032" s="1"/>
  <c r="OC286" i="65032"/>
  <c r="OD286" i="65032" s="1"/>
  <c r="OC303" i="65032"/>
  <c r="OD303" i="65032" s="1"/>
  <c r="OE303" i="65032"/>
  <c r="OF303" i="65032" s="1"/>
  <c r="OC336" i="65032"/>
  <c r="OD336" i="65032" s="1"/>
  <c r="OE336" i="65032"/>
  <c r="OF336" i="65032" s="1"/>
  <c r="OC329" i="65032"/>
  <c r="OD329" i="65032" s="1"/>
  <c r="OE329" i="65032"/>
  <c r="OF329" i="65032" s="1"/>
  <c r="OC295" i="65032"/>
  <c r="OD295" i="65032" s="1"/>
  <c r="OE295" i="65032"/>
  <c r="OF295" i="65032" s="1"/>
  <c r="OE312" i="65032"/>
  <c r="OF312" i="65032" s="1"/>
  <c r="OC312" i="65032"/>
  <c r="OD312" i="65032" s="1"/>
  <c r="OC298" i="65032"/>
  <c r="OD298" i="65032" s="1"/>
  <c r="OE298" i="65032"/>
  <c r="OF298" i="65032" s="1"/>
  <c r="LK66" i="65032"/>
  <c r="LI66" i="65032"/>
  <c r="FN66" i="65032"/>
  <c r="LH193" i="65032"/>
  <c r="LH257" i="65032" s="1"/>
  <c r="LF193" i="65032"/>
  <c r="LE257" i="65032"/>
  <c r="LF257" i="65032" s="1"/>
  <c r="LH48" i="65032"/>
  <c r="LG175" i="65032"/>
  <c r="LG239" i="65032" s="1"/>
  <c r="LE175" i="65032"/>
  <c r="LF48" i="65032"/>
  <c r="KO240" i="65032"/>
  <c r="KP240" i="65032" s="1"/>
  <c r="KP176" i="65032"/>
  <c r="KS49" i="65032"/>
  <c r="FJ49" i="65032"/>
  <c r="KR176" i="65032"/>
  <c r="KR240" i="65032" s="1"/>
  <c r="KU49" i="65032"/>
  <c r="NV62" i="65032"/>
  <c r="NW62" i="65032"/>
  <c r="GD62" i="65032"/>
  <c r="LL197" i="65032"/>
  <c r="LL261" i="65032" s="1"/>
  <c r="LM70" i="65032"/>
  <c r="FO70" i="65032"/>
  <c r="LO70" i="65032"/>
  <c r="LJ197" i="65032"/>
  <c r="LI261" i="65032"/>
  <c r="LJ261" i="65032" s="1"/>
  <c r="NT189" i="65032"/>
  <c r="NT253" i="65032" s="1"/>
  <c r="LV177" i="65032"/>
  <c r="LU241" i="65032"/>
  <c r="LV241" i="65032" s="1"/>
  <c r="MA50" i="65032"/>
  <c r="FR50" i="65032"/>
  <c r="LX177" i="65032"/>
  <c r="LX241" i="65032" s="1"/>
  <c r="LY50" i="65032"/>
  <c r="KU32" i="65032"/>
  <c r="KS32" i="65032"/>
  <c r="KR159" i="65032"/>
  <c r="KR223" i="65032" s="1"/>
  <c r="FJ32" i="65032"/>
  <c r="KO223" i="65032"/>
  <c r="KP223" i="65032" s="1"/>
  <c r="KP159" i="65032"/>
  <c r="KU38" i="65032"/>
  <c r="KS38" i="65032"/>
  <c r="KR165" i="65032"/>
  <c r="KR229" i="65032" s="1"/>
  <c r="FJ38" i="65032"/>
  <c r="LF158" i="65032"/>
  <c r="LE222" i="65032"/>
  <c r="LF222" i="65032" s="1"/>
  <c r="KO229" i="65032"/>
  <c r="KP229" i="65032" s="1"/>
  <c r="KP165" i="65032"/>
  <c r="LH158" i="65032"/>
  <c r="LH222" i="65032" s="1"/>
  <c r="LI31" i="65032"/>
  <c r="LK31" i="65032"/>
  <c r="FN31" i="65032"/>
  <c r="KT43" i="65032"/>
  <c r="KS170" i="65032"/>
  <c r="KV43" i="65032"/>
  <c r="KU170" i="65032"/>
  <c r="KU234" i="65032" s="1"/>
  <c r="KY42" i="65032"/>
  <c r="KV169" i="65032"/>
  <c r="KV233" i="65032" s="1"/>
  <c r="KW42" i="65032"/>
  <c r="FK42" i="65032"/>
  <c r="KX41" i="65032"/>
  <c r="KW168" i="65032"/>
  <c r="KT169" i="65032"/>
  <c r="KS233" i="65032"/>
  <c r="KT233" i="65032" s="1"/>
  <c r="KY168" i="65032"/>
  <c r="KY232" i="65032" s="1"/>
  <c r="KZ41" i="65032"/>
  <c r="LH205" i="65032"/>
  <c r="LH269" i="65032" s="1"/>
  <c r="LI78" i="65032"/>
  <c r="FN78" i="65032"/>
  <c r="LK78" i="65032"/>
  <c r="LF205" i="65032"/>
  <c r="LE269" i="65032"/>
  <c r="LF269" i="65032" s="1"/>
  <c r="LL206" i="65032"/>
  <c r="LL270" i="65032" s="1"/>
  <c r="FO79" i="65032"/>
  <c r="LM79" i="65032"/>
  <c r="LO79" i="65032"/>
  <c r="LI270" i="65032"/>
  <c r="LJ270" i="65032" s="1"/>
  <c r="LJ206" i="65032"/>
  <c r="LP34" i="65032"/>
  <c r="LO161" i="65032"/>
  <c r="LO225" i="65032" s="1"/>
  <c r="KR33" i="65032"/>
  <c r="KQ160" i="65032"/>
  <c r="KQ224" i="65032" s="1"/>
  <c r="LN34" i="65032"/>
  <c r="LM161" i="65032"/>
  <c r="KP33" i="65032"/>
  <c r="KO160" i="65032"/>
  <c r="LC184" i="65032"/>
  <c r="LC248" i="65032" s="1"/>
  <c r="LD57" i="65032"/>
  <c r="MO211" i="65032"/>
  <c r="MP84" i="65032"/>
  <c r="KU173" i="65032"/>
  <c r="KU237" i="65032" s="1"/>
  <c r="KV46" i="65032"/>
  <c r="MM81" i="65032"/>
  <c r="FU81" i="65032"/>
  <c r="MK81" i="65032"/>
  <c r="MJ208" i="65032"/>
  <c r="MJ272" i="65032" s="1"/>
  <c r="KZ200" i="65032"/>
  <c r="KZ264" i="65032" s="1"/>
  <c r="LC73" i="65032"/>
  <c r="FL73" i="65032"/>
  <c r="LA73" i="65032"/>
  <c r="MH208" i="65032"/>
  <c r="MG272" i="65032"/>
  <c r="MH272" i="65032" s="1"/>
  <c r="KS173" i="65032"/>
  <c r="KT46" i="65032"/>
  <c r="LA184" i="65032"/>
  <c r="LB57" i="65032"/>
  <c r="KW264" i="65032"/>
  <c r="KX264" i="65032" s="1"/>
  <c r="KX200" i="65032"/>
  <c r="MR84" i="65032"/>
  <c r="MQ211" i="65032"/>
  <c r="MQ275" i="65032" s="1"/>
  <c r="KZ156" i="65032"/>
  <c r="KZ220" i="65032" s="1"/>
  <c r="LA29" i="65032"/>
  <c r="LC29" i="65032"/>
  <c r="FL29" i="65032"/>
  <c r="LH199" i="65032"/>
  <c r="LH263" i="65032" s="1"/>
  <c r="LI72" i="65032"/>
  <c r="LK72" i="65032"/>
  <c r="FN72" i="65032"/>
  <c r="LJ82" i="65032"/>
  <c r="LI209" i="65032"/>
  <c r="KP40" i="65032"/>
  <c r="KO167" i="65032"/>
  <c r="LI247" i="65032"/>
  <c r="LJ247" i="65032" s="1"/>
  <c r="LJ183" i="65032"/>
  <c r="LF199" i="65032"/>
  <c r="LE263" i="65032"/>
  <c r="LF263" i="65032" s="1"/>
  <c r="LJ162" i="65032"/>
  <c r="LI226" i="65032"/>
  <c r="LJ226" i="65032" s="1"/>
  <c r="KR40" i="65032"/>
  <c r="KQ167" i="65032"/>
  <c r="KQ231" i="65032" s="1"/>
  <c r="LE271" i="65032"/>
  <c r="LF271" i="65032" s="1"/>
  <c r="LF207" i="65032"/>
  <c r="KW220" i="65032"/>
  <c r="KX220" i="65032" s="1"/>
  <c r="KX156" i="65032"/>
  <c r="FO56" i="65032"/>
  <c r="LM56" i="65032"/>
  <c r="LO56" i="65032"/>
  <c r="LL183" i="65032"/>
  <c r="LL247" i="65032" s="1"/>
  <c r="KT68" i="65032"/>
  <c r="KS195" i="65032"/>
  <c r="LB188" i="65032"/>
  <c r="LA252" i="65032"/>
  <c r="LB252" i="65032" s="1"/>
  <c r="LK80" i="65032"/>
  <c r="LH207" i="65032"/>
  <c r="LH271" i="65032" s="1"/>
  <c r="FN80" i="65032"/>
  <c r="LI80" i="65032"/>
  <c r="FI24" i="65032"/>
  <c r="LM35" i="65032"/>
  <c r="LO35" i="65032"/>
  <c r="FO35" i="65032"/>
  <c r="LL162" i="65032"/>
  <c r="LL226" i="65032" s="1"/>
  <c r="FM61" i="65032"/>
  <c r="LD188" i="65032"/>
  <c r="LD252" i="65032" s="1"/>
  <c r="LE61" i="65032"/>
  <c r="LG61" i="65032"/>
  <c r="KV68" i="65032"/>
  <c r="KU195" i="65032"/>
  <c r="KU259" i="65032" s="1"/>
  <c r="LL82" i="65032"/>
  <c r="LK209" i="65032"/>
  <c r="LK273" i="65032" s="1"/>
  <c r="KS212" i="65032"/>
  <c r="KT85" i="65032"/>
  <c r="KR178" i="65032"/>
  <c r="KR242" i="65032" s="1"/>
  <c r="KU51" i="65032"/>
  <c r="KS51" i="65032"/>
  <c r="FJ51" i="65032"/>
  <c r="KV85" i="65032"/>
  <c r="KU212" i="65032"/>
  <c r="KU276" i="65032" s="1"/>
  <c r="KU203" i="65032"/>
  <c r="KU267" i="65032" s="1"/>
  <c r="KV76" i="65032"/>
  <c r="LG64" i="65032"/>
  <c r="FM64" i="65032"/>
  <c r="LD191" i="65032"/>
  <c r="LD255" i="65032" s="1"/>
  <c r="LE64" i="65032"/>
  <c r="KO242" i="65032"/>
  <c r="KP242" i="65032" s="1"/>
  <c r="KP178" i="65032"/>
  <c r="LB191" i="65032"/>
  <c r="LA255" i="65032"/>
  <c r="LB255" i="65032" s="1"/>
  <c r="KT76" i="65032"/>
  <c r="KS203" i="65032"/>
  <c r="KP45" i="65032"/>
  <c r="KO172" i="65032"/>
  <c r="KQ172" i="65032"/>
  <c r="KQ236" i="65032" s="1"/>
  <c r="KR45" i="65032"/>
  <c r="KO155" i="65032"/>
  <c r="KP28" i="65032"/>
  <c r="FJ27" i="65032"/>
  <c r="KR154" i="65032"/>
  <c r="KR218" i="65032" s="1"/>
  <c r="KS27" i="65032"/>
  <c r="KU27" i="65032"/>
  <c r="FK69" i="65032"/>
  <c r="KV196" i="65032"/>
  <c r="KV260" i="65032" s="1"/>
  <c r="KW69" i="65032"/>
  <c r="KY69" i="65032"/>
  <c r="KX164" i="65032"/>
  <c r="KW228" i="65032"/>
  <c r="KX228" i="65032" s="1"/>
  <c r="KQ155" i="65032"/>
  <c r="KQ219" i="65032" s="1"/>
  <c r="KR28" i="65032"/>
  <c r="KT157" i="65032"/>
  <c r="KS221" i="65032"/>
  <c r="KT221" i="65032" s="1"/>
  <c r="KY30" i="65032"/>
  <c r="KW30" i="65032"/>
  <c r="FK30" i="65032"/>
  <c r="KV157" i="65032"/>
  <c r="KV221" i="65032" s="1"/>
  <c r="FK86" i="65032"/>
  <c r="KW86" i="65032"/>
  <c r="KV213" i="65032"/>
  <c r="KV277" i="65032" s="1"/>
  <c r="KY86" i="65032"/>
  <c r="KS277" i="65032"/>
  <c r="KT277" i="65032" s="1"/>
  <c r="KT213" i="65032"/>
  <c r="LL190" i="65032"/>
  <c r="LL254" i="65032" s="1"/>
  <c r="LM63" i="65032"/>
  <c r="LO63" i="65032"/>
  <c r="FO63" i="65032"/>
  <c r="KP44" i="65032"/>
  <c r="KO171" i="65032"/>
  <c r="KT196" i="65032"/>
  <c r="KS260" i="65032"/>
  <c r="KT260" i="65032" s="1"/>
  <c r="KZ164" i="65032"/>
  <c r="KZ228" i="65032" s="1"/>
  <c r="LC37" i="65032"/>
  <c r="FL37" i="65032"/>
  <c r="LA37" i="65032"/>
  <c r="LJ190" i="65032"/>
  <c r="LI254" i="65032"/>
  <c r="LJ254" i="65032" s="1"/>
  <c r="KP154" i="65032"/>
  <c r="KO218" i="65032"/>
  <c r="KP218" i="65032" s="1"/>
  <c r="KR44" i="65032"/>
  <c r="KQ171" i="65032"/>
  <c r="KQ235" i="65032" s="1"/>
  <c r="LL74" i="65032"/>
  <c r="LK201" i="65032"/>
  <c r="LK265" i="65032" s="1"/>
  <c r="LG187" i="65032"/>
  <c r="LG251" i="65032" s="1"/>
  <c r="LH60" i="65032"/>
  <c r="LI194" i="65032"/>
  <c r="LJ67" i="65032"/>
  <c r="KS250" i="65032"/>
  <c r="KT250" i="65032" s="1"/>
  <c r="KT186" i="65032"/>
  <c r="LF75" i="65032"/>
  <c r="LE202" i="65032"/>
  <c r="KW198" i="65032"/>
  <c r="KX71" i="65032"/>
  <c r="KZ52" i="65032"/>
  <c r="KY179" i="65032"/>
  <c r="KY243" i="65032" s="1"/>
  <c r="KW47" i="65032"/>
  <c r="KV174" i="65032"/>
  <c r="KV238" i="65032" s="1"/>
  <c r="KY47" i="65032"/>
  <c r="FK47" i="65032"/>
  <c r="LI36" i="65032"/>
  <c r="LK36" i="65032"/>
  <c r="FN36" i="65032"/>
  <c r="LH163" i="65032"/>
  <c r="LH227" i="65032" s="1"/>
  <c r="LF60" i="65032"/>
  <c r="LE187" i="65032"/>
  <c r="LK194" i="65032"/>
  <c r="LK258" i="65032" s="1"/>
  <c r="LL67" i="65032"/>
  <c r="KU166" i="65032"/>
  <c r="KU230" i="65032" s="1"/>
  <c r="KV39" i="65032"/>
  <c r="KV54" i="65032"/>
  <c r="KU181" i="65032"/>
  <c r="KU245" i="65032" s="1"/>
  <c r="FK83" i="65032"/>
  <c r="KV210" i="65032"/>
  <c r="KV274" i="65032" s="1"/>
  <c r="KW83" i="65032"/>
  <c r="KY83" i="65032"/>
  <c r="KY65" i="65032"/>
  <c r="KV192" i="65032"/>
  <c r="KV256" i="65032" s="1"/>
  <c r="KW65" i="65032"/>
  <c r="FK65" i="65032"/>
  <c r="KW59" i="65032"/>
  <c r="KY59" i="65032"/>
  <c r="FK59" i="65032"/>
  <c r="KV186" i="65032"/>
  <c r="KV250" i="65032" s="1"/>
  <c r="KT39" i="65032"/>
  <c r="KS166" i="65032"/>
  <c r="KY198" i="65032"/>
  <c r="KY262" i="65032" s="1"/>
  <c r="KZ71" i="65032"/>
  <c r="KT192" i="65032"/>
  <c r="KS256" i="65032"/>
  <c r="KT256" i="65032" s="1"/>
  <c r="LF163" i="65032"/>
  <c r="LE227" i="65032"/>
  <c r="LF227" i="65032" s="1"/>
  <c r="KT54" i="65032"/>
  <c r="KS181" i="65032"/>
  <c r="KS238" i="65032"/>
  <c r="KT238" i="65032" s="1"/>
  <c r="KT174" i="65032"/>
  <c r="KT210" i="65032"/>
  <c r="KS274" i="65032"/>
  <c r="KT274" i="65032" s="1"/>
  <c r="LJ74" i="65032"/>
  <c r="LI201" i="65032"/>
  <c r="LH75" i="65032"/>
  <c r="LG202" i="65032"/>
  <c r="LG266" i="65032" s="1"/>
  <c r="KW179" i="65032"/>
  <c r="KX52" i="65032"/>
  <c r="KT77" i="65032"/>
  <c r="KS204" i="65032"/>
  <c r="KV77" i="65032"/>
  <c r="KU204" i="65032"/>
  <c r="KU268" i="65032" s="1"/>
  <c r="KS182" i="65032"/>
  <c r="KT55" i="65032"/>
  <c r="KU182" i="65032"/>
  <c r="KU246" i="65032" s="1"/>
  <c r="KV55" i="65032"/>
  <c r="KU180" i="65032"/>
  <c r="KU244" i="65032" s="1"/>
  <c r="KV53" i="65032"/>
  <c r="KT53" i="65032"/>
  <c r="KS180" i="65032"/>
  <c r="KU185" i="65032"/>
  <c r="KU249" i="65032" s="1"/>
  <c r="KV58" i="65032"/>
  <c r="KS185" i="65032"/>
  <c r="KT58" i="65032"/>
  <c r="NV189" i="65032"/>
  <c r="NU253" i="65032"/>
  <c r="NV253" i="65032" s="1"/>
  <c r="NU91" i="65032"/>
  <c r="NV91" i="65032" s="1"/>
  <c r="NW91" i="65032"/>
  <c r="NX91" i="65032" s="1"/>
  <c r="NY147" i="65032"/>
  <c r="NZ147" i="65032" s="1"/>
  <c r="OA147" i="65032"/>
  <c r="OB147" i="65032" s="1"/>
  <c r="NY135" i="65032"/>
  <c r="NZ135" i="65032" s="1"/>
  <c r="OA135" i="65032"/>
  <c r="OB135" i="65032" s="1"/>
  <c r="NY132" i="65032"/>
  <c r="NZ132" i="65032" s="1"/>
  <c r="OA132" i="65032"/>
  <c r="OB132" i="65032" s="1"/>
  <c r="NY113" i="65032"/>
  <c r="NZ113" i="65032" s="1"/>
  <c r="OA113" i="65032"/>
  <c r="OB113" i="65032" s="1"/>
  <c r="NY143" i="65032"/>
  <c r="NZ143" i="65032" s="1"/>
  <c r="OA143" i="65032"/>
  <c r="OB143" i="65032" s="1"/>
  <c r="NY111" i="65032"/>
  <c r="NZ111" i="65032" s="1"/>
  <c r="OA111" i="65032"/>
  <c r="OB111" i="65032" s="1"/>
  <c r="NY145" i="65032"/>
  <c r="NZ145" i="65032" s="1"/>
  <c r="OA145" i="65032"/>
  <c r="OB145" i="65032" s="1"/>
  <c r="NY137" i="65032"/>
  <c r="NZ137" i="65032" s="1"/>
  <c r="OA137" i="65032"/>
  <c r="OB137" i="65032" s="1"/>
  <c r="NY133" i="65032"/>
  <c r="NZ133" i="65032" s="1"/>
  <c r="OA133" i="65032"/>
  <c r="OB133" i="65032" s="1"/>
  <c r="NY146" i="65032"/>
  <c r="NZ146" i="65032" s="1"/>
  <c r="OA146" i="65032"/>
  <c r="OB146" i="65032" s="1"/>
  <c r="NY142" i="65032"/>
  <c r="NZ142" i="65032" s="1"/>
  <c r="OA142" i="65032"/>
  <c r="OB142" i="65032" s="1"/>
  <c r="NY138" i="65032"/>
  <c r="NZ138" i="65032" s="1"/>
  <c r="OA138" i="65032"/>
  <c r="OB138" i="65032" s="1"/>
  <c r="NY134" i="65032"/>
  <c r="NZ134" i="65032" s="1"/>
  <c r="OA134" i="65032"/>
  <c r="OB134" i="65032" s="1"/>
  <c r="NY139" i="65032"/>
  <c r="NZ139" i="65032" s="1"/>
  <c r="OA139" i="65032"/>
  <c r="OB139" i="65032" s="1"/>
  <c r="NY131" i="65032"/>
  <c r="NZ131" i="65032" s="1"/>
  <c r="OA131" i="65032"/>
  <c r="OB131" i="65032" s="1"/>
  <c r="NY144" i="65032"/>
  <c r="NZ144" i="65032" s="1"/>
  <c r="OA144" i="65032"/>
  <c r="OB144" i="65032" s="1"/>
  <c r="NY136" i="65032"/>
  <c r="NZ136" i="65032" s="1"/>
  <c r="OA136" i="65032"/>
  <c r="OB136" i="65032" s="1"/>
  <c r="NY112" i="65032"/>
  <c r="NZ112" i="65032" s="1"/>
  <c r="OA112" i="65032"/>
  <c r="OB112" i="65032" s="1"/>
  <c r="NY141" i="65032"/>
  <c r="NZ141" i="65032" s="1"/>
  <c r="OA141" i="65032"/>
  <c r="OB141" i="65032" s="1"/>
  <c r="NY140" i="65032"/>
  <c r="NZ140" i="65032" s="1"/>
  <c r="OA140" i="65032"/>
  <c r="OB140" i="65032" s="1"/>
  <c r="NY129" i="65032"/>
  <c r="NZ129" i="65032" s="1"/>
  <c r="OA129" i="65032"/>
  <c r="OB129" i="65032" s="1"/>
  <c r="NY126" i="65032"/>
  <c r="NZ126" i="65032" s="1"/>
  <c r="OA126" i="65032"/>
  <c r="OB126" i="65032" s="1"/>
  <c r="NY123" i="65032"/>
  <c r="NZ123" i="65032" s="1"/>
  <c r="OA123" i="65032"/>
  <c r="OB123" i="65032" s="1"/>
  <c r="NY127" i="65032"/>
  <c r="NZ127" i="65032" s="1"/>
  <c r="OA127" i="65032"/>
  <c r="OB127" i="65032" s="1"/>
  <c r="NY128" i="65032"/>
  <c r="NZ128" i="65032" s="1"/>
  <c r="OA128" i="65032"/>
  <c r="OB128" i="65032" s="1"/>
  <c r="NY124" i="65032"/>
  <c r="NZ124" i="65032" s="1"/>
  <c r="OA124" i="65032"/>
  <c r="OB124" i="65032" s="1"/>
  <c r="NY121" i="65032"/>
  <c r="NZ121" i="65032" s="1"/>
  <c r="OA121" i="65032"/>
  <c r="OB121" i="65032" s="1"/>
  <c r="NY125" i="65032"/>
  <c r="NZ125" i="65032" s="1"/>
  <c r="OA125" i="65032"/>
  <c r="OB125" i="65032" s="1"/>
  <c r="NY122" i="65032"/>
  <c r="NZ122" i="65032" s="1"/>
  <c r="OA122" i="65032"/>
  <c r="OB122" i="65032" s="1"/>
  <c r="NW99" i="65032"/>
  <c r="NX99" i="65032" s="1"/>
  <c r="NU99" i="65032"/>
  <c r="NV99" i="65032" s="1"/>
  <c r="NW93" i="65032"/>
  <c r="NX93" i="65032" s="1"/>
  <c r="NU93" i="65032"/>
  <c r="NV93" i="65032" s="1"/>
  <c r="NW103" i="65032"/>
  <c r="NX103" i="65032" s="1"/>
  <c r="NU103" i="65032"/>
  <c r="NV103" i="65032" s="1"/>
  <c r="NW97" i="65032"/>
  <c r="NX97" i="65032" s="1"/>
  <c r="NU97" i="65032"/>
  <c r="NV97" i="65032" s="1"/>
  <c r="NW105" i="65032"/>
  <c r="NX105" i="65032" s="1"/>
  <c r="NU105" i="65032"/>
  <c r="NV105" i="65032" s="1"/>
  <c r="NW92" i="65032"/>
  <c r="NX92" i="65032" s="1"/>
  <c r="NU92" i="65032"/>
  <c r="NV92" i="65032" s="1"/>
  <c r="NW102" i="65032"/>
  <c r="NX102" i="65032" s="1"/>
  <c r="NU102" i="65032"/>
  <c r="NV102" i="65032" s="1"/>
  <c r="NW98" i="65032"/>
  <c r="NX98" i="65032" s="1"/>
  <c r="NU98" i="65032"/>
  <c r="NV98" i="65032" s="1"/>
  <c r="NW96" i="65032"/>
  <c r="NX96" i="65032" s="1"/>
  <c r="NU96" i="65032"/>
  <c r="NV96" i="65032" s="1"/>
  <c r="NW101" i="65032"/>
  <c r="NX101" i="65032" s="1"/>
  <c r="NU101" i="65032"/>
  <c r="NV101" i="65032" s="1"/>
  <c r="NW95" i="65032"/>
  <c r="NX95" i="65032" s="1"/>
  <c r="NU95" i="65032"/>
  <c r="NV95" i="65032" s="1"/>
  <c r="NW107" i="65032"/>
  <c r="NX107" i="65032" s="1"/>
  <c r="NU107" i="65032"/>
  <c r="NV107" i="65032" s="1"/>
  <c r="NW106" i="65032"/>
  <c r="NX106" i="65032" s="1"/>
  <c r="NU106" i="65032"/>
  <c r="NV106" i="65032" s="1"/>
  <c r="NW94" i="65032"/>
  <c r="NX94" i="65032" s="1"/>
  <c r="NU94" i="65032"/>
  <c r="NV94" i="65032" s="1"/>
  <c r="NW104" i="65032"/>
  <c r="NX104" i="65032" s="1"/>
  <c r="NU104" i="65032"/>
  <c r="NV104" i="65032" s="1"/>
  <c r="NW100" i="65032"/>
  <c r="NX100" i="65032" s="1"/>
  <c r="NU100" i="65032"/>
  <c r="NV100" i="65032" s="1"/>
  <c r="OA130" i="65032"/>
  <c r="OB130" i="65032" s="1"/>
  <c r="NY130" i="65032"/>
  <c r="NZ130" i="65032" s="1"/>
  <c r="NW110" i="65032"/>
  <c r="NX110" i="65032" s="1"/>
  <c r="NU110" i="65032"/>
  <c r="NV110" i="65032" s="1"/>
  <c r="NW109" i="65032"/>
  <c r="NX109" i="65032" s="1"/>
  <c r="NU109" i="65032"/>
  <c r="NV109" i="65032" s="1"/>
  <c r="NW108" i="65032"/>
  <c r="NX108" i="65032" s="1"/>
  <c r="NU108" i="65032"/>
  <c r="NV108" i="65032" s="1"/>
  <c r="OA149" i="65032"/>
  <c r="OB149" i="65032" s="1"/>
  <c r="NY149" i="65032"/>
  <c r="NZ149" i="65032" s="1"/>
  <c r="OA116" i="65032"/>
  <c r="OB116" i="65032" s="1"/>
  <c r="NY116" i="65032"/>
  <c r="NZ116" i="65032" s="1"/>
  <c r="OA119" i="65032"/>
  <c r="OB119" i="65032" s="1"/>
  <c r="NY119" i="65032"/>
  <c r="NZ119" i="65032" s="1"/>
  <c r="OA115" i="65032"/>
  <c r="OB115" i="65032" s="1"/>
  <c r="NY115" i="65032"/>
  <c r="NZ115" i="65032" s="1"/>
  <c r="OA118" i="65032"/>
  <c r="OB118" i="65032" s="1"/>
  <c r="NY118" i="65032"/>
  <c r="NZ118" i="65032" s="1"/>
  <c r="OA114" i="65032"/>
  <c r="OB114" i="65032" s="1"/>
  <c r="NY114" i="65032"/>
  <c r="NZ114" i="65032" s="1"/>
  <c r="OA120" i="65032"/>
  <c r="OB120" i="65032" s="1"/>
  <c r="NY120" i="65032"/>
  <c r="NZ120" i="65032" s="1"/>
  <c r="OA117" i="65032"/>
  <c r="OB117" i="65032" s="1"/>
  <c r="NY117" i="65032"/>
  <c r="NZ117" i="65032" s="1"/>
  <c r="OA148" i="65032"/>
  <c r="OB148" i="65032" s="1"/>
  <c r="NY148" i="65032"/>
  <c r="NZ148" i="65032" s="1"/>
  <c r="OA150" i="65032"/>
  <c r="OB150" i="65032" s="1"/>
  <c r="NY150" i="65032"/>
  <c r="NZ150" i="65032" s="1"/>
  <c r="OI300" i="65032" l="1"/>
  <c r="OJ300" i="65032" s="1"/>
  <c r="OG300" i="65032"/>
  <c r="OH300" i="65032" s="1"/>
  <c r="OG316" i="65032"/>
  <c r="OH316" i="65032" s="1"/>
  <c r="OI316" i="65032"/>
  <c r="OJ316" i="65032" s="1"/>
  <c r="OI307" i="65032"/>
  <c r="OJ307" i="65032" s="1"/>
  <c r="OG307" i="65032"/>
  <c r="OH307" i="65032" s="1"/>
  <c r="OI306" i="65032"/>
  <c r="OJ306" i="65032" s="1"/>
  <c r="OG306" i="65032"/>
  <c r="OH306" i="65032" s="1"/>
  <c r="OI293" i="65032"/>
  <c r="OJ293" i="65032" s="1"/>
  <c r="OG293" i="65032"/>
  <c r="OH293" i="65032" s="1"/>
  <c r="OI298" i="65032"/>
  <c r="OJ298" i="65032" s="1"/>
  <c r="OG298" i="65032"/>
  <c r="OH298" i="65032" s="1"/>
  <c r="OG295" i="65032"/>
  <c r="OH295" i="65032" s="1"/>
  <c r="OI295" i="65032"/>
  <c r="OJ295" i="65032" s="1"/>
  <c r="OG336" i="65032"/>
  <c r="OH336" i="65032" s="1"/>
  <c r="OI336" i="65032"/>
  <c r="OJ336" i="65032" s="1"/>
  <c r="OG338" i="65032"/>
  <c r="OH338" i="65032" s="1"/>
  <c r="OI338" i="65032"/>
  <c r="OJ338" i="65032" s="1"/>
  <c r="OI315" i="65032"/>
  <c r="OJ315" i="65032" s="1"/>
  <c r="OG315" i="65032"/>
  <c r="OH315" i="65032" s="1"/>
  <c r="OG319" i="65032"/>
  <c r="OH319" i="65032" s="1"/>
  <c r="OI319" i="65032"/>
  <c r="OJ319" i="65032" s="1"/>
  <c r="OI302" i="65032"/>
  <c r="OJ302" i="65032" s="1"/>
  <c r="OG302" i="65032"/>
  <c r="OH302" i="65032" s="1"/>
  <c r="OI320" i="65032"/>
  <c r="OJ320" i="65032" s="1"/>
  <c r="OG320" i="65032"/>
  <c r="OH320" i="65032" s="1"/>
  <c r="OG322" i="65032"/>
  <c r="OH322" i="65032" s="1"/>
  <c r="OI322" i="65032"/>
  <c r="OJ322" i="65032" s="1"/>
  <c r="OI285" i="65032"/>
  <c r="OJ285" i="65032" s="1"/>
  <c r="OG285" i="65032"/>
  <c r="OH285" i="65032" s="1"/>
  <c r="OG332" i="65032"/>
  <c r="OH332" i="65032" s="1"/>
  <c r="OI332" i="65032"/>
  <c r="OJ332" i="65032" s="1"/>
  <c r="OG326" i="65032"/>
  <c r="OH326" i="65032" s="1"/>
  <c r="OI326" i="65032"/>
  <c r="OJ326" i="65032" s="1"/>
  <c r="OI327" i="65032"/>
  <c r="OJ327" i="65032" s="1"/>
  <c r="OG327" i="65032"/>
  <c r="OH327" i="65032" s="1"/>
  <c r="OG288" i="65032"/>
  <c r="OH288" i="65032" s="1"/>
  <c r="OI288" i="65032"/>
  <c r="OJ288" i="65032" s="1"/>
  <c r="OI289" i="65032"/>
  <c r="OJ289" i="65032" s="1"/>
  <c r="OG289" i="65032"/>
  <c r="OH289" i="65032" s="1"/>
  <c r="OG305" i="65032"/>
  <c r="OH305" i="65032" s="1"/>
  <c r="OI305" i="65032"/>
  <c r="OJ305" i="65032" s="1"/>
  <c r="OI296" i="65032"/>
  <c r="OJ296" i="65032" s="1"/>
  <c r="OG296" i="65032"/>
  <c r="OH296" i="65032" s="1"/>
  <c r="OI284" i="65032"/>
  <c r="OJ284" i="65032" s="1"/>
  <c r="OG284" i="65032"/>
  <c r="OH284" i="65032" s="1"/>
  <c r="OG287" i="65032"/>
  <c r="OH287" i="65032" s="1"/>
  <c r="OI287" i="65032"/>
  <c r="OJ287" i="65032" s="1"/>
  <c r="OG313" i="65032"/>
  <c r="OH313" i="65032" s="1"/>
  <c r="OI313" i="65032"/>
  <c r="OJ313" i="65032" s="1"/>
  <c r="OI286" i="65032"/>
  <c r="OJ286" i="65032" s="1"/>
  <c r="OG286" i="65032"/>
  <c r="OH286" i="65032" s="1"/>
  <c r="OG292" i="65032"/>
  <c r="OH292" i="65032" s="1"/>
  <c r="OI292" i="65032"/>
  <c r="OJ292" i="65032" s="1"/>
  <c r="OG340" i="65032"/>
  <c r="OH340" i="65032" s="1"/>
  <c r="OI340" i="65032"/>
  <c r="OJ340" i="65032" s="1"/>
  <c r="OG333" i="65032"/>
  <c r="OH333" i="65032" s="1"/>
  <c r="OI333" i="65032"/>
  <c r="OJ333" i="65032" s="1"/>
  <c r="OI314" i="65032"/>
  <c r="OJ314" i="65032" s="1"/>
  <c r="OG314" i="65032"/>
  <c r="OH314" i="65032" s="1"/>
  <c r="OG304" i="65032"/>
  <c r="OH304" i="65032" s="1"/>
  <c r="OI304" i="65032"/>
  <c r="OJ304" i="65032" s="1"/>
  <c r="OG321" i="65032"/>
  <c r="OH321" i="65032" s="1"/>
  <c r="OI321" i="65032"/>
  <c r="OJ321" i="65032" s="1"/>
  <c r="OI334" i="65032"/>
  <c r="OJ334" i="65032" s="1"/>
  <c r="OG334" i="65032"/>
  <c r="OH334" i="65032" s="1"/>
  <c r="OI341" i="65032"/>
  <c r="OJ341" i="65032" s="1"/>
  <c r="OG341" i="65032"/>
  <c r="OH341" i="65032" s="1"/>
  <c r="OG299" i="65032"/>
  <c r="OH299" i="65032" s="1"/>
  <c r="OI299" i="65032"/>
  <c r="OJ299" i="65032" s="1"/>
  <c r="OG308" i="65032"/>
  <c r="OH308" i="65032" s="1"/>
  <c r="OI308" i="65032"/>
  <c r="OJ308" i="65032" s="1"/>
  <c r="OG330" i="65032"/>
  <c r="OH330" i="65032" s="1"/>
  <c r="OI330" i="65032"/>
  <c r="OJ330" i="65032" s="1"/>
  <c r="OG312" i="65032"/>
  <c r="OH312" i="65032" s="1"/>
  <c r="OI312" i="65032"/>
  <c r="OJ312" i="65032" s="1"/>
  <c r="OC282" i="65032"/>
  <c r="OD282" i="65032" s="1"/>
  <c r="OE282" i="65032"/>
  <c r="OF282" i="65032" s="1"/>
  <c r="OI324" i="65032"/>
  <c r="OJ324" i="65032" s="1"/>
  <c r="OG324" i="65032"/>
  <c r="OH324" i="65032" s="1"/>
  <c r="OG328" i="65032"/>
  <c r="OH328" i="65032" s="1"/>
  <c r="OI328" i="65032"/>
  <c r="OJ328" i="65032" s="1"/>
  <c r="OG317" i="65032"/>
  <c r="OH317" i="65032" s="1"/>
  <c r="OI317" i="65032"/>
  <c r="OJ317" i="65032" s="1"/>
  <c r="OI339" i="65032"/>
  <c r="OJ339" i="65032" s="1"/>
  <c r="OG339" i="65032"/>
  <c r="OH339" i="65032" s="1"/>
  <c r="OI297" i="65032"/>
  <c r="OJ297" i="65032" s="1"/>
  <c r="OG297" i="65032"/>
  <c r="OH297" i="65032" s="1"/>
  <c r="OI329" i="65032"/>
  <c r="OJ329" i="65032" s="1"/>
  <c r="OG329" i="65032"/>
  <c r="OH329" i="65032" s="1"/>
  <c r="OG303" i="65032"/>
  <c r="OH303" i="65032" s="1"/>
  <c r="OI303" i="65032"/>
  <c r="OJ303" i="65032" s="1"/>
  <c r="OG318" i="65032"/>
  <c r="OH318" i="65032" s="1"/>
  <c r="OI318" i="65032"/>
  <c r="OJ318" i="65032" s="1"/>
  <c r="OG290" i="65032"/>
  <c r="OH290" i="65032" s="1"/>
  <c r="OI290" i="65032"/>
  <c r="OJ290" i="65032" s="1"/>
  <c r="OI325" i="65032"/>
  <c r="OJ325" i="65032" s="1"/>
  <c r="OG325" i="65032"/>
  <c r="OH325" i="65032" s="1"/>
  <c r="OI331" i="65032"/>
  <c r="OJ331" i="65032" s="1"/>
  <c r="OG331" i="65032"/>
  <c r="OH331" i="65032" s="1"/>
  <c r="OI337" i="65032"/>
  <c r="OJ337" i="65032" s="1"/>
  <c r="OG337" i="65032"/>
  <c r="OH337" i="65032" s="1"/>
  <c r="OG294" i="65032"/>
  <c r="OH294" i="65032" s="1"/>
  <c r="OI294" i="65032"/>
  <c r="OJ294" i="65032" s="1"/>
  <c r="OG311" i="65032"/>
  <c r="OH311" i="65032" s="1"/>
  <c r="OI311" i="65032"/>
  <c r="OJ311" i="65032" s="1"/>
  <c r="OI323" i="65032"/>
  <c r="OJ323" i="65032" s="1"/>
  <c r="OG323" i="65032"/>
  <c r="OH323" i="65032" s="1"/>
  <c r="OG309" i="65032"/>
  <c r="OH309" i="65032" s="1"/>
  <c r="OI309" i="65032"/>
  <c r="OJ309" i="65032" s="1"/>
  <c r="OI310" i="65032"/>
  <c r="OJ310" i="65032" s="1"/>
  <c r="OG310" i="65032"/>
  <c r="OH310" i="65032" s="1"/>
  <c r="OI283" i="65032"/>
  <c r="OJ283" i="65032" s="1"/>
  <c r="OG283" i="65032"/>
  <c r="OH283" i="65032" s="1"/>
  <c r="OI291" i="65032"/>
  <c r="OJ291" i="65032" s="1"/>
  <c r="OG291" i="65032"/>
  <c r="OH291" i="65032" s="1"/>
  <c r="OG301" i="65032"/>
  <c r="OH301" i="65032" s="1"/>
  <c r="OI301" i="65032"/>
  <c r="OJ301" i="65032" s="1"/>
  <c r="OG335" i="65032"/>
  <c r="OH335" i="65032" s="1"/>
  <c r="OI335" i="65032"/>
  <c r="OJ335" i="65032" s="1"/>
  <c r="LI193" i="65032"/>
  <c r="LJ66" i="65032"/>
  <c r="LL66" i="65032"/>
  <c r="LK193" i="65032"/>
  <c r="LK257" i="65032" s="1"/>
  <c r="LE239" i="65032"/>
  <c r="LF239" i="65032" s="1"/>
  <c r="LF175" i="65032"/>
  <c r="LK48" i="65032"/>
  <c r="LI48" i="65032"/>
  <c r="LH175" i="65032"/>
  <c r="LH239" i="65032" s="1"/>
  <c r="FN48" i="65032"/>
  <c r="KT49" i="65032"/>
  <c r="KS176" i="65032"/>
  <c r="KV49" i="65032"/>
  <c r="KU176" i="65032"/>
  <c r="KU240" i="65032" s="1"/>
  <c r="LM197" i="65032"/>
  <c r="LN70" i="65032"/>
  <c r="LP70" i="65032"/>
  <c r="LO197" i="65032"/>
  <c r="LO261" i="65032" s="1"/>
  <c r="NX62" i="65032"/>
  <c r="NW189" i="65032"/>
  <c r="NW253" i="65032" s="1"/>
  <c r="MB50" i="65032"/>
  <c r="MA177" i="65032"/>
  <c r="MA241" i="65032" s="1"/>
  <c r="LZ50" i="65032"/>
  <c r="LY177" i="65032"/>
  <c r="LI158" i="65032"/>
  <c r="LJ31" i="65032"/>
  <c r="KT38" i="65032"/>
  <c r="KS165" i="65032"/>
  <c r="KU165" i="65032"/>
  <c r="KU229" i="65032" s="1"/>
  <c r="KV38" i="65032"/>
  <c r="KS159" i="65032"/>
  <c r="KT32" i="65032"/>
  <c r="LL31" i="65032"/>
  <c r="LK158" i="65032"/>
  <c r="LK222" i="65032" s="1"/>
  <c r="KV32" i="65032"/>
  <c r="KU159" i="65032"/>
  <c r="KU223" i="65032" s="1"/>
  <c r="FK43" i="65032"/>
  <c r="KW43" i="65032"/>
  <c r="KV170" i="65032"/>
  <c r="KV234" i="65032" s="1"/>
  <c r="KY43" i="65032"/>
  <c r="KS234" i="65032"/>
  <c r="KT234" i="65032" s="1"/>
  <c r="KT170" i="65032"/>
  <c r="LJ78" i="65032"/>
  <c r="LI205" i="65032"/>
  <c r="KX42" i="65032"/>
  <c r="KW169" i="65032"/>
  <c r="LL78" i="65032"/>
  <c r="LK205" i="65032"/>
  <c r="LK269" i="65032" s="1"/>
  <c r="LA41" i="65032"/>
  <c r="LC41" i="65032"/>
  <c r="KZ168" i="65032"/>
  <c r="KZ232" i="65032" s="1"/>
  <c r="FL41" i="65032"/>
  <c r="KW232" i="65032"/>
  <c r="KX232" i="65032" s="1"/>
  <c r="KX168" i="65032"/>
  <c r="KY169" i="65032"/>
  <c r="KY233" i="65032" s="1"/>
  <c r="KZ42" i="65032"/>
  <c r="LO206" i="65032"/>
  <c r="LO270" i="65032" s="1"/>
  <c r="LP79" i="65032"/>
  <c r="LN79" i="65032"/>
  <c r="LM206" i="65032"/>
  <c r="LS34" i="65032"/>
  <c r="LQ34" i="65032"/>
  <c r="LP161" i="65032"/>
  <c r="LP225" i="65032" s="1"/>
  <c r="FP34" i="65032"/>
  <c r="KP160" i="65032"/>
  <c r="KO224" i="65032"/>
  <c r="KP224" i="65032" s="1"/>
  <c r="LN161" i="65032"/>
  <c r="LM225" i="65032"/>
  <c r="LN225" i="65032" s="1"/>
  <c r="KS33" i="65032"/>
  <c r="KU33" i="65032"/>
  <c r="FJ33" i="65032"/>
  <c r="KR160" i="65032"/>
  <c r="KR224" i="65032" s="1"/>
  <c r="LC200" i="65032"/>
  <c r="LC264" i="65032" s="1"/>
  <c r="LD73" i="65032"/>
  <c r="LB184" i="65032"/>
  <c r="LA248" i="65032"/>
  <c r="LB248" i="65032" s="1"/>
  <c r="MM208" i="65032"/>
  <c r="MM272" i="65032" s="1"/>
  <c r="MN81" i="65032"/>
  <c r="MP211" i="65032"/>
  <c r="MO275" i="65032"/>
  <c r="MP275" i="65032" s="1"/>
  <c r="LA200" i="65032"/>
  <c r="LB73" i="65032"/>
  <c r="KY46" i="65032"/>
  <c r="FK46" i="65032"/>
  <c r="KW46" i="65032"/>
  <c r="KV173" i="65032"/>
  <c r="KV237" i="65032" s="1"/>
  <c r="LE57" i="65032"/>
  <c r="LG57" i="65032"/>
  <c r="FM57" i="65032"/>
  <c r="LD184" i="65032"/>
  <c r="LD248" i="65032" s="1"/>
  <c r="MS84" i="65032"/>
  <c r="MR211" i="65032"/>
  <c r="MR275" i="65032" s="1"/>
  <c r="MU84" i="65032"/>
  <c r="FW84" i="65032"/>
  <c r="KT173" i="65032"/>
  <c r="KS237" i="65032"/>
  <c r="KT237" i="65032" s="1"/>
  <c r="ML81" i="65032"/>
  <c r="MK208" i="65032"/>
  <c r="KW68" i="65032"/>
  <c r="FK68" i="65032"/>
  <c r="KY68" i="65032"/>
  <c r="KV195" i="65032"/>
  <c r="KV259" i="65032" s="1"/>
  <c r="LM162" i="65032"/>
  <c r="LN35" i="65032"/>
  <c r="LJ80" i="65032"/>
  <c r="LI207" i="65032"/>
  <c r="KP167" i="65032"/>
  <c r="KO231" i="65032"/>
  <c r="KP231" i="65032" s="1"/>
  <c r="LG188" i="65032"/>
  <c r="LG252" i="65032" s="1"/>
  <c r="LH61" i="65032"/>
  <c r="LO183" i="65032"/>
  <c r="LO247" i="65032" s="1"/>
  <c r="LP56" i="65032"/>
  <c r="KS40" i="65032"/>
  <c r="FJ40" i="65032"/>
  <c r="KU40" i="65032"/>
  <c r="KR167" i="65032"/>
  <c r="KR231" i="65032" s="1"/>
  <c r="LL72" i="65032"/>
  <c r="LK199" i="65032"/>
  <c r="LK263" i="65032" s="1"/>
  <c r="LC156" i="65032"/>
  <c r="LC220" i="65032" s="1"/>
  <c r="LD29" i="65032"/>
  <c r="LO82" i="65032"/>
  <c r="FO82" i="65032"/>
  <c r="LL209" i="65032"/>
  <c r="LL273" i="65032" s="1"/>
  <c r="LM82" i="65032"/>
  <c r="LE188" i="65032"/>
  <c r="LF61" i="65032"/>
  <c r="KS259" i="65032"/>
  <c r="KT259" i="65032" s="1"/>
  <c r="KT195" i="65032"/>
  <c r="LM183" i="65032"/>
  <c r="LN56" i="65032"/>
  <c r="LJ209" i="65032"/>
  <c r="LI273" i="65032"/>
  <c r="LJ273" i="65032" s="1"/>
  <c r="LJ72" i="65032"/>
  <c r="LI199" i="65032"/>
  <c r="LA156" i="65032"/>
  <c r="LB29" i="65032"/>
  <c r="LP35" i="65032"/>
  <c r="LO162" i="65032"/>
  <c r="LO226" i="65032" s="1"/>
  <c r="LL80" i="65032"/>
  <c r="LK207" i="65032"/>
  <c r="LK271" i="65032" s="1"/>
  <c r="KO236" i="65032"/>
  <c r="KP236" i="65032" s="1"/>
  <c r="KP172" i="65032"/>
  <c r="KT203" i="65032"/>
  <c r="KS267" i="65032"/>
  <c r="KT267" i="65032" s="1"/>
  <c r="KV51" i="65032"/>
  <c r="KU178" i="65032"/>
  <c r="KU242" i="65032" s="1"/>
  <c r="LH64" i="65032"/>
  <c r="LG191" i="65032"/>
  <c r="LG255" i="65032" s="1"/>
  <c r="KY85" i="65032"/>
  <c r="FK85" i="65032"/>
  <c r="KV212" i="65032"/>
  <c r="KV276" i="65032" s="1"/>
  <c r="KW85" i="65032"/>
  <c r="LE191" i="65032"/>
  <c r="LF64" i="65032"/>
  <c r="KW76" i="65032"/>
  <c r="KY76" i="65032"/>
  <c r="FK76" i="65032"/>
  <c r="KV203" i="65032"/>
  <c r="KV267" i="65032" s="1"/>
  <c r="KR172" i="65032"/>
  <c r="KR236" i="65032" s="1"/>
  <c r="FJ45" i="65032"/>
  <c r="KS45" i="65032"/>
  <c r="KU45" i="65032"/>
  <c r="KS178" i="65032"/>
  <c r="KT51" i="65032"/>
  <c r="KS276" i="65032"/>
  <c r="KT276" i="65032" s="1"/>
  <c r="KT212" i="65032"/>
  <c r="LO190" i="65032"/>
  <c r="LO254" i="65032" s="1"/>
  <c r="LP63" i="65032"/>
  <c r="KZ69" i="65032"/>
  <c r="KY196" i="65032"/>
  <c r="KY260" i="65032" s="1"/>
  <c r="KV27" i="65032"/>
  <c r="KU154" i="65032"/>
  <c r="KU218" i="65032" s="1"/>
  <c r="KS44" i="65032"/>
  <c r="FJ44" i="65032"/>
  <c r="KU44" i="65032"/>
  <c r="KR171" i="65032"/>
  <c r="KR235" i="65032" s="1"/>
  <c r="LC164" i="65032"/>
  <c r="LC228" i="65032" s="1"/>
  <c r="LD37" i="65032"/>
  <c r="KP171" i="65032"/>
  <c r="KO235" i="65032"/>
  <c r="KP235" i="65032" s="1"/>
  <c r="LN63" i="65032"/>
  <c r="LM190" i="65032"/>
  <c r="KW213" i="65032"/>
  <c r="KX86" i="65032"/>
  <c r="KW196" i="65032"/>
  <c r="KX69" i="65032"/>
  <c r="KS154" i="65032"/>
  <c r="KT27" i="65032"/>
  <c r="KO219" i="65032"/>
  <c r="KP219" i="65032" s="1"/>
  <c r="KP155" i="65032"/>
  <c r="KX30" i="65032"/>
  <c r="KW157" i="65032"/>
  <c r="KU28" i="65032"/>
  <c r="FJ28" i="65032"/>
  <c r="KS28" i="65032"/>
  <c r="KR155" i="65032"/>
  <c r="KR219" i="65032" s="1"/>
  <c r="LB37" i="65032"/>
  <c r="LA164" i="65032"/>
  <c r="KY213" i="65032"/>
  <c r="KY277" i="65032" s="1"/>
  <c r="KZ86" i="65032"/>
  <c r="KZ30" i="65032"/>
  <c r="KY157" i="65032"/>
  <c r="KY221" i="65032" s="1"/>
  <c r="KX179" i="65032"/>
  <c r="KW243" i="65032"/>
  <c r="KX243" i="65032" s="1"/>
  <c r="KW186" i="65032"/>
  <c r="KX59" i="65032"/>
  <c r="KZ65" i="65032"/>
  <c r="KY192" i="65032"/>
  <c r="KY256" i="65032" s="1"/>
  <c r="LJ36" i="65032"/>
  <c r="LI163" i="65032"/>
  <c r="KZ47" i="65032"/>
  <c r="KY174" i="65032"/>
  <c r="KY238" i="65032" s="1"/>
  <c r="LI265" i="65032"/>
  <c r="LJ265" i="65032" s="1"/>
  <c r="LJ201" i="65032"/>
  <c r="KS245" i="65032"/>
  <c r="KT245" i="65032" s="1"/>
  <c r="KT181" i="65032"/>
  <c r="FL71" i="65032"/>
  <c r="LC71" i="65032"/>
  <c r="KZ198" i="65032"/>
  <c r="KZ262" i="65032" s="1"/>
  <c r="LA71" i="65032"/>
  <c r="KZ83" i="65032"/>
  <c r="KY210" i="65032"/>
  <c r="KY274" i="65032" s="1"/>
  <c r="FO67" i="65032"/>
  <c r="LL194" i="65032"/>
  <c r="LL258" i="65032" s="1"/>
  <c r="LM67" i="65032"/>
  <c r="LO67" i="65032"/>
  <c r="KW262" i="65032"/>
  <c r="KX262" i="65032" s="1"/>
  <c r="KX198" i="65032"/>
  <c r="LJ194" i="65032"/>
  <c r="LI258" i="65032"/>
  <c r="LJ258" i="65032" s="1"/>
  <c r="LM74" i="65032"/>
  <c r="LO74" i="65032"/>
  <c r="FO74" i="65032"/>
  <c r="LL201" i="65032"/>
  <c r="LL265" i="65032" s="1"/>
  <c r="LI75" i="65032"/>
  <c r="LK75" i="65032"/>
  <c r="LH202" i="65032"/>
  <c r="LH266" i="65032" s="1"/>
  <c r="FN75" i="65032"/>
  <c r="KW192" i="65032"/>
  <c r="KX65" i="65032"/>
  <c r="KW210" i="65032"/>
  <c r="KX83" i="65032"/>
  <c r="KY54" i="65032"/>
  <c r="KW54" i="65032"/>
  <c r="FK54" i="65032"/>
  <c r="KV181" i="65032"/>
  <c r="KV245" i="65032" s="1"/>
  <c r="KW174" i="65032"/>
  <c r="KX47" i="65032"/>
  <c r="LE266" i="65032"/>
  <c r="LF266" i="65032" s="1"/>
  <c r="LF202" i="65032"/>
  <c r="LK60" i="65032"/>
  <c r="LI60" i="65032"/>
  <c r="FN60" i="65032"/>
  <c r="LH187" i="65032"/>
  <c r="LH251" i="65032" s="1"/>
  <c r="KS230" i="65032"/>
  <c r="KT230" i="65032" s="1"/>
  <c r="KT166" i="65032"/>
  <c r="KZ59" i="65032"/>
  <c r="KY186" i="65032"/>
  <c r="KY250" i="65032" s="1"/>
  <c r="KW39" i="65032"/>
  <c r="FK39" i="65032"/>
  <c r="KV166" i="65032"/>
  <c r="KV230" i="65032" s="1"/>
  <c r="KY39" i="65032"/>
  <c r="LF187" i="65032"/>
  <c r="LE251" i="65032"/>
  <c r="LF251" i="65032" s="1"/>
  <c r="LK163" i="65032"/>
  <c r="LK227" i="65032" s="1"/>
  <c r="LL36" i="65032"/>
  <c r="LC52" i="65032"/>
  <c r="LA52" i="65032"/>
  <c r="FL52" i="65032"/>
  <c r="KZ179" i="65032"/>
  <c r="KZ243" i="65032" s="1"/>
  <c r="KT204" i="65032"/>
  <c r="KS268" i="65032"/>
  <c r="KT268" i="65032" s="1"/>
  <c r="KY77" i="65032"/>
  <c r="FK77" i="65032"/>
  <c r="KW77" i="65032"/>
  <c r="KV204" i="65032"/>
  <c r="KV268" i="65032" s="1"/>
  <c r="KT180" i="65032"/>
  <c r="KS244" i="65032"/>
  <c r="KT244" i="65032" s="1"/>
  <c r="KV180" i="65032"/>
  <c r="KV244" i="65032" s="1"/>
  <c r="FK53" i="65032"/>
  <c r="KW53" i="65032"/>
  <c r="KY53" i="65032"/>
  <c r="KW55" i="65032"/>
  <c r="KV182" i="65032"/>
  <c r="KV246" i="65032" s="1"/>
  <c r="KY55" i="65032"/>
  <c r="FK55" i="65032"/>
  <c r="KS246" i="65032"/>
  <c r="KT246" i="65032" s="1"/>
  <c r="KT182" i="65032"/>
  <c r="KY58" i="65032"/>
  <c r="KW58" i="65032"/>
  <c r="FK58" i="65032"/>
  <c r="KV185" i="65032"/>
  <c r="KV249" i="65032" s="1"/>
  <c r="KT185" i="65032"/>
  <c r="KS249" i="65032"/>
  <c r="KT249" i="65032" s="1"/>
  <c r="OE150" i="65032"/>
  <c r="OF150" i="65032" s="1"/>
  <c r="OC150" i="65032"/>
  <c r="OD150" i="65032" s="1"/>
  <c r="OE148" i="65032"/>
  <c r="OF148" i="65032" s="1"/>
  <c r="OC148" i="65032"/>
  <c r="OD148" i="65032" s="1"/>
  <c r="OE117" i="65032"/>
  <c r="OF117" i="65032" s="1"/>
  <c r="OC117" i="65032"/>
  <c r="OD117" i="65032" s="1"/>
  <c r="OE120" i="65032"/>
  <c r="OF120" i="65032" s="1"/>
  <c r="OC120" i="65032"/>
  <c r="OD120" i="65032" s="1"/>
  <c r="OE114" i="65032"/>
  <c r="OF114" i="65032" s="1"/>
  <c r="OC114" i="65032"/>
  <c r="OD114" i="65032" s="1"/>
  <c r="OE118" i="65032"/>
  <c r="OF118" i="65032" s="1"/>
  <c r="OC118" i="65032"/>
  <c r="OD118" i="65032" s="1"/>
  <c r="OE115" i="65032"/>
  <c r="OF115" i="65032" s="1"/>
  <c r="OC115" i="65032"/>
  <c r="OD115" i="65032" s="1"/>
  <c r="OE119" i="65032"/>
  <c r="OF119" i="65032" s="1"/>
  <c r="OC119" i="65032"/>
  <c r="OD119" i="65032" s="1"/>
  <c r="OE116" i="65032"/>
  <c r="OF116" i="65032" s="1"/>
  <c r="OC116" i="65032"/>
  <c r="OD116" i="65032" s="1"/>
  <c r="OE149" i="65032"/>
  <c r="OF149" i="65032" s="1"/>
  <c r="OC149" i="65032"/>
  <c r="OD149" i="65032" s="1"/>
  <c r="NY108" i="65032"/>
  <c r="NZ108" i="65032" s="1"/>
  <c r="OA108" i="65032"/>
  <c r="OB108" i="65032" s="1"/>
  <c r="NY109" i="65032"/>
  <c r="NZ109" i="65032" s="1"/>
  <c r="OA109" i="65032"/>
  <c r="OB109" i="65032" s="1"/>
  <c r="NY110" i="65032"/>
  <c r="NZ110" i="65032" s="1"/>
  <c r="OA110" i="65032"/>
  <c r="OB110" i="65032" s="1"/>
  <c r="OC130" i="65032"/>
  <c r="OD130" i="65032" s="1"/>
  <c r="OE130" i="65032"/>
  <c r="OF130" i="65032" s="1"/>
  <c r="NY100" i="65032"/>
  <c r="NZ100" i="65032" s="1"/>
  <c r="OA100" i="65032"/>
  <c r="OB100" i="65032" s="1"/>
  <c r="NY104" i="65032"/>
  <c r="NZ104" i="65032" s="1"/>
  <c r="OA104" i="65032"/>
  <c r="OB104" i="65032" s="1"/>
  <c r="NY94" i="65032"/>
  <c r="NZ94" i="65032" s="1"/>
  <c r="OA94" i="65032"/>
  <c r="OB94" i="65032" s="1"/>
  <c r="NY106" i="65032"/>
  <c r="NZ106" i="65032" s="1"/>
  <c r="OA106" i="65032"/>
  <c r="OB106" i="65032" s="1"/>
  <c r="NY107" i="65032"/>
  <c r="NZ107" i="65032" s="1"/>
  <c r="OA107" i="65032"/>
  <c r="OB107" i="65032" s="1"/>
  <c r="NY95" i="65032"/>
  <c r="NZ95" i="65032" s="1"/>
  <c r="OA95" i="65032"/>
  <c r="OB95" i="65032" s="1"/>
  <c r="NY101" i="65032"/>
  <c r="NZ101" i="65032" s="1"/>
  <c r="OA101" i="65032"/>
  <c r="OB101" i="65032" s="1"/>
  <c r="NY96" i="65032"/>
  <c r="NZ96" i="65032" s="1"/>
  <c r="OA96" i="65032"/>
  <c r="OB96" i="65032" s="1"/>
  <c r="NY98" i="65032"/>
  <c r="NZ98" i="65032" s="1"/>
  <c r="OA98" i="65032"/>
  <c r="OB98" i="65032" s="1"/>
  <c r="NY102" i="65032"/>
  <c r="NZ102" i="65032" s="1"/>
  <c r="OA102" i="65032"/>
  <c r="OB102" i="65032" s="1"/>
  <c r="NY92" i="65032"/>
  <c r="NZ92" i="65032" s="1"/>
  <c r="OA92" i="65032"/>
  <c r="OB92" i="65032" s="1"/>
  <c r="NY105" i="65032"/>
  <c r="NZ105" i="65032" s="1"/>
  <c r="OA105" i="65032"/>
  <c r="OB105" i="65032" s="1"/>
  <c r="NY97" i="65032"/>
  <c r="NZ97" i="65032" s="1"/>
  <c r="OA97" i="65032"/>
  <c r="OB97" i="65032" s="1"/>
  <c r="NY103" i="65032"/>
  <c r="NZ103" i="65032" s="1"/>
  <c r="OA103" i="65032"/>
  <c r="OB103" i="65032" s="1"/>
  <c r="NY93" i="65032"/>
  <c r="NZ93" i="65032" s="1"/>
  <c r="OA93" i="65032"/>
  <c r="OB93" i="65032" s="1"/>
  <c r="NY99" i="65032"/>
  <c r="NZ99" i="65032" s="1"/>
  <c r="OA99" i="65032"/>
  <c r="OB99" i="65032" s="1"/>
  <c r="OE122" i="65032"/>
  <c r="OF122" i="65032" s="1"/>
  <c r="OC122" i="65032"/>
  <c r="OD122" i="65032" s="1"/>
  <c r="OE125" i="65032"/>
  <c r="OF125" i="65032" s="1"/>
  <c r="OC125" i="65032"/>
  <c r="OD125" i="65032" s="1"/>
  <c r="OE121" i="65032"/>
  <c r="OF121" i="65032" s="1"/>
  <c r="OC121" i="65032"/>
  <c r="OD121" i="65032" s="1"/>
  <c r="OE124" i="65032"/>
  <c r="OF124" i="65032" s="1"/>
  <c r="OC124" i="65032"/>
  <c r="OD124" i="65032" s="1"/>
  <c r="OE128" i="65032"/>
  <c r="OF128" i="65032" s="1"/>
  <c r="OC128" i="65032"/>
  <c r="OD128" i="65032" s="1"/>
  <c r="OE127" i="65032"/>
  <c r="OF127" i="65032" s="1"/>
  <c r="OC127" i="65032"/>
  <c r="OD127" i="65032" s="1"/>
  <c r="OE123" i="65032"/>
  <c r="OF123" i="65032" s="1"/>
  <c r="OC123" i="65032"/>
  <c r="OD123" i="65032" s="1"/>
  <c r="OE126" i="65032"/>
  <c r="OF126" i="65032" s="1"/>
  <c r="OC126" i="65032"/>
  <c r="OD126" i="65032" s="1"/>
  <c r="OE129" i="65032"/>
  <c r="OF129" i="65032" s="1"/>
  <c r="OC129" i="65032"/>
  <c r="OD129" i="65032" s="1"/>
  <c r="OC140" i="65032"/>
  <c r="OD140" i="65032" s="1"/>
  <c r="OE140" i="65032"/>
  <c r="OF140" i="65032" s="1"/>
  <c r="OC141" i="65032"/>
  <c r="OD141" i="65032" s="1"/>
  <c r="OE141" i="65032"/>
  <c r="OF141" i="65032" s="1"/>
  <c r="OC112" i="65032"/>
  <c r="OD112" i="65032" s="1"/>
  <c r="OE112" i="65032"/>
  <c r="OF112" i="65032" s="1"/>
  <c r="OC136" i="65032"/>
  <c r="OD136" i="65032" s="1"/>
  <c r="OE136" i="65032"/>
  <c r="OF136" i="65032" s="1"/>
  <c r="OC144" i="65032"/>
  <c r="OD144" i="65032" s="1"/>
  <c r="OE144" i="65032"/>
  <c r="OF144" i="65032" s="1"/>
  <c r="OC131" i="65032"/>
  <c r="OD131" i="65032" s="1"/>
  <c r="OE131" i="65032"/>
  <c r="OF131" i="65032" s="1"/>
  <c r="OC139" i="65032"/>
  <c r="OD139" i="65032" s="1"/>
  <c r="OE139" i="65032"/>
  <c r="OF139" i="65032" s="1"/>
  <c r="OC134" i="65032"/>
  <c r="OD134" i="65032" s="1"/>
  <c r="OE134" i="65032"/>
  <c r="OF134" i="65032" s="1"/>
  <c r="OC138" i="65032"/>
  <c r="OD138" i="65032" s="1"/>
  <c r="OE138" i="65032"/>
  <c r="OF138" i="65032" s="1"/>
  <c r="OC142" i="65032"/>
  <c r="OD142" i="65032" s="1"/>
  <c r="OE142" i="65032"/>
  <c r="OF142" i="65032" s="1"/>
  <c r="OC146" i="65032"/>
  <c r="OD146" i="65032" s="1"/>
  <c r="OE146" i="65032"/>
  <c r="OF146" i="65032" s="1"/>
  <c r="OC133" i="65032"/>
  <c r="OD133" i="65032" s="1"/>
  <c r="OE133" i="65032"/>
  <c r="OF133" i="65032" s="1"/>
  <c r="OC137" i="65032"/>
  <c r="OD137" i="65032" s="1"/>
  <c r="OE137" i="65032"/>
  <c r="OF137" i="65032" s="1"/>
  <c r="OC145" i="65032"/>
  <c r="OD145" i="65032" s="1"/>
  <c r="OE145" i="65032"/>
  <c r="OF145" i="65032" s="1"/>
  <c r="OC111" i="65032"/>
  <c r="OD111" i="65032" s="1"/>
  <c r="OE111" i="65032"/>
  <c r="OF111" i="65032" s="1"/>
  <c r="OC143" i="65032"/>
  <c r="OD143" i="65032" s="1"/>
  <c r="OE143" i="65032"/>
  <c r="OF143" i="65032" s="1"/>
  <c r="OC113" i="65032"/>
  <c r="OD113" i="65032" s="1"/>
  <c r="OE113" i="65032"/>
  <c r="OF113" i="65032" s="1"/>
  <c r="OC132" i="65032"/>
  <c r="OD132" i="65032" s="1"/>
  <c r="OE132" i="65032"/>
  <c r="OF132" i="65032" s="1"/>
  <c r="OC135" i="65032"/>
  <c r="OD135" i="65032" s="1"/>
  <c r="OE135" i="65032"/>
  <c r="OF135" i="65032" s="1"/>
  <c r="OC147" i="65032"/>
  <c r="OD147" i="65032" s="1"/>
  <c r="OE147" i="65032"/>
  <c r="OF147" i="65032" s="1"/>
  <c r="OA91" i="65032"/>
  <c r="OB91" i="65032" s="1"/>
  <c r="NY91" i="65032"/>
  <c r="NZ91" i="65032" s="1"/>
  <c r="OM335" i="65032" l="1"/>
  <c r="ON335" i="65032" s="1"/>
  <c r="OK335" i="65032"/>
  <c r="OL335" i="65032" s="1"/>
  <c r="OK283" i="65032"/>
  <c r="OL283" i="65032" s="1"/>
  <c r="OM283" i="65032"/>
  <c r="ON283" i="65032" s="1"/>
  <c r="OK309" i="65032"/>
  <c r="OL309" i="65032" s="1"/>
  <c r="OM309" i="65032"/>
  <c r="ON309" i="65032" s="1"/>
  <c r="OK323" i="65032"/>
  <c r="OL323" i="65032" s="1"/>
  <c r="OM323" i="65032"/>
  <c r="ON323" i="65032" s="1"/>
  <c r="OK331" i="65032"/>
  <c r="OL331" i="65032" s="1"/>
  <c r="OM331" i="65032"/>
  <c r="ON331" i="65032" s="1"/>
  <c r="OK303" i="65032"/>
  <c r="OL303" i="65032" s="1"/>
  <c r="OM303" i="65032"/>
  <c r="ON303" i="65032" s="1"/>
  <c r="OM317" i="65032"/>
  <c r="ON317" i="65032" s="1"/>
  <c r="OK317" i="65032"/>
  <c r="OL317" i="65032" s="1"/>
  <c r="OK312" i="65032"/>
  <c r="OL312" i="65032" s="1"/>
  <c r="OM312" i="65032"/>
  <c r="ON312" i="65032" s="1"/>
  <c r="OK308" i="65032"/>
  <c r="OL308" i="65032" s="1"/>
  <c r="OM308" i="65032"/>
  <c r="ON308" i="65032" s="1"/>
  <c r="OM334" i="65032"/>
  <c r="ON334" i="65032" s="1"/>
  <c r="OK334" i="65032"/>
  <c r="OL334" i="65032" s="1"/>
  <c r="OM333" i="65032"/>
  <c r="ON333" i="65032" s="1"/>
  <c r="OK333" i="65032"/>
  <c r="OL333" i="65032" s="1"/>
  <c r="OM292" i="65032"/>
  <c r="ON292" i="65032" s="1"/>
  <c r="OK292" i="65032"/>
  <c r="OL292" i="65032" s="1"/>
  <c r="OM313" i="65032"/>
  <c r="ON313" i="65032" s="1"/>
  <c r="OK313" i="65032"/>
  <c r="OL313" i="65032" s="1"/>
  <c r="OM305" i="65032"/>
  <c r="ON305" i="65032" s="1"/>
  <c r="OK305" i="65032"/>
  <c r="OL305" i="65032" s="1"/>
  <c r="OM289" i="65032"/>
  <c r="ON289" i="65032" s="1"/>
  <c r="OK289" i="65032"/>
  <c r="OL289" i="65032" s="1"/>
  <c r="OK327" i="65032"/>
  <c r="OL327" i="65032" s="1"/>
  <c r="OM327" i="65032"/>
  <c r="ON327" i="65032" s="1"/>
  <c r="OK332" i="65032"/>
  <c r="OL332" i="65032" s="1"/>
  <c r="OM332" i="65032"/>
  <c r="ON332" i="65032" s="1"/>
  <c r="OK322" i="65032"/>
  <c r="OL322" i="65032" s="1"/>
  <c r="OM322" i="65032"/>
  <c r="ON322" i="65032" s="1"/>
  <c r="OM320" i="65032"/>
  <c r="ON320" i="65032" s="1"/>
  <c r="OK320" i="65032"/>
  <c r="OL320" i="65032" s="1"/>
  <c r="OK319" i="65032"/>
  <c r="OL319" i="65032" s="1"/>
  <c r="OM319" i="65032"/>
  <c r="ON319" i="65032" s="1"/>
  <c r="OK336" i="65032"/>
  <c r="OL336" i="65032" s="1"/>
  <c r="OM336" i="65032"/>
  <c r="ON336" i="65032" s="1"/>
  <c r="OM316" i="65032"/>
  <c r="ON316" i="65032" s="1"/>
  <c r="OK316" i="65032"/>
  <c r="OL316" i="65032" s="1"/>
  <c r="OM311" i="65032"/>
  <c r="ON311" i="65032" s="1"/>
  <c r="OK311" i="65032"/>
  <c r="OL311" i="65032" s="1"/>
  <c r="OK318" i="65032"/>
  <c r="OL318" i="65032" s="1"/>
  <c r="OM318" i="65032"/>
  <c r="ON318" i="65032" s="1"/>
  <c r="OK297" i="65032"/>
  <c r="OL297" i="65032" s="1"/>
  <c r="OM297" i="65032"/>
  <c r="ON297" i="65032" s="1"/>
  <c r="OK324" i="65032"/>
  <c r="OL324" i="65032" s="1"/>
  <c r="OM324" i="65032"/>
  <c r="ON324" i="65032" s="1"/>
  <c r="OM341" i="65032"/>
  <c r="ON341" i="65032" s="1"/>
  <c r="OK341" i="65032"/>
  <c r="OL341" i="65032" s="1"/>
  <c r="OM321" i="65032"/>
  <c r="ON321" i="65032" s="1"/>
  <c r="OK321" i="65032"/>
  <c r="OL321" i="65032" s="1"/>
  <c r="OM284" i="65032"/>
  <c r="ON284" i="65032" s="1"/>
  <c r="OK284" i="65032"/>
  <c r="OL284" i="65032" s="1"/>
  <c r="OK288" i="65032"/>
  <c r="OL288" i="65032" s="1"/>
  <c r="OM288" i="65032"/>
  <c r="ON288" i="65032" s="1"/>
  <c r="OK326" i="65032"/>
  <c r="OL326" i="65032" s="1"/>
  <c r="OM326" i="65032"/>
  <c r="ON326" i="65032" s="1"/>
  <c r="OM338" i="65032"/>
  <c r="ON338" i="65032" s="1"/>
  <c r="OK338" i="65032"/>
  <c r="OL338" i="65032" s="1"/>
  <c r="OK298" i="65032"/>
  <c r="OL298" i="65032" s="1"/>
  <c r="OM298" i="65032"/>
  <c r="ON298" i="65032" s="1"/>
  <c r="OM306" i="65032"/>
  <c r="ON306" i="65032" s="1"/>
  <c r="OK306" i="65032"/>
  <c r="OL306" i="65032" s="1"/>
  <c r="OM291" i="65032"/>
  <c r="ON291" i="65032" s="1"/>
  <c r="OK291" i="65032"/>
  <c r="OL291" i="65032" s="1"/>
  <c r="OK337" i="65032"/>
  <c r="OL337" i="65032" s="1"/>
  <c r="OM337" i="65032"/>
  <c r="ON337" i="65032" s="1"/>
  <c r="OK325" i="65032"/>
  <c r="OL325" i="65032" s="1"/>
  <c r="OM325" i="65032"/>
  <c r="ON325" i="65032" s="1"/>
  <c r="OK328" i="65032"/>
  <c r="OL328" i="65032" s="1"/>
  <c r="OM328" i="65032"/>
  <c r="ON328" i="65032" s="1"/>
  <c r="OG282" i="65032"/>
  <c r="OH282" i="65032" s="1"/>
  <c r="OI282" i="65032"/>
  <c r="OJ282" i="65032" s="1"/>
  <c r="OM330" i="65032"/>
  <c r="ON330" i="65032" s="1"/>
  <c r="OK330" i="65032"/>
  <c r="OL330" i="65032" s="1"/>
  <c r="OM299" i="65032"/>
  <c r="ON299" i="65032" s="1"/>
  <c r="OK299" i="65032"/>
  <c r="OL299" i="65032" s="1"/>
  <c r="OM340" i="65032"/>
  <c r="ON340" i="65032" s="1"/>
  <c r="OK340" i="65032"/>
  <c r="OL340" i="65032" s="1"/>
  <c r="OK287" i="65032"/>
  <c r="OL287" i="65032" s="1"/>
  <c r="OM287" i="65032"/>
  <c r="ON287" i="65032" s="1"/>
  <c r="OM302" i="65032"/>
  <c r="ON302" i="65032" s="1"/>
  <c r="OK302" i="65032"/>
  <c r="OL302" i="65032" s="1"/>
  <c r="OM295" i="65032"/>
  <c r="ON295" i="65032" s="1"/>
  <c r="OK295" i="65032"/>
  <c r="OL295" i="65032" s="1"/>
  <c r="OK301" i="65032"/>
  <c r="OL301" i="65032" s="1"/>
  <c r="OM301" i="65032"/>
  <c r="ON301" i="65032" s="1"/>
  <c r="OM310" i="65032"/>
  <c r="ON310" i="65032" s="1"/>
  <c r="OK310" i="65032"/>
  <c r="OL310" i="65032" s="1"/>
  <c r="OK294" i="65032"/>
  <c r="OL294" i="65032" s="1"/>
  <c r="OM294" i="65032"/>
  <c r="ON294" i="65032" s="1"/>
  <c r="OM290" i="65032"/>
  <c r="ON290" i="65032" s="1"/>
  <c r="OK290" i="65032"/>
  <c r="OL290" i="65032" s="1"/>
  <c r="OK329" i="65032"/>
  <c r="OL329" i="65032" s="1"/>
  <c r="OM329" i="65032"/>
  <c r="ON329" i="65032" s="1"/>
  <c r="OK339" i="65032"/>
  <c r="OL339" i="65032" s="1"/>
  <c r="OM339" i="65032"/>
  <c r="ON339" i="65032" s="1"/>
  <c r="OM304" i="65032"/>
  <c r="ON304" i="65032" s="1"/>
  <c r="OK304" i="65032"/>
  <c r="OL304" i="65032" s="1"/>
  <c r="OM314" i="65032"/>
  <c r="ON314" i="65032" s="1"/>
  <c r="OK314" i="65032"/>
  <c r="OL314" i="65032" s="1"/>
  <c r="OM286" i="65032"/>
  <c r="ON286" i="65032" s="1"/>
  <c r="OK286" i="65032"/>
  <c r="OL286" i="65032" s="1"/>
  <c r="OM296" i="65032"/>
  <c r="ON296" i="65032" s="1"/>
  <c r="OK296" i="65032"/>
  <c r="OL296" i="65032" s="1"/>
  <c r="OM285" i="65032"/>
  <c r="ON285" i="65032" s="1"/>
  <c r="OK285" i="65032"/>
  <c r="OL285" i="65032" s="1"/>
  <c r="OK315" i="65032"/>
  <c r="OL315" i="65032" s="1"/>
  <c r="OM315" i="65032"/>
  <c r="ON315" i="65032" s="1"/>
  <c r="OK293" i="65032"/>
  <c r="OL293" i="65032" s="1"/>
  <c r="OM293" i="65032"/>
  <c r="ON293" i="65032" s="1"/>
  <c r="OM307" i="65032"/>
  <c r="ON307" i="65032" s="1"/>
  <c r="OK307" i="65032"/>
  <c r="OL307" i="65032" s="1"/>
  <c r="OK300" i="65032"/>
  <c r="OL300" i="65032" s="1"/>
  <c r="OM300" i="65032"/>
  <c r="ON300" i="65032" s="1"/>
  <c r="FO66" i="65032"/>
  <c r="LM66" i="65032"/>
  <c r="LL193" i="65032"/>
  <c r="LL257" i="65032" s="1"/>
  <c r="LO66" i="65032"/>
  <c r="LJ193" i="65032"/>
  <c r="LI257" i="65032"/>
  <c r="LJ257" i="65032" s="1"/>
  <c r="LI175" i="65032"/>
  <c r="LJ48" i="65032"/>
  <c r="LL48" i="65032"/>
  <c r="LK175" i="65032"/>
  <c r="LK239" i="65032" s="1"/>
  <c r="KW49" i="65032"/>
  <c r="KY49" i="65032"/>
  <c r="FK49" i="65032"/>
  <c r="KV176" i="65032"/>
  <c r="KV240" i="65032" s="1"/>
  <c r="KS240" i="65032"/>
  <c r="KT240" i="65032" s="1"/>
  <c r="KT176" i="65032"/>
  <c r="FP70" i="65032"/>
  <c r="LP197" i="65032"/>
  <c r="LP261" i="65032" s="1"/>
  <c r="LS70" i="65032"/>
  <c r="LQ70" i="65032"/>
  <c r="NY62" i="65032"/>
  <c r="GE62" i="65032"/>
  <c r="OA62" i="65032"/>
  <c r="NX189" i="65032"/>
  <c r="NX253" i="65032" s="1"/>
  <c r="LN197" i="65032"/>
  <c r="LM261" i="65032"/>
  <c r="LN261" i="65032" s="1"/>
  <c r="LZ177" i="65032"/>
  <c r="LY241" i="65032"/>
  <c r="LZ241" i="65032" s="1"/>
  <c r="MB177" i="65032"/>
  <c r="MB241" i="65032" s="1"/>
  <c r="MC50" i="65032"/>
  <c r="ME50" i="65032"/>
  <c r="FS50" i="65032"/>
  <c r="KT165" i="65032"/>
  <c r="KS229" i="65032"/>
  <c r="KT229" i="65032" s="1"/>
  <c r="KW32" i="65032"/>
  <c r="FK32" i="65032"/>
  <c r="KV159" i="65032"/>
  <c r="KV223" i="65032" s="1"/>
  <c r="KY32" i="65032"/>
  <c r="KT159" i="65032"/>
  <c r="KS223" i="65032"/>
  <c r="KT223" i="65032" s="1"/>
  <c r="KY38" i="65032"/>
  <c r="KV165" i="65032"/>
  <c r="KV229" i="65032" s="1"/>
  <c r="KW38" i="65032"/>
  <c r="FK38" i="65032"/>
  <c r="LO31" i="65032"/>
  <c r="FO31" i="65032"/>
  <c r="LM31" i="65032"/>
  <c r="LL158" i="65032"/>
  <c r="LL222" i="65032" s="1"/>
  <c r="LJ158" i="65032"/>
  <c r="LI222" i="65032"/>
  <c r="LJ222" i="65032" s="1"/>
  <c r="KZ43" i="65032"/>
  <c r="KY170" i="65032"/>
  <c r="KY234" i="65032" s="1"/>
  <c r="KW170" i="65032"/>
  <c r="KX43" i="65032"/>
  <c r="LC168" i="65032"/>
  <c r="LC232" i="65032" s="1"/>
  <c r="LD41" i="65032"/>
  <c r="KW233" i="65032"/>
  <c r="KX233" i="65032" s="1"/>
  <c r="KX169" i="65032"/>
  <c r="LB41" i="65032"/>
  <c r="LA168" i="65032"/>
  <c r="LC42" i="65032"/>
  <c r="FL42" i="65032"/>
  <c r="LA42" i="65032"/>
  <c r="KZ169" i="65032"/>
  <c r="KZ233" i="65032" s="1"/>
  <c r="LI269" i="65032"/>
  <c r="LJ269" i="65032" s="1"/>
  <c r="LJ205" i="65032"/>
  <c r="FO78" i="65032"/>
  <c r="LL205" i="65032"/>
  <c r="LL269" i="65032" s="1"/>
  <c r="LM78" i="65032"/>
  <c r="LO78" i="65032"/>
  <c r="LN206" i="65032"/>
  <c r="LM270" i="65032"/>
  <c r="LN270" i="65032" s="1"/>
  <c r="FP79" i="65032"/>
  <c r="LS79" i="65032"/>
  <c r="LP206" i="65032"/>
  <c r="LP270" i="65032" s="1"/>
  <c r="LQ79" i="65032"/>
  <c r="FJ24" i="65032"/>
  <c r="KV33" i="65032"/>
  <c r="KU160" i="65032"/>
  <c r="KU224" i="65032" s="1"/>
  <c r="KT33" i="65032"/>
  <c r="KS160" i="65032"/>
  <c r="LR34" i="65032"/>
  <c r="LQ161" i="65032"/>
  <c r="LT34" i="65032"/>
  <c r="LS161" i="65032"/>
  <c r="LS225" i="65032" s="1"/>
  <c r="MQ81" i="65032"/>
  <c r="MN208" i="65032"/>
  <c r="MN272" i="65032" s="1"/>
  <c r="MO81" i="65032"/>
  <c r="FV81" i="65032"/>
  <c r="LE73" i="65032"/>
  <c r="LD200" i="65032"/>
  <c r="LD264" i="65032" s="1"/>
  <c r="FM73" i="65032"/>
  <c r="LG73" i="65032"/>
  <c r="MV84" i="65032"/>
  <c r="MU211" i="65032"/>
  <c r="MU275" i="65032" s="1"/>
  <c r="KX46" i="65032"/>
  <c r="KW173" i="65032"/>
  <c r="LB200" i="65032"/>
  <c r="LA264" i="65032"/>
  <c r="LB264" i="65032" s="1"/>
  <c r="ML208" i="65032"/>
  <c r="MK272" i="65032"/>
  <c r="ML272" i="65032" s="1"/>
  <c r="LG184" i="65032"/>
  <c r="LG248" i="65032" s="1"/>
  <c r="LH57" i="65032"/>
  <c r="MS211" i="65032"/>
  <c r="MT84" i="65032"/>
  <c r="LE184" i="65032"/>
  <c r="LF57" i="65032"/>
  <c r="KZ46" i="65032"/>
  <c r="KY173" i="65032"/>
  <c r="KY237" i="65032" s="1"/>
  <c r="LS35" i="65032"/>
  <c r="LQ35" i="65032"/>
  <c r="LP162" i="65032"/>
  <c r="LP226" i="65032" s="1"/>
  <c r="FP35" i="65032"/>
  <c r="LN183" i="65032"/>
  <c r="LM247" i="65032"/>
  <c r="LN247" i="65032" s="1"/>
  <c r="LF188" i="65032"/>
  <c r="LE252" i="65032"/>
  <c r="LF252" i="65032" s="1"/>
  <c r="KV40" i="65032"/>
  <c r="KU167" i="65032"/>
  <c r="KU231" i="65032" s="1"/>
  <c r="LI61" i="65032"/>
  <c r="FN61" i="65032"/>
  <c r="LH188" i="65032"/>
  <c r="LH252" i="65032" s="1"/>
  <c r="LK61" i="65032"/>
  <c r="LM226" i="65032"/>
  <c r="LN226" i="65032" s="1"/>
  <c r="LN162" i="65032"/>
  <c r="KW195" i="65032"/>
  <c r="KX68" i="65032"/>
  <c r="LO80" i="65032"/>
  <c r="FO80" i="65032"/>
  <c r="LL207" i="65032"/>
  <c r="LL271" i="65032" s="1"/>
  <c r="LM80" i="65032"/>
  <c r="LB156" i="65032"/>
  <c r="LA220" i="65032"/>
  <c r="LB220" i="65032" s="1"/>
  <c r="LP82" i="65032"/>
  <c r="LO209" i="65032"/>
  <c r="LO273" i="65032" s="1"/>
  <c r="LL199" i="65032"/>
  <c r="LL263" i="65032" s="1"/>
  <c r="LO72" i="65032"/>
  <c r="FO72" i="65032"/>
  <c r="LM72" i="65032"/>
  <c r="KS167" i="65032"/>
  <c r="KT40" i="65032"/>
  <c r="LJ207" i="65032"/>
  <c r="LI271" i="65032"/>
  <c r="LJ271" i="65032" s="1"/>
  <c r="LI263" i="65032"/>
  <c r="LJ263" i="65032" s="1"/>
  <c r="LJ199" i="65032"/>
  <c r="LN82" i="65032"/>
  <c r="LM209" i="65032"/>
  <c r="FM29" i="65032"/>
  <c r="LD156" i="65032"/>
  <c r="LD220" i="65032" s="1"/>
  <c r="LG29" i="65032"/>
  <c r="LE29" i="65032"/>
  <c r="FP56" i="65032"/>
  <c r="LP183" i="65032"/>
  <c r="LP247" i="65032" s="1"/>
  <c r="LQ56" i="65032"/>
  <c r="LS56" i="65032"/>
  <c r="KY195" i="65032"/>
  <c r="KY259" i="65032" s="1"/>
  <c r="KZ68" i="65032"/>
  <c r="KT178" i="65032"/>
  <c r="KS242" i="65032"/>
  <c r="KT242" i="65032" s="1"/>
  <c r="LE255" i="65032"/>
  <c r="LF255" i="65032" s="1"/>
  <c r="LF191" i="65032"/>
  <c r="KY212" i="65032"/>
  <c r="KY276" i="65032" s="1"/>
  <c r="KZ85" i="65032"/>
  <c r="KV45" i="65032"/>
  <c r="KU172" i="65032"/>
  <c r="KU236" i="65032" s="1"/>
  <c r="KZ76" i="65032"/>
  <c r="KY203" i="65032"/>
  <c r="KY267" i="65032" s="1"/>
  <c r="KW212" i="65032"/>
  <c r="KX85" i="65032"/>
  <c r="KT45" i="65032"/>
  <c r="KS172" i="65032"/>
  <c r="KW203" i="65032"/>
  <c r="KX76" i="65032"/>
  <c r="LI64" i="65032"/>
  <c r="FN64" i="65032"/>
  <c r="LH191" i="65032"/>
  <c r="LH255" i="65032" s="1"/>
  <c r="LK64" i="65032"/>
  <c r="FK51" i="65032"/>
  <c r="KW51" i="65032"/>
  <c r="KY51" i="65032"/>
  <c r="KV178" i="65032"/>
  <c r="KV242" i="65032" s="1"/>
  <c r="LN190" i="65032"/>
  <c r="LM254" i="65032"/>
  <c r="LN254" i="65032" s="1"/>
  <c r="LE37" i="65032"/>
  <c r="LG37" i="65032"/>
  <c r="FM37" i="65032"/>
  <c r="LD164" i="65032"/>
  <c r="LD228" i="65032" s="1"/>
  <c r="FP63" i="65032"/>
  <c r="LP190" i="65032"/>
  <c r="LP254" i="65032" s="1"/>
  <c r="LS63" i="65032"/>
  <c r="LQ63" i="65032"/>
  <c r="LA228" i="65032"/>
  <c r="LB228" i="65032" s="1"/>
  <c r="LB164" i="65032"/>
  <c r="KU155" i="65032"/>
  <c r="KU219" i="65032" s="1"/>
  <c r="KV28" i="65032"/>
  <c r="KX196" i="65032"/>
  <c r="KW260" i="65032"/>
  <c r="KX260" i="65032" s="1"/>
  <c r="KS171" i="65032"/>
  <c r="KT44" i="65032"/>
  <c r="KZ196" i="65032"/>
  <c r="KZ260" i="65032" s="1"/>
  <c r="FL69" i="65032"/>
  <c r="LC69" i="65032"/>
  <c r="LA69" i="65032"/>
  <c r="LA30" i="65032"/>
  <c r="LC30" i="65032"/>
  <c r="FL30" i="65032"/>
  <c r="KZ157" i="65032"/>
  <c r="KZ221" i="65032" s="1"/>
  <c r="KW221" i="65032"/>
  <c r="KX221" i="65032" s="1"/>
  <c r="KX157" i="65032"/>
  <c r="LC86" i="65032"/>
  <c r="LA86" i="65032"/>
  <c r="FL86" i="65032"/>
  <c r="KZ213" i="65032"/>
  <c r="KZ277" i="65032" s="1"/>
  <c r="KT28" i="65032"/>
  <c r="KS155" i="65032"/>
  <c r="KS218" i="65032"/>
  <c r="KT218" i="65032" s="1"/>
  <c r="KT154" i="65032"/>
  <c r="KX213" i="65032"/>
  <c r="KW277" i="65032"/>
  <c r="KX277" i="65032" s="1"/>
  <c r="KV44" i="65032"/>
  <c r="KU171" i="65032"/>
  <c r="KU235" i="65032" s="1"/>
  <c r="FK27" i="65032"/>
  <c r="KW27" i="65032"/>
  <c r="KV154" i="65032"/>
  <c r="KV218" i="65032" s="1"/>
  <c r="KY27" i="65032"/>
  <c r="LA179" i="65032"/>
  <c r="LB52" i="65032"/>
  <c r="LM36" i="65032"/>
  <c r="LO36" i="65032"/>
  <c r="FO36" i="65032"/>
  <c r="LL163" i="65032"/>
  <c r="LL227" i="65032" s="1"/>
  <c r="KY166" i="65032"/>
  <c r="KY230" i="65032" s="1"/>
  <c r="KZ39" i="65032"/>
  <c r="KW181" i="65032"/>
  <c r="KX54" i="65032"/>
  <c r="LL75" i="65032"/>
  <c r="LK202" i="65032"/>
  <c r="LK266" i="65032" s="1"/>
  <c r="LP74" i="65032"/>
  <c r="LO201" i="65032"/>
  <c r="LO265" i="65032" s="1"/>
  <c r="LP67" i="65032"/>
  <c r="LO194" i="65032"/>
  <c r="LO258" i="65032" s="1"/>
  <c r="LB71" i="65032"/>
  <c r="LA198" i="65032"/>
  <c r="LJ163" i="65032"/>
  <c r="LI227" i="65032"/>
  <c r="LJ227" i="65032" s="1"/>
  <c r="LD52" i="65032"/>
  <c r="LC179" i="65032"/>
  <c r="LC243" i="65032" s="1"/>
  <c r="LC59" i="65032"/>
  <c r="LA59" i="65032"/>
  <c r="FL59" i="65032"/>
  <c r="KZ186" i="65032"/>
  <c r="KZ250" i="65032" s="1"/>
  <c r="KX174" i="65032"/>
  <c r="KW238" i="65032"/>
  <c r="KX238" i="65032" s="1"/>
  <c r="KY181" i="65032"/>
  <c r="KY245" i="65032" s="1"/>
  <c r="KZ54" i="65032"/>
  <c r="KX192" i="65032"/>
  <c r="KW256" i="65032"/>
  <c r="KX256" i="65032" s="1"/>
  <c r="LI202" i="65032"/>
  <c r="LJ75" i="65032"/>
  <c r="LN74" i="65032"/>
  <c r="LM201" i="65032"/>
  <c r="LN67" i="65032"/>
  <c r="LM194" i="65032"/>
  <c r="LA65" i="65032"/>
  <c r="KZ192" i="65032"/>
  <c r="KZ256" i="65032" s="1"/>
  <c r="LC65" i="65032"/>
  <c r="FL65" i="65032"/>
  <c r="LJ60" i="65032"/>
  <c r="LI187" i="65032"/>
  <c r="LD71" i="65032"/>
  <c r="LC198" i="65032"/>
  <c r="LC262" i="65032" s="1"/>
  <c r="KX39" i="65032"/>
  <c r="KW166" i="65032"/>
  <c r="LL60" i="65032"/>
  <c r="LK187" i="65032"/>
  <c r="LK251" i="65032" s="1"/>
  <c r="KW274" i="65032"/>
  <c r="KX274" i="65032" s="1"/>
  <c r="KX210" i="65032"/>
  <c r="FL83" i="65032"/>
  <c r="LA83" i="65032"/>
  <c r="KZ210" i="65032"/>
  <c r="KZ274" i="65032" s="1"/>
  <c r="LC83" i="65032"/>
  <c r="LC47" i="65032"/>
  <c r="LA47" i="65032"/>
  <c r="FL47" i="65032"/>
  <c r="KZ174" i="65032"/>
  <c r="KZ238" i="65032" s="1"/>
  <c r="KX186" i="65032"/>
  <c r="KW250" i="65032"/>
  <c r="KX250" i="65032" s="1"/>
  <c r="KW204" i="65032"/>
  <c r="KX77" i="65032"/>
  <c r="KY204" i="65032"/>
  <c r="KY268" i="65032" s="1"/>
  <c r="KZ77" i="65032"/>
  <c r="KY180" i="65032"/>
  <c r="KY244" i="65032" s="1"/>
  <c r="KZ53" i="65032"/>
  <c r="KZ55" i="65032"/>
  <c r="KY182" i="65032"/>
  <c r="KY246" i="65032" s="1"/>
  <c r="KW182" i="65032"/>
  <c r="KX55" i="65032"/>
  <c r="KW180" i="65032"/>
  <c r="KX53" i="65032"/>
  <c r="KW185" i="65032"/>
  <c r="KX58" i="65032"/>
  <c r="KZ58" i="65032"/>
  <c r="KY185" i="65032"/>
  <c r="KY249" i="65032" s="1"/>
  <c r="OI129" i="65032"/>
  <c r="OJ129" i="65032" s="1"/>
  <c r="OG129" i="65032"/>
  <c r="OH129" i="65032" s="1"/>
  <c r="OI126" i="65032"/>
  <c r="OJ126" i="65032" s="1"/>
  <c r="OG126" i="65032"/>
  <c r="OH126" i="65032" s="1"/>
  <c r="OI123" i="65032"/>
  <c r="OJ123" i="65032" s="1"/>
  <c r="OG123" i="65032"/>
  <c r="OH123" i="65032" s="1"/>
  <c r="OI127" i="65032"/>
  <c r="OJ127" i="65032" s="1"/>
  <c r="OG127" i="65032"/>
  <c r="OH127" i="65032" s="1"/>
  <c r="OI128" i="65032"/>
  <c r="OJ128" i="65032" s="1"/>
  <c r="OG128" i="65032"/>
  <c r="OH128" i="65032" s="1"/>
  <c r="OI124" i="65032"/>
  <c r="OJ124" i="65032" s="1"/>
  <c r="OG124" i="65032"/>
  <c r="OH124" i="65032" s="1"/>
  <c r="OI121" i="65032"/>
  <c r="OJ121" i="65032" s="1"/>
  <c r="OG121" i="65032"/>
  <c r="OH121" i="65032" s="1"/>
  <c r="OI125" i="65032"/>
  <c r="OJ125" i="65032" s="1"/>
  <c r="OG125" i="65032"/>
  <c r="OH125" i="65032" s="1"/>
  <c r="OI122" i="65032"/>
  <c r="OJ122" i="65032" s="1"/>
  <c r="OG122" i="65032"/>
  <c r="OH122" i="65032" s="1"/>
  <c r="OI149" i="65032"/>
  <c r="OJ149" i="65032" s="1"/>
  <c r="OG149" i="65032"/>
  <c r="OH149" i="65032" s="1"/>
  <c r="OI116" i="65032"/>
  <c r="OJ116" i="65032" s="1"/>
  <c r="OG116" i="65032"/>
  <c r="OH116" i="65032" s="1"/>
  <c r="OI119" i="65032"/>
  <c r="OJ119" i="65032" s="1"/>
  <c r="OG119" i="65032"/>
  <c r="OH119" i="65032" s="1"/>
  <c r="OI115" i="65032"/>
  <c r="OJ115" i="65032" s="1"/>
  <c r="OG115" i="65032"/>
  <c r="OH115" i="65032" s="1"/>
  <c r="OI118" i="65032"/>
  <c r="OJ118" i="65032" s="1"/>
  <c r="OG118" i="65032"/>
  <c r="OH118" i="65032" s="1"/>
  <c r="OI114" i="65032"/>
  <c r="OJ114" i="65032" s="1"/>
  <c r="OG114" i="65032"/>
  <c r="OH114" i="65032" s="1"/>
  <c r="OI120" i="65032"/>
  <c r="OJ120" i="65032" s="1"/>
  <c r="OG120" i="65032"/>
  <c r="OH120" i="65032" s="1"/>
  <c r="OI117" i="65032"/>
  <c r="OJ117" i="65032" s="1"/>
  <c r="OG117" i="65032"/>
  <c r="OH117" i="65032" s="1"/>
  <c r="OI148" i="65032"/>
  <c r="OJ148" i="65032" s="1"/>
  <c r="OG148" i="65032"/>
  <c r="OH148" i="65032" s="1"/>
  <c r="OI150" i="65032"/>
  <c r="OJ150" i="65032" s="1"/>
  <c r="OG150" i="65032"/>
  <c r="OH150" i="65032" s="1"/>
  <c r="OE91" i="65032"/>
  <c r="OF91" i="65032" s="1"/>
  <c r="OC91" i="65032"/>
  <c r="OD91" i="65032" s="1"/>
  <c r="OI147" i="65032"/>
  <c r="OJ147" i="65032" s="1"/>
  <c r="OG147" i="65032"/>
  <c r="OH147" i="65032" s="1"/>
  <c r="OG135" i="65032"/>
  <c r="OH135" i="65032" s="1"/>
  <c r="OI135" i="65032"/>
  <c r="OJ135" i="65032" s="1"/>
  <c r="OG132" i="65032"/>
  <c r="OH132" i="65032" s="1"/>
  <c r="OI132" i="65032"/>
  <c r="OJ132" i="65032" s="1"/>
  <c r="OG113" i="65032"/>
  <c r="OH113" i="65032" s="1"/>
  <c r="OI113" i="65032"/>
  <c r="OJ113" i="65032" s="1"/>
  <c r="OG143" i="65032"/>
  <c r="OH143" i="65032" s="1"/>
  <c r="OI143" i="65032"/>
  <c r="OJ143" i="65032" s="1"/>
  <c r="OG111" i="65032"/>
  <c r="OH111" i="65032" s="1"/>
  <c r="OI111" i="65032"/>
  <c r="OJ111" i="65032" s="1"/>
  <c r="OG145" i="65032"/>
  <c r="OH145" i="65032" s="1"/>
  <c r="OI145" i="65032"/>
  <c r="OJ145" i="65032" s="1"/>
  <c r="OG137" i="65032"/>
  <c r="OH137" i="65032" s="1"/>
  <c r="OI137" i="65032"/>
  <c r="OJ137" i="65032" s="1"/>
  <c r="OG133" i="65032"/>
  <c r="OH133" i="65032" s="1"/>
  <c r="OI133" i="65032"/>
  <c r="OJ133" i="65032" s="1"/>
  <c r="OG146" i="65032"/>
  <c r="OH146" i="65032" s="1"/>
  <c r="OI146" i="65032"/>
  <c r="OJ146" i="65032" s="1"/>
  <c r="OG142" i="65032"/>
  <c r="OH142" i="65032" s="1"/>
  <c r="OI142" i="65032"/>
  <c r="OJ142" i="65032" s="1"/>
  <c r="OG138" i="65032"/>
  <c r="OH138" i="65032" s="1"/>
  <c r="OI138" i="65032"/>
  <c r="OJ138" i="65032" s="1"/>
  <c r="OG134" i="65032"/>
  <c r="OH134" i="65032" s="1"/>
  <c r="OI134" i="65032"/>
  <c r="OJ134" i="65032" s="1"/>
  <c r="OG139" i="65032"/>
  <c r="OH139" i="65032" s="1"/>
  <c r="OI139" i="65032"/>
  <c r="OJ139" i="65032" s="1"/>
  <c r="OG131" i="65032"/>
  <c r="OH131" i="65032" s="1"/>
  <c r="OI131" i="65032"/>
  <c r="OJ131" i="65032" s="1"/>
  <c r="OG144" i="65032"/>
  <c r="OH144" i="65032" s="1"/>
  <c r="OI144" i="65032"/>
  <c r="OJ144" i="65032" s="1"/>
  <c r="OG136" i="65032"/>
  <c r="OH136" i="65032" s="1"/>
  <c r="OI136" i="65032"/>
  <c r="OJ136" i="65032" s="1"/>
  <c r="OG112" i="65032"/>
  <c r="OH112" i="65032" s="1"/>
  <c r="OI112" i="65032"/>
  <c r="OJ112" i="65032" s="1"/>
  <c r="OG141" i="65032"/>
  <c r="OH141" i="65032" s="1"/>
  <c r="OI141" i="65032"/>
  <c r="OJ141" i="65032" s="1"/>
  <c r="OG140" i="65032"/>
  <c r="OH140" i="65032" s="1"/>
  <c r="OI140" i="65032"/>
  <c r="OJ140" i="65032" s="1"/>
  <c r="OE99" i="65032"/>
  <c r="OF99" i="65032" s="1"/>
  <c r="OC99" i="65032"/>
  <c r="OD99" i="65032" s="1"/>
  <c r="OE93" i="65032"/>
  <c r="OF93" i="65032" s="1"/>
  <c r="OC93" i="65032"/>
  <c r="OD93" i="65032" s="1"/>
  <c r="OE103" i="65032"/>
  <c r="OF103" i="65032" s="1"/>
  <c r="OC103" i="65032"/>
  <c r="OD103" i="65032" s="1"/>
  <c r="OE97" i="65032"/>
  <c r="OF97" i="65032" s="1"/>
  <c r="OC97" i="65032"/>
  <c r="OD97" i="65032" s="1"/>
  <c r="OE105" i="65032"/>
  <c r="OF105" i="65032" s="1"/>
  <c r="OC105" i="65032"/>
  <c r="OD105" i="65032" s="1"/>
  <c r="OE92" i="65032"/>
  <c r="OF92" i="65032" s="1"/>
  <c r="OC92" i="65032"/>
  <c r="OD92" i="65032" s="1"/>
  <c r="OE102" i="65032"/>
  <c r="OF102" i="65032" s="1"/>
  <c r="OC102" i="65032"/>
  <c r="OD102" i="65032" s="1"/>
  <c r="OE98" i="65032"/>
  <c r="OF98" i="65032" s="1"/>
  <c r="OC98" i="65032"/>
  <c r="OD98" i="65032" s="1"/>
  <c r="OE96" i="65032"/>
  <c r="OF96" i="65032" s="1"/>
  <c r="OC96" i="65032"/>
  <c r="OD96" i="65032" s="1"/>
  <c r="OE101" i="65032"/>
  <c r="OF101" i="65032" s="1"/>
  <c r="OC101" i="65032"/>
  <c r="OD101" i="65032" s="1"/>
  <c r="OE95" i="65032"/>
  <c r="OF95" i="65032" s="1"/>
  <c r="OC95" i="65032"/>
  <c r="OD95" i="65032" s="1"/>
  <c r="OE107" i="65032"/>
  <c r="OF107" i="65032" s="1"/>
  <c r="OC107" i="65032"/>
  <c r="OD107" i="65032" s="1"/>
  <c r="OE106" i="65032"/>
  <c r="OF106" i="65032" s="1"/>
  <c r="OC106" i="65032"/>
  <c r="OD106" i="65032" s="1"/>
  <c r="OE94" i="65032"/>
  <c r="OF94" i="65032" s="1"/>
  <c r="OC94" i="65032"/>
  <c r="OD94" i="65032" s="1"/>
  <c r="OE104" i="65032"/>
  <c r="OF104" i="65032" s="1"/>
  <c r="OC104" i="65032"/>
  <c r="OD104" i="65032" s="1"/>
  <c r="OE100" i="65032"/>
  <c r="OF100" i="65032" s="1"/>
  <c r="OC100" i="65032"/>
  <c r="OD100" i="65032" s="1"/>
  <c r="OG130" i="65032"/>
  <c r="OH130" i="65032" s="1"/>
  <c r="OI130" i="65032"/>
  <c r="OJ130" i="65032" s="1"/>
  <c r="OC110" i="65032"/>
  <c r="OD110" i="65032" s="1"/>
  <c r="OE110" i="65032"/>
  <c r="OF110" i="65032" s="1"/>
  <c r="OC109" i="65032"/>
  <c r="OD109" i="65032" s="1"/>
  <c r="OE109" i="65032"/>
  <c r="OF109" i="65032" s="1"/>
  <c r="OC108" i="65032"/>
  <c r="OD108" i="65032" s="1"/>
  <c r="OE108" i="65032"/>
  <c r="OF108" i="65032" s="1"/>
  <c r="OO315" i="65032" l="1"/>
  <c r="OP315" i="65032" s="1"/>
  <c r="OQ315" i="65032"/>
  <c r="OR315" i="65032" s="1"/>
  <c r="OO339" i="65032"/>
  <c r="OP339" i="65032" s="1"/>
  <c r="OQ339" i="65032"/>
  <c r="OR339" i="65032" s="1"/>
  <c r="OO302" i="65032"/>
  <c r="OP302" i="65032" s="1"/>
  <c r="OQ302" i="65032"/>
  <c r="OR302" i="65032" s="1"/>
  <c r="OO340" i="65032"/>
  <c r="OP340" i="65032" s="1"/>
  <c r="OQ340" i="65032"/>
  <c r="OR340" i="65032" s="1"/>
  <c r="OO330" i="65032"/>
  <c r="OP330" i="65032" s="1"/>
  <c r="OQ330" i="65032"/>
  <c r="OR330" i="65032" s="1"/>
  <c r="OQ288" i="65032"/>
  <c r="OR288" i="65032" s="1"/>
  <c r="OO288" i="65032"/>
  <c r="OP288" i="65032" s="1"/>
  <c r="OQ305" i="65032"/>
  <c r="OR305" i="65032" s="1"/>
  <c r="OO305" i="65032"/>
  <c r="OP305" i="65032" s="1"/>
  <c r="OO292" i="65032"/>
  <c r="OP292" i="65032" s="1"/>
  <c r="OQ292" i="65032"/>
  <c r="OR292" i="65032" s="1"/>
  <c r="OO334" i="65032"/>
  <c r="OP334" i="65032" s="1"/>
  <c r="OQ334" i="65032"/>
  <c r="OR334" i="65032" s="1"/>
  <c r="OO307" i="65032"/>
  <c r="OP307" i="65032" s="1"/>
  <c r="OQ307" i="65032"/>
  <c r="OR307" i="65032" s="1"/>
  <c r="OQ296" i="65032"/>
  <c r="OR296" i="65032" s="1"/>
  <c r="OO296" i="65032"/>
  <c r="OP296" i="65032" s="1"/>
  <c r="OO314" i="65032"/>
  <c r="OP314" i="65032" s="1"/>
  <c r="OQ314" i="65032"/>
  <c r="OR314" i="65032" s="1"/>
  <c r="OO290" i="65032"/>
  <c r="OP290" i="65032" s="1"/>
  <c r="OQ290" i="65032"/>
  <c r="OR290" i="65032" s="1"/>
  <c r="OQ310" i="65032"/>
  <c r="OR310" i="65032" s="1"/>
  <c r="OO310" i="65032"/>
  <c r="OP310" i="65032" s="1"/>
  <c r="OQ287" i="65032"/>
  <c r="OR287" i="65032" s="1"/>
  <c r="OO287" i="65032"/>
  <c r="OP287" i="65032" s="1"/>
  <c r="OK282" i="65032"/>
  <c r="OL282" i="65032" s="1"/>
  <c r="OM282" i="65032"/>
  <c r="ON282" i="65032" s="1"/>
  <c r="OO325" i="65032"/>
  <c r="OP325" i="65032" s="1"/>
  <c r="OQ325" i="65032"/>
  <c r="OR325" i="65032" s="1"/>
  <c r="OQ306" i="65032"/>
  <c r="OR306" i="65032" s="1"/>
  <c r="OO306" i="65032"/>
  <c r="OP306" i="65032" s="1"/>
  <c r="OQ338" i="65032"/>
  <c r="OR338" i="65032" s="1"/>
  <c r="OO338" i="65032"/>
  <c r="OP338" i="65032" s="1"/>
  <c r="OQ321" i="65032"/>
  <c r="OR321" i="65032" s="1"/>
  <c r="OO321" i="65032"/>
  <c r="OP321" i="65032" s="1"/>
  <c r="OQ324" i="65032"/>
  <c r="OR324" i="65032" s="1"/>
  <c r="OO324" i="65032"/>
  <c r="OP324" i="65032" s="1"/>
  <c r="OO318" i="65032"/>
  <c r="OP318" i="65032" s="1"/>
  <c r="OQ318" i="65032"/>
  <c r="OR318" i="65032" s="1"/>
  <c r="OO311" i="65032"/>
  <c r="OP311" i="65032" s="1"/>
  <c r="OQ311" i="65032"/>
  <c r="OR311" i="65032" s="1"/>
  <c r="OQ336" i="65032"/>
  <c r="OR336" i="65032" s="1"/>
  <c r="OO336" i="65032"/>
  <c r="OP336" i="65032" s="1"/>
  <c r="OO332" i="65032"/>
  <c r="OP332" i="65032" s="1"/>
  <c r="OQ332" i="65032"/>
  <c r="OR332" i="65032" s="1"/>
  <c r="OO308" i="65032"/>
  <c r="OP308" i="65032" s="1"/>
  <c r="OQ308" i="65032"/>
  <c r="OR308" i="65032" s="1"/>
  <c r="OQ303" i="65032"/>
  <c r="OR303" i="65032" s="1"/>
  <c r="OO303" i="65032"/>
  <c r="OP303" i="65032" s="1"/>
  <c r="OO323" i="65032"/>
  <c r="OP323" i="65032" s="1"/>
  <c r="OQ323" i="65032"/>
  <c r="OR323" i="65032" s="1"/>
  <c r="OO283" i="65032"/>
  <c r="OP283" i="65032" s="1"/>
  <c r="OQ283" i="65032"/>
  <c r="OR283" i="65032" s="1"/>
  <c r="OO335" i="65032"/>
  <c r="OP335" i="65032" s="1"/>
  <c r="OQ335" i="65032"/>
  <c r="OR335" i="65032" s="1"/>
  <c r="OO300" i="65032"/>
  <c r="OP300" i="65032" s="1"/>
  <c r="OQ300" i="65032"/>
  <c r="OR300" i="65032" s="1"/>
  <c r="OO293" i="65032"/>
  <c r="OP293" i="65032" s="1"/>
  <c r="OQ293" i="65032"/>
  <c r="OR293" i="65032" s="1"/>
  <c r="OQ329" i="65032"/>
  <c r="OR329" i="65032" s="1"/>
  <c r="OO329" i="65032"/>
  <c r="OP329" i="65032" s="1"/>
  <c r="OQ294" i="65032"/>
  <c r="OR294" i="65032" s="1"/>
  <c r="OO294" i="65032"/>
  <c r="OP294" i="65032" s="1"/>
  <c r="OQ295" i="65032"/>
  <c r="OR295" i="65032" s="1"/>
  <c r="OO295" i="65032"/>
  <c r="OP295" i="65032" s="1"/>
  <c r="OO299" i="65032"/>
  <c r="OP299" i="65032" s="1"/>
  <c r="OQ299" i="65032"/>
  <c r="OR299" i="65032" s="1"/>
  <c r="OQ291" i="65032"/>
  <c r="OR291" i="65032" s="1"/>
  <c r="OO291" i="65032"/>
  <c r="OP291" i="65032" s="1"/>
  <c r="OQ298" i="65032"/>
  <c r="OR298" i="65032" s="1"/>
  <c r="OO298" i="65032"/>
  <c r="OP298" i="65032" s="1"/>
  <c r="OQ326" i="65032"/>
  <c r="OR326" i="65032" s="1"/>
  <c r="OO326" i="65032"/>
  <c r="OP326" i="65032" s="1"/>
  <c r="OQ320" i="65032"/>
  <c r="OR320" i="65032" s="1"/>
  <c r="OO320" i="65032"/>
  <c r="OP320" i="65032" s="1"/>
  <c r="OO289" i="65032"/>
  <c r="OP289" i="65032" s="1"/>
  <c r="OQ289" i="65032"/>
  <c r="OR289" i="65032" s="1"/>
  <c r="OQ313" i="65032"/>
  <c r="OR313" i="65032" s="1"/>
  <c r="OO313" i="65032"/>
  <c r="OP313" i="65032" s="1"/>
  <c r="OQ333" i="65032"/>
  <c r="OR333" i="65032" s="1"/>
  <c r="OO333" i="65032"/>
  <c r="OP333" i="65032" s="1"/>
  <c r="OO285" i="65032"/>
  <c r="OP285" i="65032" s="1"/>
  <c r="OQ285" i="65032"/>
  <c r="OR285" i="65032" s="1"/>
  <c r="OO286" i="65032"/>
  <c r="OP286" i="65032" s="1"/>
  <c r="OQ286" i="65032"/>
  <c r="OR286" i="65032" s="1"/>
  <c r="OO304" i="65032"/>
  <c r="OP304" i="65032" s="1"/>
  <c r="OQ304" i="65032"/>
  <c r="OR304" i="65032" s="1"/>
  <c r="OQ301" i="65032"/>
  <c r="OR301" i="65032" s="1"/>
  <c r="OO301" i="65032"/>
  <c r="OP301" i="65032" s="1"/>
  <c r="OO328" i="65032"/>
  <c r="OP328" i="65032" s="1"/>
  <c r="OQ328" i="65032"/>
  <c r="OR328" i="65032" s="1"/>
  <c r="OO337" i="65032"/>
  <c r="OP337" i="65032" s="1"/>
  <c r="OQ337" i="65032"/>
  <c r="OR337" i="65032" s="1"/>
  <c r="OO284" i="65032"/>
  <c r="OP284" i="65032" s="1"/>
  <c r="OQ284" i="65032"/>
  <c r="OR284" i="65032" s="1"/>
  <c r="OO341" i="65032"/>
  <c r="OP341" i="65032" s="1"/>
  <c r="OQ341" i="65032"/>
  <c r="OR341" i="65032" s="1"/>
  <c r="OQ297" i="65032"/>
  <c r="OR297" i="65032" s="1"/>
  <c r="OO297" i="65032"/>
  <c r="OP297" i="65032" s="1"/>
  <c r="OO316" i="65032"/>
  <c r="OP316" i="65032" s="1"/>
  <c r="OQ316" i="65032"/>
  <c r="OR316" i="65032" s="1"/>
  <c r="OQ319" i="65032"/>
  <c r="OR319" i="65032" s="1"/>
  <c r="OO319" i="65032"/>
  <c r="OP319" i="65032" s="1"/>
  <c r="OQ322" i="65032"/>
  <c r="OR322" i="65032" s="1"/>
  <c r="OO322" i="65032"/>
  <c r="OP322" i="65032" s="1"/>
  <c r="OO327" i="65032"/>
  <c r="OP327" i="65032" s="1"/>
  <c r="OQ327" i="65032"/>
  <c r="OR327" i="65032" s="1"/>
  <c r="OQ312" i="65032"/>
  <c r="OR312" i="65032" s="1"/>
  <c r="OO312" i="65032"/>
  <c r="OP312" i="65032" s="1"/>
  <c r="OQ317" i="65032"/>
  <c r="OR317" i="65032" s="1"/>
  <c r="OO317" i="65032"/>
  <c r="OP317" i="65032" s="1"/>
  <c r="OO331" i="65032"/>
  <c r="OP331" i="65032" s="1"/>
  <c r="OQ331" i="65032"/>
  <c r="OR331" i="65032" s="1"/>
  <c r="OO309" i="65032"/>
  <c r="OP309" i="65032" s="1"/>
  <c r="OQ309" i="65032"/>
  <c r="OR309" i="65032" s="1"/>
  <c r="LO193" i="65032"/>
  <c r="LO257" i="65032" s="1"/>
  <c r="LP66" i="65032"/>
  <c r="LN66" i="65032"/>
  <c r="LM193" i="65032"/>
  <c r="LL175" i="65032"/>
  <c r="LL239" i="65032" s="1"/>
  <c r="FO48" i="65032"/>
  <c r="LO48" i="65032"/>
  <c r="LM48" i="65032"/>
  <c r="LJ175" i="65032"/>
  <c r="LI239" i="65032"/>
  <c r="LJ239" i="65032" s="1"/>
  <c r="KY176" i="65032"/>
  <c r="KY240" i="65032" s="1"/>
  <c r="KZ49" i="65032"/>
  <c r="KW176" i="65032"/>
  <c r="KX49" i="65032"/>
  <c r="LQ197" i="65032"/>
  <c r="LR70" i="65032"/>
  <c r="LS197" i="65032"/>
  <c r="LS261" i="65032" s="1"/>
  <c r="LT70" i="65032"/>
  <c r="OB62" i="65032"/>
  <c r="OA189" i="65032"/>
  <c r="OA253" i="65032" s="1"/>
  <c r="NY189" i="65032"/>
  <c r="NZ62" i="65032"/>
  <c r="MD50" i="65032"/>
  <c r="MC177" i="65032"/>
  <c r="ME177" i="65032"/>
  <c r="ME241" i="65032" s="1"/>
  <c r="MF50" i="65032"/>
  <c r="LM158" i="65032"/>
  <c r="LN31" i="65032"/>
  <c r="KX38" i="65032"/>
  <c r="KW165" i="65032"/>
  <c r="KW159" i="65032"/>
  <c r="KX32" i="65032"/>
  <c r="KZ32" i="65032"/>
  <c r="KY159" i="65032"/>
  <c r="KY223" i="65032" s="1"/>
  <c r="LO158" i="65032"/>
  <c r="LO222" i="65032" s="1"/>
  <c r="LP31" i="65032"/>
  <c r="KY165" i="65032"/>
  <c r="KY229" i="65032" s="1"/>
  <c r="KZ38" i="65032"/>
  <c r="KW234" i="65032"/>
  <c r="KX234" i="65032" s="1"/>
  <c r="KX170" i="65032"/>
  <c r="LC43" i="65032"/>
  <c r="FL43" i="65032"/>
  <c r="KZ170" i="65032"/>
  <c r="KZ234" i="65032" s="1"/>
  <c r="LA43" i="65032"/>
  <c r="LP78" i="65032"/>
  <c r="LO205" i="65032"/>
  <c r="LO269" i="65032" s="1"/>
  <c r="LM205" i="65032"/>
  <c r="LN78" i="65032"/>
  <c r="LC169" i="65032"/>
  <c r="LC233" i="65032" s="1"/>
  <c r="LD42" i="65032"/>
  <c r="LA232" i="65032"/>
  <c r="LB232" i="65032" s="1"/>
  <c r="LB168" i="65032"/>
  <c r="LG41" i="65032"/>
  <c r="FM41" i="65032"/>
  <c r="LD168" i="65032"/>
  <c r="LD232" i="65032" s="1"/>
  <c r="LE41" i="65032"/>
  <c r="LA169" i="65032"/>
  <c r="LB42" i="65032"/>
  <c r="LR79" i="65032"/>
  <c r="LQ206" i="65032"/>
  <c r="LT79" i="65032"/>
  <c r="LS206" i="65032"/>
  <c r="LS270" i="65032" s="1"/>
  <c r="LQ225" i="65032"/>
  <c r="LR225" i="65032" s="1"/>
  <c r="LR161" i="65032"/>
  <c r="LW34" i="65032"/>
  <c r="LU34" i="65032"/>
  <c r="LT161" i="65032"/>
  <c r="LT225" i="65032" s="1"/>
  <c r="FQ34" i="65032"/>
  <c r="FK33" i="65032"/>
  <c r="KV160" i="65032"/>
  <c r="KV224" i="65032" s="1"/>
  <c r="KY33" i="65032"/>
  <c r="KW33" i="65032"/>
  <c r="KT160" i="65032"/>
  <c r="KS224" i="65032"/>
  <c r="KT224" i="65032" s="1"/>
  <c r="KX173" i="65032"/>
  <c r="KW237" i="65032"/>
  <c r="KX237" i="65032" s="1"/>
  <c r="LH73" i="65032"/>
  <c r="LG200" i="65032"/>
  <c r="LG264" i="65032" s="1"/>
  <c r="LC46" i="65032"/>
  <c r="LA46" i="65032"/>
  <c r="KZ173" i="65032"/>
  <c r="KZ237" i="65032" s="1"/>
  <c r="FL46" i="65032"/>
  <c r="MT211" i="65032"/>
  <c r="MS275" i="65032"/>
  <c r="MT275" i="65032" s="1"/>
  <c r="MP81" i="65032"/>
  <c r="MO208" i="65032"/>
  <c r="FN57" i="65032"/>
  <c r="LH184" i="65032"/>
  <c r="LH248" i="65032" s="1"/>
  <c r="LK57" i="65032"/>
  <c r="LI57" i="65032"/>
  <c r="LF184" i="65032"/>
  <c r="LE248" i="65032"/>
  <c r="LF248" i="65032" s="1"/>
  <c r="MW84" i="65032"/>
  <c r="FX84" i="65032"/>
  <c r="MY84" i="65032"/>
  <c r="MV211" i="65032"/>
  <c r="MV275" i="65032" s="1"/>
  <c r="LE200" i="65032"/>
  <c r="LF73" i="65032"/>
  <c r="MR81" i="65032"/>
  <c r="MQ208" i="65032"/>
  <c r="MQ272" i="65032" s="1"/>
  <c r="KT167" i="65032"/>
  <c r="KS231" i="65032"/>
  <c r="KT231" i="65032" s="1"/>
  <c r="LP80" i="65032"/>
  <c r="LO207" i="65032"/>
  <c r="LO271" i="65032" s="1"/>
  <c r="LC68" i="65032"/>
  <c r="LA68" i="65032"/>
  <c r="FL68" i="65032"/>
  <c r="KZ195" i="65032"/>
  <c r="KZ259" i="65032" s="1"/>
  <c r="LT56" i="65032"/>
  <c r="LS183" i="65032"/>
  <c r="LS247" i="65032" s="1"/>
  <c r="LE156" i="65032"/>
  <c r="LF29" i="65032"/>
  <c r="LN209" i="65032"/>
  <c r="LM273" i="65032"/>
  <c r="LN273" i="65032" s="1"/>
  <c r="LN72" i="65032"/>
  <c r="LM199" i="65032"/>
  <c r="LN80" i="65032"/>
  <c r="LM207" i="65032"/>
  <c r="LR56" i="65032"/>
  <c r="LQ183" i="65032"/>
  <c r="LG156" i="65032"/>
  <c r="LG220" i="65032" s="1"/>
  <c r="LH29" i="65032"/>
  <c r="LS82" i="65032"/>
  <c r="FP82" i="65032"/>
  <c r="LQ82" i="65032"/>
  <c r="LP209" i="65032"/>
  <c r="LP273" i="65032" s="1"/>
  <c r="KX195" i="65032"/>
  <c r="KW259" i="65032"/>
  <c r="KX259" i="65032" s="1"/>
  <c r="LJ61" i="65032"/>
  <c r="LI188" i="65032"/>
  <c r="LR35" i="65032"/>
  <c r="LQ162" i="65032"/>
  <c r="LP72" i="65032"/>
  <c r="LO199" i="65032"/>
  <c r="LO263" i="65032" s="1"/>
  <c r="LL61" i="65032"/>
  <c r="LK188" i="65032"/>
  <c r="LK252" i="65032" s="1"/>
  <c r="KW40" i="65032"/>
  <c r="KV167" i="65032"/>
  <c r="KV231" i="65032" s="1"/>
  <c r="KY40" i="65032"/>
  <c r="FK40" i="65032"/>
  <c r="LS162" i="65032"/>
  <c r="LS226" i="65032" s="1"/>
  <c r="LT35" i="65032"/>
  <c r="FL85" i="65032"/>
  <c r="LA85" i="65032"/>
  <c r="KZ212" i="65032"/>
  <c r="KZ276" i="65032" s="1"/>
  <c r="LC85" i="65032"/>
  <c r="LJ64" i="65032"/>
  <c r="LI191" i="65032"/>
  <c r="LA76" i="65032"/>
  <c r="FL76" i="65032"/>
  <c r="LC76" i="65032"/>
  <c r="KZ203" i="65032"/>
  <c r="KZ267" i="65032" s="1"/>
  <c r="KW178" i="65032"/>
  <c r="KX51" i="65032"/>
  <c r="LL64" i="65032"/>
  <c r="LK191" i="65032"/>
  <c r="LK255" i="65032" s="1"/>
  <c r="KS236" i="65032"/>
  <c r="KT236" i="65032" s="1"/>
  <c r="KT172" i="65032"/>
  <c r="KZ51" i="65032"/>
  <c r="KY178" i="65032"/>
  <c r="KY242" i="65032" s="1"/>
  <c r="KX203" i="65032"/>
  <c r="KW267" i="65032"/>
  <c r="KX267" i="65032" s="1"/>
  <c r="KW276" i="65032"/>
  <c r="KX276" i="65032" s="1"/>
  <c r="KX212" i="65032"/>
  <c r="KW45" i="65032"/>
  <c r="KV172" i="65032"/>
  <c r="KV236" i="65032" s="1"/>
  <c r="KY45" i="65032"/>
  <c r="FK45" i="65032"/>
  <c r="LD86" i="65032"/>
  <c r="LC213" i="65032"/>
  <c r="LC277" i="65032" s="1"/>
  <c r="LG164" i="65032"/>
  <c r="LG228" i="65032" s="1"/>
  <c r="LH37" i="65032"/>
  <c r="KZ27" i="65032"/>
  <c r="KY154" i="65032"/>
  <c r="KY218" i="65032" s="1"/>
  <c r="LE164" i="65032"/>
  <c r="LF37" i="65032"/>
  <c r="FK44" i="65032"/>
  <c r="KW44" i="65032"/>
  <c r="KV171" i="65032"/>
  <c r="KV235" i="65032" s="1"/>
  <c r="KY44" i="65032"/>
  <c r="LD30" i="65032"/>
  <c r="LC157" i="65032"/>
  <c r="LC221" i="65032" s="1"/>
  <c r="LB69" i="65032"/>
  <c r="LA196" i="65032"/>
  <c r="KW28" i="65032"/>
  <c r="KV155" i="65032"/>
  <c r="KV219" i="65032" s="1"/>
  <c r="FK28" i="65032"/>
  <c r="KY28" i="65032"/>
  <c r="LR63" i="65032"/>
  <c r="LQ190" i="65032"/>
  <c r="KW154" i="65032"/>
  <c r="KX27" i="65032"/>
  <c r="KS219" i="65032"/>
  <c r="KT219" i="65032" s="1"/>
  <c r="KT155" i="65032"/>
  <c r="LB86" i="65032"/>
  <c r="LA213" i="65032"/>
  <c r="LB30" i="65032"/>
  <c r="LA157" i="65032"/>
  <c r="LD69" i="65032"/>
  <c r="LC196" i="65032"/>
  <c r="LC260" i="65032" s="1"/>
  <c r="KT171" i="65032"/>
  <c r="KS235" i="65032"/>
  <c r="KT235" i="65032" s="1"/>
  <c r="LS190" i="65032"/>
  <c r="LS254" i="65032" s="1"/>
  <c r="LT63" i="65032"/>
  <c r="LB47" i="65032"/>
  <c r="LA174" i="65032"/>
  <c r="LD83" i="65032"/>
  <c r="LC210" i="65032"/>
  <c r="LC274" i="65032" s="1"/>
  <c r="KW230" i="65032"/>
  <c r="KX230" i="65032" s="1"/>
  <c r="KX166" i="65032"/>
  <c r="LC186" i="65032"/>
  <c r="LC250" i="65032" s="1"/>
  <c r="LD59" i="65032"/>
  <c r="LE52" i="65032"/>
  <c r="FM52" i="65032"/>
  <c r="LD179" i="65032"/>
  <c r="LD243" i="65032" s="1"/>
  <c r="LG52" i="65032"/>
  <c r="LP194" i="65032"/>
  <c r="LP258" i="65032" s="1"/>
  <c r="FP67" i="65032"/>
  <c r="LQ67" i="65032"/>
  <c r="LS67" i="65032"/>
  <c r="LL202" i="65032"/>
  <c r="LL266" i="65032" s="1"/>
  <c r="LM75" i="65032"/>
  <c r="FO75" i="65032"/>
  <c r="LO75" i="65032"/>
  <c r="KW245" i="65032"/>
  <c r="KX245" i="65032" s="1"/>
  <c r="KX181" i="65032"/>
  <c r="LB179" i="65032"/>
  <c r="LA243" i="65032"/>
  <c r="LB243" i="65032" s="1"/>
  <c r="LD47" i="65032"/>
  <c r="LC174" i="65032"/>
  <c r="LC238" i="65032" s="1"/>
  <c r="LM60" i="65032"/>
  <c r="LO60" i="65032"/>
  <c r="FO60" i="65032"/>
  <c r="LL187" i="65032"/>
  <c r="LL251" i="65032" s="1"/>
  <c r="LC54" i="65032"/>
  <c r="LA54" i="65032"/>
  <c r="FL54" i="65032"/>
  <c r="KZ181" i="65032"/>
  <c r="KZ245" i="65032" s="1"/>
  <c r="LA262" i="65032"/>
  <c r="LB262" i="65032" s="1"/>
  <c r="LB198" i="65032"/>
  <c r="LP36" i="65032"/>
  <c r="LO163" i="65032"/>
  <c r="LO227" i="65032" s="1"/>
  <c r="LI251" i="65032"/>
  <c r="LJ251" i="65032" s="1"/>
  <c r="LJ187" i="65032"/>
  <c r="LN194" i="65032"/>
  <c r="LM258" i="65032"/>
  <c r="LN258" i="65032" s="1"/>
  <c r="LN201" i="65032"/>
  <c r="LM265" i="65032"/>
  <c r="LN265" i="65032" s="1"/>
  <c r="LB59" i="65032"/>
  <c r="LA186" i="65032"/>
  <c r="KZ166" i="65032"/>
  <c r="KZ230" i="65032" s="1"/>
  <c r="FL39" i="65032"/>
  <c r="LA39" i="65032"/>
  <c r="LC39" i="65032"/>
  <c r="LC192" i="65032"/>
  <c r="LC256" i="65032" s="1"/>
  <c r="LD65" i="65032"/>
  <c r="LB83" i="65032"/>
  <c r="LA210" i="65032"/>
  <c r="FM71" i="65032"/>
  <c r="LG71" i="65032"/>
  <c r="LE71" i="65032"/>
  <c r="LD198" i="65032"/>
  <c r="LD262" i="65032" s="1"/>
  <c r="LB65" i="65032"/>
  <c r="LA192" i="65032"/>
  <c r="LI266" i="65032"/>
  <c r="LJ266" i="65032" s="1"/>
  <c r="LJ202" i="65032"/>
  <c r="LQ74" i="65032"/>
  <c r="LS74" i="65032"/>
  <c r="LP201" i="65032"/>
  <c r="LP265" i="65032" s="1"/>
  <c r="FP74" i="65032"/>
  <c r="LN36" i="65032"/>
  <c r="LM163" i="65032"/>
  <c r="LC77" i="65032"/>
  <c r="LA77" i="65032"/>
  <c r="FL77" i="65032"/>
  <c r="KZ204" i="65032"/>
  <c r="KZ268" i="65032" s="1"/>
  <c r="KX204" i="65032"/>
  <c r="KW268" i="65032"/>
  <c r="KX268" i="65032" s="1"/>
  <c r="KW244" i="65032"/>
  <c r="KX244" i="65032" s="1"/>
  <c r="KX180" i="65032"/>
  <c r="KW246" i="65032"/>
  <c r="KX246" i="65032" s="1"/>
  <c r="KX182" i="65032"/>
  <c r="LA55" i="65032"/>
  <c r="KZ182" i="65032"/>
  <c r="KZ246" i="65032" s="1"/>
  <c r="LC55" i="65032"/>
  <c r="FL55" i="65032"/>
  <c r="LC53" i="65032"/>
  <c r="FL53" i="65032"/>
  <c r="LA53" i="65032"/>
  <c r="KZ180" i="65032"/>
  <c r="KZ244" i="65032" s="1"/>
  <c r="LC58" i="65032"/>
  <c r="LA58" i="65032"/>
  <c r="FL58" i="65032"/>
  <c r="KZ185" i="65032"/>
  <c r="KZ249" i="65032" s="1"/>
  <c r="KX185" i="65032"/>
  <c r="KW249" i="65032"/>
  <c r="KX249" i="65032" s="1"/>
  <c r="OI104" i="65032"/>
  <c r="OJ104" i="65032" s="1"/>
  <c r="OG104" i="65032"/>
  <c r="OH104" i="65032" s="1"/>
  <c r="OI94" i="65032"/>
  <c r="OJ94" i="65032" s="1"/>
  <c r="OG94" i="65032"/>
  <c r="OH94" i="65032" s="1"/>
  <c r="OI106" i="65032"/>
  <c r="OJ106" i="65032" s="1"/>
  <c r="OG106" i="65032"/>
  <c r="OH106" i="65032" s="1"/>
  <c r="OI107" i="65032"/>
  <c r="OJ107" i="65032" s="1"/>
  <c r="OG107" i="65032"/>
  <c r="OH107" i="65032" s="1"/>
  <c r="OI95" i="65032"/>
  <c r="OJ95" i="65032" s="1"/>
  <c r="OG95" i="65032"/>
  <c r="OH95" i="65032" s="1"/>
  <c r="OI101" i="65032"/>
  <c r="OJ101" i="65032" s="1"/>
  <c r="OG101" i="65032"/>
  <c r="OH101" i="65032" s="1"/>
  <c r="OI96" i="65032"/>
  <c r="OJ96" i="65032" s="1"/>
  <c r="OG96" i="65032"/>
  <c r="OH96" i="65032" s="1"/>
  <c r="OI98" i="65032"/>
  <c r="OJ98" i="65032" s="1"/>
  <c r="OG98" i="65032"/>
  <c r="OH98" i="65032" s="1"/>
  <c r="OI102" i="65032"/>
  <c r="OJ102" i="65032" s="1"/>
  <c r="OG102" i="65032"/>
  <c r="OH102" i="65032" s="1"/>
  <c r="OI92" i="65032"/>
  <c r="OJ92" i="65032" s="1"/>
  <c r="OG92" i="65032"/>
  <c r="OH92" i="65032" s="1"/>
  <c r="OI105" i="65032"/>
  <c r="OJ105" i="65032" s="1"/>
  <c r="OG105" i="65032"/>
  <c r="OH105" i="65032" s="1"/>
  <c r="OI97" i="65032"/>
  <c r="OJ97" i="65032" s="1"/>
  <c r="OG97" i="65032"/>
  <c r="OH97" i="65032" s="1"/>
  <c r="OI103" i="65032"/>
  <c r="OJ103" i="65032" s="1"/>
  <c r="OG103" i="65032"/>
  <c r="OH103" i="65032" s="1"/>
  <c r="OI93" i="65032"/>
  <c r="OJ93" i="65032" s="1"/>
  <c r="OG93" i="65032"/>
  <c r="OH93" i="65032" s="1"/>
  <c r="OI99" i="65032"/>
  <c r="OJ99" i="65032" s="1"/>
  <c r="OG99" i="65032"/>
  <c r="OH99" i="65032" s="1"/>
  <c r="OM147" i="65032"/>
  <c r="ON147" i="65032" s="1"/>
  <c r="OK147" i="65032"/>
  <c r="OL147" i="65032" s="1"/>
  <c r="OI91" i="65032"/>
  <c r="OJ91" i="65032" s="1"/>
  <c r="OG91" i="65032"/>
  <c r="OH91" i="65032" s="1"/>
  <c r="OK150" i="65032"/>
  <c r="OL150" i="65032" s="1"/>
  <c r="OM150" i="65032"/>
  <c r="ON150" i="65032" s="1"/>
  <c r="OK148" i="65032"/>
  <c r="OL148" i="65032" s="1"/>
  <c r="OM148" i="65032"/>
  <c r="ON148" i="65032" s="1"/>
  <c r="OK117" i="65032"/>
  <c r="OL117" i="65032" s="1"/>
  <c r="OM117" i="65032"/>
  <c r="ON117" i="65032" s="1"/>
  <c r="OK120" i="65032"/>
  <c r="OL120" i="65032" s="1"/>
  <c r="OM120" i="65032"/>
  <c r="ON120" i="65032" s="1"/>
  <c r="OM114" i="65032"/>
  <c r="ON114" i="65032" s="1"/>
  <c r="OK114" i="65032"/>
  <c r="OL114" i="65032" s="1"/>
  <c r="OK118" i="65032"/>
  <c r="OL118" i="65032" s="1"/>
  <c r="OM118" i="65032"/>
  <c r="ON118" i="65032" s="1"/>
  <c r="OM115" i="65032"/>
  <c r="ON115" i="65032" s="1"/>
  <c r="OK115" i="65032"/>
  <c r="OL115" i="65032" s="1"/>
  <c r="OM119" i="65032"/>
  <c r="ON119" i="65032" s="1"/>
  <c r="OK119" i="65032"/>
  <c r="OL119" i="65032" s="1"/>
  <c r="OM116" i="65032"/>
  <c r="ON116" i="65032" s="1"/>
  <c r="OK116" i="65032"/>
  <c r="OL116" i="65032" s="1"/>
  <c r="OK149" i="65032"/>
  <c r="OL149" i="65032" s="1"/>
  <c r="OM149" i="65032"/>
  <c r="ON149" i="65032" s="1"/>
  <c r="OM122" i="65032"/>
  <c r="ON122" i="65032" s="1"/>
  <c r="OK122" i="65032"/>
  <c r="OL122" i="65032" s="1"/>
  <c r="OM125" i="65032"/>
  <c r="ON125" i="65032" s="1"/>
  <c r="OK125" i="65032"/>
  <c r="OL125" i="65032" s="1"/>
  <c r="OM121" i="65032"/>
  <c r="ON121" i="65032" s="1"/>
  <c r="OK121" i="65032"/>
  <c r="OL121" i="65032" s="1"/>
  <c r="OM124" i="65032"/>
  <c r="ON124" i="65032" s="1"/>
  <c r="OK124" i="65032"/>
  <c r="OL124" i="65032" s="1"/>
  <c r="OM128" i="65032"/>
  <c r="ON128" i="65032" s="1"/>
  <c r="OK128" i="65032"/>
  <c r="OL128" i="65032" s="1"/>
  <c r="OM127" i="65032"/>
  <c r="ON127" i="65032" s="1"/>
  <c r="OK127" i="65032"/>
  <c r="OL127" i="65032" s="1"/>
  <c r="OM123" i="65032"/>
  <c r="ON123" i="65032" s="1"/>
  <c r="OK123" i="65032"/>
  <c r="OL123" i="65032" s="1"/>
  <c r="OM126" i="65032"/>
  <c r="ON126" i="65032" s="1"/>
  <c r="OK126" i="65032"/>
  <c r="OL126" i="65032" s="1"/>
  <c r="OM129" i="65032"/>
  <c r="ON129" i="65032" s="1"/>
  <c r="OK129" i="65032"/>
  <c r="OL129" i="65032" s="1"/>
  <c r="OI100" i="65032"/>
  <c r="OJ100" i="65032" s="1"/>
  <c r="OG100" i="65032"/>
  <c r="OH100" i="65032" s="1"/>
  <c r="OG108" i="65032"/>
  <c r="OH108" i="65032" s="1"/>
  <c r="OI108" i="65032"/>
  <c r="OJ108" i="65032" s="1"/>
  <c r="OG109" i="65032"/>
  <c r="OH109" i="65032" s="1"/>
  <c r="OI109" i="65032"/>
  <c r="OJ109" i="65032" s="1"/>
  <c r="OG110" i="65032"/>
  <c r="OH110" i="65032" s="1"/>
  <c r="OI110" i="65032"/>
  <c r="OJ110" i="65032" s="1"/>
  <c r="OK130" i="65032"/>
  <c r="OL130" i="65032" s="1"/>
  <c r="OM130" i="65032"/>
  <c r="ON130" i="65032" s="1"/>
  <c r="OK140" i="65032"/>
  <c r="OL140" i="65032" s="1"/>
  <c r="OM140" i="65032"/>
  <c r="ON140" i="65032" s="1"/>
  <c r="OM141" i="65032"/>
  <c r="ON141" i="65032" s="1"/>
  <c r="OK141" i="65032"/>
  <c r="OL141" i="65032" s="1"/>
  <c r="OK112" i="65032"/>
  <c r="OL112" i="65032" s="1"/>
  <c r="OM112" i="65032"/>
  <c r="ON112" i="65032" s="1"/>
  <c r="OM136" i="65032"/>
  <c r="ON136" i="65032" s="1"/>
  <c r="OK136" i="65032"/>
  <c r="OL136" i="65032" s="1"/>
  <c r="OK144" i="65032"/>
  <c r="OL144" i="65032" s="1"/>
  <c r="OM144" i="65032"/>
  <c r="ON144" i="65032" s="1"/>
  <c r="OM131" i="65032"/>
  <c r="ON131" i="65032" s="1"/>
  <c r="OK131" i="65032"/>
  <c r="OL131" i="65032" s="1"/>
  <c r="OM139" i="65032"/>
  <c r="ON139" i="65032" s="1"/>
  <c r="OK139" i="65032"/>
  <c r="OL139" i="65032" s="1"/>
  <c r="OK134" i="65032"/>
  <c r="OL134" i="65032" s="1"/>
  <c r="OM134" i="65032"/>
  <c r="ON134" i="65032" s="1"/>
  <c r="OK138" i="65032"/>
  <c r="OL138" i="65032" s="1"/>
  <c r="OM138" i="65032"/>
  <c r="ON138" i="65032" s="1"/>
  <c r="OM142" i="65032"/>
  <c r="ON142" i="65032" s="1"/>
  <c r="OK142" i="65032"/>
  <c r="OL142" i="65032" s="1"/>
  <c r="OM146" i="65032"/>
  <c r="ON146" i="65032" s="1"/>
  <c r="OK146" i="65032"/>
  <c r="OL146" i="65032" s="1"/>
  <c r="OK133" i="65032"/>
  <c r="OL133" i="65032" s="1"/>
  <c r="OM133" i="65032"/>
  <c r="ON133" i="65032" s="1"/>
  <c r="OK137" i="65032"/>
  <c r="OL137" i="65032" s="1"/>
  <c r="OM137" i="65032"/>
  <c r="ON137" i="65032" s="1"/>
  <c r="OM145" i="65032"/>
  <c r="ON145" i="65032" s="1"/>
  <c r="OK145" i="65032"/>
  <c r="OL145" i="65032" s="1"/>
  <c r="OK111" i="65032"/>
  <c r="OL111" i="65032" s="1"/>
  <c r="OM111" i="65032"/>
  <c r="ON111" i="65032" s="1"/>
  <c r="OK143" i="65032"/>
  <c r="OL143" i="65032" s="1"/>
  <c r="OM143" i="65032"/>
  <c r="ON143" i="65032" s="1"/>
  <c r="OM113" i="65032"/>
  <c r="ON113" i="65032" s="1"/>
  <c r="OK113" i="65032"/>
  <c r="OL113" i="65032" s="1"/>
  <c r="OM132" i="65032"/>
  <c r="ON132" i="65032" s="1"/>
  <c r="OK132" i="65032"/>
  <c r="OL132" i="65032" s="1"/>
  <c r="OM135" i="65032"/>
  <c r="ON135" i="65032" s="1"/>
  <c r="OK135" i="65032"/>
  <c r="OL135" i="65032" s="1"/>
  <c r="OU317" i="65032" l="1"/>
  <c r="OV317" i="65032" s="1"/>
  <c r="OS317" i="65032"/>
  <c r="OT317" i="65032" s="1"/>
  <c r="OS327" i="65032"/>
  <c r="OT327" i="65032" s="1"/>
  <c r="OU327" i="65032"/>
  <c r="OV327" i="65032" s="1"/>
  <c r="OS284" i="65032"/>
  <c r="OT284" i="65032" s="1"/>
  <c r="OU284" i="65032"/>
  <c r="OV284" i="65032" s="1"/>
  <c r="OU328" i="65032"/>
  <c r="OV328" i="65032" s="1"/>
  <c r="OS328" i="65032"/>
  <c r="OT328" i="65032" s="1"/>
  <c r="OU304" i="65032"/>
  <c r="OV304" i="65032" s="1"/>
  <c r="OS304" i="65032"/>
  <c r="OT304" i="65032" s="1"/>
  <c r="OS285" i="65032"/>
  <c r="OT285" i="65032" s="1"/>
  <c r="OU285" i="65032"/>
  <c r="OV285" i="65032" s="1"/>
  <c r="OS289" i="65032"/>
  <c r="OT289" i="65032" s="1"/>
  <c r="OU289" i="65032"/>
  <c r="OV289" i="65032" s="1"/>
  <c r="OU294" i="65032"/>
  <c r="OV294" i="65032" s="1"/>
  <c r="OS294" i="65032"/>
  <c r="OT294" i="65032" s="1"/>
  <c r="OU336" i="65032"/>
  <c r="OV336" i="65032" s="1"/>
  <c r="OS336" i="65032"/>
  <c r="OT336" i="65032" s="1"/>
  <c r="OU321" i="65032"/>
  <c r="OV321" i="65032" s="1"/>
  <c r="OS321" i="65032"/>
  <c r="OT321" i="65032" s="1"/>
  <c r="OU306" i="65032"/>
  <c r="OV306" i="65032" s="1"/>
  <c r="OS306" i="65032"/>
  <c r="OT306" i="65032" s="1"/>
  <c r="OS314" i="65032"/>
  <c r="OT314" i="65032" s="1"/>
  <c r="OU314" i="65032"/>
  <c r="OV314" i="65032" s="1"/>
  <c r="OU307" i="65032"/>
  <c r="OV307" i="65032" s="1"/>
  <c r="OS307" i="65032"/>
  <c r="OT307" i="65032" s="1"/>
  <c r="OS292" i="65032"/>
  <c r="OT292" i="65032" s="1"/>
  <c r="OU292" i="65032"/>
  <c r="OV292" i="65032" s="1"/>
  <c r="OS331" i="65032"/>
  <c r="OT331" i="65032" s="1"/>
  <c r="OU331" i="65032"/>
  <c r="OV331" i="65032" s="1"/>
  <c r="OS319" i="65032"/>
  <c r="OT319" i="65032" s="1"/>
  <c r="OU319" i="65032"/>
  <c r="OV319" i="65032" s="1"/>
  <c r="OS297" i="65032"/>
  <c r="OT297" i="65032" s="1"/>
  <c r="OU297" i="65032"/>
  <c r="OV297" i="65032" s="1"/>
  <c r="OU333" i="65032"/>
  <c r="OV333" i="65032" s="1"/>
  <c r="OS333" i="65032"/>
  <c r="OT333" i="65032" s="1"/>
  <c r="OS326" i="65032"/>
  <c r="OT326" i="65032" s="1"/>
  <c r="OU326" i="65032"/>
  <c r="OV326" i="65032" s="1"/>
  <c r="OU291" i="65032"/>
  <c r="OV291" i="65032" s="1"/>
  <c r="OS291" i="65032"/>
  <c r="OT291" i="65032" s="1"/>
  <c r="OU300" i="65032"/>
  <c r="OV300" i="65032" s="1"/>
  <c r="OS300" i="65032"/>
  <c r="OT300" i="65032" s="1"/>
  <c r="OU283" i="65032"/>
  <c r="OV283" i="65032" s="1"/>
  <c r="OS283" i="65032"/>
  <c r="OT283" i="65032" s="1"/>
  <c r="OU332" i="65032"/>
  <c r="OV332" i="65032" s="1"/>
  <c r="OS332" i="65032"/>
  <c r="OT332" i="65032" s="1"/>
  <c r="OU311" i="65032"/>
  <c r="OV311" i="65032" s="1"/>
  <c r="OS311" i="65032"/>
  <c r="OT311" i="65032" s="1"/>
  <c r="OU325" i="65032"/>
  <c r="OV325" i="65032" s="1"/>
  <c r="OS325" i="65032"/>
  <c r="OT325" i="65032" s="1"/>
  <c r="OU310" i="65032"/>
  <c r="OV310" i="65032" s="1"/>
  <c r="OS310" i="65032"/>
  <c r="OT310" i="65032" s="1"/>
  <c r="OU340" i="65032"/>
  <c r="OV340" i="65032" s="1"/>
  <c r="OS340" i="65032"/>
  <c r="OT340" i="65032" s="1"/>
  <c r="OU339" i="65032"/>
  <c r="OV339" i="65032" s="1"/>
  <c r="OS339" i="65032"/>
  <c r="OT339" i="65032" s="1"/>
  <c r="OS312" i="65032"/>
  <c r="OT312" i="65032" s="1"/>
  <c r="OU312" i="65032"/>
  <c r="OV312" i="65032" s="1"/>
  <c r="OU316" i="65032"/>
  <c r="OV316" i="65032" s="1"/>
  <c r="OS316" i="65032"/>
  <c r="OT316" i="65032" s="1"/>
  <c r="OS341" i="65032"/>
  <c r="OT341" i="65032" s="1"/>
  <c r="OU341" i="65032"/>
  <c r="OV341" i="65032" s="1"/>
  <c r="OU337" i="65032"/>
  <c r="OV337" i="65032" s="1"/>
  <c r="OS337" i="65032"/>
  <c r="OT337" i="65032" s="1"/>
  <c r="OU286" i="65032"/>
  <c r="OV286" i="65032" s="1"/>
  <c r="OS286" i="65032"/>
  <c r="OT286" i="65032" s="1"/>
  <c r="OS295" i="65032"/>
  <c r="OT295" i="65032" s="1"/>
  <c r="OU295" i="65032"/>
  <c r="OV295" i="65032" s="1"/>
  <c r="OS329" i="65032"/>
  <c r="OT329" i="65032" s="1"/>
  <c r="OU329" i="65032"/>
  <c r="OV329" i="65032" s="1"/>
  <c r="OU303" i="65032"/>
  <c r="OV303" i="65032" s="1"/>
  <c r="OS303" i="65032"/>
  <c r="OT303" i="65032" s="1"/>
  <c r="OS324" i="65032"/>
  <c r="OT324" i="65032" s="1"/>
  <c r="OU324" i="65032"/>
  <c r="OV324" i="65032" s="1"/>
  <c r="OU338" i="65032"/>
  <c r="OV338" i="65032" s="1"/>
  <c r="OS338" i="65032"/>
  <c r="OT338" i="65032" s="1"/>
  <c r="OU290" i="65032"/>
  <c r="OV290" i="65032" s="1"/>
  <c r="OS290" i="65032"/>
  <c r="OT290" i="65032" s="1"/>
  <c r="OU334" i="65032"/>
  <c r="OV334" i="65032" s="1"/>
  <c r="OS334" i="65032"/>
  <c r="OT334" i="65032" s="1"/>
  <c r="OU288" i="65032"/>
  <c r="OV288" i="65032" s="1"/>
  <c r="OS288" i="65032"/>
  <c r="OT288" i="65032" s="1"/>
  <c r="OS309" i="65032"/>
  <c r="OT309" i="65032" s="1"/>
  <c r="OU309" i="65032"/>
  <c r="OV309" i="65032" s="1"/>
  <c r="OS322" i="65032"/>
  <c r="OT322" i="65032" s="1"/>
  <c r="OU322" i="65032"/>
  <c r="OV322" i="65032" s="1"/>
  <c r="OU301" i="65032"/>
  <c r="OV301" i="65032" s="1"/>
  <c r="OS301" i="65032"/>
  <c r="OT301" i="65032" s="1"/>
  <c r="OS313" i="65032"/>
  <c r="OT313" i="65032" s="1"/>
  <c r="OU313" i="65032"/>
  <c r="OV313" i="65032" s="1"/>
  <c r="OU320" i="65032"/>
  <c r="OV320" i="65032" s="1"/>
  <c r="OS320" i="65032"/>
  <c r="OT320" i="65032" s="1"/>
  <c r="OS298" i="65032"/>
  <c r="OT298" i="65032" s="1"/>
  <c r="OU298" i="65032"/>
  <c r="OV298" i="65032" s="1"/>
  <c r="OS299" i="65032"/>
  <c r="OT299" i="65032" s="1"/>
  <c r="OU299" i="65032"/>
  <c r="OV299" i="65032" s="1"/>
  <c r="OU293" i="65032"/>
  <c r="OV293" i="65032" s="1"/>
  <c r="OS293" i="65032"/>
  <c r="OT293" i="65032" s="1"/>
  <c r="OU335" i="65032"/>
  <c r="OV335" i="65032" s="1"/>
  <c r="OS335" i="65032"/>
  <c r="OT335" i="65032" s="1"/>
  <c r="OS323" i="65032"/>
  <c r="OT323" i="65032" s="1"/>
  <c r="OU323" i="65032"/>
  <c r="OV323" i="65032" s="1"/>
  <c r="OS308" i="65032"/>
  <c r="OT308" i="65032" s="1"/>
  <c r="OU308" i="65032"/>
  <c r="OV308" i="65032" s="1"/>
  <c r="OS318" i="65032"/>
  <c r="OT318" i="65032" s="1"/>
  <c r="OU318" i="65032"/>
  <c r="OV318" i="65032" s="1"/>
  <c r="OO282" i="65032"/>
  <c r="OP282" i="65032" s="1"/>
  <c r="OQ282" i="65032"/>
  <c r="OR282" i="65032" s="1"/>
  <c r="OU287" i="65032"/>
  <c r="OV287" i="65032" s="1"/>
  <c r="OS287" i="65032"/>
  <c r="OT287" i="65032" s="1"/>
  <c r="OU296" i="65032"/>
  <c r="OV296" i="65032" s="1"/>
  <c r="OS296" i="65032"/>
  <c r="OT296" i="65032" s="1"/>
  <c r="OS305" i="65032"/>
  <c r="OT305" i="65032" s="1"/>
  <c r="OU305" i="65032"/>
  <c r="OV305" i="65032" s="1"/>
  <c r="OS330" i="65032"/>
  <c r="OT330" i="65032" s="1"/>
  <c r="OU330" i="65032"/>
  <c r="OV330" i="65032" s="1"/>
  <c r="OU302" i="65032"/>
  <c r="OV302" i="65032" s="1"/>
  <c r="OS302" i="65032"/>
  <c r="OT302" i="65032" s="1"/>
  <c r="OS315" i="65032"/>
  <c r="OT315" i="65032" s="1"/>
  <c r="OU315" i="65032"/>
  <c r="OV315" i="65032" s="1"/>
  <c r="LN193" i="65032"/>
  <c r="LM257" i="65032"/>
  <c r="LN257" i="65032" s="1"/>
  <c r="FP66" i="65032"/>
  <c r="LQ66" i="65032"/>
  <c r="LS66" i="65032"/>
  <c r="LP193" i="65032"/>
  <c r="LP257" i="65032" s="1"/>
  <c r="LN48" i="65032"/>
  <c r="LM175" i="65032"/>
  <c r="LP48" i="65032"/>
  <c r="LO175" i="65032"/>
  <c r="LO239" i="65032" s="1"/>
  <c r="KX176" i="65032"/>
  <c r="KW240" i="65032"/>
  <c r="KX240" i="65032" s="1"/>
  <c r="LA49" i="65032"/>
  <c r="KZ176" i="65032"/>
  <c r="KZ240" i="65032" s="1"/>
  <c r="FL49" i="65032"/>
  <c r="LC49" i="65032"/>
  <c r="NY253" i="65032"/>
  <c r="NZ253" i="65032" s="1"/>
  <c r="NZ189" i="65032"/>
  <c r="FQ70" i="65032"/>
  <c r="LT197" i="65032"/>
  <c r="LT261" i="65032" s="1"/>
  <c r="LW70" i="65032"/>
  <c r="LU70" i="65032"/>
  <c r="OC62" i="65032"/>
  <c r="OE62" i="65032"/>
  <c r="GF62" i="65032"/>
  <c r="OB189" i="65032"/>
  <c r="OB253" i="65032" s="1"/>
  <c r="LQ261" i="65032"/>
  <c r="LR261" i="65032" s="1"/>
  <c r="LR197" i="65032"/>
  <c r="MC241" i="65032"/>
  <c r="MD241" i="65032" s="1"/>
  <c r="MD177" i="65032"/>
  <c r="MI50" i="65032"/>
  <c r="MG50" i="65032"/>
  <c r="MF177" i="65032"/>
  <c r="MF241" i="65032" s="1"/>
  <c r="FT50" i="65032"/>
  <c r="KZ165" i="65032"/>
  <c r="KZ229" i="65032" s="1"/>
  <c r="LA38" i="65032"/>
  <c r="LC38" i="65032"/>
  <c r="FL38" i="65032"/>
  <c r="KX165" i="65032"/>
  <c r="KW229" i="65032"/>
  <c r="KX229" i="65032" s="1"/>
  <c r="FL32" i="65032"/>
  <c r="LA32" i="65032"/>
  <c r="LC32" i="65032"/>
  <c r="KZ159" i="65032"/>
  <c r="KZ223" i="65032" s="1"/>
  <c r="LP158" i="65032"/>
  <c r="LP222" i="65032" s="1"/>
  <c r="FP31" i="65032"/>
  <c r="LS31" i="65032"/>
  <c r="LQ31" i="65032"/>
  <c r="KW223" i="65032"/>
  <c r="KX223" i="65032" s="1"/>
  <c r="KX159" i="65032"/>
  <c r="LN158" i="65032"/>
  <c r="LM222" i="65032"/>
  <c r="LN222" i="65032" s="1"/>
  <c r="LC170" i="65032"/>
  <c r="LC234" i="65032" s="1"/>
  <c r="LD43" i="65032"/>
  <c r="LA170" i="65032"/>
  <c r="LB43" i="65032"/>
  <c r="LN205" i="65032"/>
  <c r="LM269" i="65032"/>
  <c r="LN269" i="65032" s="1"/>
  <c r="LG42" i="65032"/>
  <c r="LE42" i="65032"/>
  <c r="FM42" i="65032"/>
  <c r="LD169" i="65032"/>
  <c r="LD233" i="65032" s="1"/>
  <c r="LB169" i="65032"/>
  <c r="LA233" i="65032"/>
  <c r="LB233" i="65032" s="1"/>
  <c r="LH41" i="65032"/>
  <c r="LG168" i="65032"/>
  <c r="LG232" i="65032" s="1"/>
  <c r="LF41" i="65032"/>
  <c r="LE168" i="65032"/>
  <c r="LS78" i="65032"/>
  <c r="LQ78" i="65032"/>
  <c r="FP78" i="65032"/>
  <c r="LP205" i="65032"/>
  <c r="LP269" i="65032" s="1"/>
  <c r="LU79" i="65032"/>
  <c r="LW79" i="65032"/>
  <c r="FQ79" i="65032"/>
  <c r="LT206" i="65032"/>
  <c r="LT270" i="65032" s="1"/>
  <c r="LR206" i="65032"/>
  <c r="LQ270" i="65032"/>
  <c r="LR270" i="65032" s="1"/>
  <c r="KX33" i="65032"/>
  <c r="KW160" i="65032"/>
  <c r="KY160" i="65032"/>
  <c r="KY224" i="65032" s="1"/>
  <c r="KZ33" i="65032"/>
  <c r="LU161" i="65032"/>
  <c r="LV34" i="65032"/>
  <c r="LW161" i="65032"/>
  <c r="LW225" i="65032" s="1"/>
  <c r="LX34" i="65032"/>
  <c r="LF200" i="65032"/>
  <c r="LE264" i="65032"/>
  <c r="LF264" i="65032" s="1"/>
  <c r="MX84" i="65032"/>
  <c r="MW211" i="65032"/>
  <c r="LK73" i="65032"/>
  <c r="LH200" i="65032"/>
  <c r="LH264" i="65032" s="1"/>
  <c r="LI73" i="65032"/>
  <c r="FN73" i="65032"/>
  <c r="MS81" i="65032"/>
  <c r="FW81" i="65032"/>
  <c r="MU81" i="65032"/>
  <c r="MR208" i="65032"/>
  <c r="MR272" i="65032" s="1"/>
  <c r="MZ84" i="65032"/>
  <c r="MY211" i="65032"/>
  <c r="MY275" i="65032" s="1"/>
  <c r="LI184" i="65032"/>
  <c r="LJ57" i="65032"/>
  <c r="MO272" i="65032"/>
  <c r="MP272" i="65032" s="1"/>
  <c r="MP208" i="65032"/>
  <c r="LB46" i="65032"/>
  <c r="LA173" i="65032"/>
  <c r="LK184" i="65032"/>
  <c r="LK248" i="65032" s="1"/>
  <c r="LL57" i="65032"/>
  <c r="LD46" i="65032"/>
  <c r="LC173" i="65032"/>
  <c r="LC237" i="65032" s="1"/>
  <c r="LQ226" i="65032"/>
  <c r="LR226" i="65032" s="1"/>
  <c r="LR162" i="65032"/>
  <c r="LR183" i="65032"/>
  <c r="LQ247" i="65032"/>
  <c r="LR247" i="65032" s="1"/>
  <c r="LM271" i="65032"/>
  <c r="LN271" i="65032" s="1"/>
  <c r="LN207" i="65032"/>
  <c r="LA195" i="65032"/>
  <c r="LB68" i="65032"/>
  <c r="KZ40" i="65032"/>
  <c r="KY167" i="65032"/>
  <c r="KY231" i="65032" s="1"/>
  <c r="LQ72" i="65032"/>
  <c r="LS72" i="65032"/>
  <c r="FP72" i="65032"/>
  <c r="LP199" i="65032"/>
  <c r="LP263" i="65032" s="1"/>
  <c r="LT82" i="65032"/>
  <c r="LS209" i="65032"/>
  <c r="LS273" i="65032" s="1"/>
  <c r="LW56" i="65032"/>
  <c r="LT183" i="65032"/>
  <c r="LT247" i="65032" s="1"/>
  <c r="FQ56" i="65032"/>
  <c r="LU56" i="65032"/>
  <c r="LD68" i="65032"/>
  <c r="LC195" i="65032"/>
  <c r="LC259" i="65032" s="1"/>
  <c r="LW35" i="65032"/>
  <c r="LU35" i="65032"/>
  <c r="FQ35" i="65032"/>
  <c r="LT162" i="65032"/>
  <c r="LT226" i="65032" s="1"/>
  <c r="LI252" i="65032"/>
  <c r="LJ252" i="65032" s="1"/>
  <c r="LJ188" i="65032"/>
  <c r="LI29" i="65032"/>
  <c r="LK29" i="65032"/>
  <c r="FN29" i="65032"/>
  <c r="LH156" i="65032"/>
  <c r="LH220" i="65032" s="1"/>
  <c r="LN199" i="65032"/>
  <c r="LM263" i="65032"/>
  <c r="LN263" i="65032" s="1"/>
  <c r="KW167" i="65032"/>
  <c r="KX40" i="65032"/>
  <c r="FO61" i="65032"/>
  <c r="LL188" i="65032"/>
  <c r="LL252" i="65032" s="1"/>
  <c r="LM61" i="65032"/>
  <c r="LO61" i="65032"/>
  <c r="LR82" i="65032"/>
  <c r="LQ209" i="65032"/>
  <c r="LE220" i="65032"/>
  <c r="LF220" i="65032" s="1"/>
  <c r="LF156" i="65032"/>
  <c r="LS80" i="65032"/>
  <c r="FP80" i="65032"/>
  <c r="LQ80" i="65032"/>
  <c r="LP207" i="65032"/>
  <c r="LP271" i="65032" s="1"/>
  <c r="LJ191" i="65032"/>
  <c r="LI255" i="65032"/>
  <c r="LJ255" i="65032" s="1"/>
  <c r="LA212" i="65032"/>
  <c r="LB85" i="65032"/>
  <c r="KX45" i="65032"/>
  <c r="KW172" i="65032"/>
  <c r="FO64" i="65032"/>
  <c r="LO64" i="65032"/>
  <c r="LM64" i="65032"/>
  <c r="LL191" i="65032"/>
  <c r="LL255" i="65032" s="1"/>
  <c r="KW242" i="65032"/>
  <c r="KX242" i="65032" s="1"/>
  <c r="KX178" i="65032"/>
  <c r="LD76" i="65032"/>
  <c r="LC203" i="65032"/>
  <c r="LC267" i="65032" s="1"/>
  <c r="LD85" i="65032"/>
  <c r="LC212" i="65032"/>
  <c r="LC276" i="65032" s="1"/>
  <c r="FK24" i="65032"/>
  <c r="KY172" i="65032"/>
  <c r="KY236" i="65032" s="1"/>
  <c r="KZ45" i="65032"/>
  <c r="LA51" i="65032"/>
  <c r="KZ178" i="65032"/>
  <c r="KZ242" i="65032" s="1"/>
  <c r="FL51" i="65032"/>
  <c r="LC51" i="65032"/>
  <c r="LB76" i="65032"/>
  <c r="LA203" i="65032"/>
  <c r="LT190" i="65032"/>
  <c r="LT254" i="65032" s="1"/>
  <c r="LW63" i="65032"/>
  <c r="LU63" i="65032"/>
  <c r="FQ63" i="65032"/>
  <c r="LA221" i="65032"/>
  <c r="LB221" i="65032" s="1"/>
  <c r="LB157" i="65032"/>
  <c r="LQ254" i="65032"/>
  <c r="LR254" i="65032" s="1"/>
  <c r="LR190" i="65032"/>
  <c r="KY155" i="65032"/>
  <c r="KY219" i="65032" s="1"/>
  <c r="KZ28" i="65032"/>
  <c r="LB196" i="65032"/>
  <c r="LA260" i="65032"/>
  <c r="LB260" i="65032" s="1"/>
  <c r="KX44" i="65032"/>
  <c r="KW171" i="65032"/>
  <c r="LH164" i="65032"/>
  <c r="LH228" i="65032" s="1"/>
  <c r="LI37" i="65032"/>
  <c r="LK37" i="65032"/>
  <c r="FN37" i="65032"/>
  <c r="LA277" i="65032"/>
  <c r="LB277" i="65032" s="1"/>
  <c r="LB213" i="65032"/>
  <c r="KY171" i="65032"/>
  <c r="KY235" i="65032" s="1"/>
  <c r="KZ44" i="65032"/>
  <c r="FM69" i="65032"/>
  <c r="LD196" i="65032"/>
  <c r="LD260" i="65032" s="1"/>
  <c r="LG69" i="65032"/>
  <c r="LE69" i="65032"/>
  <c r="KX154" i="65032"/>
  <c r="KW218" i="65032"/>
  <c r="KX218" i="65032" s="1"/>
  <c r="KW155" i="65032"/>
  <c r="KX28" i="65032"/>
  <c r="LE30" i="65032"/>
  <c r="FM30" i="65032"/>
  <c r="LD157" i="65032"/>
  <c r="LD221" i="65032" s="1"/>
  <c r="LG30" i="65032"/>
  <c r="LE228" i="65032"/>
  <c r="LF228" i="65032" s="1"/>
  <c r="LF164" i="65032"/>
  <c r="LA27" i="65032"/>
  <c r="KZ154" i="65032"/>
  <c r="KZ218" i="65032" s="1"/>
  <c r="LC27" i="65032"/>
  <c r="FL27" i="65032"/>
  <c r="LG86" i="65032"/>
  <c r="LD213" i="65032"/>
  <c r="LD277" i="65032" s="1"/>
  <c r="FM86" i="65032"/>
  <c r="LE86" i="65032"/>
  <c r="FM65" i="65032"/>
  <c r="LE65" i="65032"/>
  <c r="LD192" i="65032"/>
  <c r="LD256" i="65032" s="1"/>
  <c r="LG65" i="65032"/>
  <c r="LD39" i="65032"/>
  <c r="LC166" i="65032"/>
  <c r="LC230" i="65032" s="1"/>
  <c r="LA181" i="65032"/>
  <c r="LB54" i="65032"/>
  <c r="LP75" i="65032"/>
  <c r="LO202" i="65032"/>
  <c r="LO266" i="65032" s="1"/>
  <c r="LE198" i="65032"/>
  <c r="LF71" i="65032"/>
  <c r="LA166" i="65032"/>
  <c r="LB39" i="65032"/>
  <c r="LS36" i="65032"/>
  <c r="LQ36" i="65032"/>
  <c r="FP36" i="65032"/>
  <c r="LP163" i="65032"/>
  <c r="LP227" i="65032" s="1"/>
  <c r="LD54" i="65032"/>
  <c r="LC181" i="65032"/>
  <c r="LC245" i="65032" s="1"/>
  <c r="LF52" i="65032"/>
  <c r="LE179" i="65032"/>
  <c r="FM83" i="65032"/>
  <c r="LG83" i="65032"/>
  <c r="LE83" i="65032"/>
  <c r="LD210" i="65032"/>
  <c r="LD274" i="65032" s="1"/>
  <c r="LM227" i="65032"/>
  <c r="LN227" i="65032" s="1"/>
  <c r="LN163" i="65032"/>
  <c r="LT74" i="65032"/>
  <c r="LS201" i="65032"/>
  <c r="LS265" i="65032" s="1"/>
  <c r="LB192" i="65032"/>
  <c r="LA256" i="65032"/>
  <c r="LB256" i="65032" s="1"/>
  <c r="LG198" i="65032"/>
  <c r="LG262" i="65032" s="1"/>
  <c r="LH71" i="65032"/>
  <c r="LB210" i="65032"/>
  <c r="LA274" i="65032"/>
  <c r="LB274" i="65032" s="1"/>
  <c r="LB186" i="65032"/>
  <c r="LA250" i="65032"/>
  <c r="LB250" i="65032" s="1"/>
  <c r="LP60" i="65032"/>
  <c r="LO187" i="65032"/>
  <c r="LO251" i="65032" s="1"/>
  <c r="LM202" i="65032"/>
  <c r="LN75" i="65032"/>
  <c r="LS194" i="65032"/>
  <c r="LS258" i="65032" s="1"/>
  <c r="LT67" i="65032"/>
  <c r="LH52" i="65032"/>
  <c r="LG179" i="65032"/>
  <c r="LG243" i="65032" s="1"/>
  <c r="LE59" i="65032"/>
  <c r="LG59" i="65032"/>
  <c r="FM59" i="65032"/>
  <c r="LD186" i="65032"/>
  <c r="LD250" i="65032" s="1"/>
  <c r="LA238" i="65032"/>
  <c r="LB238" i="65032" s="1"/>
  <c r="LB174" i="65032"/>
  <c r="LR74" i="65032"/>
  <c r="LQ201" i="65032"/>
  <c r="LM187" i="65032"/>
  <c r="LN60" i="65032"/>
  <c r="LE47" i="65032"/>
  <c r="LD174" i="65032"/>
  <c r="LD238" i="65032" s="1"/>
  <c r="LG47" i="65032"/>
  <c r="FM47" i="65032"/>
  <c r="LQ194" i="65032"/>
  <c r="LR67" i="65032"/>
  <c r="LA204" i="65032"/>
  <c r="LB77" i="65032"/>
  <c r="LD77" i="65032"/>
  <c r="LC204" i="65032"/>
  <c r="LC268" i="65032" s="1"/>
  <c r="LA180" i="65032"/>
  <c r="LB53" i="65032"/>
  <c r="LC180" i="65032"/>
  <c r="LC244" i="65032" s="1"/>
  <c r="LD53" i="65032"/>
  <c r="LD55" i="65032"/>
  <c r="LC182" i="65032"/>
  <c r="LC246" i="65032" s="1"/>
  <c r="LB55" i="65032"/>
  <c r="LA182" i="65032"/>
  <c r="LD58" i="65032"/>
  <c r="LC185" i="65032"/>
  <c r="LC249" i="65032" s="1"/>
  <c r="LB58" i="65032"/>
  <c r="LA185" i="65032"/>
  <c r="OQ135" i="65032"/>
  <c r="OR135" i="65032" s="1"/>
  <c r="OO135" i="65032"/>
  <c r="OP135" i="65032" s="1"/>
  <c r="OQ132" i="65032"/>
  <c r="OR132" i="65032" s="1"/>
  <c r="OO132" i="65032"/>
  <c r="OP132" i="65032" s="1"/>
  <c r="OQ113" i="65032"/>
  <c r="OR113" i="65032" s="1"/>
  <c r="OO113" i="65032"/>
  <c r="OP113" i="65032" s="1"/>
  <c r="OQ145" i="65032"/>
  <c r="OR145" i="65032" s="1"/>
  <c r="OO145" i="65032"/>
  <c r="OP145" i="65032" s="1"/>
  <c r="OQ146" i="65032"/>
  <c r="OR146" i="65032" s="1"/>
  <c r="OO146" i="65032"/>
  <c r="OP146" i="65032" s="1"/>
  <c r="OQ142" i="65032"/>
  <c r="OR142" i="65032" s="1"/>
  <c r="OO142" i="65032"/>
  <c r="OP142" i="65032" s="1"/>
  <c r="OQ139" i="65032"/>
  <c r="OR139" i="65032" s="1"/>
  <c r="OO139" i="65032"/>
  <c r="OP139" i="65032" s="1"/>
  <c r="OQ131" i="65032"/>
  <c r="OR131" i="65032" s="1"/>
  <c r="OO131" i="65032"/>
  <c r="OP131" i="65032" s="1"/>
  <c r="OQ136" i="65032"/>
  <c r="OR136" i="65032" s="1"/>
  <c r="OO136" i="65032"/>
  <c r="OP136" i="65032" s="1"/>
  <c r="OQ141" i="65032"/>
  <c r="OR141" i="65032" s="1"/>
  <c r="OO141" i="65032"/>
  <c r="OP141" i="65032" s="1"/>
  <c r="OM100" i="65032"/>
  <c r="ON100" i="65032" s="1"/>
  <c r="OK100" i="65032"/>
  <c r="OL100" i="65032" s="1"/>
  <c r="OQ129" i="65032"/>
  <c r="OR129" i="65032" s="1"/>
  <c r="OO129" i="65032"/>
  <c r="OP129" i="65032" s="1"/>
  <c r="OO126" i="65032"/>
  <c r="OP126" i="65032" s="1"/>
  <c r="OQ126" i="65032"/>
  <c r="OR126" i="65032" s="1"/>
  <c r="OQ123" i="65032"/>
  <c r="OR123" i="65032" s="1"/>
  <c r="OO123" i="65032"/>
  <c r="OP123" i="65032" s="1"/>
  <c r="OQ127" i="65032"/>
  <c r="OR127" i="65032" s="1"/>
  <c r="OO127" i="65032"/>
  <c r="OP127" i="65032" s="1"/>
  <c r="OO128" i="65032"/>
  <c r="OP128" i="65032" s="1"/>
  <c r="OQ128" i="65032"/>
  <c r="OR128" i="65032" s="1"/>
  <c r="OO124" i="65032"/>
  <c r="OP124" i="65032" s="1"/>
  <c r="OQ124" i="65032"/>
  <c r="OR124" i="65032" s="1"/>
  <c r="OQ121" i="65032"/>
  <c r="OR121" i="65032" s="1"/>
  <c r="OO121" i="65032"/>
  <c r="OP121" i="65032" s="1"/>
  <c r="OQ125" i="65032"/>
  <c r="OR125" i="65032" s="1"/>
  <c r="OO125" i="65032"/>
  <c r="OP125" i="65032" s="1"/>
  <c r="OO122" i="65032"/>
  <c r="OP122" i="65032" s="1"/>
  <c r="OQ122" i="65032"/>
  <c r="OR122" i="65032" s="1"/>
  <c r="OO116" i="65032"/>
  <c r="OP116" i="65032" s="1"/>
  <c r="OQ116" i="65032"/>
  <c r="OR116" i="65032" s="1"/>
  <c r="OO119" i="65032"/>
  <c r="OP119" i="65032" s="1"/>
  <c r="OQ119" i="65032"/>
  <c r="OR119" i="65032" s="1"/>
  <c r="OO115" i="65032"/>
  <c r="OP115" i="65032" s="1"/>
  <c r="OQ115" i="65032"/>
  <c r="OR115" i="65032" s="1"/>
  <c r="OO114" i="65032"/>
  <c r="OP114" i="65032" s="1"/>
  <c r="OQ114" i="65032"/>
  <c r="OR114" i="65032" s="1"/>
  <c r="OM91" i="65032"/>
  <c r="ON91" i="65032" s="1"/>
  <c r="OK91" i="65032"/>
  <c r="OL91" i="65032" s="1"/>
  <c r="OO147" i="65032"/>
  <c r="OP147" i="65032" s="1"/>
  <c r="OQ147" i="65032"/>
  <c r="OR147" i="65032" s="1"/>
  <c r="OM99" i="65032"/>
  <c r="ON99" i="65032" s="1"/>
  <c r="OK99" i="65032"/>
  <c r="OL99" i="65032" s="1"/>
  <c r="OM93" i="65032"/>
  <c r="ON93" i="65032" s="1"/>
  <c r="OK93" i="65032"/>
  <c r="OL93" i="65032" s="1"/>
  <c r="OM103" i="65032"/>
  <c r="ON103" i="65032" s="1"/>
  <c r="OK103" i="65032"/>
  <c r="OL103" i="65032" s="1"/>
  <c r="OM97" i="65032"/>
  <c r="ON97" i="65032" s="1"/>
  <c r="OK97" i="65032"/>
  <c r="OL97" i="65032" s="1"/>
  <c r="OM105" i="65032"/>
  <c r="ON105" i="65032" s="1"/>
  <c r="OK105" i="65032"/>
  <c r="OL105" i="65032" s="1"/>
  <c r="OM92" i="65032"/>
  <c r="ON92" i="65032" s="1"/>
  <c r="OK92" i="65032"/>
  <c r="OL92" i="65032" s="1"/>
  <c r="OM102" i="65032"/>
  <c r="ON102" i="65032" s="1"/>
  <c r="OK102" i="65032"/>
  <c r="OL102" i="65032" s="1"/>
  <c r="OM98" i="65032"/>
  <c r="ON98" i="65032" s="1"/>
  <c r="OK98" i="65032"/>
  <c r="OL98" i="65032" s="1"/>
  <c r="OM96" i="65032"/>
  <c r="ON96" i="65032" s="1"/>
  <c r="OK96" i="65032"/>
  <c r="OL96" i="65032" s="1"/>
  <c r="OM101" i="65032"/>
  <c r="ON101" i="65032" s="1"/>
  <c r="OK101" i="65032"/>
  <c r="OL101" i="65032" s="1"/>
  <c r="OM95" i="65032"/>
  <c r="ON95" i="65032" s="1"/>
  <c r="OK95" i="65032"/>
  <c r="OL95" i="65032" s="1"/>
  <c r="OM107" i="65032"/>
  <c r="ON107" i="65032" s="1"/>
  <c r="OK107" i="65032"/>
  <c r="OL107" i="65032" s="1"/>
  <c r="OM106" i="65032"/>
  <c r="ON106" i="65032" s="1"/>
  <c r="OK106" i="65032"/>
  <c r="OL106" i="65032" s="1"/>
  <c r="OM94" i="65032"/>
  <c r="ON94" i="65032" s="1"/>
  <c r="OK94" i="65032"/>
  <c r="OL94" i="65032" s="1"/>
  <c r="OM104" i="65032"/>
  <c r="ON104" i="65032" s="1"/>
  <c r="OK104" i="65032"/>
  <c r="OL104" i="65032" s="1"/>
  <c r="OQ143" i="65032"/>
  <c r="OR143" i="65032" s="1"/>
  <c r="OO143" i="65032"/>
  <c r="OP143" i="65032" s="1"/>
  <c r="OQ111" i="65032"/>
  <c r="OR111" i="65032" s="1"/>
  <c r="OO111" i="65032"/>
  <c r="OP111" i="65032" s="1"/>
  <c r="OQ137" i="65032"/>
  <c r="OR137" i="65032" s="1"/>
  <c r="OO137" i="65032"/>
  <c r="OP137" i="65032" s="1"/>
  <c r="OQ133" i="65032"/>
  <c r="OR133" i="65032" s="1"/>
  <c r="OO133" i="65032"/>
  <c r="OP133" i="65032" s="1"/>
  <c r="OQ138" i="65032"/>
  <c r="OR138" i="65032" s="1"/>
  <c r="OO138" i="65032"/>
  <c r="OP138" i="65032" s="1"/>
  <c r="OQ134" i="65032"/>
  <c r="OR134" i="65032" s="1"/>
  <c r="OO134" i="65032"/>
  <c r="OP134" i="65032" s="1"/>
  <c r="OQ144" i="65032"/>
  <c r="OR144" i="65032" s="1"/>
  <c r="OO144" i="65032"/>
  <c r="OP144" i="65032" s="1"/>
  <c r="OQ112" i="65032"/>
  <c r="OR112" i="65032" s="1"/>
  <c r="OO112" i="65032"/>
  <c r="OP112" i="65032" s="1"/>
  <c r="OQ140" i="65032"/>
  <c r="OR140" i="65032" s="1"/>
  <c r="OO140" i="65032"/>
  <c r="OP140" i="65032" s="1"/>
  <c r="OO130" i="65032"/>
  <c r="OP130" i="65032" s="1"/>
  <c r="OQ130" i="65032"/>
  <c r="OR130" i="65032" s="1"/>
  <c r="OM110" i="65032"/>
  <c r="ON110" i="65032" s="1"/>
  <c r="OK110" i="65032"/>
  <c r="OL110" i="65032" s="1"/>
  <c r="OM109" i="65032"/>
  <c r="ON109" i="65032" s="1"/>
  <c r="OK109" i="65032"/>
  <c r="OL109" i="65032" s="1"/>
  <c r="OK108" i="65032"/>
  <c r="OL108" i="65032" s="1"/>
  <c r="OM108" i="65032"/>
  <c r="ON108" i="65032" s="1"/>
  <c r="OO149" i="65032"/>
  <c r="OP149" i="65032" s="1"/>
  <c r="OQ149" i="65032"/>
  <c r="OR149" i="65032" s="1"/>
  <c r="OO118" i="65032"/>
  <c r="OP118" i="65032" s="1"/>
  <c r="OQ118" i="65032"/>
  <c r="OR118" i="65032" s="1"/>
  <c r="OO120" i="65032"/>
  <c r="OP120" i="65032" s="1"/>
  <c r="OQ120" i="65032"/>
  <c r="OR120" i="65032" s="1"/>
  <c r="OO117" i="65032"/>
  <c r="OP117" i="65032" s="1"/>
  <c r="OQ117" i="65032"/>
  <c r="OR117" i="65032" s="1"/>
  <c r="OO148" i="65032"/>
  <c r="OP148" i="65032" s="1"/>
  <c r="OQ148" i="65032"/>
  <c r="OR148" i="65032" s="1"/>
  <c r="OO150" i="65032"/>
  <c r="OP150" i="65032" s="1"/>
  <c r="OQ150" i="65032"/>
  <c r="OR150" i="65032" s="1"/>
  <c r="OW315" i="65032" l="1"/>
  <c r="OX315" i="65032" s="1"/>
  <c r="OY315" i="65032"/>
  <c r="OZ315" i="65032" s="1"/>
  <c r="OW330" i="65032"/>
  <c r="OX330" i="65032" s="1"/>
  <c r="OY330" i="65032"/>
  <c r="OZ330" i="65032" s="1"/>
  <c r="OS282" i="65032"/>
  <c r="OT282" i="65032" s="1"/>
  <c r="OU282" i="65032"/>
  <c r="OV282" i="65032" s="1"/>
  <c r="OW308" i="65032"/>
  <c r="OX308" i="65032" s="1"/>
  <c r="OY308" i="65032"/>
  <c r="OZ308" i="65032" s="1"/>
  <c r="OW299" i="65032"/>
  <c r="OX299" i="65032" s="1"/>
  <c r="OY299" i="65032"/>
  <c r="OZ299" i="65032" s="1"/>
  <c r="OY288" i="65032"/>
  <c r="OZ288" i="65032" s="1"/>
  <c r="OW288" i="65032"/>
  <c r="OX288" i="65032" s="1"/>
  <c r="OY290" i="65032"/>
  <c r="OZ290" i="65032" s="1"/>
  <c r="OW290" i="65032"/>
  <c r="OX290" i="65032" s="1"/>
  <c r="OY329" i="65032"/>
  <c r="OZ329" i="65032" s="1"/>
  <c r="OW329" i="65032"/>
  <c r="OX329" i="65032" s="1"/>
  <c r="OY341" i="65032"/>
  <c r="OZ341" i="65032" s="1"/>
  <c r="OW341" i="65032"/>
  <c r="OX341" i="65032" s="1"/>
  <c r="OY312" i="65032"/>
  <c r="OZ312" i="65032" s="1"/>
  <c r="OW312" i="65032"/>
  <c r="OX312" i="65032" s="1"/>
  <c r="OW326" i="65032"/>
  <c r="OX326" i="65032" s="1"/>
  <c r="OY326" i="65032"/>
  <c r="OZ326" i="65032" s="1"/>
  <c r="OY297" i="65032"/>
  <c r="OZ297" i="65032" s="1"/>
  <c r="OW297" i="65032"/>
  <c r="OX297" i="65032" s="1"/>
  <c r="OY331" i="65032"/>
  <c r="OZ331" i="65032" s="1"/>
  <c r="OW331" i="65032"/>
  <c r="OX331" i="65032" s="1"/>
  <c r="OW294" i="65032"/>
  <c r="OX294" i="65032" s="1"/>
  <c r="OY294" i="65032"/>
  <c r="OZ294" i="65032" s="1"/>
  <c r="OY328" i="65032"/>
  <c r="OZ328" i="65032" s="1"/>
  <c r="OW328" i="65032"/>
  <c r="OX328" i="65032" s="1"/>
  <c r="OY296" i="65032"/>
  <c r="OZ296" i="65032" s="1"/>
  <c r="OW296" i="65032"/>
  <c r="OX296" i="65032" s="1"/>
  <c r="OW335" i="65032"/>
  <c r="OX335" i="65032" s="1"/>
  <c r="OY335" i="65032"/>
  <c r="OZ335" i="65032" s="1"/>
  <c r="OW320" i="65032"/>
  <c r="OX320" i="65032" s="1"/>
  <c r="OY320" i="65032"/>
  <c r="OZ320" i="65032" s="1"/>
  <c r="OY301" i="65032"/>
  <c r="OZ301" i="65032" s="1"/>
  <c r="OW301" i="65032"/>
  <c r="OX301" i="65032" s="1"/>
  <c r="OW309" i="65032"/>
  <c r="OX309" i="65032" s="1"/>
  <c r="OY309" i="65032"/>
  <c r="OZ309" i="65032" s="1"/>
  <c r="OY286" i="65032"/>
  <c r="OZ286" i="65032" s="1"/>
  <c r="OW286" i="65032"/>
  <c r="OX286" i="65032" s="1"/>
  <c r="OY340" i="65032"/>
  <c r="OZ340" i="65032" s="1"/>
  <c r="OW340" i="65032"/>
  <c r="OX340" i="65032" s="1"/>
  <c r="OY325" i="65032"/>
  <c r="OZ325" i="65032" s="1"/>
  <c r="OW325" i="65032"/>
  <c r="OX325" i="65032" s="1"/>
  <c r="OW332" i="65032"/>
  <c r="OX332" i="65032" s="1"/>
  <c r="OY332" i="65032"/>
  <c r="OZ332" i="65032" s="1"/>
  <c r="OY300" i="65032"/>
  <c r="OZ300" i="65032" s="1"/>
  <c r="OW300" i="65032"/>
  <c r="OX300" i="65032" s="1"/>
  <c r="OW307" i="65032"/>
  <c r="OX307" i="65032" s="1"/>
  <c r="OY307" i="65032"/>
  <c r="OZ307" i="65032" s="1"/>
  <c r="OW306" i="65032"/>
  <c r="OX306" i="65032" s="1"/>
  <c r="OY306" i="65032"/>
  <c r="OZ306" i="65032" s="1"/>
  <c r="OW336" i="65032"/>
  <c r="OX336" i="65032" s="1"/>
  <c r="OY336" i="65032"/>
  <c r="OZ336" i="65032" s="1"/>
  <c r="OY289" i="65032"/>
  <c r="OZ289" i="65032" s="1"/>
  <c r="OW289" i="65032"/>
  <c r="OX289" i="65032" s="1"/>
  <c r="OW284" i="65032"/>
  <c r="OX284" i="65032" s="1"/>
  <c r="OY284" i="65032"/>
  <c r="OZ284" i="65032" s="1"/>
  <c r="OY305" i="65032"/>
  <c r="OZ305" i="65032" s="1"/>
  <c r="OW305" i="65032"/>
  <c r="OX305" i="65032" s="1"/>
  <c r="OY318" i="65032"/>
  <c r="OZ318" i="65032" s="1"/>
  <c r="OW318" i="65032"/>
  <c r="OX318" i="65032" s="1"/>
  <c r="OW323" i="65032"/>
  <c r="OX323" i="65032" s="1"/>
  <c r="OY323" i="65032"/>
  <c r="OZ323" i="65032" s="1"/>
  <c r="OW298" i="65032"/>
  <c r="OX298" i="65032" s="1"/>
  <c r="OY298" i="65032"/>
  <c r="OZ298" i="65032" s="1"/>
  <c r="OW313" i="65032"/>
  <c r="OX313" i="65032" s="1"/>
  <c r="OY313" i="65032"/>
  <c r="OZ313" i="65032" s="1"/>
  <c r="OW334" i="65032"/>
  <c r="OX334" i="65032" s="1"/>
  <c r="OY334" i="65032"/>
  <c r="OZ334" i="65032" s="1"/>
  <c r="OY338" i="65032"/>
  <c r="OZ338" i="65032" s="1"/>
  <c r="OW338" i="65032"/>
  <c r="OX338" i="65032" s="1"/>
  <c r="OW303" i="65032"/>
  <c r="OX303" i="65032" s="1"/>
  <c r="OY303" i="65032"/>
  <c r="OZ303" i="65032" s="1"/>
  <c r="OW295" i="65032"/>
  <c r="OX295" i="65032" s="1"/>
  <c r="OY295" i="65032"/>
  <c r="OZ295" i="65032" s="1"/>
  <c r="OY319" i="65032"/>
  <c r="OZ319" i="65032" s="1"/>
  <c r="OW319" i="65032"/>
  <c r="OX319" i="65032" s="1"/>
  <c r="OW292" i="65032"/>
  <c r="OX292" i="65032" s="1"/>
  <c r="OY292" i="65032"/>
  <c r="OZ292" i="65032" s="1"/>
  <c r="OW314" i="65032"/>
  <c r="OX314" i="65032" s="1"/>
  <c r="OY314" i="65032"/>
  <c r="OZ314" i="65032" s="1"/>
  <c r="OW304" i="65032"/>
  <c r="OX304" i="65032" s="1"/>
  <c r="OY304" i="65032"/>
  <c r="OZ304" i="65032" s="1"/>
  <c r="OW317" i="65032"/>
  <c r="OX317" i="65032" s="1"/>
  <c r="OY317" i="65032"/>
  <c r="OZ317" i="65032" s="1"/>
  <c r="OW302" i="65032"/>
  <c r="OX302" i="65032" s="1"/>
  <c r="OY302" i="65032"/>
  <c r="OZ302" i="65032" s="1"/>
  <c r="OW287" i="65032"/>
  <c r="OX287" i="65032" s="1"/>
  <c r="OY287" i="65032"/>
  <c r="OZ287" i="65032" s="1"/>
  <c r="OW293" i="65032"/>
  <c r="OX293" i="65032" s="1"/>
  <c r="OY293" i="65032"/>
  <c r="OZ293" i="65032" s="1"/>
  <c r="OW322" i="65032"/>
  <c r="OX322" i="65032" s="1"/>
  <c r="OY322" i="65032"/>
  <c r="OZ322" i="65032" s="1"/>
  <c r="OY324" i="65032"/>
  <c r="OZ324" i="65032" s="1"/>
  <c r="OW324" i="65032"/>
  <c r="OX324" i="65032" s="1"/>
  <c r="OW337" i="65032"/>
  <c r="OX337" i="65032" s="1"/>
  <c r="OY337" i="65032"/>
  <c r="OZ337" i="65032" s="1"/>
  <c r="OW316" i="65032"/>
  <c r="OX316" i="65032" s="1"/>
  <c r="OY316" i="65032"/>
  <c r="OZ316" i="65032" s="1"/>
  <c r="OW339" i="65032"/>
  <c r="OX339" i="65032" s="1"/>
  <c r="OY339" i="65032"/>
  <c r="OZ339" i="65032" s="1"/>
  <c r="OY310" i="65032"/>
  <c r="OZ310" i="65032" s="1"/>
  <c r="OW310" i="65032"/>
  <c r="OX310" i="65032" s="1"/>
  <c r="OW311" i="65032"/>
  <c r="OX311" i="65032" s="1"/>
  <c r="OY311" i="65032"/>
  <c r="OZ311" i="65032" s="1"/>
  <c r="OY283" i="65032"/>
  <c r="OZ283" i="65032" s="1"/>
  <c r="OW283" i="65032"/>
  <c r="OX283" i="65032" s="1"/>
  <c r="OW291" i="65032"/>
  <c r="OX291" i="65032" s="1"/>
  <c r="OY291" i="65032"/>
  <c r="OZ291" i="65032" s="1"/>
  <c r="OY333" i="65032"/>
  <c r="OZ333" i="65032" s="1"/>
  <c r="OW333" i="65032"/>
  <c r="OX333" i="65032" s="1"/>
  <c r="OY321" i="65032"/>
  <c r="OZ321" i="65032" s="1"/>
  <c r="OW321" i="65032"/>
  <c r="OX321" i="65032" s="1"/>
  <c r="OW285" i="65032"/>
  <c r="OX285" i="65032" s="1"/>
  <c r="OY285" i="65032"/>
  <c r="OZ285" i="65032" s="1"/>
  <c r="OY327" i="65032"/>
  <c r="OZ327" i="65032" s="1"/>
  <c r="OW327" i="65032"/>
  <c r="OX327" i="65032" s="1"/>
  <c r="LR66" i="65032"/>
  <c r="LQ193" i="65032"/>
  <c r="LT66" i="65032"/>
  <c r="LS193" i="65032"/>
  <c r="LS257" i="65032" s="1"/>
  <c r="LP175" i="65032"/>
  <c r="LP239" i="65032" s="1"/>
  <c r="FP48" i="65032"/>
  <c r="LQ48" i="65032"/>
  <c r="LS48" i="65032"/>
  <c r="LM239" i="65032"/>
  <c r="LN239" i="65032" s="1"/>
  <c r="LN175" i="65032"/>
  <c r="LA176" i="65032"/>
  <c r="LB49" i="65032"/>
  <c r="LD49" i="65032"/>
  <c r="LC176" i="65032"/>
  <c r="LC240" i="65032" s="1"/>
  <c r="OD62" i="65032"/>
  <c r="OC189" i="65032"/>
  <c r="LV70" i="65032"/>
  <c r="LU197" i="65032"/>
  <c r="OE189" i="65032"/>
  <c r="OE253" i="65032" s="1"/>
  <c r="OF62" i="65032"/>
  <c r="LX70" i="65032"/>
  <c r="LW197" i="65032"/>
  <c r="LW261" i="65032" s="1"/>
  <c r="MG177" i="65032"/>
  <c r="MH50" i="65032"/>
  <c r="MJ50" i="65032"/>
  <c r="MI177" i="65032"/>
  <c r="MI241" i="65032" s="1"/>
  <c r="LA159" i="65032"/>
  <c r="LB32" i="65032"/>
  <c r="LD38" i="65032"/>
  <c r="LC165" i="65032"/>
  <c r="LC229" i="65032" s="1"/>
  <c r="LR31" i="65032"/>
  <c r="LQ158" i="65032"/>
  <c r="LB38" i="65032"/>
  <c r="LA165" i="65032"/>
  <c r="LS158" i="65032"/>
  <c r="LS222" i="65032" s="1"/>
  <c r="LT31" i="65032"/>
  <c r="LC159" i="65032"/>
  <c r="LC223" i="65032" s="1"/>
  <c r="LD32" i="65032"/>
  <c r="LB170" i="65032"/>
  <c r="LA234" i="65032"/>
  <c r="LB234" i="65032" s="1"/>
  <c r="LD170" i="65032"/>
  <c r="LD234" i="65032" s="1"/>
  <c r="FM43" i="65032"/>
  <c r="LE43" i="65032"/>
  <c r="LG43" i="65032"/>
  <c r="LF168" i="65032"/>
  <c r="LE232" i="65032"/>
  <c r="LF232" i="65032" s="1"/>
  <c r="LF42" i="65032"/>
  <c r="LE169" i="65032"/>
  <c r="LH42" i="65032"/>
  <c r="LG169" i="65032"/>
  <c r="LG233" i="65032" s="1"/>
  <c r="LR78" i="65032"/>
  <c r="LQ205" i="65032"/>
  <c r="LT78" i="65032"/>
  <c r="LS205" i="65032"/>
  <c r="LS269" i="65032" s="1"/>
  <c r="FN41" i="65032"/>
  <c r="LH168" i="65032"/>
  <c r="LH232" i="65032" s="1"/>
  <c r="LI41" i="65032"/>
  <c r="LK41" i="65032"/>
  <c r="LW206" i="65032"/>
  <c r="LW270" i="65032" s="1"/>
  <c r="LX79" i="65032"/>
  <c r="LU206" i="65032"/>
  <c r="LV79" i="65032"/>
  <c r="LY34" i="65032"/>
  <c r="LX161" i="65032"/>
  <c r="LX225" i="65032" s="1"/>
  <c r="FR34" i="65032"/>
  <c r="MA34" i="65032"/>
  <c r="LA33" i="65032"/>
  <c r="LC33" i="65032"/>
  <c r="FL33" i="65032"/>
  <c r="KZ160" i="65032"/>
  <c r="KZ224" i="65032" s="1"/>
  <c r="KX160" i="65032"/>
  <c r="KW224" i="65032"/>
  <c r="KX224" i="65032" s="1"/>
  <c r="LV161" i="65032"/>
  <c r="LU225" i="65032"/>
  <c r="LV225" i="65032" s="1"/>
  <c r="LO57" i="65032"/>
  <c r="LL184" i="65032"/>
  <c r="LL248" i="65032" s="1"/>
  <c r="LM57" i="65032"/>
  <c r="FO57" i="65032"/>
  <c r="MX211" i="65032"/>
  <c r="MW275" i="65032"/>
  <c r="MX275" i="65032" s="1"/>
  <c r="FY84" i="65032"/>
  <c r="MZ211" i="65032"/>
  <c r="MZ275" i="65032" s="1"/>
  <c r="NC84" i="65032"/>
  <c r="NA84" i="65032"/>
  <c r="MT81" i="65032"/>
  <c r="MS208" i="65032"/>
  <c r="LK200" i="65032"/>
  <c r="LK264" i="65032" s="1"/>
  <c r="LL73" i="65032"/>
  <c r="LB173" i="65032"/>
  <c r="LA237" i="65032"/>
  <c r="LB237" i="65032" s="1"/>
  <c r="LG46" i="65032"/>
  <c r="LE46" i="65032"/>
  <c r="FM46" i="65032"/>
  <c r="LD173" i="65032"/>
  <c r="LD237" i="65032" s="1"/>
  <c r="LJ184" i="65032"/>
  <c r="LI248" i="65032"/>
  <c r="LJ248" i="65032" s="1"/>
  <c r="MU208" i="65032"/>
  <c r="MU272" i="65032" s="1"/>
  <c r="MV81" i="65032"/>
  <c r="LI200" i="65032"/>
  <c r="LJ73" i="65032"/>
  <c r="LR209" i="65032"/>
  <c r="LQ273" i="65032"/>
  <c r="LR273" i="65032" s="1"/>
  <c r="LV35" i="65032"/>
  <c r="LU162" i="65032"/>
  <c r="LU183" i="65032"/>
  <c r="LV56" i="65032"/>
  <c r="LS199" i="65032"/>
  <c r="LS263" i="65032" s="1"/>
  <c r="LT72" i="65032"/>
  <c r="LQ207" i="65032"/>
  <c r="LR80" i="65032"/>
  <c r="LX35" i="65032"/>
  <c r="LW162" i="65032"/>
  <c r="LW226" i="65032" s="1"/>
  <c r="FQ82" i="65032"/>
  <c r="LT209" i="65032"/>
  <c r="LT273" i="65032" s="1"/>
  <c r="LW82" i="65032"/>
  <c r="LU82" i="65032"/>
  <c r="LQ199" i="65032"/>
  <c r="LR72" i="65032"/>
  <c r="LB195" i="65032"/>
  <c r="LA259" i="65032"/>
  <c r="LB259" i="65032" s="1"/>
  <c r="LO188" i="65032"/>
  <c r="LO252" i="65032" s="1"/>
  <c r="LP61" i="65032"/>
  <c r="LL29" i="65032"/>
  <c r="LK156" i="65032"/>
  <c r="LK220" i="65032" s="1"/>
  <c r="LT80" i="65032"/>
  <c r="LS207" i="65032"/>
  <c r="LS271" i="65032" s="1"/>
  <c r="LM188" i="65032"/>
  <c r="LN61" i="65032"/>
  <c r="KW231" i="65032"/>
  <c r="KX231" i="65032" s="1"/>
  <c r="KX167" i="65032"/>
  <c r="LJ29" i="65032"/>
  <c r="LI156" i="65032"/>
  <c r="LD195" i="65032"/>
  <c r="LD259" i="65032" s="1"/>
  <c r="FM68" i="65032"/>
  <c r="LG68" i="65032"/>
  <c r="LE68" i="65032"/>
  <c r="LW183" i="65032"/>
  <c r="LW247" i="65032" s="1"/>
  <c r="LX56" i="65032"/>
  <c r="LC40" i="65032"/>
  <c r="FL40" i="65032"/>
  <c r="LA40" i="65032"/>
  <c r="KZ167" i="65032"/>
  <c r="KZ231" i="65032" s="1"/>
  <c r="LB203" i="65032"/>
  <c r="LA267" i="65032"/>
  <c r="LB267" i="65032" s="1"/>
  <c r="FL45" i="65032"/>
  <c r="KZ172" i="65032"/>
  <c r="KZ236" i="65032" s="1"/>
  <c r="LA45" i="65032"/>
  <c r="LC45" i="65032"/>
  <c r="LE76" i="65032"/>
  <c r="LG76" i="65032"/>
  <c r="FM76" i="65032"/>
  <c r="LD203" i="65032"/>
  <c r="LD267" i="65032" s="1"/>
  <c r="LM191" i="65032"/>
  <c r="LN64" i="65032"/>
  <c r="LA178" i="65032"/>
  <c r="LB51" i="65032"/>
  <c r="LP64" i="65032"/>
  <c r="LO191" i="65032"/>
  <c r="LO255" i="65032" s="1"/>
  <c r="KX172" i="65032"/>
  <c r="KW236" i="65032"/>
  <c r="KX236" i="65032" s="1"/>
  <c r="LD51" i="65032"/>
  <c r="LC178" i="65032"/>
  <c r="LC242" i="65032" s="1"/>
  <c r="FM85" i="65032"/>
  <c r="LE85" i="65032"/>
  <c r="LG85" i="65032"/>
  <c r="LD212" i="65032"/>
  <c r="LD276" i="65032" s="1"/>
  <c r="LB212" i="65032"/>
  <c r="LA276" i="65032"/>
  <c r="LB276" i="65032" s="1"/>
  <c r="LD27" i="65032"/>
  <c r="LC154" i="65032"/>
  <c r="LC218" i="65032" s="1"/>
  <c r="LF30" i="65032"/>
  <c r="LE157" i="65032"/>
  <c r="LL37" i="65032"/>
  <c r="LK164" i="65032"/>
  <c r="LK228" i="65032" s="1"/>
  <c r="LH30" i="65032"/>
  <c r="LG157" i="65032"/>
  <c r="LG221" i="65032" s="1"/>
  <c r="LF69" i="65032"/>
  <c r="LE196" i="65032"/>
  <c r="LJ37" i="65032"/>
  <c r="LI164" i="65032"/>
  <c r="LG213" i="65032"/>
  <c r="LG277" i="65032" s="1"/>
  <c r="LH86" i="65032"/>
  <c r="LB27" i="65032"/>
  <c r="LA154" i="65032"/>
  <c r="KW219" i="65032"/>
  <c r="KX219" i="65032" s="1"/>
  <c r="KX155" i="65032"/>
  <c r="LG196" i="65032"/>
  <c r="LG260" i="65032" s="1"/>
  <c r="LH69" i="65032"/>
  <c r="LV63" i="65032"/>
  <c r="LU190" i="65032"/>
  <c r="LE213" i="65032"/>
  <c r="LF86" i="65032"/>
  <c r="LC44" i="65032"/>
  <c r="FL44" i="65032"/>
  <c r="LA44" i="65032"/>
  <c r="KZ171" i="65032"/>
  <c r="KZ235" i="65032" s="1"/>
  <c r="KW235" i="65032"/>
  <c r="KX235" i="65032" s="1"/>
  <c r="KX171" i="65032"/>
  <c r="FL28" i="65032"/>
  <c r="LA28" i="65032"/>
  <c r="LC28" i="65032"/>
  <c r="KZ155" i="65032"/>
  <c r="KZ219" i="65032" s="1"/>
  <c r="LX63" i="65032"/>
  <c r="LW190" i="65032"/>
  <c r="LW254" i="65032" s="1"/>
  <c r="LR201" i="65032"/>
  <c r="LQ265" i="65032"/>
  <c r="LR265" i="65032" s="1"/>
  <c r="LG210" i="65032"/>
  <c r="LG274" i="65032" s="1"/>
  <c r="LH83" i="65032"/>
  <c r="LG192" i="65032"/>
  <c r="LG256" i="65032" s="1"/>
  <c r="LH65" i="65032"/>
  <c r="LQ258" i="65032"/>
  <c r="LR258" i="65032" s="1"/>
  <c r="LR194" i="65032"/>
  <c r="LK52" i="65032"/>
  <c r="LI52" i="65032"/>
  <c r="FN52" i="65032"/>
  <c r="LH179" i="65032"/>
  <c r="LH243" i="65032" s="1"/>
  <c r="LQ60" i="65032"/>
  <c r="LS60" i="65032"/>
  <c r="FP60" i="65032"/>
  <c r="LP187" i="65032"/>
  <c r="LP251" i="65032" s="1"/>
  <c r="LH59" i="65032"/>
  <c r="LG186" i="65032"/>
  <c r="LG250" i="65032" s="1"/>
  <c r="FQ67" i="65032"/>
  <c r="LU67" i="65032"/>
  <c r="LW67" i="65032"/>
  <c r="LT194" i="65032"/>
  <c r="LT258" i="65032" s="1"/>
  <c r="LH198" i="65032"/>
  <c r="LH262" i="65032" s="1"/>
  <c r="FN71" i="65032"/>
  <c r="LK71" i="65032"/>
  <c r="LI71" i="65032"/>
  <c r="LF179" i="65032"/>
  <c r="LE243" i="65032"/>
  <c r="LF243" i="65032" s="1"/>
  <c r="LR36" i="65032"/>
  <c r="LQ163" i="65032"/>
  <c r="LF65" i="65032"/>
  <c r="LE192" i="65032"/>
  <c r="LG174" i="65032"/>
  <c r="LG238" i="65032" s="1"/>
  <c r="LH47" i="65032"/>
  <c r="LN187" i="65032"/>
  <c r="LM251" i="65032"/>
  <c r="LN251" i="65032" s="1"/>
  <c r="FP75" i="65032"/>
  <c r="LP202" i="65032"/>
  <c r="LP266" i="65032" s="1"/>
  <c r="LQ75" i="65032"/>
  <c r="LS75" i="65032"/>
  <c r="LE174" i="65032"/>
  <c r="LF47" i="65032"/>
  <c r="LF59" i="65032"/>
  <c r="LE186" i="65032"/>
  <c r="LN202" i="65032"/>
  <c r="LM266" i="65032"/>
  <c r="LN266" i="65032" s="1"/>
  <c r="LW74" i="65032"/>
  <c r="LU74" i="65032"/>
  <c r="FQ74" i="65032"/>
  <c r="LT201" i="65032"/>
  <c r="LT265" i="65032" s="1"/>
  <c r="LF83" i="65032"/>
  <c r="LE210" i="65032"/>
  <c r="LG54" i="65032"/>
  <c r="LD181" i="65032"/>
  <c r="LD245" i="65032" s="1"/>
  <c r="LE54" i="65032"/>
  <c r="FM54" i="65032"/>
  <c r="LT36" i="65032"/>
  <c r="LS163" i="65032"/>
  <c r="LS227" i="65032" s="1"/>
  <c r="LA230" i="65032"/>
  <c r="LB230" i="65032" s="1"/>
  <c r="LB166" i="65032"/>
  <c r="LE262" i="65032"/>
  <c r="LF262" i="65032" s="1"/>
  <c r="LF198" i="65032"/>
  <c r="LA245" i="65032"/>
  <c r="LB245" i="65032" s="1"/>
  <c r="LB181" i="65032"/>
  <c r="LD166" i="65032"/>
  <c r="LD230" i="65032" s="1"/>
  <c r="LE39" i="65032"/>
  <c r="FM39" i="65032"/>
  <c r="LG39" i="65032"/>
  <c r="LG77" i="65032"/>
  <c r="LE77" i="65032"/>
  <c r="LD204" i="65032"/>
  <c r="LD268" i="65032" s="1"/>
  <c r="FM77" i="65032"/>
  <c r="LA268" i="65032"/>
  <c r="LB268" i="65032" s="1"/>
  <c r="LB204" i="65032"/>
  <c r="LG55" i="65032"/>
  <c r="LD182" i="65032"/>
  <c r="LD246" i="65032" s="1"/>
  <c r="LE55" i="65032"/>
  <c r="FM55" i="65032"/>
  <c r="LA244" i="65032"/>
  <c r="LB244" i="65032" s="1"/>
  <c r="LB180" i="65032"/>
  <c r="LA246" i="65032"/>
  <c r="LB246" i="65032" s="1"/>
  <c r="LB182" i="65032"/>
  <c r="LG53" i="65032"/>
  <c r="LD180" i="65032"/>
  <c r="LD244" i="65032" s="1"/>
  <c r="LE53" i="65032"/>
  <c r="FM53" i="65032"/>
  <c r="LA249" i="65032"/>
  <c r="LB249" i="65032" s="1"/>
  <c r="LB185" i="65032"/>
  <c r="LE58" i="65032"/>
  <c r="LG58" i="65032"/>
  <c r="LD185" i="65032"/>
  <c r="LD249" i="65032" s="1"/>
  <c r="FM58" i="65032"/>
  <c r="OQ109" i="65032"/>
  <c r="OR109" i="65032" s="1"/>
  <c r="OO109" i="65032"/>
  <c r="OP109" i="65032" s="1"/>
  <c r="OQ110" i="65032"/>
  <c r="OR110" i="65032" s="1"/>
  <c r="OO110" i="65032"/>
  <c r="OP110" i="65032" s="1"/>
  <c r="OS140" i="65032"/>
  <c r="OT140" i="65032" s="1"/>
  <c r="OU140" i="65032"/>
  <c r="OV140" i="65032" s="1"/>
  <c r="OS112" i="65032"/>
  <c r="OT112" i="65032" s="1"/>
  <c r="OU112" i="65032"/>
  <c r="OV112" i="65032" s="1"/>
  <c r="OS144" i="65032"/>
  <c r="OT144" i="65032" s="1"/>
  <c r="OU144" i="65032"/>
  <c r="OV144" i="65032" s="1"/>
  <c r="OS134" i="65032"/>
  <c r="OT134" i="65032" s="1"/>
  <c r="OU134" i="65032"/>
  <c r="OV134" i="65032" s="1"/>
  <c r="OS138" i="65032"/>
  <c r="OT138" i="65032" s="1"/>
  <c r="OU138" i="65032"/>
  <c r="OV138" i="65032" s="1"/>
  <c r="OS133" i="65032"/>
  <c r="OT133" i="65032" s="1"/>
  <c r="OU133" i="65032"/>
  <c r="OV133" i="65032" s="1"/>
  <c r="OS137" i="65032"/>
  <c r="OT137" i="65032" s="1"/>
  <c r="OU137" i="65032"/>
  <c r="OV137" i="65032" s="1"/>
  <c r="OS111" i="65032"/>
  <c r="OT111" i="65032" s="1"/>
  <c r="OU111" i="65032"/>
  <c r="OV111" i="65032" s="1"/>
  <c r="OS143" i="65032"/>
  <c r="OT143" i="65032" s="1"/>
  <c r="OU143" i="65032"/>
  <c r="OV143" i="65032" s="1"/>
  <c r="OQ104" i="65032"/>
  <c r="OR104" i="65032" s="1"/>
  <c r="OO104" i="65032"/>
  <c r="OP104" i="65032" s="1"/>
  <c r="OO94" i="65032"/>
  <c r="OP94" i="65032" s="1"/>
  <c r="OQ94" i="65032"/>
  <c r="OR94" i="65032" s="1"/>
  <c r="OO106" i="65032"/>
  <c r="OP106" i="65032" s="1"/>
  <c r="OQ106" i="65032"/>
  <c r="OR106" i="65032" s="1"/>
  <c r="OQ107" i="65032"/>
  <c r="OR107" i="65032" s="1"/>
  <c r="OO107" i="65032"/>
  <c r="OP107" i="65032" s="1"/>
  <c r="OQ95" i="65032"/>
  <c r="OR95" i="65032" s="1"/>
  <c r="OO95" i="65032"/>
  <c r="OP95" i="65032" s="1"/>
  <c r="OQ101" i="65032"/>
  <c r="OR101" i="65032" s="1"/>
  <c r="OO101" i="65032"/>
  <c r="OP101" i="65032" s="1"/>
  <c r="OO96" i="65032"/>
  <c r="OP96" i="65032" s="1"/>
  <c r="OQ96" i="65032"/>
  <c r="OR96" i="65032" s="1"/>
  <c r="OO98" i="65032"/>
  <c r="OP98" i="65032" s="1"/>
  <c r="OQ98" i="65032"/>
  <c r="OR98" i="65032" s="1"/>
  <c r="OO102" i="65032"/>
  <c r="OP102" i="65032" s="1"/>
  <c r="OQ102" i="65032"/>
  <c r="OR102" i="65032" s="1"/>
  <c r="OQ92" i="65032"/>
  <c r="OR92" i="65032" s="1"/>
  <c r="OO92" i="65032"/>
  <c r="OP92" i="65032" s="1"/>
  <c r="OQ105" i="65032"/>
  <c r="OR105" i="65032" s="1"/>
  <c r="OO105" i="65032"/>
  <c r="OP105" i="65032" s="1"/>
  <c r="OQ97" i="65032"/>
  <c r="OR97" i="65032" s="1"/>
  <c r="OO97" i="65032"/>
  <c r="OP97" i="65032" s="1"/>
  <c r="OO103" i="65032"/>
  <c r="OP103" i="65032" s="1"/>
  <c r="OQ103" i="65032"/>
  <c r="OR103" i="65032" s="1"/>
  <c r="OO93" i="65032"/>
  <c r="OP93" i="65032" s="1"/>
  <c r="OQ93" i="65032"/>
  <c r="OR93" i="65032" s="1"/>
  <c r="OQ99" i="65032"/>
  <c r="OR99" i="65032" s="1"/>
  <c r="OO99" i="65032"/>
  <c r="OP99" i="65032" s="1"/>
  <c r="OO91" i="65032"/>
  <c r="OP91" i="65032" s="1"/>
  <c r="OQ91" i="65032"/>
  <c r="OR91" i="65032" s="1"/>
  <c r="OS125" i="65032"/>
  <c r="OT125" i="65032" s="1"/>
  <c r="OU125" i="65032"/>
  <c r="OV125" i="65032" s="1"/>
  <c r="OS121" i="65032"/>
  <c r="OT121" i="65032" s="1"/>
  <c r="OU121" i="65032"/>
  <c r="OV121" i="65032" s="1"/>
  <c r="OS127" i="65032"/>
  <c r="OT127" i="65032" s="1"/>
  <c r="OU127" i="65032"/>
  <c r="OV127" i="65032" s="1"/>
  <c r="OS123" i="65032"/>
  <c r="OT123" i="65032" s="1"/>
  <c r="OU123" i="65032"/>
  <c r="OV123" i="65032" s="1"/>
  <c r="OS129" i="65032"/>
  <c r="OT129" i="65032" s="1"/>
  <c r="OU129" i="65032"/>
  <c r="OV129" i="65032" s="1"/>
  <c r="OO100" i="65032"/>
  <c r="OP100" i="65032" s="1"/>
  <c r="OQ100" i="65032"/>
  <c r="OR100" i="65032" s="1"/>
  <c r="OS141" i="65032"/>
  <c r="OT141" i="65032" s="1"/>
  <c r="OU141" i="65032"/>
  <c r="OV141" i="65032" s="1"/>
  <c r="OS136" i="65032"/>
  <c r="OT136" i="65032" s="1"/>
  <c r="OU136" i="65032"/>
  <c r="OV136" i="65032" s="1"/>
  <c r="OS131" i="65032"/>
  <c r="OT131" i="65032" s="1"/>
  <c r="OU131" i="65032"/>
  <c r="OV131" i="65032" s="1"/>
  <c r="OS139" i="65032"/>
  <c r="OT139" i="65032" s="1"/>
  <c r="OU139" i="65032"/>
  <c r="OV139" i="65032" s="1"/>
  <c r="OS142" i="65032"/>
  <c r="OT142" i="65032" s="1"/>
  <c r="OU142" i="65032"/>
  <c r="OV142" i="65032" s="1"/>
  <c r="OS146" i="65032"/>
  <c r="OT146" i="65032" s="1"/>
  <c r="OU146" i="65032"/>
  <c r="OV146" i="65032" s="1"/>
  <c r="OS145" i="65032"/>
  <c r="OT145" i="65032" s="1"/>
  <c r="OU145" i="65032"/>
  <c r="OV145" i="65032" s="1"/>
  <c r="OS113" i="65032"/>
  <c r="OT113" i="65032" s="1"/>
  <c r="OU113" i="65032"/>
  <c r="OV113" i="65032" s="1"/>
  <c r="OS132" i="65032"/>
  <c r="OT132" i="65032" s="1"/>
  <c r="OU132" i="65032"/>
  <c r="OV132" i="65032" s="1"/>
  <c r="OS135" i="65032"/>
  <c r="OT135" i="65032" s="1"/>
  <c r="OU135" i="65032"/>
  <c r="OV135" i="65032" s="1"/>
  <c r="OS150" i="65032"/>
  <c r="OT150" i="65032" s="1"/>
  <c r="OU150" i="65032"/>
  <c r="OV150" i="65032" s="1"/>
  <c r="OS148" i="65032"/>
  <c r="OT148" i="65032" s="1"/>
  <c r="OU148" i="65032"/>
  <c r="OV148" i="65032" s="1"/>
  <c r="OS117" i="65032"/>
  <c r="OT117" i="65032" s="1"/>
  <c r="OU117" i="65032"/>
  <c r="OV117" i="65032" s="1"/>
  <c r="OS120" i="65032"/>
  <c r="OT120" i="65032" s="1"/>
  <c r="OU120" i="65032"/>
  <c r="OV120" i="65032" s="1"/>
  <c r="OS118" i="65032"/>
  <c r="OT118" i="65032" s="1"/>
  <c r="OU118" i="65032"/>
  <c r="OV118" i="65032" s="1"/>
  <c r="OS149" i="65032"/>
  <c r="OT149" i="65032" s="1"/>
  <c r="OU149" i="65032"/>
  <c r="OV149" i="65032" s="1"/>
  <c r="OQ108" i="65032"/>
  <c r="OR108" i="65032" s="1"/>
  <c r="OO108" i="65032"/>
  <c r="OP108" i="65032" s="1"/>
  <c r="OS130" i="65032"/>
  <c r="OT130" i="65032" s="1"/>
  <c r="OU130" i="65032"/>
  <c r="OV130" i="65032" s="1"/>
  <c r="OS147" i="65032"/>
  <c r="OT147" i="65032" s="1"/>
  <c r="OU147" i="65032"/>
  <c r="OV147" i="65032" s="1"/>
  <c r="OS114" i="65032"/>
  <c r="OT114" i="65032" s="1"/>
  <c r="OU114" i="65032"/>
  <c r="OV114" i="65032" s="1"/>
  <c r="OS115" i="65032"/>
  <c r="OT115" i="65032" s="1"/>
  <c r="OU115" i="65032"/>
  <c r="OV115" i="65032" s="1"/>
  <c r="OS119" i="65032"/>
  <c r="OT119" i="65032" s="1"/>
  <c r="OU119" i="65032"/>
  <c r="OV119" i="65032" s="1"/>
  <c r="OS116" i="65032"/>
  <c r="OT116" i="65032" s="1"/>
  <c r="OU116" i="65032"/>
  <c r="OV116" i="65032" s="1"/>
  <c r="OS122" i="65032"/>
  <c r="OT122" i="65032" s="1"/>
  <c r="OU122" i="65032"/>
  <c r="OV122" i="65032" s="1"/>
  <c r="OS124" i="65032"/>
  <c r="OT124" i="65032" s="1"/>
  <c r="OU124" i="65032"/>
  <c r="OV124" i="65032" s="1"/>
  <c r="OS128" i="65032"/>
  <c r="OT128" i="65032" s="1"/>
  <c r="OU128" i="65032"/>
  <c r="OV128" i="65032" s="1"/>
  <c r="OS126" i="65032"/>
  <c r="OT126" i="65032" s="1"/>
  <c r="OU126" i="65032"/>
  <c r="OV126" i="65032" s="1"/>
  <c r="PC285" i="65032" l="1"/>
  <c r="PD285" i="65032" s="1"/>
  <c r="PA285" i="65032"/>
  <c r="PB285" i="65032" s="1"/>
  <c r="PC316" i="65032"/>
  <c r="PD316" i="65032" s="1"/>
  <c r="PA316" i="65032"/>
  <c r="PB316" i="65032" s="1"/>
  <c r="PA293" i="65032"/>
  <c r="PB293" i="65032" s="1"/>
  <c r="PC293" i="65032"/>
  <c r="PD293" i="65032" s="1"/>
  <c r="PC319" i="65032"/>
  <c r="PD319" i="65032" s="1"/>
  <c r="PA319" i="65032"/>
  <c r="PB319" i="65032" s="1"/>
  <c r="PC284" i="65032"/>
  <c r="PD284" i="65032" s="1"/>
  <c r="PA284" i="65032"/>
  <c r="PB284" i="65032" s="1"/>
  <c r="PA336" i="65032"/>
  <c r="PB336" i="65032" s="1"/>
  <c r="PC336" i="65032"/>
  <c r="PD336" i="65032" s="1"/>
  <c r="PA307" i="65032"/>
  <c r="PB307" i="65032" s="1"/>
  <c r="PC307" i="65032"/>
  <c r="PD307" i="65032" s="1"/>
  <c r="PA332" i="65032"/>
  <c r="PB332" i="65032" s="1"/>
  <c r="PC332" i="65032"/>
  <c r="PD332" i="65032" s="1"/>
  <c r="PA309" i="65032"/>
  <c r="PB309" i="65032" s="1"/>
  <c r="PC309" i="65032"/>
  <c r="PD309" i="65032" s="1"/>
  <c r="PC320" i="65032"/>
  <c r="PD320" i="65032" s="1"/>
  <c r="PA320" i="65032"/>
  <c r="PB320" i="65032" s="1"/>
  <c r="PA328" i="65032"/>
  <c r="PB328" i="65032" s="1"/>
  <c r="PC328" i="65032"/>
  <c r="PD328" i="65032" s="1"/>
  <c r="PA331" i="65032"/>
  <c r="PB331" i="65032" s="1"/>
  <c r="PC331" i="65032"/>
  <c r="PD331" i="65032" s="1"/>
  <c r="PC299" i="65032"/>
  <c r="PD299" i="65032" s="1"/>
  <c r="PA299" i="65032"/>
  <c r="PB299" i="65032" s="1"/>
  <c r="OW282" i="65032"/>
  <c r="OX282" i="65032" s="1"/>
  <c r="OY282" i="65032"/>
  <c r="OZ282" i="65032" s="1"/>
  <c r="PC315" i="65032"/>
  <c r="PD315" i="65032" s="1"/>
  <c r="PA315" i="65032"/>
  <c r="PB315" i="65032" s="1"/>
  <c r="PC333" i="65032"/>
  <c r="PD333" i="65032" s="1"/>
  <c r="PA333" i="65032"/>
  <c r="PB333" i="65032" s="1"/>
  <c r="PC283" i="65032"/>
  <c r="PD283" i="65032" s="1"/>
  <c r="PA283" i="65032"/>
  <c r="PB283" i="65032" s="1"/>
  <c r="PA310" i="65032"/>
  <c r="PB310" i="65032" s="1"/>
  <c r="PC310" i="65032"/>
  <c r="PD310" i="65032" s="1"/>
  <c r="PA324" i="65032"/>
  <c r="PB324" i="65032" s="1"/>
  <c r="PC324" i="65032"/>
  <c r="PD324" i="65032" s="1"/>
  <c r="PC302" i="65032"/>
  <c r="PD302" i="65032" s="1"/>
  <c r="PA302" i="65032"/>
  <c r="PB302" i="65032" s="1"/>
  <c r="PA304" i="65032"/>
  <c r="PB304" i="65032" s="1"/>
  <c r="PC304" i="65032"/>
  <c r="PD304" i="65032" s="1"/>
  <c r="PC292" i="65032"/>
  <c r="PD292" i="65032" s="1"/>
  <c r="PA292" i="65032"/>
  <c r="PB292" i="65032" s="1"/>
  <c r="PA295" i="65032"/>
  <c r="PB295" i="65032" s="1"/>
  <c r="PC295" i="65032"/>
  <c r="PD295" i="65032" s="1"/>
  <c r="PC313" i="65032"/>
  <c r="PD313" i="65032" s="1"/>
  <c r="PA313" i="65032"/>
  <c r="PB313" i="65032" s="1"/>
  <c r="PA318" i="65032"/>
  <c r="PB318" i="65032" s="1"/>
  <c r="PC318" i="65032"/>
  <c r="PD318" i="65032" s="1"/>
  <c r="PA340" i="65032"/>
  <c r="PB340" i="65032" s="1"/>
  <c r="PC340" i="65032"/>
  <c r="PD340" i="65032" s="1"/>
  <c r="PA294" i="65032"/>
  <c r="PB294" i="65032" s="1"/>
  <c r="PC294" i="65032"/>
  <c r="PD294" i="65032" s="1"/>
  <c r="PC341" i="65032"/>
  <c r="PD341" i="65032" s="1"/>
  <c r="PA341" i="65032"/>
  <c r="PB341" i="65032" s="1"/>
  <c r="PA290" i="65032"/>
  <c r="PB290" i="65032" s="1"/>
  <c r="PC290" i="65032"/>
  <c r="PD290" i="65032" s="1"/>
  <c r="PC291" i="65032"/>
  <c r="PD291" i="65032" s="1"/>
  <c r="PA291" i="65032"/>
  <c r="PB291" i="65032" s="1"/>
  <c r="PA311" i="65032"/>
  <c r="PB311" i="65032" s="1"/>
  <c r="PC311" i="65032"/>
  <c r="PD311" i="65032" s="1"/>
  <c r="PA339" i="65032"/>
  <c r="PB339" i="65032" s="1"/>
  <c r="PC339" i="65032"/>
  <c r="PD339" i="65032" s="1"/>
  <c r="PA337" i="65032"/>
  <c r="PB337" i="65032" s="1"/>
  <c r="PC337" i="65032"/>
  <c r="PD337" i="65032" s="1"/>
  <c r="PA322" i="65032"/>
  <c r="PB322" i="65032" s="1"/>
  <c r="PC322" i="65032"/>
  <c r="PD322" i="65032" s="1"/>
  <c r="PA287" i="65032"/>
  <c r="PB287" i="65032" s="1"/>
  <c r="PC287" i="65032"/>
  <c r="PD287" i="65032" s="1"/>
  <c r="PC338" i="65032"/>
  <c r="PD338" i="65032" s="1"/>
  <c r="PA338" i="65032"/>
  <c r="PB338" i="65032" s="1"/>
  <c r="PC323" i="65032"/>
  <c r="PD323" i="65032" s="1"/>
  <c r="PA323" i="65032"/>
  <c r="PB323" i="65032" s="1"/>
  <c r="PA306" i="65032"/>
  <c r="PB306" i="65032" s="1"/>
  <c r="PC306" i="65032"/>
  <c r="PD306" i="65032" s="1"/>
  <c r="PA335" i="65032"/>
  <c r="PB335" i="65032" s="1"/>
  <c r="PC335" i="65032"/>
  <c r="PD335" i="65032" s="1"/>
  <c r="PC296" i="65032"/>
  <c r="PD296" i="65032" s="1"/>
  <c r="PA296" i="65032"/>
  <c r="PB296" i="65032" s="1"/>
  <c r="PA297" i="65032"/>
  <c r="PB297" i="65032" s="1"/>
  <c r="PC297" i="65032"/>
  <c r="PD297" i="65032" s="1"/>
  <c r="PA308" i="65032"/>
  <c r="PB308" i="65032" s="1"/>
  <c r="PC308" i="65032"/>
  <c r="PD308" i="65032" s="1"/>
  <c r="PC330" i="65032"/>
  <c r="PD330" i="65032" s="1"/>
  <c r="PA330" i="65032"/>
  <c r="PB330" i="65032" s="1"/>
  <c r="PA327" i="65032"/>
  <c r="PB327" i="65032" s="1"/>
  <c r="PC327" i="65032"/>
  <c r="PD327" i="65032" s="1"/>
  <c r="PA321" i="65032"/>
  <c r="PB321" i="65032" s="1"/>
  <c r="PC321" i="65032"/>
  <c r="PD321" i="65032" s="1"/>
  <c r="PA317" i="65032"/>
  <c r="PB317" i="65032" s="1"/>
  <c r="PC317" i="65032"/>
  <c r="PD317" i="65032" s="1"/>
  <c r="PC314" i="65032"/>
  <c r="PD314" i="65032" s="1"/>
  <c r="PA314" i="65032"/>
  <c r="PB314" i="65032" s="1"/>
  <c r="PC303" i="65032"/>
  <c r="PD303" i="65032" s="1"/>
  <c r="PA303" i="65032"/>
  <c r="PB303" i="65032" s="1"/>
  <c r="PA334" i="65032"/>
  <c r="PB334" i="65032" s="1"/>
  <c r="PC334" i="65032"/>
  <c r="PD334" i="65032" s="1"/>
  <c r="PC298" i="65032"/>
  <c r="PD298" i="65032" s="1"/>
  <c r="PA298" i="65032"/>
  <c r="PB298" i="65032" s="1"/>
  <c r="PA305" i="65032"/>
  <c r="PB305" i="65032" s="1"/>
  <c r="PC305" i="65032"/>
  <c r="PD305" i="65032" s="1"/>
  <c r="PA289" i="65032"/>
  <c r="PB289" i="65032" s="1"/>
  <c r="PC289" i="65032"/>
  <c r="PD289" i="65032" s="1"/>
  <c r="PA300" i="65032"/>
  <c r="PB300" i="65032" s="1"/>
  <c r="PC300" i="65032"/>
  <c r="PD300" i="65032" s="1"/>
  <c r="PC325" i="65032"/>
  <c r="PD325" i="65032" s="1"/>
  <c r="PA325" i="65032"/>
  <c r="PB325" i="65032" s="1"/>
  <c r="PA286" i="65032"/>
  <c r="PB286" i="65032" s="1"/>
  <c r="PC286" i="65032"/>
  <c r="PD286" i="65032" s="1"/>
  <c r="PA301" i="65032"/>
  <c r="PB301" i="65032" s="1"/>
  <c r="PC301" i="65032"/>
  <c r="PD301" i="65032" s="1"/>
  <c r="PA326" i="65032"/>
  <c r="PB326" i="65032" s="1"/>
  <c r="PC326" i="65032"/>
  <c r="PD326" i="65032" s="1"/>
  <c r="PA312" i="65032"/>
  <c r="PB312" i="65032" s="1"/>
  <c r="PC312" i="65032"/>
  <c r="PD312" i="65032" s="1"/>
  <c r="PC329" i="65032"/>
  <c r="PD329" i="65032" s="1"/>
  <c r="PA329" i="65032"/>
  <c r="PB329" i="65032" s="1"/>
  <c r="PA288" i="65032"/>
  <c r="PB288" i="65032" s="1"/>
  <c r="PC288" i="65032"/>
  <c r="PD288" i="65032" s="1"/>
  <c r="LW66" i="65032"/>
  <c r="FQ66" i="65032"/>
  <c r="LT193" i="65032"/>
  <c r="LT257" i="65032" s="1"/>
  <c r="LU66" i="65032"/>
  <c r="LQ257" i="65032"/>
  <c r="LR257" i="65032" s="1"/>
  <c r="LR193" i="65032"/>
  <c r="LQ175" i="65032"/>
  <c r="LR48" i="65032"/>
  <c r="LS175" i="65032"/>
  <c r="LS239" i="65032" s="1"/>
  <c r="LT48" i="65032"/>
  <c r="FM49" i="65032"/>
  <c r="LD176" i="65032"/>
  <c r="LD240" i="65032" s="1"/>
  <c r="LE49" i="65032"/>
  <c r="LG49" i="65032"/>
  <c r="LB176" i="65032"/>
  <c r="LA240" i="65032"/>
  <c r="LB240" i="65032" s="1"/>
  <c r="LU261" i="65032"/>
  <c r="LV261" i="65032" s="1"/>
  <c r="LV197" i="65032"/>
  <c r="OI62" i="65032"/>
  <c r="GG62" i="65032"/>
  <c r="OG62" i="65032"/>
  <c r="OF189" i="65032"/>
  <c r="OF253" i="65032" s="1"/>
  <c r="OD189" i="65032"/>
  <c r="OC253" i="65032"/>
  <c r="OD253" i="65032" s="1"/>
  <c r="LX197" i="65032"/>
  <c r="LX261" i="65032" s="1"/>
  <c r="LY70" i="65032"/>
  <c r="MA70" i="65032"/>
  <c r="FR70" i="65032"/>
  <c r="MG241" i="65032"/>
  <c r="MH241" i="65032" s="1"/>
  <c r="MH177" i="65032"/>
  <c r="MJ177" i="65032"/>
  <c r="MJ241" i="65032" s="1"/>
  <c r="MK50" i="65032"/>
  <c r="FU50" i="65032"/>
  <c r="MM50" i="65032"/>
  <c r="FM38" i="65032"/>
  <c r="LD165" i="65032"/>
  <c r="LD229" i="65032" s="1"/>
  <c r="LG38" i="65032"/>
  <c r="LE38" i="65032"/>
  <c r="LT158" i="65032"/>
  <c r="LT222" i="65032" s="1"/>
  <c r="FQ31" i="65032"/>
  <c r="LW31" i="65032"/>
  <c r="LU31" i="65032"/>
  <c r="LQ222" i="65032"/>
  <c r="LR222" i="65032" s="1"/>
  <c r="LR158" i="65032"/>
  <c r="LD159" i="65032"/>
  <c r="LD223" i="65032" s="1"/>
  <c r="LG32" i="65032"/>
  <c r="LE32" i="65032"/>
  <c r="FM32" i="65032"/>
  <c r="LB165" i="65032"/>
  <c r="LA229" i="65032"/>
  <c r="LB229" i="65032" s="1"/>
  <c r="LA223" i="65032"/>
  <c r="LB223" i="65032" s="1"/>
  <c r="LB159" i="65032"/>
  <c r="LH43" i="65032"/>
  <c r="LG170" i="65032"/>
  <c r="LG234" i="65032" s="1"/>
  <c r="LE170" i="65032"/>
  <c r="LF43" i="65032"/>
  <c r="LR205" i="65032"/>
  <c r="LQ269" i="65032"/>
  <c r="LR269" i="65032" s="1"/>
  <c r="LE233" i="65032"/>
  <c r="LF233" i="65032" s="1"/>
  <c r="LF169" i="65032"/>
  <c r="LK168" i="65032"/>
  <c r="LK232" i="65032" s="1"/>
  <c r="LL41" i="65032"/>
  <c r="LJ41" i="65032"/>
  <c r="LI168" i="65032"/>
  <c r="FQ78" i="65032"/>
  <c r="LT205" i="65032"/>
  <c r="LT269" i="65032" s="1"/>
  <c r="LW78" i="65032"/>
  <c r="LU78" i="65032"/>
  <c r="FN42" i="65032"/>
  <c r="LK42" i="65032"/>
  <c r="LI42" i="65032"/>
  <c r="LH169" i="65032"/>
  <c r="LH233" i="65032" s="1"/>
  <c r="LU270" i="65032"/>
  <c r="LV270" i="65032" s="1"/>
  <c r="LV206" i="65032"/>
  <c r="LX206" i="65032"/>
  <c r="LX270" i="65032" s="1"/>
  <c r="MA79" i="65032"/>
  <c r="LY79" i="65032"/>
  <c r="FR79" i="65032"/>
  <c r="MA161" i="65032"/>
  <c r="MA225" i="65032" s="1"/>
  <c r="MB34" i="65032"/>
  <c r="LD33" i="65032"/>
  <c r="LC160" i="65032"/>
  <c r="LC224" i="65032" s="1"/>
  <c r="LA160" i="65032"/>
  <c r="LB33" i="65032"/>
  <c r="LY161" i="65032"/>
  <c r="LZ34" i="65032"/>
  <c r="MW81" i="65032"/>
  <c r="FX81" i="65032"/>
  <c r="MY81" i="65032"/>
  <c r="MV208" i="65032"/>
  <c r="MV272" i="65032" s="1"/>
  <c r="LM73" i="65032"/>
  <c r="LL200" i="65032"/>
  <c r="LL264" i="65032" s="1"/>
  <c r="FO73" i="65032"/>
  <c r="LO73" i="65032"/>
  <c r="NA211" i="65032"/>
  <c r="NB84" i="65032"/>
  <c r="ND84" i="65032"/>
  <c r="NC211" i="65032"/>
  <c r="NC275" i="65032" s="1"/>
  <c r="LM184" i="65032"/>
  <c r="LN57" i="65032"/>
  <c r="LF46" i="65032"/>
  <c r="LE173" i="65032"/>
  <c r="MT208" i="65032"/>
  <c r="MS272" i="65032"/>
  <c r="MT272" i="65032" s="1"/>
  <c r="LJ200" i="65032"/>
  <c r="LI264" i="65032"/>
  <c r="LJ264" i="65032" s="1"/>
  <c r="LH46" i="65032"/>
  <c r="LG173" i="65032"/>
  <c r="LG237" i="65032" s="1"/>
  <c r="LO184" i="65032"/>
  <c r="LO248" i="65032" s="1"/>
  <c r="LP57" i="65032"/>
  <c r="LF68" i="65032"/>
  <c r="LE195" i="65032"/>
  <c r="LI220" i="65032"/>
  <c r="LJ220" i="65032" s="1"/>
  <c r="LJ156" i="65032"/>
  <c r="LT199" i="65032"/>
  <c r="LT263" i="65032" s="1"/>
  <c r="LU72" i="65032"/>
  <c r="LW72" i="65032"/>
  <c r="FQ72" i="65032"/>
  <c r="LV162" i="65032"/>
  <c r="LU226" i="65032"/>
  <c r="LV226" i="65032" s="1"/>
  <c r="LD40" i="65032"/>
  <c r="LC167" i="65032"/>
  <c r="LC231" i="65032" s="1"/>
  <c r="LH68" i="65032"/>
  <c r="LG195" i="65032"/>
  <c r="LG259" i="65032" s="1"/>
  <c r="LM252" i="65032"/>
  <c r="LN252" i="65032" s="1"/>
  <c r="LN188" i="65032"/>
  <c r="LU80" i="65032"/>
  <c r="FQ80" i="65032"/>
  <c r="LT207" i="65032"/>
  <c r="LT271" i="65032" s="1"/>
  <c r="LW80" i="65032"/>
  <c r="LR199" i="65032"/>
  <c r="LQ263" i="65032"/>
  <c r="LR263" i="65032" s="1"/>
  <c r="FR56" i="65032"/>
  <c r="MA56" i="65032"/>
  <c r="LY56" i="65032"/>
  <c r="LX183" i="65032"/>
  <c r="LX247" i="65032" s="1"/>
  <c r="LS61" i="65032"/>
  <c r="LP188" i="65032"/>
  <c r="LP252" i="65032" s="1"/>
  <c r="FP61" i="65032"/>
  <c r="LQ61" i="65032"/>
  <c r="LV82" i="65032"/>
  <c r="LU209" i="65032"/>
  <c r="LB40" i="65032"/>
  <c r="LA167" i="65032"/>
  <c r="LM29" i="65032"/>
  <c r="LO29" i="65032"/>
  <c r="LL156" i="65032"/>
  <c r="LL220" i="65032" s="1"/>
  <c r="FO29" i="65032"/>
  <c r="LW209" i="65032"/>
  <c r="LW273" i="65032" s="1"/>
  <c r="LX82" i="65032"/>
  <c r="LY35" i="65032"/>
  <c r="MA35" i="65032"/>
  <c r="FR35" i="65032"/>
  <c r="LX162" i="65032"/>
  <c r="LX226" i="65032" s="1"/>
  <c r="LR207" i="65032"/>
  <c r="LQ271" i="65032"/>
  <c r="LR271" i="65032" s="1"/>
  <c r="LV183" i="65032"/>
  <c r="LU247" i="65032"/>
  <c r="LV247" i="65032" s="1"/>
  <c r="LH85" i="65032"/>
  <c r="LG212" i="65032"/>
  <c r="LG276" i="65032" s="1"/>
  <c r="LE51" i="65032"/>
  <c r="LD178" i="65032"/>
  <c r="LD242" i="65032" s="1"/>
  <c r="LG51" i="65032"/>
  <c r="FM51" i="65032"/>
  <c r="LA242" i="65032"/>
  <c r="LB242" i="65032" s="1"/>
  <c r="LB178" i="65032"/>
  <c r="FL24" i="65032"/>
  <c r="LE212" i="65032"/>
  <c r="LF85" i="65032"/>
  <c r="LS64" i="65032"/>
  <c r="FP64" i="65032"/>
  <c r="LQ64" i="65032"/>
  <c r="LP191" i="65032"/>
  <c r="LP255" i="65032" s="1"/>
  <c r="LG203" i="65032"/>
  <c r="LG267" i="65032" s="1"/>
  <c r="LH76" i="65032"/>
  <c r="LC172" i="65032"/>
  <c r="LC236" i="65032" s="1"/>
  <c r="LD45" i="65032"/>
  <c r="LN191" i="65032"/>
  <c r="LM255" i="65032"/>
  <c r="LN255" i="65032" s="1"/>
  <c r="LF76" i="65032"/>
  <c r="LE203" i="65032"/>
  <c r="LA172" i="65032"/>
  <c r="LB45" i="65032"/>
  <c r="LX190" i="65032"/>
  <c r="LX254" i="65032" s="1"/>
  <c r="MA63" i="65032"/>
  <c r="LY63" i="65032"/>
  <c r="FR63" i="65032"/>
  <c r="LC171" i="65032"/>
  <c r="LC235" i="65032" s="1"/>
  <c r="LD44" i="65032"/>
  <c r="LI30" i="65032"/>
  <c r="LK30" i="65032"/>
  <c r="LH157" i="65032"/>
  <c r="LH221" i="65032" s="1"/>
  <c r="FN30" i="65032"/>
  <c r="LF157" i="65032"/>
  <c r="LE221" i="65032"/>
  <c r="LF221" i="65032" s="1"/>
  <c r="LK69" i="65032"/>
  <c r="FN69" i="65032"/>
  <c r="LH196" i="65032"/>
  <c r="LH260" i="65032" s="1"/>
  <c r="LI69" i="65032"/>
  <c r="LB154" i="65032"/>
  <c r="LA218" i="65032"/>
  <c r="LB218" i="65032" s="1"/>
  <c r="LI228" i="65032"/>
  <c r="LJ228" i="65032" s="1"/>
  <c r="LJ164" i="65032"/>
  <c r="LE260" i="65032"/>
  <c r="LF260" i="65032" s="1"/>
  <c r="LF196" i="65032"/>
  <c r="LC155" i="65032"/>
  <c r="LC219" i="65032" s="1"/>
  <c r="LD28" i="65032"/>
  <c r="LB44" i="65032"/>
  <c r="LA171" i="65032"/>
  <c r="LF213" i="65032"/>
  <c r="LE277" i="65032"/>
  <c r="LF277" i="65032" s="1"/>
  <c r="LB28" i="65032"/>
  <c r="LA155" i="65032"/>
  <c r="LV190" i="65032"/>
  <c r="LU254" i="65032"/>
  <c r="LV254" i="65032" s="1"/>
  <c r="LI86" i="65032"/>
  <c r="FN86" i="65032"/>
  <c r="LH213" i="65032"/>
  <c r="LH277" i="65032" s="1"/>
  <c r="LK86" i="65032"/>
  <c r="FO37" i="65032"/>
  <c r="LO37" i="65032"/>
  <c r="LL164" i="65032"/>
  <c r="LL228" i="65032" s="1"/>
  <c r="LM37" i="65032"/>
  <c r="LD154" i="65032"/>
  <c r="LD218" i="65032" s="1"/>
  <c r="LE27" i="65032"/>
  <c r="FM27" i="65032"/>
  <c r="LG27" i="65032"/>
  <c r="LX74" i="65032"/>
  <c r="LW201" i="65032"/>
  <c r="LW265" i="65032" s="1"/>
  <c r="LR75" i="65032"/>
  <c r="LQ202" i="65032"/>
  <c r="LT60" i="65032"/>
  <c r="LS187" i="65032"/>
  <c r="LS251" i="65032" s="1"/>
  <c r="LH39" i="65032"/>
  <c r="LG166" i="65032"/>
  <c r="LG230" i="65032" s="1"/>
  <c r="LF186" i="65032"/>
  <c r="LE250" i="65032"/>
  <c r="LF250" i="65032" s="1"/>
  <c r="LR163" i="65032"/>
  <c r="LQ227" i="65032"/>
  <c r="LR227" i="65032" s="1"/>
  <c r="LL52" i="65032"/>
  <c r="LK179" i="65032"/>
  <c r="LK243" i="65032" s="1"/>
  <c r="LE181" i="65032"/>
  <c r="LF54" i="65032"/>
  <c r="LF174" i="65032"/>
  <c r="LE238" i="65032"/>
  <c r="LF238" i="65032" s="1"/>
  <c r="LW194" i="65032"/>
  <c r="LW258" i="65032" s="1"/>
  <c r="LX67" i="65032"/>
  <c r="LK59" i="65032"/>
  <c r="LI59" i="65032"/>
  <c r="FN59" i="65032"/>
  <c r="LH186" i="65032"/>
  <c r="LH250" i="65032" s="1"/>
  <c r="LH192" i="65032"/>
  <c r="LH256" i="65032" s="1"/>
  <c r="FN65" i="65032"/>
  <c r="LK65" i="65032"/>
  <c r="LI65" i="65032"/>
  <c r="LH210" i="65032"/>
  <c r="LH274" i="65032" s="1"/>
  <c r="LK83" i="65032"/>
  <c r="LI83" i="65032"/>
  <c r="FN83" i="65032"/>
  <c r="LU36" i="65032"/>
  <c r="LW36" i="65032"/>
  <c r="FQ36" i="65032"/>
  <c r="LT163" i="65032"/>
  <c r="LT227" i="65032" s="1"/>
  <c r="LH54" i="65032"/>
  <c r="LG181" i="65032"/>
  <c r="LG245" i="65032" s="1"/>
  <c r="LK198" i="65032"/>
  <c r="LK262" i="65032" s="1"/>
  <c r="LL71" i="65032"/>
  <c r="LJ52" i="65032"/>
  <c r="LI179" i="65032"/>
  <c r="LK47" i="65032"/>
  <c r="LI47" i="65032"/>
  <c r="FN47" i="65032"/>
  <c r="LH174" i="65032"/>
  <c r="LH238" i="65032" s="1"/>
  <c r="LR60" i="65032"/>
  <c r="LQ187" i="65032"/>
  <c r="LE166" i="65032"/>
  <c r="LF39" i="65032"/>
  <c r="LE274" i="65032"/>
  <c r="LF274" i="65032" s="1"/>
  <c r="LF210" i="65032"/>
  <c r="LV74" i="65032"/>
  <c r="LU201" i="65032"/>
  <c r="LT75" i="65032"/>
  <c r="LS202" i="65032"/>
  <c r="LS266" i="65032" s="1"/>
  <c r="LE256" i="65032"/>
  <c r="LF256" i="65032" s="1"/>
  <c r="LF192" i="65032"/>
  <c r="LJ71" i="65032"/>
  <c r="LI198" i="65032"/>
  <c r="LU194" i="65032"/>
  <c r="LV67" i="65032"/>
  <c r="LE204" i="65032"/>
  <c r="LF77" i="65032"/>
  <c r="LG204" i="65032"/>
  <c r="LG268" i="65032" s="1"/>
  <c r="LH77" i="65032"/>
  <c r="LE180" i="65032"/>
  <c r="LF53" i="65032"/>
  <c r="LH53" i="65032"/>
  <c r="LG180" i="65032"/>
  <c r="LG244" i="65032" s="1"/>
  <c r="LF55" i="65032"/>
  <c r="LE182" i="65032"/>
  <c r="LG182" i="65032"/>
  <c r="LG246" i="65032" s="1"/>
  <c r="LH55" i="65032"/>
  <c r="LF58" i="65032"/>
  <c r="LE185" i="65032"/>
  <c r="LG185" i="65032"/>
  <c r="LG249" i="65032" s="1"/>
  <c r="LH58" i="65032"/>
  <c r="OW128" i="65032"/>
  <c r="OX128" i="65032" s="1"/>
  <c r="OY128" i="65032"/>
  <c r="OZ128" i="65032" s="1"/>
  <c r="OW122" i="65032"/>
  <c r="OX122" i="65032" s="1"/>
  <c r="OY122" i="65032"/>
  <c r="OZ122" i="65032" s="1"/>
  <c r="OS108" i="65032"/>
  <c r="OT108" i="65032" s="1"/>
  <c r="OU108" i="65032"/>
  <c r="OV108" i="65032" s="1"/>
  <c r="OS99" i="65032"/>
  <c r="OT99" i="65032" s="1"/>
  <c r="OU99" i="65032"/>
  <c r="OV99" i="65032" s="1"/>
  <c r="OS97" i="65032"/>
  <c r="OT97" i="65032" s="1"/>
  <c r="OU97" i="65032"/>
  <c r="OV97" i="65032" s="1"/>
  <c r="OS105" i="65032"/>
  <c r="OT105" i="65032" s="1"/>
  <c r="OU105" i="65032"/>
  <c r="OV105" i="65032" s="1"/>
  <c r="OS92" i="65032"/>
  <c r="OT92" i="65032" s="1"/>
  <c r="OU92" i="65032"/>
  <c r="OV92" i="65032" s="1"/>
  <c r="OS101" i="65032"/>
  <c r="OT101" i="65032" s="1"/>
  <c r="OU101" i="65032"/>
  <c r="OV101" i="65032" s="1"/>
  <c r="OS95" i="65032"/>
  <c r="OT95" i="65032" s="1"/>
  <c r="OU95" i="65032"/>
  <c r="OV95" i="65032" s="1"/>
  <c r="OS107" i="65032"/>
  <c r="OT107" i="65032" s="1"/>
  <c r="OU107" i="65032"/>
  <c r="OV107" i="65032" s="1"/>
  <c r="OS104" i="65032"/>
  <c r="OT104" i="65032" s="1"/>
  <c r="OU104" i="65032"/>
  <c r="OV104" i="65032" s="1"/>
  <c r="OS110" i="65032"/>
  <c r="OT110" i="65032" s="1"/>
  <c r="OU110" i="65032"/>
  <c r="OV110" i="65032" s="1"/>
  <c r="OS109" i="65032"/>
  <c r="OT109" i="65032" s="1"/>
  <c r="OU109" i="65032"/>
  <c r="OV109" i="65032" s="1"/>
  <c r="OW126" i="65032"/>
  <c r="OX126" i="65032" s="1"/>
  <c r="OY126" i="65032"/>
  <c r="OZ126" i="65032" s="1"/>
  <c r="OW124" i="65032"/>
  <c r="OX124" i="65032" s="1"/>
  <c r="OY124" i="65032"/>
  <c r="OZ124" i="65032" s="1"/>
  <c r="OW116" i="65032"/>
  <c r="OX116" i="65032" s="1"/>
  <c r="OY116" i="65032"/>
  <c r="OZ116" i="65032" s="1"/>
  <c r="OW119" i="65032"/>
  <c r="OX119" i="65032" s="1"/>
  <c r="OY119" i="65032"/>
  <c r="OZ119" i="65032" s="1"/>
  <c r="OW115" i="65032"/>
  <c r="OX115" i="65032" s="1"/>
  <c r="OY115" i="65032"/>
  <c r="OZ115" i="65032" s="1"/>
  <c r="OW114" i="65032"/>
  <c r="OX114" i="65032" s="1"/>
  <c r="OY114" i="65032"/>
  <c r="OZ114" i="65032" s="1"/>
  <c r="OY147" i="65032"/>
  <c r="OZ147" i="65032" s="1"/>
  <c r="OW147" i="65032"/>
  <c r="OX147" i="65032" s="1"/>
  <c r="OW130" i="65032"/>
  <c r="OX130" i="65032" s="1"/>
  <c r="OY130" i="65032"/>
  <c r="OZ130" i="65032" s="1"/>
  <c r="OY149" i="65032"/>
  <c r="OZ149" i="65032" s="1"/>
  <c r="OW149" i="65032"/>
  <c r="OX149" i="65032" s="1"/>
  <c r="OW118" i="65032"/>
  <c r="OX118" i="65032" s="1"/>
  <c r="OY118" i="65032"/>
  <c r="OZ118" i="65032" s="1"/>
  <c r="OW120" i="65032"/>
  <c r="OX120" i="65032" s="1"/>
  <c r="OY120" i="65032"/>
  <c r="OZ120" i="65032" s="1"/>
  <c r="OW117" i="65032"/>
  <c r="OX117" i="65032" s="1"/>
  <c r="OY117" i="65032"/>
  <c r="OZ117" i="65032" s="1"/>
  <c r="OY148" i="65032"/>
  <c r="OZ148" i="65032" s="1"/>
  <c r="OW148" i="65032"/>
  <c r="OX148" i="65032" s="1"/>
  <c r="OY150" i="65032"/>
  <c r="OZ150" i="65032" s="1"/>
  <c r="OW150" i="65032"/>
  <c r="OX150" i="65032" s="1"/>
  <c r="OY135" i="65032"/>
  <c r="OZ135" i="65032" s="1"/>
  <c r="OW135" i="65032"/>
  <c r="OX135" i="65032" s="1"/>
  <c r="OW132" i="65032"/>
  <c r="OX132" i="65032" s="1"/>
  <c r="OY132" i="65032"/>
  <c r="OZ132" i="65032" s="1"/>
  <c r="OW113" i="65032"/>
  <c r="OX113" i="65032" s="1"/>
  <c r="OY113" i="65032"/>
  <c r="OZ113" i="65032" s="1"/>
  <c r="OY145" i="65032"/>
  <c r="OZ145" i="65032" s="1"/>
  <c r="OW145" i="65032"/>
  <c r="OX145" i="65032" s="1"/>
  <c r="OY146" i="65032"/>
  <c r="OZ146" i="65032" s="1"/>
  <c r="OW146" i="65032"/>
  <c r="OX146" i="65032" s="1"/>
  <c r="OY142" i="65032"/>
  <c r="OZ142" i="65032" s="1"/>
  <c r="OW142" i="65032"/>
  <c r="OX142" i="65032" s="1"/>
  <c r="OY139" i="65032"/>
  <c r="OZ139" i="65032" s="1"/>
  <c r="OW139" i="65032"/>
  <c r="OX139" i="65032" s="1"/>
  <c r="OW131" i="65032"/>
  <c r="OX131" i="65032" s="1"/>
  <c r="OY131" i="65032"/>
  <c r="OZ131" i="65032" s="1"/>
  <c r="OW136" i="65032"/>
  <c r="OX136" i="65032" s="1"/>
  <c r="OY136" i="65032"/>
  <c r="OZ136" i="65032" s="1"/>
  <c r="OY141" i="65032"/>
  <c r="OZ141" i="65032" s="1"/>
  <c r="OW141" i="65032"/>
  <c r="OX141" i="65032" s="1"/>
  <c r="OS100" i="65032"/>
  <c r="OT100" i="65032" s="1"/>
  <c r="OU100" i="65032"/>
  <c r="OV100" i="65032" s="1"/>
  <c r="OW129" i="65032"/>
  <c r="OX129" i="65032" s="1"/>
  <c r="OY129" i="65032"/>
  <c r="OZ129" i="65032" s="1"/>
  <c r="OW123" i="65032"/>
  <c r="OX123" i="65032" s="1"/>
  <c r="OY123" i="65032"/>
  <c r="OZ123" i="65032" s="1"/>
  <c r="OW127" i="65032"/>
  <c r="OX127" i="65032" s="1"/>
  <c r="OY127" i="65032"/>
  <c r="OZ127" i="65032" s="1"/>
  <c r="OW121" i="65032"/>
  <c r="OX121" i="65032" s="1"/>
  <c r="OY121" i="65032"/>
  <c r="OZ121" i="65032" s="1"/>
  <c r="OW125" i="65032"/>
  <c r="OX125" i="65032" s="1"/>
  <c r="OY125" i="65032"/>
  <c r="OZ125" i="65032" s="1"/>
  <c r="OS91" i="65032"/>
  <c r="OT91" i="65032" s="1"/>
  <c r="OU91" i="65032"/>
  <c r="OV91" i="65032" s="1"/>
  <c r="OS93" i="65032"/>
  <c r="OT93" i="65032" s="1"/>
  <c r="OU93" i="65032"/>
  <c r="OV93" i="65032" s="1"/>
  <c r="OS103" i="65032"/>
  <c r="OT103" i="65032" s="1"/>
  <c r="OU103" i="65032"/>
  <c r="OV103" i="65032" s="1"/>
  <c r="OS102" i="65032"/>
  <c r="OT102" i="65032" s="1"/>
  <c r="OU102" i="65032"/>
  <c r="OV102" i="65032" s="1"/>
  <c r="OS98" i="65032"/>
  <c r="OT98" i="65032" s="1"/>
  <c r="OU98" i="65032"/>
  <c r="OV98" i="65032" s="1"/>
  <c r="OS96" i="65032"/>
  <c r="OT96" i="65032" s="1"/>
  <c r="OU96" i="65032"/>
  <c r="OV96" i="65032" s="1"/>
  <c r="OS106" i="65032"/>
  <c r="OT106" i="65032" s="1"/>
  <c r="OU106" i="65032"/>
  <c r="OV106" i="65032" s="1"/>
  <c r="OS94" i="65032"/>
  <c r="OT94" i="65032" s="1"/>
  <c r="OU94" i="65032"/>
  <c r="OV94" i="65032" s="1"/>
  <c r="OY143" i="65032"/>
  <c r="OZ143" i="65032" s="1"/>
  <c r="OW143" i="65032"/>
  <c r="OX143" i="65032" s="1"/>
  <c r="OY111" i="65032"/>
  <c r="OZ111" i="65032" s="1"/>
  <c r="OW111" i="65032"/>
  <c r="OX111" i="65032" s="1"/>
  <c r="OY137" i="65032"/>
  <c r="OZ137" i="65032" s="1"/>
  <c r="OW137" i="65032"/>
  <c r="OX137" i="65032" s="1"/>
  <c r="OY133" i="65032"/>
  <c r="OZ133" i="65032" s="1"/>
  <c r="OW133" i="65032"/>
  <c r="OX133" i="65032" s="1"/>
  <c r="OW138" i="65032"/>
  <c r="OX138" i="65032" s="1"/>
  <c r="OY138" i="65032"/>
  <c r="OZ138" i="65032" s="1"/>
  <c r="OW134" i="65032"/>
  <c r="OX134" i="65032" s="1"/>
  <c r="OY134" i="65032"/>
  <c r="OZ134" i="65032" s="1"/>
  <c r="OY144" i="65032"/>
  <c r="OZ144" i="65032" s="1"/>
  <c r="OW144" i="65032"/>
  <c r="OX144" i="65032" s="1"/>
  <c r="OW112" i="65032"/>
  <c r="OX112" i="65032" s="1"/>
  <c r="OY112" i="65032"/>
  <c r="OZ112" i="65032" s="1"/>
  <c r="OY140" i="65032"/>
  <c r="OZ140" i="65032" s="1"/>
  <c r="OW140" i="65032"/>
  <c r="OX140" i="65032" s="1"/>
  <c r="PE338" i="65032" l="1"/>
  <c r="PF338" i="65032" s="1"/>
  <c r="PG338" i="65032"/>
  <c r="PH338" i="65032" s="1"/>
  <c r="PG341" i="65032"/>
  <c r="PH341" i="65032" s="1"/>
  <c r="PE341" i="65032"/>
  <c r="PF341" i="65032" s="1"/>
  <c r="PG302" i="65032"/>
  <c r="PH302" i="65032" s="1"/>
  <c r="PE302" i="65032"/>
  <c r="PF302" i="65032" s="1"/>
  <c r="PE332" i="65032"/>
  <c r="PF332" i="65032" s="1"/>
  <c r="PG332" i="65032"/>
  <c r="PH332" i="65032" s="1"/>
  <c r="PE326" i="65032"/>
  <c r="PF326" i="65032" s="1"/>
  <c r="PG326" i="65032"/>
  <c r="PH326" i="65032" s="1"/>
  <c r="PE286" i="65032"/>
  <c r="PF286" i="65032" s="1"/>
  <c r="PG286" i="65032"/>
  <c r="PH286" i="65032" s="1"/>
  <c r="PG300" i="65032"/>
  <c r="PH300" i="65032" s="1"/>
  <c r="PE300" i="65032"/>
  <c r="PF300" i="65032" s="1"/>
  <c r="PE305" i="65032"/>
  <c r="PF305" i="65032" s="1"/>
  <c r="PG305" i="65032"/>
  <c r="PH305" i="65032" s="1"/>
  <c r="PE334" i="65032"/>
  <c r="PF334" i="65032" s="1"/>
  <c r="PG334" i="65032"/>
  <c r="PH334" i="65032" s="1"/>
  <c r="PE321" i="65032"/>
  <c r="PF321" i="65032" s="1"/>
  <c r="PG321" i="65032"/>
  <c r="PH321" i="65032" s="1"/>
  <c r="PG297" i="65032"/>
  <c r="PH297" i="65032" s="1"/>
  <c r="PE297" i="65032"/>
  <c r="PF297" i="65032" s="1"/>
  <c r="PE335" i="65032"/>
  <c r="PF335" i="65032" s="1"/>
  <c r="PG335" i="65032"/>
  <c r="PH335" i="65032" s="1"/>
  <c r="PE287" i="65032"/>
  <c r="PF287" i="65032" s="1"/>
  <c r="PG287" i="65032"/>
  <c r="PH287" i="65032" s="1"/>
  <c r="PE337" i="65032"/>
  <c r="PF337" i="65032" s="1"/>
  <c r="PG337" i="65032"/>
  <c r="PH337" i="65032" s="1"/>
  <c r="PE311" i="65032"/>
  <c r="PF311" i="65032" s="1"/>
  <c r="PG311" i="65032"/>
  <c r="PH311" i="65032" s="1"/>
  <c r="PG290" i="65032"/>
  <c r="PH290" i="65032" s="1"/>
  <c r="PE290" i="65032"/>
  <c r="PF290" i="65032" s="1"/>
  <c r="PG294" i="65032"/>
  <c r="PH294" i="65032" s="1"/>
  <c r="PE294" i="65032"/>
  <c r="PF294" i="65032" s="1"/>
  <c r="PE318" i="65032"/>
  <c r="PF318" i="65032" s="1"/>
  <c r="PG318" i="65032"/>
  <c r="PH318" i="65032" s="1"/>
  <c r="PE295" i="65032"/>
  <c r="PF295" i="65032" s="1"/>
  <c r="PG295" i="65032"/>
  <c r="PH295" i="65032" s="1"/>
  <c r="PG304" i="65032"/>
  <c r="PH304" i="65032" s="1"/>
  <c r="PE304" i="65032"/>
  <c r="PF304" i="65032" s="1"/>
  <c r="PG324" i="65032"/>
  <c r="PH324" i="65032" s="1"/>
  <c r="PE324" i="65032"/>
  <c r="PF324" i="65032" s="1"/>
  <c r="PE333" i="65032"/>
  <c r="PF333" i="65032" s="1"/>
  <c r="PG333" i="65032"/>
  <c r="PH333" i="65032" s="1"/>
  <c r="PG320" i="65032"/>
  <c r="PH320" i="65032" s="1"/>
  <c r="PE320" i="65032"/>
  <c r="PF320" i="65032" s="1"/>
  <c r="PG319" i="65032"/>
  <c r="PH319" i="65032" s="1"/>
  <c r="PE319" i="65032"/>
  <c r="PF319" i="65032" s="1"/>
  <c r="PG316" i="65032"/>
  <c r="PH316" i="65032" s="1"/>
  <c r="PE316" i="65032"/>
  <c r="PF316" i="65032" s="1"/>
  <c r="PG325" i="65032"/>
  <c r="PH325" i="65032" s="1"/>
  <c r="PE325" i="65032"/>
  <c r="PF325" i="65032" s="1"/>
  <c r="PG303" i="65032"/>
  <c r="PH303" i="65032" s="1"/>
  <c r="PE303" i="65032"/>
  <c r="PF303" i="65032" s="1"/>
  <c r="PG296" i="65032"/>
  <c r="PH296" i="65032" s="1"/>
  <c r="PE296" i="65032"/>
  <c r="PF296" i="65032" s="1"/>
  <c r="PE292" i="65032"/>
  <c r="PF292" i="65032" s="1"/>
  <c r="PG292" i="65032"/>
  <c r="PH292" i="65032" s="1"/>
  <c r="PC282" i="65032"/>
  <c r="PD282" i="65032" s="1"/>
  <c r="PA282" i="65032"/>
  <c r="PB282" i="65032" s="1"/>
  <c r="PG329" i="65032"/>
  <c r="PH329" i="65032" s="1"/>
  <c r="PE329" i="65032"/>
  <c r="PF329" i="65032" s="1"/>
  <c r="PE314" i="65032"/>
  <c r="PF314" i="65032" s="1"/>
  <c r="PG314" i="65032"/>
  <c r="PH314" i="65032" s="1"/>
  <c r="PE330" i="65032"/>
  <c r="PF330" i="65032" s="1"/>
  <c r="PG330" i="65032"/>
  <c r="PH330" i="65032" s="1"/>
  <c r="PG323" i="65032"/>
  <c r="PH323" i="65032" s="1"/>
  <c r="PE323" i="65032"/>
  <c r="PF323" i="65032" s="1"/>
  <c r="PG328" i="65032"/>
  <c r="PH328" i="65032" s="1"/>
  <c r="PE328" i="65032"/>
  <c r="PF328" i="65032" s="1"/>
  <c r="PG309" i="65032"/>
  <c r="PH309" i="65032" s="1"/>
  <c r="PE309" i="65032"/>
  <c r="PF309" i="65032" s="1"/>
  <c r="PE307" i="65032"/>
  <c r="PF307" i="65032" s="1"/>
  <c r="PG307" i="65032"/>
  <c r="PH307" i="65032" s="1"/>
  <c r="PE293" i="65032"/>
  <c r="PF293" i="65032" s="1"/>
  <c r="PG293" i="65032"/>
  <c r="PH293" i="65032" s="1"/>
  <c r="PG298" i="65032"/>
  <c r="PH298" i="65032" s="1"/>
  <c r="PE298" i="65032"/>
  <c r="PF298" i="65032" s="1"/>
  <c r="PG291" i="65032"/>
  <c r="PH291" i="65032" s="1"/>
  <c r="PE291" i="65032"/>
  <c r="PF291" i="65032" s="1"/>
  <c r="PG313" i="65032"/>
  <c r="PH313" i="65032" s="1"/>
  <c r="PE313" i="65032"/>
  <c r="PF313" i="65032" s="1"/>
  <c r="PG310" i="65032"/>
  <c r="PH310" i="65032" s="1"/>
  <c r="PE310" i="65032"/>
  <c r="PF310" i="65032" s="1"/>
  <c r="PG331" i="65032"/>
  <c r="PH331" i="65032" s="1"/>
  <c r="PE331" i="65032"/>
  <c r="PF331" i="65032" s="1"/>
  <c r="PE336" i="65032"/>
  <c r="PF336" i="65032" s="1"/>
  <c r="PG336" i="65032"/>
  <c r="PH336" i="65032" s="1"/>
  <c r="PE285" i="65032"/>
  <c r="PF285" i="65032" s="1"/>
  <c r="PG285" i="65032"/>
  <c r="PH285" i="65032" s="1"/>
  <c r="PG288" i="65032"/>
  <c r="PH288" i="65032" s="1"/>
  <c r="PE288" i="65032"/>
  <c r="PF288" i="65032" s="1"/>
  <c r="PG312" i="65032"/>
  <c r="PH312" i="65032" s="1"/>
  <c r="PE312" i="65032"/>
  <c r="PF312" i="65032" s="1"/>
  <c r="PE301" i="65032"/>
  <c r="PF301" i="65032" s="1"/>
  <c r="PG301" i="65032"/>
  <c r="PH301" i="65032" s="1"/>
  <c r="PG289" i="65032"/>
  <c r="PH289" i="65032" s="1"/>
  <c r="PE289" i="65032"/>
  <c r="PF289" i="65032" s="1"/>
  <c r="PG317" i="65032"/>
  <c r="PH317" i="65032" s="1"/>
  <c r="PE317" i="65032"/>
  <c r="PF317" i="65032" s="1"/>
  <c r="PE327" i="65032"/>
  <c r="PF327" i="65032" s="1"/>
  <c r="PG327" i="65032"/>
  <c r="PH327" i="65032" s="1"/>
  <c r="PE308" i="65032"/>
  <c r="PF308" i="65032" s="1"/>
  <c r="PG308" i="65032"/>
  <c r="PH308" i="65032" s="1"/>
  <c r="PE306" i="65032"/>
  <c r="PF306" i="65032" s="1"/>
  <c r="PG306" i="65032"/>
  <c r="PH306" i="65032" s="1"/>
  <c r="PE322" i="65032"/>
  <c r="PF322" i="65032" s="1"/>
  <c r="PG322" i="65032"/>
  <c r="PH322" i="65032" s="1"/>
  <c r="PE339" i="65032"/>
  <c r="PF339" i="65032" s="1"/>
  <c r="PG339" i="65032"/>
  <c r="PH339" i="65032" s="1"/>
  <c r="PE340" i="65032"/>
  <c r="PF340" i="65032" s="1"/>
  <c r="PG340" i="65032"/>
  <c r="PH340" i="65032" s="1"/>
  <c r="PE283" i="65032"/>
  <c r="PF283" i="65032" s="1"/>
  <c r="PG283" i="65032"/>
  <c r="PH283" i="65032" s="1"/>
  <c r="PG315" i="65032"/>
  <c r="PH315" i="65032" s="1"/>
  <c r="PE315" i="65032"/>
  <c r="PF315" i="65032" s="1"/>
  <c r="PE299" i="65032"/>
  <c r="PF299" i="65032" s="1"/>
  <c r="PG299" i="65032"/>
  <c r="PH299" i="65032" s="1"/>
  <c r="PE284" i="65032"/>
  <c r="PF284" i="65032" s="1"/>
  <c r="PG284" i="65032"/>
  <c r="PH284" i="65032" s="1"/>
  <c r="LV66" i="65032"/>
  <c r="LU193" i="65032"/>
  <c r="LX66" i="65032"/>
  <c r="LW193" i="65032"/>
  <c r="LW257" i="65032" s="1"/>
  <c r="LU48" i="65032"/>
  <c r="LW48" i="65032"/>
  <c r="FQ48" i="65032"/>
  <c r="LT175" i="65032"/>
  <c r="LT239" i="65032" s="1"/>
  <c r="LR175" i="65032"/>
  <c r="LQ239" i="65032"/>
  <c r="LR239" i="65032" s="1"/>
  <c r="LH49" i="65032"/>
  <c r="LG176" i="65032"/>
  <c r="LG240" i="65032" s="1"/>
  <c r="LF49" i="65032"/>
  <c r="LE176" i="65032"/>
  <c r="OI189" i="65032"/>
  <c r="OI253" i="65032" s="1"/>
  <c r="OJ62" i="65032"/>
  <c r="LY197" i="65032"/>
  <c r="LZ70" i="65032"/>
  <c r="MB70" i="65032"/>
  <c r="MA197" i="65032"/>
  <c r="MA261" i="65032" s="1"/>
  <c r="OH62" i="65032"/>
  <c r="OG189" i="65032"/>
  <c r="ML50" i="65032"/>
  <c r="MK177" i="65032"/>
  <c r="MM177" i="65032"/>
  <c r="MM241" i="65032" s="1"/>
  <c r="MN50" i="65032"/>
  <c r="LH32" i="65032"/>
  <c r="LG159" i="65032"/>
  <c r="LG223" i="65032" s="1"/>
  <c r="LU158" i="65032"/>
  <c r="LV31" i="65032"/>
  <c r="LF38" i="65032"/>
  <c r="LE165" i="65032"/>
  <c r="LW158" i="65032"/>
  <c r="LW222" i="65032" s="1"/>
  <c r="LX31" i="65032"/>
  <c r="LH38" i="65032"/>
  <c r="LG165" i="65032"/>
  <c r="LG229" i="65032" s="1"/>
  <c r="LF32" i="65032"/>
  <c r="LE159" i="65032"/>
  <c r="LE234" i="65032"/>
  <c r="LF234" i="65032" s="1"/>
  <c r="LF170" i="65032"/>
  <c r="LH170" i="65032"/>
  <c r="LH234" i="65032" s="1"/>
  <c r="FN43" i="65032"/>
  <c r="LI43" i="65032"/>
  <c r="LK43" i="65032"/>
  <c r="LV78" i="65032"/>
  <c r="LU205" i="65032"/>
  <c r="LJ42" i="65032"/>
  <c r="LI169" i="65032"/>
  <c r="LL42" i="65032"/>
  <c r="LK169" i="65032"/>
  <c r="LK233" i="65032" s="1"/>
  <c r="LO41" i="65032"/>
  <c r="LL168" i="65032"/>
  <c r="LL232" i="65032" s="1"/>
  <c r="LM41" i="65032"/>
  <c r="FO41" i="65032"/>
  <c r="LJ168" i="65032"/>
  <c r="LI232" i="65032"/>
  <c r="LJ232" i="65032" s="1"/>
  <c r="LW205" i="65032"/>
  <c r="LW269" i="65032" s="1"/>
  <c r="LX78" i="65032"/>
  <c r="LY206" i="65032"/>
  <c r="LZ79" i="65032"/>
  <c r="MA206" i="65032"/>
  <c r="MA270" i="65032" s="1"/>
  <c r="MB79" i="65032"/>
  <c r="LA224" i="65032"/>
  <c r="LB224" i="65032" s="1"/>
  <c r="LB160" i="65032"/>
  <c r="MC34" i="65032"/>
  <c r="MB161" i="65032"/>
  <c r="MB225" i="65032" s="1"/>
  <c r="FS34" i="65032"/>
  <c r="ME34" i="65032"/>
  <c r="LY225" i="65032"/>
  <c r="LZ225" i="65032" s="1"/>
  <c r="LZ161" i="65032"/>
  <c r="LE33" i="65032"/>
  <c r="FM33" i="65032"/>
  <c r="LD160" i="65032"/>
  <c r="LD224" i="65032" s="1"/>
  <c r="LG33" i="65032"/>
  <c r="LF173" i="65032"/>
  <c r="LE237" i="65032"/>
  <c r="LF237" i="65032" s="1"/>
  <c r="LO200" i="65032"/>
  <c r="LO264" i="65032" s="1"/>
  <c r="LP73" i="65032"/>
  <c r="FZ84" i="65032"/>
  <c r="NE84" i="65032"/>
  <c r="ND211" i="65032"/>
  <c r="ND275" i="65032" s="1"/>
  <c r="NG84" i="65032"/>
  <c r="MY208" i="65032"/>
  <c r="MY272" i="65032" s="1"/>
  <c r="MZ81" i="65032"/>
  <c r="LS57" i="65032"/>
  <c r="FP57" i="65032"/>
  <c r="LP184" i="65032"/>
  <c r="LP248" i="65032" s="1"/>
  <c r="LQ57" i="65032"/>
  <c r="LI46" i="65032"/>
  <c r="LH173" i="65032"/>
  <c r="LH237" i="65032" s="1"/>
  <c r="LK46" i="65032"/>
  <c r="FN46" i="65032"/>
  <c r="LM248" i="65032"/>
  <c r="LN248" i="65032" s="1"/>
  <c r="LN184" i="65032"/>
  <c r="NB211" i="65032"/>
  <c r="NA275" i="65032"/>
  <c r="NB275" i="65032" s="1"/>
  <c r="LN73" i="65032"/>
  <c r="LM200" i="65032"/>
  <c r="MX81" i="65032"/>
  <c r="MW208" i="65032"/>
  <c r="LY82" i="65032"/>
  <c r="LX209" i="65032"/>
  <c r="LX273" i="65032" s="1"/>
  <c r="FR82" i="65032"/>
  <c r="MA82" i="65032"/>
  <c r="LO156" i="65032"/>
  <c r="LO220" i="65032" s="1"/>
  <c r="LP29" i="65032"/>
  <c r="LB167" i="65032"/>
  <c r="LA231" i="65032"/>
  <c r="LB231" i="65032" s="1"/>
  <c r="LQ188" i="65032"/>
  <c r="LR61" i="65032"/>
  <c r="MB56" i="65032"/>
  <c r="MA183" i="65032"/>
  <c r="MA247" i="65032" s="1"/>
  <c r="LV72" i="65032"/>
  <c r="LU199" i="65032"/>
  <c r="LM156" i="65032"/>
  <c r="LN29" i="65032"/>
  <c r="LV80" i="65032"/>
  <c r="LU207" i="65032"/>
  <c r="LH195" i="65032"/>
  <c r="LH259" i="65032" s="1"/>
  <c r="LI68" i="65032"/>
  <c r="LK68" i="65032"/>
  <c r="FN68" i="65032"/>
  <c r="MB35" i="65032"/>
  <c r="MA162" i="65032"/>
  <c r="MA226" i="65032" s="1"/>
  <c r="LV209" i="65032"/>
  <c r="LU273" i="65032"/>
  <c r="LV273" i="65032" s="1"/>
  <c r="LX80" i="65032"/>
  <c r="LW207" i="65032"/>
  <c r="LW271" i="65032" s="1"/>
  <c r="LF195" i="65032"/>
  <c r="LE259" i="65032"/>
  <c r="LF259" i="65032" s="1"/>
  <c r="LZ35" i="65032"/>
  <c r="LY162" i="65032"/>
  <c r="LS188" i="65032"/>
  <c r="LS252" i="65032" s="1"/>
  <c r="LT61" i="65032"/>
  <c r="LZ56" i="65032"/>
  <c r="LY183" i="65032"/>
  <c r="LG40" i="65032"/>
  <c r="LE40" i="65032"/>
  <c r="FM40" i="65032"/>
  <c r="LD167" i="65032"/>
  <c r="LD231" i="65032" s="1"/>
  <c r="LX72" i="65032"/>
  <c r="LW199" i="65032"/>
  <c r="LW263" i="65032" s="1"/>
  <c r="LA236" i="65032"/>
  <c r="LB236" i="65032" s="1"/>
  <c r="LB172" i="65032"/>
  <c r="LQ191" i="65032"/>
  <c r="LR64" i="65032"/>
  <c r="LE267" i="65032"/>
  <c r="LF267" i="65032" s="1"/>
  <c r="LF203" i="65032"/>
  <c r="LH203" i="65032"/>
  <c r="LH267" i="65032" s="1"/>
  <c r="LI76" i="65032"/>
  <c r="FN76" i="65032"/>
  <c r="LK76" i="65032"/>
  <c r="LF51" i="65032"/>
  <c r="LE178" i="65032"/>
  <c r="LS191" i="65032"/>
  <c r="LS255" i="65032" s="1"/>
  <c r="LT64" i="65032"/>
  <c r="LE276" i="65032"/>
  <c r="LF276" i="65032" s="1"/>
  <c r="LF212" i="65032"/>
  <c r="LE45" i="65032"/>
  <c r="LG45" i="65032"/>
  <c r="LD172" i="65032"/>
  <c r="LD236" i="65032" s="1"/>
  <c r="FM45" i="65032"/>
  <c r="LG178" i="65032"/>
  <c r="LG242" i="65032" s="1"/>
  <c r="LH51" i="65032"/>
  <c r="LI85" i="65032"/>
  <c r="LH212" i="65032"/>
  <c r="LH276" i="65032" s="1"/>
  <c r="LK85" i="65032"/>
  <c r="FN85" i="65032"/>
  <c r="LG154" i="65032"/>
  <c r="LG218" i="65032" s="1"/>
  <c r="LH27" i="65032"/>
  <c r="LM164" i="65032"/>
  <c r="LN37" i="65032"/>
  <c r="LD155" i="65032"/>
  <c r="LD219" i="65032" s="1"/>
  <c r="FM28" i="65032"/>
  <c r="LE28" i="65032"/>
  <c r="LG28" i="65032"/>
  <c r="LI196" i="65032"/>
  <c r="LJ69" i="65032"/>
  <c r="LK157" i="65032"/>
  <c r="LK221" i="65032" s="1"/>
  <c r="LL30" i="65032"/>
  <c r="LJ86" i="65032"/>
  <c r="LI213" i="65032"/>
  <c r="LJ30" i="65032"/>
  <c r="LI157" i="65032"/>
  <c r="LZ63" i="65032"/>
  <c r="LY190" i="65032"/>
  <c r="LF27" i="65032"/>
  <c r="LE154" i="65032"/>
  <c r="LO164" i="65032"/>
  <c r="LO228" i="65032" s="1"/>
  <c r="LP37" i="65032"/>
  <c r="LL86" i="65032"/>
  <c r="LK213" i="65032"/>
  <c r="LK277" i="65032" s="1"/>
  <c r="LA219" i="65032"/>
  <c r="LB219" i="65032" s="1"/>
  <c r="LB155" i="65032"/>
  <c r="LB171" i="65032"/>
  <c r="LA235" i="65032"/>
  <c r="LB235" i="65032" s="1"/>
  <c r="FM44" i="65032"/>
  <c r="LD171" i="65032"/>
  <c r="LD235" i="65032" s="1"/>
  <c r="LG44" i="65032"/>
  <c r="LE44" i="65032"/>
  <c r="MB63" i="65032"/>
  <c r="MA190" i="65032"/>
  <c r="MA254" i="65032" s="1"/>
  <c r="LK196" i="65032"/>
  <c r="LK260" i="65032" s="1"/>
  <c r="LL69" i="65032"/>
  <c r="FQ75" i="65032"/>
  <c r="LW75" i="65032"/>
  <c r="LT202" i="65032"/>
  <c r="LT266" i="65032" s="1"/>
  <c r="LU75" i="65032"/>
  <c r="LJ179" i="65032"/>
  <c r="LI243" i="65032"/>
  <c r="LJ243" i="65032" s="1"/>
  <c r="LL198" i="65032"/>
  <c r="LL262" i="65032" s="1"/>
  <c r="LM71" i="65032"/>
  <c r="LO71" i="65032"/>
  <c r="FO71" i="65032"/>
  <c r="LW163" i="65032"/>
  <c r="LW227" i="65032" s="1"/>
  <c r="LX36" i="65032"/>
  <c r="LJ65" i="65032"/>
  <c r="LI192" i="65032"/>
  <c r="LJ59" i="65032"/>
  <c r="LI186" i="65032"/>
  <c r="LQ266" i="65032"/>
  <c r="LR266" i="65032" s="1"/>
  <c r="LR202" i="65032"/>
  <c r="LK54" i="65032"/>
  <c r="LI54" i="65032"/>
  <c r="FN54" i="65032"/>
  <c r="LH181" i="65032"/>
  <c r="LH245" i="65032" s="1"/>
  <c r="LV36" i="65032"/>
  <c r="LU163" i="65032"/>
  <c r="LJ83" i="65032"/>
  <c r="LI210" i="65032"/>
  <c r="LL65" i="65032"/>
  <c r="LK192" i="65032"/>
  <c r="LK256" i="65032" s="1"/>
  <c r="LL59" i="65032"/>
  <c r="LK186" i="65032"/>
  <c r="LK250" i="65032" s="1"/>
  <c r="LU60" i="65032"/>
  <c r="LW60" i="65032"/>
  <c r="FQ60" i="65032"/>
  <c r="LT187" i="65032"/>
  <c r="LT251" i="65032" s="1"/>
  <c r="LU258" i="65032"/>
  <c r="LV258" i="65032" s="1"/>
  <c r="LV194" i="65032"/>
  <c r="LE230" i="65032"/>
  <c r="LF230" i="65032" s="1"/>
  <c r="LF166" i="65032"/>
  <c r="LR187" i="65032"/>
  <c r="LQ251" i="65032"/>
  <c r="LR251" i="65032" s="1"/>
  <c r="LJ47" i="65032"/>
  <c r="LI174" i="65032"/>
  <c r="LL83" i="65032"/>
  <c r="LK210" i="65032"/>
  <c r="LK274" i="65032" s="1"/>
  <c r="LY67" i="65032"/>
  <c r="LX194" i="65032"/>
  <c r="LX258" i="65032" s="1"/>
  <c r="FR67" i="65032"/>
  <c r="MA67" i="65032"/>
  <c r="LJ198" i="65032"/>
  <c r="LI262" i="65032"/>
  <c r="LJ262" i="65032" s="1"/>
  <c r="LV201" i="65032"/>
  <c r="LU265" i="65032"/>
  <c r="LV265" i="65032" s="1"/>
  <c r="LL47" i="65032"/>
  <c r="LK174" i="65032"/>
  <c r="LK238" i="65032" s="1"/>
  <c r="LF181" i="65032"/>
  <c r="LE245" i="65032"/>
  <c r="LF245" i="65032" s="1"/>
  <c r="LM52" i="65032"/>
  <c r="LO52" i="65032"/>
  <c r="FO52" i="65032"/>
  <c r="LL179" i="65032"/>
  <c r="LL243" i="65032" s="1"/>
  <c r="LH166" i="65032"/>
  <c r="LH230" i="65032" s="1"/>
  <c r="LK39" i="65032"/>
  <c r="FN39" i="65032"/>
  <c r="LI39" i="65032"/>
  <c r="MA74" i="65032"/>
  <c r="LY74" i="65032"/>
  <c r="FR74" i="65032"/>
  <c r="LX201" i="65032"/>
  <c r="LX265" i="65032" s="1"/>
  <c r="LK77" i="65032"/>
  <c r="LI77" i="65032"/>
  <c r="FN77" i="65032"/>
  <c r="LH204" i="65032"/>
  <c r="LH268" i="65032" s="1"/>
  <c r="LF204" i="65032"/>
  <c r="LE268" i="65032"/>
  <c r="LF268" i="65032" s="1"/>
  <c r="LK55" i="65032"/>
  <c r="LI55" i="65032"/>
  <c r="LH182" i="65032"/>
  <c r="LH246" i="65032" s="1"/>
  <c r="FN55" i="65032"/>
  <c r="LE246" i="65032"/>
  <c r="LF246" i="65032" s="1"/>
  <c r="LF182" i="65032"/>
  <c r="LI53" i="65032"/>
  <c r="FN53" i="65032"/>
  <c r="LK53" i="65032"/>
  <c r="LH180" i="65032"/>
  <c r="LH244" i="65032" s="1"/>
  <c r="LF180" i="65032"/>
  <c r="LE244" i="65032"/>
  <c r="LF244" i="65032" s="1"/>
  <c r="LK58" i="65032"/>
  <c r="LI58" i="65032"/>
  <c r="FN58" i="65032"/>
  <c r="LH185" i="65032"/>
  <c r="LH249" i="65032" s="1"/>
  <c r="LF185" i="65032"/>
  <c r="LE249" i="65032"/>
  <c r="LF249" i="65032" s="1"/>
  <c r="PC112" i="65032"/>
  <c r="PD112" i="65032" s="1"/>
  <c r="PA112" i="65032"/>
  <c r="PB112" i="65032" s="1"/>
  <c r="PA134" i="65032"/>
  <c r="PB134" i="65032" s="1"/>
  <c r="PC134" i="65032"/>
  <c r="PD134" i="65032" s="1"/>
  <c r="PA140" i="65032"/>
  <c r="PB140" i="65032" s="1"/>
  <c r="PC140" i="65032"/>
  <c r="PD140" i="65032" s="1"/>
  <c r="PA144" i="65032"/>
  <c r="PB144" i="65032" s="1"/>
  <c r="PC144" i="65032"/>
  <c r="PD144" i="65032" s="1"/>
  <c r="PA133" i="65032"/>
  <c r="PB133" i="65032" s="1"/>
  <c r="PC133" i="65032"/>
  <c r="PD133" i="65032" s="1"/>
  <c r="PA137" i="65032"/>
  <c r="PB137" i="65032" s="1"/>
  <c r="PC137" i="65032"/>
  <c r="PD137" i="65032" s="1"/>
  <c r="PC111" i="65032"/>
  <c r="PD111" i="65032" s="1"/>
  <c r="PA111" i="65032"/>
  <c r="PB111" i="65032" s="1"/>
  <c r="PC143" i="65032"/>
  <c r="PD143" i="65032" s="1"/>
  <c r="PA143" i="65032"/>
  <c r="PB143" i="65032" s="1"/>
  <c r="PC141" i="65032"/>
  <c r="PD141" i="65032" s="1"/>
  <c r="PA141" i="65032"/>
  <c r="PB141" i="65032" s="1"/>
  <c r="PC139" i="65032"/>
  <c r="PD139" i="65032" s="1"/>
  <c r="PA139" i="65032"/>
  <c r="PB139" i="65032" s="1"/>
  <c r="PA142" i="65032"/>
  <c r="PB142" i="65032" s="1"/>
  <c r="PC142" i="65032"/>
  <c r="PD142" i="65032" s="1"/>
  <c r="PA146" i="65032"/>
  <c r="PB146" i="65032" s="1"/>
  <c r="PC146" i="65032"/>
  <c r="PD146" i="65032" s="1"/>
  <c r="PC145" i="65032"/>
  <c r="PD145" i="65032" s="1"/>
  <c r="PA145" i="65032"/>
  <c r="PB145" i="65032" s="1"/>
  <c r="PA135" i="65032"/>
  <c r="PB135" i="65032" s="1"/>
  <c r="PC135" i="65032"/>
  <c r="PD135" i="65032" s="1"/>
  <c r="PA150" i="65032"/>
  <c r="PB150" i="65032" s="1"/>
  <c r="PC150" i="65032"/>
  <c r="PD150" i="65032" s="1"/>
  <c r="PA148" i="65032"/>
  <c r="PB148" i="65032" s="1"/>
  <c r="PC148" i="65032"/>
  <c r="PD148" i="65032" s="1"/>
  <c r="PA149" i="65032"/>
  <c r="PB149" i="65032" s="1"/>
  <c r="PC149" i="65032"/>
  <c r="PD149" i="65032" s="1"/>
  <c r="PA147" i="65032"/>
  <c r="PB147" i="65032" s="1"/>
  <c r="PC147" i="65032"/>
  <c r="PD147" i="65032" s="1"/>
  <c r="PA138" i="65032"/>
  <c r="PB138" i="65032" s="1"/>
  <c r="PC138" i="65032"/>
  <c r="PD138" i="65032" s="1"/>
  <c r="OY94" i="65032"/>
  <c r="OZ94" i="65032" s="1"/>
  <c r="OW94" i="65032"/>
  <c r="OX94" i="65032" s="1"/>
  <c r="OY106" i="65032"/>
  <c r="OZ106" i="65032" s="1"/>
  <c r="OW106" i="65032"/>
  <c r="OX106" i="65032" s="1"/>
  <c r="OY96" i="65032"/>
  <c r="OZ96" i="65032" s="1"/>
  <c r="OW96" i="65032"/>
  <c r="OX96" i="65032" s="1"/>
  <c r="OY98" i="65032"/>
  <c r="OZ98" i="65032" s="1"/>
  <c r="OW98" i="65032"/>
  <c r="OX98" i="65032" s="1"/>
  <c r="OY102" i="65032"/>
  <c r="OZ102" i="65032" s="1"/>
  <c r="OW102" i="65032"/>
  <c r="OX102" i="65032" s="1"/>
  <c r="OY103" i="65032"/>
  <c r="OZ103" i="65032" s="1"/>
  <c r="OW103" i="65032"/>
  <c r="OX103" i="65032" s="1"/>
  <c r="OY93" i="65032"/>
  <c r="OZ93" i="65032" s="1"/>
  <c r="OW93" i="65032"/>
  <c r="OX93" i="65032" s="1"/>
  <c r="OY91" i="65032"/>
  <c r="OZ91" i="65032" s="1"/>
  <c r="OW91" i="65032"/>
  <c r="OX91" i="65032" s="1"/>
  <c r="PC125" i="65032"/>
  <c r="PD125" i="65032" s="1"/>
  <c r="PA125" i="65032"/>
  <c r="PB125" i="65032" s="1"/>
  <c r="PC121" i="65032"/>
  <c r="PD121" i="65032" s="1"/>
  <c r="PA121" i="65032"/>
  <c r="PB121" i="65032" s="1"/>
  <c r="PC127" i="65032"/>
  <c r="PD127" i="65032" s="1"/>
  <c r="PA127" i="65032"/>
  <c r="PB127" i="65032" s="1"/>
  <c r="PC123" i="65032"/>
  <c r="PD123" i="65032" s="1"/>
  <c r="PA123" i="65032"/>
  <c r="PB123" i="65032" s="1"/>
  <c r="PC129" i="65032"/>
  <c r="PD129" i="65032" s="1"/>
  <c r="PA129" i="65032"/>
  <c r="PB129" i="65032" s="1"/>
  <c r="OY100" i="65032"/>
  <c r="OZ100" i="65032" s="1"/>
  <c r="OW100" i="65032"/>
  <c r="OX100" i="65032" s="1"/>
  <c r="PA136" i="65032"/>
  <c r="PB136" i="65032" s="1"/>
  <c r="PC136" i="65032"/>
  <c r="PD136" i="65032" s="1"/>
  <c r="PC131" i="65032"/>
  <c r="PD131" i="65032" s="1"/>
  <c r="PA131" i="65032"/>
  <c r="PB131" i="65032" s="1"/>
  <c r="PC113" i="65032"/>
  <c r="PD113" i="65032" s="1"/>
  <c r="PA113" i="65032"/>
  <c r="PB113" i="65032" s="1"/>
  <c r="PA132" i="65032"/>
  <c r="PB132" i="65032" s="1"/>
  <c r="PC132" i="65032"/>
  <c r="PD132" i="65032" s="1"/>
  <c r="PC117" i="65032"/>
  <c r="PD117" i="65032" s="1"/>
  <c r="PA117" i="65032"/>
  <c r="PB117" i="65032" s="1"/>
  <c r="PC120" i="65032"/>
  <c r="PD120" i="65032" s="1"/>
  <c r="PA120" i="65032"/>
  <c r="PB120" i="65032" s="1"/>
  <c r="PC118" i="65032"/>
  <c r="PD118" i="65032" s="1"/>
  <c r="PA118" i="65032"/>
  <c r="PB118" i="65032" s="1"/>
  <c r="PC130" i="65032"/>
  <c r="PD130" i="65032" s="1"/>
  <c r="PA130" i="65032"/>
  <c r="PB130" i="65032" s="1"/>
  <c r="PC114" i="65032"/>
  <c r="PD114" i="65032" s="1"/>
  <c r="PA114" i="65032"/>
  <c r="PB114" i="65032" s="1"/>
  <c r="PC115" i="65032"/>
  <c r="PD115" i="65032" s="1"/>
  <c r="PA115" i="65032"/>
  <c r="PB115" i="65032" s="1"/>
  <c r="PC119" i="65032"/>
  <c r="PD119" i="65032" s="1"/>
  <c r="PA119" i="65032"/>
  <c r="PB119" i="65032" s="1"/>
  <c r="PC116" i="65032"/>
  <c r="PD116" i="65032" s="1"/>
  <c r="PA116" i="65032"/>
  <c r="PB116" i="65032" s="1"/>
  <c r="PC124" i="65032"/>
  <c r="PD124" i="65032" s="1"/>
  <c r="PA124" i="65032"/>
  <c r="PB124" i="65032" s="1"/>
  <c r="PC126" i="65032"/>
  <c r="PD126" i="65032" s="1"/>
  <c r="PA126" i="65032"/>
  <c r="PB126" i="65032" s="1"/>
  <c r="OY109" i="65032"/>
  <c r="OZ109" i="65032" s="1"/>
  <c r="OW109" i="65032"/>
  <c r="OX109" i="65032" s="1"/>
  <c r="OY110" i="65032"/>
  <c r="OZ110" i="65032" s="1"/>
  <c r="OW110" i="65032"/>
  <c r="OX110" i="65032" s="1"/>
  <c r="OY104" i="65032"/>
  <c r="OZ104" i="65032" s="1"/>
  <c r="OW104" i="65032"/>
  <c r="OX104" i="65032" s="1"/>
  <c r="OY107" i="65032"/>
  <c r="OZ107" i="65032" s="1"/>
  <c r="OW107" i="65032"/>
  <c r="OX107" i="65032" s="1"/>
  <c r="OY95" i="65032"/>
  <c r="OZ95" i="65032" s="1"/>
  <c r="OW95" i="65032"/>
  <c r="OX95" i="65032" s="1"/>
  <c r="OY101" i="65032"/>
  <c r="OZ101" i="65032" s="1"/>
  <c r="OW101" i="65032"/>
  <c r="OX101" i="65032" s="1"/>
  <c r="OY92" i="65032"/>
  <c r="OZ92" i="65032" s="1"/>
  <c r="OW92" i="65032"/>
  <c r="OX92" i="65032" s="1"/>
  <c r="OY105" i="65032"/>
  <c r="OZ105" i="65032" s="1"/>
  <c r="OW105" i="65032"/>
  <c r="OX105" i="65032" s="1"/>
  <c r="OY97" i="65032"/>
  <c r="OZ97" i="65032" s="1"/>
  <c r="OW97" i="65032"/>
  <c r="OX97" i="65032" s="1"/>
  <c r="OY99" i="65032"/>
  <c r="OZ99" i="65032" s="1"/>
  <c r="OW99" i="65032"/>
  <c r="OX99" i="65032" s="1"/>
  <c r="OY108" i="65032"/>
  <c r="OZ108" i="65032" s="1"/>
  <c r="OW108" i="65032"/>
  <c r="OX108" i="65032" s="1"/>
  <c r="PC122" i="65032"/>
  <c r="PD122" i="65032" s="1"/>
  <c r="PA122" i="65032"/>
  <c r="PB122" i="65032" s="1"/>
  <c r="PC128" i="65032"/>
  <c r="PD128" i="65032" s="1"/>
  <c r="PA128" i="65032"/>
  <c r="PB128" i="65032" s="1"/>
  <c r="PK308" i="65032" l="1"/>
  <c r="PL308" i="65032" s="1"/>
  <c r="PI308" i="65032"/>
  <c r="PJ308" i="65032" s="1"/>
  <c r="PI303" i="65032"/>
  <c r="PJ303" i="65032" s="1"/>
  <c r="PK303" i="65032"/>
  <c r="PL303" i="65032" s="1"/>
  <c r="PK287" i="65032"/>
  <c r="PL287" i="65032" s="1"/>
  <c r="PI287" i="65032"/>
  <c r="PJ287" i="65032" s="1"/>
  <c r="PI338" i="65032"/>
  <c r="PJ338" i="65032" s="1"/>
  <c r="PK338" i="65032"/>
  <c r="PL338" i="65032" s="1"/>
  <c r="PI315" i="65032"/>
  <c r="PJ315" i="65032" s="1"/>
  <c r="PK315" i="65032"/>
  <c r="PL315" i="65032" s="1"/>
  <c r="PK317" i="65032"/>
  <c r="PL317" i="65032" s="1"/>
  <c r="PI317" i="65032"/>
  <c r="PJ317" i="65032" s="1"/>
  <c r="PI288" i="65032"/>
  <c r="PJ288" i="65032" s="1"/>
  <c r="PK288" i="65032"/>
  <c r="PL288" i="65032" s="1"/>
  <c r="PK310" i="65032"/>
  <c r="PL310" i="65032" s="1"/>
  <c r="PI310" i="65032"/>
  <c r="PJ310" i="65032" s="1"/>
  <c r="PI291" i="65032"/>
  <c r="PJ291" i="65032" s="1"/>
  <c r="PK291" i="65032"/>
  <c r="PL291" i="65032" s="1"/>
  <c r="PI309" i="65032"/>
  <c r="PJ309" i="65032" s="1"/>
  <c r="PK309" i="65032"/>
  <c r="PL309" i="65032" s="1"/>
  <c r="PI323" i="65032"/>
  <c r="PJ323" i="65032" s="1"/>
  <c r="PK323" i="65032"/>
  <c r="PL323" i="65032" s="1"/>
  <c r="PK324" i="65032"/>
  <c r="PL324" i="65032" s="1"/>
  <c r="PI324" i="65032"/>
  <c r="PJ324" i="65032" s="1"/>
  <c r="PI294" i="65032"/>
  <c r="PJ294" i="65032" s="1"/>
  <c r="PK294" i="65032"/>
  <c r="PL294" i="65032" s="1"/>
  <c r="PK297" i="65032"/>
  <c r="PL297" i="65032" s="1"/>
  <c r="PI297" i="65032"/>
  <c r="PJ297" i="65032" s="1"/>
  <c r="PI300" i="65032"/>
  <c r="PJ300" i="65032" s="1"/>
  <c r="PK300" i="65032"/>
  <c r="PL300" i="65032" s="1"/>
  <c r="PK302" i="65032"/>
  <c r="PL302" i="65032" s="1"/>
  <c r="PI302" i="65032"/>
  <c r="PJ302" i="65032" s="1"/>
  <c r="PK340" i="65032"/>
  <c r="PL340" i="65032" s="1"/>
  <c r="PI340" i="65032"/>
  <c r="PJ340" i="65032" s="1"/>
  <c r="PI301" i="65032"/>
  <c r="PJ301" i="65032" s="1"/>
  <c r="PK301" i="65032"/>
  <c r="PL301" i="65032" s="1"/>
  <c r="PK320" i="65032"/>
  <c r="PL320" i="65032" s="1"/>
  <c r="PI320" i="65032"/>
  <c r="PJ320" i="65032" s="1"/>
  <c r="PI334" i="65032"/>
  <c r="PJ334" i="65032" s="1"/>
  <c r="PK334" i="65032"/>
  <c r="PL334" i="65032" s="1"/>
  <c r="PK326" i="65032"/>
  <c r="PL326" i="65032" s="1"/>
  <c r="PI326" i="65032"/>
  <c r="PJ326" i="65032" s="1"/>
  <c r="PI299" i="65032"/>
  <c r="PJ299" i="65032" s="1"/>
  <c r="PK299" i="65032"/>
  <c r="PL299" i="65032" s="1"/>
  <c r="PI283" i="65032"/>
  <c r="PJ283" i="65032" s="1"/>
  <c r="PK283" i="65032"/>
  <c r="PL283" i="65032" s="1"/>
  <c r="PI339" i="65032"/>
  <c r="PJ339" i="65032" s="1"/>
  <c r="PK339" i="65032"/>
  <c r="PL339" i="65032" s="1"/>
  <c r="PI306" i="65032"/>
  <c r="PJ306" i="65032" s="1"/>
  <c r="PK306" i="65032"/>
  <c r="PL306" i="65032" s="1"/>
  <c r="PK327" i="65032"/>
  <c r="PL327" i="65032" s="1"/>
  <c r="PI327" i="65032"/>
  <c r="PJ327" i="65032" s="1"/>
  <c r="PK285" i="65032"/>
  <c r="PL285" i="65032" s="1"/>
  <c r="PI285" i="65032"/>
  <c r="PJ285" i="65032" s="1"/>
  <c r="PK307" i="65032"/>
  <c r="PL307" i="65032" s="1"/>
  <c r="PI307" i="65032"/>
  <c r="PJ307" i="65032" s="1"/>
  <c r="PK330" i="65032"/>
  <c r="PL330" i="65032" s="1"/>
  <c r="PI330" i="65032"/>
  <c r="PJ330" i="65032" s="1"/>
  <c r="PE282" i="65032"/>
  <c r="PF282" i="65032" s="1"/>
  <c r="PG282" i="65032"/>
  <c r="PH282" i="65032" s="1"/>
  <c r="PI296" i="65032"/>
  <c r="PJ296" i="65032" s="1"/>
  <c r="PK296" i="65032"/>
  <c r="PL296" i="65032" s="1"/>
  <c r="PI325" i="65032"/>
  <c r="PJ325" i="65032" s="1"/>
  <c r="PK325" i="65032"/>
  <c r="PL325" i="65032" s="1"/>
  <c r="PK319" i="65032"/>
  <c r="PL319" i="65032" s="1"/>
  <c r="PI319" i="65032"/>
  <c r="PJ319" i="65032" s="1"/>
  <c r="PK333" i="65032"/>
  <c r="PL333" i="65032" s="1"/>
  <c r="PI333" i="65032"/>
  <c r="PJ333" i="65032" s="1"/>
  <c r="PK318" i="65032"/>
  <c r="PL318" i="65032" s="1"/>
  <c r="PI318" i="65032"/>
  <c r="PJ318" i="65032" s="1"/>
  <c r="PI337" i="65032"/>
  <c r="PJ337" i="65032" s="1"/>
  <c r="PK337" i="65032"/>
  <c r="PL337" i="65032" s="1"/>
  <c r="PK335" i="65032"/>
  <c r="PL335" i="65032" s="1"/>
  <c r="PI335" i="65032"/>
  <c r="PJ335" i="65032" s="1"/>
  <c r="PK321" i="65032"/>
  <c r="PL321" i="65032" s="1"/>
  <c r="PI321" i="65032"/>
  <c r="PJ321" i="65032" s="1"/>
  <c r="PK305" i="65032"/>
  <c r="PL305" i="65032" s="1"/>
  <c r="PI305" i="65032"/>
  <c r="PJ305" i="65032" s="1"/>
  <c r="PI286" i="65032"/>
  <c r="PJ286" i="65032" s="1"/>
  <c r="PK286" i="65032"/>
  <c r="PL286" i="65032" s="1"/>
  <c r="PK332" i="65032"/>
  <c r="PL332" i="65032" s="1"/>
  <c r="PI332" i="65032"/>
  <c r="PJ332" i="65032" s="1"/>
  <c r="PI284" i="65032"/>
  <c r="PJ284" i="65032" s="1"/>
  <c r="PK284" i="65032"/>
  <c r="PL284" i="65032" s="1"/>
  <c r="PI322" i="65032"/>
  <c r="PJ322" i="65032" s="1"/>
  <c r="PK322" i="65032"/>
  <c r="PL322" i="65032" s="1"/>
  <c r="PI336" i="65032"/>
  <c r="PJ336" i="65032" s="1"/>
  <c r="PK336" i="65032"/>
  <c r="PL336" i="65032" s="1"/>
  <c r="PI293" i="65032"/>
  <c r="PJ293" i="65032" s="1"/>
  <c r="PK293" i="65032"/>
  <c r="PL293" i="65032" s="1"/>
  <c r="PI314" i="65032"/>
  <c r="PJ314" i="65032" s="1"/>
  <c r="PK314" i="65032"/>
  <c r="PL314" i="65032" s="1"/>
  <c r="PK329" i="65032"/>
  <c r="PL329" i="65032" s="1"/>
  <c r="PI329" i="65032"/>
  <c r="PJ329" i="65032" s="1"/>
  <c r="PI316" i="65032"/>
  <c r="PJ316" i="65032" s="1"/>
  <c r="PK316" i="65032"/>
  <c r="PL316" i="65032" s="1"/>
  <c r="PK295" i="65032"/>
  <c r="PL295" i="65032" s="1"/>
  <c r="PI295" i="65032"/>
  <c r="PJ295" i="65032" s="1"/>
  <c r="PK311" i="65032"/>
  <c r="PL311" i="65032" s="1"/>
  <c r="PI311" i="65032"/>
  <c r="PJ311" i="65032" s="1"/>
  <c r="PI289" i="65032"/>
  <c r="PJ289" i="65032" s="1"/>
  <c r="PK289" i="65032"/>
  <c r="PL289" i="65032" s="1"/>
  <c r="PI312" i="65032"/>
  <c r="PJ312" i="65032" s="1"/>
  <c r="PK312" i="65032"/>
  <c r="PL312" i="65032" s="1"/>
  <c r="PK331" i="65032"/>
  <c r="PL331" i="65032" s="1"/>
  <c r="PI331" i="65032"/>
  <c r="PJ331" i="65032" s="1"/>
  <c r="PI313" i="65032"/>
  <c r="PJ313" i="65032" s="1"/>
  <c r="PK313" i="65032"/>
  <c r="PL313" i="65032" s="1"/>
  <c r="PK298" i="65032"/>
  <c r="PL298" i="65032" s="1"/>
  <c r="PI298" i="65032"/>
  <c r="PJ298" i="65032" s="1"/>
  <c r="PI328" i="65032"/>
  <c r="PJ328" i="65032" s="1"/>
  <c r="PK328" i="65032"/>
  <c r="PL328" i="65032" s="1"/>
  <c r="PK292" i="65032"/>
  <c r="PL292" i="65032" s="1"/>
  <c r="PI292" i="65032"/>
  <c r="PJ292" i="65032" s="1"/>
  <c r="PK304" i="65032"/>
  <c r="PL304" i="65032" s="1"/>
  <c r="PI304" i="65032"/>
  <c r="PJ304" i="65032" s="1"/>
  <c r="PK290" i="65032"/>
  <c r="PL290" i="65032" s="1"/>
  <c r="PI290" i="65032"/>
  <c r="PJ290" i="65032" s="1"/>
  <c r="PI341" i="65032"/>
  <c r="PJ341" i="65032" s="1"/>
  <c r="PK341" i="65032"/>
  <c r="PL341" i="65032" s="1"/>
  <c r="LY66" i="65032"/>
  <c r="MA66" i="65032"/>
  <c r="LX193" i="65032"/>
  <c r="LX257" i="65032" s="1"/>
  <c r="FR66" i="65032"/>
  <c r="LV193" i="65032"/>
  <c r="LU257" i="65032"/>
  <c r="LV257" i="65032" s="1"/>
  <c r="LW175" i="65032"/>
  <c r="LW239" i="65032" s="1"/>
  <c r="LX48" i="65032"/>
  <c r="LV48" i="65032"/>
  <c r="LU175" i="65032"/>
  <c r="LE240" i="65032"/>
  <c r="LF240" i="65032" s="1"/>
  <c r="LF176" i="65032"/>
  <c r="LI49" i="65032"/>
  <c r="FN49" i="65032"/>
  <c r="LH176" i="65032"/>
  <c r="LH240" i="65032" s="1"/>
  <c r="LK49" i="65032"/>
  <c r="LZ197" i="65032"/>
  <c r="LY261" i="65032"/>
  <c r="LZ261" i="65032" s="1"/>
  <c r="OM62" i="65032"/>
  <c r="OK62" i="65032"/>
  <c r="GH62" i="65032"/>
  <c r="OJ189" i="65032"/>
  <c r="OJ253" i="65032" s="1"/>
  <c r="OG253" i="65032"/>
  <c r="OH253" i="65032" s="1"/>
  <c r="OH189" i="65032"/>
  <c r="FS70" i="65032"/>
  <c r="ME70" i="65032"/>
  <c r="MC70" i="65032"/>
  <c r="MB197" i="65032"/>
  <c r="MB261" i="65032" s="1"/>
  <c r="FV50" i="65032"/>
  <c r="MO50" i="65032"/>
  <c r="MQ50" i="65032"/>
  <c r="MN177" i="65032"/>
  <c r="MN241" i="65032" s="1"/>
  <c r="ML177" i="65032"/>
  <c r="MK241" i="65032"/>
  <c r="ML241" i="65032" s="1"/>
  <c r="LF159" i="65032"/>
  <c r="LE223" i="65032"/>
  <c r="LF223" i="65032" s="1"/>
  <c r="LX158" i="65032"/>
  <c r="LX222" i="65032" s="1"/>
  <c r="FR31" i="65032"/>
  <c r="LY31" i="65032"/>
  <c r="MA31" i="65032"/>
  <c r="LU222" i="65032"/>
  <c r="LV222" i="65032" s="1"/>
  <c r="LV158" i="65032"/>
  <c r="LF165" i="65032"/>
  <c r="LE229" i="65032"/>
  <c r="LF229" i="65032" s="1"/>
  <c r="FN38" i="65032"/>
  <c r="LH165" i="65032"/>
  <c r="LH229" i="65032" s="1"/>
  <c r="LI38" i="65032"/>
  <c r="LK38" i="65032"/>
  <c r="LH159" i="65032"/>
  <c r="LH223" i="65032" s="1"/>
  <c r="LK32" i="65032"/>
  <c r="LI32" i="65032"/>
  <c r="FN32" i="65032"/>
  <c r="LK170" i="65032"/>
  <c r="LK234" i="65032" s="1"/>
  <c r="LL43" i="65032"/>
  <c r="LI170" i="65032"/>
  <c r="LJ43" i="65032"/>
  <c r="LJ169" i="65032"/>
  <c r="LI233" i="65032"/>
  <c r="LJ233" i="65032" s="1"/>
  <c r="LP41" i="65032"/>
  <c r="LO168" i="65032"/>
  <c r="LO232" i="65032" s="1"/>
  <c r="MA78" i="65032"/>
  <c r="LY78" i="65032"/>
  <c r="FR78" i="65032"/>
  <c r="LX205" i="65032"/>
  <c r="LX269" i="65032" s="1"/>
  <c r="LV205" i="65032"/>
  <c r="LU269" i="65032"/>
  <c r="LV269" i="65032" s="1"/>
  <c r="LN41" i="65032"/>
  <c r="LM168" i="65032"/>
  <c r="LL169" i="65032"/>
  <c r="LL233" i="65032" s="1"/>
  <c r="LM42" i="65032"/>
  <c r="FO42" i="65032"/>
  <c r="LO42" i="65032"/>
  <c r="FS79" i="65032"/>
  <c r="MC79" i="65032"/>
  <c r="ME79" i="65032"/>
  <c r="MB206" i="65032"/>
  <c r="MB270" i="65032" s="1"/>
  <c r="LZ206" i="65032"/>
  <c r="LY270" i="65032"/>
  <c r="LZ270" i="65032" s="1"/>
  <c r="LH33" i="65032"/>
  <c r="LG160" i="65032"/>
  <c r="LG224" i="65032" s="1"/>
  <c r="MC161" i="65032"/>
  <c r="MD34" i="65032"/>
  <c r="ME161" i="65032"/>
  <c r="ME225" i="65032" s="1"/>
  <c r="MF34" i="65032"/>
  <c r="LF33" i="65032"/>
  <c r="LE160" i="65032"/>
  <c r="LL46" i="65032"/>
  <c r="LK173" i="65032"/>
  <c r="LK237" i="65032" s="1"/>
  <c r="LT57" i="65032"/>
  <c r="LS184" i="65032"/>
  <c r="LS248" i="65032" s="1"/>
  <c r="LP200" i="65032"/>
  <c r="LP264" i="65032" s="1"/>
  <c r="LQ73" i="65032"/>
  <c r="FP73" i="65032"/>
  <c r="LS73" i="65032"/>
  <c r="MX208" i="65032"/>
  <c r="MW272" i="65032"/>
  <c r="MX272" i="65032" s="1"/>
  <c r="LR57" i="65032"/>
  <c r="LQ184" i="65032"/>
  <c r="NA81" i="65032"/>
  <c r="FY81" i="65032"/>
  <c r="NC81" i="65032"/>
  <c r="MZ208" i="65032"/>
  <c r="MZ272" i="65032" s="1"/>
  <c r="NE211" i="65032"/>
  <c r="NF84" i="65032"/>
  <c r="LJ46" i="65032"/>
  <c r="LI173" i="65032"/>
  <c r="LN200" i="65032"/>
  <c r="LM264" i="65032"/>
  <c r="LN264" i="65032" s="1"/>
  <c r="NG211" i="65032"/>
  <c r="NG275" i="65032" s="1"/>
  <c r="NH84" i="65032"/>
  <c r="FR72" i="65032"/>
  <c r="LX199" i="65032"/>
  <c r="LX263" i="65032" s="1"/>
  <c r="MA72" i="65032"/>
  <c r="LY72" i="65032"/>
  <c r="LH40" i="65032"/>
  <c r="LG167" i="65032"/>
  <c r="LG231" i="65032" s="1"/>
  <c r="LV199" i="65032"/>
  <c r="LU263" i="65032"/>
  <c r="LV263" i="65032" s="1"/>
  <c r="MA209" i="65032"/>
  <c r="MA273" i="65032" s="1"/>
  <c r="MB82" i="65032"/>
  <c r="LY247" i="65032"/>
  <c r="LZ247" i="65032" s="1"/>
  <c r="LZ183" i="65032"/>
  <c r="LY226" i="65032"/>
  <c r="LZ226" i="65032" s="1"/>
  <c r="LZ162" i="65032"/>
  <c r="LV207" i="65032"/>
  <c r="LU271" i="65032"/>
  <c r="LV271" i="65032" s="1"/>
  <c r="ME56" i="65032"/>
  <c r="MC56" i="65032"/>
  <c r="MB183" i="65032"/>
  <c r="MB247" i="65032" s="1"/>
  <c r="FS56" i="65032"/>
  <c r="MA80" i="65032"/>
  <c r="LY80" i="65032"/>
  <c r="LX207" i="65032"/>
  <c r="LX271" i="65032" s="1"/>
  <c r="FR80" i="65032"/>
  <c r="ME35" i="65032"/>
  <c r="FS35" i="65032"/>
  <c r="MB162" i="65032"/>
  <c r="MB226" i="65032" s="1"/>
  <c r="MC35" i="65032"/>
  <c r="LL68" i="65032"/>
  <c r="LK195" i="65032"/>
  <c r="LK259" i="65032" s="1"/>
  <c r="LM220" i="65032"/>
  <c r="LN220" i="65032" s="1"/>
  <c r="LN156" i="65032"/>
  <c r="LQ29" i="65032"/>
  <c r="FP29" i="65032"/>
  <c r="LS29" i="65032"/>
  <c r="LP156" i="65032"/>
  <c r="LP220" i="65032" s="1"/>
  <c r="LF40" i="65032"/>
  <c r="LE167" i="65032"/>
  <c r="FQ61" i="65032"/>
  <c r="LW61" i="65032"/>
  <c r="LU61" i="65032"/>
  <c r="LT188" i="65032"/>
  <c r="LT252" i="65032" s="1"/>
  <c r="LI195" i="65032"/>
  <c r="LJ68" i="65032"/>
  <c r="LQ252" i="65032"/>
  <c r="LR252" i="65032" s="1"/>
  <c r="LR188" i="65032"/>
  <c r="LZ82" i="65032"/>
  <c r="LY209" i="65032"/>
  <c r="LK51" i="65032"/>
  <c r="LI51" i="65032"/>
  <c r="FN51" i="65032"/>
  <c r="LH178" i="65032"/>
  <c r="LH242" i="65032" s="1"/>
  <c r="LJ76" i="65032"/>
  <c r="LI203" i="65032"/>
  <c r="LL85" i="65032"/>
  <c r="LK212" i="65032"/>
  <c r="LK276" i="65032" s="1"/>
  <c r="LG172" i="65032"/>
  <c r="LG236" i="65032" s="1"/>
  <c r="LH45" i="65032"/>
  <c r="LU64" i="65032"/>
  <c r="FQ64" i="65032"/>
  <c r="LW64" i="65032"/>
  <c r="LT191" i="65032"/>
  <c r="LT255" i="65032" s="1"/>
  <c r="LF178" i="65032"/>
  <c r="LE242" i="65032"/>
  <c r="LF242" i="65032" s="1"/>
  <c r="LL76" i="65032"/>
  <c r="LK203" i="65032"/>
  <c r="LK267" i="65032" s="1"/>
  <c r="LJ85" i="65032"/>
  <c r="LI212" i="65032"/>
  <c r="LF45" i="65032"/>
  <c r="LE172" i="65032"/>
  <c r="LR191" i="65032"/>
  <c r="LQ255" i="65032"/>
  <c r="LR255" i="65032" s="1"/>
  <c r="FS63" i="65032"/>
  <c r="MC63" i="65032"/>
  <c r="ME63" i="65032"/>
  <c r="MB190" i="65032"/>
  <c r="MB254" i="65032" s="1"/>
  <c r="LO86" i="65032"/>
  <c r="LM86" i="65032"/>
  <c r="FO86" i="65032"/>
  <c r="LL213" i="65032"/>
  <c r="LL277" i="65032" s="1"/>
  <c r="FM24" i="65032"/>
  <c r="LI27" i="65032"/>
  <c r="LK27" i="65032"/>
  <c r="FN27" i="65032"/>
  <c r="LH154" i="65032"/>
  <c r="LH218" i="65032" s="1"/>
  <c r="LF44" i="65032"/>
  <c r="LE171" i="65032"/>
  <c r="LP164" i="65032"/>
  <c r="LP228" i="65032" s="1"/>
  <c r="LS37" i="65032"/>
  <c r="FP37" i="65032"/>
  <c r="LQ37" i="65032"/>
  <c r="LF154" i="65032"/>
  <c r="LE218" i="65032"/>
  <c r="LF218" i="65032" s="1"/>
  <c r="LJ157" i="65032"/>
  <c r="LI221" i="65032"/>
  <c r="LJ221" i="65032" s="1"/>
  <c r="LJ196" i="65032"/>
  <c r="LI260" i="65032"/>
  <c r="LJ260" i="65032" s="1"/>
  <c r="LH44" i="65032"/>
  <c r="LG171" i="65032"/>
  <c r="LG235" i="65032" s="1"/>
  <c r="LM30" i="65032"/>
  <c r="FO30" i="65032"/>
  <c r="LL157" i="65032"/>
  <c r="LL221" i="65032" s="1"/>
  <c r="LO30" i="65032"/>
  <c r="LG155" i="65032"/>
  <c r="LG219" i="65032" s="1"/>
  <c r="LH28" i="65032"/>
  <c r="LM69" i="65032"/>
  <c r="LO69" i="65032"/>
  <c r="FO69" i="65032"/>
  <c r="LL196" i="65032"/>
  <c r="LL260" i="65032" s="1"/>
  <c r="LZ190" i="65032"/>
  <c r="LY254" i="65032"/>
  <c r="LZ254" i="65032" s="1"/>
  <c r="LJ213" i="65032"/>
  <c r="LI277" i="65032"/>
  <c r="LJ277" i="65032" s="1"/>
  <c r="LE155" i="65032"/>
  <c r="LF28" i="65032"/>
  <c r="LM228" i="65032"/>
  <c r="LN228" i="65032" s="1"/>
  <c r="LN164" i="65032"/>
  <c r="LI166" i="65032"/>
  <c r="LJ39" i="65032"/>
  <c r="MB67" i="65032"/>
  <c r="MA194" i="65032"/>
  <c r="MA258" i="65032" s="1"/>
  <c r="LV163" i="65032"/>
  <c r="LU227" i="65032"/>
  <c r="LV227" i="65032" s="1"/>
  <c r="LJ54" i="65032"/>
  <c r="LI181" i="65032"/>
  <c r="LP71" i="65032"/>
  <c r="LO198" i="65032"/>
  <c r="LO262" i="65032" s="1"/>
  <c r="LM47" i="65032"/>
  <c r="LO47" i="65032"/>
  <c r="FO47" i="65032"/>
  <c r="LL174" i="65032"/>
  <c r="LL238" i="65032" s="1"/>
  <c r="LO83" i="65032"/>
  <c r="LM83" i="65032"/>
  <c r="FO83" i="65032"/>
  <c r="LL210" i="65032"/>
  <c r="LL274" i="65032" s="1"/>
  <c r="LL192" i="65032"/>
  <c r="LL256" i="65032" s="1"/>
  <c r="LM65" i="65032"/>
  <c r="LO65" i="65032"/>
  <c r="FO65" i="65032"/>
  <c r="LL54" i="65032"/>
  <c r="LK181" i="65032"/>
  <c r="LK245" i="65032" s="1"/>
  <c r="LI250" i="65032"/>
  <c r="LJ250" i="65032" s="1"/>
  <c r="LJ186" i="65032"/>
  <c r="LY36" i="65032"/>
  <c r="MA36" i="65032"/>
  <c r="LX163" i="65032"/>
  <c r="LX227" i="65032" s="1"/>
  <c r="FR36" i="65032"/>
  <c r="LN71" i="65032"/>
  <c r="LM198" i="65032"/>
  <c r="LV75" i="65032"/>
  <c r="LU202" i="65032"/>
  <c r="LZ74" i="65032"/>
  <c r="LY201" i="65032"/>
  <c r="LL39" i="65032"/>
  <c r="LK166" i="65032"/>
  <c r="LK230" i="65032" s="1"/>
  <c r="LO179" i="65032"/>
  <c r="LO243" i="65032" s="1"/>
  <c r="LP52" i="65032"/>
  <c r="LJ174" i="65032"/>
  <c r="LI238" i="65032"/>
  <c r="LJ238" i="65032" s="1"/>
  <c r="LX60" i="65032"/>
  <c r="LW187" i="65032"/>
  <c r="LW251" i="65032" s="1"/>
  <c r="LJ210" i="65032"/>
  <c r="LI274" i="65032"/>
  <c r="LJ274" i="65032" s="1"/>
  <c r="MB74" i="65032"/>
  <c r="MA201" i="65032"/>
  <c r="MA265" i="65032" s="1"/>
  <c r="LN52" i="65032"/>
  <c r="LM179" i="65032"/>
  <c r="LZ67" i="65032"/>
  <c r="LY194" i="65032"/>
  <c r="LV60" i="65032"/>
  <c r="LU187" i="65032"/>
  <c r="LM59" i="65032"/>
  <c r="LO59" i="65032"/>
  <c r="FO59" i="65032"/>
  <c r="LL186" i="65032"/>
  <c r="LL250" i="65032" s="1"/>
  <c r="LJ192" i="65032"/>
  <c r="LI256" i="65032"/>
  <c r="LJ256" i="65032" s="1"/>
  <c r="LW202" i="65032"/>
  <c r="LW266" i="65032" s="1"/>
  <c r="LX75" i="65032"/>
  <c r="LJ77" i="65032"/>
  <c r="LI204" i="65032"/>
  <c r="LL77" i="65032"/>
  <c r="LK204" i="65032"/>
  <c r="LK268" i="65032" s="1"/>
  <c r="LI182" i="65032"/>
  <c r="LJ55" i="65032"/>
  <c r="LK180" i="65032"/>
  <c r="LK244" i="65032" s="1"/>
  <c r="LL53" i="65032"/>
  <c r="LI180" i="65032"/>
  <c r="LJ53" i="65032"/>
  <c r="LK182" i="65032"/>
  <c r="LK246" i="65032" s="1"/>
  <c r="LL55" i="65032"/>
  <c r="LL58" i="65032"/>
  <c r="LK185" i="65032"/>
  <c r="LK249" i="65032" s="1"/>
  <c r="LJ58" i="65032"/>
  <c r="LI185" i="65032"/>
  <c r="PE128" i="65032"/>
  <c r="PF128" i="65032" s="1"/>
  <c r="PG128" i="65032"/>
  <c r="PH128" i="65032" s="1"/>
  <c r="PE122" i="65032"/>
  <c r="PF122" i="65032" s="1"/>
  <c r="PG122" i="65032"/>
  <c r="PH122" i="65032" s="1"/>
  <c r="PC108" i="65032"/>
  <c r="PD108" i="65032" s="1"/>
  <c r="PA108" i="65032"/>
  <c r="PB108" i="65032" s="1"/>
  <c r="PC99" i="65032"/>
  <c r="PD99" i="65032" s="1"/>
  <c r="PA99" i="65032"/>
  <c r="PB99" i="65032" s="1"/>
  <c r="PC97" i="65032"/>
  <c r="PD97" i="65032" s="1"/>
  <c r="PA97" i="65032"/>
  <c r="PB97" i="65032" s="1"/>
  <c r="PC105" i="65032"/>
  <c r="PD105" i="65032" s="1"/>
  <c r="PA105" i="65032"/>
  <c r="PB105" i="65032" s="1"/>
  <c r="PC92" i="65032"/>
  <c r="PD92" i="65032" s="1"/>
  <c r="PA92" i="65032"/>
  <c r="PB92" i="65032" s="1"/>
  <c r="PC101" i="65032"/>
  <c r="PD101" i="65032" s="1"/>
  <c r="PA101" i="65032"/>
  <c r="PB101" i="65032" s="1"/>
  <c r="PC95" i="65032"/>
  <c r="PD95" i="65032" s="1"/>
  <c r="PA95" i="65032"/>
  <c r="PB95" i="65032" s="1"/>
  <c r="PC107" i="65032"/>
  <c r="PD107" i="65032" s="1"/>
  <c r="PA107" i="65032"/>
  <c r="PB107" i="65032" s="1"/>
  <c r="PC104" i="65032"/>
  <c r="PD104" i="65032" s="1"/>
  <c r="PA104" i="65032"/>
  <c r="PB104" i="65032" s="1"/>
  <c r="PC110" i="65032"/>
  <c r="PD110" i="65032" s="1"/>
  <c r="PA110" i="65032"/>
  <c r="PB110" i="65032" s="1"/>
  <c r="PC109" i="65032"/>
  <c r="PD109" i="65032" s="1"/>
  <c r="PA109" i="65032"/>
  <c r="PB109" i="65032" s="1"/>
  <c r="PE126" i="65032"/>
  <c r="PF126" i="65032" s="1"/>
  <c r="PG126" i="65032"/>
  <c r="PH126" i="65032" s="1"/>
  <c r="PE124" i="65032"/>
  <c r="PF124" i="65032" s="1"/>
  <c r="PG124" i="65032"/>
  <c r="PH124" i="65032" s="1"/>
  <c r="PE116" i="65032"/>
  <c r="PF116" i="65032" s="1"/>
  <c r="PG116" i="65032"/>
  <c r="PH116" i="65032" s="1"/>
  <c r="PE119" i="65032"/>
  <c r="PF119" i="65032" s="1"/>
  <c r="PG119" i="65032"/>
  <c r="PH119" i="65032" s="1"/>
  <c r="PE115" i="65032"/>
  <c r="PF115" i="65032" s="1"/>
  <c r="PG115" i="65032"/>
  <c r="PH115" i="65032" s="1"/>
  <c r="PE114" i="65032"/>
  <c r="PF114" i="65032" s="1"/>
  <c r="PG114" i="65032"/>
  <c r="PH114" i="65032" s="1"/>
  <c r="PE130" i="65032"/>
  <c r="PF130" i="65032" s="1"/>
  <c r="PG130" i="65032"/>
  <c r="PH130" i="65032" s="1"/>
  <c r="PE118" i="65032"/>
  <c r="PF118" i="65032" s="1"/>
  <c r="PG118" i="65032"/>
  <c r="PH118" i="65032" s="1"/>
  <c r="PE120" i="65032"/>
  <c r="PF120" i="65032" s="1"/>
  <c r="PG120" i="65032"/>
  <c r="PH120" i="65032" s="1"/>
  <c r="PE117" i="65032"/>
  <c r="PF117" i="65032" s="1"/>
  <c r="PG117" i="65032"/>
  <c r="PH117" i="65032" s="1"/>
  <c r="PE113" i="65032"/>
  <c r="PF113" i="65032" s="1"/>
  <c r="PG113" i="65032"/>
  <c r="PH113" i="65032" s="1"/>
  <c r="PE131" i="65032"/>
  <c r="PF131" i="65032" s="1"/>
  <c r="PG131" i="65032"/>
  <c r="PH131" i="65032" s="1"/>
  <c r="PC100" i="65032"/>
  <c r="PD100" i="65032" s="1"/>
  <c r="PA100" i="65032"/>
  <c r="PB100" i="65032" s="1"/>
  <c r="PE129" i="65032"/>
  <c r="PF129" i="65032" s="1"/>
  <c r="PG129" i="65032"/>
  <c r="PH129" i="65032" s="1"/>
  <c r="PE123" i="65032"/>
  <c r="PF123" i="65032" s="1"/>
  <c r="PG123" i="65032"/>
  <c r="PH123" i="65032" s="1"/>
  <c r="PE127" i="65032"/>
  <c r="PF127" i="65032" s="1"/>
  <c r="PG127" i="65032"/>
  <c r="PH127" i="65032" s="1"/>
  <c r="PE121" i="65032"/>
  <c r="PF121" i="65032" s="1"/>
  <c r="PG121" i="65032"/>
  <c r="PH121" i="65032" s="1"/>
  <c r="PE125" i="65032"/>
  <c r="PF125" i="65032" s="1"/>
  <c r="PG125" i="65032"/>
  <c r="PH125" i="65032" s="1"/>
  <c r="PC91" i="65032"/>
  <c r="PD91" i="65032" s="1"/>
  <c r="PA91" i="65032"/>
  <c r="PB91" i="65032" s="1"/>
  <c r="PC93" i="65032"/>
  <c r="PD93" i="65032" s="1"/>
  <c r="PA93" i="65032"/>
  <c r="PB93" i="65032" s="1"/>
  <c r="PC103" i="65032"/>
  <c r="PD103" i="65032" s="1"/>
  <c r="PA103" i="65032"/>
  <c r="PB103" i="65032" s="1"/>
  <c r="PC102" i="65032"/>
  <c r="PD102" i="65032" s="1"/>
  <c r="PA102" i="65032"/>
  <c r="PB102" i="65032" s="1"/>
  <c r="PC98" i="65032"/>
  <c r="PD98" i="65032" s="1"/>
  <c r="PA98" i="65032"/>
  <c r="PB98" i="65032" s="1"/>
  <c r="PC96" i="65032"/>
  <c r="PD96" i="65032" s="1"/>
  <c r="PA96" i="65032"/>
  <c r="PB96" i="65032" s="1"/>
  <c r="PC106" i="65032"/>
  <c r="PD106" i="65032" s="1"/>
  <c r="PA106" i="65032"/>
  <c r="PB106" i="65032" s="1"/>
  <c r="PC94" i="65032"/>
  <c r="PD94" i="65032" s="1"/>
  <c r="PA94" i="65032"/>
  <c r="PB94" i="65032" s="1"/>
  <c r="PE145" i="65032"/>
  <c r="PF145" i="65032" s="1"/>
  <c r="PG145" i="65032"/>
  <c r="PH145" i="65032" s="1"/>
  <c r="PE139" i="65032"/>
  <c r="PF139" i="65032" s="1"/>
  <c r="PG139" i="65032"/>
  <c r="PH139" i="65032" s="1"/>
  <c r="PE141" i="65032"/>
  <c r="PF141" i="65032" s="1"/>
  <c r="PG141" i="65032"/>
  <c r="PH141" i="65032" s="1"/>
  <c r="PE143" i="65032"/>
  <c r="PF143" i="65032" s="1"/>
  <c r="PG143" i="65032"/>
  <c r="PH143" i="65032" s="1"/>
  <c r="PE111" i="65032"/>
  <c r="PF111" i="65032" s="1"/>
  <c r="PG111" i="65032"/>
  <c r="PH111" i="65032" s="1"/>
  <c r="PE112" i="65032"/>
  <c r="PF112" i="65032" s="1"/>
  <c r="PG112" i="65032"/>
  <c r="PH112" i="65032" s="1"/>
  <c r="PG132" i="65032"/>
  <c r="PH132" i="65032" s="1"/>
  <c r="PE132" i="65032"/>
  <c r="PF132" i="65032" s="1"/>
  <c r="PG136" i="65032"/>
  <c r="PH136" i="65032" s="1"/>
  <c r="PE136" i="65032"/>
  <c r="PF136" i="65032" s="1"/>
  <c r="PG138" i="65032"/>
  <c r="PH138" i="65032" s="1"/>
  <c r="PE138" i="65032"/>
  <c r="PF138" i="65032" s="1"/>
  <c r="PG147" i="65032"/>
  <c r="PH147" i="65032" s="1"/>
  <c r="PE147" i="65032"/>
  <c r="PF147" i="65032" s="1"/>
  <c r="PG149" i="65032"/>
  <c r="PH149" i="65032" s="1"/>
  <c r="PE149" i="65032"/>
  <c r="PF149" i="65032" s="1"/>
  <c r="PG148" i="65032"/>
  <c r="PH148" i="65032" s="1"/>
  <c r="PE148" i="65032"/>
  <c r="PF148" i="65032" s="1"/>
  <c r="PG150" i="65032"/>
  <c r="PH150" i="65032" s="1"/>
  <c r="PE150" i="65032"/>
  <c r="PF150" i="65032" s="1"/>
  <c r="PG135" i="65032"/>
  <c r="PH135" i="65032" s="1"/>
  <c r="PE135" i="65032"/>
  <c r="PF135" i="65032" s="1"/>
  <c r="PE146" i="65032"/>
  <c r="PF146" i="65032" s="1"/>
  <c r="PG146" i="65032"/>
  <c r="PH146" i="65032" s="1"/>
  <c r="PE142" i="65032"/>
  <c r="PF142" i="65032" s="1"/>
  <c r="PG142" i="65032"/>
  <c r="PH142" i="65032" s="1"/>
  <c r="PG137" i="65032"/>
  <c r="PH137" i="65032" s="1"/>
  <c r="PE137" i="65032"/>
  <c r="PF137" i="65032" s="1"/>
  <c r="PG133" i="65032"/>
  <c r="PH133" i="65032" s="1"/>
  <c r="PE133" i="65032"/>
  <c r="PF133" i="65032" s="1"/>
  <c r="PE144" i="65032"/>
  <c r="PF144" i="65032" s="1"/>
  <c r="PG144" i="65032"/>
  <c r="PH144" i="65032" s="1"/>
  <c r="PE140" i="65032"/>
  <c r="PF140" i="65032" s="1"/>
  <c r="PG140" i="65032"/>
  <c r="PH140" i="65032" s="1"/>
  <c r="PG134" i="65032"/>
  <c r="PH134" i="65032" s="1"/>
  <c r="PE134" i="65032"/>
  <c r="PF134" i="65032" s="1"/>
  <c r="PM316" i="65032" l="1"/>
  <c r="PN316" i="65032" s="1"/>
  <c r="PO316" i="65032"/>
  <c r="PP316" i="65032" s="1"/>
  <c r="PO332" i="65032"/>
  <c r="PP332" i="65032" s="1"/>
  <c r="PM332" i="65032"/>
  <c r="PN332" i="65032" s="1"/>
  <c r="PM318" i="65032"/>
  <c r="PN318" i="65032" s="1"/>
  <c r="PO318" i="65032"/>
  <c r="PP318" i="65032" s="1"/>
  <c r="PM283" i="65032"/>
  <c r="PN283" i="65032" s="1"/>
  <c r="PO283" i="65032"/>
  <c r="PP283" i="65032" s="1"/>
  <c r="PM290" i="65032"/>
  <c r="PN290" i="65032" s="1"/>
  <c r="PO290" i="65032"/>
  <c r="PP290" i="65032" s="1"/>
  <c r="PO292" i="65032"/>
  <c r="PP292" i="65032" s="1"/>
  <c r="PM292" i="65032"/>
  <c r="PN292" i="65032" s="1"/>
  <c r="PO289" i="65032"/>
  <c r="PP289" i="65032" s="1"/>
  <c r="PM289" i="65032"/>
  <c r="PN289" i="65032" s="1"/>
  <c r="PM311" i="65032"/>
  <c r="PN311" i="65032" s="1"/>
  <c r="PO311" i="65032"/>
  <c r="PP311" i="65032" s="1"/>
  <c r="PM286" i="65032"/>
  <c r="PN286" i="65032" s="1"/>
  <c r="PO286" i="65032"/>
  <c r="PP286" i="65032" s="1"/>
  <c r="PO337" i="65032"/>
  <c r="PP337" i="65032" s="1"/>
  <c r="PM337" i="65032"/>
  <c r="PN337" i="65032" s="1"/>
  <c r="PM325" i="65032"/>
  <c r="PN325" i="65032" s="1"/>
  <c r="PO325" i="65032"/>
  <c r="PP325" i="65032" s="1"/>
  <c r="PI282" i="65032"/>
  <c r="PJ282" i="65032" s="1"/>
  <c r="PK282" i="65032"/>
  <c r="PL282" i="65032" s="1"/>
  <c r="PM285" i="65032"/>
  <c r="PN285" i="65032" s="1"/>
  <c r="PO285" i="65032"/>
  <c r="PP285" i="65032" s="1"/>
  <c r="PM326" i="65032"/>
  <c r="PN326" i="65032" s="1"/>
  <c r="PO326" i="65032"/>
  <c r="PP326" i="65032" s="1"/>
  <c r="PO323" i="65032"/>
  <c r="PP323" i="65032" s="1"/>
  <c r="PM323" i="65032"/>
  <c r="PN323" i="65032" s="1"/>
  <c r="PO291" i="65032"/>
  <c r="PP291" i="65032" s="1"/>
  <c r="PM291" i="65032"/>
  <c r="PN291" i="65032" s="1"/>
  <c r="PO288" i="65032"/>
  <c r="PP288" i="65032" s="1"/>
  <c r="PM288" i="65032"/>
  <c r="PN288" i="65032" s="1"/>
  <c r="PM315" i="65032"/>
  <c r="PN315" i="65032" s="1"/>
  <c r="PO315" i="65032"/>
  <c r="PP315" i="65032" s="1"/>
  <c r="PO314" i="65032"/>
  <c r="PP314" i="65032" s="1"/>
  <c r="PM314" i="65032"/>
  <c r="PN314" i="65032" s="1"/>
  <c r="PO284" i="65032"/>
  <c r="PP284" i="65032" s="1"/>
  <c r="PM284" i="65032"/>
  <c r="PN284" i="65032" s="1"/>
  <c r="PM335" i="65032"/>
  <c r="PN335" i="65032" s="1"/>
  <c r="PO335" i="65032"/>
  <c r="PP335" i="65032" s="1"/>
  <c r="PM330" i="65032"/>
  <c r="PN330" i="65032" s="1"/>
  <c r="PO330" i="65032"/>
  <c r="PP330" i="65032" s="1"/>
  <c r="PM306" i="65032"/>
  <c r="PN306" i="65032" s="1"/>
  <c r="PO306" i="65032"/>
  <c r="PP306" i="65032" s="1"/>
  <c r="PO301" i="65032"/>
  <c r="PP301" i="65032" s="1"/>
  <c r="PM301" i="65032"/>
  <c r="PN301" i="65032" s="1"/>
  <c r="PM317" i="65032"/>
  <c r="PN317" i="65032" s="1"/>
  <c r="PO317" i="65032"/>
  <c r="PP317" i="65032" s="1"/>
  <c r="PO341" i="65032"/>
  <c r="PP341" i="65032" s="1"/>
  <c r="PM341" i="65032"/>
  <c r="PN341" i="65032" s="1"/>
  <c r="PM328" i="65032"/>
  <c r="PN328" i="65032" s="1"/>
  <c r="PO328" i="65032"/>
  <c r="PP328" i="65032" s="1"/>
  <c r="PM298" i="65032"/>
  <c r="PN298" i="65032" s="1"/>
  <c r="PO298" i="65032"/>
  <c r="PP298" i="65032" s="1"/>
  <c r="PO331" i="65032"/>
  <c r="PP331" i="65032" s="1"/>
  <c r="PM331" i="65032"/>
  <c r="PN331" i="65032" s="1"/>
  <c r="PO293" i="65032"/>
  <c r="PP293" i="65032" s="1"/>
  <c r="PM293" i="65032"/>
  <c r="PN293" i="65032" s="1"/>
  <c r="PO322" i="65032"/>
  <c r="PP322" i="65032" s="1"/>
  <c r="PM322" i="65032"/>
  <c r="PN322" i="65032" s="1"/>
  <c r="PO321" i="65032"/>
  <c r="PP321" i="65032" s="1"/>
  <c r="PM321" i="65032"/>
  <c r="PN321" i="65032" s="1"/>
  <c r="PO333" i="65032"/>
  <c r="PP333" i="65032" s="1"/>
  <c r="PM333" i="65032"/>
  <c r="PN333" i="65032" s="1"/>
  <c r="PM307" i="65032"/>
  <c r="PN307" i="65032" s="1"/>
  <c r="PO307" i="65032"/>
  <c r="PP307" i="65032" s="1"/>
  <c r="PO339" i="65032"/>
  <c r="PP339" i="65032" s="1"/>
  <c r="PM339" i="65032"/>
  <c r="PN339" i="65032" s="1"/>
  <c r="PM299" i="65032"/>
  <c r="PN299" i="65032" s="1"/>
  <c r="PO299" i="65032"/>
  <c r="PP299" i="65032" s="1"/>
  <c r="PM334" i="65032"/>
  <c r="PN334" i="65032" s="1"/>
  <c r="PO334" i="65032"/>
  <c r="PP334" i="65032" s="1"/>
  <c r="PM320" i="65032"/>
  <c r="PN320" i="65032" s="1"/>
  <c r="PO320" i="65032"/>
  <c r="PP320" i="65032" s="1"/>
  <c r="PM302" i="65032"/>
  <c r="PN302" i="65032" s="1"/>
  <c r="PO302" i="65032"/>
  <c r="PP302" i="65032" s="1"/>
  <c r="PM294" i="65032"/>
  <c r="PN294" i="65032" s="1"/>
  <c r="PO294" i="65032"/>
  <c r="PP294" i="65032" s="1"/>
  <c r="PO324" i="65032"/>
  <c r="PP324" i="65032" s="1"/>
  <c r="PM324" i="65032"/>
  <c r="PN324" i="65032" s="1"/>
  <c r="PM287" i="65032"/>
  <c r="PN287" i="65032" s="1"/>
  <c r="PO287" i="65032"/>
  <c r="PP287" i="65032" s="1"/>
  <c r="PM336" i="65032"/>
  <c r="PN336" i="65032" s="1"/>
  <c r="PO336" i="65032"/>
  <c r="PP336" i="65032" s="1"/>
  <c r="PO305" i="65032"/>
  <c r="PP305" i="65032" s="1"/>
  <c r="PM305" i="65032"/>
  <c r="PN305" i="65032" s="1"/>
  <c r="PM319" i="65032"/>
  <c r="PN319" i="65032" s="1"/>
  <c r="PO319" i="65032"/>
  <c r="PP319" i="65032" s="1"/>
  <c r="PO310" i="65032"/>
  <c r="PP310" i="65032" s="1"/>
  <c r="PM310" i="65032"/>
  <c r="PN310" i="65032" s="1"/>
  <c r="PM303" i="65032"/>
  <c r="PN303" i="65032" s="1"/>
  <c r="PO303" i="65032"/>
  <c r="PP303" i="65032" s="1"/>
  <c r="PM304" i="65032"/>
  <c r="PN304" i="65032" s="1"/>
  <c r="PO304" i="65032"/>
  <c r="PP304" i="65032" s="1"/>
  <c r="PM313" i="65032"/>
  <c r="PN313" i="65032" s="1"/>
  <c r="PO313" i="65032"/>
  <c r="PP313" i="65032" s="1"/>
  <c r="PO312" i="65032"/>
  <c r="PP312" i="65032" s="1"/>
  <c r="PM312" i="65032"/>
  <c r="PN312" i="65032" s="1"/>
  <c r="PM295" i="65032"/>
  <c r="PN295" i="65032" s="1"/>
  <c r="PO295" i="65032"/>
  <c r="PP295" i="65032" s="1"/>
  <c r="PM329" i="65032"/>
  <c r="PN329" i="65032" s="1"/>
  <c r="PO329" i="65032"/>
  <c r="PP329" i="65032" s="1"/>
  <c r="PO296" i="65032"/>
  <c r="PP296" i="65032" s="1"/>
  <c r="PM296" i="65032"/>
  <c r="PN296" i="65032" s="1"/>
  <c r="PO327" i="65032"/>
  <c r="PP327" i="65032" s="1"/>
  <c r="PM327" i="65032"/>
  <c r="PN327" i="65032" s="1"/>
  <c r="PM340" i="65032"/>
  <c r="PN340" i="65032" s="1"/>
  <c r="PO340" i="65032"/>
  <c r="PP340" i="65032" s="1"/>
  <c r="PO300" i="65032"/>
  <c r="PP300" i="65032" s="1"/>
  <c r="PM300" i="65032"/>
  <c r="PN300" i="65032" s="1"/>
  <c r="PM297" i="65032"/>
  <c r="PN297" i="65032" s="1"/>
  <c r="PO297" i="65032"/>
  <c r="PP297" i="65032" s="1"/>
  <c r="PM309" i="65032"/>
  <c r="PN309" i="65032" s="1"/>
  <c r="PO309" i="65032"/>
  <c r="PP309" i="65032" s="1"/>
  <c r="PM338" i="65032"/>
  <c r="PN338" i="65032" s="1"/>
  <c r="PO338" i="65032"/>
  <c r="PP338" i="65032" s="1"/>
  <c r="PO308" i="65032"/>
  <c r="PP308" i="65032" s="1"/>
  <c r="PM308" i="65032"/>
  <c r="PN308" i="65032" s="1"/>
  <c r="MA193" i="65032"/>
  <c r="MA257" i="65032" s="1"/>
  <c r="MB66" i="65032"/>
  <c r="LZ66" i="65032"/>
  <c r="LY193" i="65032"/>
  <c r="LY48" i="65032"/>
  <c r="MA48" i="65032"/>
  <c r="FR48" i="65032"/>
  <c r="LX175" i="65032"/>
  <c r="LX239" i="65032" s="1"/>
  <c r="LV175" i="65032"/>
  <c r="LU239" i="65032"/>
  <c r="LV239" i="65032" s="1"/>
  <c r="LJ49" i="65032"/>
  <c r="LI176" i="65032"/>
  <c r="LK176" i="65032"/>
  <c r="LK240" i="65032" s="1"/>
  <c r="LL49" i="65032"/>
  <c r="OM189" i="65032"/>
  <c r="OM253" i="65032" s="1"/>
  <c r="ON62" i="65032"/>
  <c r="MF70" i="65032"/>
  <c r="ME197" i="65032"/>
  <c r="ME261" i="65032" s="1"/>
  <c r="OK189" i="65032"/>
  <c r="OL62" i="65032"/>
  <c r="MD70" i="65032"/>
  <c r="MC197" i="65032"/>
  <c r="MO177" i="65032"/>
  <c r="MP50" i="65032"/>
  <c r="MQ177" i="65032"/>
  <c r="MQ241" i="65032" s="1"/>
  <c r="MR50" i="65032"/>
  <c r="LL32" i="65032"/>
  <c r="LK159" i="65032"/>
  <c r="LK223" i="65032" s="1"/>
  <c r="LL38" i="65032"/>
  <c r="LK165" i="65032"/>
  <c r="LK229" i="65032" s="1"/>
  <c r="MA158" i="65032"/>
  <c r="MA222" i="65032" s="1"/>
  <c r="MB31" i="65032"/>
  <c r="LJ32" i="65032"/>
  <c r="LI159" i="65032"/>
  <c r="LI165" i="65032"/>
  <c r="LJ38" i="65032"/>
  <c r="LY158" i="65032"/>
  <c r="LZ31" i="65032"/>
  <c r="LJ170" i="65032"/>
  <c r="LI234" i="65032"/>
  <c r="LJ234" i="65032" s="1"/>
  <c r="LM43" i="65032"/>
  <c r="LO43" i="65032"/>
  <c r="FO43" i="65032"/>
  <c r="LL170" i="65032"/>
  <c r="LL234" i="65032" s="1"/>
  <c r="LP42" i="65032"/>
  <c r="LO169" i="65032"/>
  <c r="LO233" i="65032" s="1"/>
  <c r="LM232" i="65032"/>
  <c r="LN232" i="65032" s="1"/>
  <c r="LN168" i="65032"/>
  <c r="LQ41" i="65032"/>
  <c r="FP41" i="65032"/>
  <c r="LP168" i="65032"/>
  <c r="LP232" i="65032" s="1"/>
  <c r="LS41" i="65032"/>
  <c r="LN42" i="65032"/>
  <c r="LM169" i="65032"/>
  <c r="LZ78" i="65032"/>
  <c r="LY205" i="65032"/>
  <c r="MB78" i="65032"/>
  <c r="MA205" i="65032"/>
  <c r="MA269" i="65032" s="1"/>
  <c r="MF79" i="65032"/>
  <c r="ME206" i="65032"/>
  <c r="ME270" i="65032" s="1"/>
  <c r="MD79" i="65032"/>
  <c r="MC206" i="65032"/>
  <c r="LF160" i="65032"/>
  <c r="LE224" i="65032"/>
  <c r="LF224" i="65032" s="1"/>
  <c r="MF161" i="65032"/>
  <c r="MF225" i="65032" s="1"/>
  <c r="MI34" i="65032"/>
  <c r="MG34" i="65032"/>
  <c r="FT34" i="65032"/>
  <c r="MD161" i="65032"/>
  <c r="MC225" i="65032"/>
  <c r="MD225" i="65032" s="1"/>
  <c r="LK33" i="65032"/>
  <c r="FN33" i="65032"/>
  <c r="LH160" i="65032"/>
  <c r="LH224" i="65032" s="1"/>
  <c r="LI33" i="65032"/>
  <c r="NF211" i="65032"/>
  <c r="NE275" i="65032"/>
  <c r="NF275" i="65032" s="1"/>
  <c r="NA208" i="65032"/>
  <c r="NB81" i="65032"/>
  <c r="LS200" i="65032"/>
  <c r="LS264" i="65032" s="1"/>
  <c r="LT73" i="65032"/>
  <c r="NH211" i="65032"/>
  <c r="NH275" i="65032" s="1"/>
  <c r="GA84" i="65032"/>
  <c r="NI84" i="65032"/>
  <c r="NK84" i="65032"/>
  <c r="LI237" i="65032"/>
  <c r="LJ237" i="65032" s="1"/>
  <c r="LJ173" i="65032"/>
  <c r="LQ248" i="65032"/>
  <c r="LR248" i="65032" s="1"/>
  <c r="LR184" i="65032"/>
  <c r="LU57" i="65032"/>
  <c r="LW57" i="65032"/>
  <c r="FQ57" i="65032"/>
  <c r="LT184" i="65032"/>
  <c r="LT248" i="65032" s="1"/>
  <c r="NC208" i="65032"/>
  <c r="NC272" i="65032" s="1"/>
  <c r="ND81" i="65032"/>
  <c r="LR73" i="65032"/>
  <c r="LQ200" i="65032"/>
  <c r="LM46" i="65032"/>
  <c r="LL173" i="65032"/>
  <c r="LL237" i="65032" s="1"/>
  <c r="LO46" i="65032"/>
  <c r="FO46" i="65032"/>
  <c r="LE231" i="65032"/>
  <c r="LF231" i="65032" s="1"/>
  <c r="LF167" i="65032"/>
  <c r="LZ80" i="65032"/>
  <c r="LY207" i="65032"/>
  <c r="LY199" i="65032"/>
  <c r="LZ72" i="65032"/>
  <c r="LJ195" i="65032"/>
  <c r="LI259" i="65032"/>
  <c r="LJ259" i="65032" s="1"/>
  <c r="LU188" i="65032"/>
  <c r="LV61" i="65032"/>
  <c r="LR29" i="65032"/>
  <c r="LQ156" i="65032"/>
  <c r="FO68" i="65032"/>
  <c r="LL195" i="65032"/>
  <c r="LL259" i="65032" s="1"/>
  <c r="LO68" i="65032"/>
  <c r="LM68" i="65032"/>
  <c r="MF35" i="65032"/>
  <c r="ME162" i="65032"/>
  <c r="ME226" i="65032" s="1"/>
  <c r="MA207" i="65032"/>
  <c r="MA271" i="65032" s="1"/>
  <c r="MB80" i="65032"/>
  <c r="MA199" i="65032"/>
  <c r="MA263" i="65032" s="1"/>
  <c r="MB72" i="65032"/>
  <c r="LZ209" i="65032"/>
  <c r="LY273" i="65032"/>
  <c r="LZ273" i="65032" s="1"/>
  <c r="LW188" i="65032"/>
  <c r="LW252" i="65032" s="1"/>
  <c r="LX61" i="65032"/>
  <c r="MC162" i="65032"/>
  <c r="MD35" i="65032"/>
  <c r="MD56" i="65032"/>
  <c r="MC183" i="65032"/>
  <c r="MB209" i="65032"/>
  <c r="MB273" i="65032" s="1"/>
  <c r="FS82" i="65032"/>
  <c r="ME82" i="65032"/>
  <c r="MC82" i="65032"/>
  <c r="LT29" i="65032"/>
  <c r="LS156" i="65032"/>
  <c r="LS220" i="65032" s="1"/>
  <c r="MF56" i="65032"/>
  <c r="ME183" i="65032"/>
  <c r="ME247" i="65032" s="1"/>
  <c r="FN40" i="65032"/>
  <c r="LI40" i="65032"/>
  <c r="LK40" i="65032"/>
  <c r="LH167" i="65032"/>
  <c r="LH231" i="65032" s="1"/>
  <c r="LE236" i="65032"/>
  <c r="LF236" i="65032" s="1"/>
  <c r="LF172" i="65032"/>
  <c r="LI276" i="65032"/>
  <c r="LJ276" i="65032" s="1"/>
  <c r="LJ212" i="65032"/>
  <c r="LI45" i="65032"/>
  <c r="LK45" i="65032"/>
  <c r="LH172" i="65032"/>
  <c r="LH236" i="65032" s="1"/>
  <c r="FN45" i="65032"/>
  <c r="LJ203" i="65032"/>
  <c r="LI267" i="65032"/>
  <c r="LJ267" i="65032" s="1"/>
  <c r="LX64" i="65032"/>
  <c r="LW191" i="65032"/>
  <c r="LW255" i="65032" s="1"/>
  <c r="LJ51" i="65032"/>
  <c r="LI178" i="65032"/>
  <c r="LO76" i="65032"/>
  <c r="FO76" i="65032"/>
  <c r="LM76" i="65032"/>
  <c r="LL203" i="65032"/>
  <c r="LL267" i="65032" s="1"/>
  <c r="LU191" i="65032"/>
  <c r="LV64" i="65032"/>
  <c r="LM85" i="65032"/>
  <c r="LO85" i="65032"/>
  <c r="LL212" i="65032"/>
  <c r="LL276" i="65032" s="1"/>
  <c r="FO85" i="65032"/>
  <c r="LL51" i="65032"/>
  <c r="LK178" i="65032"/>
  <c r="LK242" i="65032" s="1"/>
  <c r="LK44" i="65032"/>
  <c r="LH171" i="65032"/>
  <c r="LH235" i="65032" s="1"/>
  <c r="FN44" i="65032"/>
  <c r="LI44" i="65032"/>
  <c r="LF155" i="65032"/>
  <c r="LE219" i="65032"/>
  <c r="LF219" i="65032" s="1"/>
  <c r="FN28" i="65032"/>
  <c r="LI28" i="65032"/>
  <c r="LK28" i="65032"/>
  <c r="LH155" i="65032"/>
  <c r="LH219" i="65032" s="1"/>
  <c r="LQ164" i="65032"/>
  <c r="LR37" i="65032"/>
  <c r="LK154" i="65032"/>
  <c r="LK218" i="65032" s="1"/>
  <c r="LL27" i="65032"/>
  <c r="ME190" i="65032"/>
  <c r="ME254" i="65032" s="1"/>
  <c r="MF63" i="65032"/>
  <c r="LO196" i="65032"/>
  <c r="LO260" i="65032" s="1"/>
  <c r="LP69" i="65032"/>
  <c r="LM157" i="65032"/>
  <c r="LN30" i="65032"/>
  <c r="LJ27" i="65032"/>
  <c r="LI154" i="65032"/>
  <c r="LN86" i="65032"/>
  <c r="LM213" i="65032"/>
  <c r="MD63" i="65032"/>
  <c r="MC190" i="65032"/>
  <c r="LN69" i="65032"/>
  <c r="LM196" i="65032"/>
  <c r="LO157" i="65032"/>
  <c r="LO221" i="65032" s="1"/>
  <c r="LP30" i="65032"/>
  <c r="LT37" i="65032"/>
  <c r="LS164" i="65032"/>
  <c r="LS228" i="65032" s="1"/>
  <c r="LE235" i="65032"/>
  <c r="LF235" i="65032" s="1"/>
  <c r="LF171" i="65032"/>
  <c r="LP86" i="65032"/>
  <c r="LO213" i="65032"/>
  <c r="LO277" i="65032" s="1"/>
  <c r="ME74" i="65032"/>
  <c r="MC74" i="65032"/>
  <c r="FS74" i="65032"/>
  <c r="MB201" i="65032"/>
  <c r="MB265" i="65032" s="1"/>
  <c r="LY163" i="65032"/>
  <c r="LZ36" i="65032"/>
  <c r="LI245" i="65032"/>
  <c r="LJ245" i="65032" s="1"/>
  <c r="LJ181" i="65032"/>
  <c r="LM192" i="65032"/>
  <c r="LN65" i="65032"/>
  <c r="LN83" i="65032"/>
  <c r="LM210" i="65032"/>
  <c r="MB194" i="65032"/>
  <c r="MB258" i="65032" s="1"/>
  <c r="ME67" i="65032"/>
  <c r="MC67" i="65032"/>
  <c r="FS67" i="65032"/>
  <c r="LM186" i="65032"/>
  <c r="LN59" i="65032"/>
  <c r="LY60" i="65032"/>
  <c r="MA60" i="65032"/>
  <c r="FR60" i="65032"/>
  <c r="LX187" i="65032"/>
  <c r="LX251" i="65032" s="1"/>
  <c r="FO39" i="65032"/>
  <c r="LL166" i="65032"/>
  <c r="LL230" i="65032" s="1"/>
  <c r="LM39" i="65032"/>
  <c r="LO39" i="65032"/>
  <c r="LM54" i="65032"/>
  <c r="LO54" i="65032"/>
  <c r="FO54" i="65032"/>
  <c r="LL181" i="65032"/>
  <c r="LL245" i="65032" s="1"/>
  <c r="LO210" i="65032"/>
  <c r="LO274" i="65032" s="1"/>
  <c r="LP83" i="65032"/>
  <c r="LO192" i="65032"/>
  <c r="LO256" i="65032" s="1"/>
  <c r="LP65" i="65032"/>
  <c r="LN47" i="65032"/>
  <c r="LM174" i="65032"/>
  <c r="LP59" i="65032"/>
  <c r="LO186" i="65032"/>
  <c r="LO250" i="65032" s="1"/>
  <c r="LN179" i="65032"/>
  <c r="LM243" i="65032"/>
  <c r="LN243" i="65032" s="1"/>
  <c r="LQ52" i="65032"/>
  <c r="LS52" i="65032"/>
  <c r="FP52" i="65032"/>
  <c r="LP179" i="65032"/>
  <c r="LP243" i="65032" s="1"/>
  <c r="LU266" i="65032"/>
  <c r="LV266" i="65032" s="1"/>
  <c r="LV202" i="65032"/>
  <c r="FR75" i="65032"/>
  <c r="LY75" i="65032"/>
  <c r="MA75" i="65032"/>
  <c r="LX202" i="65032"/>
  <c r="LX266" i="65032" s="1"/>
  <c r="LV187" i="65032"/>
  <c r="LU251" i="65032"/>
  <c r="LV251" i="65032" s="1"/>
  <c r="LY258" i="65032"/>
  <c r="LZ258" i="65032" s="1"/>
  <c r="LZ194" i="65032"/>
  <c r="LY265" i="65032"/>
  <c r="LZ265" i="65032" s="1"/>
  <c r="LZ201" i="65032"/>
  <c r="LN198" i="65032"/>
  <c r="LM262" i="65032"/>
  <c r="LN262" i="65032" s="1"/>
  <c r="MA163" i="65032"/>
  <c r="MA227" i="65032" s="1"/>
  <c r="MB36" i="65032"/>
  <c r="LO174" i="65032"/>
  <c r="LO238" i="65032" s="1"/>
  <c r="LP47" i="65032"/>
  <c r="LP198" i="65032"/>
  <c r="LP262" i="65032" s="1"/>
  <c r="LQ71" i="65032"/>
  <c r="LS71" i="65032"/>
  <c r="FP71" i="65032"/>
  <c r="LJ166" i="65032"/>
  <c r="LI230" i="65032"/>
  <c r="LJ230" i="65032" s="1"/>
  <c r="LJ204" i="65032"/>
  <c r="LI268" i="65032"/>
  <c r="LJ268" i="65032" s="1"/>
  <c r="LM77" i="65032"/>
  <c r="LO77" i="65032"/>
  <c r="LL204" i="65032"/>
  <c r="LL268" i="65032" s="1"/>
  <c r="FO77" i="65032"/>
  <c r="LM55" i="65032"/>
  <c r="LO55" i="65032"/>
  <c r="LL182" i="65032"/>
  <c r="LL246" i="65032" s="1"/>
  <c r="FO55" i="65032"/>
  <c r="LO53" i="65032"/>
  <c r="LL180" i="65032"/>
  <c r="LL244" i="65032" s="1"/>
  <c r="LM53" i="65032"/>
  <c r="FO53" i="65032"/>
  <c r="LI244" i="65032"/>
  <c r="LJ244" i="65032" s="1"/>
  <c r="LJ180" i="65032"/>
  <c r="LJ182" i="65032"/>
  <c r="LI246" i="65032"/>
  <c r="LJ246" i="65032" s="1"/>
  <c r="LI249" i="65032"/>
  <c r="LJ249" i="65032" s="1"/>
  <c r="LJ185" i="65032"/>
  <c r="LO58" i="65032"/>
  <c r="LL185" i="65032"/>
  <c r="LL249" i="65032" s="1"/>
  <c r="LM58" i="65032"/>
  <c r="FO58" i="65032"/>
  <c r="PI133" i="65032"/>
  <c r="PJ133" i="65032" s="1"/>
  <c r="PK133" i="65032"/>
  <c r="PL133" i="65032" s="1"/>
  <c r="PI137" i="65032"/>
  <c r="PJ137" i="65032" s="1"/>
  <c r="PK137" i="65032"/>
  <c r="PL137" i="65032" s="1"/>
  <c r="PI135" i="65032"/>
  <c r="PJ135" i="65032" s="1"/>
  <c r="PK135" i="65032"/>
  <c r="PL135" i="65032" s="1"/>
  <c r="PI150" i="65032"/>
  <c r="PJ150" i="65032" s="1"/>
  <c r="PK150" i="65032"/>
  <c r="PL150" i="65032" s="1"/>
  <c r="PI148" i="65032"/>
  <c r="PJ148" i="65032" s="1"/>
  <c r="PK148" i="65032"/>
  <c r="PL148" i="65032" s="1"/>
  <c r="PI149" i="65032"/>
  <c r="PJ149" i="65032" s="1"/>
  <c r="PK149" i="65032"/>
  <c r="PL149" i="65032" s="1"/>
  <c r="PI147" i="65032"/>
  <c r="PJ147" i="65032" s="1"/>
  <c r="PK147" i="65032"/>
  <c r="PL147" i="65032" s="1"/>
  <c r="PI138" i="65032"/>
  <c r="PJ138" i="65032" s="1"/>
  <c r="PK138" i="65032"/>
  <c r="PL138" i="65032" s="1"/>
  <c r="PI136" i="65032"/>
  <c r="PJ136" i="65032" s="1"/>
  <c r="PK136" i="65032"/>
  <c r="PL136" i="65032" s="1"/>
  <c r="PI132" i="65032"/>
  <c r="PJ132" i="65032" s="1"/>
  <c r="PK132" i="65032"/>
  <c r="PL132" i="65032" s="1"/>
  <c r="PE94" i="65032"/>
  <c r="PF94" i="65032" s="1"/>
  <c r="PG94" i="65032"/>
  <c r="PH94" i="65032" s="1"/>
  <c r="PE106" i="65032"/>
  <c r="PF106" i="65032" s="1"/>
  <c r="PG106" i="65032"/>
  <c r="PH106" i="65032" s="1"/>
  <c r="PE96" i="65032"/>
  <c r="PF96" i="65032" s="1"/>
  <c r="PG96" i="65032"/>
  <c r="PH96" i="65032" s="1"/>
  <c r="PE98" i="65032"/>
  <c r="PF98" i="65032" s="1"/>
  <c r="PG98" i="65032"/>
  <c r="PH98" i="65032" s="1"/>
  <c r="PE102" i="65032"/>
  <c r="PF102" i="65032" s="1"/>
  <c r="PG102" i="65032"/>
  <c r="PH102" i="65032" s="1"/>
  <c r="PE103" i="65032"/>
  <c r="PF103" i="65032" s="1"/>
  <c r="PG103" i="65032"/>
  <c r="PH103" i="65032" s="1"/>
  <c r="PE93" i="65032"/>
  <c r="PF93" i="65032" s="1"/>
  <c r="PG93" i="65032"/>
  <c r="PH93" i="65032" s="1"/>
  <c r="PE91" i="65032"/>
  <c r="PF91" i="65032" s="1"/>
  <c r="PG91" i="65032"/>
  <c r="PH91" i="65032" s="1"/>
  <c r="PE100" i="65032"/>
  <c r="PF100" i="65032" s="1"/>
  <c r="PG100" i="65032"/>
  <c r="PH100" i="65032" s="1"/>
  <c r="PE109" i="65032"/>
  <c r="PF109" i="65032" s="1"/>
  <c r="PG109" i="65032"/>
  <c r="PH109" i="65032" s="1"/>
  <c r="PE110" i="65032"/>
  <c r="PF110" i="65032" s="1"/>
  <c r="PG110" i="65032"/>
  <c r="PH110" i="65032" s="1"/>
  <c r="PE104" i="65032"/>
  <c r="PF104" i="65032" s="1"/>
  <c r="PG104" i="65032"/>
  <c r="PH104" i="65032" s="1"/>
  <c r="PE107" i="65032"/>
  <c r="PF107" i="65032" s="1"/>
  <c r="PG107" i="65032"/>
  <c r="PH107" i="65032" s="1"/>
  <c r="PE95" i="65032"/>
  <c r="PF95" i="65032" s="1"/>
  <c r="PG95" i="65032"/>
  <c r="PH95" i="65032" s="1"/>
  <c r="PE101" i="65032"/>
  <c r="PF101" i="65032" s="1"/>
  <c r="PG101" i="65032"/>
  <c r="PH101" i="65032" s="1"/>
  <c r="PE92" i="65032"/>
  <c r="PF92" i="65032" s="1"/>
  <c r="PG92" i="65032"/>
  <c r="PH92" i="65032" s="1"/>
  <c r="PE105" i="65032"/>
  <c r="PF105" i="65032" s="1"/>
  <c r="PG105" i="65032"/>
  <c r="PH105" i="65032" s="1"/>
  <c r="PE97" i="65032"/>
  <c r="PF97" i="65032" s="1"/>
  <c r="PG97" i="65032"/>
  <c r="PH97" i="65032" s="1"/>
  <c r="PE99" i="65032"/>
  <c r="PF99" i="65032" s="1"/>
  <c r="PG99" i="65032"/>
  <c r="PH99" i="65032" s="1"/>
  <c r="PE108" i="65032"/>
  <c r="PF108" i="65032" s="1"/>
  <c r="PG108" i="65032"/>
  <c r="PH108" i="65032" s="1"/>
  <c r="PI134" i="65032"/>
  <c r="PJ134" i="65032" s="1"/>
  <c r="PK134" i="65032"/>
  <c r="PL134" i="65032" s="1"/>
  <c r="PK140" i="65032"/>
  <c r="PL140" i="65032" s="1"/>
  <c r="PI140" i="65032"/>
  <c r="PJ140" i="65032" s="1"/>
  <c r="PK144" i="65032"/>
  <c r="PL144" i="65032" s="1"/>
  <c r="PI144" i="65032"/>
  <c r="PJ144" i="65032" s="1"/>
  <c r="PK142" i="65032"/>
  <c r="PL142" i="65032" s="1"/>
  <c r="PI142" i="65032"/>
  <c r="PJ142" i="65032" s="1"/>
  <c r="PK146" i="65032"/>
  <c r="PL146" i="65032" s="1"/>
  <c r="PI146" i="65032"/>
  <c r="PJ146" i="65032" s="1"/>
  <c r="PK112" i="65032"/>
  <c r="PL112" i="65032" s="1"/>
  <c r="PI112" i="65032"/>
  <c r="PJ112" i="65032" s="1"/>
  <c r="PK111" i="65032"/>
  <c r="PL111" i="65032" s="1"/>
  <c r="PI111" i="65032"/>
  <c r="PJ111" i="65032" s="1"/>
  <c r="PK143" i="65032"/>
  <c r="PL143" i="65032" s="1"/>
  <c r="PI143" i="65032"/>
  <c r="PJ143" i="65032" s="1"/>
  <c r="PK141" i="65032"/>
  <c r="PL141" i="65032" s="1"/>
  <c r="PI141" i="65032"/>
  <c r="PJ141" i="65032" s="1"/>
  <c r="PK139" i="65032"/>
  <c r="PL139" i="65032" s="1"/>
  <c r="PI139" i="65032"/>
  <c r="PJ139" i="65032" s="1"/>
  <c r="PK145" i="65032"/>
  <c r="PL145" i="65032" s="1"/>
  <c r="PI145" i="65032"/>
  <c r="PJ145" i="65032" s="1"/>
  <c r="PK125" i="65032"/>
  <c r="PL125" i="65032" s="1"/>
  <c r="PI125" i="65032"/>
  <c r="PJ125" i="65032" s="1"/>
  <c r="PK121" i="65032"/>
  <c r="PL121" i="65032" s="1"/>
  <c r="PI121" i="65032"/>
  <c r="PJ121" i="65032" s="1"/>
  <c r="PK127" i="65032"/>
  <c r="PL127" i="65032" s="1"/>
  <c r="PI127" i="65032"/>
  <c r="PJ127" i="65032" s="1"/>
  <c r="PK123" i="65032"/>
  <c r="PL123" i="65032" s="1"/>
  <c r="PI123" i="65032"/>
  <c r="PJ123" i="65032" s="1"/>
  <c r="PK129" i="65032"/>
  <c r="PL129" i="65032" s="1"/>
  <c r="PI129" i="65032"/>
  <c r="PJ129" i="65032" s="1"/>
  <c r="PK131" i="65032"/>
  <c r="PL131" i="65032" s="1"/>
  <c r="PI131" i="65032"/>
  <c r="PJ131" i="65032" s="1"/>
  <c r="PK113" i="65032"/>
  <c r="PL113" i="65032" s="1"/>
  <c r="PI113" i="65032"/>
  <c r="PJ113" i="65032" s="1"/>
  <c r="PK117" i="65032"/>
  <c r="PL117" i="65032" s="1"/>
  <c r="PI117" i="65032"/>
  <c r="PJ117" i="65032" s="1"/>
  <c r="PK120" i="65032"/>
  <c r="PL120" i="65032" s="1"/>
  <c r="PI120" i="65032"/>
  <c r="PJ120" i="65032" s="1"/>
  <c r="PK118" i="65032"/>
  <c r="PL118" i="65032" s="1"/>
  <c r="PI118" i="65032"/>
  <c r="PJ118" i="65032" s="1"/>
  <c r="PK130" i="65032"/>
  <c r="PL130" i="65032" s="1"/>
  <c r="PI130" i="65032"/>
  <c r="PJ130" i="65032" s="1"/>
  <c r="PK114" i="65032"/>
  <c r="PL114" i="65032" s="1"/>
  <c r="PI114" i="65032"/>
  <c r="PJ114" i="65032" s="1"/>
  <c r="PK115" i="65032"/>
  <c r="PL115" i="65032" s="1"/>
  <c r="PI115" i="65032"/>
  <c r="PJ115" i="65032" s="1"/>
  <c r="PK119" i="65032"/>
  <c r="PL119" i="65032" s="1"/>
  <c r="PI119" i="65032"/>
  <c r="PJ119" i="65032" s="1"/>
  <c r="PK116" i="65032"/>
  <c r="PL116" i="65032" s="1"/>
  <c r="PI116" i="65032"/>
  <c r="PJ116" i="65032" s="1"/>
  <c r="PK124" i="65032"/>
  <c r="PL124" i="65032" s="1"/>
  <c r="PI124" i="65032"/>
  <c r="PJ124" i="65032" s="1"/>
  <c r="PK126" i="65032"/>
  <c r="PL126" i="65032" s="1"/>
  <c r="PI126" i="65032"/>
  <c r="PJ126" i="65032" s="1"/>
  <c r="PK122" i="65032"/>
  <c r="PL122" i="65032" s="1"/>
  <c r="PI122" i="65032"/>
  <c r="PJ122" i="65032" s="1"/>
  <c r="PK128" i="65032"/>
  <c r="PL128" i="65032" s="1"/>
  <c r="PI128" i="65032"/>
  <c r="PJ128" i="65032" s="1"/>
  <c r="PS338" i="65032" l="1"/>
  <c r="PT338" i="65032" s="1"/>
  <c r="PQ338" i="65032"/>
  <c r="PR338" i="65032" s="1"/>
  <c r="PQ340" i="65032"/>
  <c r="PR340" i="65032" s="1"/>
  <c r="PS340" i="65032"/>
  <c r="PT340" i="65032" s="1"/>
  <c r="PQ336" i="65032"/>
  <c r="PR336" i="65032" s="1"/>
  <c r="PS336" i="65032"/>
  <c r="PT336" i="65032" s="1"/>
  <c r="PS302" i="65032"/>
  <c r="PT302" i="65032" s="1"/>
  <c r="PQ302" i="65032"/>
  <c r="PR302" i="65032" s="1"/>
  <c r="PQ334" i="65032"/>
  <c r="PR334" i="65032" s="1"/>
  <c r="PS334" i="65032"/>
  <c r="PT334" i="65032" s="1"/>
  <c r="PS317" i="65032"/>
  <c r="PT317" i="65032" s="1"/>
  <c r="PQ317" i="65032"/>
  <c r="PR317" i="65032" s="1"/>
  <c r="PS335" i="65032"/>
  <c r="PT335" i="65032" s="1"/>
  <c r="PQ335" i="65032"/>
  <c r="PR335" i="65032" s="1"/>
  <c r="PS291" i="65032"/>
  <c r="PT291" i="65032" s="1"/>
  <c r="PQ291" i="65032"/>
  <c r="PR291" i="65032" s="1"/>
  <c r="PM282" i="65032"/>
  <c r="PN282" i="65032" s="1"/>
  <c r="PO282" i="65032"/>
  <c r="PP282" i="65032" s="1"/>
  <c r="PS292" i="65032"/>
  <c r="PT292" i="65032" s="1"/>
  <c r="PQ292" i="65032"/>
  <c r="PR292" i="65032" s="1"/>
  <c r="PS332" i="65032"/>
  <c r="PT332" i="65032" s="1"/>
  <c r="PQ332" i="65032"/>
  <c r="PR332" i="65032" s="1"/>
  <c r="PS327" i="65032"/>
  <c r="PT327" i="65032" s="1"/>
  <c r="PQ327" i="65032"/>
  <c r="PR327" i="65032" s="1"/>
  <c r="PS339" i="65032"/>
  <c r="PT339" i="65032" s="1"/>
  <c r="PQ339" i="65032"/>
  <c r="PR339" i="65032" s="1"/>
  <c r="PS321" i="65032"/>
  <c r="PT321" i="65032" s="1"/>
  <c r="PQ321" i="65032"/>
  <c r="PR321" i="65032" s="1"/>
  <c r="PQ293" i="65032"/>
  <c r="PR293" i="65032" s="1"/>
  <c r="PS293" i="65032"/>
  <c r="PT293" i="65032" s="1"/>
  <c r="PS298" i="65032"/>
  <c r="PT298" i="65032" s="1"/>
  <c r="PQ298" i="65032"/>
  <c r="PR298" i="65032" s="1"/>
  <c r="PS314" i="65032"/>
  <c r="PT314" i="65032" s="1"/>
  <c r="PQ314" i="65032"/>
  <c r="PR314" i="65032" s="1"/>
  <c r="PQ290" i="65032"/>
  <c r="PR290" i="65032" s="1"/>
  <c r="PS290" i="65032"/>
  <c r="PT290" i="65032" s="1"/>
  <c r="PQ318" i="65032"/>
  <c r="PR318" i="65032" s="1"/>
  <c r="PS318" i="65032"/>
  <c r="PT318" i="65032" s="1"/>
  <c r="PQ316" i="65032"/>
  <c r="PR316" i="65032" s="1"/>
  <c r="PS316" i="65032"/>
  <c r="PT316" i="65032" s="1"/>
  <c r="PS309" i="65032"/>
  <c r="PT309" i="65032" s="1"/>
  <c r="PQ309" i="65032"/>
  <c r="PR309" i="65032" s="1"/>
  <c r="PQ312" i="65032"/>
  <c r="PR312" i="65032" s="1"/>
  <c r="PS312" i="65032"/>
  <c r="PT312" i="65032" s="1"/>
  <c r="PS310" i="65032"/>
  <c r="PT310" i="65032" s="1"/>
  <c r="PQ310" i="65032"/>
  <c r="PR310" i="65032" s="1"/>
  <c r="PS287" i="65032"/>
  <c r="PT287" i="65032" s="1"/>
  <c r="PQ287" i="65032"/>
  <c r="PR287" i="65032" s="1"/>
  <c r="PQ294" i="65032"/>
  <c r="PR294" i="65032" s="1"/>
  <c r="PS294" i="65032"/>
  <c r="PT294" i="65032" s="1"/>
  <c r="PQ320" i="65032"/>
  <c r="PR320" i="65032" s="1"/>
  <c r="PS320" i="65032"/>
  <c r="PT320" i="65032" s="1"/>
  <c r="PS299" i="65032"/>
  <c r="PT299" i="65032" s="1"/>
  <c r="PQ299" i="65032"/>
  <c r="PR299" i="65032" s="1"/>
  <c r="PS333" i="65032"/>
  <c r="PT333" i="65032" s="1"/>
  <c r="PQ333" i="65032"/>
  <c r="PR333" i="65032" s="1"/>
  <c r="PQ330" i="65032"/>
  <c r="PR330" i="65032" s="1"/>
  <c r="PS330" i="65032"/>
  <c r="PT330" i="65032" s="1"/>
  <c r="PS288" i="65032"/>
  <c r="PT288" i="65032" s="1"/>
  <c r="PQ288" i="65032"/>
  <c r="PR288" i="65032" s="1"/>
  <c r="PS323" i="65032"/>
  <c r="PT323" i="65032" s="1"/>
  <c r="PQ323" i="65032"/>
  <c r="PR323" i="65032" s="1"/>
  <c r="PS285" i="65032"/>
  <c r="PT285" i="65032" s="1"/>
  <c r="PQ285" i="65032"/>
  <c r="PR285" i="65032" s="1"/>
  <c r="PQ325" i="65032"/>
  <c r="PR325" i="65032" s="1"/>
  <c r="PS325" i="65032"/>
  <c r="PT325" i="65032" s="1"/>
  <c r="PS337" i="65032"/>
  <c r="PT337" i="65032" s="1"/>
  <c r="PQ337" i="65032"/>
  <c r="PR337" i="65032" s="1"/>
  <c r="PQ289" i="65032"/>
  <c r="PR289" i="65032" s="1"/>
  <c r="PS289" i="65032"/>
  <c r="PT289" i="65032" s="1"/>
  <c r="PS297" i="65032"/>
  <c r="PT297" i="65032" s="1"/>
  <c r="PQ297" i="65032"/>
  <c r="PR297" i="65032" s="1"/>
  <c r="PS319" i="65032"/>
  <c r="PT319" i="65032" s="1"/>
  <c r="PQ319" i="65032"/>
  <c r="PR319" i="65032" s="1"/>
  <c r="PS331" i="65032"/>
  <c r="PT331" i="65032" s="1"/>
  <c r="PQ331" i="65032"/>
  <c r="PR331" i="65032" s="1"/>
  <c r="PQ306" i="65032"/>
  <c r="PR306" i="65032" s="1"/>
  <c r="PS306" i="65032"/>
  <c r="PT306" i="65032" s="1"/>
  <c r="PQ326" i="65032"/>
  <c r="PR326" i="65032" s="1"/>
  <c r="PS326" i="65032"/>
  <c r="PT326" i="65032" s="1"/>
  <c r="PS329" i="65032"/>
  <c r="PT329" i="65032" s="1"/>
  <c r="PQ329" i="65032"/>
  <c r="PR329" i="65032" s="1"/>
  <c r="PQ304" i="65032"/>
  <c r="PR304" i="65032" s="1"/>
  <c r="PS304" i="65032"/>
  <c r="PT304" i="65032" s="1"/>
  <c r="PQ324" i="65032"/>
  <c r="PR324" i="65032" s="1"/>
  <c r="PS324" i="65032"/>
  <c r="PT324" i="65032" s="1"/>
  <c r="PQ308" i="65032"/>
  <c r="PR308" i="65032" s="1"/>
  <c r="PS308" i="65032"/>
  <c r="PT308" i="65032" s="1"/>
  <c r="PQ300" i="65032"/>
  <c r="PR300" i="65032" s="1"/>
  <c r="PS300" i="65032"/>
  <c r="PT300" i="65032" s="1"/>
  <c r="PS296" i="65032"/>
  <c r="PT296" i="65032" s="1"/>
  <c r="PQ296" i="65032"/>
  <c r="PR296" i="65032" s="1"/>
  <c r="PQ295" i="65032"/>
  <c r="PR295" i="65032" s="1"/>
  <c r="PS295" i="65032"/>
  <c r="PT295" i="65032" s="1"/>
  <c r="PS313" i="65032"/>
  <c r="PT313" i="65032" s="1"/>
  <c r="PQ313" i="65032"/>
  <c r="PR313" i="65032" s="1"/>
  <c r="PQ303" i="65032"/>
  <c r="PR303" i="65032" s="1"/>
  <c r="PS303" i="65032"/>
  <c r="PT303" i="65032" s="1"/>
  <c r="PQ305" i="65032"/>
  <c r="PR305" i="65032" s="1"/>
  <c r="PS305" i="65032"/>
  <c r="PT305" i="65032" s="1"/>
  <c r="PS307" i="65032"/>
  <c r="PT307" i="65032" s="1"/>
  <c r="PQ307" i="65032"/>
  <c r="PR307" i="65032" s="1"/>
  <c r="PQ322" i="65032"/>
  <c r="PR322" i="65032" s="1"/>
  <c r="PS322" i="65032"/>
  <c r="PT322" i="65032" s="1"/>
  <c r="PS328" i="65032"/>
  <c r="PT328" i="65032" s="1"/>
  <c r="PQ328" i="65032"/>
  <c r="PR328" i="65032" s="1"/>
  <c r="PS341" i="65032"/>
  <c r="PT341" i="65032" s="1"/>
  <c r="PQ341" i="65032"/>
  <c r="PR341" i="65032" s="1"/>
  <c r="PQ301" i="65032"/>
  <c r="PR301" i="65032" s="1"/>
  <c r="PS301" i="65032"/>
  <c r="PT301" i="65032" s="1"/>
  <c r="PQ284" i="65032"/>
  <c r="PR284" i="65032" s="1"/>
  <c r="PS284" i="65032"/>
  <c r="PT284" i="65032" s="1"/>
  <c r="PS315" i="65032"/>
  <c r="PT315" i="65032" s="1"/>
  <c r="PQ315" i="65032"/>
  <c r="PR315" i="65032" s="1"/>
  <c r="PQ286" i="65032"/>
  <c r="PR286" i="65032" s="1"/>
  <c r="PS286" i="65032"/>
  <c r="PT286" i="65032" s="1"/>
  <c r="PS311" i="65032"/>
  <c r="PT311" i="65032" s="1"/>
  <c r="PQ311" i="65032"/>
  <c r="PR311" i="65032" s="1"/>
  <c r="PQ283" i="65032"/>
  <c r="PR283" i="65032" s="1"/>
  <c r="PS283" i="65032"/>
  <c r="PT283" i="65032" s="1"/>
  <c r="LZ193" i="65032"/>
  <c r="LY257" i="65032"/>
  <c r="LZ257" i="65032" s="1"/>
  <c r="FS66" i="65032"/>
  <c r="MB193" i="65032"/>
  <c r="MB257" i="65032" s="1"/>
  <c r="ME66" i="65032"/>
  <c r="MC66" i="65032"/>
  <c r="MA175" i="65032"/>
  <c r="MA239" i="65032" s="1"/>
  <c r="MB48" i="65032"/>
  <c r="LZ48" i="65032"/>
  <c r="LY175" i="65032"/>
  <c r="LI240" i="65032"/>
  <c r="LJ240" i="65032" s="1"/>
  <c r="LJ176" i="65032"/>
  <c r="LL176" i="65032"/>
  <c r="LL240" i="65032" s="1"/>
  <c r="FO49" i="65032"/>
  <c r="LM49" i="65032"/>
  <c r="LO49" i="65032"/>
  <c r="OO62" i="65032"/>
  <c r="GI62" i="65032"/>
  <c r="OQ62" i="65032"/>
  <c r="ON189" i="65032"/>
  <c r="ON253" i="65032" s="1"/>
  <c r="MD197" i="65032"/>
  <c r="MC261" i="65032"/>
  <c r="MD261" i="65032" s="1"/>
  <c r="FT70" i="65032"/>
  <c r="MI70" i="65032"/>
  <c r="MF197" i="65032"/>
  <c r="MF261" i="65032" s="1"/>
  <c r="MG70" i="65032"/>
  <c r="OK253" i="65032"/>
  <c r="OL253" i="65032" s="1"/>
  <c r="OL189" i="65032"/>
  <c r="MO241" i="65032"/>
  <c r="MP241" i="65032" s="1"/>
  <c r="MP177" i="65032"/>
  <c r="MS50" i="65032"/>
  <c r="MR177" i="65032"/>
  <c r="MR241" i="65032" s="1"/>
  <c r="MU50" i="65032"/>
  <c r="FW50" i="65032"/>
  <c r="LI223" i="65032"/>
  <c r="LJ223" i="65032" s="1"/>
  <c r="LJ159" i="65032"/>
  <c r="LY222" i="65032"/>
  <c r="LZ222" i="65032" s="1"/>
  <c r="LZ158" i="65032"/>
  <c r="FO38" i="65032"/>
  <c r="LM38" i="65032"/>
  <c r="LO38" i="65032"/>
  <c r="LL165" i="65032"/>
  <c r="LL229" i="65032" s="1"/>
  <c r="MC31" i="65032"/>
  <c r="MB158" i="65032"/>
  <c r="MB222" i="65032" s="1"/>
  <c r="FS31" i="65032"/>
  <c r="ME31" i="65032"/>
  <c r="LJ165" i="65032"/>
  <c r="LI229" i="65032"/>
  <c r="LJ229" i="65032" s="1"/>
  <c r="LM32" i="65032"/>
  <c r="LO32" i="65032"/>
  <c r="FO32" i="65032"/>
  <c r="LL159" i="65032"/>
  <c r="LL223" i="65032" s="1"/>
  <c r="LO170" i="65032"/>
  <c r="LO234" i="65032" s="1"/>
  <c r="LP43" i="65032"/>
  <c r="LN43" i="65032"/>
  <c r="LM170" i="65032"/>
  <c r="LZ205" i="65032"/>
  <c r="LY269" i="65032"/>
  <c r="LZ269" i="65032" s="1"/>
  <c r="LS168" i="65032"/>
  <c r="LS232" i="65032" s="1"/>
  <c r="LT41" i="65032"/>
  <c r="LM233" i="65032"/>
  <c r="LN233" i="65032" s="1"/>
  <c r="LN169" i="65032"/>
  <c r="MB205" i="65032"/>
  <c r="MB269" i="65032" s="1"/>
  <c r="MC78" i="65032"/>
  <c r="ME78" i="65032"/>
  <c r="FS78" i="65032"/>
  <c r="LQ168" i="65032"/>
  <c r="LR41" i="65032"/>
  <c r="LP169" i="65032"/>
  <c r="LP233" i="65032" s="1"/>
  <c r="LS42" i="65032"/>
  <c r="LQ42" i="65032"/>
  <c r="FP42" i="65032"/>
  <c r="MD206" i="65032"/>
  <c r="MC270" i="65032"/>
  <c r="MD270" i="65032" s="1"/>
  <c r="MF206" i="65032"/>
  <c r="MF270" i="65032" s="1"/>
  <c r="FT79" i="65032"/>
  <c r="MI79" i="65032"/>
  <c r="MG79" i="65032"/>
  <c r="LI160" i="65032"/>
  <c r="LJ33" i="65032"/>
  <c r="MG161" i="65032"/>
  <c r="MH34" i="65032"/>
  <c r="MI161" i="65032"/>
  <c r="MI225" i="65032" s="1"/>
  <c r="MJ34" i="65032"/>
  <c r="LK160" i="65032"/>
  <c r="LK224" i="65032" s="1"/>
  <c r="LL33" i="65032"/>
  <c r="LQ264" i="65032"/>
  <c r="LR264" i="65032" s="1"/>
  <c r="LR200" i="65032"/>
  <c r="LW184" i="65032"/>
  <c r="LW248" i="65032" s="1"/>
  <c r="LX57" i="65032"/>
  <c r="LO173" i="65032"/>
  <c r="LO237" i="65032" s="1"/>
  <c r="LP46" i="65032"/>
  <c r="LV57" i="65032"/>
  <c r="LU184" i="65032"/>
  <c r="NB208" i="65032"/>
  <c r="NA272" i="65032"/>
  <c r="NB272" i="65032" s="1"/>
  <c r="NE81" i="65032"/>
  <c r="NG81" i="65032"/>
  <c r="FZ81" i="65032"/>
  <c r="ND208" i="65032"/>
  <c r="ND272" i="65032" s="1"/>
  <c r="NL84" i="65032"/>
  <c r="NK211" i="65032"/>
  <c r="NK275" i="65032" s="1"/>
  <c r="LT200" i="65032"/>
  <c r="LT264" i="65032" s="1"/>
  <c r="LU73" i="65032"/>
  <c r="FQ73" i="65032"/>
  <c r="LW73" i="65032"/>
  <c r="LN46" i="65032"/>
  <c r="LM173" i="65032"/>
  <c r="NI211" i="65032"/>
  <c r="NJ84" i="65032"/>
  <c r="LJ40" i="65032"/>
  <c r="LI167" i="65032"/>
  <c r="MC209" i="65032"/>
  <c r="MD82" i="65032"/>
  <c r="MD183" i="65032"/>
  <c r="MC247" i="65032"/>
  <c r="MD247" i="65032" s="1"/>
  <c r="MA61" i="65032"/>
  <c r="LX188" i="65032"/>
  <c r="LX252" i="65032" s="1"/>
  <c r="FR61" i="65032"/>
  <c r="LY61" i="65032"/>
  <c r="ME72" i="65032"/>
  <c r="MC72" i="65032"/>
  <c r="FS72" i="65032"/>
  <c r="MB199" i="65032"/>
  <c r="MB263" i="65032" s="1"/>
  <c r="ME80" i="65032"/>
  <c r="MC80" i="65032"/>
  <c r="MB207" i="65032"/>
  <c r="MB271" i="65032" s="1"/>
  <c r="FS80" i="65032"/>
  <c r="LN68" i="65032"/>
  <c r="LM195" i="65032"/>
  <c r="FQ29" i="65032"/>
  <c r="LT156" i="65032"/>
  <c r="LT220" i="65032" s="1"/>
  <c r="LU29" i="65032"/>
  <c r="LW29" i="65032"/>
  <c r="ME209" i="65032"/>
  <c r="ME273" i="65032" s="1"/>
  <c r="MF82" i="65032"/>
  <c r="LP68" i="65032"/>
  <c r="LO195" i="65032"/>
  <c r="LO259" i="65032" s="1"/>
  <c r="LU252" i="65032"/>
  <c r="LV252" i="65032" s="1"/>
  <c r="LV188" i="65032"/>
  <c r="LZ199" i="65032"/>
  <c r="LY263" i="65032"/>
  <c r="LZ263" i="65032" s="1"/>
  <c r="LQ220" i="65032"/>
  <c r="LR220" i="65032" s="1"/>
  <c r="LR156" i="65032"/>
  <c r="LZ207" i="65032"/>
  <c r="LY271" i="65032"/>
  <c r="LZ271" i="65032" s="1"/>
  <c r="LL40" i="65032"/>
  <c r="LK167" i="65032"/>
  <c r="LK231" i="65032" s="1"/>
  <c r="MG56" i="65032"/>
  <c r="FT56" i="65032"/>
  <c r="MF183" i="65032"/>
  <c r="MF247" i="65032" s="1"/>
  <c r="MI56" i="65032"/>
  <c r="MD162" i="65032"/>
  <c r="MC226" i="65032"/>
  <c r="MD226" i="65032" s="1"/>
  <c r="MI35" i="65032"/>
  <c r="MG35" i="65032"/>
  <c r="FT35" i="65032"/>
  <c r="MF162" i="65032"/>
  <c r="MF226" i="65032" s="1"/>
  <c r="LJ178" i="65032"/>
  <c r="LI242" i="65032"/>
  <c r="LJ242" i="65032" s="1"/>
  <c r="FN24" i="65032"/>
  <c r="LN76" i="65032"/>
  <c r="LM203" i="65032"/>
  <c r="LP85" i="65032"/>
  <c r="LO212" i="65032"/>
  <c r="LO276" i="65032" s="1"/>
  <c r="LK172" i="65032"/>
  <c r="LK236" i="65032" s="1"/>
  <c r="LL45" i="65032"/>
  <c r="LO51" i="65032"/>
  <c r="FO51" i="65032"/>
  <c r="LL178" i="65032"/>
  <c r="LL242" i="65032" s="1"/>
  <c r="LM51" i="65032"/>
  <c r="LM212" i="65032"/>
  <c r="LN85" i="65032"/>
  <c r="LU255" i="65032"/>
  <c r="LV255" i="65032" s="1"/>
  <c r="LV191" i="65032"/>
  <c r="LO203" i="65032"/>
  <c r="LO267" i="65032" s="1"/>
  <c r="LP76" i="65032"/>
  <c r="LX191" i="65032"/>
  <c r="LX255" i="65032" s="1"/>
  <c r="FR64" i="65032"/>
  <c r="LY64" i="65032"/>
  <c r="MA64" i="65032"/>
  <c r="LI172" i="65032"/>
  <c r="LJ45" i="65032"/>
  <c r="LU37" i="65032"/>
  <c r="FQ37" i="65032"/>
  <c r="LW37" i="65032"/>
  <c r="LT164" i="65032"/>
  <c r="LT228" i="65032" s="1"/>
  <c r="LR164" i="65032"/>
  <c r="LQ228" i="65032"/>
  <c r="LR228" i="65032" s="1"/>
  <c r="LL28" i="65032"/>
  <c r="LK155" i="65032"/>
  <c r="LK219" i="65032" s="1"/>
  <c r="LS30" i="65032"/>
  <c r="LQ30" i="65032"/>
  <c r="FP30" i="65032"/>
  <c r="LP157" i="65032"/>
  <c r="LP221" i="65032" s="1"/>
  <c r="LM277" i="65032"/>
  <c r="LN277" i="65032" s="1"/>
  <c r="LN213" i="65032"/>
  <c r="MI63" i="65032"/>
  <c r="MG63" i="65032"/>
  <c r="FT63" i="65032"/>
  <c r="MF190" i="65032"/>
  <c r="MF254" i="65032" s="1"/>
  <c r="LI155" i="65032"/>
  <c r="LJ28" i="65032"/>
  <c r="FP86" i="65032"/>
  <c r="LS86" i="65032"/>
  <c r="LP213" i="65032"/>
  <c r="LP277" i="65032" s="1"/>
  <c r="LQ86" i="65032"/>
  <c r="LM221" i="65032"/>
  <c r="LN221" i="65032" s="1"/>
  <c r="LN157" i="65032"/>
  <c r="LL44" i="65032"/>
  <c r="LK171" i="65032"/>
  <c r="LK235" i="65032" s="1"/>
  <c r="LN196" i="65032"/>
  <c r="LM260" i="65032"/>
  <c r="LN260" i="65032" s="1"/>
  <c r="MD190" i="65032"/>
  <c r="MC254" i="65032"/>
  <c r="MD254" i="65032" s="1"/>
  <c r="LJ154" i="65032"/>
  <c r="LI218" i="65032"/>
  <c r="LJ218" i="65032" s="1"/>
  <c r="FP69" i="65032"/>
  <c r="LP196" i="65032"/>
  <c r="LP260" i="65032" s="1"/>
  <c r="LQ69" i="65032"/>
  <c r="LS69" i="65032"/>
  <c r="LL154" i="65032"/>
  <c r="LL218" i="65032" s="1"/>
  <c r="LM27" i="65032"/>
  <c r="LO27" i="65032"/>
  <c r="FO27" i="65032"/>
  <c r="LJ44" i="65032"/>
  <c r="LI171" i="65032"/>
  <c r="ME36" i="65032"/>
  <c r="MC36" i="65032"/>
  <c r="MB163" i="65032"/>
  <c r="MB227" i="65032" s="1"/>
  <c r="FS36" i="65032"/>
  <c r="LP39" i="65032"/>
  <c r="LO166" i="65032"/>
  <c r="LO230" i="65032" s="1"/>
  <c r="LQ59" i="65032"/>
  <c r="FP59" i="65032"/>
  <c r="LS59" i="65032"/>
  <c r="LP186" i="65032"/>
  <c r="LP250" i="65032" s="1"/>
  <c r="LN39" i="65032"/>
  <c r="LM166" i="65032"/>
  <c r="MF67" i="65032"/>
  <c r="ME194" i="65032"/>
  <c r="ME258" i="65032" s="1"/>
  <c r="ME201" i="65032"/>
  <c r="ME265" i="65032" s="1"/>
  <c r="MF74" i="65032"/>
  <c r="LR71" i="65032"/>
  <c r="LQ198" i="65032"/>
  <c r="LQ47" i="65032"/>
  <c r="LS47" i="65032"/>
  <c r="FP47" i="65032"/>
  <c r="LP174" i="65032"/>
  <c r="LP238" i="65032" s="1"/>
  <c r="LS179" i="65032"/>
  <c r="LS243" i="65032" s="1"/>
  <c r="LT52" i="65032"/>
  <c r="LP192" i="65032"/>
  <c r="LP256" i="65032" s="1"/>
  <c r="LQ65" i="65032"/>
  <c r="FP65" i="65032"/>
  <c r="LS65" i="65032"/>
  <c r="LS83" i="65032"/>
  <c r="LP210" i="65032"/>
  <c r="LP274" i="65032" s="1"/>
  <c r="FP83" i="65032"/>
  <c r="LQ83" i="65032"/>
  <c r="LP54" i="65032"/>
  <c r="LO181" i="65032"/>
  <c r="LO245" i="65032" s="1"/>
  <c r="MB60" i="65032"/>
  <c r="MA187" i="65032"/>
  <c r="MA251" i="65032" s="1"/>
  <c r="LN192" i="65032"/>
  <c r="LM256" i="65032"/>
  <c r="LN256" i="65032" s="1"/>
  <c r="LY202" i="65032"/>
  <c r="LZ75" i="65032"/>
  <c r="LN174" i="65032"/>
  <c r="LM238" i="65032"/>
  <c r="LN238" i="65032" s="1"/>
  <c r="MD67" i="65032"/>
  <c r="MC194" i="65032"/>
  <c r="MC201" i="65032"/>
  <c r="MD74" i="65032"/>
  <c r="LT71" i="65032"/>
  <c r="LS198" i="65032"/>
  <c r="LS262" i="65032" s="1"/>
  <c r="LY227" i="65032"/>
  <c r="LZ227" i="65032" s="1"/>
  <c r="LZ163" i="65032"/>
  <c r="MA202" i="65032"/>
  <c r="MA266" i="65032" s="1"/>
  <c r="MB75" i="65032"/>
  <c r="LR52" i="65032"/>
  <c r="LQ179" i="65032"/>
  <c r="LM181" i="65032"/>
  <c r="LN54" i="65032"/>
  <c r="LZ60" i="65032"/>
  <c r="LY187" i="65032"/>
  <c r="LM250" i="65032"/>
  <c r="LN250" i="65032" s="1"/>
  <c r="LN186" i="65032"/>
  <c r="LM274" i="65032"/>
  <c r="LN274" i="65032" s="1"/>
  <c r="LN210" i="65032"/>
  <c r="LP77" i="65032"/>
  <c r="LO204" i="65032"/>
  <c r="LO268" i="65032" s="1"/>
  <c r="LN77" i="65032"/>
  <c r="LM204" i="65032"/>
  <c r="LP55" i="65032"/>
  <c r="LO182" i="65032"/>
  <c r="LO246" i="65032" s="1"/>
  <c r="LM180" i="65032"/>
  <c r="LN53" i="65032"/>
  <c r="LO180" i="65032"/>
  <c r="LO244" i="65032" s="1"/>
  <c r="LP53" i="65032"/>
  <c r="LN55" i="65032"/>
  <c r="LM182" i="65032"/>
  <c r="LM185" i="65032"/>
  <c r="LN58" i="65032"/>
  <c r="LO185" i="65032"/>
  <c r="LO249" i="65032" s="1"/>
  <c r="LP58" i="65032"/>
  <c r="PM128" i="65032"/>
  <c r="PN128" i="65032" s="1"/>
  <c r="PO128" i="65032"/>
  <c r="PP128" i="65032" s="1"/>
  <c r="PM122" i="65032"/>
  <c r="PN122" i="65032" s="1"/>
  <c r="PO122" i="65032"/>
  <c r="PP122" i="65032" s="1"/>
  <c r="PM126" i="65032"/>
  <c r="PN126" i="65032" s="1"/>
  <c r="PO126" i="65032"/>
  <c r="PP126" i="65032" s="1"/>
  <c r="PM124" i="65032"/>
  <c r="PN124" i="65032" s="1"/>
  <c r="PO124" i="65032"/>
  <c r="PP124" i="65032" s="1"/>
  <c r="PM116" i="65032"/>
  <c r="PN116" i="65032" s="1"/>
  <c r="PO116" i="65032"/>
  <c r="PP116" i="65032" s="1"/>
  <c r="PM119" i="65032"/>
  <c r="PN119" i="65032" s="1"/>
  <c r="PO119" i="65032"/>
  <c r="PP119" i="65032" s="1"/>
  <c r="PM115" i="65032"/>
  <c r="PN115" i="65032" s="1"/>
  <c r="PO115" i="65032"/>
  <c r="PP115" i="65032" s="1"/>
  <c r="PM114" i="65032"/>
  <c r="PN114" i="65032" s="1"/>
  <c r="PO114" i="65032"/>
  <c r="PP114" i="65032" s="1"/>
  <c r="PM130" i="65032"/>
  <c r="PN130" i="65032" s="1"/>
  <c r="PO130" i="65032"/>
  <c r="PP130" i="65032" s="1"/>
  <c r="PM118" i="65032"/>
  <c r="PN118" i="65032" s="1"/>
  <c r="PO118" i="65032"/>
  <c r="PP118" i="65032" s="1"/>
  <c r="PM120" i="65032"/>
  <c r="PN120" i="65032" s="1"/>
  <c r="PO120" i="65032"/>
  <c r="PP120" i="65032" s="1"/>
  <c r="PM117" i="65032"/>
  <c r="PN117" i="65032" s="1"/>
  <c r="PO117" i="65032"/>
  <c r="PP117" i="65032" s="1"/>
  <c r="PM113" i="65032"/>
  <c r="PN113" i="65032" s="1"/>
  <c r="PO113" i="65032"/>
  <c r="PP113" i="65032" s="1"/>
  <c r="PO131" i="65032"/>
  <c r="PP131" i="65032" s="1"/>
  <c r="PM131" i="65032"/>
  <c r="PN131" i="65032" s="1"/>
  <c r="PM129" i="65032"/>
  <c r="PN129" i="65032" s="1"/>
  <c r="PO129" i="65032"/>
  <c r="PP129" i="65032" s="1"/>
  <c r="PM123" i="65032"/>
  <c r="PN123" i="65032" s="1"/>
  <c r="PO123" i="65032"/>
  <c r="PP123" i="65032" s="1"/>
  <c r="PM127" i="65032"/>
  <c r="PN127" i="65032" s="1"/>
  <c r="PO127" i="65032"/>
  <c r="PP127" i="65032" s="1"/>
  <c r="PM121" i="65032"/>
  <c r="PN121" i="65032" s="1"/>
  <c r="PO121" i="65032"/>
  <c r="PP121" i="65032" s="1"/>
  <c r="PM125" i="65032"/>
  <c r="PN125" i="65032" s="1"/>
  <c r="PO125" i="65032"/>
  <c r="PP125" i="65032" s="1"/>
  <c r="PM145" i="65032"/>
  <c r="PN145" i="65032" s="1"/>
  <c r="PO145" i="65032"/>
  <c r="PP145" i="65032" s="1"/>
  <c r="PM139" i="65032"/>
  <c r="PN139" i="65032" s="1"/>
  <c r="PO139" i="65032"/>
  <c r="PP139" i="65032" s="1"/>
  <c r="PM141" i="65032"/>
  <c r="PN141" i="65032" s="1"/>
  <c r="PO141" i="65032"/>
  <c r="PP141" i="65032" s="1"/>
  <c r="PM143" i="65032"/>
  <c r="PN143" i="65032" s="1"/>
  <c r="PO143" i="65032"/>
  <c r="PP143" i="65032" s="1"/>
  <c r="PO111" i="65032"/>
  <c r="PP111" i="65032" s="1"/>
  <c r="PM111" i="65032"/>
  <c r="PN111" i="65032" s="1"/>
  <c r="PM112" i="65032"/>
  <c r="PN112" i="65032" s="1"/>
  <c r="PO112" i="65032"/>
  <c r="PP112" i="65032" s="1"/>
  <c r="PM146" i="65032"/>
  <c r="PN146" i="65032" s="1"/>
  <c r="PO146" i="65032"/>
  <c r="PP146" i="65032" s="1"/>
  <c r="PM142" i="65032"/>
  <c r="PN142" i="65032" s="1"/>
  <c r="PO142" i="65032"/>
  <c r="PP142" i="65032" s="1"/>
  <c r="PM144" i="65032"/>
  <c r="PN144" i="65032" s="1"/>
  <c r="PO144" i="65032"/>
  <c r="PP144" i="65032" s="1"/>
  <c r="PM140" i="65032"/>
  <c r="PN140" i="65032" s="1"/>
  <c r="PO140" i="65032"/>
  <c r="PP140" i="65032" s="1"/>
  <c r="PO134" i="65032"/>
  <c r="PP134" i="65032" s="1"/>
  <c r="PM134" i="65032"/>
  <c r="PN134" i="65032" s="1"/>
  <c r="PK108" i="65032"/>
  <c r="PL108" i="65032" s="1"/>
  <c r="PI108" i="65032"/>
  <c r="PJ108" i="65032" s="1"/>
  <c r="PK99" i="65032"/>
  <c r="PL99" i="65032" s="1"/>
  <c r="PI99" i="65032"/>
  <c r="PJ99" i="65032" s="1"/>
  <c r="PK97" i="65032"/>
  <c r="PL97" i="65032" s="1"/>
  <c r="PI97" i="65032"/>
  <c r="PJ97" i="65032" s="1"/>
  <c r="PK105" i="65032"/>
  <c r="PL105" i="65032" s="1"/>
  <c r="PI105" i="65032"/>
  <c r="PJ105" i="65032" s="1"/>
  <c r="PK92" i="65032"/>
  <c r="PL92" i="65032" s="1"/>
  <c r="PI92" i="65032"/>
  <c r="PJ92" i="65032" s="1"/>
  <c r="PK101" i="65032"/>
  <c r="PL101" i="65032" s="1"/>
  <c r="PI101" i="65032"/>
  <c r="PJ101" i="65032" s="1"/>
  <c r="PK95" i="65032"/>
  <c r="PL95" i="65032" s="1"/>
  <c r="PI95" i="65032"/>
  <c r="PJ95" i="65032" s="1"/>
  <c r="PK107" i="65032"/>
  <c r="PL107" i="65032" s="1"/>
  <c r="PI107" i="65032"/>
  <c r="PJ107" i="65032" s="1"/>
  <c r="PK104" i="65032"/>
  <c r="PL104" i="65032" s="1"/>
  <c r="PI104" i="65032"/>
  <c r="PJ104" i="65032" s="1"/>
  <c r="PK110" i="65032"/>
  <c r="PL110" i="65032" s="1"/>
  <c r="PI110" i="65032"/>
  <c r="PJ110" i="65032" s="1"/>
  <c r="PK109" i="65032"/>
  <c r="PL109" i="65032" s="1"/>
  <c r="PI109" i="65032"/>
  <c r="PJ109" i="65032" s="1"/>
  <c r="PK100" i="65032"/>
  <c r="PL100" i="65032" s="1"/>
  <c r="PI100" i="65032"/>
  <c r="PJ100" i="65032" s="1"/>
  <c r="PK91" i="65032"/>
  <c r="PL91" i="65032" s="1"/>
  <c r="PI91" i="65032"/>
  <c r="PJ91" i="65032" s="1"/>
  <c r="PK93" i="65032"/>
  <c r="PL93" i="65032" s="1"/>
  <c r="PI93" i="65032"/>
  <c r="PJ93" i="65032" s="1"/>
  <c r="PK103" i="65032"/>
  <c r="PL103" i="65032" s="1"/>
  <c r="PI103" i="65032"/>
  <c r="PJ103" i="65032" s="1"/>
  <c r="PK102" i="65032"/>
  <c r="PL102" i="65032" s="1"/>
  <c r="PI102" i="65032"/>
  <c r="PJ102" i="65032" s="1"/>
  <c r="PK98" i="65032"/>
  <c r="PL98" i="65032" s="1"/>
  <c r="PI98" i="65032"/>
  <c r="PJ98" i="65032" s="1"/>
  <c r="PK96" i="65032"/>
  <c r="PL96" i="65032" s="1"/>
  <c r="PI96" i="65032"/>
  <c r="PJ96" i="65032" s="1"/>
  <c r="PK106" i="65032"/>
  <c r="PL106" i="65032" s="1"/>
  <c r="PI106" i="65032"/>
  <c r="PJ106" i="65032" s="1"/>
  <c r="PK94" i="65032"/>
  <c r="PL94" i="65032" s="1"/>
  <c r="PI94" i="65032"/>
  <c r="PJ94" i="65032" s="1"/>
  <c r="PO132" i="65032"/>
  <c r="PP132" i="65032" s="1"/>
  <c r="PM132" i="65032"/>
  <c r="PN132" i="65032" s="1"/>
  <c r="PO136" i="65032"/>
  <c r="PP136" i="65032" s="1"/>
  <c r="PM136" i="65032"/>
  <c r="PN136" i="65032" s="1"/>
  <c r="PO138" i="65032"/>
  <c r="PP138" i="65032" s="1"/>
  <c r="PM138" i="65032"/>
  <c r="PN138" i="65032" s="1"/>
  <c r="PO147" i="65032"/>
  <c r="PP147" i="65032" s="1"/>
  <c r="PM147" i="65032"/>
  <c r="PN147" i="65032" s="1"/>
  <c r="PO149" i="65032"/>
  <c r="PP149" i="65032" s="1"/>
  <c r="PM149" i="65032"/>
  <c r="PN149" i="65032" s="1"/>
  <c r="PO148" i="65032"/>
  <c r="PP148" i="65032" s="1"/>
  <c r="PM148" i="65032"/>
  <c r="PN148" i="65032" s="1"/>
  <c r="PO150" i="65032"/>
  <c r="PP150" i="65032" s="1"/>
  <c r="PM150" i="65032"/>
  <c r="PN150" i="65032" s="1"/>
  <c r="PO135" i="65032"/>
  <c r="PP135" i="65032" s="1"/>
  <c r="PM135" i="65032"/>
  <c r="PN135" i="65032" s="1"/>
  <c r="PO137" i="65032"/>
  <c r="PP137" i="65032" s="1"/>
  <c r="PM137" i="65032"/>
  <c r="PN137" i="65032" s="1"/>
  <c r="PO133" i="65032"/>
  <c r="PP133" i="65032" s="1"/>
  <c r="PM133" i="65032"/>
  <c r="PN133" i="65032" s="1"/>
  <c r="PU326" i="65032" l="1"/>
  <c r="PV326" i="65032" s="1"/>
  <c r="PW326" i="65032"/>
  <c r="PX326" i="65032" s="1"/>
  <c r="PW289" i="65032"/>
  <c r="PX289" i="65032" s="1"/>
  <c r="PU289" i="65032"/>
  <c r="PV289" i="65032" s="1"/>
  <c r="PW314" i="65032"/>
  <c r="PX314" i="65032" s="1"/>
  <c r="PU314" i="65032"/>
  <c r="PV314" i="65032" s="1"/>
  <c r="PU293" i="65032"/>
  <c r="PV293" i="65032" s="1"/>
  <c r="PW293" i="65032"/>
  <c r="PX293" i="65032" s="1"/>
  <c r="PU332" i="65032"/>
  <c r="PV332" i="65032" s="1"/>
  <c r="PW332" i="65032"/>
  <c r="PX332" i="65032" s="1"/>
  <c r="PU334" i="65032"/>
  <c r="PV334" i="65032" s="1"/>
  <c r="PW334" i="65032"/>
  <c r="PX334" i="65032" s="1"/>
  <c r="PW340" i="65032"/>
  <c r="PX340" i="65032" s="1"/>
  <c r="PU340" i="65032"/>
  <c r="PV340" i="65032" s="1"/>
  <c r="PU305" i="65032"/>
  <c r="PV305" i="65032" s="1"/>
  <c r="PW305" i="65032"/>
  <c r="PX305" i="65032" s="1"/>
  <c r="PU304" i="65032"/>
  <c r="PV304" i="65032" s="1"/>
  <c r="PW304" i="65032"/>
  <c r="PX304" i="65032" s="1"/>
  <c r="PW323" i="65032"/>
  <c r="PX323" i="65032" s="1"/>
  <c r="PU323" i="65032"/>
  <c r="PV323" i="65032" s="1"/>
  <c r="PU299" i="65032"/>
  <c r="PV299" i="65032" s="1"/>
  <c r="PW299" i="65032"/>
  <c r="PX299" i="65032" s="1"/>
  <c r="PW310" i="65032"/>
  <c r="PX310" i="65032" s="1"/>
  <c r="PU310" i="65032"/>
  <c r="PV310" i="65032" s="1"/>
  <c r="PW309" i="65032"/>
  <c r="PX309" i="65032" s="1"/>
  <c r="PU309" i="65032"/>
  <c r="PV309" i="65032" s="1"/>
  <c r="PU318" i="65032"/>
  <c r="PV318" i="65032" s="1"/>
  <c r="PW318" i="65032"/>
  <c r="PX318" i="65032" s="1"/>
  <c r="PU339" i="65032"/>
  <c r="PV339" i="65032" s="1"/>
  <c r="PW339" i="65032"/>
  <c r="PX339" i="65032" s="1"/>
  <c r="PU311" i="65032"/>
  <c r="PV311" i="65032" s="1"/>
  <c r="PW311" i="65032"/>
  <c r="PX311" i="65032" s="1"/>
  <c r="PW315" i="65032"/>
  <c r="PX315" i="65032" s="1"/>
  <c r="PU315" i="65032"/>
  <c r="PV315" i="65032" s="1"/>
  <c r="PU328" i="65032"/>
  <c r="PV328" i="65032" s="1"/>
  <c r="PW328" i="65032"/>
  <c r="PX328" i="65032" s="1"/>
  <c r="PU307" i="65032"/>
  <c r="PV307" i="65032" s="1"/>
  <c r="PW307" i="65032"/>
  <c r="PX307" i="65032" s="1"/>
  <c r="PU313" i="65032"/>
  <c r="PV313" i="65032" s="1"/>
  <c r="PW313" i="65032"/>
  <c r="PX313" i="65032" s="1"/>
  <c r="PW296" i="65032"/>
  <c r="PX296" i="65032" s="1"/>
  <c r="PU296" i="65032"/>
  <c r="PV296" i="65032" s="1"/>
  <c r="PU331" i="65032"/>
  <c r="PV331" i="65032" s="1"/>
  <c r="PW331" i="65032"/>
  <c r="PX331" i="65032" s="1"/>
  <c r="PU320" i="65032"/>
  <c r="PV320" i="65032" s="1"/>
  <c r="PW320" i="65032"/>
  <c r="PX320" i="65032" s="1"/>
  <c r="PU312" i="65032"/>
  <c r="PV312" i="65032" s="1"/>
  <c r="PW312" i="65032"/>
  <c r="PX312" i="65032" s="1"/>
  <c r="PW327" i="65032"/>
  <c r="PX327" i="65032" s="1"/>
  <c r="PU327" i="65032"/>
  <c r="PV327" i="65032" s="1"/>
  <c r="PW292" i="65032"/>
  <c r="PX292" i="65032" s="1"/>
  <c r="PU292" i="65032"/>
  <c r="PV292" i="65032" s="1"/>
  <c r="PW291" i="65032"/>
  <c r="PX291" i="65032" s="1"/>
  <c r="PU291" i="65032"/>
  <c r="PV291" i="65032" s="1"/>
  <c r="PW317" i="65032"/>
  <c r="PX317" i="65032" s="1"/>
  <c r="PU317" i="65032"/>
  <c r="PV317" i="65032" s="1"/>
  <c r="PW341" i="65032"/>
  <c r="PX341" i="65032" s="1"/>
  <c r="PU341" i="65032"/>
  <c r="PV341" i="65032" s="1"/>
  <c r="PW329" i="65032"/>
  <c r="PX329" i="65032" s="1"/>
  <c r="PU329" i="65032"/>
  <c r="PV329" i="65032" s="1"/>
  <c r="PW325" i="65032"/>
  <c r="PX325" i="65032" s="1"/>
  <c r="PU325" i="65032"/>
  <c r="PV325" i="65032" s="1"/>
  <c r="PW330" i="65032"/>
  <c r="PX330" i="65032" s="1"/>
  <c r="PU330" i="65032"/>
  <c r="PV330" i="65032" s="1"/>
  <c r="PU294" i="65032"/>
  <c r="PV294" i="65032" s="1"/>
  <c r="PW294" i="65032"/>
  <c r="PX294" i="65032" s="1"/>
  <c r="PW335" i="65032"/>
  <c r="PX335" i="65032" s="1"/>
  <c r="PU335" i="65032"/>
  <c r="PV335" i="65032" s="1"/>
  <c r="PU336" i="65032"/>
  <c r="PV336" i="65032" s="1"/>
  <c r="PW336" i="65032"/>
  <c r="PX336" i="65032" s="1"/>
  <c r="PW301" i="65032"/>
  <c r="PX301" i="65032" s="1"/>
  <c r="PU301" i="65032"/>
  <c r="PV301" i="65032" s="1"/>
  <c r="PU308" i="65032"/>
  <c r="PV308" i="65032" s="1"/>
  <c r="PW308" i="65032"/>
  <c r="PX308" i="65032" s="1"/>
  <c r="PW319" i="65032"/>
  <c r="PX319" i="65032" s="1"/>
  <c r="PU319" i="65032"/>
  <c r="PV319" i="65032" s="1"/>
  <c r="PU283" i="65032"/>
  <c r="PV283" i="65032" s="1"/>
  <c r="PW283" i="65032"/>
  <c r="PX283" i="65032" s="1"/>
  <c r="PU286" i="65032"/>
  <c r="PV286" i="65032" s="1"/>
  <c r="PW286" i="65032"/>
  <c r="PX286" i="65032" s="1"/>
  <c r="PU284" i="65032"/>
  <c r="PV284" i="65032" s="1"/>
  <c r="PW284" i="65032"/>
  <c r="PX284" i="65032" s="1"/>
  <c r="PU322" i="65032"/>
  <c r="PV322" i="65032" s="1"/>
  <c r="PW322" i="65032"/>
  <c r="PX322" i="65032" s="1"/>
  <c r="PU303" i="65032"/>
  <c r="PV303" i="65032" s="1"/>
  <c r="PW303" i="65032"/>
  <c r="PX303" i="65032" s="1"/>
  <c r="PU295" i="65032"/>
  <c r="PV295" i="65032" s="1"/>
  <c r="PW295" i="65032"/>
  <c r="PX295" i="65032" s="1"/>
  <c r="PU300" i="65032"/>
  <c r="PV300" i="65032" s="1"/>
  <c r="PW300" i="65032"/>
  <c r="PX300" i="65032" s="1"/>
  <c r="PW324" i="65032"/>
  <c r="PX324" i="65032" s="1"/>
  <c r="PU324" i="65032"/>
  <c r="PV324" i="65032" s="1"/>
  <c r="PU306" i="65032"/>
  <c r="PV306" i="65032" s="1"/>
  <c r="PW306" i="65032"/>
  <c r="PX306" i="65032" s="1"/>
  <c r="PW297" i="65032"/>
  <c r="PX297" i="65032" s="1"/>
  <c r="PU297" i="65032"/>
  <c r="PV297" i="65032" s="1"/>
  <c r="PW337" i="65032"/>
  <c r="PX337" i="65032" s="1"/>
  <c r="PU337" i="65032"/>
  <c r="PV337" i="65032" s="1"/>
  <c r="PW285" i="65032"/>
  <c r="PX285" i="65032" s="1"/>
  <c r="PU285" i="65032"/>
  <c r="PV285" i="65032" s="1"/>
  <c r="PW288" i="65032"/>
  <c r="PX288" i="65032" s="1"/>
  <c r="PU288" i="65032"/>
  <c r="PV288" i="65032" s="1"/>
  <c r="PW333" i="65032"/>
  <c r="PX333" i="65032" s="1"/>
  <c r="PU333" i="65032"/>
  <c r="PV333" i="65032" s="1"/>
  <c r="PW287" i="65032"/>
  <c r="PX287" i="65032" s="1"/>
  <c r="PU287" i="65032"/>
  <c r="PV287" i="65032" s="1"/>
  <c r="PU316" i="65032"/>
  <c r="PV316" i="65032" s="1"/>
  <c r="PW316" i="65032"/>
  <c r="PX316" i="65032" s="1"/>
  <c r="PW290" i="65032"/>
  <c r="PX290" i="65032" s="1"/>
  <c r="PU290" i="65032"/>
  <c r="PV290" i="65032" s="1"/>
  <c r="PU298" i="65032"/>
  <c r="PV298" i="65032" s="1"/>
  <c r="PW298" i="65032"/>
  <c r="PX298" i="65032" s="1"/>
  <c r="PU321" i="65032"/>
  <c r="PV321" i="65032" s="1"/>
  <c r="PW321" i="65032"/>
  <c r="PX321" i="65032" s="1"/>
  <c r="PS282" i="65032"/>
  <c r="PT282" i="65032" s="1"/>
  <c r="PQ282" i="65032"/>
  <c r="PR282" i="65032" s="1"/>
  <c r="PW302" i="65032"/>
  <c r="PX302" i="65032" s="1"/>
  <c r="PU302" i="65032"/>
  <c r="PV302" i="65032" s="1"/>
  <c r="PW338" i="65032"/>
  <c r="PX338" i="65032" s="1"/>
  <c r="PU338" i="65032"/>
  <c r="PV338" i="65032" s="1"/>
  <c r="MD66" i="65032"/>
  <c r="MC193" i="65032"/>
  <c r="MF66" i="65032"/>
  <c r="ME193" i="65032"/>
  <c r="ME257" i="65032" s="1"/>
  <c r="ME48" i="65032"/>
  <c r="MC48" i="65032"/>
  <c r="FS48" i="65032"/>
  <c r="MB175" i="65032"/>
  <c r="MB239" i="65032" s="1"/>
  <c r="LZ175" i="65032"/>
  <c r="LY239" i="65032"/>
  <c r="LZ239" i="65032" s="1"/>
  <c r="LP49" i="65032"/>
  <c r="LO176" i="65032"/>
  <c r="LO240" i="65032" s="1"/>
  <c r="LM176" i="65032"/>
  <c r="LN49" i="65032"/>
  <c r="MG197" i="65032"/>
  <c r="MH70" i="65032"/>
  <c r="MJ70" i="65032"/>
  <c r="MI197" i="65032"/>
  <c r="MI261" i="65032" s="1"/>
  <c r="OQ189" i="65032"/>
  <c r="OQ253" i="65032" s="1"/>
  <c r="OR62" i="65032"/>
  <c r="OP62" i="65032"/>
  <c r="OO189" i="65032"/>
  <c r="MT50" i="65032"/>
  <c r="MS177" i="65032"/>
  <c r="MV50" i="65032"/>
  <c r="MU177" i="65032"/>
  <c r="MU241" i="65032" s="1"/>
  <c r="LO159" i="65032"/>
  <c r="LO223" i="65032" s="1"/>
  <c r="LP32" i="65032"/>
  <c r="MF31" i="65032"/>
  <c r="ME158" i="65032"/>
  <c r="ME222" i="65032" s="1"/>
  <c r="LN32" i="65032"/>
  <c r="LM159" i="65032"/>
  <c r="LP38" i="65032"/>
  <c r="LO165" i="65032"/>
  <c r="LO229" i="65032" s="1"/>
  <c r="LN38" i="65032"/>
  <c r="LM165" i="65032"/>
  <c r="MC158" i="65032"/>
  <c r="MD31" i="65032"/>
  <c r="LN170" i="65032"/>
  <c r="LM234" i="65032"/>
  <c r="LN234" i="65032" s="1"/>
  <c r="FP43" i="65032"/>
  <c r="LP170" i="65032"/>
  <c r="LP234" i="65032" s="1"/>
  <c r="LS43" i="65032"/>
  <c r="LQ43" i="65032"/>
  <c r="MC205" i="65032"/>
  <c r="MD78" i="65032"/>
  <c r="LU41" i="65032"/>
  <c r="LW41" i="65032"/>
  <c r="FQ41" i="65032"/>
  <c r="LT168" i="65032"/>
  <c r="LT232" i="65032" s="1"/>
  <c r="LR42" i="65032"/>
  <c r="LQ169" i="65032"/>
  <c r="LR168" i="65032"/>
  <c r="LQ232" i="65032"/>
  <c r="LR232" i="65032" s="1"/>
  <c r="LT42" i="65032"/>
  <c r="LS169" i="65032"/>
  <c r="LS233" i="65032" s="1"/>
  <c r="ME205" i="65032"/>
  <c r="ME269" i="65032" s="1"/>
  <c r="MF78" i="65032"/>
  <c r="MH79" i="65032"/>
  <c r="MG206" i="65032"/>
  <c r="MI206" i="65032"/>
  <c r="MI270" i="65032" s="1"/>
  <c r="MJ79" i="65032"/>
  <c r="FU34" i="65032"/>
  <c r="MK34" i="65032"/>
  <c r="MM34" i="65032"/>
  <c r="MJ161" i="65032"/>
  <c r="MJ225" i="65032" s="1"/>
  <c r="FO33" i="65032"/>
  <c r="LL160" i="65032"/>
  <c r="LL224" i="65032" s="1"/>
  <c r="LM33" i="65032"/>
  <c r="LO33" i="65032"/>
  <c r="MH161" i="65032"/>
  <c r="MG225" i="65032"/>
  <c r="MH225" i="65032" s="1"/>
  <c r="LJ160" i="65032"/>
  <c r="LI224" i="65032"/>
  <c r="LJ224" i="65032" s="1"/>
  <c r="LM237" i="65032"/>
  <c r="LN237" i="65032" s="1"/>
  <c r="LN173" i="65032"/>
  <c r="LV73" i="65032"/>
  <c r="LU200" i="65032"/>
  <c r="LY57" i="65032"/>
  <c r="MA57" i="65032"/>
  <c r="FR57" i="65032"/>
  <c r="LX184" i="65032"/>
  <c r="LX248" i="65032" s="1"/>
  <c r="LX73" i="65032"/>
  <c r="LW200" i="65032"/>
  <c r="LW264" i="65032" s="1"/>
  <c r="NG208" i="65032"/>
  <c r="NG272" i="65032" s="1"/>
  <c r="NH81" i="65032"/>
  <c r="LU248" i="65032"/>
  <c r="LV248" i="65032" s="1"/>
  <c r="LV184" i="65032"/>
  <c r="LP173" i="65032"/>
  <c r="LP237" i="65032" s="1"/>
  <c r="FP46" i="65032"/>
  <c r="LS46" i="65032"/>
  <c r="LQ46" i="65032"/>
  <c r="NJ211" i="65032"/>
  <c r="NI275" i="65032"/>
  <c r="NJ275" i="65032" s="1"/>
  <c r="NM84" i="65032"/>
  <c r="NO84" i="65032"/>
  <c r="NL211" i="65032"/>
  <c r="NL275" i="65032" s="1"/>
  <c r="GB84" i="65032"/>
  <c r="NF81" i="65032"/>
  <c r="NE208" i="65032"/>
  <c r="MH35" i="65032"/>
  <c r="MG162" i="65032"/>
  <c r="MJ56" i="65032"/>
  <c r="MI183" i="65032"/>
  <c r="MI247" i="65032" s="1"/>
  <c r="LW156" i="65032"/>
  <c r="LW220" i="65032" s="1"/>
  <c r="LX29" i="65032"/>
  <c r="LN195" i="65032"/>
  <c r="LM259" i="65032"/>
  <c r="LN259" i="65032" s="1"/>
  <c r="MD80" i="65032"/>
  <c r="MC207" i="65032"/>
  <c r="MD72" i="65032"/>
  <c r="MC199" i="65032"/>
  <c r="MJ35" i="65032"/>
  <c r="MI162" i="65032"/>
  <c r="MI226" i="65032" s="1"/>
  <c r="LO40" i="65032"/>
  <c r="LL167" i="65032"/>
  <c r="LL231" i="65032" s="1"/>
  <c r="LM40" i="65032"/>
  <c r="FO40" i="65032"/>
  <c r="LV29" i="65032"/>
  <c r="LU156" i="65032"/>
  <c r="MF80" i="65032"/>
  <c r="ME207" i="65032"/>
  <c r="ME271" i="65032" s="1"/>
  <c r="MF72" i="65032"/>
  <c r="ME199" i="65032"/>
  <c r="ME263" i="65032" s="1"/>
  <c r="MB61" i="65032"/>
  <c r="MA188" i="65032"/>
  <c r="MA252" i="65032" s="1"/>
  <c r="MC273" i="65032"/>
  <c r="MD273" i="65032" s="1"/>
  <c r="MD209" i="65032"/>
  <c r="MG82" i="65032"/>
  <c r="FT82" i="65032"/>
  <c r="MF209" i="65032"/>
  <c r="MF273" i="65032" s="1"/>
  <c r="MI82" i="65032"/>
  <c r="LZ61" i="65032"/>
  <c r="LY188" i="65032"/>
  <c r="LJ167" i="65032"/>
  <c r="LI231" i="65032"/>
  <c r="LJ231" i="65032" s="1"/>
  <c r="MH56" i="65032"/>
  <c r="MG183" i="65032"/>
  <c r="LS68" i="65032"/>
  <c r="LP195" i="65032"/>
  <c r="LP259" i="65032" s="1"/>
  <c r="FP68" i="65032"/>
  <c r="LQ68" i="65032"/>
  <c r="LS85" i="65032"/>
  <c r="LP212" i="65032"/>
  <c r="LP276" i="65032" s="1"/>
  <c r="LQ85" i="65032"/>
  <c r="FP85" i="65032"/>
  <c r="MB64" i="65032"/>
  <c r="MA191" i="65032"/>
  <c r="MA255" i="65032" s="1"/>
  <c r="LQ76" i="65032"/>
  <c r="FP76" i="65032"/>
  <c r="LS76" i="65032"/>
  <c r="LP203" i="65032"/>
  <c r="LP267" i="65032" s="1"/>
  <c r="LI236" i="65032"/>
  <c r="LJ236" i="65032" s="1"/>
  <c r="LJ172" i="65032"/>
  <c r="LY191" i="65032"/>
  <c r="LZ64" i="65032"/>
  <c r="LM276" i="65032"/>
  <c r="LN276" i="65032" s="1"/>
  <c r="LN212" i="65032"/>
  <c r="LP51" i="65032"/>
  <c r="LO178" i="65032"/>
  <c r="LO242" i="65032" s="1"/>
  <c r="LM178" i="65032"/>
  <c r="LN51" i="65032"/>
  <c r="LL172" i="65032"/>
  <c r="LL236" i="65032" s="1"/>
  <c r="LM45" i="65032"/>
  <c r="LO45" i="65032"/>
  <c r="FO45" i="65032"/>
  <c r="LN203" i="65032"/>
  <c r="LM267" i="65032"/>
  <c r="LN267" i="65032" s="1"/>
  <c r="LS196" i="65032"/>
  <c r="LS260" i="65032" s="1"/>
  <c r="LT69" i="65032"/>
  <c r="LJ155" i="65032"/>
  <c r="LI219" i="65032"/>
  <c r="LJ219" i="65032" s="1"/>
  <c r="MI190" i="65032"/>
  <c r="MI254" i="65032" s="1"/>
  <c r="MJ63" i="65032"/>
  <c r="LO154" i="65032"/>
  <c r="LO218" i="65032" s="1"/>
  <c r="LP27" i="65032"/>
  <c r="LR69" i="65032"/>
  <c r="LQ196" i="65032"/>
  <c r="LS213" i="65032"/>
  <c r="LS277" i="65032" s="1"/>
  <c r="LT86" i="65032"/>
  <c r="LR30" i="65032"/>
  <c r="LQ157" i="65032"/>
  <c r="LO28" i="65032"/>
  <c r="LL155" i="65032"/>
  <c r="LL219" i="65032" s="1"/>
  <c r="LM28" i="65032"/>
  <c r="FO28" i="65032"/>
  <c r="LX37" i="65032"/>
  <c r="LW164" i="65032"/>
  <c r="LW228" i="65032" s="1"/>
  <c r="LJ171" i="65032"/>
  <c r="LI235" i="65032"/>
  <c r="LJ235" i="65032" s="1"/>
  <c r="LN27" i="65032"/>
  <c r="LM154" i="65032"/>
  <c r="FO44" i="65032"/>
  <c r="LO44" i="65032"/>
  <c r="LL171" i="65032"/>
  <c r="LL235" i="65032" s="1"/>
  <c r="LM44" i="65032"/>
  <c r="LT30" i="65032"/>
  <c r="LS157" i="65032"/>
  <c r="LS221" i="65032" s="1"/>
  <c r="LR86" i="65032"/>
  <c r="LQ213" i="65032"/>
  <c r="MG190" i="65032"/>
  <c r="MH63" i="65032"/>
  <c r="LV37" i="65032"/>
  <c r="LU164" i="65032"/>
  <c r="LU71" i="65032"/>
  <c r="FQ71" i="65032"/>
  <c r="LT198" i="65032"/>
  <c r="LT262" i="65032" s="1"/>
  <c r="LW71" i="65032"/>
  <c r="MC265" i="65032"/>
  <c r="MD265" i="65032" s="1"/>
  <c r="MD201" i="65032"/>
  <c r="MC60" i="65032"/>
  <c r="ME60" i="65032"/>
  <c r="MB187" i="65032"/>
  <c r="MB251" i="65032" s="1"/>
  <c r="FS60" i="65032"/>
  <c r="LS210" i="65032"/>
  <c r="LS274" i="65032" s="1"/>
  <c r="LT83" i="65032"/>
  <c r="LQ174" i="65032"/>
  <c r="LR47" i="65032"/>
  <c r="LY251" i="65032"/>
  <c r="LZ251" i="65032" s="1"/>
  <c r="LZ187" i="65032"/>
  <c r="MD194" i="65032"/>
  <c r="MC258" i="65032"/>
  <c r="MD258" i="65032" s="1"/>
  <c r="LQ210" i="65032"/>
  <c r="LR83" i="65032"/>
  <c r="LU52" i="65032"/>
  <c r="LW52" i="65032"/>
  <c r="FQ52" i="65032"/>
  <c r="LT179" i="65032"/>
  <c r="LT243" i="65032" s="1"/>
  <c r="LQ262" i="65032"/>
  <c r="LR262" i="65032" s="1"/>
  <c r="LR198" i="65032"/>
  <c r="LR59" i="65032"/>
  <c r="LQ186" i="65032"/>
  <c r="LY266" i="65032"/>
  <c r="LZ266" i="65032" s="1"/>
  <c r="LZ202" i="65032"/>
  <c r="MD36" i="65032"/>
  <c r="MC163" i="65032"/>
  <c r="LN181" i="65032"/>
  <c r="LM245" i="65032"/>
  <c r="LN245" i="65032" s="1"/>
  <c r="LQ54" i="65032"/>
  <c r="LS54" i="65032"/>
  <c r="FP54" i="65032"/>
  <c r="LP181" i="65032"/>
  <c r="LP245" i="65032" s="1"/>
  <c r="MI74" i="65032"/>
  <c r="MG74" i="65032"/>
  <c r="MF201" i="65032"/>
  <c r="MF265" i="65032" s="1"/>
  <c r="FT74" i="65032"/>
  <c r="LN166" i="65032"/>
  <c r="LM230" i="65032"/>
  <c r="LN230" i="65032" s="1"/>
  <c r="LR179" i="65032"/>
  <c r="LQ243" i="65032"/>
  <c r="LR243" i="65032" s="1"/>
  <c r="LR65" i="65032"/>
  <c r="LQ192" i="65032"/>
  <c r="ME75" i="65032"/>
  <c r="MC75" i="65032"/>
  <c r="MB202" i="65032"/>
  <c r="MB266" i="65032" s="1"/>
  <c r="FS75" i="65032"/>
  <c r="LT65" i="65032"/>
  <c r="LS192" i="65032"/>
  <c r="LS256" i="65032" s="1"/>
  <c r="LT47" i="65032"/>
  <c r="LS174" i="65032"/>
  <c r="LS238" i="65032" s="1"/>
  <c r="MF194" i="65032"/>
  <c r="MF258" i="65032" s="1"/>
  <c r="FT67" i="65032"/>
  <c r="MI67" i="65032"/>
  <c r="MG67" i="65032"/>
  <c r="LT59" i="65032"/>
  <c r="LS186" i="65032"/>
  <c r="LS250" i="65032" s="1"/>
  <c r="FP39" i="65032"/>
  <c r="LS39" i="65032"/>
  <c r="LQ39" i="65032"/>
  <c r="LP166" i="65032"/>
  <c r="LP230" i="65032" s="1"/>
  <c r="MF36" i="65032"/>
  <c r="ME163" i="65032"/>
  <c r="ME227" i="65032" s="1"/>
  <c r="LN204" i="65032"/>
  <c r="LM268" i="65032"/>
  <c r="LN268" i="65032" s="1"/>
  <c r="LQ77" i="65032"/>
  <c r="LS77" i="65032"/>
  <c r="FP77" i="65032"/>
  <c r="LP204" i="65032"/>
  <c r="LP268" i="65032" s="1"/>
  <c r="LN182" i="65032"/>
  <c r="LM246" i="65032"/>
  <c r="LN246" i="65032" s="1"/>
  <c r="LS53" i="65032"/>
  <c r="LP180" i="65032"/>
  <c r="LP244" i="65032" s="1"/>
  <c r="LQ53" i="65032"/>
  <c r="FP53" i="65032"/>
  <c r="LM244" i="65032"/>
  <c r="LN244" i="65032" s="1"/>
  <c r="LN180" i="65032"/>
  <c r="LQ55" i="65032"/>
  <c r="LS55" i="65032"/>
  <c r="FP55" i="65032"/>
  <c r="LP182" i="65032"/>
  <c r="LP246" i="65032" s="1"/>
  <c r="LQ58" i="65032"/>
  <c r="LP185" i="65032"/>
  <c r="LP249" i="65032" s="1"/>
  <c r="LS58" i="65032"/>
  <c r="FP58" i="65032"/>
  <c r="LM249" i="65032"/>
  <c r="LN249" i="65032" s="1"/>
  <c r="LN185" i="65032"/>
  <c r="PS133" i="65032"/>
  <c r="PT133" i="65032" s="1"/>
  <c r="PQ133" i="65032"/>
  <c r="PR133" i="65032" s="1"/>
  <c r="PS137" i="65032"/>
  <c r="PT137" i="65032" s="1"/>
  <c r="PQ137" i="65032"/>
  <c r="PR137" i="65032" s="1"/>
  <c r="PS135" i="65032"/>
  <c r="PT135" i="65032" s="1"/>
  <c r="PQ135" i="65032"/>
  <c r="PR135" i="65032" s="1"/>
  <c r="PS150" i="65032"/>
  <c r="PT150" i="65032" s="1"/>
  <c r="PQ150" i="65032"/>
  <c r="PR150" i="65032" s="1"/>
  <c r="PS148" i="65032"/>
  <c r="PT148" i="65032" s="1"/>
  <c r="PQ148" i="65032"/>
  <c r="PR148" i="65032" s="1"/>
  <c r="PS149" i="65032"/>
  <c r="PT149" i="65032" s="1"/>
  <c r="PQ149" i="65032"/>
  <c r="PR149" i="65032" s="1"/>
  <c r="PS147" i="65032"/>
  <c r="PT147" i="65032" s="1"/>
  <c r="PQ147" i="65032"/>
  <c r="PR147" i="65032" s="1"/>
  <c r="PS138" i="65032"/>
  <c r="PT138" i="65032" s="1"/>
  <c r="PQ138" i="65032"/>
  <c r="PR138" i="65032" s="1"/>
  <c r="PS136" i="65032"/>
  <c r="PT136" i="65032" s="1"/>
  <c r="PQ136" i="65032"/>
  <c r="PR136" i="65032" s="1"/>
  <c r="PS132" i="65032"/>
  <c r="PT132" i="65032" s="1"/>
  <c r="PQ132" i="65032"/>
  <c r="PR132" i="65032" s="1"/>
  <c r="PM94" i="65032"/>
  <c r="PN94" i="65032" s="1"/>
  <c r="PO94" i="65032"/>
  <c r="PP94" i="65032" s="1"/>
  <c r="PM106" i="65032"/>
  <c r="PN106" i="65032" s="1"/>
  <c r="PO106" i="65032"/>
  <c r="PP106" i="65032" s="1"/>
  <c r="PM96" i="65032"/>
  <c r="PN96" i="65032" s="1"/>
  <c r="PO96" i="65032"/>
  <c r="PP96" i="65032" s="1"/>
  <c r="PM98" i="65032"/>
  <c r="PN98" i="65032" s="1"/>
  <c r="PO98" i="65032"/>
  <c r="PP98" i="65032" s="1"/>
  <c r="PM102" i="65032"/>
  <c r="PN102" i="65032" s="1"/>
  <c r="PO102" i="65032"/>
  <c r="PP102" i="65032" s="1"/>
  <c r="PM103" i="65032"/>
  <c r="PN103" i="65032" s="1"/>
  <c r="PO103" i="65032"/>
  <c r="PP103" i="65032" s="1"/>
  <c r="PM93" i="65032"/>
  <c r="PN93" i="65032" s="1"/>
  <c r="PO93" i="65032"/>
  <c r="PP93" i="65032" s="1"/>
  <c r="PM91" i="65032"/>
  <c r="PN91" i="65032" s="1"/>
  <c r="PO91" i="65032"/>
  <c r="PP91" i="65032" s="1"/>
  <c r="PM100" i="65032"/>
  <c r="PN100" i="65032" s="1"/>
  <c r="PO100" i="65032"/>
  <c r="PP100" i="65032" s="1"/>
  <c r="PM109" i="65032"/>
  <c r="PN109" i="65032" s="1"/>
  <c r="PO109" i="65032"/>
  <c r="PP109" i="65032" s="1"/>
  <c r="PM110" i="65032"/>
  <c r="PN110" i="65032" s="1"/>
  <c r="PO110" i="65032"/>
  <c r="PP110" i="65032" s="1"/>
  <c r="PM104" i="65032"/>
  <c r="PN104" i="65032" s="1"/>
  <c r="PO104" i="65032"/>
  <c r="PP104" i="65032" s="1"/>
  <c r="PM107" i="65032"/>
  <c r="PN107" i="65032" s="1"/>
  <c r="PO107" i="65032"/>
  <c r="PP107" i="65032" s="1"/>
  <c r="PM95" i="65032"/>
  <c r="PN95" i="65032" s="1"/>
  <c r="PO95" i="65032"/>
  <c r="PP95" i="65032" s="1"/>
  <c r="PM101" i="65032"/>
  <c r="PN101" i="65032" s="1"/>
  <c r="PO101" i="65032"/>
  <c r="PP101" i="65032" s="1"/>
  <c r="PM92" i="65032"/>
  <c r="PN92" i="65032" s="1"/>
  <c r="PO92" i="65032"/>
  <c r="PP92" i="65032" s="1"/>
  <c r="PM105" i="65032"/>
  <c r="PN105" i="65032" s="1"/>
  <c r="PO105" i="65032"/>
  <c r="PP105" i="65032" s="1"/>
  <c r="PM97" i="65032"/>
  <c r="PN97" i="65032" s="1"/>
  <c r="PO97" i="65032"/>
  <c r="PP97" i="65032" s="1"/>
  <c r="PM99" i="65032"/>
  <c r="PN99" i="65032" s="1"/>
  <c r="PO99" i="65032"/>
  <c r="PP99" i="65032" s="1"/>
  <c r="PM108" i="65032"/>
  <c r="PN108" i="65032" s="1"/>
  <c r="PO108" i="65032"/>
  <c r="PP108" i="65032" s="1"/>
  <c r="PS134" i="65032"/>
  <c r="PT134" i="65032" s="1"/>
  <c r="PQ134" i="65032"/>
  <c r="PR134" i="65032" s="1"/>
  <c r="PQ111" i="65032"/>
  <c r="PR111" i="65032" s="1"/>
  <c r="PS111" i="65032"/>
  <c r="PT111" i="65032" s="1"/>
  <c r="PS131" i="65032"/>
  <c r="PT131" i="65032" s="1"/>
  <c r="PQ131" i="65032"/>
  <c r="PR131" i="65032" s="1"/>
  <c r="PS140" i="65032"/>
  <c r="PT140" i="65032" s="1"/>
  <c r="PQ140" i="65032"/>
  <c r="PR140" i="65032" s="1"/>
  <c r="PS144" i="65032"/>
  <c r="PT144" i="65032" s="1"/>
  <c r="PQ144" i="65032"/>
  <c r="PR144" i="65032" s="1"/>
  <c r="PS142" i="65032"/>
  <c r="PT142" i="65032" s="1"/>
  <c r="PQ142" i="65032"/>
  <c r="PR142" i="65032" s="1"/>
  <c r="PS146" i="65032"/>
  <c r="PT146" i="65032" s="1"/>
  <c r="PQ146" i="65032"/>
  <c r="PR146" i="65032" s="1"/>
  <c r="PQ112" i="65032"/>
  <c r="PR112" i="65032" s="1"/>
  <c r="PS112" i="65032"/>
  <c r="PT112" i="65032" s="1"/>
  <c r="PS143" i="65032"/>
  <c r="PT143" i="65032" s="1"/>
  <c r="PQ143" i="65032"/>
  <c r="PR143" i="65032" s="1"/>
  <c r="PS141" i="65032"/>
  <c r="PT141" i="65032" s="1"/>
  <c r="PQ141" i="65032"/>
  <c r="PR141" i="65032" s="1"/>
  <c r="PS139" i="65032"/>
  <c r="PT139" i="65032" s="1"/>
  <c r="PQ139" i="65032"/>
  <c r="PR139" i="65032" s="1"/>
  <c r="PS145" i="65032"/>
  <c r="PT145" i="65032" s="1"/>
  <c r="PQ145" i="65032"/>
  <c r="PR145" i="65032" s="1"/>
  <c r="PQ125" i="65032"/>
  <c r="PR125" i="65032" s="1"/>
  <c r="PS125" i="65032"/>
  <c r="PT125" i="65032" s="1"/>
  <c r="PQ121" i="65032"/>
  <c r="PR121" i="65032" s="1"/>
  <c r="PS121" i="65032"/>
  <c r="PT121" i="65032" s="1"/>
  <c r="PQ127" i="65032"/>
  <c r="PR127" i="65032" s="1"/>
  <c r="PS127" i="65032"/>
  <c r="PT127" i="65032" s="1"/>
  <c r="PQ123" i="65032"/>
  <c r="PR123" i="65032" s="1"/>
  <c r="PS123" i="65032"/>
  <c r="PT123" i="65032" s="1"/>
  <c r="PQ129" i="65032"/>
  <c r="PR129" i="65032" s="1"/>
  <c r="PS129" i="65032"/>
  <c r="PT129" i="65032" s="1"/>
  <c r="PQ113" i="65032"/>
  <c r="PR113" i="65032" s="1"/>
  <c r="PS113" i="65032"/>
  <c r="PT113" i="65032" s="1"/>
  <c r="PQ117" i="65032"/>
  <c r="PR117" i="65032" s="1"/>
  <c r="PS117" i="65032"/>
  <c r="PT117" i="65032" s="1"/>
  <c r="PQ120" i="65032"/>
  <c r="PR120" i="65032" s="1"/>
  <c r="PS120" i="65032"/>
  <c r="PT120" i="65032" s="1"/>
  <c r="PQ118" i="65032"/>
  <c r="PR118" i="65032" s="1"/>
  <c r="PS118" i="65032"/>
  <c r="PT118" i="65032" s="1"/>
  <c r="PQ130" i="65032"/>
  <c r="PR130" i="65032" s="1"/>
  <c r="PS130" i="65032"/>
  <c r="PT130" i="65032" s="1"/>
  <c r="PQ114" i="65032"/>
  <c r="PR114" i="65032" s="1"/>
  <c r="PS114" i="65032"/>
  <c r="PT114" i="65032" s="1"/>
  <c r="PQ115" i="65032"/>
  <c r="PR115" i="65032" s="1"/>
  <c r="PS115" i="65032"/>
  <c r="PT115" i="65032" s="1"/>
  <c r="PQ119" i="65032"/>
  <c r="PR119" i="65032" s="1"/>
  <c r="PS119" i="65032"/>
  <c r="PT119" i="65032" s="1"/>
  <c r="PQ116" i="65032"/>
  <c r="PR116" i="65032" s="1"/>
  <c r="PS116" i="65032"/>
  <c r="PT116" i="65032" s="1"/>
  <c r="PQ124" i="65032"/>
  <c r="PR124" i="65032" s="1"/>
  <c r="PS124" i="65032"/>
  <c r="PT124" i="65032" s="1"/>
  <c r="PQ126" i="65032"/>
  <c r="PR126" i="65032" s="1"/>
  <c r="PS126" i="65032"/>
  <c r="PT126" i="65032" s="1"/>
  <c r="PQ122" i="65032"/>
  <c r="PR122" i="65032" s="1"/>
  <c r="PS122" i="65032"/>
  <c r="PT122" i="65032" s="1"/>
  <c r="PQ128" i="65032"/>
  <c r="PR128" i="65032" s="1"/>
  <c r="PS128" i="65032"/>
  <c r="PT128" i="65032" s="1"/>
  <c r="QA338" i="65032" l="1"/>
  <c r="QB338" i="65032" s="1"/>
  <c r="PY338" i="65032"/>
  <c r="PZ338" i="65032" s="1"/>
  <c r="PW282" i="65032"/>
  <c r="PX282" i="65032" s="1"/>
  <c r="PU282" i="65032"/>
  <c r="PV282" i="65032" s="1"/>
  <c r="PY333" i="65032"/>
  <c r="PZ333" i="65032" s="1"/>
  <c r="QA333" i="65032"/>
  <c r="QB333" i="65032" s="1"/>
  <c r="PY285" i="65032"/>
  <c r="PZ285" i="65032" s="1"/>
  <c r="QA285" i="65032"/>
  <c r="QB285" i="65032" s="1"/>
  <c r="QA297" i="65032"/>
  <c r="QB297" i="65032" s="1"/>
  <c r="PY297" i="65032"/>
  <c r="PZ297" i="65032" s="1"/>
  <c r="QA324" i="65032"/>
  <c r="QB324" i="65032" s="1"/>
  <c r="PY324" i="65032"/>
  <c r="PZ324" i="65032" s="1"/>
  <c r="PY286" i="65032"/>
  <c r="PZ286" i="65032" s="1"/>
  <c r="QA286" i="65032"/>
  <c r="QB286" i="65032" s="1"/>
  <c r="PY325" i="65032"/>
  <c r="PZ325" i="65032" s="1"/>
  <c r="QA325" i="65032"/>
  <c r="QB325" i="65032" s="1"/>
  <c r="QA331" i="65032"/>
  <c r="QB331" i="65032" s="1"/>
  <c r="PY331" i="65032"/>
  <c r="PZ331" i="65032" s="1"/>
  <c r="QA296" i="65032"/>
  <c r="QB296" i="65032" s="1"/>
  <c r="PY296" i="65032"/>
  <c r="PZ296" i="65032" s="1"/>
  <c r="PY307" i="65032"/>
  <c r="PZ307" i="65032" s="1"/>
  <c r="QA307" i="65032"/>
  <c r="QB307" i="65032" s="1"/>
  <c r="QA309" i="65032"/>
  <c r="QB309" i="65032" s="1"/>
  <c r="PY309" i="65032"/>
  <c r="PZ309" i="65032" s="1"/>
  <c r="QA332" i="65032"/>
  <c r="QB332" i="65032" s="1"/>
  <c r="PY332" i="65032"/>
  <c r="PZ332" i="65032" s="1"/>
  <c r="QA321" i="65032"/>
  <c r="QB321" i="65032" s="1"/>
  <c r="PY321" i="65032"/>
  <c r="PZ321" i="65032" s="1"/>
  <c r="PY306" i="65032"/>
  <c r="PZ306" i="65032" s="1"/>
  <c r="QA306" i="65032"/>
  <c r="QB306" i="65032" s="1"/>
  <c r="PY300" i="65032"/>
  <c r="PZ300" i="65032" s="1"/>
  <c r="QA300" i="65032"/>
  <c r="QB300" i="65032" s="1"/>
  <c r="QA303" i="65032"/>
  <c r="QB303" i="65032" s="1"/>
  <c r="PY303" i="65032"/>
  <c r="PZ303" i="65032" s="1"/>
  <c r="PY319" i="65032"/>
  <c r="PZ319" i="65032" s="1"/>
  <c r="QA319" i="65032"/>
  <c r="QB319" i="65032" s="1"/>
  <c r="QA301" i="65032"/>
  <c r="QB301" i="65032" s="1"/>
  <c r="PY301" i="65032"/>
  <c r="PZ301" i="65032" s="1"/>
  <c r="PY335" i="65032"/>
  <c r="PZ335" i="65032" s="1"/>
  <c r="QA335" i="65032"/>
  <c r="QB335" i="65032" s="1"/>
  <c r="PY341" i="65032"/>
  <c r="PZ341" i="65032" s="1"/>
  <c r="QA341" i="65032"/>
  <c r="QB341" i="65032" s="1"/>
  <c r="QA291" i="65032"/>
  <c r="QB291" i="65032" s="1"/>
  <c r="PY291" i="65032"/>
  <c r="PZ291" i="65032" s="1"/>
  <c r="QA327" i="65032"/>
  <c r="QB327" i="65032" s="1"/>
  <c r="PY327" i="65032"/>
  <c r="PZ327" i="65032" s="1"/>
  <c r="QA320" i="65032"/>
  <c r="QB320" i="65032" s="1"/>
  <c r="PY320" i="65032"/>
  <c r="PZ320" i="65032" s="1"/>
  <c r="QA313" i="65032"/>
  <c r="QB313" i="65032" s="1"/>
  <c r="PY313" i="65032"/>
  <c r="PZ313" i="65032" s="1"/>
  <c r="PY318" i="65032"/>
  <c r="PZ318" i="65032" s="1"/>
  <c r="QA318" i="65032"/>
  <c r="QB318" i="65032" s="1"/>
  <c r="QA340" i="65032"/>
  <c r="QB340" i="65032" s="1"/>
  <c r="PY340" i="65032"/>
  <c r="PZ340" i="65032" s="1"/>
  <c r="PY314" i="65032"/>
  <c r="PZ314" i="65032" s="1"/>
  <c r="QA314" i="65032"/>
  <c r="QB314" i="65032" s="1"/>
  <c r="PY289" i="65032"/>
  <c r="PZ289" i="65032" s="1"/>
  <c r="QA289" i="65032"/>
  <c r="QB289" i="65032" s="1"/>
  <c r="QA302" i="65032"/>
  <c r="QB302" i="65032" s="1"/>
  <c r="PY302" i="65032"/>
  <c r="PZ302" i="65032" s="1"/>
  <c r="PY290" i="65032"/>
  <c r="PZ290" i="65032" s="1"/>
  <c r="QA290" i="65032"/>
  <c r="QB290" i="65032" s="1"/>
  <c r="PY287" i="65032"/>
  <c r="PZ287" i="65032" s="1"/>
  <c r="QA287" i="65032"/>
  <c r="QB287" i="65032" s="1"/>
  <c r="PY288" i="65032"/>
  <c r="PZ288" i="65032" s="1"/>
  <c r="QA288" i="65032"/>
  <c r="QB288" i="65032" s="1"/>
  <c r="QA337" i="65032"/>
  <c r="QB337" i="65032" s="1"/>
  <c r="PY337" i="65032"/>
  <c r="PZ337" i="65032" s="1"/>
  <c r="PY284" i="65032"/>
  <c r="PZ284" i="65032" s="1"/>
  <c r="QA284" i="65032"/>
  <c r="QB284" i="65032" s="1"/>
  <c r="QA283" i="65032"/>
  <c r="QB283" i="65032" s="1"/>
  <c r="PY283" i="65032"/>
  <c r="PZ283" i="65032" s="1"/>
  <c r="QA308" i="65032"/>
  <c r="QB308" i="65032" s="1"/>
  <c r="PY308" i="65032"/>
  <c r="PZ308" i="65032" s="1"/>
  <c r="QA336" i="65032"/>
  <c r="QB336" i="65032" s="1"/>
  <c r="PY336" i="65032"/>
  <c r="PZ336" i="65032" s="1"/>
  <c r="QA330" i="65032"/>
  <c r="QB330" i="65032" s="1"/>
  <c r="PY330" i="65032"/>
  <c r="PZ330" i="65032" s="1"/>
  <c r="PY328" i="65032"/>
  <c r="PZ328" i="65032" s="1"/>
  <c r="QA328" i="65032"/>
  <c r="QB328" i="65032" s="1"/>
  <c r="QA315" i="65032"/>
  <c r="QB315" i="65032" s="1"/>
  <c r="PY315" i="65032"/>
  <c r="PZ315" i="65032" s="1"/>
  <c r="QA310" i="65032"/>
  <c r="QB310" i="65032" s="1"/>
  <c r="PY310" i="65032"/>
  <c r="PZ310" i="65032" s="1"/>
  <c r="PY323" i="65032"/>
  <c r="PZ323" i="65032" s="1"/>
  <c r="QA323" i="65032"/>
  <c r="QB323" i="65032" s="1"/>
  <c r="PY305" i="65032"/>
  <c r="PZ305" i="65032" s="1"/>
  <c r="QA305" i="65032"/>
  <c r="QB305" i="65032" s="1"/>
  <c r="PY334" i="65032"/>
  <c r="PZ334" i="65032" s="1"/>
  <c r="QA334" i="65032"/>
  <c r="QB334" i="65032" s="1"/>
  <c r="QA293" i="65032"/>
  <c r="QB293" i="65032" s="1"/>
  <c r="PY293" i="65032"/>
  <c r="PZ293" i="65032" s="1"/>
  <c r="QA326" i="65032"/>
  <c r="QB326" i="65032" s="1"/>
  <c r="PY326" i="65032"/>
  <c r="PZ326" i="65032" s="1"/>
  <c r="QA298" i="65032"/>
  <c r="QB298" i="65032" s="1"/>
  <c r="PY298" i="65032"/>
  <c r="PZ298" i="65032" s="1"/>
  <c r="PY316" i="65032"/>
  <c r="PZ316" i="65032" s="1"/>
  <c r="QA316" i="65032"/>
  <c r="QB316" i="65032" s="1"/>
  <c r="PY295" i="65032"/>
  <c r="PZ295" i="65032" s="1"/>
  <c r="QA295" i="65032"/>
  <c r="QB295" i="65032" s="1"/>
  <c r="PY322" i="65032"/>
  <c r="PZ322" i="65032" s="1"/>
  <c r="QA322" i="65032"/>
  <c r="QB322" i="65032" s="1"/>
  <c r="QA294" i="65032"/>
  <c r="QB294" i="65032" s="1"/>
  <c r="PY294" i="65032"/>
  <c r="PZ294" i="65032" s="1"/>
  <c r="PY329" i="65032"/>
  <c r="PZ329" i="65032" s="1"/>
  <c r="QA329" i="65032"/>
  <c r="QB329" i="65032" s="1"/>
  <c r="QA317" i="65032"/>
  <c r="QB317" i="65032" s="1"/>
  <c r="PY317" i="65032"/>
  <c r="PZ317" i="65032" s="1"/>
  <c r="PY292" i="65032"/>
  <c r="PZ292" i="65032" s="1"/>
  <c r="QA292" i="65032"/>
  <c r="QB292" i="65032" s="1"/>
  <c r="PY312" i="65032"/>
  <c r="PZ312" i="65032" s="1"/>
  <c r="QA312" i="65032"/>
  <c r="QB312" i="65032" s="1"/>
  <c r="PY311" i="65032"/>
  <c r="PZ311" i="65032" s="1"/>
  <c r="QA311" i="65032"/>
  <c r="QB311" i="65032" s="1"/>
  <c r="PY339" i="65032"/>
  <c r="PZ339" i="65032" s="1"/>
  <c r="QA339" i="65032"/>
  <c r="QB339" i="65032" s="1"/>
  <c r="PY299" i="65032"/>
  <c r="PZ299" i="65032" s="1"/>
  <c r="QA299" i="65032"/>
  <c r="QB299" i="65032" s="1"/>
  <c r="PY304" i="65032"/>
  <c r="PZ304" i="65032" s="1"/>
  <c r="QA304" i="65032"/>
  <c r="QB304" i="65032" s="1"/>
  <c r="MI66" i="65032"/>
  <c r="MG66" i="65032"/>
  <c r="MF193" i="65032"/>
  <c r="MF257" i="65032" s="1"/>
  <c r="FT66" i="65032"/>
  <c r="MD193" i="65032"/>
  <c r="MC257" i="65032"/>
  <c r="MD257" i="65032" s="1"/>
  <c r="MC175" i="65032"/>
  <c r="MD48" i="65032"/>
  <c r="ME175" i="65032"/>
  <c r="ME239" i="65032" s="1"/>
  <c r="MF48" i="65032"/>
  <c r="LN176" i="65032"/>
  <c r="LM240" i="65032"/>
  <c r="LN240" i="65032" s="1"/>
  <c r="LQ49" i="65032"/>
  <c r="LP176" i="65032"/>
  <c r="LP240" i="65032" s="1"/>
  <c r="LS49" i="65032"/>
  <c r="FP49" i="65032"/>
  <c r="MJ197" i="65032"/>
  <c r="MJ261" i="65032" s="1"/>
  <c r="MM70" i="65032"/>
  <c r="MK70" i="65032"/>
  <c r="FU70" i="65032"/>
  <c r="OS62" i="65032"/>
  <c r="OR189" i="65032"/>
  <c r="OR253" i="65032" s="1"/>
  <c r="OU62" i="65032"/>
  <c r="GJ62" i="65032"/>
  <c r="OO253" i="65032"/>
  <c r="OP253" i="65032" s="1"/>
  <c r="OP189" i="65032"/>
  <c r="MH197" i="65032"/>
  <c r="MG261" i="65032"/>
  <c r="MH261" i="65032" s="1"/>
  <c r="MS241" i="65032"/>
  <c r="MT241" i="65032" s="1"/>
  <c r="MT177" i="65032"/>
  <c r="MW50" i="65032"/>
  <c r="MV177" i="65032"/>
  <c r="MV241" i="65032" s="1"/>
  <c r="MY50" i="65032"/>
  <c r="FX50" i="65032"/>
  <c r="MD158" i="65032"/>
  <c r="MC222" i="65032"/>
  <c r="MD222" i="65032" s="1"/>
  <c r="FP38" i="65032"/>
  <c r="LP165" i="65032"/>
  <c r="LP229" i="65032" s="1"/>
  <c r="LS38" i="65032"/>
  <c r="LQ38" i="65032"/>
  <c r="FT31" i="65032"/>
  <c r="MF158" i="65032"/>
  <c r="MF222" i="65032" s="1"/>
  <c r="MI31" i="65032"/>
  <c r="MG31" i="65032"/>
  <c r="LM229" i="65032"/>
  <c r="LN229" i="65032" s="1"/>
  <c r="LN165" i="65032"/>
  <c r="LM223" i="65032"/>
  <c r="LN223" i="65032" s="1"/>
  <c r="LN159" i="65032"/>
  <c r="FP32" i="65032"/>
  <c r="LP159" i="65032"/>
  <c r="LP223" i="65032" s="1"/>
  <c r="LS32" i="65032"/>
  <c r="LQ32" i="65032"/>
  <c r="LR43" i="65032"/>
  <c r="LQ170" i="65032"/>
  <c r="LS170" i="65032"/>
  <c r="LS234" i="65032" s="1"/>
  <c r="LT43" i="65032"/>
  <c r="LQ233" i="65032"/>
  <c r="LR233" i="65032" s="1"/>
  <c r="LR169" i="65032"/>
  <c r="LX41" i="65032"/>
  <c r="LW168" i="65032"/>
  <c r="LW232" i="65032" s="1"/>
  <c r="LT169" i="65032"/>
  <c r="LT233" i="65032" s="1"/>
  <c r="LU42" i="65032"/>
  <c r="LW42" i="65032"/>
  <c r="FQ42" i="65032"/>
  <c r="LV41" i="65032"/>
  <c r="LU168" i="65032"/>
  <c r="FT78" i="65032"/>
  <c r="MI78" i="65032"/>
  <c r="MG78" i="65032"/>
  <c r="MF205" i="65032"/>
  <c r="MF269" i="65032" s="1"/>
  <c r="MC269" i="65032"/>
  <c r="MD269" i="65032" s="1"/>
  <c r="MD205" i="65032"/>
  <c r="MM79" i="65032"/>
  <c r="MK79" i="65032"/>
  <c r="MJ206" i="65032"/>
  <c r="MJ270" i="65032" s="1"/>
  <c r="FU79" i="65032"/>
  <c r="MH206" i="65032"/>
  <c r="MG270" i="65032"/>
  <c r="MH270" i="65032" s="1"/>
  <c r="MK161" i="65032"/>
  <c r="ML34" i="65032"/>
  <c r="FO24" i="65032"/>
  <c r="LP33" i="65032"/>
  <c r="LO160" i="65032"/>
  <c r="LO224" i="65032" s="1"/>
  <c r="LM160" i="65032"/>
  <c r="LN33" i="65032"/>
  <c r="MM161" i="65032"/>
  <c r="MM225" i="65032" s="1"/>
  <c r="MN34" i="65032"/>
  <c r="NE272" i="65032"/>
  <c r="NF272" i="65032" s="1"/>
  <c r="NF208" i="65032"/>
  <c r="NO211" i="65032"/>
  <c r="NO275" i="65032" s="1"/>
  <c r="NP84" i="65032"/>
  <c r="LQ173" i="65032"/>
  <c r="LR46" i="65032"/>
  <c r="NK81" i="65032"/>
  <c r="GA81" i="65032"/>
  <c r="NH208" i="65032"/>
  <c r="NH272" i="65032" s="1"/>
  <c r="NI81" i="65032"/>
  <c r="MA184" i="65032"/>
  <c r="MA248" i="65032" s="1"/>
  <c r="MB57" i="65032"/>
  <c r="LV200" i="65032"/>
  <c r="LU264" i="65032"/>
  <c r="LV264" i="65032" s="1"/>
  <c r="NN84" i="65032"/>
  <c r="NM211" i="65032"/>
  <c r="LT46" i="65032"/>
  <c r="LS173" i="65032"/>
  <c r="LS237" i="65032" s="1"/>
  <c r="LZ57" i="65032"/>
  <c r="LY184" i="65032"/>
  <c r="LY73" i="65032"/>
  <c r="LX200" i="65032"/>
  <c r="LX264" i="65032" s="1"/>
  <c r="MA73" i="65032"/>
  <c r="FR73" i="65032"/>
  <c r="MI209" i="65032"/>
  <c r="MI273" i="65032" s="1"/>
  <c r="MJ82" i="65032"/>
  <c r="LV156" i="65032"/>
  <c r="LU220" i="65032"/>
  <c r="LV220" i="65032" s="1"/>
  <c r="MD207" i="65032"/>
  <c r="MC271" i="65032"/>
  <c r="MD271" i="65032" s="1"/>
  <c r="FR29" i="65032"/>
  <c r="LX156" i="65032"/>
  <c r="LX220" i="65032" s="1"/>
  <c r="MA29" i="65032"/>
  <c r="LY29" i="65032"/>
  <c r="LS195" i="65032"/>
  <c r="LS259" i="65032" s="1"/>
  <c r="LT68" i="65032"/>
  <c r="ME61" i="65032"/>
  <c r="MC61" i="65032"/>
  <c r="MB188" i="65032"/>
  <c r="MB252" i="65032" s="1"/>
  <c r="FS61" i="65032"/>
  <c r="MI80" i="65032"/>
  <c r="MG80" i="65032"/>
  <c r="FT80" i="65032"/>
  <c r="MF207" i="65032"/>
  <c r="MF271" i="65032" s="1"/>
  <c r="LN40" i="65032"/>
  <c r="LM167" i="65032"/>
  <c r="MK35" i="65032"/>
  <c r="MJ162" i="65032"/>
  <c r="MJ226" i="65032" s="1"/>
  <c r="MM35" i="65032"/>
  <c r="FU35" i="65032"/>
  <c r="MJ183" i="65032"/>
  <c r="MJ247" i="65032" s="1"/>
  <c r="MK56" i="65032"/>
  <c r="MM56" i="65032"/>
  <c r="FU56" i="65032"/>
  <c r="LQ195" i="65032"/>
  <c r="LR68" i="65032"/>
  <c r="MH183" i="65032"/>
  <c r="MG247" i="65032"/>
  <c r="MH247" i="65032" s="1"/>
  <c r="LY252" i="65032"/>
  <c r="LZ252" i="65032" s="1"/>
  <c r="LZ188" i="65032"/>
  <c r="MD199" i="65032"/>
  <c r="MC263" i="65032"/>
  <c r="MD263" i="65032" s="1"/>
  <c r="MG226" i="65032"/>
  <c r="MH226" i="65032" s="1"/>
  <c r="MH162" i="65032"/>
  <c r="MH82" i="65032"/>
  <c r="MG209" i="65032"/>
  <c r="MI72" i="65032"/>
  <c r="MG72" i="65032"/>
  <c r="FT72" i="65032"/>
  <c r="MF199" i="65032"/>
  <c r="MF263" i="65032" s="1"/>
  <c r="LP40" i="65032"/>
  <c r="LO167" i="65032"/>
  <c r="LO231" i="65032" s="1"/>
  <c r="LO172" i="65032"/>
  <c r="LO236" i="65032" s="1"/>
  <c r="LP45" i="65032"/>
  <c r="LM242" i="65032"/>
  <c r="LN242" i="65032" s="1"/>
  <c r="LN178" i="65032"/>
  <c r="FP51" i="65032"/>
  <c r="LQ51" i="65032"/>
  <c r="LS51" i="65032"/>
  <c r="LP178" i="65032"/>
  <c r="LP242" i="65032" s="1"/>
  <c r="LY255" i="65032"/>
  <c r="LZ255" i="65032" s="1"/>
  <c r="LZ191" i="65032"/>
  <c r="LR76" i="65032"/>
  <c r="LQ203" i="65032"/>
  <c r="LR85" i="65032"/>
  <c r="LQ212" i="65032"/>
  <c r="LN45" i="65032"/>
  <c r="LM172" i="65032"/>
  <c r="LS203" i="65032"/>
  <c r="LS267" i="65032" s="1"/>
  <c r="LT76" i="65032"/>
  <c r="MC64" i="65032"/>
  <c r="FS64" i="65032"/>
  <c r="MB191" i="65032"/>
  <c r="MB255" i="65032" s="1"/>
  <c r="ME64" i="65032"/>
  <c r="LT85" i="65032"/>
  <c r="LS212" i="65032"/>
  <c r="LS276" i="65032" s="1"/>
  <c r="MG254" i="65032"/>
  <c r="MH254" i="65032" s="1"/>
  <c r="MH190" i="65032"/>
  <c r="LU30" i="65032"/>
  <c r="LW30" i="65032"/>
  <c r="FQ30" i="65032"/>
  <c r="LT157" i="65032"/>
  <c r="LT221" i="65032" s="1"/>
  <c r="LY37" i="65032"/>
  <c r="MA37" i="65032"/>
  <c r="LX164" i="65032"/>
  <c r="LX228" i="65032" s="1"/>
  <c r="FR37" i="65032"/>
  <c r="LP28" i="65032"/>
  <c r="LO155" i="65032"/>
  <c r="LO219" i="65032" s="1"/>
  <c r="LQ277" i="65032"/>
  <c r="LR277" i="65032" s="1"/>
  <c r="LR213" i="65032"/>
  <c r="LM171" i="65032"/>
  <c r="LN44" i="65032"/>
  <c r="LN154" i="65032"/>
  <c r="LM218" i="65032"/>
  <c r="LN218" i="65032" s="1"/>
  <c r="LR157" i="65032"/>
  <c r="LQ221" i="65032"/>
  <c r="LR221" i="65032" s="1"/>
  <c r="LR196" i="65032"/>
  <c r="LQ260" i="65032"/>
  <c r="LR260" i="65032" s="1"/>
  <c r="MJ190" i="65032"/>
  <c r="MJ254" i="65032" s="1"/>
  <c r="MK63" i="65032"/>
  <c r="MM63" i="65032"/>
  <c r="FU63" i="65032"/>
  <c r="FQ69" i="65032"/>
  <c r="LT196" i="65032"/>
  <c r="LT260" i="65032" s="1"/>
  <c r="LW69" i="65032"/>
  <c r="LU69" i="65032"/>
  <c r="LM155" i="65032"/>
  <c r="LN28" i="65032"/>
  <c r="LU228" i="65032"/>
  <c r="LV228" i="65032" s="1"/>
  <c r="LV164" i="65032"/>
  <c r="LP44" i="65032"/>
  <c r="LO171" i="65032"/>
  <c r="LO235" i="65032" s="1"/>
  <c r="LW86" i="65032"/>
  <c r="LU86" i="65032"/>
  <c r="FQ86" i="65032"/>
  <c r="LT213" i="65032"/>
  <c r="LT277" i="65032" s="1"/>
  <c r="LP154" i="65032"/>
  <c r="LP218" i="65032" s="1"/>
  <c r="LS27" i="65032"/>
  <c r="LQ27" i="65032"/>
  <c r="FP27" i="65032"/>
  <c r="LR192" i="65032"/>
  <c r="LQ256" i="65032"/>
  <c r="LR256" i="65032" s="1"/>
  <c r="LR186" i="65032"/>
  <c r="LQ250" i="65032"/>
  <c r="LR250" i="65032" s="1"/>
  <c r="LX52" i="65032"/>
  <c r="LW179" i="65032"/>
  <c r="LW243" i="65032" s="1"/>
  <c r="LW198" i="65032"/>
  <c r="LW262" i="65032" s="1"/>
  <c r="LX71" i="65032"/>
  <c r="MG36" i="65032"/>
  <c r="MI36" i="65032"/>
  <c r="MF163" i="65032"/>
  <c r="MF227" i="65032" s="1"/>
  <c r="FT36" i="65032"/>
  <c r="LR39" i="65032"/>
  <c r="LQ166" i="65032"/>
  <c r="LT192" i="65032"/>
  <c r="LT256" i="65032" s="1"/>
  <c r="LW65" i="65032"/>
  <c r="LU65" i="65032"/>
  <c r="FQ65" i="65032"/>
  <c r="LV52" i="65032"/>
  <c r="LU179" i="65032"/>
  <c r="LR174" i="65032"/>
  <c r="LQ238" i="65032"/>
  <c r="LR238" i="65032" s="1"/>
  <c r="LT39" i="65032"/>
  <c r="LS166" i="65032"/>
  <c r="LS230" i="65032" s="1"/>
  <c r="MG194" i="65032"/>
  <c r="MH67" i="65032"/>
  <c r="MC202" i="65032"/>
  <c r="MD75" i="65032"/>
  <c r="MH74" i="65032"/>
  <c r="MG201" i="65032"/>
  <c r="LT54" i="65032"/>
  <c r="LS181" i="65032"/>
  <c r="LS245" i="65032" s="1"/>
  <c r="MD163" i="65032"/>
  <c r="MC227" i="65032"/>
  <c r="MD227" i="65032" s="1"/>
  <c r="FQ83" i="65032"/>
  <c r="LW83" i="65032"/>
  <c r="LT210" i="65032"/>
  <c r="LT274" i="65032" s="1"/>
  <c r="LU83" i="65032"/>
  <c r="ME187" i="65032"/>
  <c r="ME251" i="65032" s="1"/>
  <c r="MF60" i="65032"/>
  <c r="LU59" i="65032"/>
  <c r="LW59" i="65032"/>
  <c r="FQ59" i="65032"/>
  <c r="LT186" i="65032"/>
  <c r="LT250" i="65032" s="1"/>
  <c r="MI194" i="65032"/>
  <c r="MI258" i="65032" s="1"/>
  <c r="MJ67" i="65032"/>
  <c r="LU47" i="65032"/>
  <c r="LW47" i="65032"/>
  <c r="FQ47" i="65032"/>
  <c r="LT174" i="65032"/>
  <c r="LT238" i="65032" s="1"/>
  <c r="ME202" i="65032"/>
  <c r="ME266" i="65032" s="1"/>
  <c r="MF75" i="65032"/>
  <c r="MJ74" i="65032"/>
  <c r="MI201" i="65032"/>
  <c r="MI265" i="65032" s="1"/>
  <c r="LR54" i="65032"/>
  <c r="LQ181" i="65032"/>
  <c r="LR210" i="65032"/>
  <c r="LQ274" i="65032"/>
  <c r="LR274" i="65032" s="1"/>
  <c r="MD60" i="65032"/>
  <c r="MC187" i="65032"/>
  <c r="LU198" i="65032"/>
  <c r="LV71" i="65032"/>
  <c r="LT77" i="65032"/>
  <c r="LS204" i="65032"/>
  <c r="LS268" i="65032" s="1"/>
  <c r="LR77" i="65032"/>
  <c r="LQ204" i="65032"/>
  <c r="LT55" i="65032"/>
  <c r="LS182" i="65032"/>
  <c r="LS246" i="65032" s="1"/>
  <c r="LR55" i="65032"/>
  <c r="LQ182" i="65032"/>
  <c r="LQ180" i="65032"/>
  <c r="LR53" i="65032"/>
  <c r="LS180" i="65032"/>
  <c r="LS244" i="65032" s="1"/>
  <c r="LT53" i="65032"/>
  <c r="LS185" i="65032"/>
  <c r="LS249" i="65032" s="1"/>
  <c r="LT58" i="65032"/>
  <c r="LQ185" i="65032"/>
  <c r="LR58" i="65032"/>
  <c r="PW145" i="65032"/>
  <c r="PX145" i="65032" s="1"/>
  <c r="PU145" i="65032"/>
  <c r="PV145" i="65032" s="1"/>
  <c r="PW139" i="65032"/>
  <c r="PX139" i="65032" s="1"/>
  <c r="PU139" i="65032"/>
  <c r="PV139" i="65032" s="1"/>
  <c r="PW141" i="65032"/>
  <c r="PX141" i="65032" s="1"/>
  <c r="PU141" i="65032"/>
  <c r="PV141" i="65032" s="1"/>
  <c r="PW143" i="65032"/>
  <c r="PX143" i="65032" s="1"/>
  <c r="PU143" i="65032"/>
  <c r="PV143" i="65032" s="1"/>
  <c r="PW146" i="65032"/>
  <c r="PX146" i="65032" s="1"/>
  <c r="PU146" i="65032"/>
  <c r="PV146" i="65032" s="1"/>
  <c r="PW142" i="65032"/>
  <c r="PX142" i="65032" s="1"/>
  <c r="PU142" i="65032"/>
  <c r="PV142" i="65032" s="1"/>
  <c r="PW144" i="65032"/>
  <c r="PX144" i="65032" s="1"/>
  <c r="PU144" i="65032"/>
  <c r="PV144" i="65032" s="1"/>
  <c r="PW140" i="65032"/>
  <c r="PX140" i="65032" s="1"/>
  <c r="PU140" i="65032"/>
  <c r="PV140" i="65032" s="1"/>
  <c r="PW131" i="65032"/>
  <c r="PX131" i="65032" s="1"/>
  <c r="PU131" i="65032"/>
  <c r="PV131" i="65032" s="1"/>
  <c r="PW134" i="65032"/>
  <c r="PX134" i="65032" s="1"/>
  <c r="PU134" i="65032"/>
  <c r="PV134" i="65032" s="1"/>
  <c r="PW132" i="65032"/>
  <c r="PX132" i="65032" s="1"/>
  <c r="PU132" i="65032"/>
  <c r="PV132" i="65032" s="1"/>
  <c r="PW136" i="65032"/>
  <c r="PX136" i="65032" s="1"/>
  <c r="PU136" i="65032"/>
  <c r="PV136" i="65032" s="1"/>
  <c r="PW138" i="65032"/>
  <c r="PX138" i="65032" s="1"/>
  <c r="PU138" i="65032"/>
  <c r="PV138" i="65032" s="1"/>
  <c r="PW147" i="65032"/>
  <c r="PX147" i="65032" s="1"/>
  <c r="PU147" i="65032"/>
  <c r="PV147" i="65032" s="1"/>
  <c r="PW149" i="65032"/>
  <c r="PX149" i="65032" s="1"/>
  <c r="PU149" i="65032"/>
  <c r="PV149" i="65032" s="1"/>
  <c r="PW148" i="65032"/>
  <c r="PX148" i="65032" s="1"/>
  <c r="PU148" i="65032"/>
  <c r="PV148" i="65032" s="1"/>
  <c r="PW150" i="65032"/>
  <c r="PX150" i="65032" s="1"/>
  <c r="PU150" i="65032"/>
  <c r="PV150" i="65032" s="1"/>
  <c r="PW135" i="65032"/>
  <c r="PX135" i="65032" s="1"/>
  <c r="PU135" i="65032"/>
  <c r="PV135" i="65032" s="1"/>
  <c r="PW137" i="65032"/>
  <c r="PX137" i="65032" s="1"/>
  <c r="PU137" i="65032"/>
  <c r="PV137" i="65032" s="1"/>
  <c r="PW133" i="65032"/>
  <c r="PX133" i="65032" s="1"/>
  <c r="PU133" i="65032"/>
  <c r="PV133" i="65032" s="1"/>
  <c r="PU128" i="65032"/>
  <c r="PV128" i="65032" s="1"/>
  <c r="PW128" i="65032"/>
  <c r="PX128" i="65032" s="1"/>
  <c r="PU122" i="65032"/>
  <c r="PV122" i="65032" s="1"/>
  <c r="PW122" i="65032"/>
  <c r="PX122" i="65032" s="1"/>
  <c r="PU126" i="65032"/>
  <c r="PV126" i="65032" s="1"/>
  <c r="PW126" i="65032"/>
  <c r="PX126" i="65032" s="1"/>
  <c r="PU124" i="65032"/>
  <c r="PV124" i="65032" s="1"/>
  <c r="PW124" i="65032"/>
  <c r="PX124" i="65032" s="1"/>
  <c r="PU116" i="65032"/>
  <c r="PV116" i="65032" s="1"/>
  <c r="PW116" i="65032"/>
  <c r="PX116" i="65032" s="1"/>
  <c r="PU119" i="65032"/>
  <c r="PV119" i="65032" s="1"/>
  <c r="PW119" i="65032"/>
  <c r="PX119" i="65032" s="1"/>
  <c r="PU115" i="65032"/>
  <c r="PV115" i="65032" s="1"/>
  <c r="PW115" i="65032"/>
  <c r="PX115" i="65032" s="1"/>
  <c r="PU114" i="65032"/>
  <c r="PV114" i="65032" s="1"/>
  <c r="PW114" i="65032"/>
  <c r="PX114" i="65032" s="1"/>
  <c r="PU130" i="65032"/>
  <c r="PV130" i="65032" s="1"/>
  <c r="PW130" i="65032"/>
  <c r="PX130" i="65032" s="1"/>
  <c r="PU118" i="65032"/>
  <c r="PV118" i="65032" s="1"/>
  <c r="PW118" i="65032"/>
  <c r="PX118" i="65032" s="1"/>
  <c r="PU120" i="65032"/>
  <c r="PV120" i="65032" s="1"/>
  <c r="PW120" i="65032"/>
  <c r="PX120" i="65032" s="1"/>
  <c r="PU117" i="65032"/>
  <c r="PV117" i="65032" s="1"/>
  <c r="PW117" i="65032"/>
  <c r="PX117" i="65032" s="1"/>
  <c r="PU113" i="65032"/>
  <c r="PV113" i="65032" s="1"/>
  <c r="PW113" i="65032"/>
  <c r="PX113" i="65032" s="1"/>
  <c r="PU129" i="65032"/>
  <c r="PV129" i="65032" s="1"/>
  <c r="PW129" i="65032"/>
  <c r="PX129" i="65032" s="1"/>
  <c r="PU123" i="65032"/>
  <c r="PV123" i="65032" s="1"/>
  <c r="PW123" i="65032"/>
  <c r="PX123" i="65032" s="1"/>
  <c r="PU127" i="65032"/>
  <c r="PV127" i="65032" s="1"/>
  <c r="PW127" i="65032"/>
  <c r="PX127" i="65032" s="1"/>
  <c r="PU121" i="65032"/>
  <c r="PV121" i="65032" s="1"/>
  <c r="PW121" i="65032"/>
  <c r="PX121" i="65032" s="1"/>
  <c r="PU125" i="65032"/>
  <c r="PV125" i="65032" s="1"/>
  <c r="PW125" i="65032"/>
  <c r="PX125" i="65032" s="1"/>
  <c r="PU112" i="65032"/>
  <c r="PV112" i="65032" s="1"/>
  <c r="PW112" i="65032"/>
  <c r="PX112" i="65032" s="1"/>
  <c r="PU111" i="65032"/>
  <c r="PV111" i="65032" s="1"/>
  <c r="PW111" i="65032"/>
  <c r="PX111" i="65032" s="1"/>
  <c r="PS108" i="65032"/>
  <c r="PT108" i="65032" s="1"/>
  <c r="PQ108" i="65032"/>
  <c r="PR108" i="65032" s="1"/>
  <c r="PS99" i="65032"/>
  <c r="PT99" i="65032" s="1"/>
  <c r="PQ99" i="65032"/>
  <c r="PR99" i="65032" s="1"/>
  <c r="PS97" i="65032"/>
  <c r="PT97" i="65032" s="1"/>
  <c r="PQ97" i="65032"/>
  <c r="PR97" i="65032" s="1"/>
  <c r="PS105" i="65032"/>
  <c r="PT105" i="65032" s="1"/>
  <c r="PQ105" i="65032"/>
  <c r="PR105" i="65032" s="1"/>
  <c r="PS92" i="65032"/>
  <c r="PT92" i="65032" s="1"/>
  <c r="PQ92" i="65032"/>
  <c r="PR92" i="65032" s="1"/>
  <c r="PS101" i="65032"/>
  <c r="PT101" i="65032" s="1"/>
  <c r="PQ101" i="65032"/>
  <c r="PR101" i="65032" s="1"/>
  <c r="PS95" i="65032"/>
  <c r="PT95" i="65032" s="1"/>
  <c r="PQ95" i="65032"/>
  <c r="PR95" i="65032" s="1"/>
  <c r="PS107" i="65032"/>
  <c r="PT107" i="65032" s="1"/>
  <c r="PQ107" i="65032"/>
  <c r="PR107" i="65032" s="1"/>
  <c r="PS104" i="65032"/>
  <c r="PT104" i="65032" s="1"/>
  <c r="PQ104" i="65032"/>
  <c r="PR104" i="65032" s="1"/>
  <c r="PS110" i="65032"/>
  <c r="PT110" i="65032" s="1"/>
  <c r="PQ110" i="65032"/>
  <c r="PR110" i="65032" s="1"/>
  <c r="PS109" i="65032"/>
  <c r="PT109" i="65032" s="1"/>
  <c r="PQ109" i="65032"/>
  <c r="PR109" i="65032" s="1"/>
  <c r="PS100" i="65032"/>
  <c r="PT100" i="65032" s="1"/>
  <c r="PQ100" i="65032"/>
  <c r="PR100" i="65032" s="1"/>
  <c r="PS91" i="65032"/>
  <c r="PT91" i="65032" s="1"/>
  <c r="PQ91" i="65032"/>
  <c r="PR91" i="65032" s="1"/>
  <c r="PS93" i="65032"/>
  <c r="PT93" i="65032" s="1"/>
  <c r="PQ93" i="65032"/>
  <c r="PR93" i="65032" s="1"/>
  <c r="PS103" i="65032"/>
  <c r="PT103" i="65032" s="1"/>
  <c r="PQ103" i="65032"/>
  <c r="PR103" i="65032" s="1"/>
  <c r="PS102" i="65032"/>
  <c r="PT102" i="65032" s="1"/>
  <c r="PQ102" i="65032"/>
  <c r="PR102" i="65032" s="1"/>
  <c r="PS98" i="65032"/>
  <c r="PT98" i="65032" s="1"/>
  <c r="PQ98" i="65032"/>
  <c r="PR98" i="65032" s="1"/>
  <c r="PS96" i="65032"/>
  <c r="PT96" i="65032" s="1"/>
  <c r="PQ96" i="65032"/>
  <c r="PR96" i="65032" s="1"/>
  <c r="PS106" i="65032"/>
  <c r="PT106" i="65032" s="1"/>
  <c r="PQ106" i="65032"/>
  <c r="PR106" i="65032" s="1"/>
  <c r="PS94" i="65032"/>
  <c r="PT94" i="65032" s="1"/>
  <c r="PQ94" i="65032"/>
  <c r="PR94" i="65032" s="1"/>
  <c r="QE339" i="65032" l="1"/>
  <c r="QF339" i="65032" s="1"/>
  <c r="QG339" i="65032" s="1"/>
  <c r="QH339" i="65032" s="1"/>
  <c r="QC339" i="65032"/>
  <c r="QD339" i="65032" s="1"/>
  <c r="QE315" i="65032"/>
  <c r="QF315" i="65032" s="1"/>
  <c r="QG315" i="65032" s="1"/>
  <c r="QH315" i="65032" s="1"/>
  <c r="QC315" i="65032"/>
  <c r="QD315" i="65032" s="1"/>
  <c r="QC288" i="65032"/>
  <c r="QD288" i="65032" s="1"/>
  <c r="QE288" i="65032"/>
  <c r="QF288" i="65032" s="1"/>
  <c r="QG288" i="65032" s="1"/>
  <c r="QH288" i="65032" s="1"/>
  <c r="QC302" i="65032"/>
  <c r="QD302" i="65032" s="1"/>
  <c r="QE302" i="65032"/>
  <c r="QF302" i="65032" s="1"/>
  <c r="QG302" i="65032" s="1"/>
  <c r="QH302" i="65032" s="1"/>
  <c r="QE327" i="65032"/>
  <c r="QF327" i="65032" s="1"/>
  <c r="QG327" i="65032" s="1"/>
  <c r="QH327" i="65032" s="1"/>
  <c r="QC327" i="65032"/>
  <c r="QD327" i="65032" s="1"/>
  <c r="QC301" i="65032"/>
  <c r="QD301" i="65032" s="1"/>
  <c r="QE301" i="65032"/>
  <c r="QF301" i="65032" s="1"/>
  <c r="QG301" i="65032" s="1"/>
  <c r="QH301" i="65032" s="1"/>
  <c r="QC296" i="65032"/>
  <c r="QD296" i="65032" s="1"/>
  <c r="QE296" i="65032"/>
  <c r="QF296" i="65032" s="1"/>
  <c r="QG296" i="65032" s="1"/>
  <c r="QH296" i="65032" s="1"/>
  <c r="QE325" i="65032"/>
  <c r="QF325" i="65032" s="1"/>
  <c r="QG325" i="65032" s="1"/>
  <c r="QH325" i="65032" s="1"/>
  <c r="QC325" i="65032"/>
  <c r="QD325" i="65032" s="1"/>
  <c r="QE297" i="65032"/>
  <c r="QF297" i="65032" s="1"/>
  <c r="QG297" i="65032" s="1"/>
  <c r="QH297" i="65032" s="1"/>
  <c r="QC297" i="65032"/>
  <c r="QD297" i="65032" s="1"/>
  <c r="QE338" i="65032"/>
  <c r="QF338" i="65032" s="1"/>
  <c r="QG338" i="65032" s="1"/>
  <c r="QH338" i="65032" s="1"/>
  <c r="QC338" i="65032"/>
  <c r="QD338" i="65032" s="1"/>
  <c r="QE328" i="65032"/>
  <c r="QF328" i="65032" s="1"/>
  <c r="QG328" i="65032" s="1"/>
  <c r="QH328" i="65032" s="1"/>
  <c r="QC328" i="65032"/>
  <c r="QD328" i="65032" s="1"/>
  <c r="QE330" i="65032"/>
  <c r="QF330" i="65032" s="1"/>
  <c r="QG330" i="65032" s="1"/>
  <c r="QH330" i="65032" s="1"/>
  <c r="QC330" i="65032"/>
  <c r="QD330" i="65032" s="1"/>
  <c r="QC289" i="65032"/>
  <c r="QD289" i="65032" s="1"/>
  <c r="QE289" i="65032"/>
  <c r="QF289" i="65032" s="1"/>
  <c r="QG289" i="65032" s="1"/>
  <c r="QH289" i="65032" s="1"/>
  <c r="QE335" i="65032"/>
  <c r="QF335" i="65032" s="1"/>
  <c r="QG335" i="65032" s="1"/>
  <c r="QH335" i="65032" s="1"/>
  <c r="QC335" i="65032"/>
  <c r="QD335" i="65032" s="1"/>
  <c r="QE319" i="65032"/>
  <c r="QF319" i="65032" s="1"/>
  <c r="QG319" i="65032" s="1"/>
  <c r="QH319" i="65032" s="1"/>
  <c r="QC319" i="65032"/>
  <c r="QD319" i="65032" s="1"/>
  <c r="QC300" i="65032"/>
  <c r="QD300" i="65032" s="1"/>
  <c r="QE300" i="65032"/>
  <c r="QF300" i="65032" s="1"/>
  <c r="QG300" i="65032" s="1"/>
  <c r="QH300" i="65032" s="1"/>
  <c r="QC307" i="65032"/>
  <c r="QD307" i="65032" s="1"/>
  <c r="QE307" i="65032"/>
  <c r="QF307" i="65032" s="1"/>
  <c r="QG307" i="65032" s="1"/>
  <c r="QH307" i="65032" s="1"/>
  <c r="QC285" i="65032"/>
  <c r="QD285" i="65032" s="1"/>
  <c r="QE285" i="65032"/>
  <c r="QF285" i="65032" s="1"/>
  <c r="QG285" i="65032" s="1"/>
  <c r="QH285" i="65032" s="1"/>
  <c r="QC299" i="65032"/>
  <c r="QD299" i="65032" s="1"/>
  <c r="QE299" i="65032"/>
  <c r="QF299" i="65032" s="1"/>
  <c r="QG299" i="65032" s="1"/>
  <c r="QH299" i="65032" s="1"/>
  <c r="QC311" i="65032"/>
  <c r="QD311" i="65032" s="1"/>
  <c r="QE311" i="65032"/>
  <c r="QF311" i="65032" s="1"/>
  <c r="QG311" i="65032" s="1"/>
  <c r="QH311" i="65032" s="1"/>
  <c r="QE317" i="65032"/>
  <c r="QF317" i="65032" s="1"/>
  <c r="QG317" i="65032" s="1"/>
  <c r="QH317" i="65032" s="1"/>
  <c r="QC317" i="65032"/>
  <c r="QD317" i="65032" s="1"/>
  <c r="QE295" i="65032"/>
  <c r="QF295" i="65032" s="1"/>
  <c r="QG295" i="65032" s="1"/>
  <c r="QH295" i="65032" s="1"/>
  <c r="QC295" i="65032"/>
  <c r="QD295" i="65032" s="1"/>
  <c r="QE316" i="65032"/>
  <c r="QF316" i="65032" s="1"/>
  <c r="QG316" i="65032" s="1"/>
  <c r="QH316" i="65032" s="1"/>
  <c r="QC316" i="65032"/>
  <c r="QD316" i="65032" s="1"/>
  <c r="QE293" i="65032"/>
  <c r="QF293" i="65032" s="1"/>
  <c r="QG293" i="65032" s="1"/>
  <c r="QH293" i="65032" s="1"/>
  <c r="QC293" i="65032"/>
  <c r="QD293" i="65032" s="1"/>
  <c r="QC310" i="65032"/>
  <c r="QD310" i="65032" s="1"/>
  <c r="QE310" i="65032"/>
  <c r="QF310" i="65032" s="1"/>
  <c r="QG310" i="65032" s="1"/>
  <c r="QH310" i="65032" s="1"/>
  <c r="QC287" i="65032"/>
  <c r="QD287" i="65032" s="1"/>
  <c r="QE287" i="65032"/>
  <c r="QF287" i="65032" s="1"/>
  <c r="QG287" i="65032" s="1"/>
  <c r="QH287" i="65032" s="1"/>
  <c r="QC320" i="65032"/>
  <c r="QD320" i="65032" s="1"/>
  <c r="QE320" i="65032"/>
  <c r="QF320" i="65032" s="1"/>
  <c r="QG320" i="65032" s="1"/>
  <c r="QH320" i="65032" s="1"/>
  <c r="QE291" i="65032"/>
  <c r="QF291" i="65032" s="1"/>
  <c r="QG291" i="65032" s="1"/>
  <c r="QH291" i="65032" s="1"/>
  <c r="QC291" i="65032"/>
  <c r="QD291" i="65032" s="1"/>
  <c r="QC332" i="65032"/>
  <c r="QD332" i="65032" s="1"/>
  <c r="QE332" i="65032"/>
  <c r="QF332" i="65032" s="1"/>
  <c r="QG332" i="65032" s="1"/>
  <c r="QH332" i="65032" s="1"/>
  <c r="QE331" i="65032"/>
  <c r="QF331" i="65032" s="1"/>
  <c r="QG331" i="65032" s="1"/>
  <c r="QH331" i="65032" s="1"/>
  <c r="QC331" i="65032"/>
  <c r="QD331" i="65032" s="1"/>
  <c r="QC324" i="65032"/>
  <c r="QD324" i="65032" s="1"/>
  <c r="QE324" i="65032"/>
  <c r="QF324" i="65032" s="1"/>
  <c r="QG324" i="65032" s="1"/>
  <c r="QH324" i="65032" s="1"/>
  <c r="QA282" i="65032"/>
  <c r="QB282" i="65032" s="1"/>
  <c r="PY282" i="65032"/>
  <c r="PZ282" i="65032" s="1"/>
  <c r="QC304" i="65032"/>
  <c r="QD304" i="65032" s="1"/>
  <c r="QE304" i="65032"/>
  <c r="QF304" i="65032" s="1"/>
  <c r="QG304" i="65032" s="1"/>
  <c r="QH304" i="65032" s="1"/>
  <c r="QE322" i="65032"/>
  <c r="QF322" i="65032" s="1"/>
  <c r="QG322" i="65032" s="1"/>
  <c r="QH322" i="65032" s="1"/>
  <c r="QC322" i="65032"/>
  <c r="QD322" i="65032" s="1"/>
  <c r="QC326" i="65032"/>
  <c r="QD326" i="65032" s="1"/>
  <c r="QE326" i="65032"/>
  <c r="QF326" i="65032" s="1"/>
  <c r="QG326" i="65032" s="1"/>
  <c r="QH326" i="65032" s="1"/>
  <c r="QC284" i="65032"/>
  <c r="QD284" i="65032" s="1"/>
  <c r="QE284" i="65032"/>
  <c r="QF284" i="65032" s="1"/>
  <c r="QG284" i="65032" s="1"/>
  <c r="QH284" i="65032" s="1"/>
  <c r="QC290" i="65032"/>
  <c r="QD290" i="65032" s="1"/>
  <c r="QE290" i="65032"/>
  <c r="QF290" i="65032" s="1"/>
  <c r="QG290" i="65032" s="1"/>
  <c r="QH290" i="65032" s="1"/>
  <c r="QC318" i="65032"/>
  <c r="QD318" i="65032" s="1"/>
  <c r="QE318" i="65032"/>
  <c r="QF318" i="65032" s="1"/>
  <c r="QG318" i="65032" s="1"/>
  <c r="QH318" i="65032" s="1"/>
  <c r="QC303" i="65032"/>
  <c r="QD303" i="65032" s="1"/>
  <c r="QE303" i="65032"/>
  <c r="QF303" i="65032" s="1"/>
  <c r="QG303" i="65032" s="1"/>
  <c r="QH303" i="65032" s="1"/>
  <c r="QC309" i="65032"/>
  <c r="QD309" i="65032" s="1"/>
  <c r="QE309" i="65032"/>
  <c r="QF309" i="65032" s="1"/>
  <c r="QG309" i="65032" s="1"/>
  <c r="QH309" i="65032" s="1"/>
  <c r="QE312" i="65032"/>
  <c r="QF312" i="65032" s="1"/>
  <c r="QG312" i="65032" s="1"/>
  <c r="QH312" i="65032" s="1"/>
  <c r="QC312" i="65032"/>
  <c r="QD312" i="65032" s="1"/>
  <c r="QC298" i="65032"/>
  <c r="QD298" i="65032" s="1"/>
  <c r="QE298" i="65032"/>
  <c r="QF298" i="65032" s="1"/>
  <c r="QG298" i="65032" s="1"/>
  <c r="QH298" i="65032" s="1"/>
  <c r="QE305" i="65032"/>
  <c r="QF305" i="65032" s="1"/>
  <c r="QG305" i="65032" s="1"/>
  <c r="QH305" i="65032" s="1"/>
  <c r="QC305" i="65032"/>
  <c r="QD305" i="65032" s="1"/>
  <c r="QC308" i="65032"/>
  <c r="QD308" i="65032" s="1"/>
  <c r="QE308" i="65032"/>
  <c r="QF308" i="65032" s="1"/>
  <c r="QG308" i="65032" s="1"/>
  <c r="QH308" i="65032" s="1"/>
  <c r="QE292" i="65032"/>
  <c r="QF292" i="65032" s="1"/>
  <c r="QG292" i="65032" s="1"/>
  <c r="QH292" i="65032" s="1"/>
  <c r="QC292" i="65032"/>
  <c r="QD292" i="65032" s="1"/>
  <c r="QE329" i="65032"/>
  <c r="QF329" i="65032" s="1"/>
  <c r="QG329" i="65032" s="1"/>
  <c r="QH329" i="65032" s="1"/>
  <c r="QC329" i="65032"/>
  <c r="QD329" i="65032" s="1"/>
  <c r="QE294" i="65032"/>
  <c r="QF294" i="65032" s="1"/>
  <c r="QG294" i="65032" s="1"/>
  <c r="QH294" i="65032" s="1"/>
  <c r="QC294" i="65032"/>
  <c r="QD294" i="65032" s="1"/>
  <c r="QE334" i="65032"/>
  <c r="QF334" i="65032" s="1"/>
  <c r="QG334" i="65032" s="1"/>
  <c r="QH334" i="65032" s="1"/>
  <c r="QC334" i="65032"/>
  <c r="QD334" i="65032" s="1"/>
  <c r="QE323" i="65032"/>
  <c r="QF323" i="65032" s="1"/>
  <c r="QG323" i="65032" s="1"/>
  <c r="QH323" i="65032" s="1"/>
  <c r="QC323" i="65032"/>
  <c r="QD323" i="65032" s="1"/>
  <c r="QC336" i="65032"/>
  <c r="QD336" i="65032" s="1"/>
  <c r="QE336" i="65032"/>
  <c r="QF336" i="65032" s="1"/>
  <c r="QG336" i="65032" s="1"/>
  <c r="QH336" i="65032" s="1"/>
  <c r="QE283" i="65032"/>
  <c r="QF283" i="65032" s="1"/>
  <c r="QG283" i="65032" s="1"/>
  <c r="QH283" i="65032" s="1"/>
  <c r="QC283" i="65032"/>
  <c r="QD283" i="65032" s="1"/>
  <c r="QC337" i="65032"/>
  <c r="QD337" i="65032" s="1"/>
  <c r="QE337" i="65032"/>
  <c r="QF337" i="65032" s="1"/>
  <c r="QG337" i="65032" s="1"/>
  <c r="QH337" i="65032" s="1"/>
  <c r="QE314" i="65032"/>
  <c r="QF314" i="65032" s="1"/>
  <c r="QG314" i="65032" s="1"/>
  <c r="QH314" i="65032" s="1"/>
  <c r="QC314" i="65032"/>
  <c r="QD314" i="65032" s="1"/>
  <c r="QC340" i="65032"/>
  <c r="QD340" i="65032" s="1"/>
  <c r="QE340" i="65032"/>
  <c r="QF340" i="65032" s="1"/>
  <c r="QG340" i="65032" s="1"/>
  <c r="QH340" i="65032" s="1"/>
  <c r="QE313" i="65032"/>
  <c r="QF313" i="65032" s="1"/>
  <c r="QG313" i="65032" s="1"/>
  <c r="QH313" i="65032" s="1"/>
  <c r="QC313" i="65032"/>
  <c r="QD313" i="65032" s="1"/>
  <c r="QE341" i="65032"/>
  <c r="QF341" i="65032" s="1"/>
  <c r="QG341" i="65032" s="1"/>
  <c r="QH341" i="65032" s="1"/>
  <c r="QC341" i="65032"/>
  <c r="QD341" i="65032" s="1"/>
  <c r="QE306" i="65032"/>
  <c r="QF306" i="65032" s="1"/>
  <c r="QG306" i="65032" s="1"/>
  <c r="QH306" i="65032" s="1"/>
  <c r="QC306" i="65032"/>
  <c r="QD306" i="65032" s="1"/>
  <c r="QE321" i="65032"/>
  <c r="QF321" i="65032" s="1"/>
  <c r="QG321" i="65032" s="1"/>
  <c r="QH321" i="65032" s="1"/>
  <c r="QC321" i="65032"/>
  <c r="QD321" i="65032" s="1"/>
  <c r="QE286" i="65032"/>
  <c r="QF286" i="65032" s="1"/>
  <c r="QG286" i="65032" s="1"/>
  <c r="QH286" i="65032" s="1"/>
  <c r="QC286" i="65032"/>
  <c r="QD286" i="65032" s="1"/>
  <c r="QE333" i="65032"/>
  <c r="QF333" i="65032" s="1"/>
  <c r="QG333" i="65032" s="1"/>
  <c r="QH333" i="65032" s="1"/>
  <c r="QC333" i="65032"/>
  <c r="QD333" i="65032" s="1"/>
  <c r="MJ66" i="65032"/>
  <c r="MI193" i="65032"/>
  <c r="MI257" i="65032" s="1"/>
  <c r="MG193" i="65032"/>
  <c r="MH66" i="65032"/>
  <c r="MG48" i="65032"/>
  <c r="FT48" i="65032"/>
  <c r="MI48" i="65032"/>
  <c r="MF175" i="65032"/>
  <c r="MF239" i="65032" s="1"/>
  <c r="MD175" i="65032"/>
  <c r="MC239" i="65032"/>
  <c r="MD239" i="65032" s="1"/>
  <c r="LQ176" i="65032"/>
  <c r="LR49" i="65032"/>
  <c r="LT49" i="65032"/>
  <c r="LS176" i="65032"/>
  <c r="LS240" i="65032" s="1"/>
  <c r="ML70" i="65032"/>
  <c r="MK197" i="65032"/>
  <c r="OU189" i="65032"/>
  <c r="OU253" i="65032" s="1"/>
  <c r="OV62" i="65032"/>
  <c r="MN70" i="65032"/>
  <c r="MM197" i="65032"/>
  <c r="MM261" i="65032" s="1"/>
  <c r="OT62" i="65032"/>
  <c r="OS189" i="65032"/>
  <c r="MZ50" i="65032"/>
  <c r="MY177" i="65032"/>
  <c r="MY241" i="65032" s="1"/>
  <c r="MX50" i="65032"/>
  <c r="MW177" i="65032"/>
  <c r="LQ159" i="65032"/>
  <c r="LR32" i="65032"/>
  <c r="MG158" i="65032"/>
  <c r="MH31" i="65032"/>
  <c r="LR38" i="65032"/>
  <c r="LQ165" i="65032"/>
  <c r="LS159" i="65032"/>
  <c r="LS223" i="65032" s="1"/>
  <c r="LT32" i="65032"/>
  <c r="MI158" i="65032"/>
  <c r="MI222" i="65032" s="1"/>
  <c r="MJ31" i="65032"/>
  <c r="LS165" i="65032"/>
  <c r="LS229" i="65032" s="1"/>
  <c r="LT38" i="65032"/>
  <c r="FQ43" i="65032"/>
  <c r="LW43" i="65032"/>
  <c r="LU43" i="65032"/>
  <c r="LT170" i="65032"/>
  <c r="LT234" i="65032" s="1"/>
  <c r="LR170" i="65032"/>
  <c r="LQ234" i="65032"/>
  <c r="LR234" i="65032" s="1"/>
  <c r="MI205" i="65032"/>
  <c r="MI269" i="65032" s="1"/>
  <c r="MJ78" i="65032"/>
  <c r="LW169" i="65032"/>
  <c r="LW233" i="65032" s="1"/>
  <c r="LX42" i="65032"/>
  <c r="FR41" i="65032"/>
  <c r="LX168" i="65032"/>
  <c r="LX232" i="65032" s="1"/>
  <c r="LY41" i="65032"/>
  <c r="MA41" i="65032"/>
  <c r="LU232" i="65032"/>
  <c r="LV232" i="65032" s="1"/>
  <c r="LV168" i="65032"/>
  <c r="LU169" i="65032"/>
  <c r="LV42" i="65032"/>
  <c r="MG205" i="65032"/>
  <c r="MH78" i="65032"/>
  <c r="MK206" i="65032"/>
  <c r="ML79" i="65032"/>
  <c r="MM206" i="65032"/>
  <c r="MM270" i="65032" s="1"/>
  <c r="MN79" i="65032"/>
  <c r="MQ34" i="65032"/>
  <c r="MO34" i="65032"/>
  <c r="MN161" i="65032"/>
  <c r="MN225" i="65032" s="1"/>
  <c r="FV34" i="65032"/>
  <c r="LM224" i="65032"/>
  <c r="LN224" i="65032" s="1"/>
  <c r="LN160" i="65032"/>
  <c r="LQ33" i="65032"/>
  <c r="FP33" i="65032"/>
  <c r="LP160" i="65032"/>
  <c r="LP224" i="65032" s="1"/>
  <c r="LS33" i="65032"/>
  <c r="MK225" i="65032"/>
  <c r="ML225" i="65032" s="1"/>
  <c r="ML161" i="65032"/>
  <c r="NS84" i="65032"/>
  <c r="NQ84" i="65032"/>
  <c r="NP211" i="65032"/>
  <c r="NP275" i="65032" s="1"/>
  <c r="GC84" i="65032"/>
  <c r="LZ73" i="65032"/>
  <c r="LY200" i="65032"/>
  <c r="LW46" i="65032"/>
  <c r="FQ46" i="65032"/>
  <c r="LT173" i="65032"/>
  <c r="LT237" i="65032" s="1"/>
  <c r="LU46" i="65032"/>
  <c r="NK208" i="65032"/>
  <c r="NK272" i="65032" s="1"/>
  <c r="NL81" i="65032"/>
  <c r="LZ184" i="65032"/>
  <c r="LY248" i="65032"/>
  <c r="LZ248" i="65032" s="1"/>
  <c r="NN211" i="65032"/>
  <c r="NM275" i="65032"/>
  <c r="NN275" i="65032" s="1"/>
  <c r="MB184" i="65032"/>
  <c r="MB248" i="65032" s="1"/>
  <c r="MC57" i="65032"/>
  <c r="ME57" i="65032"/>
  <c r="FS57" i="65032"/>
  <c r="NI208" i="65032"/>
  <c r="NJ81" i="65032"/>
  <c r="MA200" i="65032"/>
  <c r="MA264" i="65032" s="1"/>
  <c r="MB73" i="65032"/>
  <c r="LQ237" i="65032"/>
  <c r="LR237" i="65032" s="1"/>
  <c r="LR173" i="65032"/>
  <c r="LP167" i="65032"/>
  <c r="LP231" i="65032" s="1"/>
  <c r="LS40" i="65032"/>
  <c r="LQ40" i="65032"/>
  <c r="FP40" i="65032"/>
  <c r="MM183" i="65032"/>
  <c r="MM247" i="65032" s="1"/>
  <c r="MN56" i="65032"/>
  <c r="MM162" i="65032"/>
  <c r="MM226" i="65032" s="1"/>
  <c r="MN35" i="65032"/>
  <c r="MG199" i="65032"/>
  <c r="MH72" i="65032"/>
  <c r="MK183" i="65032"/>
  <c r="ML56" i="65032"/>
  <c r="MG207" i="65032"/>
  <c r="MH80" i="65032"/>
  <c r="MC188" i="65032"/>
  <c r="MD61" i="65032"/>
  <c r="MJ72" i="65032"/>
  <c r="MI199" i="65032"/>
  <c r="MI263" i="65032" s="1"/>
  <c r="LR195" i="65032"/>
  <c r="LQ259" i="65032"/>
  <c r="LR259" i="65032" s="1"/>
  <c r="MK162" i="65032"/>
  <c r="ML35" i="65032"/>
  <c r="MJ80" i="65032"/>
  <c r="MI207" i="65032"/>
  <c r="MI271" i="65032" s="1"/>
  <c r="ME188" i="65032"/>
  <c r="ME252" i="65032" s="1"/>
  <c r="MF61" i="65032"/>
  <c r="LZ29" i="65032"/>
  <c r="LY156" i="65032"/>
  <c r="MM82" i="65032"/>
  <c r="MK82" i="65032"/>
  <c r="FU82" i="65032"/>
  <c r="MJ209" i="65032"/>
  <c r="MJ273" i="65032" s="1"/>
  <c r="MH209" i="65032"/>
  <c r="MG273" i="65032"/>
  <c r="MH273" i="65032" s="1"/>
  <c r="LM231" i="65032"/>
  <c r="LN231" i="65032" s="1"/>
  <c r="LN167" i="65032"/>
  <c r="LU68" i="65032"/>
  <c r="LT195" i="65032"/>
  <c r="LT259" i="65032" s="1"/>
  <c r="FQ68" i="65032"/>
  <c r="LW68" i="65032"/>
  <c r="MA156" i="65032"/>
  <c r="MA220" i="65032" s="1"/>
  <c r="MB29" i="65032"/>
  <c r="LN172" i="65032"/>
  <c r="LM236" i="65032"/>
  <c r="LN236" i="65032" s="1"/>
  <c r="LR203" i="65032"/>
  <c r="LQ267" i="65032"/>
  <c r="LR267" i="65032" s="1"/>
  <c r="LQ178" i="65032"/>
  <c r="LR51" i="65032"/>
  <c r="LP172" i="65032"/>
  <c r="LP236" i="65032" s="1"/>
  <c r="LS45" i="65032"/>
  <c r="LQ45" i="65032"/>
  <c r="FP45" i="65032"/>
  <c r="LU85" i="65032"/>
  <c r="FQ85" i="65032"/>
  <c r="LW85" i="65032"/>
  <c r="LT212" i="65032"/>
  <c r="LT276" i="65032" s="1"/>
  <c r="MD64" i="65032"/>
  <c r="MC191" i="65032"/>
  <c r="MF64" i="65032"/>
  <c r="ME191" i="65032"/>
  <c r="ME255" i="65032" s="1"/>
  <c r="FQ76" i="65032"/>
  <c r="LT203" i="65032"/>
  <c r="LT267" i="65032" s="1"/>
  <c r="LW76" i="65032"/>
  <c r="LU76" i="65032"/>
  <c r="LR212" i="65032"/>
  <c r="LQ276" i="65032"/>
  <c r="LR276" i="65032" s="1"/>
  <c r="LS178" i="65032"/>
  <c r="LS242" i="65032" s="1"/>
  <c r="LT51" i="65032"/>
  <c r="LS154" i="65032"/>
  <c r="LS218" i="65032" s="1"/>
  <c r="LT27" i="65032"/>
  <c r="LV86" i="65032"/>
  <c r="LU213" i="65032"/>
  <c r="LX69" i="65032"/>
  <c r="LW196" i="65032"/>
  <c r="LW260" i="65032" s="1"/>
  <c r="MN63" i="65032"/>
  <c r="MM190" i="65032"/>
  <c r="MM254" i="65032" s="1"/>
  <c r="LX86" i="65032"/>
  <c r="LW213" i="65032"/>
  <c r="LW277" i="65032" s="1"/>
  <c r="ML63" i="65032"/>
  <c r="MK190" i="65032"/>
  <c r="LN155" i="65032"/>
  <c r="LM219" i="65032"/>
  <c r="LN219" i="65032" s="1"/>
  <c r="LN171" i="65032"/>
  <c r="LM235" i="65032"/>
  <c r="LN235" i="65032" s="1"/>
  <c r="MA164" i="65032"/>
  <c r="MA228" i="65032" s="1"/>
  <c r="MB37" i="65032"/>
  <c r="LX30" i="65032"/>
  <c r="LW157" i="65032"/>
  <c r="LW221" i="65032" s="1"/>
  <c r="LQ154" i="65032"/>
  <c r="LR27" i="65032"/>
  <c r="FP44" i="65032"/>
  <c r="LP171" i="65032"/>
  <c r="LP235" i="65032" s="1"/>
  <c r="LS44" i="65032"/>
  <c r="LQ44" i="65032"/>
  <c r="LV69" i="65032"/>
  <c r="LU196" i="65032"/>
  <c r="LP155" i="65032"/>
  <c r="LP219" i="65032" s="1"/>
  <c r="FP28" i="65032"/>
  <c r="LS28" i="65032"/>
  <c r="LQ28" i="65032"/>
  <c r="LZ37" i="65032"/>
  <c r="LY164" i="65032"/>
  <c r="LV30" i="65032"/>
  <c r="LU157" i="65032"/>
  <c r="MD187" i="65032"/>
  <c r="MC251" i="65032"/>
  <c r="MD251" i="65032" s="1"/>
  <c r="LX47" i="65032"/>
  <c r="LW174" i="65032"/>
  <c r="LW238" i="65032" s="1"/>
  <c r="MI60" i="65032"/>
  <c r="MG60" i="65032"/>
  <c r="MF187" i="65032"/>
  <c r="MF251" i="65032" s="1"/>
  <c r="FT60" i="65032"/>
  <c r="LX83" i="65032"/>
  <c r="LW210" i="65032"/>
  <c r="LW274" i="65032" s="1"/>
  <c r="LV179" i="65032"/>
  <c r="LU243" i="65032"/>
  <c r="LV243" i="65032" s="1"/>
  <c r="LW192" i="65032"/>
  <c r="LW256" i="65032" s="1"/>
  <c r="LX65" i="65032"/>
  <c r="LR166" i="65032"/>
  <c r="LQ230" i="65032"/>
  <c r="LR230" i="65032" s="1"/>
  <c r="MI163" i="65032"/>
  <c r="MI227" i="65032" s="1"/>
  <c r="MJ36" i="65032"/>
  <c r="LX198" i="65032"/>
  <c r="LX262" i="65032" s="1"/>
  <c r="MA71" i="65032"/>
  <c r="LY71" i="65032"/>
  <c r="FR71" i="65032"/>
  <c r="MK74" i="65032"/>
  <c r="MM74" i="65032"/>
  <c r="MJ201" i="65032"/>
  <c r="MJ265" i="65032" s="1"/>
  <c r="FU74" i="65032"/>
  <c r="LV47" i="65032"/>
  <c r="LU174" i="65032"/>
  <c r="LU54" i="65032"/>
  <c r="LW54" i="65032"/>
  <c r="FQ54" i="65032"/>
  <c r="LT181" i="65032"/>
  <c r="LT245" i="65032" s="1"/>
  <c r="MD202" i="65032"/>
  <c r="MC266" i="65032"/>
  <c r="MD266" i="65032" s="1"/>
  <c r="FQ39" i="65032"/>
  <c r="LW39" i="65032"/>
  <c r="LU39" i="65032"/>
  <c r="LT166" i="65032"/>
  <c r="LT230" i="65032" s="1"/>
  <c r="MH36" i="65032"/>
  <c r="MG163" i="65032"/>
  <c r="LR181" i="65032"/>
  <c r="LQ245" i="65032"/>
  <c r="LR245" i="65032" s="1"/>
  <c r="MI75" i="65032"/>
  <c r="MF202" i="65032"/>
  <c r="MF266" i="65032" s="1"/>
  <c r="MG75" i="65032"/>
  <c r="FT75" i="65032"/>
  <c r="MK67" i="65032"/>
  <c r="FU67" i="65032"/>
  <c r="MJ194" i="65032"/>
  <c r="MJ258" i="65032" s="1"/>
  <c r="MM67" i="65032"/>
  <c r="LX59" i="65032"/>
  <c r="LW186" i="65032"/>
  <c r="LW250" i="65032" s="1"/>
  <c r="LV83" i="65032"/>
  <c r="LU210" i="65032"/>
  <c r="MG265" i="65032"/>
  <c r="MH265" i="65032" s="1"/>
  <c r="MH201" i="65032"/>
  <c r="LU262" i="65032"/>
  <c r="LV262" i="65032" s="1"/>
  <c r="LV198" i="65032"/>
  <c r="LV59" i="65032"/>
  <c r="LU186" i="65032"/>
  <c r="MG258" i="65032"/>
  <c r="MH258" i="65032" s="1"/>
  <c r="MH194" i="65032"/>
  <c r="LU192" i="65032"/>
  <c r="LV65" i="65032"/>
  <c r="LY52" i="65032"/>
  <c r="MA52" i="65032"/>
  <c r="FR52" i="65032"/>
  <c r="LX179" i="65032"/>
  <c r="LX243" i="65032" s="1"/>
  <c r="LR204" i="65032"/>
  <c r="LQ268" i="65032"/>
  <c r="LR268" i="65032" s="1"/>
  <c r="LU77" i="65032"/>
  <c r="LW77" i="65032"/>
  <c r="FQ77" i="65032"/>
  <c r="LT204" i="65032"/>
  <c r="LT268" i="65032" s="1"/>
  <c r="LU53" i="65032"/>
  <c r="FQ53" i="65032"/>
  <c r="LW53" i="65032"/>
  <c r="LT180" i="65032"/>
  <c r="LT244" i="65032" s="1"/>
  <c r="LQ246" i="65032"/>
  <c r="LR246" i="65032" s="1"/>
  <c r="LR182" i="65032"/>
  <c r="LR180" i="65032"/>
  <c r="LQ244" i="65032"/>
  <c r="LR244" i="65032" s="1"/>
  <c r="LU55" i="65032"/>
  <c r="LW55" i="65032"/>
  <c r="LT182" i="65032"/>
  <c r="LT246" i="65032" s="1"/>
  <c r="FQ55" i="65032"/>
  <c r="LU58" i="65032"/>
  <c r="LW58" i="65032"/>
  <c r="FQ58" i="65032"/>
  <c r="LT185" i="65032"/>
  <c r="LT249" i="65032" s="1"/>
  <c r="LR185" i="65032"/>
  <c r="LQ249" i="65032"/>
  <c r="LR249" i="65032" s="1"/>
  <c r="PW94" i="65032"/>
  <c r="PX94" i="65032" s="1"/>
  <c r="PU94" i="65032"/>
  <c r="PV94" i="65032" s="1"/>
  <c r="PW96" i="65032"/>
  <c r="PX96" i="65032" s="1"/>
  <c r="PU96" i="65032"/>
  <c r="PV96" i="65032" s="1"/>
  <c r="PW102" i="65032"/>
  <c r="PX102" i="65032" s="1"/>
  <c r="PU102" i="65032"/>
  <c r="PV102" i="65032" s="1"/>
  <c r="PW103" i="65032"/>
  <c r="PX103" i="65032" s="1"/>
  <c r="PU103" i="65032"/>
  <c r="PV103" i="65032" s="1"/>
  <c r="PW93" i="65032"/>
  <c r="PX93" i="65032" s="1"/>
  <c r="PU93" i="65032"/>
  <c r="PV93" i="65032" s="1"/>
  <c r="PW91" i="65032"/>
  <c r="PX91" i="65032" s="1"/>
  <c r="PU91" i="65032"/>
  <c r="PV91" i="65032" s="1"/>
  <c r="PW100" i="65032"/>
  <c r="PX100" i="65032" s="1"/>
  <c r="PU100" i="65032"/>
  <c r="PV100" i="65032" s="1"/>
  <c r="PW109" i="65032"/>
  <c r="PX109" i="65032" s="1"/>
  <c r="PU109" i="65032"/>
  <c r="PV109" i="65032" s="1"/>
  <c r="PW110" i="65032"/>
  <c r="PX110" i="65032" s="1"/>
  <c r="PU110" i="65032"/>
  <c r="PV110" i="65032" s="1"/>
  <c r="PW104" i="65032"/>
  <c r="PX104" i="65032" s="1"/>
  <c r="PU104" i="65032"/>
  <c r="PV104" i="65032" s="1"/>
  <c r="PW107" i="65032"/>
  <c r="PX107" i="65032" s="1"/>
  <c r="PU107" i="65032"/>
  <c r="PV107" i="65032" s="1"/>
  <c r="PW95" i="65032"/>
  <c r="PX95" i="65032" s="1"/>
  <c r="PU95" i="65032"/>
  <c r="PV95" i="65032" s="1"/>
  <c r="PW101" i="65032"/>
  <c r="PX101" i="65032" s="1"/>
  <c r="PU101" i="65032"/>
  <c r="PV101" i="65032" s="1"/>
  <c r="PW92" i="65032"/>
  <c r="PX92" i="65032" s="1"/>
  <c r="PU92" i="65032"/>
  <c r="PV92" i="65032" s="1"/>
  <c r="PW105" i="65032"/>
  <c r="PX105" i="65032" s="1"/>
  <c r="PU105" i="65032"/>
  <c r="PV105" i="65032" s="1"/>
  <c r="PW97" i="65032"/>
  <c r="PX97" i="65032" s="1"/>
  <c r="PU97" i="65032"/>
  <c r="PV97" i="65032" s="1"/>
  <c r="PW99" i="65032"/>
  <c r="PX99" i="65032" s="1"/>
  <c r="PU99" i="65032"/>
  <c r="PV99" i="65032" s="1"/>
  <c r="PW108" i="65032"/>
  <c r="PX108" i="65032" s="1"/>
  <c r="PU108" i="65032"/>
  <c r="PV108" i="65032" s="1"/>
  <c r="PY133" i="65032"/>
  <c r="PZ133" i="65032" s="1"/>
  <c r="QA133" i="65032"/>
  <c r="QB133" i="65032" s="1"/>
  <c r="QA137" i="65032"/>
  <c r="QB137" i="65032" s="1"/>
  <c r="PY137" i="65032"/>
  <c r="PZ137" i="65032" s="1"/>
  <c r="QA135" i="65032"/>
  <c r="QB135" i="65032" s="1"/>
  <c r="PY135" i="65032"/>
  <c r="PZ135" i="65032" s="1"/>
  <c r="QA150" i="65032"/>
  <c r="QB150" i="65032" s="1"/>
  <c r="PY150" i="65032"/>
  <c r="PZ150" i="65032" s="1"/>
  <c r="PY148" i="65032"/>
  <c r="PZ148" i="65032" s="1"/>
  <c r="QA148" i="65032"/>
  <c r="QB148" i="65032" s="1"/>
  <c r="QA149" i="65032"/>
  <c r="QB149" i="65032" s="1"/>
  <c r="PY149" i="65032"/>
  <c r="PZ149" i="65032" s="1"/>
  <c r="PY147" i="65032"/>
  <c r="PZ147" i="65032" s="1"/>
  <c r="QA147" i="65032"/>
  <c r="QB147" i="65032" s="1"/>
  <c r="QA138" i="65032"/>
  <c r="QB138" i="65032" s="1"/>
  <c r="PY138" i="65032"/>
  <c r="PZ138" i="65032" s="1"/>
  <c r="PY136" i="65032"/>
  <c r="PZ136" i="65032" s="1"/>
  <c r="QA136" i="65032"/>
  <c r="QB136" i="65032" s="1"/>
  <c r="PY132" i="65032"/>
  <c r="PZ132" i="65032" s="1"/>
  <c r="QA132" i="65032"/>
  <c r="QB132" i="65032" s="1"/>
  <c r="QA134" i="65032"/>
  <c r="QB134" i="65032" s="1"/>
  <c r="PY134" i="65032"/>
  <c r="PZ134" i="65032" s="1"/>
  <c r="QA131" i="65032"/>
  <c r="QB131" i="65032" s="1"/>
  <c r="PY131" i="65032"/>
  <c r="PZ131" i="65032" s="1"/>
  <c r="QA140" i="65032"/>
  <c r="QB140" i="65032" s="1"/>
  <c r="PY140" i="65032"/>
  <c r="PZ140" i="65032" s="1"/>
  <c r="QA144" i="65032"/>
  <c r="QB144" i="65032" s="1"/>
  <c r="PY144" i="65032"/>
  <c r="PZ144" i="65032" s="1"/>
  <c r="QA142" i="65032"/>
  <c r="QB142" i="65032" s="1"/>
  <c r="PY142" i="65032"/>
  <c r="PZ142" i="65032" s="1"/>
  <c r="QA146" i="65032"/>
  <c r="QB146" i="65032" s="1"/>
  <c r="PY146" i="65032"/>
  <c r="PZ146" i="65032" s="1"/>
  <c r="QA143" i="65032"/>
  <c r="QB143" i="65032" s="1"/>
  <c r="PY143" i="65032"/>
  <c r="PZ143" i="65032" s="1"/>
  <c r="QA141" i="65032"/>
  <c r="QB141" i="65032" s="1"/>
  <c r="PY141" i="65032"/>
  <c r="PZ141" i="65032" s="1"/>
  <c r="QA139" i="65032"/>
  <c r="QB139" i="65032" s="1"/>
  <c r="PY139" i="65032"/>
  <c r="PZ139" i="65032" s="1"/>
  <c r="QA145" i="65032"/>
  <c r="QB145" i="65032" s="1"/>
  <c r="PY145" i="65032"/>
  <c r="PZ145" i="65032" s="1"/>
  <c r="PW106" i="65032"/>
  <c r="PX106" i="65032" s="1"/>
  <c r="PU106" i="65032"/>
  <c r="PV106" i="65032" s="1"/>
  <c r="PW98" i="65032"/>
  <c r="PX98" i="65032" s="1"/>
  <c r="PU98" i="65032"/>
  <c r="PV98" i="65032" s="1"/>
  <c r="PY111" i="65032"/>
  <c r="PZ111" i="65032" s="1"/>
  <c r="QA111" i="65032"/>
  <c r="QB111" i="65032" s="1"/>
  <c r="QA112" i="65032"/>
  <c r="QB112" i="65032" s="1"/>
  <c r="PY112" i="65032"/>
  <c r="PZ112" i="65032" s="1"/>
  <c r="QA125" i="65032"/>
  <c r="QB125" i="65032" s="1"/>
  <c r="PY125" i="65032"/>
  <c r="PZ125" i="65032" s="1"/>
  <c r="QA121" i="65032"/>
  <c r="QB121" i="65032" s="1"/>
  <c r="PY121" i="65032"/>
  <c r="PZ121" i="65032" s="1"/>
  <c r="QA127" i="65032"/>
  <c r="QB127" i="65032" s="1"/>
  <c r="PY127" i="65032"/>
  <c r="PZ127" i="65032" s="1"/>
  <c r="PY123" i="65032"/>
  <c r="PZ123" i="65032" s="1"/>
  <c r="QA123" i="65032"/>
  <c r="QB123" i="65032" s="1"/>
  <c r="PY129" i="65032"/>
  <c r="PZ129" i="65032" s="1"/>
  <c r="QA129" i="65032"/>
  <c r="QB129" i="65032" s="1"/>
  <c r="PY113" i="65032"/>
  <c r="PZ113" i="65032" s="1"/>
  <c r="QA113" i="65032"/>
  <c r="QB113" i="65032" s="1"/>
  <c r="PY117" i="65032"/>
  <c r="PZ117" i="65032" s="1"/>
  <c r="QA117" i="65032"/>
  <c r="QB117" i="65032" s="1"/>
  <c r="PY120" i="65032"/>
  <c r="PZ120" i="65032" s="1"/>
  <c r="QA120" i="65032"/>
  <c r="QB120" i="65032" s="1"/>
  <c r="QA118" i="65032"/>
  <c r="QB118" i="65032" s="1"/>
  <c r="PY118" i="65032"/>
  <c r="PZ118" i="65032" s="1"/>
  <c r="QA130" i="65032"/>
  <c r="QB130" i="65032" s="1"/>
  <c r="PY130" i="65032"/>
  <c r="PZ130" i="65032" s="1"/>
  <c r="PY114" i="65032"/>
  <c r="PZ114" i="65032" s="1"/>
  <c r="QA114" i="65032"/>
  <c r="QB114" i="65032" s="1"/>
  <c r="QA115" i="65032"/>
  <c r="QB115" i="65032" s="1"/>
  <c r="PY115" i="65032"/>
  <c r="PZ115" i="65032" s="1"/>
  <c r="QA119" i="65032"/>
  <c r="QB119" i="65032" s="1"/>
  <c r="PY119" i="65032"/>
  <c r="PZ119" i="65032" s="1"/>
  <c r="QA116" i="65032"/>
  <c r="QB116" i="65032" s="1"/>
  <c r="PY116" i="65032"/>
  <c r="PZ116" i="65032" s="1"/>
  <c r="PY124" i="65032"/>
  <c r="PZ124" i="65032" s="1"/>
  <c r="QA124" i="65032"/>
  <c r="QB124" i="65032" s="1"/>
  <c r="QA126" i="65032"/>
  <c r="QB126" i="65032" s="1"/>
  <c r="PY126" i="65032"/>
  <c r="PZ126" i="65032" s="1"/>
  <c r="QA122" i="65032"/>
  <c r="QB122" i="65032" s="1"/>
  <c r="PY122" i="65032"/>
  <c r="PZ122" i="65032" s="1"/>
  <c r="PY128" i="65032"/>
  <c r="PZ128" i="65032" s="1"/>
  <c r="QA128" i="65032"/>
  <c r="QB128" i="65032" s="1"/>
  <c r="HC323" i="65032" l="1"/>
  <c r="HA323" i="65032" s="1"/>
  <c r="HB323" i="65032" s="1"/>
  <c r="HC317" i="65032"/>
  <c r="HA317" i="65032" s="1"/>
  <c r="HB317" i="65032" s="1"/>
  <c r="HC319" i="65032"/>
  <c r="HA319" i="65032" s="1"/>
  <c r="HB319" i="65032" s="1"/>
  <c r="HC334" i="65032"/>
  <c r="HA334" i="65032" s="1"/>
  <c r="HB334" i="65032" s="1"/>
  <c r="HC339" i="65032"/>
  <c r="HA339" i="65032" s="1"/>
  <c r="HB339" i="65032" s="1"/>
  <c r="HC330" i="65032"/>
  <c r="HA330" i="65032" s="1"/>
  <c r="HB330" i="65032" s="1"/>
  <c r="HC338" i="65032"/>
  <c r="HA338" i="65032" s="1"/>
  <c r="HB338" i="65032" s="1"/>
  <c r="HC325" i="65032"/>
  <c r="HA325" i="65032" s="1"/>
  <c r="HB325" i="65032" s="1"/>
  <c r="HC340" i="65032"/>
  <c r="HA340" i="65032" s="1"/>
  <c r="HB340" i="65032" s="1"/>
  <c r="HC337" i="65032"/>
  <c r="HA337" i="65032" s="1"/>
  <c r="HB337" i="65032" s="1"/>
  <c r="HC336" i="65032"/>
  <c r="HA336" i="65032" s="1"/>
  <c r="HB336" i="65032" s="1"/>
  <c r="HC329" i="65032"/>
  <c r="HA329" i="65032" s="1"/>
  <c r="HB329" i="65032" s="1"/>
  <c r="HC322" i="65032"/>
  <c r="HA322" i="65032" s="1"/>
  <c r="HB322" i="65032" s="1"/>
  <c r="HC318" i="65032"/>
  <c r="HA318" i="65032" s="1"/>
  <c r="HB318" i="65032" s="1"/>
  <c r="HC331" i="65032"/>
  <c r="HA331" i="65032" s="1"/>
  <c r="HB331" i="65032" s="1"/>
  <c r="HC335" i="65032"/>
  <c r="HA335" i="65032" s="1"/>
  <c r="HB335" i="65032" s="1"/>
  <c r="HC333" i="65032"/>
  <c r="HA333" i="65032" s="1"/>
  <c r="HB333" i="65032" s="1"/>
  <c r="HC341" i="65032"/>
  <c r="HA341" i="65032" s="1"/>
  <c r="HB341" i="65032" s="1"/>
  <c r="HC326" i="65032"/>
  <c r="HA326" i="65032" s="1"/>
  <c r="HB326" i="65032" s="1"/>
  <c r="HC324" i="65032"/>
  <c r="HA324" i="65032" s="1"/>
  <c r="HB324" i="65032" s="1"/>
  <c r="HC332" i="65032"/>
  <c r="HA332" i="65032" s="1"/>
  <c r="HB332" i="65032" s="1"/>
  <c r="HC320" i="65032"/>
  <c r="HA320" i="65032" s="1"/>
  <c r="HB320" i="65032" s="1"/>
  <c r="HC321" i="65032"/>
  <c r="HA321" i="65032" s="1"/>
  <c r="HB321" i="65032" s="1"/>
  <c r="QC282" i="65032"/>
  <c r="QD282" i="65032" s="1"/>
  <c r="QE282" i="65032"/>
  <c r="QF282" i="65032" s="1"/>
  <c r="QG282" i="65032" s="1"/>
  <c r="QH282" i="65032" s="1"/>
  <c r="HC328" i="65032"/>
  <c r="HA328" i="65032" s="1"/>
  <c r="HB328" i="65032" s="1"/>
  <c r="HC327" i="65032"/>
  <c r="HA327" i="65032" s="1"/>
  <c r="HB327" i="65032" s="1"/>
  <c r="MH193" i="65032"/>
  <c r="MG257" i="65032"/>
  <c r="MH257" i="65032" s="1"/>
  <c r="MM66" i="65032"/>
  <c r="MJ193" i="65032"/>
  <c r="MJ257" i="65032" s="1"/>
  <c r="MK66" i="65032"/>
  <c r="FU66" i="65032"/>
  <c r="MI175" i="65032"/>
  <c r="MI239" i="65032" s="1"/>
  <c r="MJ48" i="65032"/>
  <c r="MH48" i="65032"/>
  <c r="MG175" i="65032"/>
  <c r="LU49" i="65032"/>
  <c r="LT176" i="65032"/>
  <c r="LT240" i="65032" s="1"/>
  <c r="LW49" i="65032"/>
  <c r="FQ49" i="65032"/>
  <c r="LR176" i="65032"/>
  <c r="LQ240" i="65032"/>
  <c r="LR240" i="65032" s="1"/>
  <c r="MK261" i="65032"/>
  <c r="ML261" i="65032" s="1"/>
  <c r="ML197" i="65032"/>
  <c r="OT189" i="65032"/>
  <c r="OS253" i="65032"/>
  <c r="OT253" i="65032" s="1"/>
  <c r="OY62" i="65032"/>
  <c r="GK62" i="65032"/>
  <c r="OV189" i="65032"/>
  <c r="OV253" i="65032" s="1"/>
  <c r="OW62" i="65032"/>
  <c r="FV70" i="65032"/>
  <c r="MO70" i="65032"/>
  <c r="MN197" i="65032"/>
  <c r="MN261" i="65032" s="1"/>
  <c r="MQ70" i="65032"/>
  <c r="NA50" i="65032"/>
  <c r="MZ177" i="65032"/>
  <c r="MZ241" i="65032" s="1"/>
  <c r="NC50" i="65032"/>
  <c r="FY50" i="65032"/>
  <c r="MW241" i="65032"/>
  <c r="MX241" i="65032" s="1"/>
  <c r="MX177" i="65032"/>
  <c r="FQ38" i="65032"/>
  <c r="LT165" i="65032"/>
  <c r="LT229" i="65032" s="1"/>
  <c r="LU38" i="65032"/>
  <c r="LW38" i="65032"/>
  <c r="FQ32" i="65032"/>
  <c r="LT159" i="65032"/>
  <c r="LT223" i="65032" s="1"/>
  <c r="LU32" i="65032"/>
  <c r="LW32" i="65032"/>
  <c r="MH158" i="65032"/>
  <c r="MG222" i="65032"/>
  <c r="MH222" i="65032" s="1"/>
  <c r="FU31" i="65032"/>
  <c r="MK31" i="65032"/>
  <c r="MM31" i="65032"/>
  <c r="MJ158" i="65032"/>
  <c r="MJ222" i="65032" s="1"/>
  <c r="LR165" i="65032"/>
  <c r="LQ229" i="65032"/>
  <c r="LR229" i="65032" s="1"/>
  <c r="LR159" i="65032"/>
  <c r="LQ223" i="65032"/>
  <c r="LR223" i="65032" s="1"/>
  <c r="LV43" i="65032"/>
  <c r="LU170" i="65032"/>
  <c r="LW170" i="65032"/>
  <c r="LW234" i="65032" s="1"/>
  <c r="LX43" i="65032"/>
  <c r="MA168" i="65032"/>
  <c r="MA232" i="65032" s="1"/>
  <c r="MB41" i="65032"/>
  <c r="FR42" i="65032"/>
  <c r="LX169" i="65032"/>
  <c r="LX233" i="65032" s="1"/>
  <c r="LY42" i="65032"/>
  <c r="MA42" i="65032"/>
  <c r="LV169" i="65032"/>
  <c r="LU233" i="65032"/>
  <c r="LV233" i="65032" s="1"/>
  <c r="LY168" i="65032"/>
  <c r="LZ41" i="65032"/>
  <c r="MM78" i="65032"/>
  <c r="MK78" i="65032"/>
  <c r="MJ205" i="65032"/>
  <c r="MJ269" i="65032" s="1"/>
  <c r="FU78" i="65032"/>
  <c r="MH205" i="65032"/>
  <c r="MG269" i="65032"/>
  <c r="MH269" i="65032" s="1"/>
  <c r="MN206" i="65032"/>
  <c r="MN270" i="65032" s="1"/>
  <c r="MQ79" i="65032"/>
  <c r="MO79" i="65032"/>
  <c r="FV79" i="65032"/>
  <c r="MK270" i="65032"/>
  <c r="ML270" i="65032" s="1"/>
  <c r="ML206" i="65032"/>
  <c r="LR33" i="65032"/>
  <c r="LQ160" i="65032"/>
  <c r="LT33" i="65032"/>
  <c r="LS160" i="65032"/>
  <c r="LS224" i="65032" s="1"/>
  <c r="MO161" i="65032"/>
  <c r="MP34" i="65032"/>
  <c r="MQ161" i="65032"/>
  <c r="MQ225" i="65032" s="1"/>
  <c r="MR34" i="65032"/>
  <c r="MB200" i="65032"/>
  <c r="MB264" i="65032" s="1"/>
  <c r="FS73" i="65032"/>
  <c r="MC73" i="65032"/>
  <c r="ME73" i="65032"/>
  <c r="NL208" i="65032"/>
  <c r="NL272" i="65032" s="1"/>
  <c r="NM81" i="65032"/>
  <c r="NO81" i="65032"/>
  <c r="GB81" i="65032"/>
  <c r="MF57" i="65032"/>
  <c r="ME184" i="65032"/>
  <c r="ME248" i="65032" s="1"/>
  <c r="LX46" i="65032"/>
  <c r="LW173" i="65032"/>
  <c r="LW237" i="65032" s="1"/>
  <c r="MD57" i="65032"/>
  <c r="MC184" i="65032"/>
  <c r="LU173" i="65032"/>
  <c r="LV46" i="65032"/>
  <c r="LY264" i="65032"/>
  <c r="LZ264" i="65032" s="1"/>
  <c r="LZ200" i="65032"/>
  <c r="NQ211" i="65032"/>
  <c r="NR84" i="65032"/>
  <c r="NJ208" i="65032"/>
  <c r="NI272" i="65032"/>
  <c r="NJ272" i="65032" s="1"/>
  <c r="NT84" i="65032"/>
  <c r="NS211" i="65032"/>
  <c r="NS275" i="65032" s="1"/>
  <c r="LW195" i="65032"/>
  <c r="LW259" i="65032" s="1"/>
  <c r="LX68" i="65032"/>
  <c r="LZ156" i="65032"/>
  <c r="LY220" i="65032"/>
  <c r="LZ220" i="65032" s="1"/>
  <c r="FV56" i="65032"/>
  <c r="MQ56" i="65032"/>
  <c r="MO56" i="65032"/>
  <c r="MN183" i="65032"/>
  <c r="MN247" i="65032" s="1"/>
  <c r="FP24" i="65032"/>
  <c r="MM80" i="65032"/>
  <c r="FU80" i="65032"/>
  <c r="MK80" i="65032"/>
  <c r="MJ207" i="65032"/>
  <c r="MJ271" i="65032" s="1"/>
  <c r="MH207" i="65032"/>
  <c r="MG271" i="65032"/>
  <c r="MH271" i="65032" s="1"/>
  <c r="MK247" i="65032"/>
  <c r="ML247" i="65032" s="1"/>
  <c r="ML183" i="65032"/>
  <c r="MG263" i="65032"/>
  <c r="MH263" i="65032" s="1"/>
  <c r="MH199" i="65032"/>
  <c r="LR40" i="65032"/>
  <c r="LQ167" i="65032"/>
  <c r="MB156" i="65032"/>
  <c r="MB220" i="65032" s="1"/>
  <c r="FS29" i="65032"/>
  <c r="ME29" i="65032"/>
  <c r="MC29" i="65032"/>
  <c r="MK209" i="65032"/>
  <c r="ML82" i="65032"/>
  <c r="MF188" i="65032"/>
  <c r="MF252" i="65032" s="1"/>
  <c r="MG61" i="65032"/>
  <c r="FT61" i="65032"/>
  <c r="MI61" i="65032"/>
  <c r="MQ35" i="65032"/>
  <c r="MO35" i="65032"/>
  <c r="FV35" i="65032"/>
  <c r="MN162" i="65032"/>
  <c r="MN226" i="65032" s="1"/>
  <c r="LT40" i="65032"/>
  <c r="LS167" i="65032"/>
  <c r="LS231" i="65032" s="1"/>
  <c r="LU195" i="65032"/>
  <c r="LV68" i="65032"/>
  <c r="MN82" i="65032"/>
  <c r="MM209" i="65032"/>
  <c r="MM273" i="65032" s="1"/>
  <c r="ML162" i="65032"/>
  <c r="MK226" i="65032"/>
  <c r="ML226" i="65032" s="1"/>
  <c r="MJ199" i="65032"/>
  <c r="MJ263" i="65032" s="1"/>
  <c r="FU72" i="65032"/>
  <c r="MM72" i="65032"/>
  <c r="MK72" i="65032"/>
  <c r="MD188" i="65032"/>
  <c r="MC252" i="65032"/>
  <c r="MD252" i="65032" s="1"/>
  <c r="MC255" i="65032"/>
  <c r="MD255" i="65032" s="1"/>
  <c r="MD191" i="65032"/>
  <c r="LS172" i="65032"/>
  <c r="LS236" i="65032" s="1"/>
  <c r="LT45" i="65032"/>
  <c r="LU212" i="65032"/>
  <c r="LV85" i="65032"/>
  <c r="FQ51" i="65032"/>
  <c r="LU51" i="65032"/>
  <c r="LW51" i="65032"/>
  <c r="LT178" i="65032"/>
  <c r="LT242" i="65032" s="1"/>
  <c r="LV76" i="65032"/>
  <c r="LU203" i="65032"/>
  <c r="LX76" i="65032"/>
  <c r="LW203" i="65032"/>
  <c r="LW267" i="65032" s="1"/>
  <c r="MG64" i="65032"/>
  <c r="MF191" i="65032"/>
  <c r="MF255" i="65032" s="1"/>
  <c r="FT64" i="65032"/>
  <c r="MI64" i="65032"/>
  <c r="LW212" i="65032"/>
  <c r="LW276" i="65032" s="1"/>
  <c r="LX85" i="65032"/>
  <c r="LR45" i="65032"/>
  <c r="LQ172" i="65032"/>
  <c r="LR178" i="65032"/>
  <c r="LQ242" i="65032"/>
  <c r="LR242" i="65032" s="1"/>
  <c r="LT44" i="65032"/>
  <c r="LS171" i="65032"/>
  <c r="LS235" i="65032" s="1"/>
  <c r="LQ218" i="65032"/>
  <c r="LR218" i="65032" s="1"/>
  <c r="LR154" i="65032"/>
  <c r="MC37" i="65032"/>
  <c r="MB164" i="65032"/>
  <c r="MB228" i="65032" s="1"/>
  <c r="FS37" i="65032"/>
  <c r="ME37" i="65032"/>
  <c r="MN190" i="65032"/>
  <c r="MN254" i="65032" s="1"/>
  <c r="MQ63" i="65032"/>
  <c r="MO63" i="65032"/>
  <c r="FV63" i="65032"/>
  <c r="LV157" i="65032"/>
  <c r="LU221" i="65032"/>
  <c r="LV221" i="65032" s="1"/>
  <c r="LQ155" i="65032"/>
  <c r="LR28" i="65032"/>
  <c r="LV196" i="65032"/>
  <c r="LU260" i="65032"/>
  <c r="LV260" i="65032" s="1"/>
  <c r="LU277" i="65032"/>
  <c r="LV277" i="65032" s="1"/>
  <c r="LV213" i="65032"/>
  <c r="FQ27" i="65032"/>
  <c r="LT154" i="65032"/>
  <c r="LT218" i="65032" s="1"/>
  <c r="LU27" i="65032"/>
  <c r="LW27" i="65032"/>
  <c r="LT28" i="65032"/>
  <c r="LS155" i="65032"/>
  <c r="LS219" i="65032" s="1"/>
  <c r="MK254" i="65032"/>
  <c r="ML254" i="65032" s="1"/>
  <c r="ML190" i="65032"/>
  <c r="LX196" i="65032"/>
  <c r="LX260" i="65032" s="1"/>
  <c r="MA69" i="65032"/>
  <c r="LY69" i="65032"/>
  <c r="FR69" i="65032"/>
  <c r="LY228" i="65032"/>
  <c r="LZ228" i="65032" s="1"/>
  <c r="LZ164" i="65032"/>
  <c r="LR44" i="65032"/>
  <c r="LQ171" i="65032"/>
  <c r="LY30" i="65032"/>
  <c r="MA30" i="65032"/>
  <c r="FR30" i="65032"/>
  <c r="LX157" i="65032"/>
  <c r="LX221" i="65032" s="1"/>
  <c r="LY86" i="65032"/>
  <c r="FR86" i="65032"/>
  <c r="LX213" i="65032"/>
  <c r="LX277" i="65032" s="1"/>
  <c r="MA86" i="65032"/>
  <c r="LW166" i="65032"/>
  <c r="LW230" i="65032" s="1"/>
  <c r="LX39" i="65032"/>
  <c r="LV174" i="65032"/>
  <c r="LU238" i="65032"/>
  <c r="LV238" i="65032" s="1"/>
  <c r="MB71" i="65032"/>
  <c r="MA198" i="65032"/>
  <c r="MA262" i="65032" s="1"/>
  <c r="LY65" i="65032"/>
  <c r="FR65" i="65032"/>
  <c r="LX192" i="65032"/>
  <c r="LX256" i="65032" s="1"/>
  <c r="MA65" i="65032"/>
  <c r="MH60" i="65032"/>
  <c r="MG187" i="65032"/>
  <c r="LY59" i="65032"/>
  <c r="MA59" i="65032"/>
  <c r="FR59" i="65032"/>
  <c r="LX186" i="65032"/>
  <c r="LX250" i="65032" s="1"/>
  <c r="MJ75" i="65032"/>
  <c r="MI202" i="65032"/>
  <c r="MI266" i="65032" s="1"/>
  <c r="LV54" i="65032"/>
  <c r="LU181" i="65032"/>
  <c r="MJ60" i="65032"/>
  <c r="MI187" i="65032"/>
  <c r="MI251" i="65032" s="1"/>
  <c r="LV192" i="65032"/>
  <c r="LU256" i="65032"/>
  <c r="LV256" i="65032" s="1"/>
  <c r="LV210" i="65032"/>
  <c r="LU274" i="65032"/>
  <c r="LV274" i="65032" s="1"/>
  <c r="MN67" i="65032"/>
  <c r="MM194" i="65032"/>
  <c r="MM258" i="65032" s="1"/>
  <c r="MG227" i="65032"/>
  <c r="MH227" i="65032" s="1"/>
  <c r="MH163" i="65032"/>
  <c r="MM201" i="65032"/>
  <c r="MM265" i="65032" s="1"/>
  <c r="MN74" i="65032"/>
  <c r="MK36" i="65032"/>
  <c r="MM36" i="65032"/>
  <c r="MJ163" i="65032"/>
  <c r="MJ227" i="65032" s="1"/>
  <c r="FU36" i="65032"/>
  <c r="LZ52" i="65032"/>
  <c r="LY179" i="65032"/>
  <c r="LX54" i="65032"/>
  <c r="LW181" i="65032"/>
  <c r="LW245" i="65032" s="1"/>
  <c r="LU250" i="65032"/>
  <c r="LV250" i="65032" s="1"/>
  <c r="LV186" i="65032"/>
  <c r="ML67" i="65032"/>
  <c r="MK194" i="65032"/>
  <c r="LX210" i="65032"/>
  <c r="LX274" i="65032" s="1"/>
  <c r="MA83" i="65032"/>
  <c r="FR83" i="65032"/>
  <c r="LY83" i="65032"/>
  <c r="MB52" i="65032"/>
  <c r="MA179" i="65032"/>
  <c r="MA243" i="65032" s="1"/>
  <c r="MG202" i="65032"/>
  <c r="MH75" i="65032"/>
  <c r="LU166" i="65032"/>
  <c r="LV39" i="65032"/>
  <c r="ML74" i="65032"/>
  <c r="MK201" i="65032"/>
  <c r="LZ71" i="65032"/>
  <c r="LY198" i="65032"/>
  <c r="LY47" i="65032"/>
  <c r="MA47" i="65032"/>
  <c r="FR47" i="65032"/>
  <c r="LX174" i="65032"/>
  <c r="LX238" i="65032" s="1"/>
  <c r="LX77" i="65032"/>
  <c r="LW204" i="65032"/>
  <c r="LW268" i="65032" s="1"/>
  <c r="LV77" i="65032"/>
  <c r="LU204" i="65032"/>
  <c r="LW182" i="65032"/>
  <c r="LW246" i="65032" s="1"/>
  <c r="LX55" i="65032"/>
  <c r="LU182" i="65032"/>
  <c r="LV55" i="65032"/>
  <c r="LW180" i="65032"/>
  <c r="LW244" i="65032" s="1"/>
  <c r="LX53" i="65032"/>
  <c r="LU180" i="65032"/>
  <c r="LV53" i="65032"/>
  <c r="LX58" i="65032"/>
  <c r="LW185" i="65032"/>
  <c r="LW249" i="65032" s="1"/>
  <c r="LV58" i="65032"/>
  <c r="LU185" i="65032"/>
  <c r="QE122" i="65032"/>
  <c r="QF122" i="65032" s="1"/>
  <c r="QG122" i="65032" s="1"/>
  <c r="QH122" i="65032" s="1"/>
  <c r="QC122" i="65032"/>
  <c r="QD122" i="65032" s="1"/>
  <c r="QE126" i="65032"/>
  <c r="QF126" i="65032" s="1"/>
  <c r="QG126" i="65032" s="1"/>
  <c r="QH126" i="65032" s="1"/>
  <c r="QC126" i="65032"/>
  <c r="QD126" i="65032" s="1"/>
  <c r="QE116" i="65032"/>
  <c r="QF116" i="65032" s="1"/>
  <c r="QG116" i="65032" s="1"/>
  <c r="QH116" i="65032" s="1"/>
  <c r="QC116" i="65032"/>
  <c r="QD116" i="65032" s="1"/>
  <c r="QE119" i="65032"/>
  <c r="QF119" i="65032" s="1"/>
  <c r="QG119" i="65032" s="1"/>
  <c r="QH119" i="65032" s="1"/>
  <c r="QC119" i="65032"/>
  <c r="QD119" i="65032" s="1"/>
  <c r="QE115" i="65032"/>
  <c r="QF115" i="65032" s="1"/>
  <c r="QG115" i="65032" s="1"/>
  <c r="QH115" i="65032" s="1"/>
  <c r="QC115" i="65032"/>
  <c r="QD115" i="65032" s="1"/>
  <c r="QE130" i="65032"/>
  <c r="QF130" i="65032" s="1"/>
  <c r="QG130" i="65032" s="1"/>
  <c r="QH130" i="65032" s="1"/>
  <c r="QC130" i="65032"/>
  <c r="QD130" i="65032" s="1"/>
  <c r="QE118" i="65032"/>
  <c r="QF118" i="65032" s="1"/>
  <c r="QG118" i="65032" s="1"/>
  <c r="QH118" i="65032" s="1"/>
  <c r="QC118" i="65032"/>
  <c r="QD118" i="65032" s="1"/>
  <c r="QE127" i="65032"/>
  <c r="QF127" i="65032" s="1"/>
  <c r="QG127" i="65032" s="1"/>
  <c r="QH127" i="65032" s="1"/>
  <c r="QC127" i="65032"/>
  <c r="QD127" i="65032" s="1"/>
  <c r="QE121" i="65032"/>
  <c r="QF121" i="65032" s="1"/>
  <c r="QG121" i="65032" s="1"/>
  <c r="QH121" i="65032" s="1"/>
  <c r="QC121" i="65032"/>
  <c r="QD121" i="65032" s="1"/>
  <c r="QE125" i="65032"/>
  <c r="QF125" i="65032" s="1"/>
  <c r="QG125" i="65032" s="1"/>
  <c r="QH125" i="65032" s="1"/>
  <c r="QC125" i="65032"/>
  <c r="QD125" i="65032" s="1"/>
  <c r="QE112" i="65032"/>
  <c r="QF112" i="65032" s="1"/>
  <c r="QG112" i="65032" s="1"/>
  <c r="QH112" i="65032" s="1"/>
  <c r="QC112" i="65032"/>
  <c r="QD112" i="65032" s="1"/>
  <c r="QA98" i="65032"/>
  <c r="QB98" i="65032" s="1"/>
  <c r="PY98" i="65032"/>
  <c r="PZ98" i="65032" s="1"/>
  <c r="QA106" i="65032"/>
  <c r="QB106" i="65032" s="1"/>
  <c r="PY106" i="65032"/>
  <c r="PZ106" i="65032" s="1"/>
  <c r="QE145" i="65032"/>
  <c r="QF145" i="65032" s="1"/>
  <c r="QG145" i="65032" s="1"/>
  <c r="QH145" i="65032" s="1"/>
  <c r="QC145" i="65032"/>
  <c r="QD145" i="65032" s="1"/>
  <c r="QC139" i="65032"/>
  <c r="QD139" i="65032" s="1"/>
  <c r="QE139" i="65032"/>
  <c r="QF139" i="65032" s="1"/>
  <c r="QG139" i="65032" s="1"/>
  <c r="QH139" i="65032" s="1"/>
  <c r="QE141" i="65032"/>
  <c r="QF141" i="65032" s="1"/>
  <c r="QG141" i="65032" s="1"/>
  <c r="QH141" i="65032" s="1"/>
  <c r="QC141" i="65032"/>
  <c r="QD141" i="65032" s="1"/>
  <c r="QC143" i="65032"/>
  <c r="QD143" i="65032" s="1"/>
  <c r="QE143" i="65032"/>
  <c r="QF143" i="65032" s="1"/>
  <c r="QG143" i="65032" s="1"/>
  <c r="QH143" i="65032" s="1"/>
  <c r="QC146" i="65032"/>
  <c r="QD146" i="65032" s="1"/>
  <c r="QE146" i="65032"/>
  <c r="QF146" i="65032" s="1"/>
  <c r="QG146" i="65032" s="1"/>
  <c r="QH146" i="65032" s="1"/>
  <c r="QC142" i="65032"/>
  <c r="QD142" i="65032" s="1"/>
  <c r="QE142" i="65032"/>
  <c r="QF142" i="65032" s="1"/>
  <c r="QG142" i="65032" s="1"/>
  <c r="QH142" i="65032" s="1"/>
  <c r="QE144" i="65032"/>
  <c r="QF144" i="65032" s="1"/>
  <c r="QG144" i="65032" s="1"/>
  <c r="QH144" i="65032" s="1"/>
  <c r="QC144" i="65032"/>
  <c r="QD144" i="65032" s="1"/>
  <c r="QE140" i="65032"/>
  <c r="QF140" i="65032" s="1"/>
  <c r="QG140" i="65032" s="1"/>
  <c r="QH140" i="65032" s="1"/>
  <c r="QC140" i="65032"/>
  <c r="QD140" i="65032" s="1"/>
  <c r="QC131" i="65032"/>
  <c r="QD131" i="65032" s="1"/>
  <c r="QE131" i="65032"/>
  <c r="QF131" i="65032" s="1"/>
  <c r="QG131" i="65032" s="1"/>
  <c r="QH131" i="65032" s="1"/>
  <c r="QC134" i="65032"/>
  <c r="QD134" i="65032" s="1"/>
  <c r="QE134" i="65032"/>
  <c r="QF134" i="65032" s="1"/>
  <c r="QG134" i="65032" s="1"/>
  <c r="QH134" i="65032" s="1"/>
  <c r="QC138" i="65032"/>
  <c r="QD138" i="65032" s="1"/>
  <c r="QE138" i="65032"/>
  <c r="QF138" i="65032" s="1"/>
  <c r="QG138" i="65032" s="1"/>
  <c r="QH138" i="65032" s="1"/>
  <c r="QC149" i="65032"/>
  <c r="QD149" i="65032" s="1"/>
  <c r="QE149" i="65032"/>
  <c r="QF149" i="65032" s="1"/>
  <c r="QG149" i="65032" s="1"/>
  <c r="QH149" i="65032" s="1"/>
  <c r="QC150" i="65032"/>
  <c r="QD150" i="65032" s="1"/>
  <c r="QE150" i="65032"/>
  <c r="QF150" i="65032" s="1"/>
  <c r="QG150" i="65032" s="1"/>
  <c r="QH150" i="65032" s="1"/>
  <c r="QC135" i="65032"/>
  <c r="QD135" i="65032" s="1"/>
  <c r="QE135" i="65032"/>
  <c r="QF135" i="65032" s="1"/>
  <c r="QG135" i="65032" s="1"/>
  <c r="QH135" i="65032" s="1"/>
  <c r="QC137" i="65032"/>
  <c r="QD137" i="65032" s="1"/>
  <c r="QE137" i="65032"/>
  <c r="QF137" i="65032" s="1"/>
  <c r="QG137" i="65032" s="1"/>
  <c r="QH137" i="65032" s="1"/>
  <c r="QA108" i="65032"/>
  <c r="QB108" i="65032" s="1"/>
  <c r="PY108" i="65032"/>
  <c r="PZ108" i="65032" s="1"/>
  <c r="QA99" i="65032"/>
  <c r="QB99" i="65032" s="1"/>
  <c r="PY99" i="65032"/>
  <c r="PZ99" i="65032" s="1"/>
  <c r="QA97" i="65032"/>
  <c r="QB97" i="65032" s="1"/>
  <c r="PY97" i="65032"/>
  <c r="PZ97" i="65032" s="1"/>
  <c r="QA105" i="65032"/>
  <c r="QB105" i="65032" s="1"/>
  <c r="PY105" i="65032"/>
  <c r="PZ105" i="65032" s="1"/>
  <c r="QA92" i="65032"/>
  <c r="QB92" i="65032" s="1"/>
  <c r="PY92" i="65032"/>
  <c r="PZ92" i="65032" s="1"/>
  <c r="QA101" i="65032"/>
  <c r="QB101" i="65032" s="1"/>
  <c r="PY101" i="65032"/>
  <c r="PZ101" i="65032" s="1"/>
  <c r="QA95" i="65032"/>
  <c r="QB95" i="65032" s="1"/>
  <c r="PY95" i="65032"/>
  <c r="PZ95" i="65032" s="1"/>
  <c r="QA107" i="65032"/>
  <c r="QB107" i="65032" s="1"/>
  <c r="PY107" i="65032"/>
  <c r="PZ107" i="65032" s="1"/>
  <c r="QA104" i="65032"/>
  <c r="QB104" i="65032" s="1"/>
  <c r="PY104" i="65032"/>
  <c r="PZ104" i="65032" s="1"/>
  <c r="QA110" i="65032"/>
  <c r="QB110" i="65032" s="1"/>
  <c r="PY110" i="65032"/>
  <c r="PZ110" i="65032" s="1"/>
  <c r="QA109" i="65032"/>
  <c r="QB109" i="65032" s="1"/>
  <c r="PY109" i="65032"/>
  <c r="PZ109" i="65032" s="1"/>
  <c r="QA100" i="65032"/>
  <c r="QB100" i="65032" s="1"/>
  <c r="PY100" i="65032"/>
  <c r="PZ100" i="65032" s="1"/>
  <c r="QA91" i="65032"/>
  <c r="QB91" i="65032" s="1"/>
  <c r="PY91" i="65032"/>
  <c r="PZ91" i="65032" s="1"/>
  <c r="QA93" i="65032"/>
  <c r="QB93" i="65032" s="1"/>
  <c r="PY93" i="65032"/>
  <c r="PZ93" i="65032" s="1"/>
  <c r="QA103" i="65032"/>
  <c r="QB103" i="65032" s="1"/>
  <c r="PY103" i="65032"/>
  <c r="PZ103" i="65032" s="1"/>
  <c r="QA102" i="65032"/>
  <c r="QB102" i="65032" s="1"/>
  <c r="PY102" i="65032"/>
  <c r="PZ102" i="65032" s="1"/>
  <c r="QA96" i="65032"/>
  <c r="QB96" i="65032" s="1"/>
  <c r="PY96" i="65032"/>
  <c r="PZ96" i="65032" s="1"/>
  <c r="QA94" i="65032"/>
  <c r="QB94" i="65032" s="1"/>
  <c r="PY94" i="65032"/>
  <c r="PZ94" i="65032" s="1"/>
  <c r="QE128" i="65032"/>
  <c r="QF128" i="65032" s="1"/>
  <c r="QG128" i="65032" s="1"/>
  <c r="QH128" i="65032" s="1"/>
  <c r="QC128" i="65032"/>
  <c r="QD128" i="65032" s="1"/>
  <c r="QE124" i="65032"/>
  <c r="QF124" i="65032" s="1"/>
  <c r="QG124" i="65032" s="1"/>
  <c r="QH124" i="65032" s="1"/>
  <c r="QC124" i="65032"/>
  <c r="QD124" i="65032" s="1"/>
  <c r="QE114" i="65032"/>
  <c r="QF114" i="65032" s="1"/>
  <c r="QG114" i="65032" s="1"/>
  <c r="QH114" i="65032" s="1"/>
  <c r="QC114" i="65032"/>
  <c r="QD114" i="65032" s="1"/>
  <c r="QE120" i="65032"/>
  <c r="QF120" i="65032" s="1"/>
  <c r="QG120" i="65032" s="1"/>
  <c r="QH120" i="65032" s="1"/>
  <c r="QC120" i="65032"/>
  <c r="QD120" i="65032" s="1"/>
  <c r="QE117" i="65032"/>
  <c r="QF117" i="65032" s="1"/>
  <c r="QG117" i="65032" s="1"/>
  <c r="QH117" i="65032" s="1"/>
  <c r="QC117" i="65032"/>
  <c r="QD117" i="65032" s="1"/>
  <c r="QE113" i="65032"/>
  <c r="QF113" i="65032" s="1"/>
  <c r="QG113" i="65032" s="1"/>
  <c r="QH113" i="65032" s="1"/>
  <c r="QC113" i="65032"/>
  <c r="QD113" i="65032" s="1"/>
  <c r="QE129" i="65032"/>
  <c r="QF129" i="65032" s="1"/>
  <c r="QG129" i="65032" s="1"/>
  <c r="QH129" i="65032" s="1"/>
  <c r="QC129" i="65032"/>
  <c r="QD129" i="65032" s="1"/>
  <c r="QE123" i="65032"/>
  <c r="QF123" i="65032" s="1"/>
  <c r="QG123" i="65032" s="1"/>
  <c r="QH123" i="65032" s="1"/>
  <c r="QC123" i="65032"/>
  <c r="QD123" i="65032" s="1"/>
  <c r="QE111" i="65032"/>
  <c r="QF111" i="65032" s="1"/>
  <c r="QG111" i="65032" s="1"/>
  <c r="QH111" i="65032" s="1"/>
  <c r="QC111" i="65032"/>
  <c r="QD111" i="65032" s="1"/>
  <c r="QC132" i="65032"/>
  <c r="QD132" i="65032" s="1"/>
  <c r="QE132" i="65032"/>
  <c r="QF132" i="65032" s="1"/>
  <c r="QG132" i="65032" s="1"/>
  <c r="QH132" i="65032" s="1"/>
  <c r="QC136" i="65032"/>
  <c r="QD136" i="65032" s="1"/>
  <c r="QE136" i="65032"/>
  <c r="QF136" i="65032" s="1"/>
  <c r="QG136" i="65032" s="1"/>
  <c r="QH136" i="65032" s="1"/>
  <c r="QC147" i="65032"/>
  <c r="QD147" i="65032" s="1"/>
  <c r="QE147" i="65032"/>
  <c r="QF147" i="65032" s="1"/>
  <c r="QG147" i="65032" s="1"/>
  <c r="QH147" i="65032" s="1"/>
  <c r="QC148" i="65032"/>
  <c r="QD148" i="65032" s="1"/>
  <c r="QE148" i="65032"/>
  <c r="QF148" i="65032" s="1"/>
  <c r="QG148" i="65032" s="1"/>
  <c r="QH148" i="65032" s="1"/>
  <c r="QC133" i="65032"/>
  <c r="QD133" i="65032" s="1"/>
  <c r="QE133" i="65032"/>
  <c r="QF133" i="65032" s="1"/>
  <c r="QG133" i="65032" s="1"/>
  <c r="QH133" i="65032" s="1"/>
  <c r="MM193" i="65032" l="1"/>
  <c r="MM257" i="65032" s="1"/>
  <c r="MN66" i="65032"/>
  <c r="ML66" i="65032"/>
  <c r="MK193" i="65032"/>
  <c r="MH175" i="65032"/>
  <c r="MG239" i="65032"/>
  <c r="MH239" i="65032" s="1"/>
  <c r="MK48" i="65032"/>
  <c r="MJ175" i="65032"/>
  <c r="MJ239" i="65032" s="1"/>
  <c r="FU48" i="65032"/>
  <c r="MM48" i="65032"/>
  <c r="LX49" i="65032"/>
  <c r="LW176" i="65032"/>
  <c r="LW240" i="65032" s="1"/>
  <c r="LV49" i="65032"/>
  <c r="LU176" i="65032"/>
  <c r="MQ197" i="65032"/>
  <c r="MQ261" i="65032" s="1"/>
  <c r="MR70" i="65032"/>
  <c r="OW189" i="65032"/>
  <c r="OX62" i="65032"/>
  <c r="MO197" i="65032"/>
  <c r="MP70" i="65032"/>
  <c r="OZ62" i="65032"/>
  <c r="OY189" i="65032"/>
  <c r="OY253" i="65032" s="1"/>
  <c r="ND50" i="65032"/>
  <c r="NC177" i="65032"/>
  <c r="NC241" i="65032" s="1"/>
  <c r="NB50" i="65032"/>
  <c r="NA177" i="65032"/>
  <c r="ML31" i="65032"/>
  <c r="MK158" i="65032"/>
  <c r="LW159" i="65032"/>
  <c r="LW223" i="65032" s="1"/>
  <c r="LX32" i="65032"/>
  <c r="LX38" i="65032"/>
  <c r="LW165" i="65032"/>
  <c r="LW229" i="65032" s="1"/>
  <c r="LV32" i="65032"/>
  <c r="LU159" i="65032"/>
  <c r="LU165" i="65032"/>
  <c r="LV38" i="65032"/>
  <c r="MM158" i="65032"/>
  <c r="MM222" i="65032" s="1"/>
  <c r="MN31" i="65032"/>
  <c r="FR43" i="65032"/>
  <c r="MA43" i="65032"/>
  <c r="LY43" i="65032"/>
  <c r="LX170" i="65032"/>
  <c r="LX234" i="65032" s="1"/>
  <c r="LV170" i="65032"/>
  <c r="LU234" i="65032"/>
  <c r="LV234" i="65032" s="1"/>
  <c r="ML78" i="65032"/>
  <c r="MK205" i="65032"/>
  <c r="MM205" i="65032"/>
  <c r="MM269" i="65032" s="1"/>
  <c r="MN78" i="65032"/>
  <c r="MB42" i="65032"/>
  <c r="MA169" i="65032"/>
  <c r="MA233" i="65032" s="1"/>
  <c r="FS41" i="65032"/>
  <c r="MB168" i="65032"/>
  <c r="MB232" i="65032" s="1"/>
  <c r="ME41" i="65032"/>
  <c r="MC41" i="65032"/>
  <c r="LZ168" i="65032"/>
  <c r="LY232" i="65032"/>
  <c r="LZ232" i="65032" s="1"/>
  <c r="LZ42" i="65032"/>
  <c r="LY169" i="65032"/>
  <c r="MO206" i="65032"/>
  <c r="MP79" i="65032"/>
  <c r="MR79" i="65032"/>
  <c r="MQ206" i="65032"/>
  <c r="MQ270" i="65032" s="1"/>
  <c r="LQ224" i="65032"/>
  <c r="LR224" i="65032" s="1"/>
  <c r="LR160" i="65032"/>
  <c r="MP161" i="65032"/>
  <c r="MO225" i="65032"/>
  <c r="MP225" i="65032" s="1"/>
  <c r="FQ33" i="65032"/>
  <c r="LT160" i="65032"/>
  <c r="LT224" i="65032" s="1"/>
  <c r="LU33" i="65032"/>
  <c r="LW33" i="65032"/>
  <c r="FW34" i="65032"/>
  <c r="MU34" i="65032"/>
  <c r="MS34" i="65032"/>
  <c r="MR161" i="65032"/>
  <c r="MR225" i="65032" s="1"/>
  <c r="NM208" i="65032"/>
  <c r="NN81" i="65032"/>
  <c r="MF73" i="65032"/>
  <c r="ME200" i="65032"/>
  <c r="ME264" i="65032" s="1"/>
  <c r="NU84" i="65032"/>
  <c r="NT211" i="65032"/>
  <c r="NT275" i="65032" s="1"/>
  <c r="GD84" i="65032"/>
  <c r="NW84" i="65032"/>
  <c r="NR211" i="65032"/>
  <c r="NQ275" i="65032"/>
  <c r="NR275" i="65032" s="1"/>
  <c r="LV173" i="65032"/>
  <c r="LU237" i="65032"/>
  <c r="LV237" i="65032" s="1"/>
  <c r="MA46" i="65032"/>
  <c r="LX173" i="65032"/>
  <c r="LX237" i="65032" s="1"/>
  <c r="LY46" i="65032"/>
  <c r="FR46" i="65032"/>
  <c r="MD73" i="65032"/>
  <c r="MC200" i="65032"/>
  <c r="MD184" i="65032"/>
  <c r="MC248" i="65032"/>
  <c r="MD248" i="65032" s="1"/>
  <c r="MG57" i="65032"/>
  <c r="MI57" i="65032"/>
  <c r="MF184" i="65032"/>
  <c r="MF248" i="65032" s="1"/>
  <c r="FT57" i="65032"/>
  <c r="NO208" i="65032"/>
  <c r="NO272" i="65032" s="1"/>
  <c r="NP81" i="65032"/>
  <c r="MP35" i="65032"/>
  <c r="MO162" i="65032"/>
  <c r="MH61" i="65032"/>
  <c r="MG188" i="65032"/>
  <c r="MD29" i="65032"/>
  <c r="MC156" i="65032"/>
  <c r="MN80" i="65032"/>
  <c r="MM207" i="65032"/>
  <c r="MM271" i="65032" s="1"/>
  <c r="MQ183" i="65032"/>
  <c r="MQ247" i="65032" s="1"/>
  <c r="MR56" i="65032"/>
  <c r="FV82" i="65032"/>
  <c r="MQ82" i="65032"/>
  <c r="MO82" i="65032"/>
  <c r="MN209" i="65032"/>
  <c r="MN273" i="65032" s="1"/>
  <c r="LW40" i="65032"/>
  <c r="FQ40" i="65032"/>
  <c r="LT167" i="65032"/>
  <c r="LT231" i="65032" s="1"/>
  <c r="LU40" i="65032"/>
  <c r="MR35" i="65032"/>
  <c r="MQ162" i="65032"/>
  <c r="MQ226" i="65032" s="1"/>
  <c r="ME156" i="65032"/>
  <c r="ME220" i="65032" s="1"/>
  <c r="MF29" i="65032"/>
  <c r="LR167" i="65032"/>
  <c r="LQ231" i="65032"/>
  <c r="LR231" i="65032" s="1"/>
  <c r="MK199" i="65032"/>
  <c r="ML72" i="65032"/>
  <c r="MJ61" i="65032"/>
  <c r="MI188" i="65032"/>
  <c r="MI252" i="65032" s="1"/>
  <c r="ML80" i="65032"/>
  <c r="MK207" i="65032"/>
  <c r="FR68" i="65032"/>
  <c r="LY68" i="65032"/>
  <c r="MA68" i="65032"/>
  <c r="LX195" i="65032"/>
  <c r="LX259" i="65032" s="1"/>
  <c r="MM199" i="65032"/>
  <c r="MM263" i="65032" s="1"/>
  <c r="MN72" i="65032"/>
  <c r="LU259" i="65032"/>
  <c r="LV259" i="65032" s="1"/>
  <c r="LV195" i="65032"/>
  <c r="ML209" i="65032"/>
  <c r="MK273" i="65032"/>
  <c r="ML273" i="65032" s="1"/>
  <c r="MO183" i="65032"/>
  <c r="MP56" i="65032"/>
  <c r="LQ236" i="65032"/>
  <c r="LR236" i="65032" s="1"/>
  <c r="LR172" i="65032"/>
  <c r="MI191" i="65032"/>
  <c r="MI255" i="65032" s="1"/>
  <c r="MJ64" i="65032"/>
  <c r="LU267" i="65032"/>
  <c r="LV267" i="65032" s="1"/>
  <c r="LV203" i="65032"/>
  <c r="LU178" i="65032"/>
  <c r="LV51" i="65032"/>
  <c r="MA76" i="65032"/>
  <c r="LY76" i="65032"/>
  <c r="FR76" i="65032"/>
  <c r="LX203" i="65032"/>
  <c r="LX267" i="65032" s="1"/>
  <c r="LU276" i="65032"/>
  <c r="LV276" i="65032" s="1"/>
  <c r="LV212" i="65032"/>
  <c r="LX212" i="65032"/>
  <c r="LX276" i="65032" s="1"/>
  <c r="MA85" i="65032"/>
  <c r="FR85" i="65032"/>
  <c r="LY85" i="65032"/>
  <c r="LT172" i="65032"/>
  <c r="LT236" i="65032" s="1"/>
  <c r="LU45" i="65032"/>
  <c r="FQ45" i="65032"/>
  <c r="LW45" i="65032"/>
  <c r="MH64" i="65032"/>
  <c r="MG191" i="65032"/>
  <c r="LW178" i="65032"/>
  <c r="LW242" i="65032" s="1"/>
  <c r="LX51" i="65032"/>
  <c r="MB86" i="65032"/>
  <c r="MA213" i="65032"/>
  <c r="MA277" i="65032" s="1"/>
  <c r="LQ235" i="65032"/>
  <c r="LR235" i="65032" s="1"/>
  <c r="LR171" i="65032"/>
  <c r="MR63" i="65032"/>
  <c r="MQ190" i="65032"/>
  <c r="MQ254" i="65032" s="1"/>
  <c r="MF37" i="65032"/>
  <c r="ME164" i="65032"/>
  <c r="ME228" i="65032" s="1"/>
  <c r="LY196" i="65032"/>
  <c r="LZ69" i="65032"/>
  <c r="LT155" i="65032"/>
  <c r="LT219" i="65032" s="1"/>
  <c r="LU28" i="65032"/>
  <c r="LW28" i="65032"/>
  <c r="FQ28" i="65032"/>
  <c r="LQ219" i="65032"/>
  <c r="LR219" i="65032" s="1"/>
  <c r="LR155" i="65032"/>
  <c r="MB30" i="65032"/>
  <c r="MA157" i="65032"/>
  <c r="MA221" i="65032" s="1"/>
  <c r="MB69" i="65032"/>
  <c r="MA196" i="65032"/>
  <c r="MA260" i="65032" s="1"/>
  <c r="LW154" i="65032"/>
  <c r="LW218" i="65032" s="1"/>
  <c r="LX27" i="65032"/>
  <c r="LZ86" i="65032"/>
  <c r="LY213" i="65032"/>
  <c r="LZ30" i="65032"/>
  <c r="LY157" i="65032"/>
  <c r="LU154" i="65032"/>
  <c r="LV27" i="65032"/>
  <c r="MO190" i="65032"/>
  <c r="MP63" i="65032"/>
  <c r="MD37" i="65032"/>
  <c r="MC164" i="65032"/>
  <c r="LT171" i="65032"/>
  <c r="LT235" i="65032" s="1"/>
  <c r="LU44" i="65032"/>
  <c r="LW44" i="65032"/>
  <c r="FQ44" i="65032"/>
  <c r="MB47" i="65032"/>
  <c r="MA174" i="65032"/>
  <c r="MA238" i="65032" s="1"/>
  <c r="LY210" i="65032"/>
  <c r="LZ83" i="65032"/>
  <c r="LY243" i="65032"/>
  <c r="LZ243" i="65032" s="1"/>
  <c r="LZ179" i="65032"/>
  <c r="MN36" i="65032"/>
  <c r="MM163" i="65032"/>
  <c r="MM227" i="65032" s="1"/>
  <c r="LV181" i="65032"/>
  <c r="LU245" i="65032"/>
  <c r="LV245" i="65032" s="1"/>
  <c r="MB65" i="65032"/>
  <c r="MA192" i="65032"/>
  <c r="MA256" i="65032" s="1"/>
  <c r="LY174" i="65032"/>
  <c r="LZ47" i="65032"/>
  <c r="MH202" i="65032"/>
  <c r="MG266" i="65032"/>
  <c r="MH266" i="65032" s="1"/>
  <c r="LY54" i="65032"/>
  <c r="MA54" i="65032"/>
  <c r="FR54" i="65032"/>
  <c r="LX181" i="65032"/>
  <c r="LX245" i="65032" s="1"/>
  <c r="ML36" i="65032"/>
  <c r="MK163" i="65032"/>
  <c r="FV67" i="65032"/>
  <c r="MQ67" i="65032"/>
  <c r="MO67" i="65032"/>
  <c r="MN194" i="65032"/>
  <c r="MN258" i="65032" s="1"/>
  <c r="MK60" i="65032"/>
  <c r="MM60" i="65032"/>
  <c r="MJ187" i="65032"/>
  <c r="MJ251" i="65032" s="1"/>
  <c r="FU60" i="65032"/>
  <c r="MB198" i="65032"/>
  <c r="MB262" i="65032" s="1"/>
  <c r="ME71" i="65032"/>
  <c r="MC71" i="65032"/>
  <c r="FS71" i="65032"/>
  <c r="LY262" i="65032"/>
  <c r="LZ262" i="65032" s="1"/>
  <c r="LZ198" i="65032"/>
  <c r="MK265" i="65032"/>
  <c r="ML265" i="65032" s="1"/>
  <c r="ML201" i="65032"/>
  <c r="MA210" i="65032"/>
  <c r="MA274" i="65032" s="1"/>
  <c r="MB83" i="65032"/>
  <c r="MK258" i="65032"/>
  <c r="ML258" i="65032" s="1"/>
  <c r="ML194" i="65032"/>
  <c r="MQ74" i="65032"/>
  <c r="MO74" i="65032"/>
  <c r="MN201" i="65032"/>
  <c r="MN265" i="65032" s="1"/>
  <c r="FV74" i="65032"/>
  <c r="MB59" i="65032"/>
  <c r="MA186" i="65032"/>
  <c r="MA250" i="65032" s="1"/>
  <c r="MH187" i="65032"/>
  <c r="MG251" i="65032"/>
  <c r="MH251" i="65032" s="1"/>
  <c r="MA39" i="65032"/>
  <c r="LX166" i="65032"/>
  <c r="LX230" i="65032" s="1"/>
  <c r="LY39" i="65032"/>
  <c r="FR39" i="65032"/>
  <c r="LU230" i="65032"/>
  <c r="LV230" i="65032" s="1"/>
  <c r="LV166" i="65032"/>
  <c r="MC52" i="65032"/>
  <c r="ME52" i="65032"/>
  <c r="MB179" i="65032"/>
  <c r="MB243" i="65032" s="1"/>
  <c r="FS52" i="65032"/>
  <c r="MK75" i="65032"/>
  <c r="MM75" i="65032"/>
  <c r="FU75" i="65032"/>
  <c r="MJ202" i="65032"/>
  <c r="MJ266" i="65032" s="1"/>
  <c r="LZ59" i="65032"/>
  <c r="LY186" i="65032"/>
  <c r="LZ65" i="65032"/>
  <c r="LY192" i="65032"/>
  <c r="LV204" i="65032"/>
  <c r="LU268" i="65032"/>
  <c r="LV268" i="65032" s="1"/>
  <c r="MA77" i="65032"/>
  <c r="LY77" i="65032"/>
  <c r="FR77" i="65032"/>
  <c r="LX204" i="65032"/>
  <c r="LX268" i="65032" s="1"/>
  <c r="LY53" i="65032"/>
  <c r="FR53" i="65032"/>
  <c r="MA53" i="65032"/>
  <c r="LX180" i="65032"/>
  <c r="LX244" i="65032" s="1"/>
  <c r="MA55" i="65032"/>
  <c r="LY55" i="65032"/>
  <c r="FR55" i="65032"/>
  <c r="LX182" i="65032"/>
  <c r="LX246" i="65032" s="1"/>
  <c r="LV180" i="65032"/>
  <c r="LU244" i="65032"/>
  <c r="LV244" i="65032" s="1"/>
  <c r="LV182" i="65032"/>
  <c r="LU246" i="65032"/>
  <c r="LV246" i="65032" s="1"/>
  <c r="LU249" i="65032"/>
  <c r="LV249" i="65032" s="1"/>
  <c r="LV185" i="65032"/>
  <c r="LY58" i="65032"/>
  <c r="MA58" i="65032"/>
  <c r="LX185" i="65032"/>
  <c r="LX249" i="65032" s="1"/>
  <c r="FR58" i="65032"/>
  <c r="HC111" i="65032"/>
  <c r="HC123" i="65032"/>
  <c r="HC129" i="65032"/>
  <c r="HA129" i="65032" s="1"/>
  <c r="HB129" i="65032" s="1"/>
  <c r="HC113" i="65032"/>
  <c r="HC117" i="65032"/>
  <c r="HC120" i="65032"/>
  <c r="HC114" i="65032"/>
  <c r="HC124" i="65032"/>
  <c r="HC128" i="65032"/>
  <c r="HA128" i="65032" s="1"/>
  <c r="HB128" i="65032" s="1"/>
  <c r="HC140" i="65032"/>
  <c r="HA140" i="65032" s="1"/>
  <c r="HB140" i="65032" s="1"/>
  <c r="HC144" i="65032"/>
  <c r="HA144" i="65032" s="1"/>
  <c r="HB144" i="65032" s="1"/>
  <c r="HC141" i="65032"/>
  <c r="HA141" i="65032" s="1"/>
  <c r="HB141" i="65032" s="1"/>
  <c r="HC145" i="65032"/>
  <c r="HA145" i="65032" s="1"/>
  <c r="HB145" i="65032" s="1"/>
  <c r="HC112" i="65032"/>
  <c r="HC125" i="65032"/>
  <c r="HC121" i="65032"/>
  <c r="HC127" i="65032"/>
  <c r="HA127" i="65032" s="1"/>
  <c r="HB127" i="65032" s="1"/>
  <c r="HC118" i="65032"/>
  <c r="HC130" i="65032"/>
  <c r="HA130" i="65032" s="1"/>
  <c r="HB130" i="65032" s="1"/>
  <c r="HC115" i="65032"/>
  <c r="HC119" i="65032"/>
  <c r="HC116" i="65032"/>
  <c r="HC126" i="65032"/>
  <c r="HA126" i="65032" s="1"/>
  <c r="HB126" i="65032" s="1"/>
  <c r="HC122" i="65032"/>
  <c r="HC133" i="65032"/>
  <c r="HA133" i="65032" s="1"/>
  <c r="HB133" i="65032" s="1"/>
  <c r="HC148" i="65032"/>
  <c r="HA148" i="65032" s="1"/>
  <c r="HB148" i="65032" s="1"/>
  <c r="HC147" i="65032"/>
  <c r="HA147" i="65032" s="1"/>
  <c r="HB147" i="65032" s="1"/>
  <c r="HC136" i="65032"/>
  <c r="HA136" i="65032" s="1"/>
  <c r="HB136" i="65032" s="1"/>
  <c r="HC132" i="65032"/>
  <c r="HA132" i="65032" s="1"/>
  <c r="HB132" i="65032" s="1"/>
  <c r="HC137" i="65032"/>
  <c r="HA137" i="65032" s="1"/>
  <c r="HB137" i="65032" s="1"/>
  <c r="HC135" i="65032"/>
  <c r="HA135" i="65032" s="1"/>
  <c r="HB135" i="65032" s="1"/>
  <c r="HC150" i="65032"/>
  <c r="HA150" i="65032" s="1"/>
  <c r="HB150" i="65032" s="1"/>
  <c r="HC149" i="65032"/>
  <c r="HA149" i="65032" s="1"/>
  <c r="HB149" i="65032" s="1"/>
  <c r="HC138" i="65032"/>
  <c r="HA138" i="65032" s="1"/>
  <c r="HB138" i="65032" s="1"/>
  <c r="HC134" i="65032"/>
  <c r="HA134" i="65032" s="1"/>
  <c r="HB134" i="65032" s="1"/>
  <c r="HC131" i="65032"/>
  <c r="HA131" i="65032" s="1"/>
  <c r="HB131" i="65032" s="1"/>
  <c r="HC142" i="65032"/>
  <c r="HA142" i="65032" s="1"/>
  <c r="HB142" i="65032" s="1"/>
  <c r="HC146" i="65032"/>
  <c r="HA146" i="65032" s="1"/>
  <c r="HB146" i="65032" s="1"/>
  <c r="HC143" i="65032"/>
  <c r="HA143" i="65032" s="1"/>
  <c r="HB143" i="65032" s="1"/>
  <c r="HC139" i="65032"/>
  <c r="HA139" i="65032" s="1"/>
  <c r="HB139" i="65032" s="1"/>
  <c r="QC94" i="65032"/>
  <c r="QD94" i="65032" s="1"/>
  <c r="QE94" i="65032"/>
  <c r="QF94" i="65032" s="1"/>
  <c r="QG94" i="65032" s="1"/>
  <c r="QH94" i="65032" s="1"/>
  <c r="QC96" i="65032"/>
  <c r="QD96" i="65032" s="1"/>
  <c r="QE96" i="65032"/>
  <c r="QF96" i="65032" s="1"/>
  <c r="QG96" i="65032" s="1"/>
  <c r="QH96" i="65032" s="1"/>
  <c r="QC102" i="65032"/>
  <c r="QD102" i="65032" s="1"/>
  <c r="QE102" i="65032"/>
  <c r="QF102" i="65032" s="1"/>
  <c r="QG102" i="65032" s="1"/>
  <c r="QH102" i="65032" s="1"/>
  <c r="QC103" i="65032"/>
  <c r="QD103" i="65032" s="1"/>
  <c r="QE103" i="65032"/>
  <c r="QF103" i="65032" s="1"/>
  <c r="QG103" i="65032" s="1"/>
  <c r="QH103" i="65032" s="1"/>
  <c r="QE93" i="65032"/>
  <c r="QF93" i="65032" s="1"/>
  <c r="QG93" i="65032" s="1"/>
  <c r="QH93" i="65032" s="1"/>
  <c r="QC93" i="65032"/>
  <c r="QD93" i="65032" s="1"/>
  <c r="QE91" i="65032"/>
  <c r="QF91" i="65032" s="1"/>
  <c r="QG91" i="65032" s="1"/>
  <c r="QH91" i="65032" s="1"/>
  <c r="QC91" i="65032"/>
  <c r="QD91" i="65032" s="1"/>
  <c r="QC100" i="65032"/>
  <c r="QD100" i="65032" s="1"/>
  <c r="QE100" i="65032"/>
  <c r="QF100" i="65032" s="1"/>
  <c r="QG100" i="65032" s="1"/>
  <c r="QH100" i="65032" s="1"/>
  <c r="QC109" i="65032"/>
  <c r="QD109" i="65032" s="1"/>
  <c r="QE109" i="65032"/>
  <c r="QF109" i="65032" s="1"/>
  <c r="QG109" i="65032" s="1"/>
  <c r="QH109" i="65032" s="1"/>
  <c r="QE110" i="65032"/>
  <c r="QF110" i="65032" s="1"/>
  <c r="QG110" i="65032" s="1"/>
  <c r="QH110" i="65032" s="1"/>
  <c r="QC110" i="65032"/>
  <c r="QD110" i="65032" s="1"/>
  <c r="QE104" i="65032"/>
  <c r="QF104" i="65032" s="1"/>
  <c r="QG104" i="65032" s="1"/>
  <c r="QH104" i="65032" s="1"/>
  <c r="QC104" i="65032"/>
  <c r="QD104" i="65032" s="1"/>
  <c r="QC107" i="65032"/>
  <c r="QD107" i="65032" s="1"/>
  <c r="QE107" i="65032"/>
  <c r="QF107" i="65032" s="1"/>
  <c r="QG107" i="65032" s="1"/>
  <c r="QH107" i="65032" s="1"/>
  <c r="QE95" i="65032"/>
  <c r="QF95" i="65032" s="1"/>
  <c r="QG95" i="65032" s="1"/>
  <c r="QH95" i="65032" s="1"/>
  <c r="QC95" i="65032"/>
  <c r="QD95" i="65032" s="1"/>
  <c r="QE101" i="65032"/>
  <c r="QF101" i="65032" s="1"/>
  <c r="QG101" i="65032" s="1"/>
  <c r="QH101" i="65032" s="1"/>
  <c r="QC101" i="65032"/>
  <c r="QD101" i="65032" s="1"/>
  <c r="QC92" i="65032"/>
  <c r="QD92" i="65032" s="1"/>
  <c r="QE92" i="65032"/>
  <c r="QF92" i="65032" s="1"/>
  <c r="QG92" i="65032" s="1"/>
  <c r="QH92" i="65032" s="1"/>
  <c r="QC105" i="65032"/>
  <c r="QD105" i="65032" s="1"/>
  <c r="QE105" i="65032"/>
  <c r="QF105" i="65032" s="1"/>
  <c r="QG105" i="65032" s="1"/>
  <c r="QH105" i="65032" s="1"/>
  <c r="QE97" i="65032"/>
  <c r="QF97" i="65032" s="1"/>
  <c r="QG97" i="65032" s="1"/>
  <c r="QH97" i="65032" s="1"/>
  <c r="QC97" i="65032"/>
  <c r="QD97" i="65032" s="1"/>
  <c r="QE99" i="65032"/>
  <c r="QF99" i="65032" s="1"/>
  <c r="QG99" i="65032" s="1"/>
  <c r="QH99" i="65032" s="1"/>
  <c r="QC99" i="65032"/>
  <c r="QD99" i="65032" s="1"/>
  <c r="QE108" i="65032"/>
  <c r="QF108" i="65032" s="1"/>
  <c r="QG108" i="65032" s="1"/>
  <c r="QH108" i="65032" s="1"/>
  <c r="QC108" i="65032"/>
  <c r="QD108" i="65032" s="1"/>
  <c r="QE106" i="65032"/>
  <c r="QF106" i="65032" s="1"/>
  <c r="QG106" i="65032" s="1"/>
  <c r="QH106" i="65032" s="1"/>
  <c r="QC106" i="65032"/>
  <c r="QD106" i="65032" s="1"/>
  <c r="QC98" i="65032"/>
  <c r="QD98" i="65032" s="1"/>
  <c r="QE98" i="65032"/>
  <c r="QF98" i="65032" s="1"/>
  <c r="QG98" i="65032" s="1"/>
  <c r="QH98" i="65032" s="1"/>
  <c r="ML193" i="65032" l="1"/>
  <c r="MK257" i="65032"/>
  <c r="ML257" i="65032" s="1"/>
  <c r="MO66" i="65032"/>
  <c r="FV66" i="65032"/>
  <c r="MN193" i="65032"/>
  <c r="MN257" i="65032" s="1"/>
  <c r="MQ66" i="65032"/>
  <c r="MM175" i="65032"/>
  <c r="MM239" i="65032" s="1"/>
  <c r="MN48" i="65032"/>
  <c r="ML48" i="65032"/>
  <c r="MK175" i="65032"/>
  <c r="LU240" i="65032"/>
  <c r="LV240" i="65032" s="1"/>
  <c r="LV176" i="65032"/>
  <c r="FR49" i="65032"/>
  <c r="LX176" i="65032"/>
  <c r="LX240" i="65032" s="1"/>
  <c r="LY49" i="65032"/>
  <c r="MA49" i="65032"/>
  <c r="PC62" i="65032"/>
  <c r="OZ189" i="65032"/>
  <c r="OZ253" i="65032" s="1"/>
  <c r="PA62" i="65032"/>
  <c r="GL62" i="65032"/>
  <c r="OW253" i="65032"/>
  <c r="OX253" i="65032" s="1"/>
  <c r="OX189" i="65032"/>
  <c r="MU70" i="65032"/>
  <c r="FW70" i="65032"/>
  <c r="MS70" i="65032"/>
  <c r="MR197" i="65032"/>
  <c r="MR261" i="65032" s="1"/>
  <c r="MP197" i="65032"/>
  <c r="MO261" i="65032"/>
  <c r="MP261" i="65032" s="1"/>
  <c r="ND177" i="65032"/>
  <c r="ND241" i="65032" s="1"/>
  <c r="NE50" i="65032"/>
  <c r="FZ50" i="65032"/>
  <c r="NG50" i="65032"/>
  <c r="NA241" i="65032"/>
  <c r="NB241" i="65032" s="1"/>
  <c r="NB177" i="65032"/>
  <c r="MN158" i="65032"/>
  <c r="MN222" i="65032" s="1"/>
  <c r="MO31" i="65032"/>
  <c r="MQ31" i="65032"/>
  <c r="FV31" i="65032"/>
  <c r="LV159" i="65032"/>
  <c r="LU223" i="65032"/>
  <c r="LV223" i="65032" s="1"/>
  <c r="MA32" i="65032"/>
  <c r="LY32" i="65032"/>
  <c r="LX159" i="65032"/>
  <c r="LX223" i="65032" s="1"/>
  <c r="FR32" i="65032"/>
  <c r="MK222" i="65032"/>
  <c r="ML222" i="65032" s="1"/>
  <c r="ML158" i="65032"/>
  <c r="LU229" i="65032"/>
  <c r="LV229" i="65032" s="1"/>
  <c r="LV165" i="65032"/>
  <c r="LY38" i="65032"/>
  <c r="FR38" i="65032"/>
  <c r="LX165" i="65032"/>
  <c r="LX229" i="65032" s="1"/>
  <c r="MA38" i="65032"/>
  <c r="LZ43" i="65032"/>
  <c r="LY170" i="65032"/>
  <c r="MA170" i="65032"/>
  <c r="MA234" i="65032" s="1"/>
  <c r="MB43" i="65032"/>
  <c r="FV78" i="65032"/>
  <c r="MQ78" i="65032"/>
  <c r="MO78" i="65032"/>
  <c r="MN205" i="65032"/>
  <c r="MN269" i="65032" s="1"/>
  <c r="LY233" i="65032"/>
  <c r="LZ233" i="65032" s="1"/>
  <c r="LZ169" i="65032"/>
  <c r="MD41" i="65032"/>
  <c r="MC168" i="65032"/>
  <c r="MK269" i="65032"/>
  <c r="ML269" i="65032" s="1"/>
  <c r="ML205" i="65032"/>
  <c r="ME168" i="65032"/>
  <c r="ME232" i="65032" s="1"/>
  <c r="MF41" i="65032"/>
  <c r="MC42" i="65032"/>
  <c r="MB169" i="65032"/>
  <c r="MB233" i="65032" s="1"/>
  <c r="FS42" i="65032"/>
  <c r="ME42" i="65032"/>
  <c r="FW79" i="65032"/>
  <c r="MS79" i="65032"/>
  <c r="MU79" i="65032"/>
  <c r="MR206" i="65032"/>
  <c r="MR270" i="65032" s="1"/>
  <c r="MO270" i="65032"/>
  <c r="MP270" i="65032" s="1"/>
  <c r="MP206" i="65032"/>
  <c r="MU161" i="65032"/>
  <c r="MU225" i="65032" s="1"/>
  <c r="MV34" i="65032"/>
  <c r="LW160" i="65032"/>
  <c r="LW224" i="65032" s="1"/>
  <c r="LX33" i="65032"/>
  <c r="MT34" i="65032"/>
  <c r="MS161" i="65032"/>
  <c r="LU160" i="65032"/>
  <c r="LV33" i="65032"/>
  <c r="MJ57" i="65032"/>
  <c r="MI184" i="65032"/>
  <c r="MI248" i="65032" s="1"/>
  <c r="NQ81" i="65032"/>
  <c r="GC81" i="65032"/>
  <c r="NP208" i="65032"/>
  <c r="NP272" i="65032" s="1"/>
  <c r="NS81" i="65032"/>
  <c r="MH57" i="65032"/>
  <c r="MG184" i="65032"/>
  <c r="LZ46" i="65032"/>
  <c r="LY173" i="65032"/>
  <c r="NV84" i="65032"/>
  <c r="NU211" i="65032"/>
  <c r="NN208" i="65032"/>
  <c r="NM272" i="65032"/>
  <c r="NN272" i="65032" s="1"/>
  <c r="MC264" i="65032"/>
  <c r="MD264" i="65032" s="1"/>
  <c r="MD200" i="65032"/>
  <c r="NX84" i="65032"/>
  <c r="NW211" i="65032"/>
  <c r="NW275" i="65032" s="1"/>
  <c r="MB46" i="65032"/>
  <c r="MA173" i="65032"/>
  <c r="MA237" i="65032" s="1"/>
  <c r="MI73" i="65032"/>
  <c r="MG73" i="65032"/>
  <c r="MF200" i="65032"/>
  <c r="MF264" i="65032" s="1"/>
  <c r="FT73" i="65032"/>
  <c r="LY195" i="65032"/>
  <c r="LZ68" i="65032"/>
  <c r="ML207" i="65032"/>
  <c r="MK271" i="65032"/>
  <c r="ML271" i="65032" s="1"/>
  <c r="LU167" i="65032"/>
  <c r="LV40" i="65032"/>
  <c r="MU56" i="65032"/>
  <c r="MS56" i="65032"/>
  <c r="MR183" i="65032"/>
  <c r="MR247" i="65032" s="1"/>
  <c r="FW56" i="65032"/>
  <c r="MD156" i="65032"/>
  <c r="MC220" i="65032"/>
  <c r="MD220" i="65032" s="1"/>
  <c r="MP162" i="65032"/>
  <c r="MO226" i="65032"/>
  <c r="MP226" i="65032" s="1"/>
  <c r="MK263" i="65032"/>
  <c r="ML263" i="65032" s="1"/>
  <c r="ML199" i="65032"/>
  <c r="MU35" i="65032"/>
  <c r="FW35" i="65032"/>
  <c r="MS35" i="65032"/>
  <c r="MR162" i="65032"/>
  <c r="MR226" i="65032" s="1"/>
  <c r="MO209" i="65032"/>
  <c r="MP82" i="65032"/>
  <c r="MO247" i="65032"/>
  <c r="MP247" i="65032" s="1"/>
  <c r="MP183" i="65032"/>
  <c r="MF156" i="65032"/>
  <c r="MF220" i="65032" s="1"/>
  <c r="FT29" i="65032"/>
  <c r="MG29" i="65032"/>
  <c r="MI29" i="65032"/>
  <c r="MR82" i="65032"/>
  <c r="MQ209" i="65032"/>
  <c r="MQ273" i="65032" s="1"/>
  <c r="MG252" i="65032"/>
  <c r="MH252" i="65032" s="1"/>
  <c r="MH188" i="65032"/>
  <c r="FV72" i="65032"/>
  <c r="MQ72" i="65032"/>
  <c r="MO72" i="65032"/>
  <c r="MN199" i="65032"/>
  <c r="MN263" i="65032" s="1"/>
  <c r="MB68" i="65032"/>
  <c r="MA195" i="65032"/>
  <c r="MA259" i="65032" s="1"/>
  <c r="MK61" i="65032"/>
  <c r="MM61" i="65032"/>
  <c r="FU61" i="65032"/>
  <c r="MJ188" i="65032"/>
  <c r="MJ252" i="65032" s="1"/>
  <c r="LX40" i="65032"/>
  <c r="LW167" i="65032"/>
  <c r="LW231" i="65032" s="1"/>
  <c r="FV80" i="65032"/>
  <c r="MQ80" i="65032"/>
  <c r="MO80" i="65032"/>
  <c r="MN207" i="65032"/>
  <c r="MN271" i="65032" s="1"/>
  <c r="LY51" i="65032"/>
  <c r="LX178" i="65032"/>
  <c r="LX242" i="65032" s="1"/>
  <c r="MA51" i="65032"/>
  <c r="FR51" i="65032"/>
  <c r="LU172" i="65032"/>
  <c r="LV45" i="65032"/>
  <c r="LZ85" i="65032"/>
  <c r="LY212" i="65032"/>
  <c r="FU64" i="65032"/>
  <c r="MJ191" i="65032"/>
  <c r="MJ255" i="65032" s="1"/>
  <c r="MM64" i="65032"/>
  <c r="MK64" i="65032"/>
  <c r="MH191" i="65032"/>
  <c r="MG255" i="65032"/>
  <c r="MH255" i="65032" s="1"/>
  <c r="LW172" i="65032"/>
  <c r="LW236" i="65032" s="1"/>
  <c r="LX45" i="65032"/>
  <c r="MA212" i="65032"/>
  <c r="MA276" i="65032" s="1"/>
  <c r="MB85" i="65032"/>
  <c r="LZ76" i="65032"/>
  <c r="LY203" i="65032"/>
  <c r="MA203" i="65032"/>
  <c r="MA267" i="65032" s="1"/>
  <c r="MB76" i="65032"/>
  <c r="LU242" i="65032"/>
  <c r="LV242" i="65032" s="1"/>
  <c r="LV178" i="65032"/>
  <c r="MP190" i="65032"/>
  <c r="MO254" i="65032"/>
  <c r="MP254" i="65032" s="1"/>
  <c r="MB196" i="65032"/>
  <c r="MB260" i="65032" s="1"/>
  <c r="FS69" i="65032"/>
  <c r="MC69" i="65032"/>
  <c r="ME69" i="65032"/>
  <c r="MC228" i="65032"/>
  <c r="MD228" i="65032" s="1"/>
  <c r="MD164" i="65032"/>
  <c r="LY277" i="65032"/>
  <c r="LZ277" i="65032" s="1"/>
  <c r="LZ213" i="65032"/>
  <c r="FR27" i="65032"/>
  <c r="LX154" i="65032"/>
  <c r="LX218" i="65032" s="1"/>
  <c r="LY27" i="65032"/>
  <c r="MA27" i="65032"/>
  <c r="FQ24" i="65032"/>
  <c r="MF164" i="65032"/>
  <c r="MF228" i="65032" s="1"/>
  <c r="MI37" i="65032"/>
  <c r="MG37" i="65032"/>
  <c r="FT37" i="65032"/>
  <c r="MS63" i="65032"/>
  <c r="MU63" i="65032"/>
  <c r="MR190" i="65032"/>
  <c r="MR254" i="65032" s="1"/>
  <c r="FW63" i="65032"/>
  <c r="LX44" i="65032"/>
  <c r="LW171" i="65032"/>
  <c r="LW235" i="65032" s="1"/>
  <c r="LV154" i="65032"/>
  <c r="LU218" i="65032"/>
  <c r="LV218" i="65032" s="1"/>
  <c r="ME30" i="65032"/>
  <c r="FS30" i="65032"/>
  <c r="MC30" i="65032"/>
  <c r="MB157" i="65032"/>
  <c r="MB221" i="65032" s="1"/>
  <c r="LW155" i="65032"/>
  <c r="LW219" i="65032" s="1"/>
  <c r="LX28" i="65032"/>
  <c r="LY260" i="65032"/>
  <c r="LZ260" i="65032" s="1"/>
  <c r="LZ196" i="65032"/>
  <c r="LV44" i="65032"/>
  <c r="LU171" i="65032"/>
  <c r="LZ157" i="65032"/>
  <c r="LY221" i="65032"/>
  <c r="LZ221" i="65032" s="1"/>
  <c r="LU155" i="65032"/>
  <c r="LV28" i="65032"/>
  <c r="ME86" i="65032"/>
  <c r="MB213" i="65032"/>
  <c r="MB277" i="65032" s="1"/>
  <c r="FS86" i="65032"/>
  <c r="MC86" i="65032"/>
  <c r="LZ186" i="65032"/>
  <c r="LY250" i="65032"/>
  <c r="LZ250" i="65032" s="1"/>
  <c r="ME179" i="65032"/>
  <c r="ME243" i="65032" s="1"/>
  <c r="MF52" i="65032"/>
  <c r="MP74" i="65032"/>
  <c r="MO201" i="65032"/>
  <c r="MM187" i="65032"/>
  <c r="MM251" i="65032" s="1"/>
  <c r="MN60" i="65032"/>
  <c r="MQ194" i="65032"/>
  <c r="MQ258" i="65032" s="1"/>
  <c r="MR67" i="65032"/>
  <c r="MB54" i="65032"/>
  <c r="MA181" i="65032"/>
  <c r="MA245" i="65032" s="1"/>
  <c r="ML75" i="65032"/>
  <c r="MK202" i="65032"/>
  <c r="MD52" i="65032"/>
  <c r="MC179" i="65032"/>
  <c r="LY166" i="65032"/>
  <c r="LZ39" i="65032"/>
  <c r="MC59" i="65032"/>
  <c r="ME59" i="65032"/>
  <c r="MB186" i="65032"/>
  <c r="MB250" i="65032" s="1"/>
  <c r="FS59" i="65032"/>
  <c r="MQ201" i="65032"/>
  <c r="MQ265" i="65032" s="1"/>
  <c r="MR74" i="65032"/>
  <c r="LZ54" i="65032"/>
  <c r="LY181" i="65032"/>
  <c r="MQ36" i="65032"/>
  <c r="MN163" i="65032"/>
  <c r="MN227" i="65032" s="1"/>
  <c r="MO36" i="65032"/>
  <c r="FV36" i="65032"/>
  <c r="LY274" i="65032"/>
  <c r="LZ274" i="65032" s="1"/>
  <c r="LZ210" i="65032"/>
  <c r="LY256" i="65032"/>
  <c r="LZ256" i="65032" s="1"/>
  <c r="LZ192" i="65032"/>
  <c r="MN75" i="65032"/>
  <c r="MM202" i="65032"/>
  <c r="MM266" i="65032" s="1"/>
  <c r="MB210" i="65032"/>
  <c r="MB274" i="65032" s="1"/>
  <c r="MC83" i="65032"/>
  <c r="FS83" i="65032"/>
  <c r="ME83" i="65032"/>
  <c r="MF71" i="65032"/>
  <c r="ME198" i="65032"/>
  <c r="ME262" i="65032" s="1"/>
  <c r="ML163" i="65032"/>
  <c r="MK227" i="65032"/>
  <c r="ML227" i="65032" s="1"/>
  <c r="MK187" i="65032"/>
  <c r="ML60" i="65032"/>
  <c r="MA166" i="65032"/>
  <c r="MA230" i="65032" s="1"/>
  <c r="MB39" i="65032"/>
  <c r="MD71" i="65032"/>
  <c r="MC198" i="65032"/>
  <c r="MO194" i="65032"/>
  <c r="MP67" i="65032"/>
  <c r="LY238" i="65032"/>
  <c r="LZ238" i="65032" s="1"/>
  <c r="LZ174" i="65032"/>
  <c r="MB192" i="65032"/>
  <c r="MB256" i="65032" s="1"/>
  <c r="ME65" i="65032"/>
  <c r="MC65" i="65032"/>
  <c r="FS65" i="65032"/>
  <c r="ME47" i="65032"/>
  <c r="MC47" i="65032"/>
  <c r="MB174" i="65032"/>
  <c r="MB238" i="65032" s="1"/>
  <c r="FS47" i="65032"/>
  <c r="LZ77" i="65032"/>
  <c r="LY204" i="65032"/>
  <c r="MB77" i="65032"/>
  <c r="MA204" i="65032"/>
  <c r="MA268" i="65032" s="1"/>
  <c r="LZ55" i="65032"/>
  <c r="LY182" i="65032"/>
  <c r="MB55" i="65032"/>
  <c r="MA182" i="65032"/>
  <c r="MA246" i="65032" s="1"/>
  <c r="MA180" i="65032"/>
  <c r="MA244" i="65032" s="1"/>
  <c r="MB53" i="65032"/>
  <c r="LY180" i="65032"/>
  <c r="LZ53" i="65032"/>
  <c r="LY185" i="65032"/>
  <c r="LZ58" i="65032"/>
  <c r="MA185" i="65032"/>
  <c r="MA249" i="65032" s="1"/>
  <c r="MB58" i="65032"/>
  <c r="HC91" i="65032"/>
  <c r="HC106" i="65032"/>
  <c r="HC108" i="65032"/>
  <c r="HC99" i="65032"/>
  <c r="HC97" i="65032"/>
  <c r="HC101" i="65032"/>
  <c r="HC95" i="65032"/>
  <c r="HC104" i="65032"/>
  <c r="HC110" i="65032"/>
  <c r="HC93" i="65032"/>
  <c r="HC98" i="65032"/>
  <c r="HC105" i="65032"/>
  <c r="HC92" i="65032"/>
  <c r="HC107" i="65032"/>
  <c r="HC109" i="65032"/>
  <c r="HC100" i="65032"/>
  <c r="HC103" i="65032"/>
  <c r="HC102" i="65032"/>
  <c r="HC96" i="65032"/>
  <c r="HC94" i="65032"/>
  <c r="MP66" i="65032" l="1"/>
  <c r="MO193" i="65032"/>
  <c r="MR66" i="65032"/>
  <c r="MQ193" i="65032"/>
  <c r="MQ257" i="65032" s="1"/>
  <c r="MK239" i="65032"/>
  <c r="ML239" i="65032" s="1"/>
  <c r="ML175" i="65032"/>
  <c r="FV48" i="65032"/>
  <c r="MQ48" i="65032"/>
  <c r="MO48" i="65032"/>
  <c r="MN175" i="65032"/>
  <c r="MN239" i="65032" s="1"/>
  <c r="MB49" i="65032"/>
  <c r="MA176" i="65032"/>
  <c r="MA240" i="65032" s="1"/>
  <c r="LZ49" i="65032"/>
  <c r="LY176" i="65032"/>
  <c r="PA189" i="65032"/>
  <c r="PB62" i="65032"/>
  <c r="MU197" i="65032"/>
  <c r="MU261" i="65032" s="1"/>
  <c r="MV70" i="65032"/>
  <c r="MT70" i="65032"/>
  <c r="MS197" i="65032"/>
  <c r="PC189" i="65032"/>
  <c r="PC253" i="65032" s="1"/>
  <c r="PD62" i="65032"/>
  <c r="NF50" i="65032"/>
  <c r="NE177" i="65032"/>
  <c r="NG177" i="65032"/>
  <c r="NG241" i="65032" s="1"/>
  <c r="NH50" i="65032"/>
  <c r="LZ32" i="65032"/>
  <c r="LY159" i="65032"/>
  <c r="LY165" i="65032"/>
  <c r="LZ38" i="65032"/>
  <c r="MB32" i="65032"/>
  <c r="MA159" i="65032"/>
  <c r="MA223" i="65032" s="1"/>
  <c r="MR31" i="65032"/>
  <c r="MQ158" i="65032"/>
  <c r="MQ222" i="65032" s="1"/>
  <c r="MB38" i="65032"/>
  <c r="MA165" i="65032"/>
  <c r="MA229" i="65032" s="1"/>
  <c r="MP31" i="65032"/>
  <c r="MO158" i="65032"/>
  <c r="MB170" i="65032"/>
  <c r="MB234" i="65032" s="1"/>
  <c r="ME43" i="65032"/>
  <c r="MC43" i="65032"/>
  <c r="FS43" i="65032"/>
  <c r="LY234" i="65032"/>
  <c r="LZ234" i="65032" s="1"/>
  <c r="LZ170" i="65032"/>
  <c r="ME169" i="65032"/>
  <c r="ME233" i="65032" s="1"/>
  <c r="MF42" i="65032"/>
  <c r="MI41" i="65032"/>
  <c r="MG41" i="65032"/>
  <c r="FT41" i="65032"/>
  <c r="MF168" i="65032"/>
  <c r="MF232" i="65032" s="1"/>
  <c r="MD168" i="65032"/>
  <c r="MC232" i="65032"/>
  <c r="MD232" i="65032" s="1"/>
  <c r="MP78" i="65032"/>
  <c r="MO205" i="65032"/>
  <c r="MQ205" i="65032"/>
  <c r="MQ269" i="65032" s="1"/>
  <c r="MR78" i="65032"/>
  <c r="MC169" i="65032"/>
  <c r="MD42" i="65032"/>
  <c r="MV79" i="65032"/>
  <c r="MU206" i="65032"/>
  <c r="MU270" i="65032" s="1"/>
  <c r="MT79" i="65032"/>
  <c r="MS206" i="65032"/>
  <c r="MT161" i="65032"/>
  <c r="MS225" i="65032"/>
  <c r="MT225" i="65032" s="1"/>
  <c r="MA33" i="65032"/>
  <c r="LY33" i="65032"/>
  <c r="FR33" i="65032"/>
  <c r="LX160" i="65032"/>
  <c r="LX224" i="65032" s="1"/>
  <c r="MW34" i="65032"/>
  <c r="MY34" i="65032"/>
  <c r="FX34" i="65032"/>
  <c r="MV161" i="65032"/>
  <c r="MV225" i="65032" s="1"/>
  <c r="LV160" i="65032"/>
  <c r="LU224" i="65032"/>
  <c r="LV224" i="65032" s="1"/>
  <c r="NS208" i="65032"/>
  <c r="NS272" i="65032" s="1"/>
  <c r="NT81" i="65032"/>
  <c r="MI200" i="65032"/>
  <c r="MI264" i="65032" s="1"/>
  <c r="MJ73" i="65032"/>
  <c r="LY237" i="65032"/>
  <c r="LZ237" i="65032" s="1"/>
  <c r="LZ173" i="65032"/>
  <c r="MH184" i="65032"/>
  <c r="MG248" i="65032"/>
  <c r="MH248" i="65032" s="1"/>
  <c r="MG200" i="65032"/>
  <c r="MH73" i="65032"/>
  <c r="NV211" i="65032"/>
  <c r="NU275" i="65032"/>
  <c r="NV275" i="65032" s="1"/>
  <c r="ME46" i="65032"/>
  <c r="MC46" i="65032"/>
  <c r="MB173" i="65032"/>
  <c r="MB237" i="65032" s="1"/>
  <c r="FS46" i="65032"/>
  <c r="NX211" i="65032"/>
  <c r="NX275" i="65032" s="1"/>
  <c r="NY84" i="65032"/>
  <c r="OA84" i="65032"/>
  <c r="GE84" i="65032"/>
  <c r="NR81" i="65032"/>
  <c r="NQ208" i="65032"/>
  <c r="MM57" i="65032"/>
  <c r="MK57" i="65032"/>
  <c r="MJ184" i="65032"/>
  <c r="MJ248" i="65032" s="1"/>
  <c r="FU57" i="65032"/>
  <c r="MR72" i="65032"/>
  <c r="MQ199" i="65032"/>
  <c r="MQ263" i="65032" s="1"/>
  <c r="MS183" i="65032"/>
  <c r="MT56" i="65032"/>
  <c r="MP80" i="65032"/>
  <c r="MO207" i="65032"/>
  <c r="MC68" i="65032"/>
  <c r="FS68" i="65032"/>
  <c r="MB195" i="65032"/>
  <c r="MB259" i="65032" s="1"/>
  <c r="ME68" i="65032"/>
  <c r="MR209" i="65032"/>
  <c r="MR273" i="65032" s="1"/>
  <c r="MS82" i="65032"/>
  <c r="MU82" i="65032"/>
  <c r="FW82" i="65032"/>
  <c r="MT35" i="65032"/>
  <c r="MS162" i="65032"/>
  <c r="MU183" i="65032"/>
  <c r="MU247" i="65032" s="1"/>
  <c r="MV56" i="65032"/>
  <c r="MR80" i="65032"/>
  <c r="MQ207" i="65032"/>
  <c r="MQ271" i="65032" s="1"/>
  <c r="MM188" i="65032"/>
  <c r="MM252" i="65032" s="1"/>
  <c r="MN61" i="65032"/>
  <c r="MI156" i="65032"/>
  <c r="MI220" i="65032" s="1"/>
  <c r="MJ29" i="65032"/>
  <c r="MA40" i="65032"/>
  <c r="FR40" i="65032"/>
  <c r="LX167" i="65032"/>
  <c r="LX231" i="65032" s="1"/>
  <c r="LY40" i="65032"/>
  <c r="MK188" i="65032"/>
  <c r="ML61" i="65032"/>
  <c r="MP72" i="65032"/>
  <c r="MO199" i="65032"/>
  <c r="MH29" i="65032"/>
  <c r="MG156" i="65032"/>
  <c r="MP209" i="65032"/>
  <c r="MO273" i="65032"/>
  <c r="MP273" i="65032" s="1"/>
  <c r="MV35" i="65032"/>
  <c r="MU162" i="65032"/>
  <c r="MU226" i="65032" s="1"/>
  <c r="LV167" i="65032"/>
  <c r="LU231" i="65032"/>
  <c r="LV231" i="65032" s="1"/>
  <c r="LZ195" i="65032"/>
  <c r="LY259" i="65032"/>
  <c r="LZ259" i="65032" s="1"/>
  <c r="FS76" i="65032"/>
  <c r="MB203" i="65032"/>
  <c r="MB267" i="65032" s="1"/>
  <c r="ME76" i="65032"/>
  <c r="MC76" i="65032"/>
  <c r="LY267" i="65032"/>
  <c r="LZ267" i="65032" s="1"/>
  <c r="LZ203" i="65032"/>
  <c r="MB212" i="65032"/>
  <c r="MB276" i="65032" s="1"/>
  <c r="FS85" i="65032"/>
  <c r="ME85" i="65032"/>
  <c r="MC85" i="65032"/>
  <c r="LX172" i="65032"/>
  <c r="LX236" i="65032" s="1"/>
  <c r="MA45" i="65032"/>
  <c r="FR45" i="65032"/>
  <c r="LY45" i="65032"/>
  <c r="LU236" i="65032"/>
  <c r="LV236" i="65032" s="1"/>
  <c r="LV172" i="65032"/>
  <c r="MB51" i="65032"/>
  <c r="MA178" i="65032"/>
  <c r="MA242" i="65032" s="1"/>
  <c r="ML64" i="65032"/>
  <c r="MK191" i="65032"/>
  <c r="LZ212" i="65032"/>
  <c r="LY276" i="65032"/>
  <c r="LZ276" i="65032" s="1"/>
  <c r="MN64" i="65032"/>
  <c r="MM191" i="65032"/>
  <c r="MM255" i="65032" s="1"/>
  <c r="LZ51" i="65032"/>
  <c r="LY178" i="65032"/>
  <c r="LV171" i="65032"/>
  <c r="LU235" i="65032"/>
  <c r="LV235" i="65032" s="1"/>
  <c r="MC157" i="65032"/>
  <c r="MD30" i="65032"/>
  <c r="MG164" i="65032"/>
  <c r="MH37" i="65032"/>
  <c r="MA154" i="65032"/>
  <c r="MA218" i="65032" s="1"/>
  <c r="MB27" i="65032"/>
  <c r="MF69" i="65032"/>
  <c r="ME196" i="65032"/>
  <c r="ME260" i="65032" s="1"/>
  <c r="MF86" i="65032"/>
  <c r="ME213" i="65032"/>
  <c r="ME277" i="65032" s="1"/>
  <c r="MA28" i="65032"/>
  <c r="FR28" i="65032"/>
  <c r="LX155" i="65032"/>
  <c r="LX219" i="65032" s="1"/>
  <c r="LY28" i="65032"/>
  <c r="MU190" i="65032"/>
  <c r="MU254" i="65032" s="1"/>
  <c r="MV63" i="65032"/>
  <c r="MJ37" i="65032"/>
  <c r="MI164" i="65032"/>
  <c r="MI228" i="65032" s="1"/>
  <c r="LY154" i="65032"/>
  <c r="LZ27" i="65032"/>
  <c r="MC196" i="65032"/>
  <c r="MD69" i="65032"/>
  <c r="MC213" i="65032"/>
  <c r="MD86" i="65032"/>
  <c r="ME157" i="65032"/>
  <c r="ME221" i="65032" s="1"/>
  <c r="MF30" i="65032"/>
  <c r="LY44" i="65032"/>
  <c r="MA44" i="65032"/>
  <c r="FR44" i="65032"/>
  <c r="LX171" i="65032"/>
  <c r="LX235" i="65032" s="1"/>
  <c r="MT63" i="65032"/>
  <c r="MS190" i="65032"/>
  <c r="LU219" i="65032"/>
  <c r="LV219" i="65032" s="1"/>
  <c r="LV155" i="65032"/>
  <c r="MO258" i="65032"/>
  <c r="MP258" i="65032" s="1"/>
  <c r="MP194" i="65032"/>
  <c r="MK251" i="65032"/>
  <c r="ML251" i="65032" s="1"/>
  <c r="ML187" i="65032"/>
  <c r="MN202" i="65032"/>
  <c r="MN266" i="65032" s="1"/>
  <c r="MQ75" i="65032"/>
  <c r="FV75" i="65032"/>
  <c r="MO75" i="65032"/>
  <c r="MP36" i="65032"/>
  <c r="MO163" i="65032"/>
  <c r="MC186" i="65032"/>
  <c r="MD59" i="65032"/>
  <c r="MS67" i="65032"/>
  <c r="MR194" i="65032"/>
  <c r="MR258" i="65032" s="1"/>
  <c r="MU67" i="65032"/>
  <c r="FW67" i="65032"/>
  <c r="MP201" i="65032"/>
  <c r="MO265" i="65032"/>
  <c r="MP265" i="65032" s="1"/>
  <c r="MI52" i="65032"/>
  <c r="MG52" i="65032"/>
  <c r="FT52" i="65032"/>
  <c r="MF179" i="65032"/>
  <c r="MF243" i="65032" s="1"/>
  <c r="MC174" i="65032"/>
  <c r="MD47" i="65032"/>
  <c r="MD198" i="65032"/>
  <c r="MC262" i="65032"/>
  <c r="MD262" i="65032" s="1"/>
  <c r="MD83" i="65032"/>
  <c r="MC210" i="65032"/>
  <c r="ML202" i="65032"/>
  <c r="MK266" i="65032"/>
  <c r="ML266" i="65032" s="1"/>
  <c r="ME174" i="65032"/>
  <c r="ME238" i="65032" s="1"/>
  <c r="MF47" i="65032"/>
  <c r="MD65" i="65032"/>
  <c r="MC192" i="65032"/>
  <c r="MG71" i="65032"/>
  <c r="MI71" i="65032"/>
  <c r="MF198" i="65032"/>
  <c r="MF262" i="65032" s="1"/>
  <c r="FT71" i="65032"/>
  <c r="MR36" i="65032"/>
  <c r="MQ163" i="65032"/>
  <c r="MQ227" i="65032" s="1"/>
  <c r="LZ166" i="65032"/>
  <c r="LY230" i="65032"/>
  <c r="LZ230" i="65032" s="1"/>
  <c r="MO60" i="65032"/>
  <c r="MQ60" i="65032"/>
  <c r="MN187" i="65032"/>
  <c r="MN251" i="65032" s="1"/>
  <c r="FV60" i="65032"/>
  <c r="MF65" i="65032"/>
  <c r="ME192" i="65032"/>
  <c r="ME256" i="65032" s="1"/>
  <c r="ME39" i="65032"/>
  <c r="FS39" i="65032"/>
  <c r="MB166" i="65032"/>
  <c r="MB230" i="65032" s="1"/>
  <c r="MC39" i="65032"/>
  <c r="MF83" i="65032"/>
  <c r="ME210" i="65032"/>
  <c r="ME274" i="65032" s="1"/>
  <c r="LY245" i="65032"/>
  <c r="LZ245" i="65032" s="1"/>
  <c r="LZ181" i="65032"/>
  <c r="MS74" i="65032"/>
  <c r="MU74" i="65032"/>
  <c r="MR201" i="65032"/>
  <c r="MR265" i="65032" s="1"/>
  <c r="FW74" i="65032"/>
  <c r="ME186" i="65032"/>
  <c r="ME250" i="65032" s="1"/>
  <c r="MF59" i="65032"/>
  <c r="MD179" i="65032"/>
  <c r="MC243" i="65032"/>
  <c r="MD243" i="65032" s="1"/>
  <c r="MC54" i="65032"/>
  <c r="ME54" i="65032"/>
  <c r="FS54" i="65032"/>
  <c r="MB181" i="65032"/>
  <c r="MB245" i="65032" s="1"/>
  <c r="LZ204" i="65032"/>
  <c r="LY268" i="65032"/>
  <c r="LZ268" i="65032" s="1"/>
  <c r="MC77" i="65032"/>
  <c r="ME77" i="65032"/>
  <c r="FS77" i="65032"/>
  <c r="MB204" i="65032"/>
  <c r="MB268" i="65032" s="1"/>
  <c r="MC53" i="65032"/>
  <c r="FS53" i="65032"/>
  <c r="ME53" i="65032"/>
  <c r="MB180" i="65032"/>
  <c r="MB244" i="65032" s="1"/>
  <c r="LZ182" i="65032"/>
  <c r="LY246" i="65032"/>
  <c r="LZ246" i="65032" s="1"/>
  <c r="LZ180" i="65032"/>
  <c r="LY244" i="65032"/>
  <c r="LZ244" i="65032" s="1"/>
  <c r="MC55" i="65032"/>
  <c r="ME55" i="65032"/>
  <c r="FS55" i="65032"/>
  <c r="MB182" i="65032"/>
  <c r="MB246" i="65032" s="1"/>
  <c r="ME58" i="65032"/>
  <c r="MC58" i="65032"/>
  <c r="MB185" i="65032"/>
  <c r="MB249" i="65032" s="1"/>
  <c r="FS58" i="65032"/>
  <c r="LY249" i="65032"/>
  <c r="LZ249" i="65032" s="1"/>
  <c r="LZ185" i="65032"/>
  <c r="HA189" i="65032"/>
  <c r="HB189" i="65032" s="1"/>
  <c r="GX189" i="65032"/>
  <c r="GY189" i="65032" s="1"/>
  <c r="HA196" i="65032"/>
  <c r="HB196" i="65032" s="1"/>
  <c r="GX196" i="65032"/>
  <c r="GY196" i="65032" s="1"/>
  <c r="HA193" i="65032"/>
  <c r="HB193" i="65032" s="1"/>
  <c r="GX193" i="65032"/>
  <c r="GY193" i="65032" s="1"/>
  <c r="HA194" i="65032"/>
  <c r="HB194" i="65032" s="1"/>
  <c r="GX194" i="65032"/>
  <c r="GY194" i="65032" s="1"/>
  <c r="HA191" i="65032"/>
  <c r="HB191" i="65032" s="1"/>
  <c r="GX191" i="65032"/>
  <c r="GY191" i="65032" s="1"/>
  <c r="HA208" i="65032"/>
  <c r="HB208" i="65032" s="1"/>
  <c r="GX208" i="65032"/>
  <c r="GY208" i="65032" s="1"/>
  <c r="HA210" i="65032"/>
  <c r="HB210" i="65032" s="1"/>
  <c r="GX210" i="65032"/>
  <c r="GY210" i="65032" s="1"/>
  <c r="HA212" i="65032"/>
  <c r="HB212" i="65032" s="1"/>
  <c r="GX212" i="65032"/>
  <c r="GY212" i="65032" s="1"/>
  <c r="HA203" i="65032"/>
  <c r="HB203" i="65032" s="1"/>
  <c r="GX203" i="65032"/>
  <c r="GY203" i="65032" s="1"/>
  <c r="HA199" i="65032"/>
  <c r="HB199" i="65032" s="1"/>
  <c r="GX199" i="65032"/>
  <c r="GY199" i="65032" s="1"/>
  <c r="HA206" i="65032"/>
  <c r="HB206" i="65032" s="1"/>
  <c r="GX206" i="65032"/>
  <c r="GY206" i="65032" s="1"/>
  <c r="HA201" i="65032"/>
  <c r="HB201" i="65032" s="1"/>
  <c r="GX201" i="65032"/>
  <c r="GY201" i="65032" s="1"/>
  <c r="HA213" i="65032"/>
  <c r="HB213" i="65032" s="1"/>
  <c r="GX213" i="65032"/>
  <c r="GY213" i="65032" s="1"/>
  <c r="HA200" i="65032"/>
  <c r="HB200" i="65032" s="1"/>
  <c r="GX200" i="65032"/>
  <c r="GY200" i="65032" s="1"/>
  <c r="HA207" i="65032"/>
  <c r="HB207" i="65032" s="1"/>
  <c r="GX207" i="65032"/>
  <c r="GY207" i="65032" s="1"/>
  <c r="HA204" i="65032"/>
  <c r="HB204" i="65032" s="1"/>
  <c r="GX204" i="65032"/>
  <c r="GY204" i="65032" s="1"/>
  <c r="HA202" i="65032"/>
  <c r="HB202" i="65032" s="1"/>
  <c r="GX202" i="65032"/>
  <c r="GY202" i="65032" s="1"/>
  <c r="HA205" i="65032"/>
  <c r="HB205" i="65032" s="1"/>
  <c r="GX205" i="65032"/>
  <c r="GY205" i="65032" s="1"/>
  <c r="HA198" i="65032"/>
  <c r="HB198" i="65032" s="1"/>
  <c r="GX198" i="65032"/>
  <c r="GY198" i="65032" s="1"/>
  <c r="HA209" i="65032"/>
  <c r="HB209" i="65032" s="1"/>
  <c r="GX209" i="65032"/>
  <c r="GY209" i="65032" s="1"/>
  <c r="HA211" i="65032"/>
  <c r="HB211" i="65032" s="1"/>
  <c r="GX211" i="65032"/>
  <c r="GY211" i="65032" s="1"/>
  <c r="HA195" i="65032"/>
  <c r="HB195" i="65032" s="1"/>
  <c r="GX195" i="65032"/>
  <c r="GY195" i="65032" s="1"/>
  <c r="HA197" i="65032"/>
  <c r="HB197" i="65032" s="1"/>
  <c r="GX197" i="65032"/>
  <c r="GY197" i="65032" s="1"/>
  <c r="HA192" i="65032"/>
  <c r="HB192" i="65032" s="1"/>
  <c r="GX192" i="65032"/>
  <c r="GY192" i="65032" s="1"/>
  <c r="HA190" i="65032"/>
  <c r="HB190" i="65032" s="1"/>
  <c r="GX190" i="65032"/>
  <c r="GY190" i="65032" s="1"/>
  <c r="HC90" i="65032"/>
  <c r="HA122" i="65032" l="1"/>
  <c r="HB122" i="65032" s="1"/>
  <c r="HA123" i="65032"/>
  <c r="HB123" i="65032" s="1"/>
  <c r="HA121" i="65032"/>
  <c r="HB121" i="65032" s="1"/>
  <c r="HA124" i="65032"/>
  <c r="HB124" i="65032" s="1"/>
  <c r="HA125" i="65032"/>
  <c r="HB125" i="65032" s="1"/>
  <c r="HA119" i="65032"/>
  <c r="HB119" i="65032" s="1"/>
  <c r="HA120" i="65032"/>
  <c r="HB120" i="65032" s="1"/>
  <c r="HA92" i="65032"/>
  <c r="HB92" i="65032" s="1"/>
  <c r="MR193" i="65032"/>
  <c r="MR257" i="65032" s="1"/>
  <c r="FW66" i="65032"/>
  <c r="MS66" i="65032"/>
  <c r="MU66" i="65032"/>
  <c r="MO257" i="65032"/>
  <c r="MP257" i="65032" s="1"/>
  <c r="MP193" i="65032"/>
  <c r="MR48" i="65032"/>
  <c r="MQ175" i="65032"/>
  <c r="MQ239" i="65032" s="1"/>
  <c r="MP48" i="65032"/>
  <c r="MO175" i="65032"/>
  <c r="LY240" i="65032"/>
  <c r="LZ240" i="65032" s="1"/>
  <c r="LZ176" i="65032"/>
  <c r="MC49" i="65032"/>
  <c r="ME49" i="65032"/>
  <c r="FS49" i="65032"/>
  <c r="MB176" i="65032"/>
  <c r="MB240" i="65032" s="1"/>
  <c r="FX70" i="65032"/>
  <c r="MV197" i="65032"/>
  <c r="MV261" i="65032" s="1"/>
  <c r="MW70" i="65032"/>
  <c r="MY70" i="65032"/>
  <c r="MT197" i="65032"/>
  <c r="MS261" i="65032"/>
  <c r="MT261" i="65032" s="1"/>
  <c r="PD189" i="65032"/>
  <c r="PD253" i="65032" s="1"/>
  <c r="GM62" i="65032"/>
  <c r="PE62" i="65032"/>
  <c r="PG62" i="65032"/>
  <c r="PA253" i="65032"/>
  <c r="PB253" i="65032" s="1"/>
  <c r="PB189" i="65032"/>
  <c r="NF177" i="65032"/>
  <c r="NE241" i="65032"/>
  <c r="NF241" i="65032" s="1"/>
  <c r="NI50" i="65032"/>
  <c r="GA50" i="65032"/>
  <c r="NH177" i="65032"/>
  <c r="NH241" i="65032" s="1"/>
  <c r="NK50" i="65032"/>
  <c r="MP158" i="65032"/>
  <c r="MO222" i="65032"/>
  <c r="MP222" i="65032" s="1"/>
  <c r="FW31" i="65032"/>
  <c r="MS31" i="65032"/>
  <c r="MR158" i="65032"/>
  <c r="MR222" i="65032" s="1"/>
  <c r="MU31" i="65032"/>
  <c r="LY229" i="65032"/>
  <c r="LZ229" i="65032" s="1"/>
  <c r="LZ165" i="65032"/>
  <c r="LY223" i="65032"/>
  <c r="LZ223" i="65032" s="1"/>
  <c r="LZ159" i="65032"/>
  <c r="MB165" i="65032"/>
  <c r="MB229" i="65032" s="1"/>
  <c r="ME38" i="65032"/>
  <c r="MC38" i="65032"/>
  <c r="FS38" i="65032"/>
  <c r="ME32" i="65032"/>
  <c r="MC32" i="65032"/>
  <c r="MB159" i="65032"/>
  <c r="MB223" i="65032" s="1"/>
  <c r="FS32" i="65032"/>
  <c r="MD43" i="65032"/>
  <c r="MC170" i="65032"/>
  <c r="MF43" i="65032"/>
  <c r="ME170" i="65032"/>
  <c r="ME234" i="65032" s="1"/>
  <c r="MH41" i="65032"/>
  <c r="MG168" i="65032"/>
  <c r="MP205" i="65032"/>
  <c r="MO269" i="65032"/>
  <c r="MP269" i="65032" s="1"/>
  <c r="MF169" i="65032"/>
  <c r="MF233" i="65032" s="1"/>
  <c r="MG42" i="65032"/>
  <c r="FT42" i="65032"/>
  <c r="MI42" i="65032"/>
  <c r="MU78" i="65032"/>
  <c r="FW78" i="65032"/>
  <c r="MR205" i="65032"/>
  <c r="MR269" i="65032" s="1"/>
  <c r="MS78" i="65032"/>
  <c r="MJ41" i="65032"/>
  <c r="MI168" i="65032"/>
  <c r="MI232" i="65032" s="1"/>
  <c r="MC233" i="65032"/>
  <c r="MD233" i="65032" s="1"/>
  <c r="MD169" i="65032"/>
  <c r="FR24" i="65032"/>
  <c r="MS270" i="65032"/>
  <c r="MT270" i="65032" s="1"/>
  <c r="MT206" i="65032"/>
  <c r="FX79" i="65032"/>
  <c r="MW79" i="65032"/>
  <c r="MV206" i="65032"/>
  <c r="MV270" i="65032" s="1"/>
  <c r="MY79" i="65032"/>
  <c r="MZ34" i="65032"/>
  <c r="MY161" i="65032"/>
  <c r="MY225" i="65032" s="1"/>
  <c r="LY160" i="65032"/>
  <c r="LZ33" i="65032"/>
  <c r="MX34" i="65032"/>
  <c r="MW161" i="65032"/>
  <c r="MA160" i="65032"/>
  <c r="MA224" i="65032" s="1"/>
  <c r="MB33" i="65032"/>
  <c r="NR208" i="65032"/>
  <c r="NQ272" i="65032"/>
  <c r="NR272" i="65032" s="1"/>
  <c r="NY211" i="65032"/>
  <c r="NZ84" i="65032"/>
  <c r="MM73" i="65032"/>
  <c r="FU73" i="65032"/>
  <c r="MK73" i="65032"/>
  <c r="MJ200" i="65032"/>
  <c r="MJ264" i="65032" s="1"/>
  <c r="MK184" i="65032"/>
  <c r="ML57" i="65032"/>
  <c r="MC173" i="65032"/>
  <c r="MD46" i="65032"/>
  <c r="NT208" i="65032"/>
  <c r="NT272" i="65032" s="1"/>
  <c r="GD81" i="65032"/>
  <c r="NW81" i="65032"/>
  <c r="NU81" i="65032"/>
  <c r="MM184" i="65032"/>
  <c r="MM248" i="65032" s="1"/>
  <c r="MN57" i="65032"/>
  <c r="OA211" i="65032"/>
  <c r="OA275" i="65032" s="1"/>
  <c r="OB84" i="65032"/>
  <c r="MF46" i="65032"/>
  <c r="ME173" i="65032"/>
  <c r="ME237" i="65032" s="1"/>
  <c r="MH200" i="65032"/>
  <c r="MG264" i="65032"/>
  <c r="MH264" i="65032" s="1"/>
  <c r="MO263" i="65032"/>
  <c r="MP263" i="65032" s="1"/>
  <c r="MP199" i="65032"/>
  <c r="MN188" i="65032"/>
  <c r="MN252" i="65032" s="1"/>
  <c r="FV61" i="65032"/>
  <c r="MQ61" i="65032"/>
  <c r="MO61" i="65032"/>
  <c r="MY56" i="65032"/>
  <c r="MW56" i="65032"/>
  <c r="FX56" i="65032"/>
  <c r="MV183" i="65032"/>
  <c r="MV247" i="65032" s="1"/>
  <c r="MF68" i="65032"/>
  <c r="ME195" i="65032"/>
  <c r="ME259" i="65032" s="1"/>
  <c r="MP207" i="65032"/>
  <c r="MO271" i="65032"/>
  <c r="MP271" i="65032" s="1"/>
  <c r="MA167" i="65032"/>
  <c r="MA231" i="65032" s="1"/>
  <c r="MB40" i="65032"/>
  <c r="MS80" i="65032"/>
  <c r="FW80" i="65032"/>
  <c r="MR207" i="65032"/>
  <c r="MR271" i="65032" s="1"/>
  <c r="MU80" i="65032"/>
  <c r="MV82" i="65032"/>
  <c r="MU209" i="65032"/>
  <c r="MU273" i="65032" s="1"/>
  <c r="MU72" i="65032"/>
  <c r="FW72" i="65032"/>
  <c r="MR199" i="65032"/>
  <c r="MR263" i="65032" s="1"/>
  <c r="MS72" i="65032"/>
  <c r="MG220" i="65032"/>
  <c r="MH220" i="65032" s="1"/>
  <c r="MH156" i="65032"/>
  <c r="LY167" i="65032"/>
  <c r="LZ40" i="65032"/>
  <c r="MK29" i="65032"/>
  <c r="MM29" i="65032"/>
  <c r="MJ156" i="65032"/>
  <c r="MJ220" i="65032" s="1"/>
  <c r="FU29" i="65032"/>
  <c r="MT162" i="65032"/>
  <c r="MS226" i="65032"/>
  <c r="MT226" i="65032" s="1"/>
  <c r="MT82" i="65032"/>
  <c r="MS209" i="65032"/>
  <c r="MW35" i="65032"/>
  <c r="MY35" i="65032"/>
  <c r="MV162" i="65032"/>
  <c r="MV226" i="65032" s="1"/>
  <c r="FX35" i="65032"/>
  <c r="MK252" i="65032"/>
  <c r="ML252" i="65032" s="1"/>
  <c r="ML188" i="65032"/>
  <c r="MD68" i="65032"/>
  <c r="MC195" i="65032"/>
  <c r="MT183" i="65032"/>
  <c r="MS247" i="65032"/>
  <c r="MT247" i="65032" s="1"/>
  <c r="MB45" i="65032"/>
  <c r="MA172" i="65032"/>
  <c r="MA236" i="65032" s="1"/>
  <c r="MD76" i="65032"/>
  <c r="MC203" i="65032"/>
  <c r="ME203" i="65032"/>
  <c r="ME267" i="65032" s="1"/>
  <c r="MF76" i="65032"/>
  <c r="LY242" i="65032"/>
  <c r="LZ242" i="65032" s="1"/>
  <c r="LZ178" i="65032"/>
  <c r="ML191" i="65032"/>
  <c r="MK255" i="65032"/>
  <c r="ML255" i="65032" s="1"/>
  <c r="LY172" i="65032"/>
  <c r="LZ45" i="65032"/>
  <c r="MD85" i="65032"/>
  <c r="MC212" i="65032"/>
  <c r="MO64" i="65032"/>
  <c r="MN191" i="65032"/>
  <c r="MN255" i="65032" s="1"/>
  <c r="FV64" i="65032"/>
  <c r="MQ64" i="65032"/>
  <c r="FS51" i="65032"/>
  <c r="MB178" i="65032"/>
  <c r="MB242" i="65032" s="1"/>
  <c r="MC51" i="65032"/>
  <c r="ME51" i="65032"/>
  <c r="MF85" i="65032"/>
  <c r="ME212" i="65032"/>
  <c r="ME276" i="65032" s="1"/>
  <c r="FX63" i="65032"/>
  <c r="MV190" i="65032"/>
  <c r="MV254" i="65032" s="1"/>
  <c r="MY63" i="65032"/>
  <c r="MW63" i="65032"/>
  <c r="MB154" i="65032"/>
  <c r="MB218" i="65032" s="1"/>
  <c r="MC27" i="65032"/>
  <c r="FS27" i="65032"/>
  <c r="ME27" i="65032"/>
  <c r="MD213" i="65032"/>
  <c r="MC277" i="65032"/>
  <c r="MD277" i="65032" s="1"/>
  <c r="LY218" i="65032"/>
  <c r="LZ218" i="65032" s="1"/>
  <c r="LZ154" i="65032"/>
  <c r="MA155" i="65032"/>
  <c r="MA219" i="65032" s="1"/>
  <c r="MB28" i="65032"/>
  <c r="MD157" i="65032"/>
  <c r="MC221" i="65032"/>
  <c r="MD221" i="65032" s="1"/>
  <c r="MS254" i="65032"/>
  <c r="MT254" i="65032" s="1"/>
  <c r="MT190" i="65032"/>
  <c r="MB44" i="65032"/>
  <c r="MA171" i="65032"/>
  <c r="MA235" i="65032" s="1"/>
  <c r="MI30" i="65032"/>
  <c r="MG30" i="65032"/>
  <c r="FT30" i="65032"/>
  <c r="MF157" i="65032"/>
  <c r="MF221" i="65032" s="1"/>
  <c r="LY155" i="65032"/>
  <c r="LZ28" i="65032"/>
  <c r="LZ44" i="65032"/>
  <c r="LY171" i="65032"/>
  <c r="MD196" i="65032"/>
  <c r="MC260" i="65032"/>
  <c r="MD260" i="65032" s="1"/>
  <c r="MK37" i="65032"/>
  <c r="MM37" i="65032"/>
  <c r="MJ164" i="65032"/>
  <c r="MJ228" i="65032" s="1"/>
  <c r="FU37" i="65032"/>
  <c r="MF213" i="65032"/>
  <c r="MF277" i="65032" s="1"/>
  <c r="MI86" i="65032"/>
  <c r="MG86" i="65032"/>
  <c r="FT86" i="65032"/>
  <c r="MG69" i="65032"/>
  <c r="MI69" i="65032"/>
  <c r="FT69" i="65032"/>
  <c r="MF196" i="65032"/>
  <c r="MF260" i="65032" s="1"/>
  <c r="MG228" i="65032"/>
  <c r="MH228" i="65032" s="1"/>
  <c r="MH164" i="65032"/>
  <c r="MP163" i="65032"/>
  <c r="MO227" i="65032"/>
  <c r="MP227" i="65032" s="1"/>
  <c r="MQ202" i="65032"/>
  <c r="MQ266" i="65032" s="1"/>
  <c r="MR75" i="65032"/>
  <c r="MS194" i="65032"/>
  <c r="MT67" i="65032"/>
  <c r="MC181" i="65032"/>
  <c r="MD54" i="65032"/>
  <c r="MF210" i="65032"/>
  <c r="MF274" i="65032" s="1"/>
  <c r="FT83" i="65032"/>
  <c r="MI83" i="65032"/>
  <c r="MG83" i="65032"/>
  <c r="ME166" i="65032"/>
  <c r="ME230" i="65032" s="1"/>
  <c r="MF39" i="65032"/>
  <c r="FT65" i="65032"/>
  <c r="MG65" i="65032"/>
  <c r="MF192" i="65032"/>
  <c r="MF256" i="65032" s="1"/>
  <c r="MI65" i="65032"/>
  <c r="MG179" i="65032"/>
  <c r="MH52" i="65032"/>
  <c r="MO202" i="65032"/>
  <c r="MP75" i="65032"/>
  <c r="MT74" i="65032"/>
  <c r="MS201" i="65032"/>
  <c r="MP60" i="65032"/>
  <c r="MO187" i="65032"/>
  <c r="MU36" i="65032"/>
  <c r="MS36" i="65032"/>
  <c r="FW36" i="65032"/>
  <c r="MR163" i="65032"/>
  <c r="MR227" i="65032" s="1"/>
  <c r="MH71" i="65032"/>
  <c r="MG198" i="65032"/>
  <c r="MC250" i="65032"/>
  <c r="MD250" i="65032" s="1"/>
  <c r="MD186" i="65032"/>
  <c r="ME181" i="65032"/>
  <c r="ME245" i="65032" s="1"/>
  <c r="MF54" i="65032"/>
  <c r="MD192" i="65032"/>
  <c r="MC256" i="65032"/>
  <c r="MD256" i="65032" s="1"/>
  <c r="MD210" i="65032"/>
  <c r="MC274" i="65032"/>
  <c r="MD274" i="65032" s="1"/>
  <c r="MI59" i="65032"/>
  <c r="MG59" i="65032"/>
  <c r="MF186" i="65032"/>
  <c r="MF250" i="65032" s="1"/>
  <c r="FT59" i="65032"/>
  <c r="MU201" i="65032"/>
  <c r="MU265" i="65032" s="1"/>
  <c r="MV74" i="65032"/>
  <c r="MC166" i="65032"/>
  <c r="MD39" i="65032"/>
  <c r="MR60" i="65032"/>
  <c r="MQ187" i="65032"/>
  <c r="MQ251" i="65032" s="1"/>
  <c r="MJ71" i="65032"/>
  <c r="MI198" i="65032"/>
  <c r="MI262" i="65032" s="1"/>
  <c r="MI47" i="65032"/>
  <c r="MG47" i="65032"/>
  <c r="MF174" i="65032"/>
  <c r="MF238" i="65032" s="1"/>
  <c r="FT47" i="65032"/>
  <c r="MC238" i="65032"/>
  <c r="MD238" i="65032" s="1"/>
  <c r="MD174" i="65032"/>
  <c r="MI179" i="65032"/>
  <c r="MI243" i="65032" s="1"/>
  <c r="MJ52" i="65032"/>
  <c r="MU194" i="65032"/>
  <c r="MU258" i="65032" s="1"/>
  <c r="MV67" i="65032"/>
  <c r="MD77" i="65032"/>
  <c r="MC204" i="65032"/>
  <c r="MF77" i="65032"/>
  <c r="ME204" i="65032"/>
  <c r="ME268" i="65032" s="1"/>
  <c r="MF55" i="65032"/>
  <c r="ME182" i="65032"/>
  <c r="ME246" i="65032" s="1"/>
  <c r="MD55" i="65032"/>
  <c r="MC182" i="65032"/>
  <c r="ME180" i="65032"/>
  <c r="ME244" i="65032" s="1"/>
  <c r="MF53" i="65032"/>
  <c r="MC180" i="65032"/>
  <c r="MD53" i="65032"/>
  <c r="ME185" i="65032"/>
  <c r="ME249" i="65032" s="1"/>
  <c r="MF58" i="65032"/>
  <c r="MC185" i="65032"/>
  <c r="MD58" i="65032"/>
  <c r="HA115" i="65032"/>
  <c r="HB115" i="65032" s="1"/>
  <c r="HA117" i="65032"/>
  <c r="HB117" i="65032" s="1"/>
  <c r="HA112" i="65032"/>
  <c r="HB112" i="65032" s="1"/>
  <c r="HA116" i="65032"/>
  <c r="HB116" i="65032" s="1"/>
  <c r="HA118" i="65032"/>
  <c r="HB118" i="65032" s="1"/>
  <c r="HA113" i="65032"/>
  <c r="HB113" i="65032" s="1"/>
  <c r="HA114" i="65032"/>
  <c r="HB114" i="65032" s="1"/>
  <c r="HA93" i="65032"/>
  <c r="HB93" i="65032" s="1"/>
  <c r="HA111" i="65032"/>
  <c r="HB111" i="65032" s="1"/>
  <c r="HA91" i="65032"/>
  <c r="HB91" i="65032" s="1"/>
  <c r="HA110" i="65032"/>
  <c r="HB110" i="65032" s="1"/>
  <c r="HA108" i="65032"/>
  <c r="HB108" i="65032" s="1"/>
  <c r="HA96" i="65032"/>
  <c r="HB96" i="65032" s="1"/>
  <c r="HA109" i="65032"/>
  <c r="HB109" i="65032" s="1"/>
  <c r="HA106" i="65032"/>
  <c r="HB106" i="65032" s="1"/>
  <c r="HA105" i="65032"/>
  <c r="HB105" i="65032" s="1"/>
  <c r="HA101" i="65032"/>
  <c r="HB101" i="65032" s="1"/>
  <c r="HA100" i="65032"/>
  <c r="HB100" i="65032" s="1"/>
  <c r="HA94" i="65032"/>
  <c r="HB94" i="65032" s="1"/>
  <c r="HA97" i="65032"/>
  <c r="HB97" i="65032" s="1"/>
  <c r="HA98" i="65032"/>
  <c r="HB98" i="65032" s="1"/>
  <c r="HA103" i="65032"/>
  <c r="HB103" i="65032" s="1"/>
  <c r="HA95" i="65032"/>
  <c r="HB95" i="65032" s="1"/>
  <c r="HA99" i="65032"/>
  <c r="HB99" i="65032" s="1"/>
  <c r="HA104" i="65032"/>
  <c r="HB104" i="65032" s="1"/>
  <c r="HA107" i="65032"/>
  <c r="HB107" i="65032" s="1"/>
  <c r="HA102" i="65032"/>
  <c r="HB102" i="65032" s="1"/>
  <c r="MV66" i="65032" l="1"/>
  <c r="MU193" i="65032"/>
  <c r="MU257" i="65032" s="1"/>
  <c r="MS193" i="65032"/>
  <c r="MT66" i="65032"/>
  <c r="MO239" i="65032"/>
  <c r="MP239" i="65032" s="1"/>
  <c r="MP175" i="65032"/>
  <c r="MR175" i="65032"/>
  <c r="MR239" i="65032" s="1"/>
  <c r="MS48" i="65032"/>
  <c r="FW48" i="65032"/>
  <c r="MU48" i="65032"/>
  <c r="ME176" i="65032"/>
  <c r="ME240" i="65032" s="1"/>
  <c r="MF49" i="65032"/>
  <c r="MC176" i="65032"/>
  <c r="MD49" i="65032"/>
  <c r="MW197" i="65032"/>
  <c r="MX70" i="65032"/>
  <c r="PG189" i="65032"/>
  <c r="PG253" i="65032" s="1"/>
  <c r="PH62" i="65032"/>
  <c r="MY197" i="65032"/>
  <c r="MY261" i="65032" s="1"/>
  <c r="MZ70" i="65032"/>
  <c r="PF62" i="65032"/>
  <c r="PE189" i="65032"/>
  <c r="NK177" i="65032"/>
  <c r="NK241" i="65032" s="1"/>
  <c r="NL50" i="65032"/>
  <c r="NJ50" i="65032"/>
  <c r="NI177" i="65032"/>
  <c r="MC159" i="65032"/>
  <c r="MD32" i="65032"/>
  <c r="ME165" i="65032"/>
  <c r="ME229" i="65032" s="1"/>
  <c r="MF38" i="65032"/>
  <c r="MS158" i="65032"/>
  <c r="MT31" i="65032"/>
  <c r="ME159" i="65032"/>
  <c r="ME223" i="65032" s="1"/>
  <c r="MF32" i="65032"/>
  <c r="MV31" i="65032"/>
  <c r="MU158" i="65032"/>
  <c r="MU222" i="65032" s="1"/>
  <c r="MC165" i="65032"/>
  <c r="MD38" i="65032"/>
  <c r="MG43" i="65032"/>
  <c r="MI43" i="65032"/>
  <c r="FT43" i="65032"/>
  <c r="MF170" i="65032"/>
  <c r="MF234" i="65032" s="1"/>
  <c r="MD170" i="65032"/>
  <c r="MC234" i="65032"/>
  <c r="MD234" i="65032" s="1"/>
  <c r="MS205" i="65032"/>
  <c r="MT78" i="65032"/>
  <c r="MI169" i="65032"/>
  <c r="MI233" i="65032" s="1"/>
  <c r="MJ42" i="65032"/>
  <c r="MG169" i="65032"/>
  <c r="MH42" i="65032"/>
  <c r="MH168" i="65032"/>
  <c r="MG232" i="65032"/>
  <c r="MH232" i="65032" s="1"/>
  <c r="FU41" i="65032"/>
  <c r="MJ168" i="65032"/>
  <c r="MJ232" i="65032" s="1"/>
  <c r="MK41" i="65032"/>
  <c r="MM41" i="65032"/>
  <c r="MV78" i="65032"/>
  <c r="MU205" i="65032"/>
  <c r="MU269" i="65032" s="1"/>
  <c r="MW206" i="65032"/>
  <c r="MX79" i="65032"/>
  <c r="MZ79" i="65032"/>
  <c r="MY206" i="65032"/>
  <c r="MY270" i="65032" s="1"/>
  <c r="MX161" i="65032"/>
  <c r="MW225" i="65032"/>
  <c r="MX225" i="65032" s="1"/>
  <c r="LZ160" i="65032"/>
  <c r="LY224" i="65032"/>
  <c r="LZ224" i="65032" s="1"/>
  <c r="FS33" i="65032"/>
  <c r="MB160" i="65032"/>
  <c r="MB224" i="65032" s="1"/>
  <c r="ME33" i="65032"/>
  <c r="MC33" i="65032"/>
  <c r="NC34" i="65032"/>
  <c r="MZ161" i="65032"/>
  <c r="MZ225" i="65032" s="1"/>
  <c r="FY34" i="65032"/>
  <c r="NA34" i="65032"/>
  <c r="MO57" i="65032"/>
  <c r="MQ57" i="65032"/>
  <c r="FV57" i="65032"/>
  <c r="MN184" i="65032"/>
  <c r="MN248" i="65032" s="1"/>
  <c r="MF173" i="65032"/>
  <c r="MF237" i="65032" s="1"/>
  <c r="FT46" i="65032"/>
  <c r="MI46" i="65032"/>
  <c r="MG46" i="65032"/>
  <c r="MN73" i="65032"/>
  <c r="MM200" i="65032"/>
  <c r="MM264" i="65032" s="1"/>
  <c r="NZ211" i="65032"/>
  <c r="NY275" i="65032"/>
  <c r="NZ275" i="65032" s="1"/>
  <c r="GF84" i="65032"/>
  <c r="OB211" i="65032"/>
  <c r="OB275" i="65032" s="1"/>
  <c r="OC84" i="65032"/>
  <c r="OE84" i="65032"/>
  <c r="NV81" i="65032"/>
  <c r="NU208" i="65032"/>
  <c r="NX81" i="65032"/>
  <c r="NW208" i="65032"/>
  <c r="NW272" i="65032" s="1"/>
  <c r="MD173" i="65032"/>
  <c r="MC237" i="65032"/>
  <c r="MD237" i="65032" s="1"/>
  <c r="MK248" i="65032"/>
  <c r="ML248" i="65032" s="1"/>
  <c r="ML184" i="65032"/>
  <c r="ML73" i="65032"/>
  <c r="MK200" i="65032"/>
  <c r="MD195" i="65032"/>
  <c r="MC259" i="65032"/>
  <c r="MD259" i="65032" s="1"/>
  <c r="MZ35" i="65032"/>
  <c r="MY162" i="65032"/>
  <c r="MY226" i="65032" s="1"/>
  <c r="MT72" i="65032"/>
  <c r="MS199" i="65032"/>
  <c r="MV80" i="65032"/>
  <c r="MU207" i="65032"/>
  <c r="MU271" i="65032" s="1"/>
  <c r="FS40" i="65032"/>
  <c r="ME40" i="65032"/>
  <c r="MC40" i="65032"/>
  <c r="MB167" i="65032"/>
  <c r="MB231" i="65032" s="1"/>
  <c r="MP61" i="65032"/>
  <c r="MO188" i="65032"/>
  <c r="MX35" i="65032"/>
  <c r="MW162" i="65032"/>
  <c r="LZ167" i="65032"/>
  <c r="LY231" i="65032"/>
  <c r="LZ231" i="65032" s="1"/>
  <c r="MW82" i="65032"/>
  <c r="FX82" i="65032"/>
  <c r="MY82" i="65032"/>
  <c r="MV209" i="65032"/>
  <c r="MV273" i="65032" s="1"/>
  <c r="MQ188" i="65032"/>
  <c r="MQ252" i="65032" s="1"/>
  <c r="MR61" i="65032"/>
  <c r="MT209" i="65032"/>
  <c r="MS273" i="65032"/>
  <c r="MT273" i="65032" s="1"/>
  <c r="MM156" i="65032"/>
  <c r="MM220" i="65032" s="1"/>
  <c r="MN29" i="65032"/>
  <c r="MX56" i="65032"/>
  <c r="MW183" i="65032"/>
  <c r="ML29" i="65032"/>
  <c r="MK156" i="65032"/>
  <c r="MV72" i="65032"/>
  <c r="MU199" i="65032"/>
  <c r="MU263" i="65032" s="1"/>
  <c r="MS207" i="65032"/>
  <c r="MT80" i="65032"/>
  <c r="MF195" i="65032"/>
  <c r="MF259" i="65032" s="1"/>
  <c r="MG68" i="65032"/>
  <c r="FT68" i="65032"/>
  <c r="MI68" i="65032"/>
  <c r="MZ56" i="65032"/>
  <c r="MY183" i="65032"/>
  <c r="MY247" i="65032" s="1"/>
  <c r="FT76" i="65032"/>
  <c r="MI76" i="65032"/>
  <c r="MF203" i="65032"/>
  <c r="MF267" i="65032" s="1"/>
  <c r="MG76" i="65032"/>
  <c r="FT85" i="65032"/>
  <c r="MG85" i="65032"/>
  <c r="MI85" i="65032"/>
  <c r="MF212" i="65032"/>
  <c r="MF276" i="65032" s="1"/>
  <c r="MO191" i="65032"/>
  <c r="MP64" i="65032"/>
  <c r="LY236" i="65032"/>
  <c r="LZ236" i="65032" s="1"/>
  <c r="LZ172" i="65032"/>
  <c r="FS45" i="65032"/>
  <c r="MB172" i="65032"/>
  <c r="MB236" i="65032" s="1"/>
  <c r="ME45" i="65032"/>
  <c r="MC45" i="65032"/>
  <c r="ME178" i="65032"/>
  <c r="ME242" i="65032" s="1"/>
  <c r="MF51" i="65032"/>
  <c r="MQ191" i="65032"/>
  <c r="MQ255" i="65032" s="1"/>
  <c r="MR64" i="65032"/>
  <c r="MD212" i="65032"/>
  <c r="MC276" i="65032"/>
  <c r="MD276" i="65032" s="1"/>
  <c r="MC267" i="65032"/>
  <c r="MD267" i="65032" s="1"/>
  <c r="MD203" i="65032"/>
  <c r="MD51" i="65032"/>
  <c r="MC178" i="65032"/>
  <c r="MI196" i="65032"/>
  <c r="MI260" i="65032" s="1"/>
  <c r="MJ69" i="65032"/>
  <c r="MJ86" i="65032"/>
  <c r="MI213" i="65032"/>
  <c r="MI277" i="65032" s="1"/>
  <c r="MN37" i="65032"/>
  <c r="MM164" i="65032"/>
  <c r="MM228" i="65032" s="1"/>
  <c r="LZ171" i="65032"/>
  <c r="LY235" i="65032"/>
  <c r="LZ235" i="65032" s="1"/>
  <c r="MG157" i="65032"/>
  <c r="MH30" i="65032"/>
  <c r="ME154" i="65032"/>
  <c r="ME218" i="65032" s="1"/>
  <c r="MF27" i="65032"/>
  <c r="MW190" i="65032"/>
  <c r="MX63" i="65032"/>
  <c r="MH69" i="65032"/>
  <c r="MG196" i="65032"/>
  <c r="MK164" i="65032"/>
  <c r="ML37" i="65032"/>
  <c r="MJ30" i="65032"/>
  <c r="MI157" i="65032"/>
  <c r="MI221" i="65032" s="1"/>
  <c r="MZ63" i="65032"/>
  <c r="MY190" i="65032"/>
  <c r="MY254" i="65032" s="1"/>
  <c r="FS28" i="65032"/>
  <c r="ME28" i="65032"/>
  <c r="MC28" i="65032"/>
  <c r="MB155" i="65032"/>
  <c r="MB219" i="65032" s="1"/>
  <c r="MC154" i="65032"/>
  <c r="MD27" i="65032"/>
  <c r="MG213" i="65032"/>
  <c r="MH86" i="65032"/>
  <c r="LY219" i="65032"/>
  <c r="LZ219" i="65032" s="1"/>
  <c r="LZ155" i="65032"/>
  <c r="FS44" i="65032"/>
  <c r="ME44" i="65032"/>
  <c r="MC44" i="65032"/>
  <c r="MB171" i="65032"/>
  <c r="MB235" i="65032" s="1"/>
  <c r="MY67" i="65032"/>
  <c r="FX67" i="65032"/>
  <c r="MV194" i="65032"/>
  <c r="MV258" i="65032" s="1"/>
  <c r="MW67" i="65032"/>
  <c r="MY74" i="65032"/>
  <c r="MW74" i="65032"/>
  <c r="FX74" i="65032"/>
  <c r="MV201" i="65032"/>
  <c r="MV265" i="65032" s="1"/>
  <c r="MH59" i="65032"/>
  <c r="MG186" i="65032"/>
  <c r="MG192" i="65032"/>
  <c r="MH65" i="65032"/>
  <c r="MK71" i="65032"/>
  <c r="MJ198" i="65032"/>
  <c r="MJ262" i="65032" s="1"/>
  <c r="FU71" i="65032"/>
  <c r="MM71" i="65032"/>
  <c r="MJ59" i="65032"/>
  <c r="MI186" i="65032"/>
  <c r="MI250" i="65032" s="1"/>
  <c r="MH198" i="65032"/>
  <c r="MG262" i="65032"/>
  <c r="MH262" i="65032" s="1"/>
  <c r="MT36" i="65032"/>
  <c r="MS163" i="65032"/>
  <c r="MH179" i="65032"/>
  <c r="MG243" i="65032"/>
  <c r="MH243" i="65032" s="1"/>
  <c r="MR202" i="65032"/>
  <c r="MR266" i="65032" s="1"/>
  <c r="MU75" i="65032"/>
  <c r="FW75" i="65032"/>
  <c r="MS75" i="65032"/>
  <c r="MM52" i="65032"/>
  <c r="MK52" i="65032"/>
  <c r="FU52" i="65032"/>
  <c r="MJ179" i="65032"/>
  <c r="MJ243" i="65032" s="1"/>
  <c r="MH47" i="65032"/>
  <c r="MG174" i="65032"/>
  <c r="MV36" i="65032"/>
  <c r="MU163" i="65032"/>
  <c r="MU227" i="65032" s="1"/>
  <c r="MJ65" i="65032"/>
  <c r="MI192" i="65032"/>
  <c r="MI256" i="65032" s="1"/>
  <c r="MG39" i="65032"/>
  <c r="MI39" i="65032"/>
  <c r="FT39" i="65032"/>
  <c r="MF166" i="65032"/>
  <c r="MF230" i="65032" s="1"/>
  <c r="MG210" i="65032"/>
  <c r="MH83" i="65032"/>
  <c r="MJ47" i="65032"/>
  <c r="MI174" i="65032"/>
  <c r="MI238" i="65032" s="1"/>
  <c r="MU60" i="65032"/>
  <c r="MS60" i="65032"/>
  <c r="MR187" i="65032"/>
  <c r="MR251" i="65032" s="1"/>
  <c r="FW60" i="65032"/>
  <c r="MD166" i="65032"/>
  <c r="MC230" i="65032"/>
  <c r="MD230" i="65032" s="1"/>
  <c r="MI54" i="65032"/>
  <c r="MG54" i="65032"/>
  <c r="FT54" i="65032"/>
  <c r="MF181" i="65032"/>
  <c r="MF245" i="65032" s="1"/>
  <c r="MP187" i="65032"/>
  <c r="MO251" i="65032"/>
  <c r="MP251" i="65032" s="1"/>
  <c r="MT201" i="65032"/>
  <c r="MS265" i="65032"/>
  <c r="MT265" i="65032" s="1"/>
  <c r="MO266" i="65032"/>
  <c r="MP266" i="65032" s="1"/>
  <c r="MP202" i="65032"/>
  <c r="MI210" i="65032"/>
  <c r="MI274" i="65032" s="1"/>
  <c r="MJ83" i="65032"/>
  <c r="MC245" i="65032"/>
  <c r="MD245" i="65032" s="1"/>
  <c r="MD181" i="65032"/>
  <c r="MS258" i="65032"/>
  <c r="MT258" i="65032" s="1"/>
  <c r="MT194" i="65032"/>
  <c r="MI77" i="65032"/>
  <c r="MG77" i="65032"/>
  <c r="MF204" i="65032"/>
  <c r="MF268" i="65032" s="1"/>
  <c r="FT77" i="65032"/>
  <c r="MC268" i="65032"/>
  <c r="MD268" i="65032" s="1"/>
  <c r="MD204" i="65032"/>
  <c r="MG53" i="65032"/>
  <c r="MF180" i="65032"/>
  <c r="MF244" i="65032" s="1"/>
  <c r="MI53" i="65032"/>
  <c r="FT53" i="65032"/>
  <c r="MC246" i="65032"/>
  <c r="MD246" i="65032" s="1"/>
  <c r="MD182" i="65032"/>
  <c r="MI55" i="65032"/>
  <c r="MG55" i="65032"/>
  <c r="MF182" i="65032"/>
  <c r="MF246" i="65032" s="1"/>
  <c r="FT55" i="65032"/>
  <c r="MC244" i="65032"/>
  <c r="MD244" i="65032" s="1"/>
  <c r="MD180" i="65032"/>
  <c r="MI58" i="65032"/>
  <c r="MG58" i="65032"/>
  <c r="FT58" i="65032"/>
  <c r="MF185" i="65032"/>
  <c r="MF249" i="65032" s="1"/>
  <c r="MD185" i="65032"/>
  <c r="MC249" i="65032"/>
  <c r="MD249" i="65032" s="1"/>
  <c r="MS257" i="65032" l="1"/>
  <c r="MT257" i="65032" s="1"/>
  <c r="MT193" i="65032"/>
  <c r="FX66" i="65032"/>
  <c r="MW66" i="65032"/>
  <c r="MV193" i="65032"/>
  <c r="MV257" i="65032" s="1"/>
  <c r="MY66" i="65032"/>
  <c r="MS175" i="65032"/>
  <c r="MT48" i="65032"/>
  <c r="MV48" i="65032"/>
  <c r="MU175" i="65032"/>
  <c r="MU239" i="65032" s="1"/>
  <c r="MD176" i="65032"/>
  <c r="MC240" i="65032"/>
  <c r="MD240" i="65032" s="1"/>
  <c r="MI49" i="65032"/>
  <c r="MG49" i="65032"/>
  <c r="FT49" i="65032"/>
  <c r="MF176" i="65032"/>
  <c r="MF240" i="65032" s="1"/>
  <c r="NC70" i="65032"/>
  <c r="NA70" i="65032"/>
  <c r="FY70" i="65032"/>
  <c r="MZ197" i="65032"/>
  <c r="MZ261" i="65032" s="1"/>
  <c r="PE253" i="65032"/>
  <c r="PF253" i="65032" s="1"/>
  <c r="PF189" i="65032"/>
  <c r="GN62" i="65032"/>
  <c r="PK62" i="65032"/>
  <c r="PH189" i="65032"/>
  <c r="PH253" i="65032" s="1"/>
  <c r="PI62" i="65032"/>
  <c r="MX197" i="65032"/>
  <c r="MW261" i="65032"/>
  <c r="MX261" i="65032" s="1"/>
  <c r="NJ177" i="65032"/>
  <c r="NI241" i="65032"/>
  <c r="NJ241" i="65032" s="1"/>
  <c r="NO50" i="65032"/>
  <c r="NL177" i="65032"/>
  <c r="NL241" i="65032" s="1"/>
  <c r="GB50" i="65032"/>
  <c r="NM50" i="65032"/>
  <c r="FT38" i="65032"/>
  <c r="MI38" i="65032"/>
  <c r="MG38" i="65032"/>
  <c r="MF165" i="65032"/>
  <c r="MF229" i="65032" s="1"/>
  <c r="MC229" i="65032"/>
  <c r="MD229" i="65032" s="1"/>
  <c r="MD165" i="65032"/>
  <c r="MF159" i="65032"/>
  <c r="MF223" i="65032" s="1"/>
  <c r="FT32" i="65032"/>
  <c r="MG32" i="65032"/>
  <c r="MI32" i="65032"/>
  <c r="MY31" i="65032"/>
  <c r="MW31" i="65032"/>
  <c r="FX31" i="65032"/>
  <c r="MV158" i="65032"/>
  <c r="MV222" i="65032" s="1"/>
  <c r="MS222" i="65032"/>
  <c r="MT222" i="65032" s="1"/>
  <c r="MT158" i="65032"/>
  <c r="MC223" i="65032"/>
  <c r="MD223" i="65032" s="1"/>
  <c r="MD159" i="65032"/>
  <c r="MI170" i="65032"/>
  <c r="MI234" i="65032" s="1"/>
  <c r="MJ43" i="65032"/>
  <c r="MH43" i="65032"/>
  <c r="MG170" i="65032"/>
  <c r="MM168" i="65032"/>
  <c r="MM232" i="65032" s="1"/>
  <c r="MN41" i="65032"/>
  <c r="MM42" i="65032"/>
  <c r="FU42" i="65032"/>
  <c r="MJ169" i="65032"/>
  <c r="MJ233" i="65032" s="1"/>
  <c r="MK42" i="65032"/>
  <c r="ML41" i="65032"/>
  <c r="MK168" i="65032"/>
  <c r="MW78" i="65032"/>
  <c r="FX78" i="65032"/>
  <c r="MV205" i="65032"/>
  <c r="MV269" i="65032" s="1"/>
  <c r="MY78" i="65032"/>
  <c r="MH169" i="65032"/>
  <c r="MG233" i="65032"/>
  <c r="MH233" i="65032" s="1"/>
  <c r="MS269" i="65032"/>
  <c r="MT269" i="65032" s="1"/>
  <c r="MT205" i="65032"/>
  <c r="FY79" i="65032"/>
  <c r="NC79" i="65032"/>
  <c r="NA79" i="65032"/>
  <c r="MZ206" i="65032"/>
  <c r="MZ270" i="65032" s="1"/>
  <c r="MW270" i="65032"/>
  <c r="MX270" i="65032" s="1"/>
  <c r="MX206" i="65032"/>
  <c r="NA161" i="65032"/>
  <c r="NB34" i="65032"/>
  <c r="MD33" i="65032"/>
  <c r="MC160" i="65032"/>
  <c r="ME160" i="65032"/>
  <c r="ME224" i="65032" s="1"/>
  <c r="MF33" i="65032"/>
  <c r="NC161" i="65032"/>
  <c r="NC225" i="65032" s="1"/>
  <c r="ND34" i="65032"/>
  <c r="NV208" i="65032"/>
  <c r="NU272" i="65032"/>
  <c r="NV272" i="65032" s="1"/>
  <c r="MN200" i="65032"/>
  <c r="MN264" i="65032" s="1"/>
  <c r="FV73" i="65032"/>
  <c r="MQ73" i="65032"/>
  <c r="MO73" i="65032"/>
  <c r="ML200" i="65032"/>
  <c r="MK264" i="65032"/>
  <c r="ML264" i="65032" s="1"/>
  <c r="OF84" i="65032"/>
  <c r="OE211" i="65032"/>
  <c r="OE275" i="65032" s="1"/>
  <c r="MH46" i="65032"/>
  <c r="MG173" i="65032"/>
  <c r="MR57" i="65032"/>
  <c r="MQ184" i="65032"/>
  <c r="MQ248" i="65032" s="1"/>
  <c r="NX208" i="65032"/>
  <c r="NX272" i="65032" s="1"/>
  <c r="GE81" i="65032"/>
  <c r="NY81" i="65032"/>
  <c r="OA81" i="65032"/>
  <c r="OC211" i="65032"/>
  <c r="OD84" i="65032"/>
  <c r="MI173" i="65032"/>
  <c r="MI237" i="65032" s="1"/>
  <c r="MJ46" i="65032"/>
  <c r="MP57" i="65032"/>
  <c r="MO184" i="65032"/>
  <c r="MJ68" i="65032"/>
  <c r="MI195" i="65032"/>
  <c r="MI259" i="65032" s="1"/>
  <c r="MT207" i="65032"/>
  <c r="MS271" i="65032"/>
  <c r="MT271" i="65032" s="1"/>
  <c r="MY72" i="65032"/>
  <c r="FX72" i="65032"/>
  <c r="MV199" i="65032"/>
  <c r="MV263" i="65032" s="1"/>
  <c r="MW72" i="65032"/>
  <c r="MY209" i="65032"/>
  <c r="MY273" i="65032" s="1"/>
  <c r="MZ82" i="65032"/>
  <c r="MC167" i="65032"/>
  <c r="MD40" i="65032"/>
  <c r="MW80" i="65032"/>
  <c r="MY80" i="65032"/>
  <c r="MV207" i="65032"/>
  <c r="MV271" i="65032" s="1"/>
  <c r="FX80" i="65032"/>
  <c r="NA35" i="65032"/>
  <c r="NC35" i="65032"/>
  <c r="FY35" i="65032"/>
  <c r="MZ162" i="65032"/>
  <c r="MZ226" i="65032" s="1"/>
  <c r="MH68" i="65032"/>
  <c r="MG195" i="65032"/>
  <c r="ML156" i="65032"/>
  <c r="MK220" i="65032"/>
  <c r="ML220" i="65032" s="1"/>
  <c r="MX183" i="65032"/>
  <c r="MW247" i="65032"/>
  <c r="MX247" i="65032" s="1"/>
  <c r="MO29" i="65032"/>
  <c r="MN156" i="65032"/>
  <c r="MN220" i="65032" s="1"/>
  <c r="FV29" i="65032"/>
  <c r="MQ29" i="65032"/>
  <c r="MU61" i="65032"/>
  <c r="MR188" i="65032"/>
  <c r="MR252" i="65032" s="1"/>
  <c r="MS61" i="65032"/>
  <c r="FW61" i="65032"/>
  <c r="MX162" i="65032"/>
  <c r="MW226" i="65032"/>
  <c r="MX226" i="65032" s="1"/>
  <c r="MP188" i="65032"/>
  <c r="MO252" i="65032"/>
  <c r="MP252" i="65032" s="1"/>
  <c r="ME167" i="65032"/>
  <c r="ME231" i="65032" s="1"/>
  <c r="MF40" i="65032"/>
  <c r="MT199" i="65032"/>
  <c r="MS263" i="65032"/>
  <c r="MT263" i="65032" s="1"/>
  <c r="NC56" i="65032"/>
  <c r="FY56" i="65032"/>
  <c r="MZ183" i="65032"/>
  <c r="MZ247" i="65032" s="1"/>
  <c r="NA56" i="65032"/>
  <c r="MX82" i="65032"/>
  <c r="MW209" i="65032"/>
  <c r="FT51" i="65032"/>
  <c r="MI51" i="65032"/>
  <c r="MG51" i="65032"/>
  <c r="MF178" i="65032"/>
  <c r="MF242" i="65032" s="1"/>
  <c r="MC172" i="65032"/>
  <c r="MD45" i="65032"/>
  <c r="MI203" i="65032"/>
  <c r="MI267" i="65032" s="1"/>
  <c r="MJ76" i="65032"/>
  <c r="MF45" i="65032"/>
  <c r="ME172" i="65032"/>
  <c r="ME236" i="65032" s="1"/>
  <c r="MP191" i="65032"/>
  <c r="MO255" i="65032"/>
  <c r="MP255" i="65032" s="1"/>
  <c r="MI212" i="65032"/>
  <c r="MI276" i="65032" s="1"/>
  <c r="MJ85" i="65032"/>
  <c r="MC242" i="65032"/>
  <c r="MD242" i="65032" s="1"/>
  <c r="MD178" i="65032"/>
  <c r="MR191" i="65032"/>
  <c r="MR255" i="65032" s="1"/>
  <c r="FW64" i="65032"/>
  <c r="MS64" i="65032"/>
  <c r="MU64" i="65032"/>
  <c r="MH85" i="65032"/>
  <c r="MG212" i="65032"/>
  <c r="MG203" i="65032"/>
  <c r="MH76" i="65032"/>
  <c r="FS24" i="65032"/>
  <c r="ME171" i="65032"/>
  <c r="ME235" i="65032" s="1"/>
  <c r="MF44" i="65032"/>
  <c r="FY63" i="65032"/>
  <c r="NC63" i="65032"/>
  <c r="NA63" i="65032"/>
  <c r="MZ190" i="65032"/>
  <c r="MZ254" i="65032" s="1"/>
  <c r="ML164" i="65032"/>
  <c r="MK228" i="65032"/>
  <c r="ML228" i="65032" s="1"/>
  <c r="MG260" i="65032"/>
  <c r="MH260" i="65032" s="1"/>
  <c r="MH196" i="65032"/>
  <c r="MJ213" i="65032"/>
  <c r="MJ277" i="65032" s="1"/>
  <c r="FU86" i="65032"/>
  <c r="MM86" i="65032"/>
  <c r="MK86" i="65032"/>
  <c r="MH213" i="65032"/>
  <c r="MG277" i="65032"/>
  <c r="MH277" i="65032" s="1"/>
  <c r="MD154" i="65032"/>
  <c r="MC218" i="65032"/>
  <c r="MD218" i="65032" s="1"/>
  <c r="MC155" i="65032"/>
  <c r="MD28" i="65032"/>
  <c r="MK30" i="65032"/>
  <c r="MJ157" i="65032"/>
  <c r="MJ221" i="65032" s="1"/>
  <c r="MM30" i="65032"/>
  <c r="FU30" i="65032"/>
  <c r="MW254" i="65032"/>
  <c r="MX254" i="65032" s="1"/>
  <c r="MX190" i="65032"/>
  <c r="FU69" i="65032"/>
  <c r="MM69" i="65032"/>
  <c r="MK69" i="65032"/>
  <c r="MJ196" i="65032"/>
  <c r="MJ260" i="65032" s="1"/>
  <c r="MC171" i="65032"/>
  <c r="MD44" i="65032"/>
  <c r="ME155" i="65032"/>
  <c r="ME219" i="65032" s="1"/>
  <c r="MF28" i="65032"/>
  <c r="MI27" i="65032"/>
  <c r="MG27" i="65032"/>
  <c r="MF154" i="65032"/>
  <c r="MF218" i="65032" s="1"/>
  <c r="FT27" i="65032"/>
  <c r="MH157" i="65032"/>
  <c r="MG221" i="65032"/>
  <c r="MH221" i="65032" s="1"/>
  <c r="FV37" i="65032"/>
  <c r="MQ37" i="65032"/>
  <c r="MO37" i="65032"/>
  <c r="MN164" i="65032"/>
  <c r="MN228" i="65032" s="1"/>
  <c r="MG181" i="65032"/>
  <c r="MH54" i="65032"/>
  <c r="FU65" i="65032"/>
  <c r="MM65" i="65032"/>
  <c r="MK65" i="65032"/>
  <c r="MJ192" i="65032"/>
  <c r="MJ256" i="65032" s="1"/>
  <c r="MW36" i="65032"/>
  <c r="MY36" i="65032"/>
  <c r="MV163" i="65032"/>
  <c r="MV227" i="65032" s="1"/>
  <c r="FX36" i="65032"/>
  <c r="MX74" i="65032"/>
  <c r="MW201" i="65032"/>
  <c r="MW194" i="65032"/>
  <c r="MX67" i="65032"/>
  <c r="MI181" i="65032"/>
  <c r="MI245" i="65032" s="1"/>
  <c r="MJ54" i="65032"/>
  <c r="MK47" i="65032"/>
  <c r="MM47" i="65032"/>
  <c r="MJ174" i="65032"/>
  <c r="MJ238" i="65032" s="1"/>
  <c r="FU47" i="65032"/>
  <c r="MV75" i="65032"/>
  <c r="MU202" i="65032"/>
  <c r="MU266" i="65032" s="1"/>
  <c r="MK59" i="65032"/>
  <c r="MM59" i="65032"/>
  <c r="MJ186" i="65032"/>
  <c r="MJ250" i="65032" s="1"/>
  <c r="FU59" i="65032"/>
  <c r="MZ74" i="65032"/>
  <c r="MY201" i="65032"/>
  <c r="MY265" i="65032" s="1"/>
  <c r="FU83" i="65032"/>
  <c r="MK83" i="65032"/>
  <c r="MJ210" i="65032"/>
  <c r="MJ274" i="65032" s="1"/>
  <c r="MM83" i="65032"/>
  <c r="MT60" i="65032"/>
  <c r="MS187" i="65032"/>
  <c r="MH210" i="65032"/>
  <c r="MG274" i="65032"/>
  <c r="MH274" i="65032" s="1"/>
  <c r="MH39" i="65032"/>
  <c r="MG166" i="65032"/>
  <c r="MM198" i="65032"/>
  <c r="MM262" i="65032" s="1"/>
  <c r="MN71" i="65032"/>
  <c r="MM179" i="65032"/>
  <c r="MM243" i="65032" s="1"/>
  <c r="MN52" i="65032"/>
  <c r="MH186" i="65032"/>
  <c r="MG250" i="65032"/>
  <c r="MH250" i="65032" s="1"/>
  <c r="MJ39" i="65032"/>
  <c r="MI166" i="65032"/>
  <c r="MI230" i="65032" s="1"/>
  <c r="MT163" i="65032"/>
  <c r="MS227" i="65032"/>
  <c r="MT227" i="65032" s="1"/>
  <c r="MK198" i="65032"/>
  <c r="ML71" i="65032"/>
  <c r="MV60" i="65032"/>
  <c r="MU187" i="65032"/>
  <c r="MU251" i="65032" s="1"/>
  <c r="MH174" i="65032"/>
  <c r="MG238" i="65032"/>
  <c r="MH238" i="65032" s="1"/>
  <c r="ML52" i="65032"/>
  <c r="MK179" i="65032"/>
  <c r="MS202" i="65032"/>
  <c r="MT75" i="65032"/>
  <c r="MH192" i="65032"/>
  <c r="MG256" i="65032"/>
  <c r="MH256" i="65032" s="1"/>
  <c r="MY194" i="65032"/>
  <c r="MY258" i="65032" s="1"/>
  <c r="MZ67" i="65032"/>
  <c r="MG204" i="65032"/>
  <c r="MH77" i="65032"/>
  <c r="MI204" i="65032"/>
  <c r="MI268" i="65032" s="1"/>
  <c r="MJ77" i="65032"/>
  <c r="MG182" i="65032"/>
  <c r="MH55" i="65032"/>
  <c r="MI182" i="65032"/>
  <c r="MI246" i="65032" s="1"/>
  <c r="MJ55" i="65032"/>
  <c r="MJ53" i="65032"/>
  <c r="MI180" i="65032"/>
  <c r="MI244" i="65032" s="1"/>
  <c r="MH53" i="65032"/>
  <c r="MG180" i="65032"/>
  <c r="MH58" i="65032"/>
  <c r="MG185" i="65032"/>
  <c r="MJ58" i="65032"/>
  <c r="MI185" i="65032"/>
  <c r="MI249" i="65032" s="1"/>
  <c r="MW193" i="65032" l="1"/>
  <c r="MX66" i="65032"/>
  <c r="MZ66" i="65032"/>
  <c r="MY193" i="65032"/>
  <c r="MY257" i="65032" s="1"/>
  <c r="MW48" i="65032"/>
  <c r="MV175" i="65032"/>
  <c r="MV239" i="65032" s="1"/>
  <c r="FX48" i="65032"/>
  <c r="MY48" i="65032"/>
  <c r="MS239" i="65032"/>
  <c r="MT239" i="65032" s="1"/>
  <c r="MT175" i="65032"/>
  <c r="MG176" i="65032"/>
  <c r="MH49" i="65032"/>
  <c r="MJ49" i="65032"/>
  <c r="MI176" i="65032"/>
  <c r="MI240" i="65032" s="1"/>
  <c r="NB70" i="65032"/>
  <c r="NA197" i="65032"/>
  <c r="PK189" i="65032"/>
  <c r="PK253" i="65032" s="1"/>
  <c r="PL62" i="65032"/>
  <c r="PI189" i="65032"/>
  <c r="PJ62" i="65032"/>
  <c r="ND70" i="65032"/>
  <c r="NC197" i="65032"/>
  <c r="NC261" i="65032" s="1"/>
  <c r="NP50" i="65032"/>
  <c r="NO177" i="65032"/>
  <c r="NO241" i="65032" s="1"/>
  <c r="NM177" i="65032"/>
  <c r="NN50" i="65032"/>
  <c r="MW158" i="65032"/>
  <c r="MX31" i="65032"/>
  <c r="MZ31" i="65032"/>
  <c r="MY158" i="65032"/>
  <c r="MY222" i="65032" s="1"/>
  <c r="MI159" i="65032"/>
  <c r="MI223" i="65032" s="1"/>
  <c r="MJ32" i="65032"/>
  <c r="MI165" i="65032"/>
  <c r="MI229" i="65032" s="1"/>
  <c r="MJ38" i="65032"/>
  <c r="MH38" i="65032"/>
  <c r="MG165" i="65032"/>
  <c r="MG159" i="65032"/>
  <c r="MH32" i="65032"/>
  <c r="MM43" i="65032"/>
  <c r="MK43" i="65032"/>
  <c r="FU43" i="65032"/>
  <c r="MJ170" i="65032"/>
  <c r="MJ234" i="65032" s="1"/>
  <c r="MH170" i="65032"/>
  <c r="MG234" i="65032"/>
  <c r="MH234" i="65032" s="1"/>
  <c r="MZ78" i="65032"/>
  <c r="MY205" i="65032"/>
  <c r="MY269" i="65032" s="1"/>
  <c r="ML168" i="65032"/>
  <c r="MK232" i="65032"/>
  <c r="ML232" i="65032" s="1"/>
  <c r="ML42" i="65032"/>
  <c r="MK169" i="65032"/>
  <c r="MQ41" i="65032"/>
  <c r="MO41" i="65032"/>
  <c r="MN168" i="65032"/>
  <c r="MN232" i="65032" s="1"/>
  <c r="FV41" i="65032"/>
  <c r="MN42" i="65032"/>
  <c r="MM169" i="65032"/>
  <c r="MM233" i="65032" s="1"/>
  <c r="MX78" i="65032"/>
  <c r="MW205" i="65032"/>
  <c r="ND79" i="65032"/>
  <c r="NC206" i="65032"/>
  <c r="NC270" i="65032" s="1"/>
  <c r="NB79" i="65032"/>
  <c r="NA206" i="65032"/>
  <c r="NG34" i="65032"/>
  <c r="ND161" i="65032"/>
  <c r="ND225" i="65032" s="1"/>
  <c r="FZ34" i="65032"/>
  <c r="NE34" i="65032"/>
  <c r="MI33" i="65032"/>
  <c r="MG33" i="65032"/>
  <c r="MF160" i="65032"/>
  <c r="MF224" i="65032" s="1"/>
  <c r="FT33" i="65032"/>
  <c r="MC224" i="65032"/>
  <c r="MD224" i="65032" s="1"/>
  <c r="MD160" i="65032"/>
  <c r="NA225" i="65032"/>
  <c r="NB225" i="65032" s="1"/>
  <c r="NB161" i="65032"/>
  <c r="MH173" i="65032"/>
  <c r="MG237" i="65032"/>
  <c r="MH237" i="65032" s="1"/>
  <c r="OD211" i="65032"/>
  <c r="OC275" i="65032"/>
  <c r="OD275" i="65032" s="1"/>
  <c r="MQ200" i="65032"/>
  <c r="MQ264" i="65032" s="1"/>
  <c r="MR73" i="65032"/>
  <c r="MP184" i="65032"/>
  <c r="MO248" i="65032"/>
  <c r="MP248" i="65032" s="1"/>
  <c r="MJ173" i="65032"/>
  <c r="MJ237" i="65032" s="1"/>
  <c r="FU46" i="65032"/>
  <c r="MK46" i="65032"/>
  <c r="MM46" i="65032"/>
  <c r="OA208" i="65032"/>
  <c r="OA272" i="65032" s="1"/>
  <c r="OB81" i="65032"/>
  <c r="MO200" i="65032"/>
  <c r="MP73" i="65032"/>
  <c r="NY208" i="65032"/>
  <c r="NZ81" i="65032"/>
  <c r="MS57" i="65032"/>
  <c r="FW57" i="65032"/>
  <c r="MR184" i="65032"/>
  <c r="MR248" i="65032" s="1"/>
  <c r="MU57" i="65032"/>
  <c r="OG84" i="65032"/>
  <c r="OF211" i="65032"/>
  <c r="OF275" i="65032" s="1"/>
  <c r="OI84" i="65032"/>
  <c r="GG84" i="65032"/>
  <c r="MW273" i="65032"/>
  <c r="MX273" i="65032" s="1"/>
  <c r="MX209" i="65032"/>
  <c r="FT40" i="65032"/>
  <c r="MI40" i="65032"/>
  <c r="MG40" i="65032"/>
  <c r="MF167" i="65032"/>
  <c r="MF231" i="65032" s="1"/>
  <c r="MQ156" i="65032"/>
  <c r="MQ220" i="65032" s="1"/>
  <c r="MR29" i="65032"/>
  <c r="MH195" i="65032"/>
  <c r="MG259" i="65032"/>
  <c r="MH259" i="65032" s="1"/>
  <c r="NC162" i="65032"/>
  <c r="NC226" i="65032" s="1"/>
  <c r="ND35" i="65032"/>
  <c r="NC82" i="65032"/>
  <c r="NA82" i="65032"/>
  <c r="MZ209" i="65032"/>
  <c r="MZ273" i="65032" s="1"/>
  <c r="FY82" i="65032"/>
  <c r="ND56" i="65032"/>
  <c r="NC183" i="65032"/>
  <c r="NC247" i="65032" s="1"/>
  <c r="MS188" i="65032"/>
  <c r="MT61" i="65032"/>
  <c r="NB35" i="65032"/>
  <c r="NA162" i="65032"/>
  <c r="MD167" i="65032"/>
  <c r="MC231" i="65032"/>
  <c r="MD231" i="65032" s="1"/>
  <c r="MZ72" i="65032"/>
  <c r="MY199" i="65032"/>
  <c r="MY263" i="65032" s="1"/>
  <c r="NB56" i="65032"/>
  <c r="NA183" i="65032"/>
  <c r="MY207" i="65032"/>
  <c r="MY271" i="65032" s="1"/>
  <c r="MZ80" i="65032"/>
  <c r="MW199" i="65032"/>
  <c r="MX72" i="65032"/>
  <c r="MU188" i="65032"/>
  <c r="MU252" i="65032" s="1"/>
  <c r="MV61" i="65032"/>
  <c r="MO156" i="65032"/>
  <c r="MP29" i="65032"/>
  <c r="MX80" i="65032"/>
  <c r="MW207" i="65032"/>
  <c r="MJ195" i="65032"/>
  <c r="MJ259" i="65032" s="1"/>
  <c r="MM68" i="65032"/>
  <c r="MK68" i="65032"/>
  <c r="FU68" i="65032"/>
  <c r="MV64" i="65032"/>
  <c r="MU191" i="65032"/>
  <c r="MU255" i="65032" s="1"/>
  <c r="MK76" i="65032"/>
  <c r="MJ203" i="65032"/>
  <c r="MJ267" i="65032" s="1"/>
  <c r="FU76" i="65032"/>
  <c r="MM76" i="65032"/>
  <c r="MH203" i="65032"/>
  <c r="MG267" i="65032"/>
  <c r="MH267" i="65032" s="1"/>
  <c r="MT64" i="65032"/>
  <c r="MS191" i="65032"/>
  <c r="MH51" i="65032"/>
  <c r="MG178" i="65032"/>
  <c r="MG276" i="65032"/>
  <c r="MH276" i="65032" s="1"/>
  <c r="MH212" i="65032"/>
  <c r="MJ212" i="65032"/>
  <c r="MJ276" i="65032" s="1"/>
  <c r="MM85" i="65032"/>
  <c r="FU85" i="65032"/>
  <c r="MK85" i="65032"/>
  <c r="MI178" i="65032"/>
  <c r="MI242" i="65032" s="1"/>
  <c r="MJ51" i="65032"/>
  <c r="MG45" i="65032"/>
  <c r="MI45" i="65032"/>
  <c r="FT45" i="65032"/>
  <c r="MF172" i="65032"/>
  <c r="MF236" i="65032" s="1"/>
  <c r="MD172" i="65032"/>
  <c r="MC236" i="65032"/>
  <c r="MD236" i="65032" s="1"/>
  <c r="MG154" i="65032"/>
  <c r="MH27" i="65032"/>
  <c r="MM196" i="65032"/>
  <c r="MM260" i="65032" s="1"/>
  <c r="MN69" i="65032"/>
  <c r="NC190" i="65032"/>
  <c r="NC254" i="65032" s="1"/>
  <c r="ND63" i="65032"/>
  <c r="MP37" i="65032"/>
  <c r="MO164" i="65032"/>
  <c r="MI154" i="65032"/>
  <c r="MI218" i="65032" s="1"/>
  <c r="MJ27" i="65032"/>
  <c r="MC235" i="65032"/>
  <c r="MD235" i="65032" s="1"/>
  <c r="MD171" i="65032"/>
  <c r="MM157" i="65032"/>
  <c r="MM221" i="65032" s="1"/>
  <c r="MN30" i="65032"/>
  <c r="MD155" i="65032"/>
  <c r="MC219" i="65032"/>
  <c r="MD219" i="65032" s="1"/>
  <c r="MQ164" i="65032"/>
  <c r="MQ228" i="65032" s="1"/>
  <c r="MR37" i="65032"/>
  <c r="MI28" i="65032"/>
  <c r="MG28" i="65032"/>
  <c r="FT28" i="65032"/>
  <c r="MF155" i="65032"/>
  <c r="MF219" i="65032" s="1"/>
  <c r="MK213" i="65032"/>
  <c r="ML86" i="65032"/>
  <c r="FT44" i="65032"/>
  <c r="MI44" i="65032"/>
  <c r="MG44" i="65032"/>
  <c r="MF171" i="65032"/>
  <c r="MF235" i="65032" s="1"/>
  <c r="ML69" i="65032"/>
  <c r="MK196" i="65032"/>
  <c r="ML30" i="65032"/>
  <c r="MK157" i="65032"/>
  <c r="MN86" i="65032"/>
  <c r="MM213" i="65032"/>
  <c r="MM277" i="65032" s="1"/>
  <c r="NA190" i="65032"/>
  <c r="NB63" i="65032"/>
  <c r="MT187" i="65032"/>
  <c r="MS251" i="65032"/>
  <c r="MT251" i="65032" s="1"/>
  <c r="MJ166" i="65032"/>
  <c r="MJ230" i="65032" s="1"/>
  <c r="MK39" i="65032"/>
  <c r="FU39" i="65032"/>
  <c r="MM39" i="65032"/>
  <c r="ML47" i="65032"/>
  <c r="MK174" i="65032"/>
  <c r="MK192" i="65032"/>
  <c r="ML65" i="65032"/>
  <c r="NA67" i="65032"/>
  <c r="FY67" i="65032"/>
  <c r="MZ194" i="65032"/>
  <c r="MZ258" i="65032" s="1"/>
  <c r="NC67" i="65032"/>
  <c r="ML179" i="65032"/>
  <c r="MK243" i="65032"/>
  <c r="ML243" i="65032" s="1"/>
  <c r="MG230" i="65032"/>
  <c r="MH230" i="65032" s="1"/>
  <c r="MH166" i="65032"/>
  <c r="ML83" i="65032"/>
  <c r="MK210" i="65032"/>
  <c r="MM186" i="65032"/>
  <c r="MM250" i="65032" s="1"/>
  <c r="MN59" i="65032"/>
  <c r="MM54" i="65032"/>
  <c r="MK54" i="65032"/>
  <c r="MJ181" i="65032"/>
  <c r="MJ245" i="65032" s="1"/>
  <c r="FU54" i="65032"/>
  <c r="MY163" i="65032"/>
  <c r="MY227" i="65032" s="1"/>
  <c r="MZ36" i="65032"/>
  <c r="MM192" i="65032"/>
  <c r="MM256" i="65032" s="1"/>
  <c r="MN65" i="65032"/>
  <c r="MN83" i="65032"/>
  <c r="MM210" i="65032"/>
  <c r="MM274" i="65032" s="1"/>
  <c r="MM174" i="65032"/>
  <c r="MM238" i="65032" s="1"/>
  <c r="MN47" i="65032"/>
  <c r="MW265" i="65032"/>
  <c r="MX265" i="65032" s="1"/>
  <c r="MX201" i="65032"/>
  <c r="ML198" i="65032"/>
  <c r="MK262" i="65032"/>
  <c r="ML262" i="65032" s="1"/>
  <c r="NA74" i="65032"/>
  <c r="NC74" i="65032"/>
  <c r="FY74" i="65032"/>
  <c r="MZ201" i="65032"/>
  <c r="MZ265" i="65032" s="1"/>
  <c r="MS266" i="65032"/>
  <c r="MT266" i="65032" s="1"/>
  <c r="MT202" i="65032"/>
  <c r="MY60" i="65032"/>
  <c r="FX60" i="65032"/>
  <c r="MV187" i="65032"/>
  <c r="MV251" i="65032" s="1"/>
  <c r="MW60" i="65032"/>
  <c r="MO52" i="65032"/>
  <c r="MQ52" i="65032"/>
  <c r="FV52" i="65032"/>
  <c r="MN179" i="65032"/>
  <c r="MN243" i="65032" s="1"/>
  <c r="MN198" i="65032"/>
  <c r="MN262" i="65032" s="1"/>
  <c r="MO71" i="65032"/>
  <c r="MQ71" i="65032"/>
  <c r="FV71" i="65032"/>
  <c r="ML59" i="65032"/>
  <c r="MK186" i="65032"/>
  <c r="MV202" i="65032"/>
  <c r="MV266" i="65032" s="1"/>
  <c r="MY75" i="65032"/>
  <c r="FX75" i="65032"/>
  <c r="MW75" i="65032"/>
  <c r="MW258" i="65032"/>
  <c r="MX258" i="65032" s="1"/>
  <c r="MX194" i="65032"/>
  <c r="MW163" i="65032"/>
  <c r="MX36" i="65032"/>
  <c r="MH181" i="65032"/>
  <c r="MG245" i="65032"/>
  <c r="MH245" i="65032" s="1"/>
  <c r="MG268" i="65032"/>
  <c r="MH268" i="65032" s="1"/>
  <c r="MH204" i="65032"/>
  <c r="MM77" i="65032"/>
  <c r="MK77" i="65032"/>
  <c r="MJ204" i="65032"/>
  <c r="MJ268" i="65032" s="1"/>
  <c r="FU77" i="65032"/>
  <c r="MG244" i="65032"/>
  <c r="MH244" i="65032" s="1"/>
  <c r="MH180" i="65032"/>
  <c r="MM55" i="65032"/>
  <c r="MK55" i="65032"/>
  <c r="FU55" i="65032"/>
  <c r="MJ182" i="65032"/>
  <c r="MJ246" i="65032" s="1"/>
  <c r="MH182" i="65032"/>
  <c r="MG246" i="65032"/>
  <c r="MH246" i="65032" s="1"/>
  <c r="MK53" i="65032"/>
  <c r="MJ180" i="65032"/>
  <c r="MJ244" i="65032" s="1"/>
  <c r="MM53" i="65032"/>
  <c r="FU53" i="65032"/>
  <c r="MH185" i="65032"/>
  <c r="MG249" i="65032"/>
  <c r="MH249" i="65032" s="1"/>
  <c r="MK58" i="65032"/>
  <c r="MM58" i="65032"/>
  <c r="FU58" i="65032"/>
  <c r="MJ185" i="65032"/>
  <c r="MJ249" i="65032" s="1"/>
  <c r="MZ193" i="65032" l="1"/>
  <c r="MZ257" i="65032" s="1"/>
  <c r="FY66" i="65032"/>
  <c r="NC66" i="65032"/>
  <c r="NA66" i="65032"/>
  <c r="MW257" i="65032"/>
  <c r="MX257" i="65032" s="1"/>
  <c r="MX193" i="65032"/>
  <c r="MZ48" i="65032"/>
  <c r="MY175" i="65032"/>
  <c r="MY239" i="65032" s="1"/>
  <c r="MX48" i="65032"/>
  <c r="MW175" i="65032"/>
  <c r="MM49" i="65032"/>
  <c r="MK49" i="65032"/>
  <c r="FU49" i="65032"/>
  <c r="MJ176" i="65032"/>
  <c r="MJ240" i="65032" s="1"/>
  <c r="MG240" i="65032"/>
  <c r="MH240" i="65032" s="1"/>
  <c r="MH176" i="65032"/>
  <c r="PL189" i="65032"/>
  <c r="PL253" i="65032" s="1"/>
  <c r="PO62" i="65032"/>
  <c r="GO62" i="65032"/>
  <c r="PM62" i="65032"/>
  <c r="NE70" i="65032"/>
  <c r="ND197" i="65032"/>
  <c r="ND261" i="65032" s="1"/>
  <c r="FZ70" i="65032"/>
  <c r="NG70" i="65032"/>
  <c r="NA261" i="65032"/>
  <c r="NB261" i="65032" s="1"/>
  <c r="NB197" i="65032"/>
  <c r="PJ189" i="65032"/>
  <c r="PI253" i="65032"/>
  <c r="PJ253" i="65032" s="1"/>
  <c r="NM241" i="65032"/>
  <c r="NN241" i="65032" s="1"/>
  <c r="NN177" i="65032"/>
  <c r="NQ50" i="65032"/>
  <c r="NP177" i="65032"/>
  <c r="NP241" i="65032" s="1"/>
  <c r="GC50" i="65032"/>
  <c r="NS50" i="65032"/>
  <c r="MJ165" i="65032"/>
  <c r="MJ229" i="65032" s="1"/>
  <c r="MK38" i="65032"/>
  <c r="MM38" i="65032"/>
  <c r="FU38" i="65032"/>
  <c r="MG223" i="65032"/>
  <c r="MH223" i="65032" s="1"/>
  <c r="MH159" i="65032"/>
  <c r="FY31" i="65032"/>
  <c r="NA31" i="65032"/>
  <c r="NC31" i="65032"/>
  <c r="MZ158" i="65032"/>
  <c r="MZ222" i="65032" s="1"/>
  <c r="MH165" i="65032"/>
  <c r="MG229" i="65032"/>
  <c r="MH229" i="65032" s="1"/>
  <c r="MJ159" i="65032"/>
  <c r="MJ223" i="65032" s="1"/>
  <c r="MK32" i="65032"/>
  <c r="FU32" i="65032"/>
  <c r="MM32" i="65032"/>
  <c r="MX158" i="65032"/>
  <c r="MW222" i="65032"/>
  <c r="MX222" i="65032" s="1"/>
  <c r="MK170" i="65032"/>
  <c r="ML43" i="65032"/>
  <c r="MM170" i="65032"/>
  <c r="MM234" i="65032" s="1"/>
  <c r="MN43" i="65032"/>
  <c r="MN169" i="65032"/>
  <c r="MN233" i="65032" s="1"/>
  <c r="MQ42" i="65032"/>
  <c r="MO42" i="65032"/>
  <c r="FV42" i="65032"/>
  <c r="MW269" i="65032"/>
  <c r="MX269" i="65032" s="1"/>
  <c r="MX205" i="65032"/>
  <c r="ML169" i="65032"/>
  <c r="MK233" i="65032"/>
  <c r="ML233" i="65032" s="1"/>
  <c r="MP41" i="65032"/>
  <c r="MO168" i="65032"/>
  <c r="MQ168" i="65032"/>
  <c r="MQ232" i="65032" s="1"/>
  <c r="MR41" i="65032"/>
  <c r="NC78" i="65032"/>
  <c r="FY78" i="65032"/>
  <c r="MZ205" i="65032"/>
  <c r="MZ269" i="65032" s="1"/>
  <c r="NA78" i="65032"/>
  <c r="NB206" i="65032"/>
  <c r="NA270" i="65032"/>
  <c r="NB270" i="65032" s="1"/>
  <c r="ND206" i="65032"/>
  <c r="ND270" i="65032" s="1"/>
  <c r="NE79" i="65032"/>
  <c r="NG79" i="65032"/>
  <c r="FZ79" i="65032"/>
  <c r="MG160" i="65032"/>
  <c r="MH33" i="65032"/>
  <c r="NE161" i="65032"/>
  <c r="NF34" i="65032"/>
  <c r="MJ33" i="65032"/>
  <c r="MI160" i="65032"/>
  <c r="MI224" i="65032" s="1"/>
  <c r="NG161" i="65032"/>
  <c r="NG225" i="65032" s="1"/>
  <c r="NH34" i="65032"/>
  <c r="MM173" i="65032"/>
  <c r="MM237" i="65032" s="1"/>
  <c r="MN46" i="65032"/>
  <c r="OJ84" i="65032"/>
  <c r="OI211" i="65032"/>
  <c r="OI275" i="65032" s="1"/>
  <c r="MS184" i="65032"/>
  <c r="MT57" i="65032"/>
  <c r="ML46" i="65032"/>
  <c r="MK173" i="65032"/>
  <c r="MV57" i="65032"/>
  <c r="MU184" i="65032"/>
  <c r="MU248" i="65032" s="1"/>
  <c r="OB208" i="65032"/>
  <c r="OB272" i="65032" s="1"/>
  <c r="OE81" i="65032"/>
  <c r="OC81" i="65032"/>
  <c r="GF81" i="65032"/>
  <c r="MR200" i="65032"/>
  <c r="MR264" i="65032" s="1"/>
  <c r="FW73" i="65032"/>
  <c r="MS73" i="65032"/>
  <c r="MU73" i="65032"/>
  <c r="OH84" i="65032"/>
  <c r="OG211" i="65032"/>
  <c r="NZ208" i="65032"/>
  <c r="NY272" i="65032"/>
  <c r="NZ272" i="65032" s="1"/>
  <c r="MO264" i="65032"/>
  <c r="MP264" i="65032" s="1"/>
  <c r="MP200" i="65032"/>
  <c r="MN68" i="65032"/>
  <c r="MM195" i="65032"/>
  <c r="MM259" i="65032" s="1"/>
  <c r="NA80" i="65032"/>
  <c r="FY80" i="65032"/>
  <c r="MZ207" i="65032"/>
  <c r="MZ271" i="65032" s="1"/>
  <c r="NC80" i="65032"/>
  <c r="NG35" i="65032"/>
  <c r="FZ35" i="65032"/>
  <c r="ND162" i="65032"/>
  <c r="ND226" i="65032" s="1"/>
  <c r="NE35" i="65032"/>
  <c r="FW29" i="65032"/>
  <c r="MR156" i="65032"/>
  <c r="MR220" i="65032" s="1"/>
  <c r="MS29" i="65032"/>
  <c r="MU29" i="65032"/>
  <c r="MI167" i="65032"/>
  <c r="MI231" i="65032" s="1"/>
  <c r="MJ40" i="65032"/>
  <c r="MP156" i="65032"/>
  <c r="MO220" i="65032"/>
  <c r="MP220" i="65032" s="1"/>
  <c r="MW263" i="65032"/>
  <c r="MX263" i="65032" s="1"/>
  <c r="MX199" i="65032"/>
  <c r="NA72" i="65032"/>
  <c r="NC72" i="65032"/>
  <c r="MZ199" i="65032"/>
  <c r="MZ263" i="65032" s="1"/>
  <c r="FY72" i="65032"/>
  <c r="MS252" i="65032"/>
  <c r="MT252" i="65032" s="1"/>
  <c r="MT188" i="65032"/>
  <c r="MX207" i="65032"/>
  <c r="MW271" i="65032"/>
  <c r="MX271" i="65032" s="1"/>
  <c r="FX61" i="65032"/>
  <c r="MV188" i="65032"/>
  <c r="MV252" i="65032" s="1"/>
  <c r="MW61" i="65032"/>
  <c r="MY61" i="65032"/>
  <c r="NA247" i="65032"/>
  <c r="NB247" i="65032" s="1"/>
  <c r="NB183" i="65032"/>
  <c r="NA226" i="65032"/>
  <c r="NB226" i="65032" s="1"/>
  <c r="NB162" i="65032"/>
  <c r="NB82" i="65032"/>
  <c r="NA209" i="65032"/>
  <c r="ML68" i="65032"/>
  <c r="MK195" i="65032"/>
  <c r="NE56" i="65032"/>
  <c r="ND183" i="65032"/>
  <c r="ND247" i="65032" s="1"/>
  <c r="FZ56" i="65032"/>
  <c r="NG56" i="65032"/>
  <c r="NC209" i="65032"/>
  <c r="NC273" i="65032" s="1"/>
  <c r="ND82" i="65032"/>
  <c r="MG167" i="65032"/>
  <c r="MH40" i="65032"/>
  <c r="MN85" i="65032"/>
  <c r="MM212" i="65032"/>
  <c r="MM276" i="65032" s="1"/>
  <c r="MM203" i="65032"/>
  <c r="MM267" i="65032" s="1"/>
  <c r="MN76" i="65032"/>
  <c r="MY64" i="65032"/>
  <c r="MW64" i="65032"/>
  <c r="FX64" i="65032"/>
  <c r="MV191" i="65032"/>
  <c r="MV255" i="65032" s="1"/>
  <c r="MJ45" i="65032"/>
  <c r="MI172" i="65032"/>
  <c r="MI236" i="65032" s="1"/>
  <c r="FU51" i="65032"/>
  <c r="MJ178" i="65032"/>
  <c r="MJ242" i="65032" s="1"/>
  <c r="MM51" i="65032"/>
  <c r="MK51" i="65032"/>
  <c r="ML85" i="65032"/>
  <c r="MK212" i="65032"/>
  <c r="MG242" i="65032"/>
  <c r="MH242" i="65032" s="1"/>
  <c r="MH178" i="65032"/>
  <c r="MT191" i="65032"/>
  <c r="MS255" i="65032"/>
  <c r="MT255" i="65032" s="1"/>
  <c r="FT24" i="65032"/>
  <c r="MG172" i="65032"/>
  <c r="MH45" i="65032"/>
  <c r="ML76" i="65032"/>
  <c r="MK203" i="65032"/>
  <c r="MQ86" i="65032"/>
  <c r="MO86" i="65032"/>
  <c r="FV86" i="65032"/>
  <c r="MN213" i="65032"/>
  <c r="MN277" i="65032" s="1"/>
  <c r="MG171" i="65032"/>
  <c r="MH44" i="65032"/>
  <c r="ML213" i="65032"/>
  <c r="MK277" i="65032"/>
  <c r="ML277" i="65032" s="1"/>
  <c r="MH28" i="65032"/>
  <c r="MG155" i="65032"/>
  <c r="MQ30" i="65032"/>
  <c r="MO30" i="65032"/>
  <c r="MN157" i="65032"/>
  <c r="MN221" i="65032" s="1"/>
  <c r="FV30" i="65032"/>
  <c r="MO228" i="65032"/>
  <c r="MP228" i="65032" s="1"/>
  <c r="MP164" i="65032"/>
  <c r="ML196" i="65032"/>
  <c r="MK260" i="65032"/>
  <c r="ML260" i="65032" s="1"/>
  <c r="MJ44" i="65032"/>
  <c r="MI171" i="65032"/>
  <c r="MI235" i="65032" s="1"/>
  <c r="MJ28" i="65032"/>
  <c r="MI155" i="65032"/>
  <c r="MI219" i="65032" s="1"/>
  <c r="MQ69" i="65032"/>
  <c r="MO69" i="65032"/>
  <c r="FV69" i="65032"/>
  <c r="MN196" i="65032"/>
  <c r="MN260" i="65032" s="1"/>
  <c r="NB190" i="65032"/>
  <c r="NA254" i="65032"/>
  <c r="NB254" i="65032" s="1"/>
  <c r="MU37" i="65032"/>
  <c r="MR164" i="65032"/>
  <c r="MR228" i="65032" s="1"/>
  <c r="FW37" i="65032"/>
  <c r="MS37" i="65032"/>
  <c r="FU27" i="65032"/>
  <c r="MJ154" i="65032"/>
  <c r="MJ218" i="65032" s="1"/>
  <c r="MK27" i="65032"/>
  <c r="MM27" i="65032"/>
  <c r="FZ63" i="65032"/>
  <c r="ND190" i="65032"/>
  <c r="ND254" i="65032" s="1"/>
  <c r="NE63" i="65032"/>
  <c r="NG63" i="65032"/>
  <c r="MH154" i="65032"/>
  <c r="MG218" i="65032"/>
  <c r="MH218" i="65032" s="1"/>
  <c r="MK221" i="65032"/>
  <c r="ML221" i="65032" s="1"/>
  <c r="ML157" i="65032"/>
  <c r="MY202" i="65032"/>
  <c r="MY266" i="65032" s="1"/>
  <c r="MZ75" i="65032"/>
  <c r="NC201" i="65032"/>
  <c r="NC265" i="65032" s="1"/>
  <c r="ND74" i="65032"/>
  <c r="MO59" i="65032"/>
  <c r="MQ59" i="65032"/>
  <c r="MN186" i="65032"/>
  <c r="MN250" i="65032" s="1"/>
  <c r="FV59" i="65032"/>
  <c r="ND67" i="65032"/>
  <c r="NC194" i="65032"/>
  <c r="NC258" i="65032" s="1"/>
  <c r="MK256" i="65032"/>
  <c r="ML256" i="65032" s="1"/>
  <c r="ML192" i="65032"/>
  <c r="MK166" i="65032"/>
  <c r="ML39" i="65032"/>
  <c r="MR71" i="65032"/>
  <c r="MQ198" i="65032"/>
  <c r="MQ262" i="65032" s="1"/>
  <c r="MZ60" i="65032"/>
  <c r="MY187" i="65032"/>
  <c r="MY251" i="65032" s="1"/>
  <c r="NB74" i="65032"/>
  <c r="NA201" i="65032"/>
  <c r="NA36" i="65032"/>
  <c r="NC36" i="65032"/>
  <c r="FY36" i="65032"/>
  <c r="MZ163" i="65032"/>
  <c r="MZ227" i="65032" s="1"/>
  <c r="ML54" i="65032"/>
  <c r="MK181" i="65032"/>
  <c r="MK238" i="65032"/>
  <c r="ML238" i="65032" s="1"/>
  <c r="ML174" i="65032"/>
  <c r="MW202" i="65032"/>
  <c r="MX75" i="65032"/>
  <c r="MK250" i="65032"/>
  <c r="ML250" i="65032" s="1"/>
  <c r="ML186" i="65032"/>
  <c r="MO198" i="65032"/>
  <c r="MP71" i="65032"/>
  <c r="MQ179" i="65032"/>
  <c r="MQ243" i="65032" s="1"/>
  <c r="MR52" i="65032"/>
  <c r="MX60" i="65032"/>
  <c r="MW187" i="65032"/>
  <c r="MN210" i="65032"/>
  <c r="MN274" i="65032" s="1"/>
  <c r="MQ83" i="65032"/>
  <c r="MO83" i="65032"/>
  <c r="FV83" i="65032"/>
  <c r="MM181" i="65032"/>
  <c r="MM245" i="65032" s="1"/>
  <c r="MN54" i="65032"/>
  <c r="ML210" i="65032"/>
  <c r="MK274" i="65032"/>
  <c r="ML274" i="65032" s="1"/>
  <c r="MM166" i="65032"/>
  <c r="MM230" i="65032" s="1"/>
  <c r="MN39" i="65032"/>
  <c r="MW227" i="65032"/>
  <c r="MX227" i="65032" s="1"/>
  <c r="MX163" i="65032"/>
  <c r="MO179" i="65032"/>
  <c r="MP52" i="65032"/>
  <c r="MO47" i="65032"/>
  <c r="MQ47" i="65032"/>
  <c r="MN174" i="65032"/>
  <c r="MN238" i="65032" s="1"/>
  <c r="FV47" i="65032"/>
  <c r="MN192" i="65032"/>
  <c r="MN256" i="65032" s="1"/>
  <c r="MO65" i="65032"/>
  <c r="FV65" i="65032"/>
  <c r="MQ65" i="65032"/>
  <c r="NB67" i="65032"/>
  <c r="NA194" i="65032"/>
  <c r="MK204" i="65032"/>
  <c r="ML77" i="65032"/>
  <c r="MM204" i="65032"/>
  <c r="MM268" i="65032" s="1"/>
  <c r="MN77" i="65032"/>
  <c r="ML55" i="65032"/>
  <c r="MK182" i="65032"/>
  <c r="MM180" i="65032"/>
  <c r="MM244" i="65032" s="1"/>
  <c r="MN53" i="65032"/>
  <c r="MK180" i="65032"/>
  <c r="ML53" i="65032"/>
  <c r="MN55" i="65032"/>
  <c r="MM182" i="65032"/>
  <c r="MM246" i="65032" s="1"/>
  <c r="ML58" i="65032"/>
  <c r="MK185" i="65032"/>
  <c r="MN58" i="65032"/>
  <c r="MM185" i="65032"/>
  <c r="MM249" i="65032" s="1"/>
  <c r="NA193" i="65032" l="1"/>
  <c r="NB66" i="65032"/>
  <c r="ND66" i="65032"/>
  <c r="NC193" i="65032"/>
  <c r="NC257" i="65032" s="1"/>
  <c r="MX175" i="65032"/>
  <c r="MW239" i="65032"/>
  <c r="MX239" i="65032" s="1"/>
  <c r="NC48" i="65032"/>
  <c r="MZ175" i="65032"/>
  <c r="MZ239" i="65032" s="1"/>
  <c r="FY48" i="65032"/>
  <c r="NA48" i="65032"/>
  <c r="ML49" i="65032"/>
  <c r="MK176" i="65032"/>
  <c r="MM176" i="65032"/>
  <c r="MM240" i="65032" s="1"/>
  <c r="MN49" i="65032"/>
  <c r="NG197" i="65032"/>
  <c r="NG261" i="65032" s="1"/>
  <c r="NH70" i="65032"/>
  <c r="PN62" i="65032"/>
  <c r="PM189" i="65032"/>
  <c r="PO189" i="65032"/>
  <c r="PO253" i="65032" s="1"/>
  <c r="PP62" i="65032"/>
  <c r="NE197" i="65032"/>
  <c r="NF70" i="65032"/>
  <c r="NQ177" i="65032"/>
  <c r="NR50" i="65032"/>
  <c r="NT50" i="65032"/>
  <c r="NS177" i="65032"/>
  <c r="NS241" i="65032" s="1"/>
  <c r="MM165" i="65032"/>
  <c r="MM229" i="65032" s="1"/>
  <c r="MN38" i="65032"/>
  <c r="MM159" i="65032"/>
  <c r="MM223" i="65032" s="1"/>
  <c r="MN32" i="65032"/>
  <c r="MK159" i="65032"/>
  <c r="ML32" i="65032"/>
  <c r="MK165" i="65032"/>
  <c r="ML38" i="65032"/>
  <c r="NA158" i="65032"/>
  <c r="NB31" i="65032"/>
  <c r="NC158" i="65032"/>
  <c r="NC222" i="65032" s="1"/>
  <c r="ND31" i="65032"/>
  <c r="MQ43" i="65032"/>
  <c r="MO43" i="65032"/>
  <c r="MN170" i="65032"/>
  <c r="MN234" i="65032" s="1"/>
  <c r="FV43" i="65032"/>
  <c r="MK234" i="65032"/>
  <c r="ML234" i="65032" s="1"/>
  <c r="ML170" i="65032"/>
  <c r="NB78" i="65032"/>
  <c r="NA205" i="65032"/>
  <c r="MS41" i="65032"/>
  <c r="MU41" i="65032"/>
  <c r="FW41" i="65032"/>
  <c r="MR168" i="65032"/>
  <c r="MR232" i="65032" s="1"/>
  <c r="MP42" i="65032"/>
  <c r="MO169" i="65032"/>
  <c r="MO232" i="65032"/>
  <c r="MP232" i="65032" s="1"/>
  <c r="MP168" i="65032"/>
  <c r="MQ169" i="65032"/>
  <c r="MQ233" i="65032" s="1"/>
  <c r="MR42" i="65032"/>
  <c r="NC205" i="65032"/>
  <c r="NC269" i="65032" s="1"/>
  <c r="ND78" i="65032"/>
  <c r="NE206" i="65032"/>
  <c r="NF79" i="65032"/>
  <c r="NH79" i="65032"/>
  <c r="NG206" i="65032"/>
  <c r="NG270" i="65032" s="1"/>
  <c r="NF161" i="65032"/>
  <c r="NE225" i="65032"/>
  <c r="NF225" i="65032" s="1"/>
  <c r="NK34" i="65032"/>
  <c r="NH161" i="65032"/>
  <c r="NH225" i="65032" s="1"/>
  <c r="GA34" i="65032"/>
  <c r="NI34" i="65032"/>
  <c r="MJ160" i="65032"/>
  <c r="MJ224" i="65032" s="1"/>
  <c r="MK33" i="65032"/>
  <c r="MM33" i="65032"/>
  <c r="FU33" i="65032"/>
  <c r="MH160" i="65032"/>
  <c r="MG224" i="65032"/>
  <c r="MH224" i="65032" s="1"/>
  <c r="OF81" i="65032"/>
  <c r="OE208" i="65032"/>
  <c r="OE272" i="65032" s="1"/>
  <c r="ML173" i="65032"/>
  <c r="MK237" i="65032"/>
  <c r="ML237" i="65032" s="1"/>
  <c r="MS248" i="65032"/>
  <c r="MT248" i="65032" s="1"/>
  <c r="MT184" i="65032"/>
  <c r="OH211" i="65032"/>
  <c r="OG275" i="65032"/>
  <c r="OH275" i="65032" s="1"/>
  <c r="MV73" i="65032"/>
  <c r="MU200" i="65032"/>
  <c r="MU264" i="65032" s="1"/>
  <c r="MQ46" i="65032"/>
  <c r="MO46" i="65032"/>
  <c r="FV46" i="65032"/>
  <c r="MN173" i="65032"/>
  <c r="MN237" i="65032" s="1"/>
  <c r="MT73" i="65032"/>
  <c r="MS200" i="65032"/>
  <c r="OD81" i="65032"/>
  <c r="OC208" i="65032"/>
  <c r="MY57" i="65032"/>
  <c r="MW57" i="65032"/>
  <c r="FX57" i="65032"/>
  <c r="MV184" i="65032"/>
  <c r="MV248" i="65032" s="1"/>
  <c r="OM84" i="65032"/>
  <c r="OJ211" i="65032"/>
  <c r="OJ275" i="65032" s="1"/>
  <c r="OK84" i="65032"/>
  <c r="GH84" i="65032"/>
  <c r="NE82" i="65032"/>
  <c r="NG82" i="65032"/>
  <c r="FZ82" i="65032"/>
  <c r="ND209" i="65032"/>
  <c r="ND273" i="65032" s="1"/>
  <c r="NB209" i="65032"/>
  <c r="NA273" i="65032"/>
  <c r="NB273" i="65032" s="1"/>
  <c r="MJ167" i="65032"/>
  <c r="MJ231" i="65032" s="1"/>
  <c r="MK40" i="65032"/>
  <c r="MM40" i="65032"/>
  <c r="FU40" i="65032"/>
  <c r="MV29" i="65032"/>
  <c r="MU156" i="65032"/>
  <c r="MU220" i="65032" s="1"/>
  <c r="NE162" i="65032"/>
  <c r="NF35" i="65032"/>
  <c r="ND80" i="65032"/>
  <c r="NC207" i="65032"/>
  <c r="NC271" i="65032" s="1"/>
  <c r="NE183" i="65032"/>
  <c r="NF56" i="65032"/>
  <c r="MT29" i="65032"/>
  <c r="MS156" i="65032"/>
  <c r="NG183" i="65032"/>
  <c r="NG247" i="65032" s="1"/>
  <c r="NH56" i="65032"/>
  <c r="MK259" i="65032"/>
  <c r="ML259" i="65032" s="1"/>
  <c r="ML195" i="65032"/>
  <c r="MY188" i="65032"/>
  <c r="MY252" i="65032" s="1"/>
  <c r="MZ61" i="65032"/>
  <c r="ND72" i="65032"/>
  <c r="NC199" i="65032"/>
  <c r="NC263" i="65032" s="1"/>
  <c r="MH167" i="65032"/>
  <c r="MG231" i="65032"/>
  <c r="MH231" i="65032" s="1"/>
  <c r="MW188" i="65032"/>
  <c r="MX61" i="65032"/>
  <c r="NA199" i="65032"/>
  <c r="NB72" i="65032"/>
  <c r="NG162" i="65032"/>
  <c r="NG226" i="65032" s="1"/>
  <c r="NH35" i="65032"/>
  <c r="NB80" i="65032"/>
  <c r="NA207" i="65032"/>
  <c r="MQ68" i="65032"/>
  <c r="MO68" i="65032"/>
  <c r="MN195" i="65032"/>
  <c r="MN259" i="65032" s="1"/>
  <c r="FV68" i="65032"/>
  <c r="MH172" i="65032"/>
  <c r="MG236" i="65032"/>
  <c r="MH236" i="65032" s="1"/>
  <c r="ML212" i="65032"/>
  <c r="MK276" i="65032"/>
  <c r="ML276" i="65032" s="1"/>
  <c r="MX64" i="65032"/>
  <c r="MW191" i="65032"/>
  <c r="MK267" i="65032"/>
  <c r="ML267" i="65032" s="1"/>
  <c r="ML203" i="65032"/>
  <c r="MK45" i="65032"/>
  <c r="MJ172" i="65032"/>
  <c r="MJ236" i="65032" s="1"/>
  <c r="FU45" i="65032"/>
  <c r="MM45" i="65032"/>
  <c r="MZ64" i="65032"/>
  <c r="MY191" i="65032"/>
  <c r="MY255" i="65032" s="1"/>
  <c r="ML51" i="65032"/>
  <c r="MK178" i="65032"/>
  <c r="MN203" i="65032"/>
  <c r="MN267" i="65032" s="1"/>
  <c r="MQ76" i="65032"/>
  <c r="FV76" i="65032"/>
  <c r="MO76" i="65032"/>
  <c r="MN51" i="65032"/>
  <c r="MM178" i="65032"/>
  <c r="MM242" i="65032" s="1"/>
  <c r="MN212" i="65032"/>
  <c r="MN276" i="65032" s="1"/>
  <c r="MO85" i="65032"/>
  <c r="FV85" i="65032"/>
  <c r="MQ85" i="65032"/>
  <c r="NH63" i="65032"/>
  <c r="NG190" i="65032"/>
  <c r="NG254" i="65032" s="1"/>
  <c r="MM154" i="65032"/>
  <c r="MM218" i="65032" s="1"/>
  <c r="MN27" i="65032"/>
  <c r="MS164" i="65032"/>
  <c r="MT37" i="65032"/>
  <c r="MO196" i="65032"/>
  <c r="MP69" i="65032"/>
  <c r="NF63" i="65032"/>
  <c r="NE190" i="65032"/>
  <c r="ML27" i="65032"/>
  <c r="MK154" i="65032"/>
  <c r="MQ196" i="65032"/>
  <c r="MQ260" i="65032" s="1"/>
  <c r="MR69" i="65032"/>
  <c r="MJ171" i="65032"/>
  <c r="MJ235" i="65032" s="1"/>
  <c r="MK44" i="65032"/>
  <c r="MM44" i="65032"/>
  <c r="FU44" i="65032"/>
  <c r="MO157" i="65032"/>
  <c r="MP30" i="65032"/>
  <c r="MG219" i="65032"/>
  <c r="MH219" i="65032" s="1"/>
  <c r="MH155" i="65032"/>
  <c r="MP86" i="65032"/>
  <c r="MO213" i="65032"/>
  <c r="MV37" i="65032"/>
  <c r="MU164" i="65032"/>
  <c r="MU228" i="65032" s="1"/>
  <c r="MM28" i="65032"/>
  <c r="FU28" i="65032"/>
  <c r="MJ155" i="65032"/>
  <c r="MJ219" i="65032" s="1"/>
  <c r="MK28" i="65032"/>
  <c r="MR30" i="65032"/>
  <c r="MQ157" i="65032"/>
  <c r="MQ221" i="65032" s="1"/>
  <c r="MG235" i="65032"/>
  <c r="MH235" i="65032" s="1"/>
  <c r="MH171" i="65032"/>
  <c r="MR86" i="65032"/>
  <c r="MQ213" i="65032"/>
  <c r="MQ277" i="65032" s="1"/>
  <c r="MR65" i="65032"/>
  <c r="MQ192" i="65032"/>
  <c r="MQ256" i="65032" s="1"/>
  <c r="MR47" i="65032"/>
  <c r="MQ174" i="65032"/>
  <c r="MQ238" i="65032" s="1"/>
  <c r="MU52" i="65032"/>
  <c r="MS52" i="65032"/>
  <c r="MR179" i="65032"/>
  <c r="MR243" i="65032" s="1"/>
  <c r="FW52" i="65032"/>
  <c r="NA60" i="65032"/>
  <c r="NC60" i="65032"/>
  <c r="MZ187" i="65032"/>
  <c r="MZ251" i="65032" s="1"/>
  <c r="FY60" i="65032"/>
  <c r="NE74" i="65032"/>
  <c r="NG74" i="65032"/>
  <c r="FZ74" i="65032"/>
  <c r="ND201" i="65032"/>
  <c r="ND265" i="65032" s="1"/>
  <c r="NB194" i="65032"/>
  <c r="NA258" i="65032"/>
  <c r="NB258" i="65032" s="1"/>
  <c r="MP47" i="65032"/>
  <c r="MO174" i="65032"/>
  <c r="MN166" i="65032"/>
  <c r="MN230" i="65032" s="1"/>
  <c r="FV39" i="65032"/>
  <c r="MQ39" i="65032"/>
  <c r="MO39" i="65032"/>
  <c r="MO54" i="65032"/>
  <c r="MQ54" i="65032"/>
  <c r="FV54" i="65032"/>
  <c r="MN181" i="65032"/>
  <c r="MN245" i="65032" s="1"/>
  <c r="MW266" i="65032"/>
  <c r="MX266" i="65032" s="1"/>
  <c r="MX202" i="65032"/>
  <c r="ML181" i="65032"/>
  <c r="MK245" i="65032"/>
  <c r="ML245" i="65032" s="1"/>
  <c r="NC163" i="65032"/>
  <c r="NC227" i="65032" s="1"/>
  <c r="ND36" i="65032"/>
  <c r="NB201" i="65032"/>
  <c r="NA265" i="65032"/>
  <c r="NB265" i="65032" s="1"/>
  <c r="MP65" i="65032"/>
  <c r="MO192" i="65032"/>
  <c r="MP179" i="65032"/>
  <c r="MO243" i="65032"/>
  <c r="MP243" i="65032" s="1"/>
  <c r="MO210" i="65032"/>
  <c r="MP83" i="65032"/>
  <c r="MW251" i="65032"/>
  <c r="MX251" i="65032" s="1"/>
  <c r="MX187" i="65032"/>
  <c r="NB36" i="65032"/>
  <c r="NA163" i="65032"/>
  <c r="MR59" i="65032"/>
  <c r="MQ186" i="65032"/>
  <c r="MQ250" i="65032" s="1"/>
  <c r="MZ202" i="65032"/>
  <c r="MZ266" i="65032" s="1"/>
  <c r="NC75" i="65032"/>
  <c r="NA75" i="65032"/>
  <c r="FY75" i="65032"/>
  <c r="MQ210" i="65032"/>
  <c r="MQ274" i="65032" s="1"/>
  <c r="MR83" i="65032"/>
  <c r="MP198" i="65032"/>
  <c r="MO262" i="65032"/>
  <c r="MP262" i="65032" s="1"/>
  <c r="MU71" i="65032"/>
  <c r="MR198" i="65032"/>
  <c r="MR262" i="65032" s="1"/>
  <c r="MS71" i="65032"/>
  <c r="FW71" i="65032"/>
  <c r="ML166" i="65032"/>
  <c r="MK230" i="65032"/>
  <c r="ML230" i="65032" s="1"/>
  <c r="NE67" i="65032"/>
  <c r="FZ67" i="65032"/>
  <c r="NG67" i="65032"/>
  <c r="ND194" i="65032"/>
  <c r="ND258" i="65032" s="1"/>
  <c r="MP59" i="65032"/>
  <c r="MO186" i="65032"/>
  <c r="ML204" i="65032"/>
  <c r="MK268" i="65032"/>
  <c r="ML268" i="65032" s="1"/>
  <c r="MQ77" i="65032"/>
  <c r="MO77" i="65032"/>
  <c r="FV77" i="65032"/>
  <c r="MN204" i="65032"/>
  <c r="MN268" i="65032" s="1"/>
  <c r="ML180" i="65032"/>
  <c r="MK244" i="65032"/>
  <c r="ML244" i="65032" s="1"/>
  <c r="ML182" i="65032"/>
  <c r="MK246" i="65032"/>
  <c r="ML246" i="65032" s="1"/>
  <c r="MO55" i="65032"/>
  <c r="MQ55" i="65032"/>
  <c r="FV55" i="65032"/>
  <c r="MN182" i="65032"/>
  <c r="MN246" i="65032" s="1"/>
  <c r="MQ53" i="65032"/>
  <c r="FV53" i="65032"/>
  <c r="MO53" i="65032"/>
  <c r="MN180" i="65032"/>
  <c r="MN244" i="65032" s="1"/>
  <c r="MK249" i="65032"/>
  <c r="ML249" i="65032" s="1"/>
  <c r="ML185" i="65032"/>
  <c r="MO58" i="65032"/>
  <c r="MQ58" i="65032"/>
  <c r="MN185" i="65032"/>
  <c r="MN249" i="65032" s="1"/>
  <c r="FV58" i="65032"/>
  <c r="FZ66" i="65032" l="1"/>
  <c r="ND193" i="65032"/>
  <c r="ND257" i="65032" s="1"/>
  <c r="NG66" i="65032"/>
  <c r="NE66" i="65032"/>
  <c r="NA257" i="65032"/>
  <c r="NB257" i="65032" s="1"/>
  <c r="NB193" i="65032"/>
  <c r="NC175" i="65032"/>
  <c r="NC239" i="65032" s="1"/>
  <c r="ND48" i="65032"/>
  <c r="NB48" i="65032"/>
  <c r="NA175" i="65032"/>
  <c r="MN176" i="65032"/>
  <c r="MN240" i="65032" s="1"/>
  <c r="MO49" i="65032"/>
  <c r="MQ49" i="65032"/>
  <c r="FV49" i="65032"/>
  <c r="MK240" i="65032"/>
  <c r="ML240" i="65032" s="1"/>
  <c r="ML176" i="65032"/>
  <c r="PQ62" i="65032"/>
  <c r="PS62" i="65032"/>
  <c r="PP189" i="65032"/>
  <c r="PP253" i="65032" s="1"/>
  <c r="GP62" i="65032"/>
  <c r="PM253" i="65032"/>
  <c r="PN253" i="65032" s="1"/>
  <c r="PN189" i="65032"/>
  <c r="NE261" i="65032"/>
  <c r="NF261" i="65032" s="1"/>
  <c r="NF197" i="65032"/>
  <c r="GA70" i="65032"/>
  <c r="NI70" i="65032"/>
  <c r="NH197" i="65032"/>
  <c r="NH261" i="65032" s="1"/>
  <c r="NK70" i="65032"/>
  <c r="NT177" i="65032"/>
  <c r="NT241" i="65032" s="1"/>
  <c r="NW50" i="65032"/>
  <c r="NU50" i="65032"/>
  <c r="GD50" i="65032"/>
  <c r="NR177" i="65032"/>
  <c r="NQ241" i="65032"/>
  <c r="NR241" i="65032" s="1"/>
  <c r="FZ31" i="65032"/>
  <c r="NG31" i="65032"/>
  <c r="NE31" i="65032"/>
  <c r="ND158" i="65032"/>
  <c r="ND222" i="65032" s="1"/>
  <c r="ML165" i="65032"/>
  <c r="MK229" i="65032"/>
  <c r="ML229" i="65032" s="1"/>
  <c r="MQ32" i="65032"/>
  <c r="MO32" i="65032"/>
  <c r="MN159" i="65032"/>
  <c r="MN223" i="65032" s="1"/>
  <c r="FV32" i="65032"/>
  <c r="MO38" i="65032"/>
  <c r="MN165" i="65032"/>
  <c r="MN229" i="65032" s="1"/>
  <c r="FV38" i="65032"/>
  <c r="MQ38" i="65032"/>
  <c r="NB158" i="65032"/>
  <c r="NA222" i="65032"/>
  <c r="NB222" i="65032" s="1"/>
  <c r="MK223" i="65032"/>
  <c r="ML223" i="65032" s="1"/>
  <c r="ML159" i="65032"/>
  <c r="MO170" i="65032"/>
  <c r="MP43" i="65032"/>
  <c r="MQ170" i="65032"/>
  <c r="MQ234" i="65032" s="1"/>
  <c r="MR43" i="65032"/>
  <c r="MR169" i="65032"/>
  <c r="MR233" i="65032" s="1"/>
  <c r="MU42" i="65032"/>
  <c r="MS42" i="65032"/>
  <c r="FW42" i="65032"/>
  <c r="MO233" i="65032"/>
  <c r="MP233" i="65032" s="1"/>
  <c r="MP169" i="65032"/>
  <c r="MV41" i="65032"/>
  <c r="MU168" i="65032"/>
  <c r="MU232" i="65032" s="1"/>
  <c r="MT41" i="65032"/>
  <c r="MS168" i="65032"/>
  <c r="NG78" i="65032"/>
  <c r="FZ78" i="65032"/>
  <c r="ND205" i="65032"/>
  <c r="ND269" i="65032" s="1"/>
  <c r="NE78" i="65032"/>
  <c r="NA269" i="65032"/>
  <c r="NB269" i="65032" s="1"/>
  <c r="NB205" i="65032"/>
  <c r="NI79" i="65032"/>
  <c r="NH206" i="65032"/>
  <c r="NH270" i="65032" s="1"/>
  <c r="NK79" i="65032"/>
  <c r="GA79" i="65032"/>
  <c r="NE270" i="65032"/>
  <c r="NF270" i="65032" s="1"/>
  <c r="NF206" i="65032"/>
  <c r="MK160" i="65032"/>
  <c r="ML33" i="65032"/>
  <c r="NI161" i="65032"/>
  <c r="NJ34" i="65032"/>
  <c r="MM160" i="65032"/>
  <c r="MM224" i="65032" s="1"/>
  <c r="MN33" i="65032"/>
  <c r="NK161" i="65032"/>
  <c r="NK225" i="65032" s="1"/>
  <c r="NL34" i="65032"/>
  <c r="OK211" i="65032"/>
  <c r="OL84" i="65032"/>
  <c r="OM211" i="65032"/>
  <c r="OM275" i="65032" s="1"/>
  <c r="ON84" i="65032"/>
  <c r="MZ57" i="65032"/>
  <c r="MY184" i="65032"/>
  <c r="MY248" i="65032" s="1"/>
  <c r="MP46" i="65032"/>
  <c r="MO173" i="65032"/>
  <c r="MX57" i="65032"/>
  <c r="MW184" i="65032"/>
  <c r="MS264" i="65032"/>
  <c r="MT264" i="65032" s="1"/>
  <c r="MT200" i="65032"/>
  <c r="MV200" i="65032"/>
  <c r="MV264" i="65032" s="1"/>
  <c r="FX73" i="65032"/>
  <c r="MW73" i="65032"/>
  <c r="MY73" i="65032"/>
  <c r="OD208" i="65032"/>
  <c r="OC272" i="65032"/>
  <c r="OD272" i="65032" s="1"/>
  <c r="MR46" i="65032"/>
  <c r="MQ173" i="65032"/>
  <c r="MQ237" i="65032" s="1"/>
  <c r="GG81" i="65032"/>
  <c r="OF208" i="65032"/>
  <c r="OF272" i="65032" s="1"/>
  <c r="OI81" i="65032"/>
  <c r="OG81" i="65032"/>
  <c r="MO195" i="65032"/>
  <c r="MP68" i="65032"/>
  <c r="NK35" i="65032"/>
  <c r="NI35" i="65032"/>
  <c r="NH162" i="65032"/>
  <c r="NH226" i="65032" s="1"/>
  <c r="GA35" i="65032"/>
  <c r="FY61" i="65032"/>
  <c r="MZ188" i="65032"/>
  <c r="MZ252" i="65032" s="1"/>
  <c r="NA61" i="65032"/>
  <c r="NC61" i="65032"/>
  <c r="MT156" i="65032"/>
  <c r="MS220" i="65032"/>
  <c r="MT220" i="65032" s="1"/>
  <c r="ML40" i="65032"/>
  <c r="MK167" i="65032"/>
  <c r="MQ195" i="65032"/>
  <c r="MQ259" i="65032" s="1"/>
  <c r="MR68" i="65032"/>
  <c r="MX188" i="65032"/>
  <c r="MW252" i="65032"/>
  <c r="MX252" i="65032" s="1"/>
  <c r="NE247" i="65032"/>
  <c r="NF247" i="65032" s="1"/>
  <c r="NF183" i="65032"/>
  <c r="NG80" i="65032"/>
  <c r="FZ80" i="65032"/>
  <c r="ND207" i="65032"/>
  <c r="ND271" i="65032" s="1"/>
  <c r="NE80" i="65032"/>
  <c r="MW29" i="65032"/>
  <c r="FX29" i="65032"/>
  <c r="MY29" i="65032"/>
  <c r="MV156" i="65032"/>
  <c r="MV220" i="65032" s="1"/>
  <c r="NB207" i="65032"/>
  <c r="NA271" i="65032"/>
  <c r="NB271" i="65032" s="1"/>
  <c r="GA56" i="65032"/>
  <c r="NH183" i="65032"/>
  <c r="NH247" i="65032" s="1"/>
  <c r="NI56" i="65032"/>
  <c r="NK56" i="65032"/>
  <c r="NG209" i="65032"/>
  <c r="NG273" i="65032" s="1"/>
  <c r="NH82" i="65032"/>
  <c r="NA263" i="65032"/>
  <c r="NB263" i="65032" s="1"/>
  <c r="NB199" i="65032"/>
  <c r="NG72" i="65032"/>
  <c r="ND199" i="65032"/>
  <c r="ND263" i="65032" s="1"/>
  <c r="NE72" i="65032"/>
  <c r="FZ72" i="65032"/>
  <c r="NF162" i="65032"/>
  <c r="NE226" i="65032"/>
  <c r="NF226" i="65032" s="1"/>
  <c r="MN40" i="65032"/>
  <c r="MM167" i="65032"/>
  <c r="MM231" i="65032" s="1"/>
  <c r="NF82" i="65032"/>
  <c r="NE209" i="65032"/>
  <c r="MQ212" i="65032"/>
  <c r="MQ276" i="65032" s="1"/>
  <c r="MR85" i="65032"/>
  <c r="MR76" i="65032"/>
  <c r="MQ203" i="65032"/>
  <c r="MQ267" i="65032" s="1"/>
  <c r="MX191" i="65032"/>
  <c r="MW255" i="65032"/>
  <c r="MX255" i="65032" s="1"/>
  <c r="FV51" i="65032"/>
  <c r="MO51" i="65032"/>
  <c r="MQ51" i="65032"/>
  <c r="MN178" i="65032"/>
  <c r="MN242" i="65032" s="1"/>
  <c r="MZ191" i="65032"/>
  <c r="MZ255" i="65032" s="1"/>
  <c r="NC64" i="65032"/>
  <c r="FY64" i="65032"/>
  <c r="NA64" i="65032"/>
  <c r="MK172" i="65032"/>
  <c r="ML45" i="65032"/>
  <c r="FU24" i="65032"/>
  <c r="MO212" i="65032"/>
  <c r="MP85" i="65032"/>
  <c r="MP76" i="65032"/>
  <c r="MO203" i="65032"/>
  <c r="MK242" i="65032"/>
  <c r="ML242" i="65032" s="1"/>
  <c r="ML178" i="65032"/>
  <c r="MM172" i="65032"/>
  <c r="MM236" i="65032" s="1"/>
  <c r="MN45" i="65032"/>
  <c r="FW86" i="65032"/>
  <c r="MR213" i="65032"/>
  <c r="MR277" i="65032" s="1"/>
  <c r="MS86" i="65032"/>
  <c r="MU86" i="65032"/>
  <c r="MU30" i="65032"/>
  <c r="FW30" i="65032"/>
  <c r="MS30" i="65032"/>
  <c r="MR157" i="65032"/>
  <c r="MR221" i="65032" s="1"/>
  <c r="MN28" i="65032"/>
  <c r="MM155" i="65032"/>
  <c r="MM219" i="65032" s="1"/>
  <c r="MP157" i="65032"/>
  <c r="MO221" i="65032"/>
  <c r="MP221" i="65032" s="1"/>
  <c r="ML28" i="65032"/>
  <c r="MK155" i="65032"/>
  <c r="MP213" i="65032"/>
  <c r="MO277" i="65032"/>
  <c r="MP277" i="65032" s="1"/>
  <c r="NF190" i="65032"/>
  <c r="NE254" i="65032"/>
  <c r="NF254" i="65032" s="1"/>
  <c r="MS228" i="65032"/>
  <c r="MT228" i="65032" s="1"/>
  <c r="MT164" i="65032"/>
  <c r="NI63" i="65032"/>
  <c r="NK63" i="65032"/>
  <c r="GA63" i="65032"/>
  <c r="NH190" i="65032"/>
  <c r="NH254" i="65032" s="1"/>
  <c r="MW37" i="65032"/>
  <c r="MY37" i="65032"/>
  <c r="FX37" i="65032"/>
  <c r="MV164" i="65032"/>
  <c r="MV228" i="65032" s="1"/>
  <c r="MN44" i="65032"/>
  <c r="MM171" i="65032"/>
  <c r="MM235" i="65032" s="1"/>
  <c r="MN154" i="65032"/>
  <c r="MN218" i="65032" s="1"/>
  <c r="MQ27" i="65032"/>
  <c r="FV27" i="65032"/>
  <c r="MO27" i="65032"/>
  <c r="MK171" i="65032"/>
  <c r="ML44" i="65032"/>
  <c r="MS69" i="65032"/>
  <c r="MU69" i="65032"/>
  <c r="MR196" i="65032"/>
  <c r="MR260" i="65032" s="1"/>
  <c r="FW69" i="65032"/>
  <c r="ML154" i="65032"/>
  <c r="MK218" i="65032"/>
  <c r="ML218" i="65032" s="1"/>
  <c r="MP196" i="65032"/>
  <c r="MO260" i="65032"/>
  <c r="MP260" i="65032" s="1"/>
  <c r="NF67" i="65032"/>
  <c r="NE194" i="65032"/>
  <c r="MO274" i="65032"/>
  <c r="MP274" i="65032" s="1"/>
  <c r="MP210" i="65032"/>
  <c r="NG201" i="65032"/>
  <c r="NG265" i="65032" s="1"/>
  <c r="NH74" i="65032"/>
  <c r="MP192" i="65032"/>
  <c r="MO256" i="65032"/>
  <c r="MP256" i="65032" s="1"/>
  <c r="NF74" i="65032"/>
  <c r="NE201" i="65032"/>
  <c r="MV52" i="65032"/>
  <c r="MU179" i="65032"/>
  <c r="MU243" i="65032" s="1"/>
  <c r="MU47" i="65032"/>
  <c r="MS47" i="65032"/>
  <c r="MR174" i="65032"/>
  <c r="MR238" i="65032" s="1"/>
  <c r="FW47" i="65032"/>
  <c r="NH67" i="65032"/>
  <c r="NG194" i="65032"/>
  <c r="NG258" i="65032" s="1"/>
  <c r="MU198" i="65032"/>
  <c r="MU262" i="65032" s="1"/>
  <c r="MV71" i="65032"/>
  <c r="NB75" i="65032"/>
  <c r="NA202" i="65032"/>
  <c r="MU59" i="65032"/>
  <c r="MR186" i="65032"/>
  <c r="MR250" i="65032" s="1"/>
  <c r="FW59" i="65032"/>
  <c r="MS59" i="65032"/>
  <c r="MP39" i="65032"/>
  <c r="MO166" i="65032"/>
  <c r="MP174" i="65032"/>
  <c r="MO238" i="65032"/>
  <c r="MP238" i="65032" s="1"/>
  <c r="NC187" i="65032"/>
  <c r="NC251" i="65032" s="1"/>
  <c r="ND60" i="65032"/>
  <c r="MS198" i="65032"/>
  <c r="MT71" i="65032"/>
  <c r="MQ181" i="65032"/>
  <c r="MQ245" i="65032" s="1"/>
  <c r="MR54" i="65032"/>
  <c r="MS179" i="65032"/>
  <c r="MT52" i="65032"/>
  <c r="NA227" i="65032"/>
  <c r="NB227" i="65032" s="1"/>
  <c r="NB163" i="65032"/>
  <c r="MO181" i="65032"/>
  <c r="MP54" i="65032"/>
  <c r="MP186" i="65032"/>
  <c r="MO250" i="65032"/>
  <c r="MP250" i="65032" s="1"/>
  <c r="FW83" i="65032"/>
  <c r="MS83" i="65032"/>
  <c r="MU83" i="65032"/>
  <c r="MR210" i="65032"/>
  <c r="MR274" i="65032" s="1"/>
  <c r="NC202" i="65032"/>
  <c r="NC266" i="65032" s="1"/>
  <c r="ND75" i="65032"/>
  <c r="NG36" i="65032"/>
  <c r="NE36" i="65032"/>
  <c r="FZ36" i="65032"/>
  <c r="ND163" i="65032"/>
  <c r="ND227" i="65032" s="1"/>
  <c r="MQ166" i="65032"/>
  <c r="MQ230" i="65032" s="1"/>
  <c r="MR39" i="65032"/>
  <c r="NA187" i="65032"/>
  <c r="NB60" i="65032"/>
  <c r="MU65" i="65032"/>
  <c r="MR192" i="65032"/>
  <c r="MR256" i="65032" s="1"/>
  <c r="MS65" i="65032"/>
  <c r="FW65" i="65032"/>
  <c r="MR77" i="65032"/>
  <c r="MQ204" i="65032"/>
  <c r="MQ268" i="65032" s="1"/>
  <c r="MP77" i="65032"/>
  <c r="MO204" i="65032"/>
  <c r="MR55" i="65032"/>
  <c r="MQ182" i="65032"/>
  <c r="MQ246" i="65032" s="1"/>
  <c r="MO180" i="65032"/>
  <c r="MP53" i="65032"/>
  <c r="MR53" i="65032"/>
  <c r="MQ180" i="65032"/>
  <c r="MQ244" i="65032" s="1"/>
  <c r="MP55" i="65032"/>
  <c r="MO182" i="65032"/>
  <c r="MO185" i="65032"/>
  <c r="MP58" i="65032"/>
  <c r="MQ185" i="65032"/>
  <c r="MQ249" i="65032" s="1"/>
  <c r="MR58" i="65032"/>
  <c r="NG193" i="65032" l="1"/>
  <c r="NG257" i="65032" s="1"/>
  <c r="NH66" i="65032"/>
  <c r="NF66" i="65032"/>
  <c r="NE193" i="65032"/>
  <c r="NA239" i="65032"/>
  <c r="NB239" i="65032" s="1"/>
  <c r="NB175" i="65032"/>
  <c r="NE48" i="65032"/>
  <c r="FZ48" i="65032"/>
  <c r="NG48" i="65032"/>
  <c r="ND175" i="65032"/>
  <c r="ND239" i="65032" s="1"/>
  <c r="MQ176" i="65032"/>
  <c r="MQ240" i="65032" s="1"/>
  <c r="MR49" i="65032"/>
  <c r="MO176" i="65032"/>
  <c r="MP49" i="65032"/>
  <c r="PT62" i="65032"/>
  <c r="PS189" i="65032"/>
  <c r="PS253" i="65032" s="1"/>
  <c r="NL70" i="65032"/>
  <c r="NK197" i="65032"/>
  <c r="NK261" i="65032" s="1"/>
  <c r="NJ70" i="65032"/>
  <c r="NI197" i="65032"/>
  <c r="PQ189" i="65032"/>
  <c r="PR62" i="65032"/>
  <c r="NX50" i="65032"/>
  <c r="NW177" i="65032"/>
  <c r="NW241" i="65032" s="1"/>
  <c r="NV50" i="65032"/>
  <c r="NU177" i="65032"/>
  <c r="MP32" i="65032"/>
  <c r="MO159" i="65032"/>
  <c r="MO165" i="65032"/>
  <c r="MP38" i="65032"/>
  <c r="MR32" i="65032"/>
  <c r="MQ159" i="65032"/>
  <c r="MQ223" i="65032" s="1"/>
  <c r="NE158" i="65032"/>
  <c r="NF31" i="65032"/>
  <c r="MR38" i="65032"/>
  <c r="MQ165" i="65032"/>
  <c r="MQ229" i="65032" s="1"/>
  <c r="NG158" i="65032"/>
  <c r="NG222" i="65032" s="1"/>
  <c r="NH31" i="65032"/>
  <c r="MS43" i="65032"/>
  <c r="FW43" i="65032"/>
  <c r="MR170" i="65032"/>
  <c r="MR234" i="65032" s="1"/>
  <c r="MU43" i="65032"/>
  <c r="MP170" i="65032"/>
  <c r="MO234" i="65032"/>
  <c r="MP234" i="65032" s="1"/>
  <c r="NG205" i="65032"/>
  <c r="NG269" i="65032" s="1"/>
  <c r="NH78" i="65032"/>
  <c r="FX41" i="65032"/>
  <c r="MY41" i="65032"/>
  <c r="MW41" i="65032"/>
  <c r="MV168" i="65032"/>
  <c r="MV232" i="65032" s="1"/>
  <c r="MT42" i="65032"/>
  <c r="MS169" i="65032"/>
  <c r="NF78" i="65032"/>
  <c r="NE205" i="65032"/>
  <c r="MT168" i="65032"/>
  <c r="MS232" i="65032"/>
  <c r="MT232" i="65032" s="1"/>
  <c r="MV42" i="65032"/>
  <c r="MU169" i="65032"/>
  <c r="MU233" i="65032" s="1"/>
  <c r="NL79" i="65032"/>
  <c r="NK206" i="65032"/>
  <c r="NK270" i="65032" s="1"/>
  <c r="NJ79" i="65032"/>
  <c r="NI206" i="65032"/>
  <c r="MO33" i="65032"/>
  <c r="MQ33" i="65032"/>
  <c r="MN160" i="65032"/>
  <c r="MN224" i="65032" s="1"/>
  <c r="FV33" i="65032"/>
  <c r="NI225" i="65032"/>
  <c r="NJ225" i="65032" s="1"/>
  <c r="NJ161" i="65032"/>
  <c r="NO34" i="65032"/>
  <c r="NL161" i="65032"/>
  <c r="NL225" i="65032" s="1"/>
  <c r="GB34" i="65032"/>
  <c r="NM34" i="65032"/>
  <c r="ML160" i="65032"/>
  <c r="MK224" i="65032"/>
  <c r="ML224" i="65032" s="1"/>
  <c r="OG208" i="65032"/>
  <c r="OH81" i="65032"/>
  <c r="MY200" i="65032"/>
  <c r="MY264" i="65032" s="1"/>
  <c r="MZ73" i="65032"/>
  <c r="OI208" i="65032"/>
  <c r="OI272" i="65032" s="1"/>
  <c r="OJ81" i="65032"/>
  <c r="MR173" i="65032"/>
  <c r="MR237" i="65032" s="1"/>
  <c r="MU46" i="65032"/>
  <c r="MS46" i="65032"/>
  <c r="FW46" i="65032"/>
  <c r="MW200" i="65032"/>
  <c r="MX73" i="65032"/>
  <c r="FY57" i="65032"/>
  <c r="NA57" i="65032"/>
  <c r="NC57" i="65032"/>
  <c r="MZ184" i="65032"/>
  <c r="MZ248" i="65032" s="1"/>
  <c r="MX184" i="65032"/>
  <c r="MW248" i="65032"/>
  <c r="MX248" i="65032" s="1"/>
  <c r="MP173" i="65032"/>
  <c r="MO237" i="65032"/>
  <c r="MP237" i="65032" s="1"/>
  <c r="GI84" i="65032"/>
  <c r="ON211" i="65032"/>
  <c r="ON275" i="65032" s="1"/>
  <c r="OO84" i="65032"/>
  <c r="OQ84" i="65032"/>
  <c r="OK275" i="65032"/>
  <c r="OL275" i="65032" s="1"/>
  <c r="OL211" i="65032"/>
  <c r="NI82" i="65032"/>
  <c r="NK82" i="65032"/>
  <c r="GA82" i="65032"/>
  <c r="NH209" i="65032"/>
  <c r="NH273" i="65032" s="1"/>
  <c r="NE207" i="65032"/>
  <c r="NF80" i="65032"/>
  <c r="MS68" i="65032"/>
  <c r="MU68" i="65032"/>
  <c r="MR195" i="65032"/>
  <c r="MR259" i="65032" s="1"/>
  <c r="FW68" i="65032"/>
  <c r="MK231" i="65032"/>
  <c r="ML231" i="65032" s="1"/>
  <c r="ML167" i="65032"/>
  <c r="ND61" i="65032"/>
  <c r="NC188" i="65032"/>
  <c r="NC252" i="65032" s="1"/>
  <c r="NJ35" i="65032"/>
  <c r="NI162" i="65032"/>
  <c r="NG199" i="65032"/>
  <c r="NG263" i="65032" s="1"/>
  <c r="NH72" i="65032"/>
  <c r="MZ29" i="65032"/>
  <c r="MY156" i="65032"/>
  <c r="MY220" i="65032" s="1"/>
  <c r="NA188" i="65032"/>
  <c r="NB61" i="65032"/>
  <c r="NL35" i="65032"/>
  <c r="NK162" i="65032"/>
  <c r="NK226" i="65032" s="1"/>
  <c r="NF209" i="65032"/>
  <c r="NE273" i="65032"/>
  <c r="NF273" i="65032" s="1"/>
  <c r="NL56" i="65032"/>
  <c r="NK183" i="65032"/>
  <c r="NK247" i="65032" s="1"/>
  <c r="MQ40" i="65032"/>
  <c r="FV40" i="65032"/>
  <c r="MO40" i="65032"/>
  <c r="MN167" i="65032"/>
  <c r="MN231" i="65032" s="1"/>
  <c r="NE199" i="65032"/>
  <c r="NF72" i="65032"/>
  <c r="NJ56" i="65032"/>
  <c r="NI183" i="65032"/>
  <c r="MX29" i="65032"/>
  <c r="MW156" i="65032"/>
  <c r="NG207" i="65032"/>
  <c r="NG271" i="65032" s="1"/>
  <c r="NH80" i="65032"/>
  <c r="MP195" i="65032"/>
  <c r="MO259" i="65032"/>
  <c r="MP259" i="65032" s="1"/>
  <c r="NB64" i="65032"/>
  <c r="NA191" i="65032"/>
  <c r="MO178" i="65032"/>
  <c r="MP51" i="65032"/>
  <c r="MN172" i="65032"/>
  <c r="MN236" i="65032" s="1"/>
  <c r="FV45" i="65032"/>
  <c r="MQ45" i="65032"/>
  <c r="MO45" i="65032"/>
  <c r="MO267" i="65032"/>
  <c r="MP267" i="65032" s="1"/>
  <c r="MP203" i="65032"/>
  <c r="MO276" i="65032"/>
  <c r="MP276" i="65032" s="1"/>
  <c r="MP212" i="65032"/>
  <c r="NC191" i="65032"/>
  <c r="NC255" i="65032" s="1"/>
  <c r="ND64" i="65032"/>
  <c r="MU85" i="65032"/>
  <c r="FW85" i="65032"/>
  <c r="MS85" i="65032"/>
  <c r="MR212" i="65032"/>
  <c r="MR276" i="65032" s="1"/>
  <c r="MK236" i="65032"/>
  <c r="ML236" i="65032" s="1"/>
  <c r="ML172" i="65032"/>
  <c r="MR51" i="65032"/>
  <c r="MQ178" i="65032"/>
  <c r="MQ242" i="65032" s="1"/>
  <c r="MU76" i="65032"/>
  <c r="MS76" i="65032"/>
  <c r="MR203" i="65032"/>
  <c r="MR267" i="65032" s="1"/>
  <c r="FW76" i="65032"/>
  <c r="MU196" i="65032"/>
  <c r="MU260" i="65032" s="1"/>
  <c r="MV69" i="65032"/>
  <c r="MZ37" i="65032"/>
  <c r="MY164" i="65032"/>
  <c r="MY228" i="65032" s="1"/>
  <c r="NL63" i="65032"/>
  <c r="NK190" i="65032"/>
  <c r="NK254" i="65032" s="1"/>
  <c r="MU213" i="65032"/>
  <c r="MU277" i="65032" s="1"/>
  <c r="MV86" i="65032"/>
  <c r="MS196" i="65032"/>
  <c r="MT69" i="65032"/>
  <c r="MQ154" i="65032"/>
  <c r="MQ218" i="65032" s="1"/>
  <c r="MR27" i="65032"/>
  <c r="MO44" i="65032"/>
  <c r="FV44" i="65032"/>
  <c r="MN171" i="65032"/>
  <c r="MN235" i="65032" s="1"/>
  <c r="MQ44" i="65032"/>
  <c r="MX37" i="65032"/>
  <c r="MW164" i="65032"/>
  <c r="NJ63" i="65032"/>
  <c r="NI190" i="65032"/>
  <c r="MT30" i="65032"/>
  <c r="MS157" i="65032"/>
  <c r="MS213" i="65032"/>
  <c r="MT86" i="65032"/>
  <c r="MK219" i="65032"/>
  <c r="ML219" i="65032" s="1"/>
  <c r="ML155" i="65032"/>
  <c r="MK235" i="65032"/>
  <c r="ML235" i="65032" s="1"/>
  <c r="ML171" i="65032"/>
  <c r="MP27" i="65032"/>
  <c r="MO154" i="65032"/>
  <c r="MN155" i="65032"/>
  <c r="MN219" i="65032" s="1"/>
  <c r="FV28" i="65032"/>
  <c r="MQ28" i="65032"/>
  <c r="MO28" i="65032"/>
  <c r="MV30" i="65032"/>
  <c r="MU157" i="65032"/>
  <c r="MU221" i="65032" s="1"/>
  <c r="MS210" i="65032"/>
  <c r="MT83" i="65032"/>
  <c r="MT59" i="65032"/>
  <c r="MS186" i="65032"/>
  <c r="MT47" i="65032"/>
  <c r="MS174" i="65032"/>
  <c r="NH36" i="65032"/>
  <c r="NG163" i="65032"/>
  <c r="NG227" i="65032" s="1"/>
  <c r="MP181" i="65032"/>
  <c r="MO245" i="65032"/>
  <c r="MP245" i="65032" s="1"/>
  <c r="NK67" i="65032"/>
  <c r="GA67" i="65032"/>
  <c r="NH194" i="65032"/>
  <c r="NH258" i="65032" s="1"/>
  <c r="NI67" i="65032"/>
  <c r="MS192" i="65032"/>
  <c r="MT65" i="65032"/>
  <c r="NB187" i="65032"/>
  <c r="NA251" i="65032"/>
  <c r="NB251" i="65032" s="1"/>
  <c r="MU54" i="65032"/>
  <c r="FW54" i="65032"/>
  <c r="MR181" i="65032"/>
  <c r="MR245" i="65032" s="1"/>
  <c r="MS54" i="65032"/>
  <c r="NE60" i="65032"/>
  <c r="NG60" i="65032"/>
  <c r="FZ60" i="65032"/>
  <c r="ND187" i="65032"/>
  <c r="ND251" i="65032" s="1"/>
  <c r="MP166" i="65032"/>
  <c r="MO230" i="65032"/>
  <c r="MP230" i="65032" s="1"/>
  <c r="MY71" i="65032"/>
  <c r="MW71" i="65032"/>
  <c r="FX71" i="65032"/>
  <c r="MV198" i="65032"/>
  <c r="MV262" i="65032" s="1"/>
  <c r="NF201" i="65032"/>
  <c r="NE265" i="65032"/>
  <c r="NF265" i="65032" s="1"/>
  <c r="NE258" i="65032"/>
  <c r="NF258" i="65032" s="1"/>
  <c r="NF194" i="65032"/>
  <c r="MU192" i="65032"/>
  <c r="MU256" i="65032" s="1"/>
  <c r="MV65" i="65032"/>
  <c r="MR166" i="65032"/>
  <c r="MR230" i="65032" s="1"/>
  <c r="MU39" i="65032"/>
  <c r="MS39" i="65032"/>
  <c r="FW39" i="65032"/>
  <c r="NF36" i="65032"/>
  <c r="NE163" i="65032"/>
  <c r="NG75" i="65032"/>
  <c r="ND202" i="65032"/>
  <c r="ND266" i="65032" s="1"/>
  <c r="FZ75" i="65032"/>
  <c r="NE75" i="65032"/>
  <c r="NB202" i="65032"/>
  <c r="NA266" i="65032"/>
  <c r="NB266" i="65032" s="1"/>
  <c r="NI74" i="65032"/>
  <c r="NK74" i="65032"/>
  <c r="GA74" i="65032"/>
  <c r="NH201" i="65032"/>
  <c r="NH265" i="65032" s="1"/>
  <c r="MV47" i="65032"/>
  <c r="MU174" i="65032"/>
  <c r="MU238" i="65032" s="1"/>
  <c r="MY52" i="65032"/>
  <c r="MW52" i="65032"/>
  <c r="FX52" i="65032"/>
  <c r="MV179" i="65032"/>
  <c r="MV243" i="65032" s="1"/>
  <c r="MU210" i="65032"/>
  <c r="MU274" i="65032" s="1"/>
  <c r="MV83" i="65032"/>
  <c r="MS243" i="65032"/>
  <c r="MT243" i="65032" s="1"/>
  <c r="MT179" i="65032"/>
  <c r="MS262" i="65032"/>
  <c r="MT262" i="65032" s="1"/>
  <c r="MT198" i="65032"/>
  <c r="MV59" i="65032"/>
  <c r="MU186" i="65032"/>
  <c r="MU250" i="65032" s="1"/>
  <c r="MO268" i="65032"/>
  <c r="MP268" i="65032" s="1"/>
  <c r="MP204" i="65032"/>
  <c r="MS77" i="65032"/>
  <c r="MU77" i="65032"/>
  <c r="FW77" i="65032"/>
  <c r="MR204" i="65032"/>
  <c r="MR268" i="65032" s="1"/>
  <c r="MP182" i="65032"/>
  <c r="MO246" i="65032"/>
  <c r="MP246" i="65032" s="1"/>
  <c r="MU53" i="65032"/>
  <c r="MR180" i="65032"/>
  <c r="MR244" i="65032" s="1"/>
  <c r="MS53" i="65032"/>
  <c r="FW53" i="65032"/>
  <c r="MO244" i="65032"/>
  <c r="MP244" i="65032" s="1"/>
  <c r="MP180" i="65032"/>
  <c r="MU55" i="65032"/>
  <c r="MR182" i="65032"/>
  <c r="MR246" i="65032" s="1"/>
  <c r="MS55" i="65032"/>
  <c r="FW55" i="65032"/>
  <c r="MU58" i="65032"/>
  <c r="FW58" i="65032"/>
  <c r="MS58" i="65032"/>
  <c r="MR185" i="65032"/>
  <c r="MR249" i="65032" s="1"/>
  <c r="MO249" i="65032"/>
  <c r="MP249" i="65032" s="1"/>
  <c r="MP185" i="65032"/>
  <c r="AN88" i="65032"/>
  <c r="BU131" i="65032"/>
  <c r="AB88" i="65032"/>
  <c r="AC88" i="65032"/>
  <c r="F54" i="65044" s="1"/>
  <c r="G54" i="65044" s="1"/>
  <c r="AD88" i="65032"/>
  <c r="BB73" i="65032"/>
  <c r="AB93" i="65032"/>
  <c r="AC93" i="65032"/>
  <c r="F59" i="65044" s="1"/>
  <c r="G59" i="65044" s="1"/>
  <c r="AD93" i="65032"/>
  <c r="AN93" i="65032"/>
  <c r="BU136" i="65032"/>
  <c r="BB82" i="65032"/>
  <c r="AB86" i="65032"/>
  <c r="AC86" i="65032"/>
  <c r="F52" i="65044" s="1"/>
  <c r="G52" i="65044" s="1"/>
  <c r="AD86" i="65032"/>
  <c r="AN86" i="65032"/>
  <c r="BU129" i="65032"/>
  <c r="BB75" i="65032"/>
  <c r="AN95" i="65032"/>
  <c r="BU138" i="65032"/>
  <c r="AB95" i="65032"/>
  <c r="AC95" i="65032"/>
  <c r="F61" i="65044" s="1"/>
  <c r="G61" i="65044" s="1"/>
  <c r="AD95" i="65032"/>
  <c r="AN94" i="65032"/>
  <c r="BU137" i="65032"/>
  <c r="AB94" i="65032"/>
  <c r="AC94" i="65032"/>
  <c r="F60" i="65044" s="1"/>
  <c r="G60" i="65044" s="1"/>
  <c r="AD94" i="65032"/>
  <c r="BB74" i="65032"/>
  <c r="BB67" i="65032"/>
  <c r="AN87" i="65032"/>
  <c r="BU130" i="65032"/>
  <c r="AB87" i="65032"/>
  <c r="AC87" i="65032"/>
  <c r="F53" i="65044" s="1"/>
  <c r="G53" i="65044" s="1"/>
  <c r="AD87" i="65032"/>
  <c r="AB96" i="65032"/>
  <c r="AC96" i="65032"/>
  <c r="F62" i="65044" s="1"/>
  <c r="G62" i="65044" s="1"/>
  <c r="AD96" i="65032"/>
  <c r="AN96" i="65032"/>
  <c r="BU139" i="65032"/>
  <c r="BB76" i="65032"/>
  <c r="BB83" i="65032"/>
  <c r="AN103" i="65032"/>
  <c r="BU146" i="65032"/>
  <c r="AB103" i="65032"/>
  <c r="AC103" i="65032"/>
  <c r="F69" i="65044" s="1"/>
  <c r="G69" i="65044" s="1"/>
  <c r="AD103" i="65032"/>
  <c r="BB69" i="65032"/>
  <c r="AN89" i="65032"/>
  <c r="BU132" i="65032"/>
  <c r="AB89" i="65032"/>
  <c r="AC89" i="65032"/>
  <c r="F55" i="65044" s="1"/>
  <c r="G55" i="65044" s="1"/>
  <c r="AD89" i="65032"/>
  <c r="BB63" i="65032"/>
  <c r="AN83" i="65032"/>
  <c r="BU126" i="65032"/>
  <c r="AB83" i="65032"/>
  <c r="AC83" i="65032"/>
  <c r="F49" i="65044" s="1"/>
  <c r="G49" i="65044" s="1"/>
  <c r="AD83" i="65032"/>
  <c r="BB68" i="65032"/>
  <c r="AN84" i="65032"/>
  <c r="BU127" i="65032"/>
  <c r="AB84" i="65032"/>
  <c r="AC84" i="65032"/>
  <c r="F50" i="65044" s="1"/>
  <c r="G50" i="65044" s="1"/>
  <c r="AD84" i="65032"/>
  <c r="BB64" i="65032"/>
  <c r="BB81" i="65032"/>
  <c r="AB101" i="65032"/>
  <c r="AC101" i="65032"/>
  <c r="F67" i="65044" s="1"/>
  <c r="G67" i="65044" s="1"/>
  <c r="AD101" i="65032"/>
  <c r="AN101" i="65032"/>
  <c r="BU144" i="65032"/>
  <c r="AB102" i="65032"/>
  <c r="AC102" i="65032"/>
  <c r="F68" i="65044" s="1"/>
  <c r="G68" i="65044" s="1"/>
  <c r="AD102" i="65032"/>
  <c r="AN102" i="65032"/>
  <c r="BU145" i="65032"/>
  <c r="BB66" i="65032"/>
  <c r="BB77" i="65032"/>
  <c r="AN97" i="65032"/>
  <c r="BU140" i="65032"/>
  <c r="AB97" i="65032"/>
  <c r="AC97" i="65032"/>
  <c r="F63" i="65044" s="1"/>
  <c r="G63" i="65044" s="1"/>
  <c r="AD97" i="65032"/>
  <c r="BB71" i="65032"/>
  <c r="AN91" i="65032"/>
  <c r="BU134" i="65032"/>
  <c r="AB91" i="65032"/>
  <c r="AC91" i="65032"/>
  <c r="F57" i="65044" s="1"/>
  <c r="G57" i="65044" s="1"/>
  <c r="AD91" i="65032"/>
  <c r="BB79" i="65032"/>
  <c r="AN99" i="65032"/>
  <c r="BU142" i="65032"/>
  <c r="AB99" i="65032"/>
  <c r="AC99" i="65032"/>
  <c r="F65" i="65044" s="1"/>
  <c r="G65" i="65044" s="1"/>
  <c r="AD99" i="65032"/>
  <c r="BB85" i="65032"/>
  <c r="AN105" i="65032"/>
  <c r="BU148" i="65032"/>
  <c r="AB105" i="65032"/>
  <c r="AC105" i="65032"/>
  <c r="F71" i="65044" s="1"/>
  <c r="G71" i="65044" s="1"/>
  <c r="AD105" i="65032"/>
  <c r="BB65" i="65032"/>
  <c r="AB85" i="65032"/>
  <c r="AC85" i="65032"/>
  <c r="F51" i="65044" s="1"/>
  <c r="G51" i="65044" s="1"/>
  <c r="AD85" i="65032"/>
  <c r="AN85" i="65032"/>
  <c r="BU128" i="65032"/>
  <c r="AB92" i="65032"/>
  <c r="AC92" i="65032"/>
  <c r="F58" i="65044" s="1"/>
  <c r="G58" i="65044" s="1"/>
  <c r="AD92" i="65032"/>
  <c r="AN92" i="65032"/>
  <c r="BU135" i="65032"/>
  <c r="BB84" i="65032"/>
  <c r="BB62" i="65032"/>
  <c r="AB98" i="65032"/>
  <c r="AC98" i="65032"/>
  <c r="F64" i="65044" s="1"/>
  <c r="G64" i="65044" s="1"/>
  <c r="AD98" i="65032"/>
  <c r="BU141" i="65032"/>
  <c r="AN98" i="65032"/>
  <c r="BB78" i="65032"/>
  <c r="BB72" i="65032"/>
  <c r="AN104" i="65032"/>
  <c r="BU147" i="65032"/>
  <c r="AB104" i="65032"/>
  <c r="AC104" i="65032"/>
  <c r="F70" i="65044" s="1"/>
  <c r="G70" i="65044" s="1"/>
  <c r="AD104" i="65032"/>
  <c r="AN82" i="65032"/>
  <c r="BU125" i="65032"/>
  <c r="AB82" i="65032"/>
  <c r="AC82" i="65032"/>
  <c r="F48" i="65044" s="1"/>
  <c r="G48" i="65044" s="1"/>
  <c r="AD82" i="65032"/>
  <c r="BB80" i="65032"/>
  <c r="AB100" i="65032"/>
  <c r="AC100" i="65032"/>
  <c r="F66" i="65044" s="1"/>
  <c r="G66" i="65044" s="1"/>
  <c r="AD100" i="65032"/>
  <c r="AN100" i="65032"/>
  <c r="BU143" i="65032"/>
  <c r="AN90" i="65032"/>
  <c r="BU133" i="65032"/>
  <c r="AB90" i="65032"/>
  <c r="AC90" i="65032"/>
  <c r="F56" i="65044" s="1"/>
  <c r="G56" i="65044" s="1"/>
  <c r="AD90" i="65032"/>
  <c r="BB70" i="65032"/>
  <c r="AN106" i="65032"/>
  <c r="BU149" i="65032"/>
  <c r="AB106" i="65032"/>
  <c r="AC106" i="65032"/>
  <c r="F72" i="65044" s="1"/>
  <c r="G72" i="65044" s="1"/>
  <c r="AD106" i="65032"/>
  <c r="BB86" i="65032"/>
  <c r="I59" i="65044" l="1"/>
  <c r="BG59" i="65044"/>
  <c r="BC59" i="65044"/>
  <c r="AY59" i="65044"/>
  <c r="AU59" i="65044"/>
  <c r="BI59" i="65044"/>
  <c r="BD59" i="65044"/>
  <c r="AX59" i="65044"/>
  <c r="AS59" i="65044"/>
  <c r="BF59" i="65044"/>
  <c r="AZ59" i="65044"/>
  <c r="AR59" i="65044"/>
  <c r="BJ59" i="65044"/>
  <c r="BB59" i="65044"/>
  <c r="AV59" i="65044"/>
  <c r="BH59" i="65044"/>
  <c r="BA59" i="65044"/>
  <c r="AT59" i="65044"/>
  <c r="AW59" i="65044"/>
  <c r="BE59" i="65044"/>
  <c r="I66" i="65044"/>
  <c r="BJ66" i="65044"/>
  <c r="BF66" i="65044"/>
  <c r="BB66" i="65044"/>
  <c r="AX66" i="65044"/>
  <c r="AT66" i="65044"/>
  <c r="BI66" i="65044"/>
  <c r="BD66" i="65044"/>
  <c r="AY66" i="65044"/>
  <c r="AS66" i="65044"/>
  <c r="BH66" i="65044"/>
  <c r="BA66" i="65044"/>
  <c r="AU66" i="65044"/>
  <c r="BE66" i="65044"/>
  <c r="AW66" i="65044"/>
  <c r="BC66" i="65044"/>
  <c r="AV66" i="65044"/>
  <c r="AR66" i="65044"/>
  <c r="BG66" i="65044"/>
  <c r="AZ66" i="65044"/>
  <c r="I65" i="65044"/>
  <c r="BI65" i="65044"/>
  <c r="BE65" i="65044"/>
  <c r="BA65" i="65044"/>
  <c r="AW65" i="65044"/>
  <c r="AS65" i="65044"/>
  <c r="BG65" i="65044"/>
  <c r="BB65" i="65044"/>
  <c r="AV65" i="65044"/>
  <c r="BF65" i="65044"/>
  <c r="AY65" i="65044"/>
  <c r="AR65" i="65044"/>
  <c r="BJ65" i="65044"/>
  <c r="BC65" i="65044"/>
  <c r="AU65" i="65044"/>
  <c r="BH65" i="65044"/>
  <c r="AZ65" i="65044"/>
  <c r="AT65" i="65044"/>
  <c r="AX65" i="65044"/>
  <c r="BD65" i="65044"/>
  <c r="I63" i="65044"/>
  <c r="BG63" i="65044"/>
  <c r="BC63" i="65044"/>
  <c r="AY63" i="65044"/>
  <c r="AU63" i="65044"/>
  <c r="BH63" i="65044"/>
  <c r="BB63" i="65044"/>
  <c r="AW63" i="65044"/>
  <c r="AR63" i="65044"/>
  <c r="BI63" i="65044"/>
  <c r="BA63" i="65044"/>
  <c r="AT63" i="65044"/>
  <c r="BE63" i="65044"/>
  <c r="AX63" i="65044"/>
  <c r="BJ63" i="65044"/>
  <c r="BD63" i="65044"/>
  <c r="AV63" i="65044"/>
  <c r="AS63" i="65044"/>
  <c r="AZ63" i="65044"/>
  <c r="BF63" i="65044"/>
  <c r="I70" i="65044"/>
  <c r="BJ70" i="65044"/>
  <c r="BF70" i="65044"/>
  <c r="BB70" i="65044"/>
  <c r="AX70" i="65044"/>
  <c r="AT70" i="65044"/>
  <c r="BH70" i="65044"/>
  <c r="BC70" i="65044"/>
  <c r="AW70" i="65044"/>
  <c r="AR70" i="65044"/>
  <c r="BD70" i="65044"/>
  <c r="AV70" i="65044"/>
  <c r="BG70" i="65044"/>
  <c r="AZ70" i="65044"/>
  <c r="AS70" i="65044"/>
  <c r="BE70" i="65044"/>
  <c r="AY70" i="65044"/>
  <c r="BA70" i="65044"/>
  <c r="BI70" i="65044"/>
  <c r="AU70" i="65044"/>
  <c r="I58" i="65044"/>
  <c r="BJ58" i="65044"/>
  <c r="BF58" i="65044"/>
  <c r="BB58" i="65044"/>
  <c r="AX58" i="65044"/>
  <c r="BG58" i="65044"/>
  <c r="BA58" i="65044"/>
  <c r="AV58" i="65044"/>
  <c r="AR58" i="65044"/>
  <c r="BD58" i="65044"/>
  <c r="AW58" i="65044"/>
  <c r="BH58" i="65044"/>
  <c r="AZ58" i="65044"/>
  <c r="AT58" i="65044"/>
  <c r="BE58" i="65044"/>
  <c r="AY58" i="65044"/>
  <c r="AS58" i="65044"/>
  <c r="BC58" i="65044"/>
  <c r="BI58" i="65044"/>
  <c r="AU58" i="65044"/>
  <c r="I68" i="65044"/>
  <c r="BH68" i="65044"/>
  <c r="BD68" i="65044"/>
  <c r="AZ68" i="65044"/>
  <c r="AV68" i="65044"/>
  <c r="AR68" i="65044"/>
  <c r="BI68" i="65044"/>
  <c r="BC68" i="65044"/>
  <c r="AX68" i="65044"/>
  <c r="AS68" i="65044"/>
  <c r="BF68" i="65044"/>
  <c r="AY68" i="65044"/>
  <c r="BJ68" i="65044"/>
  <c r="BB68" i="65044"/>
  <c r="AU68" i="65044"/>
  <c r="BG68" i="65044"/>
  <c r="BA68" i="65044"/>
  <c r="AT68" i="65044"/>
  <c r="BE68" i="65044"/>
  <c r="AW68" i="65044"/>
  <c r="I49" i="65044"/>
  <c r="BG49" i="65044"/>
  <c r="BC49" i="65044"/>
  <c r="AY49" i="65044"/>
  <c r="AU49" i="65044"/>
  <c r="BJ49" i="65044"/>
  <c r="BE49" i="65044"/>
  <c r="AZ49" i="65044"/>
  <c r="AT49" i="65044"/>
  <c r="BI49" i="65044"/>
  <c r="BD49" i="65044"/>
  <c r="AX49" i="65044"/>
  <c r="AS49" i="65044"/>
  <c r="BH49" i="65044"/>
  <c r="AW49" i="65044"/>
  <c r="BF49" i="65044"/>
  <c r="AR49" i="65044"/>
  <c r="BB49" i="65044"/>
  <c r="BA49" i="65044"/>
  <c r="AV49" i="65044"/>
  <c r="I69" i="65044"/>
  <c r="BI69" i="65044"/>
  <c r="BE69" i="65044"/>
  <c r="BA69" i="65044"/>
  <c r="AW69" i="65044"/>
  <c r="AS69" i="65044"/>
  <c r="BF69" i="65044"/>
  <c r="AZ69" i="65044"/>
  <c r="AU69" i="65044"/>
  <c r="BH69" i="65044"/>
  <c r="BB69" i="65044"/>
  <c r="AT69" i="65044"/>
  <c r="BD69" i="65044"/>
  <c r="AX69" i="65044"/>
  <c r="BJ69" i="65044"/>
  <c r="BC69" i="65044"/>
  <c r="AV69" i="65044"/>
  <c r="AR69" i="65044"/>
  <c r="AY69" i="65044"/>
  <c r="BG69" i="65044"/>
  <c r="I53" i="65044"/>
  <c r="BG53" i="65044"/>
  <c r="BC53" i="65044"/>
  <c r="AY53" i="65044"/>
  <c r="AU53" i="65044"/>
  <c r="BI53" i="65044"/>
  <c r="BD53" i="65044"/>
  <c r="AX53" i="65044"/>
  <c r="AS53" i="65044"/>
  <c r="BH53" i="65044"/>
  <c r="BB53" i="65044"/>
  <c r="AW53" i="65044"/>
  <c r="AR53" i="65044"/>
  <c r="BF53" i="65044"/>
  <c r="AV53" i="65044"/>
  <c r="BA53" i="65044"/>
  <c r="AZ53" i="65044"/>
  <c r="BJ53" i="65044"/>
  <c r="AT53" i="65044"/>
  <c r="BE53" i="65044"/>
  <c r="I61" i="65044"/>
  <c r="BI61" i="65044"/>
  <c r="BE61" i="65044"/>
  <c r="BA61" i="65044"/>
  <c r="AW61" i="65044"/>
  <c r="AS61" i="65044"/>
  <c r="BH61" i="65044"/>
  <c r="BC61" i="65044"/>
  <c r="AX61" i="65044"/>
  <c r="AR61" i="65044"/>
  <c r="BD61" i="65044"/>
  <c r="AV61" i="65044"/>
  <c r="BG61" i="65044"/>
  <c r="AZ61" i="65044"/>
  <c r="AT61" i="65044"/>
  <c r="BF61" i="65044"/>
  <c r="AY61" i="65044"/>
  <c r="BB61" i="65044"/>
  <c r="AU61" i="65044"/>
  <c r="BJ61" i="65044"/>
  <c r="I52" i="65044"/>
  <c r="BJ52" i="65044"/>
  <c r="BF52" i="65044"/>
  <c r="BB52" i="65044"/>
  <c r="AX52" i="65044"/>
  <c r="AT52" i="65044"/>
  <c r="BG52" i="65044"/>
  <c r="BA52" i="65044"/>
  <c r="AV52" i="65044"/>
  <c r="BE52" i="65044"/>
  <c r="AZ52" i="65044"/>
  <c r="AU52" i="65044"/>
  <c r="BD52" i="65044"/>
  <c r="AS52" i="65044"/>
  <c r="BH52" i="65044"/>
  <c r="AR52" i="65044"/>
  <c r="BC52" i="65044"/>
  <c r="AY52" i="65044"/>
  <c r="BI52" i="65044"/>
  <c r="AW52" i="65044"/>
  <c r="I72" i="65044"/>
  <c r="BH72" i="65044"/>
  <c r="BD72" i="65044"/>
  <c r="AZ72" i="65044"/>
  <c r="AV72" i="65044"/>
  <c r="AR72" i="65044"/>
  <c r="BG72" i="65044"/>
  <c r="BB72" i="65044"/>
  <c r="AW72" i="65044"/>
  <c r="BI72" i="65044"/>
  <c r="BA72" i="65044"/>
  <c r="AT72" i="65044"/>
  <c r="BE72" i="65044"/>
  <c r="AX72" i="65044"/>
  <c r="BJ72" i="65044"/>
  <c r="BC72" i="65044"/>
  <c r="AU72" i="65044"/>
  <c r="AS72" i="65044"/>
  <c r="BF72" i="65044"/>
  <c r="AY72" i="65044"/>
  <c r="I50" i="65044"/>
  <c r="BH50" i="65044"/>
  <c r="BD50" i="65044"/>
  <c r="AZ50" i="65044"/>
  <c r="AV50" i="65044"/>
  <c r="AR50" i="65044"/>
  <c r="BG50" i="65044"/>
  <c r="BB50" i="65044"/>
  <c r="AW50" i="65044"/>
  <c r="BF50" i="65044"/>
  <c r="BA50" i="65044"/>
  <c r="AU50" i="65044"/>
  <c r="BJ50" i="65044"/>
  <c r="AY50" i="65044"/>
  <c r="BC50" i="65044"/>
  <c r="AX50" i="65044"/>
  <c r="BI50" i="65044"/>
  <c r="AT50" i="65044"/>
  <c r="BE50" i="65044"/>
  <c r="AS50" i="65044"/>
  <c r="I55" i="65044"/>
  <c r="BI55" i="65044"/>
  <c r="BE55" i="65044"/>
  <c r="BA55" i="65044"/>
  <c r="AW55" i="65044"/>
  <c r="AS55" i="65044"/>
  <c r="BH55" i="65044"/>
  <c r="BC55" i="65044"/>
  <c r="AX55" i="65044"/>
  <c r="AR55" i="65044"/>
  <c r="BG55" i="65044"/>
  <c r="BB55" i="65044"/>
  <c r="AV55" i="65044"/>
  <c r="AZ55" i="65044"/>
  <c r="BF55" i="65044"/>
  <c r="AT55" i="65044"/>
  <c r="BD55" i="65044"/>
  <c r="AY55" i="65044"/>
  <c r="BJ55" i="65044"/>
  <c r="AU55" i="65044"/>
  <c r="I54" i="65044"/>
  <c r="BH54" i="65044"/>
  <c r="BD54" i="65044"/>
  <c r="AZ54" i="65044"/>
  <c r="AV54" i="65044"/>
  <c r="AR54" i="65044"/>
  <c r="BF54" i="65044"/>
  <c r="BA54" i="65044"/>
  <c r="AU54" i="65044"/>
  <c r="BJ54" i="65044"/>
  <c r="BE54" i="65044"/>
  <c r="AY54" i="65044"/>
  <c r="AT54" i="65044"/>
  <c r="BI54" i="65044"/>
  <c r="AX54" i="65044"/>
  <c r="AW54" i="65044"/>
  <c r="BG54" i="65044"/>
  <c r="AS54" i="65044"/>
  <c r="BC54" i="65044"/>
  <c r="BB54" i="65044"/>
  <c r="I48" i="65044"/>
  <c r="BJ48" i="65044"/>
  <c r="BF48" i="65044"/>
  <c r="BB48" i="65044"/>
  <c r="AX48" i="65044"/>
  <c r="AT48" i="65044"/>
  <c r="BH48" i="65044"/>
  <c r="BC48" i="65044"/>
  <c r="AW48" i="65044"/>
  <c r="AR48" i="65044"/>
  <c r="BG48" i="65044"/>
  <c r="BA48" i="65044"/>
  <c r="AV48" i="65044"/>
  <c r="BE48" i="65044"/>
  <c r="AU48" i="65044"/>
  <c r="AY48" i="65044"/>
  <c r="BI48" i="65044"/>
  <c r="AS48" i="65044"/>
  <c r="BD48" i="65044"/>
  <c r="AZ48" i="65044"/>
  <c r="I60" i="65044"/>
  <c r="BH60" i="65044"/>
  <c r="BD60" i="65044"/>
  <c r="AZ60" i="65044"/>
  <c r="AV60" i="65044"/>
  <c r="AR60" i="65044"/>
  <c r="BF60" i="65044"/>
  <c r="BA60" i="65044"/>
  <c r="AU60" i="65044"/>
  <c r="BI60" i="65044"/>
  <c r="BB60" i="65044"/>
  <c r="AT60" i="65044"/>
  <c r="BE60" i="65044"/>
  <c r="AX60" i="65044"/>
  <c r="BJ60" i="65044"/>
  <c r="BC60" i="65044"/>
  <c r="AW60" i="65044"/>
  <c r="AS60" i="65044"/>
  <c r="BG60" i="65044"/>
  <c r="AY60" i="65044"/>
  <c r="I56" i="65044"/>
  <c r="BJ56" i="65044"/>
  <c r="BF56" i="65044"/>
  <c r="BB56" i="65044"/>
  <c r="AX56" i="65044"/>
  <c r="AT56" i="65044"/>
  <c r="BE56" i="65044"/>
  <c r="AZ56" i="65044"/>
  <c r="AU56" i="65044"/>
  <c r="BI56" i="65044"/>
  <c r="BD56" i="65044"/>
  <c r="AY56" i="65044"/>
  <c r="AS56" i="65044"/>
  <c r="BC56" i="65044"/>
  <c r="AR56" i="65044"/>
  <c r="BA56" i="65044"/>
  <c r="AW56" i="65044"/>
  <c r="BH56" i="65044"/>
  <c r="AV56" i="65044"/>
  <c r="BG56" i="65044"/>
  <c r="I64" i="65044"/>
  <c r="BH64" i="65044"/>
  <c r="BD64" i="65044"/>
  <c r="AZ64" i="65044"/>
  <c r="AV64" i="65044"/>
  <c r="AR64" i="65044"/>
  <c r="BJ64" i="65044"/>
  <c r="BE64" i="65044"/>
  <c r="AY64" i="65044"/>
  <c r="AT64" i="65044"/>
  <c r="BC64" i="65044"/>
  <c r="AW64" i="65044"/>
  <c r="BG64" i="65044"/>
  <c r="BA64" i="65044"/>
  <c r="AS64" i="65044"/>
  <c r="BF64" i="65044"/>
  <c r="AX64" i="65044"/>
  <c r="BB64" i="65044"/>
  <c r="BI64" i="65044"/>
  <c r="AU64" i="65044"/>
  <c r="I51" i="65044"/>
  <c r="BI51" i="65044"/>
  <c r="BE51" i="65044"/>
  <c r="BA51" i="65044"/>
  <c r="AW51" i="65044"/>
  <c r="AS51" i="65044"/>
  <c r="BJ51" i="65044"/>
  <c r="BD51" i="65044"/>
  <c r="AY51" i="65044"/>
  <c r="AT51" i="65044"/>
  <c r="BH51" i="65044"/>
  <c r="BC51" i="65044"/>
  <c r="AX51" i="65044"/>
  <c r="AR51" i="65044"/>
  <c r="BB51" i="65044"/>
  <c r="AV51" i="65044"/>
  <c r="BG51" i="65044"/>
  <c r="AU51" i="65044"/>
  <c r="BF51" i="65044"/>
  <c r="AZ51" i="65044"/>
  <c r="I71" i="65044"/>
  <c r="BG71" i="65044"/>
  <c r="BC71" i="65044"/>
  <c r="AY71" i="65044"/>
  <c r="AU71" i="65044"/>
  <c r="BJ71" i="65044"/>
  <c r="BE71" i="65044"/>
  <c r="AZ71" i="65044"/>
  <c r="AT71" i="65044"/>
  <c r="BF71" i="65044"/>
  <c r="AX71" i="65044"/>
  <c r="AR71" i="65044"/>
  <c r="BI71" i="65044"/>
  <c r="BB71" i="65044"/>
  <c r="AV71" i="65044"/>
  <c r="BH71" i="65044"/>
  <c r="BA71" i="65044"/>
  <c r="AS71" i="65044"/>
  <c r="AW71" i="65044"/>
  <c r="BD71" i="65044"/>
  <c r="I57" i="65044"/>
  <c r="BG57" i="65044"/>
  <c r="BC57" i="65044"/>
  <c r="AY57" i="65044"/>
  <c r="AU57" i="65044"/>
  <c r="BJ57" i="65044"/>
  <c r="BE57" i="65044"/>
  <c r="AZ57" i="65044"/>
  <c r="AT57" i="65044"/>
  <c r="BH57" i="65044"/>
  <c r="BB57" i="65044"/>
  <c r="AW57" i="65044"/>
  <c r="AR57" i="65044"/>
  <c r="BF57" i="65044"/>
  <c r="BA57" i="65044"/>
  <c r="AV57" i="65044"/>
  <c r="AX57" i="65044"/>
  <c r="BD57" i="65044"/>
  <c r="AS57" i="65044"/>
  <c r="BI57" i="65044"/>
  <c r="I67" i="65044"/>
  <c r="BG67" i="65044"/>
  <c r="BC67" i="65044"/>
  <c r="AY67" i="65044"/>
  <c r="AU67" i="65044"/>
  <c r="BF67" i="65044"/>
  <c r="BA67" i="65044"/>
  <c r="AV67" i="65044"/>
  <c r="BJ67" i="65044"/>
  <c r="BD67" i="65044"/>
  <c r="AW67" i="65044"/>
  <c r="BH67" i="65044"/>
  <c r="AZ67" i="65044"/>
  <c r="AS67" i="65044"/>
  <c r="BE67" i="65044"/>
  <c r="AX67" i="65044"/>
  <c r="AR67" i="65044"/>
  <c r="BB67" i="65044"/>
  <c r="AT67" i="65044"/>
  <c r="BI67" i="65044"/>
  <c r="I62" i="65044"/>
  <c r="BJ62" i="65044"/>
  <c r="BF62" i="65044"/>
  <c r="BB62" i="65044"/>
  <c r="AX62" i="65044"/>
  <c r="AT62" i="65044"/>
  <c r="BE62" i="65044"/>
  <c r="AZ62" i="65044"/>
  <c r="AU62" i="65044"/>
  <c r="BG62" i="65044"/>
  <c r="AY62" i="65044"/>
  <c r="AR62" i="65044"/>
  <c r="BI62" i="65044"/>
  <c r="BC62" i="65044"/>
  <c r="AV62" i="65044"/>
  <c r="BH62" i="65044"/>
  <c r="BA62" i="65044"/>
  <c r="AS62" i="65044"/>
  <c r="BD62" i="65044"/>
  <c r="AW62" i="65044"/>
  <c r="BS56" i="65044"/>
  <c r="BQ56" i="65044"/>
  <c r="BU56" i="65044"/>
  <c r="BT56" i="65044"/>
  <c r="BR56" i="65044"/>
  <c r="BQ70" i="65044"/>
  <c r="BU70" i="65044"/>
  <c r="BS70" i="65044"/>
  <c r="BR70" i="65044"/>
  <c r="BT70" i="65044"/>
  <c r="BQ58" i="65044"/>
  <c r="BU58" i="65044"/>
  <c r="BS58" i="65044"/>
  <c r="BR58" i="65044"/>
  <c r="BT58" i="65044"/>
  <c r="BS68" i="65044"/>
  <c r="BQ68" i="65044"/>
  <c r="BU68" i="65044"/>
  <c r="BR68" i="65044"/>
  <c r="BT68" i="65044"/>
  <c r="BR49" i="65044"/>
  <c r="BT49" i="65044"/>
  <c r="BQ49" i="65044"/>
  <c r="BU49" i="65044"/>
  <c r="BS49" i="65044"/>
  <c r="BR69" i="65044"/>
  <c r="BT69" i="65044"/>
  <c r="BS69" i="65044"/>
  <c r="BU69" i="65044"/>
  <c r="BQ69" i="65044"/>
  <c r="BR53" i="65044"/>
  <c r="BT53" i="65044"/>
  <c r="BS53" i="65044"/>
  <c r="BU53" i="65044"/>
  <c r="BQ53" i="65044"/>
  <c r="BR61" i="65044"/>
  <c r="BT61" i="65044"/>
  <c r="BS61" i="65044"/>
  <c r="BU61" i="65044"/>
  <c r="BQ61" i="65044"/>
  <c r="BS52" i="65044"/>
  <c r="BQ52" i="65044"/>
  <c r="BU52" i="65044"/>
  <c r="BR52" i="65044"/>
  <c r="BT52" i="65044"/>
  <c r="BS64" i="65044"/>
  <c r="BQ64" i="65044"/>
  <c r="BU64" i="65044"/>
  <c r="BT64" i="65044"/>
  <c r="BR64" i="65044"/>
  <c r="BT51" i="65044"/>
  <c r="BR51" i="65044"/>
  <c r="BU51" i="65044"/>
  <c r="BQ51" i="65044"/>
  <c r="BS51" i="65044"/>
  <c r="BT71" i="65044"/>
  <c r="BR71" i="65044"/>
  <c r="BQ71" i="65044"/>
  <c r="BS71" i="65044"/>
  <c r="BU71" i="65044"/>
  <c r="BR57" i="65044"/>
  <c r="BT57" i="65044"/>
  <c r="BQ57" i="65044"/>
  <c r="BS57" i="65044"/>
  <c r="BU57" i="65044"/>
  <c r="BT67" i="65044"/>
  <c r="BR67" i="65044"/>
  <c r="BU67" i="65044"/>
  <c r="BQ67" i="65044"/>
  <c r="BS67" i="65044"/>
  <c r="BQ62" i="65044"/>
  <c r="BU62" i="65044"/>
  <c r="BS62" i="65044"/>
  <c r="BT62" i="65044"/>
  <c r="BR62" i="65044"/>
  <c r="BS72" i="65044"/>
  <c r="BQ72" i="65044"/>
  <c r="BU72" i="65044"/>
  <c r="BT72" i="65044"/>
  <c r="BR72" i="65044"/>
  <c r="BQ50" i="65044"/>
  <c r="BU50" i="65044"/>
  <c r="BS50" i="65044"/>
  <c r="BR50" i="65044"/>
  <c r="BT50" i="65044"/>
  <c r="BT55" i="65044"/>
  <c r="BR55" i="65044"/>
  <c r="BQ55" i="65044"/>
  <c r="BS55" i="65044"/>
  <c r="BU55" i="65044"/>
  <c r="BT59" i="65044"/>
  <c r="BR59" i="65044"/>
  <c r="BU59" i="65044"/>
  <c r="BS59" i="65044"/>
  <c r="BQ59" i="65044"/>
  <c r="BQ54" i="65044"/>
  <c r="BU54" i="65044"/>
  <c r="BS54" i="65044"/>
  <c r="BR54" i="65044"/>
  <c r="BT54" i="65044"/>
  <c r="BQ66" i="65044"/>
  <c r="BU66" i="65044"/>
  <c r="BS66" i="65044"/>
  <c r="BR66" i="65044"/>
  <c r="BT66" i="65044"/>
  <c r="BS48" i="65044"/>
  <c r="BQ48" i="65044"/>
  <c r="BU48" i="65044"/>
  <c r="BT48" i="65044"/>
  <c r="BR48" i="65044"/>
  <c r="BR65" i="65044"/>
  <c r="BT65" i="65044"/>
  <c r="BQ65" i="65044"/>
  <c r="BU65" i="65044"/>
  <c r="BS65" i="65044"/>
  <c r="BT63" i="65044"/>
  <c r="BR63" i="65044"/>
  <c r="BQ63" i="65044"/>
  <c r="BS63" i="65044"/>
  <c r="BU63" i="65044"/>
  <c r="BS60" i="65044"/>
  <c r="BQ60" i="65044"/>
  <c r="BU60" i="65044"/>
  <c r="BR60" i="65044"/>
  <c r="BT60" i="65044"/>
  <c r="BL60" i="65044"/>
  <c r="BP60" i="65044"/>
  <c r="BM60" i="65044"/>
  <c r="BN60" i="65044"/>
  <c r="BK60" i="65044"/>
  <c r="BO60" i="65044"/>
  <c r="BL72" i="65044"/>
  <c r="BP72" i="65044"/>
  <c r="BM72" i="65044"/>
  <c r="BO72" i="65044"/>
  <c r="BK72" i="65044"/>
  <c r="BN72" i="65044"/>
  <c r="BL50" i="65044"/>
  <c r="BP50" i="65044"/>
  <c r="BN50" i="65044"/>
  <c r="BO50" i="65044"/>
  <c r="BK50" i="65044"/>
  <c r="BM50" i="65044"/>
  <c r="BN55" i="65044"/>
  <c r="BK55" i="65044"/>
  <c r="BP55" i="65044"/>
  <c r="BL55" i="65044"/>
  <c r="BM55" i="65044"/>
  <c r="BO55" i="65044"/>
  <c r="BN59" i="65044"/>
  <c r="BM59" i="65044"/>
  <c r="BO59" i="65044"/>
  <c r="BK59" i="65044"/>
  <c r="BL59" i="65044"/>
  <c r="BP59" i="65044"/>
  <c r="BL54" i="65044"/>
  <c r="BP54" i="65044"/>
  <c r="BK54" i="65044"/>
  <c r="BM54" i="65044"/>
  <c r="BN54" i="65044"/>
  <c r="BO54" i="65044"/>
  <c r="BL66" i="65044"/>
  <c r="BP66" i="65044"/>
  <c r="BN66" i="65044"/>
  <c r="BO66" i="65044"/>
  <c r="BM66" i="65044"/>
  <c r="BK66" i="65044"/>
  <c r="BL48" i="65044"/>
  <c r="BP48" i="65044"/>
  <c r="BO48" i="65044"/>
  <c r="BK48" i="65044"/>
  <c r="BM48" i="65044"/>
  <c r="BN48" i="65044"/>
  <c r="BN65" i="65044"/>
  <c r="BO65" i="65044"/>
  <c r="BK65" i="65044"/>
  <c r="BP65" i="65044"/>
  <c r="BL65" i="65044"/>
  <c r="BM65" i="65044"/>
  <c r="BN63" i="65044"/>
  <c r="BK63" i="65044"/>
  <c r="BP63" i="65044"/>
  <c r="BL63" i="65044"/>
  <c r="BM63" i="65044"/>
  <c r="BO63" i="65044"/>
  <c r="BL56" i="65044"/>
  <c r="BP56" i="65044"/>
  <c r="BO56" i="65044"/>
  <c r="BK56" i="65044"/>
  <c r="BM56" i="65044"/>
  <c r="BN56" i="65044"/>
  <c r="BL70" i="65044"/>
  <c r="BK70" i="65044"/>
  <c r="BP70" i="65044"/>
  <c r="BM70" i="65044"/>
  <c r="BN70" i="65044"/>
  <c r="BO70" i="65044"/>
  <c r="BL58" i="65044"/>
  <c r="BP58" i="65044"/>
  <c r="BN58" i="65044"/>
  <c r="BO58" i="65044"/>
  <c r="BK58" i="65044"/>
  <c r="BM58" i="65044"/>
  <c r="BL68" i="65044"/>
  <c r="BP68" i="65044"/>
  <c r="BM68" i="65044"/>
  <c r="BN68" i="65044"/>
  <c r="BK68" i="65044"/>
  <c r="BO68" i="65044"/>
  <c r="BN49" i="65044"/>
  <c r="BO49" i="65044"/>
  <c r="BK49" i="65044"/>
  <c r="BP49" i="65044"/>
  <c r="BL49" i="65044"/>
  <c r="BM49" i="65044"/>
  <c r="BN69" i="65044"/>
  <c r="BL69" i="65044"/>
  <c r="BM69" i="65044"/>
  <c r="BP69" i="65044"/>
  <c r="BK69" i="65044"/>
  <c r="BO69" i="65044"/>
  <c r="BN53" i="65044"/>
  <c r="BL53" i="65044"/>
  <c r="BM53" i="65044"/>
  <c r="BO53" i="65044"/>
  <c r="BK53" i="65044"/>
  <c r="BP53" i="65044"/>
  <c r="BN61" i="65044"/>
  <c r="BL61" i="65044"/>
  <c r="BM61" i="65044"/>
  <c r="BK61" i="65044"/>
  <c r="BO61" i="65044"/>
  <c r="BP61" i="65044"/>
  <c r="BL52" i="65044"/>
  <c r="BP52" i="65044"/>
  <c r="BM52" i="65044"/>
  <c r="BN52" i="65044"/>
  <c r="BO52" i="65044"/>
  <c r="BK52" i="65044"/>
  <c r="BL64" i="65044"/>
  <c r="BP64" i="65044"/>
  <c r="BO64" i="65044"/>
  <c r="BK64" i="65044"/>
  <c r="BN64" i="65044"/>
  <c r="BM64" i="65044"/>
  <c r="BN51" i="65044"/>
  <c r="BM51" i="65044"/>
  <c r="BO51" i="65044"/>
  <c r="BK51" i="65044"/>
  <c r="BP51" i="65044"/>
  <c r="BL51" i="65044"/>
  <c r="BN71" i="65044"/>
  <c r="BK71" i="65044"/>
  <c r="BO71" i="65044"/>
  <c r="BM71" i="65044"/>
  <c r="BP71" i="65044"/>
  <c r="BL71" i="65044"/>
  <c r="BN57" i="65044"/>
  <c r="BO57" i="65044"/>
  <c r="BK57" i="65044"/>
  <c r="BP57" i="65044"/>
  <c r="BL57" i="65044"/>
  <c r="BM57" i="65044"/>
  <c r="BN67" i="65044"/>
  <c r="BM67" i="65044"/>
  <c r="BO67" i="65044"/>
  <c r="BK67" i="65044"/>
  <c r="BL67" i="65044"/>
  <c r="BP67" i="65044"/>
  <c r="BL62" i="65044"/>
  <c r="BP62" i="65044"/>
  <c r="BK62" i="65044"/>
  <c r="BM62" i="65044"/>
  <c r="BO62" i="65044"/>
  <c r="BN62" i="65044"/>
  <c r="NE257" i="65032"/>
  <c r="NF257" i="65032" s="1"/>
  <c r="NF193" i="65032"/>
  <c r="NI66" i="65032"/>
  <c r="NK66" i="65032"/>
  <c r="NH193" i="65032"/>
  <c r="NH257" i="65032" s="1"/>
  <c r="GA66" i="65032"/>
  <c r="NF48" i="65032"/>
  <c r="NE175" i="65032"/>
  <c r="NH48" i="65032"/>
  <c r="NG175" i="65032"/>
  <c r="NG239" i="65032" s="1"/>
  <c r="MP176" i="65032"/>
  <c r="MO240" i="65032"/>
  <c r="MP240" i="65032" s="1"/>
  <c r="FW49" i="65032"/>
  <c r="MS49" i="65032"/>
  <c r="MR176" i="65032"/>
  <c r="MR240" i="65032" s="1"/>
  <c r="MU49" i="65032"/>
  <c r="NM70" i="65032"/>
  <c r="NO70" i="65032"/>
  <c r="NL197" i="65032"/>
  <c r="NL261" i="65032" s="1"/>
  <c r="GB70" i="65032"/>
  <c r="FV24" i="65032"/>
  <c r="PR189" i="65032"/>
  <c r="PQ253" i="65032"/>
  <c r="PR253" i="65032" s="1"/>
  <c r="NJ197" i="65032"/>
  <c r="NI261" i="65032"/>
  <c r="NJ261" i="65032" s="1"/>
  <c r="PW62" i="65032"/>
  <c r="PU62" i="65032"/>
  <c r="GQ62" i="65032"/>
  <c r="PT189" i="65032"/>
  <c r="PT253" i="65032" s="1"/>
  <c r="NU241" i="65032"/>
  <c r="NV241" i="65032" s="1"/>
  <c r="NV177" i="65032"/>
  <c r="GE50" i="65032"/>
  <c r="NX177" i="65032"/>
  <c r="NX241" i="65032" s="1"/>
  <c r="NY50" i="65032"/>
  <c r="OA50" i="65032"/>
  <c r="GA31" i="65032"/>
  <c r="NK31" i="65032"/>
  <c r="NI31" i="65032"/>
  <c r="NH158" i="65032"/>
  <c r="NH222" i="65032" s="1"/>
  <c r="NE222" i="65032"/>
  <c r="NF222" i="65032" s="1"/>
  <c r="NF158" i="65032"/>
  <c r="MP165" i="65032"/>
  <c r="MO229" i="65032"/>
  <c r="MP229" i="65032" s="1"/>
  <c r="MP159" i="65032"/>
  <c r="MO223" i="65032"/>
  <c r="MP223" i="65032" s="1"/>
  <c r="MR165" i="65032"/>
  <c r="MR229" i="65032" s="1"/>
  <c r="MU38" i="65032"/>
  <c r="MS38" i="65032"/>
  <c r="FW38" i="65032"/>
  <c r="MR159" i="65032"/>
  <c r="MR223" i="65032" s="1"/>
  <c r="MU32" i="65032"/>
  <c r="MS32" i="65032"/>
  <c r="FW32" i="65032"/>
  <c r="MV43" i="65032"/>
  <c r="MU170" i="65032"/>
  <c r="MU234" i="65032" s="1"/>
  <c r="MT43" i="65032"/>
  <c r="MS170" i="65032"/>
  <c r="MS233" i="65032"/>
  <c r="MT233" i="65032" s="1"/>
  <c r="MT169" i="65032"/>
  <c r="MZ41" i="65032"/>
  <c r="MY168" i="65032"/>
  <c r="MY232" i="65032" s="1"/>
  <c r="NF205" i="65032"/>
  <c r="NE269" i="65032"/>
  <c r="NF269" i="65032" s="1"/>
  <c r="NK78" i="65032"/>
  <c r="GA78" i="65032"/>
  <c r="NH205" i="65032"/>
  <c r="NH269" i="65032" s="1"/>
  <c r="NI78" i="65032"/>
  <c r="FX42" i="65032"/>
  <c r="MY42" i="65032"/>
  <c r="MW42" i="65032"/>
  <c r="MV169" i="65032"/>
  <c r="MV233" i="65032" s="1"/>
  <c r="MW168" i="65032"/>
  <c r="MX41" i="65032"/>
  <c r="NI270" i="65032"/>
  <c r="NJ270" i="65032" s="1"/>
  <c r="NJ206" i="65032"/>
  <c r="NL206" i="65032"/>
  <c r="NL270" i="65032" s="1"/>
  <c r="NM79" i="65032"/>
  <c r="GB79" i="65032"/>
  <c r="NO79" i="65032"/>
  <c r="NM161" i="65032"/>
  <c r="NN34" i="65032"/>
  <c r="MQ160" i="65032"/>
  <c r="MQ224" i="65032" s="1"/>
  <c r="MR33" i="65032"/>
  <c r="NO161" i="65032"/>
  <c r="NO225" i="65032" s="1"/>
  <c r="NP34" i="65032"/>
  <c r="MO160" i="65032"/>
  <c r="MP33" i="65032"/>
  <c r="MZ200" i="65032"/>
  <c r="MZ264" i="65032" s="1"/>
  <c r="FY73" i="65032"/>
  <c r="NC73" i="65032"/>
  <c r="NA73" i="65032"/>
  <c r="MS173" i="65032"/>
  <c r="MT46" i="65032"/>
  <c r="OQ211" i="65032"/>
  <c r="OQ275" i="65032" s="1"/>
  <c r="OR84" i="65032"/>
  <c r="NB57" i="65032"/>
  <c r="NA184" i="65032"/>
  <c r="MV46" i="65032"/>
  <c r="MU173" i="65032"/>
  <c r="MU237" i="65032" s="1"/>
  <c r="OM81" i="65032"/>
  <c r="OK81" i="65032"/>
  <c r="GH81" i="65032"/>
  <c r="OJ208" i="65032"/>
  <c r="OJ272" i="65032" s="1"/>
  <c r="NC184" i="65032"/>
  <c r="NC248" i="65032" s="1"/>
  <c r="ND57" i="65032"/>
  <c r="OO211" i="65032"/>
  <c r="OP84" i="65032"/>
  <c r="MW264" i="65032"/>
  <c r="MX264" i="65032" s="1"/>
  <c r="MX200" i="65032"/>
  <c r="OH208" i="65032"/>
  <c r="OG272" i="65032"/>
  <c r="OH272" i="65032" s="1"/>
  <c r="MX156" i="65032"/>
  <c r="MW220" i="65032"/>
  <c r="MX220" i="65032" s="1"/>
  <c r="NJ162" i="65032"/>
  <c r="NI226" i="65032"/>
  <c r="NJ226" i="65032" s="1"/>
  <c r="NK209" i="65032"/>
  <c r="NK273" i="65032" s="1"/>
  <c r="NL82" i="65032"/>
  <c r="NF199" i="65032"/>
  <c r="NE263" i="65032"/>
  <c r="NF263" i="65032" s="1"/>
  <c r="MQ167" i="65032"/>
  <c r="MQ231" i="65032" s="1"/>
  <c r="MR40" i="65032"/>
  <c r="NO56" i="65032"/>
  <c r="GB56" i="65032"/>
  <c r="NM56" i="65032"/>
  <c r="NL183" i="65032"/>
  <c r="NL247" i="65032" s="1"/>
  <c r="NM35" i="65032"/>
  <c r="NO35" i="65032"/>
  <c r="NL162" i="65032"/>
  <c r="NL226" i="65032" s="1"/>
  <c r="GB35" i="65032"/>
  <c r="FY29" i="65032"/>
  <c r="MZ156" i="65032"/>
  <c r="MZ220" i="65032" s="1"/>
  <c r="NA29" i="65032"/>
  <c r="NC29" i="65032"/>
  <c r="NG61" i="65032"/>
  <c r="NE61" i="65032"/>
  <c r="ND188" i="65032"/>
  <c r="ND252" i="65032" s="1"/>
  <c r="FZ61" i="65032"/>
  <c r="NF207" i="65032"/>
  <c r="NE271" i="65032"/>
  <c r="NF271" i="65032" s="1"/>
  <c r="NJ82" i="65032"/>
  <c r="NI209" i="65032"/>
  <c r="NI80" i="65032"/>
  <c r="NK80" i="65032"/>
  <c r="GA80" i="65032"/>
  <c r="NH207" i="65032"/>
  <c r="NH271" i="65032" s="1"/>
  <c r="NI247" i="65032"/>
  <c r="NJ247" i="65032" s="1"/>
  <c r="NJ183" i="65032"/>
  <c r="NI72" i="65032"/>
  <c r="NK72" i="65032"/>
  <c r="GA72" i="65032"/>
  <c r="NH199" i="65032"/>
  <c r="NH263" i="65032" s="1"/>
  <c r="MU195" i="65032"/>
  <c r="MU259" i="65032" s="1"/>
  <c r="MV68" i="65032"/>
  <c r="MP40" i="65032"/>
  <c r="MO167" i="65032"/>
  <c r="NA252" i="65032"/>
  <c r="NB252" i="65032" s="1"/>
  <c r="NB188" i="65032"/>
  <c r="MT68" i="65032"/>
  <c r="MS195" i="65032"/>
  <c r="MT76" i="65032"/>
  <c r="MS203" i="65032"/>
  <c r="NG64" i="65032"/>
  <c r="FZ64" i="65032"/>
  <c r="ND191" i="65032"/>
  <c r="ND255" i="65032" s="1"/>
  <c r="NE64" i="65032"/>
  <c r="MO172" i="65032"/>
  <c r="MP45" i="65032"/>
  <c r="NB191" i="65032"/>
  <c r="NA255" i="65032"/>
  <c r="NB255" i="65032" s="1"/>
  <c r="MV76" i="65032"/>
  <c r="MU203" i="65032"/>
  <c r="MU267" i="65032" s="1"/>
  <c r="MS51" i="65032"/>
  <c r="MU51" i="65032"/>
  <c r="FW51" i="65032"/>
  <c r="MR178" i="65032"/>
  <c r="MR242" i="65032" s="1"/>
  <c r="MT85" i="65032"/>
  <c r="MS212" i="65032"/>
  <c r="MQ172" i="65032"/>
  <c r="MQ236" i="65032" s="1"/>
  <c r="MR45" i="65032"/>
  <c r="MP178" i="65032"/>
  <c r="MO242" i="65032"/>
  <c r="MP242" i="65032" s="1"/>
  <c r="MV85" i="65032"/>
  <c r="MU212" i="65032"/>
  <c r="MU276" i="65032" s="1"/>
  <c r="MS221" i="65032"/>
  <c r="MT221" i="65032" s="1"/>
  <c r="MT157" i="65032"/>
  <c r="MX164" i="65032"/>
  <c r="MW228" i="65032"/>
  <c r="MX228" i="65032" s="1"/>
  <c r="MW30" i="65032"/>
  <c r="MY30" i="65032"/>
  <c r="FX30" i="65032"/>
  <c r="MV157" i="65032"/>
  <c r="MV221" i="65032" s="1"/>
  <c r="MO171" i="65032"/>
  <c r="MP44" i="65032"/>
  <c r="MS260" i="65032"/>
  <c r="MT260" i="65032" s="1"/>
  <c r="MT196" i="65032"/>
  <c r="NO63" i="65032"/>
  <c r="GB63" i="65032"/>
  <c r="NL190" i="65032"/>
  <c r="NL254" i="65032" s="1"/>
  <c r="NM63" i="65032"/>
  <c r="MO155" i="65032"/>
  <c r="MP28" i="65032"/>
  <c r="MO218" i="65032"/>
  <c r="MP218" i="65032" s="1"/>
  <c r="MP154" i="65032"/>
  <c r="NJ190" i="65032"/>
  <c r="NI254" i="65032"/>
  <c r="NJ254" i="65032" s="1"/>
  <c r="MQ171" i="65032"/>
  <c r="MQ235" i="65032" s="1"/>
  <c r="MR44" i="65032"/>
  <c r="MS27" i="65032"/>
  <c r="MR154" i="65032"/>
  <c r="MR218" i="65032" s="1"/>
  <c r="MU27" i="65032"/>
  <c r="FW27" i="65032"/>
  <c r="MV213" i="65032"/>
  <c r="MV277" i="65032" s="1"/>
  <c r="MY86" i="65032"/>
  <c r="MW86" i="65032"/>
  <c r="FX86" i="65032"/>
  <c r="FX69" i="65032"/>
  <c r="MV196" i="65032"/>
  <c r="MV260" i="65032" s="1"/>
  <c r="MY69" i="65032"/>
  <c r="MW69" i="65032"/>
  <c r="MR28" i="65032"/>
  <c r="MQ155" i="65032"/>
  <c r="MQ219" i="65032" s="1"/>
  <c r="MS277" i="65032"/>
  <c r="MT277" i="65032" s="1"/>
  <c r="MT213" i="65032"/>
  <c r="NC37" i="65032"/>
  <c r="NA37" i="65032"/>
  <c r="FY37" i="65032"/>
  <c r="MZ164" i="65032"/>
  <c r="MZ228" i="65032" s="1"/>
  <c r="NL74" i="65032"/>
  <c r="NK201" i="65032"/>
  <c r="NK265" i="65032" s="1"/>
  <c r="NF75" i="65032"/>
  <c r="NE202" i="65032"/>
  <c r="MY65" i="65032"/>
  <c r="FX65" i="65032"/>
  <c r="MW65" i="65032"/>
  <c r="MV192" i="65032"/>
  <c r="MV256" i="65032" s="1"/>
  <c r="MX71" i="65032"/>
  <c r="MW198" i="65032"/>
  <c r="NG187" i="65032"/>
  <c r="NG251" i="65032" s="1"/>
  <c r="NH60" i="65032"/>
  <c r="MT54" i="65032"/>
  <c r="MS181" i="65032"/>
  <c r="NI194" i="65032"/>
  <c r="NJ67" i="65032"/>
  <c r="MT174" i="65032"/>
  <c r="MS238" i="65032"/>
  <c r="MT238" i="65032" s="1"/>
  <c r="MS256" i="65032"/>
  <c r="MT256" i="65032" s="1"/>
  <c r="MT192" i="65032"/>
  <c r="MW83" i="65032"/>
  <c r="FX83" i="65032"/>
  <c r="MY83" i="65032"/>
  <c r="MV210" i="65032"/>
  <c r="MV274" i="65032" s="1"/>
  <c r="MW179" i="65032"/>
  <c r="MX52" i="65032"/>
  <c r="NF163" i="65032"/>
  <c r="NE227" i="65032"/>
  <c r="NF227" i="65032" s="1"/>
  <c r="MU166" i="65032"/>
  <c r="MU230" i="65032" s="1"/>
  <c r="MV39" i="65032"/>
  <c r="MT186" i="65032"/>
  <c r="MS250" i="65032"/>
  <c r="MT250" i="65032" s="1"/>
  <c r="MY47" i="65032"/>
  <c r="FX47" i="65032"/>
  <c r="MW47" i="65032"/>
  <c r="MV174" i="65032"/>
  <c r="MV238" i="65032" s="1"/>
  <c r="NJ74" i="65032"/>
  <c r="NI201" i="65032"/>
  <c r="MT39" i="65032"/>
  <c r="MS166" i="65032"/>
  <c r="MY198" i="65032"/>
  <c r="MY262" i="65032" s="1"/>
  <c r="MZ71" i="65032"/>
  <c r="NF60" i="65032"/>
  <c r="NE187" i="65032"/>
  <c r="NK36" i="65032"/>
  <c r="NI36" i="65032"/>
  <c r="GA36" i="65032"/>
  <c r="NH163" i="65032"/>
  <c r="NH227" i="65032" s="1"/>
  <c r="MY59" i="65032"/>
  <c r="MW59" i="65032"/>
  <c r="FX59" i="65032"/>
  <c r="MV186" i="65032"/>
  <c r="MV250" i="65032" s="1"/>
  <c r="MZ52" i="65032"/>
  <c r="MY179" i="65032"/>
  <c r="MY243" i="65032" s="1"/>
  <c r="NH75" i="65032"/>
  <c r="NG202" i="65032"/>
  <c r="NG266" i="65032" s="1"/>
  <c r="MV54" i="65032"/>
  <c r="MU181" i="65032"/>
  <c r="MU245" i="65032" s="1"/>
  <c r="NK194" i="65032"/>
  <c r="NK258" i="65032" s="1"/>
  <c r="NL67" i="65032"/>
  <c r="MT210" i="65032"/>
  <c r="MS274" i="65032"/>
  <c r="MT274" i="65032" s="1"/>
  <c r="MU204" i="65032"/>
  <c r="MU268" i="65032" s="1"/>
  <c r="MV77" i="65032"/>
  <c r="MS204" i="65032"/>
  <c r="MT77" i="65032"/>
  <c r="MS182" i="65032"/>
  <c r="MT55" i="65032"/>
  <c r="MV55" i="65032"/>
  <c r="MU182" i="65032"/>
  <c r="MU246" i="65032" s="1"/>
  <c r="MS180" i="65032"/>
  <c r="MT53" i="65032"/>
  <c r="MU180" i="65032"/>
  <c r="MU244" i="65032" s="1"/>
  <c r="MV53" i="65032"/>
  <c r="MT58" i="65032"/>
  <c r="MS185" i="65032"/>
  <c r="MU185" i="65032"/>
  <c r="MU249" i="65032" s="1"/>
  <c r="MV58" i="65032"/>
  <c r="AG94" i="65032"/>
  <c r="AH94" i="65032" s="1"/>
  <c r="AO94" i="65032"/>
  <c r="AG95" i="65032"/>
  <c r="AH95" i="65032" s="1"/>
  <c r="AO95" i="65032"/>
  <c r="AG88" i="65032"/>
  <c r="AH88" i="65032" s="1"/>
  <c r="AO88" i="65032"/>
  <c r="AG85" i="65032"/>
  <c r="AH85" i="65032" s="1"/>
  <c r="AO85" i="65032"/>
  <c r="AG97" i="65032"/>
  <c r="AH97" i="65032" s="1"/>
  <c r="AO97" i="65032"/>
  <c r="AG102" i="65032"/>
  <c r="AH102" i="65032" s="1"/>
  <c r="AO102" i="65032"/>
  <c r="AG105" i="65032"/>
  <c r="AH105" i="65032" s="1"/>
  <c r="AO105" i="65032"/>
  <c r="AG99" i="65032"/>
  <c r="AH99" i="65032" s="1"/>
  <c r="AO99" i="65032"/>
  <c r="AG91" i="65032"/>
  <c r="AH91" i="65032" s="1"/>
  <c r="AO91" i="65032"/>
  <c r="AG101" i="65032"/>
  <c r="AH101" i="65032" s="1"/>
  <c r="AO101" i="65032"/>
  <c r="AO84" i="65032"/>
  <c r="AG84" i="65032"/>
  <c r="AH84" i="65032" s="1"/>
  <c r="AG83" i="65032"/>
  <c r="AH83" i="65032" s="1"/>
  <c r="AO83" i="65032"/>
  <c r="AG89" i="65032"/>
  <c r="AH89" i="65032" s="1"/>
  <c r="AO89" i="65032"/>
  <c r="AG103" i="65032"/>
  <c r="AH103" i="65032" s="1"/>
  <c r="AO103" i="65032"/>
  <c r="AG96" i="65032"/>
  <c r="AH96" i="65032" s="1"/>
  <c r="AO96" i="65032"/>
  <c r="AG87" i="65032"/>
  <c r="AH87" i="65032" s="1"/>
  <c r="AO87" i="65032"/>
  <c r="AG86" i="65032"/>
  <c r="AH86" i="65032" s="1"/>
  <c r="AO86" i="65032"/>
  <c r="AG93" i="65032"/>
  <c r="AH93" i="65032" s="1"/>
  <c r="AO93" i="65032"/>
  <c r="AG82" i="65032"/>
  <c r="AH82" i="65032" s="1"/>
  <c r="AO82" i="65032"/>
  <c r="AO104" i="65032"/>
  <c r="AG104" i="65032"/>
  <c r="AH104" i="65032" s="1"/>
  <c r="AG98" i="65032"/>
  <c r="AH98" i="65032" s="1"/>
  <c r="AO98" i="65032"/>
  <c r="AG92" i="65032"/>
  <c r="AH92" i="65032" s="1"/>
  <c r="AO92" i="65032"/>
  <c r="AG100" i="65032"/>
  <c r="AH100" i="65032" s="1"/>
  <c r="AO100" i="65032"/>
  <c r="AG90" i="65032"/>
  <c r="AH90" i="65032" s="1"/>
  <c r="AO90" i="65032"/>
  <c r="AG106" i="65032"/>
  <c r="AH106" i="65032" s="1"/>
  <c r="AO106" i="65032"/>
  <c r="L96" i="65032" l="1"/>
  <c r="L91" i="65032"/>
  <c r="L85" i="65032"/>
  <c r="L86" i="65032"/>
  <c r="L87" i="65032"/>
  <c r="L83" i="65032"/>
  <c r="L92" i="65032"/>
  <c r="L90" i="65032"/>
  <c r="L97" i="65032"/>
  <c r="L82" i="65032"/>
  <c r="L88" i="65032"/>
  <c r="L89" i="65032"/>
  <c r="L106" i="65032"/>
  <c r="L101" i="65032"/>
  <c r="L105" i="65032"/>
  <c r="L98" i="65032"/>
  <c r="L95" i="65032"/>
  <c r="L103" i="65032"/>
  <c r="L102" i="65032"/>
  <c r="L104" i="65032"/>
  <c r="L94" i="65032"/>
  <c r="L99" i="65032"/>
  <c r="L100" i="65032"/>
  <c r="L93" i="65032"/>
  <c r="L84" i="65032"/>
  <c r="NI193" i="65032"/>
  <c r="NJ66" i="65032"/>
  <c r="NK193" i="65032"/>
  <c r="NK257" i="65032" s="1"/>
  <c r="NL66" i="65032"/>
  <c r="NH175" i="65032"/>
  <c r="NH239" i="65032" s="1"/>
  <c r="NI48" i="65032"/>
  <c r="NK48" i="65032"/>
  <c r="GA48" i="65032"/>
  <c r="NF175" i="65032"/>
  <c r="NE239" i="65032"/>
  <c r="NF239" i="65032" s="1"/>
  <c r="MS176" i="65032"/>
  <c r="MT49" i="65032"/>
  <c r="MV49" i="65032"/>
  <c r="MU176" i="65032"/>
  <c r="MU240" i="65032" s="1"/>
  <c r="PU189" i="65032"/>
  <c r="PV62" i="65032"/>
  <c r="PX62" i="65032"/>
  <c r="PW189" i="65032"/>
  <c r="PW253" i="65032" s="1"/>
  <c r="NO197" i="65032"/>
  <c r="NO261" i="65032" s="1"/>
  <c r="NP70" i="65032"/>
  <c r="NM197" i="65032"/>
  <c r="NN70" i="65032"/>
  <c r="OA177" i="65032"/>
  <c r="OA241" i="65032" s="1"/>
  <c r="OB50" i="65032"/>
  <c r="NY177" i="65032"/>
  <c r="NZ50" i="65032"/>
  <c r="MU159" i="65032"/>
  <c r="MU223" i="65032" s="1"/>
  <c r="MV32" i="65032"/>
  <c r="MV38" i="65032"/>
  <c r="MU165" i="65032"/>
  <c r="MU229" i="65032" s="1"/>
  <c r="NI158" i="65032"/>
  <c r="NJ31" i="65032"/>
  <c r="NK158" i="65032"/>
  <c r="NK222" i="65032" s="1"/>
  <c r="NL31" i="65032"/>
  <c r="MS159" i="65032"/>
  <c r="MT32" i="65032"/>
  <c r="MT38" i="65032"/>
  <c r="MS165" i="65032"/>
  <c r="MS234" i="65032"/>
  <c r="MT234" i="65032" s="1"/>
  <c r="MT170" i="65032"/>
  <c r="MY43" i="65032"/>
  <c r="MV170" i="65032"/>
  <c r="MV234" i="65032" s="1"/>
  <c r="MW43" i="65032"/>
  <c r="FX43" i="65032"/>
  <c r="MY169" i="65032"/>
  <c r="MY233" i="65032" s="1"/>
  <c r="MZ42" i="65032"/>
  <c r="MW232" i="65032"/>
  <c r="MX232" i="65032" s="1"/>
  <c r="MX168" i="65032"/>
  <c r="NL78" i="65032"/>
  <c r="NK205" i="65032"/>
  <c r="NK269" i="65032" s="1"/>
  <c r="NA41" i="65032"/>
  <c r="NC41" i="65032"/>
  <c r="FY41" i="65032"/>
  <c r="MZ168" i="65032"/>
  <c r="MZ232" i="65032" s="1"/>
  <c r="NJ78" i="65032"/>
  <c r="NI205" i="65032"/>
  <c r="MX42" i="65032"/>
  <c r="MW169" i="65032"/>
  <c r="NN79" i="65032"/>
  <c r="NM206" i="65032"/>
  <c r="NP79" i="65032"/>
  <c r="NO206" i="65032"/>
  <c r="NO270" i="65032" s="1"/>
  <c r="NS34" i="65032"/>
  <c r="NP161" i="65032"/>
  <c r="NP225" i="65032" s="1"/>
  <c r="GC34" i="65032"/>
  <c r="NQ34" i="65032"/>
  <c r="MS33" i="65032"/>
  <c r="MR160" i="65032"/>
  <c r="MR224" i="65032" s="1"/>
  <c r="MU33" i="65032"/>
  <c r="FW33" i="65032"/>
  <c r="MO224" i="65032"/>
  <c r="MP224" i="65032" s="1"/>
  <c r="MP160" i="65032"/>
  <c r="NM225" i="65032"/>
  <c r="NN225" i="65032" s="1"/>
  <c r="NN161" i="65032"/>
  <c r="OL81" i="65032"/>
  <c r="OK208" i="65032"/>
  <c r="NB73" i="65032"/>
  <c r="NA200" i="65032"/>
  <c r="ON81" i="65032"/>
  <c r="OM208" i="65032"/>
  <c r="OM272" i="65032" s="1"/>
  <c r="NC200" i="65032"/>
  <c r="NC264" i="65032" s="1"/>
  <c r="ND73" i="65032"/>
  <c r="ND184" i="65032"/>
  <c r="ND248" i="65032" s="1"/>
  <c r="FZ57" i="65032"/>
  <c r="NG57" i="65032"/>
  <c r="NE57" i="65032"/>
  <c r="NA248" i="65032"/>
  <c r="NB248" i="65032" s="1"/>
  <c r="NB184" i="65032"/>
  <c r="OS84" i="65032"/>
  <c r="OR211" i="65032"/>
  <c r="OR275" i="65032" s="1"/>
  <c r="OU84" i="65032"/>
  <c r="GJ84" i="65032"/>
  <c r="OP211" i="65032"/>
  <c r="OO275" i="65032"/>
  <c r="OP275" i="65032" s="1"/>
  <c r="MV173" i="65032"/>
  <c r="MV237" i="65032" s="1"/>
  <c r="MW46" i="65032"/>
  <c r="MY46" i="65032"/>
  <c r="FX46" i="65032"/>
  <c r="MT173" i="65032"/>
  <c r="MS237" i="65032"/>
  <c r="MT237" i="65032" s="1"/>
  <c r="NJ209" i="65032"/>
  <c r="NI273" i="65032"/>
  <c r="NJ273" i="65032" s="1"/>
  <c r="NP35" i="65032"/>
  <c r="NO162" i="65032"/>
  <c r="NO226" i="65032" s="1"/>
  <c r="NM82" i="65032"/>
  <c r="NO82" i="65032"/>
  <c r="GB82" i="65032"/>
  <c r="NL209" i="65032"/>
  <c r="NL273" i="65032" s="1"/>
  <c r="NN35" i="65032"/>
  <c r="NM162" i="65032"/>
  <c r="NP56" i="65032"/>
  <c r="NO183" i="65032"/>
  <c r="NO247" i="65032" s="1"/>
  <c r="MS259" i="65032"/>
  <c r="MT259" i="65032" s="1"/>
  <c r="MT195" i="65032"/>
  <c r="MO231" i="65032"/>
  <c r="MP231" i="65032" s="1"/>
  <c r="MP167" i="65032"/>
  <c r="MV195" i="65032"/>
  <c r="MV259" i="65032" s="1"/>
  <c r="MW68" i="65032"/>
  <c r="MY68" i="65032"/>
  <c r="FX68" i="65032"/>
  <c r="NL72" i="65032"/>
  <c r="NK199" i="65032"/>
  <c r="NK263" i="65032" s="1"/>
  <c r="NL80" i="65032"/>
  <c r="NK207" i="65032"/>
  <c r="NK271" i="65032" s="1"/>
  <c r="NE188" i="65032"/>
  <c r="NF61" i="65032"/>
  <c r="ND29" i="65032"/>
  <c r="NC156" i="65032"/>
  <c r="NC220" i="65032" s="1"/>
  <c r="MS40" i="65032"/>
  <c r="MR167" i="65032"/>
  <c r="MR231" i="65032" s="1"/>
  <c r="MU40" i="65032"/>
  <c r="FW40" i="65032"/>
  <c r="NJ72" i="65032"/>
  <c r="NI199" i="65032"/>
  <c r="NJ80" i="65032"/>
  <c r="NI207" i="65032"/>
  <c r="NG188" i="65032"/>
  <c r="NG252" i="65032" s="1"/>
  <c r="NH61" i="65032"/>
  <c r="NB29" i="65032"/>
  <c r="NA156" i="65032"/>
  <c r="NN56" i="65032"/>
  <c r="NM183" i="65032"/>
  <c r="MV212" i="65032"/>
  <c r="MV276" i="65032" s="1"/>
  <c r="FX85" i="65032"/>
  <c r="MY85" i="65032"/>
  <c r="MW85" i="65032"/>
  <c r="MY76" i="65032"/>
  <c r="FX76" i="65032"/>
  <c r="MV203" i="65032"/>
  <c r="MV267" i="65032" s="1"/>
  <c r="MW76" i="65032"/>
  <c r="NG191" i="65032"/>
  <c r="NG255" i="65032" s="1"/>
  <c r="NH64" i="65032"/>
  <c r="FW45" i="65032"/>
  <c r="MR172" i="65032"/>
  <c r="MR236" i="65032" s="1"/>
  <c r="MU45" i="65032"/>
  <c r="MS45" i="65032"/>
  <c r="MS276" i="65032"/>
  <c r="MT276" i="65032" s="1"/>
  <c r="MT212" i="65032"/>
  <c r="MV51" i="65032"/>
  <c r="MU178" i="65032"/>
  <c r="MU242" i="65032" s="1"/>
  <c r="NF64" i="65032"/>
  <c r="NE191" i="65032"/>
  <c r="MS267" i="65032"/>
  <c r="MT267" i="65032" s="1"/>
  <c r="MT203" i="65032"/>
  <c r="MT51" i="65032"/>
  <c r="MS178" i="65032"/>
  <c r="MP172" i="65032"/>
  <c r="MO236" i="65032"/>
  <c r="MP236" i="65032" s="1"/>
  <c r="MX69" i="65032"/>
  <c r="MW196" i="65032"/>
  <c r="FW44" i="65032"/>
  <c r="MR171" i="65032"/>
  <c r="MR235" i="65032" s="1"/>
  <c r="MU44" i="65032"/>
  <c r="MS44" i="65032"/>
  <c r="MZ69" i="65032"/>
  <c r="MY196" i="65032"/>
  <c r="MY260" i="65032" s="1"/>
  <c r="MX86" i="65032"/>
  <c r="MW213" i="65032"/>
  <c r="MU154" i="65032"/>
  <c r="MU218" i="65032" s="1"/>
  <c r="MV27" i="65032"/>
  <c r="NP63" i="65032"/>
  <c r="NO190" i="65032"/>
  <c r="NO254" i="65032" s="1"/>
  <c r="NA164" i="65032"/>
  <c r="NB37" i="65032"/>
  <c r="MZ86" i="65032"/>
  <c r="MY213" i="65032"/>
  <c r="MY277" i="65032" s="1"/>
  <c r="NN63" i="65032"/>
  <c r="NM190" i="65032"/>
  <c r="MZ30" i="65032"/>
  <c r="MY157" i="65032"/>
  <c r="MY221" i="65032" s="1"/>
  <c r="NC164" i="65032"/>
  <c r="NC228" i="65032" s="1"/>
  <c r="ND37" i="65032"/>
  <c r="MS28" i="65032"/>
  <c r="MR155" i="65032"/>
  <c r="MR219" i="65032" s="1"/>
  <c r="MU28" i="65032"/>
  <c r="FW28" i="65032"/>
  <c r="MS154" i="65032"/>
  <c r="MT27" i="65032"/>
  <c r="MP155" i="65032"/>
  <c r="MO219" i="65032"/>
  <c r="MP219" i="65032" s="1"/>
  <c r="MO235" i="65032"/>
  <c r="MP235" i="65032" s="1"/>
  <c r="MP171" i="65032"/>
  <c r="MX30" i="65032"/>
  <c r="MW157" i="65032"/>
  <c r="NO67" i="65032"/>
  <c r="NL194" i="65032"/>
  <c r="NL258" i="65032" s="1"/>
  <c r="GB67" i="65032"/>
  <c r="NM67" i="65032"/>
  <c r="NJ36" i="65032"/>
  <c r="NI163" i="65032"/>
  <c r="NF187" i="65032"/>
  <c r="NE251" i="65032"/>
  <c r="NF251" i="65032" s="1"/>
  <c r="MS230" i="65032"/>
  <c r="MT230" i="65032" s="1"/>
  <c r="MT166" i="65032"/>
  <c r="MS245" i="65032"/>
  <c r="MT245" i="65032" s="1"/>
  <c r="MT181" i="65032"/>
  <c r="MW262" i="65032"/>
  <c r="MX262" i="65032" s="1"/>
  <c r="MX198" i="65032"/>
  <c r="NL36" i="65032"/>
  <c r="NK163" i="65032"/>
  <c r="NK227" i="65032" s="1"/>
  <c r="MW243" i="65032"/>
  <c r="MX243" i="65032" s="1"/>
  <c r="MX179" i="65032"/>
  <c r="MW186" i="65032"/>
  <c r="MX59" i="65032"/>
  <c r="MZ198" i="65032"/>
  <c r="MZ262" i="65032" s="1"/>
  <c r="FY71" i="65032"/>
  <c r="NA71" i="65032"/>
  <c r="NC71" i="65032"/>
  <c r="NJ201" i="65032"/>
  <c r="NI265" i="65032"/>
  <c r="NJ265" i="65032" s="1"/>
  <c r="MV166" i="65032"/>
  <c r="MV230" i="65032" s="1"/>
  <c r="MW39" i="65032"/>
  <c r="MY39" i="65032"/>
  <c r="FX39" i="65032"/>
  <c r="NI60" i="65032"/>
  <c r="NK60" i="65032"/>
  <c r="GA60" i="65032"/>
  <c r="NH187" i="65032"/>
  <c r="NH251" i="65032" s="1"/>
  <c r="NF202" i="65032"/>
  <c r="NE266" i="65032"/>
  <c r="NF266" i="65032" s="1"/>
  <c r="NC52" i="65032"/>
  <c r="NA52" i="65032"/>
  <c r="FY52" i="65032"/>
  <c r="MZ179" i="65032"/>
  <c r="MZ243" i="65032" s="1"/>
  <c r="MZ47" i="65032"/>
  <c r="MY174" i="65032"/>
  <c r="MY238" i="65032" s="1"/>
  <c r="MY210" i="65032"/>
  <c r="MY274" i="65032" s="1"/>
  <c r="MZ83" i="65032"/>
  <c r="NI258" i="65032"/>
  <c r="NJ258" i="65032" s="1"/>
  <c r="NJ194" i="65032"/>
  <c r="MW192" i="65032"/>
  <c r="MX65" i="65032"/>
  <c r="MY54" i="65032"/>
  <c r="MW54" i="65032"/>
  <c r="FX54" i="65032"/>
  <c r="MV181" i="65032"/>
  <c r="MV245" i="65032" s="1"/>
  <c r="NK75" i="65032"/>
  <c r="GA75" i="65032"/>
  <c r="NI75" i="65032"/>
  <c r="NH202" i="65032"/>
  <c r="NH266" i="65032" s="1"/>
  <c r="MZ59" i="65032"/>
  <c r="MY186" i="65032"/>
  <c r="MY250" i="65032" s="1"/>
  <c r="MX47" i="65032"/>
  <c r="MW174" i="65032"/>
  <c r="MX83" i="65032"/>
  <c r="MW210" i="65032"/>
  <c r="MY192" i="65032"/>
  <c r="MY256" i="65032" s="1"/>
  <c r="MZ65" i="65032"/>
  <c r="NO74" i="65032"/>
  <c r="NM74" i="65032"/>
  <c r="GB74" i="65032"/>
  <c r="NL201" i="65032"/>
  <c r="NL265" i="65032" s="1"/>
  <c r="MW77" i="65032"/>
  <c r="FX77" i="65032"/>
  <c r="MY77" i="65032"/>
  <c r="MV204" i="65032"/>
  <c r="MV268" i="65032" s="1"/>
  <c r="MS268" i="65032"/>
  <c r="MT268" i="65032" s="1"/>
  <c r="MT204" i="65032"/>
  <c r="MY53" i="65032"/>
  <c r="MW53" i="65032"/>
  <c r="FX53" i="65032"/>
  <c r="MV180" i="65032"/>
  <c r="MV244" i="65032" s="1"/>
  <c r="MT180" i="65032"/>
  <c r="MS244" i="65032"/>
  <c r="MT244" i="65032" s="1"/>
  <c r="MY55" i="65032"/>
  <c r="MW55" i="65032"/>
  <c r="FX55" i="65032"/>
  <c r="MV182" i="65032"/>
  <c r="MV246" i="65032" s="1"/>
  <c r="MS246" i="65032"/>
  <c r="MT246" i="65032" s="1"/>
  <c r="MT182" i="65032"/>
  <c r="MY58" i="65032"/>
  <c r="FX58" i="65032"/>
  <c r="MW58" i="65032"/>
  <c r="MV185" i="65032"/>
  <c r="MV249" i="65032" s="1"/>
  <c r="MS249" i="65032"/>
  <c r="MT249" i="65032" s="1"/>
  <c r="MT185" i="65032"/>
  <c r="BF70" i="65032"/>
  <c r="AJ90" i="65032"/>
  <c r="AT70" i="65032" s="1"/>
  <c r="BF80" i="65032"/>
  <c r="AJ100" i="65032"/>
  <c r="AT80" i="65032" s="1"/>
  <c r="BF72" i="65032"/>
  <c r="AJ92" i="65032"/>
  <c r="AT72" i="65032" s="1"/>
  <c r="BF84" i="65032"/>
  <c r="AJ104" i="65032"/>
  <c r="AT84" i="65032" s="1"/>
  <c r="BF64" i="65032"/>
  <c r="AJ84" i="65032"/>
  <c r="AT64" i="65032" s="1"/>
  <c r="BF82" i="65032"/>
  <c r="AJ102" i="65032"/>
  <c r="AT82" i="65032" s="1"/>
  <c r="BF77" i="65032"/>
  <c r="AJ97" i="65032"/>
  <c r="AT77" i="65032" s="1"/>
  <c r="BF65" i="65032"/>
  <c r="AJ85" i="65032"/>
  <c r="AT65" i="65032" s="1"/>
  <c r="BF68" i="65032"/>
  <c r="AJ88" i="65032"/>
  <c r="AT68" i="65032" s="1"/>
  <c r="BF75" i="65032"/>
  <c r="AJ95" i="65032"/>
  <c r="AT75" i="65032" s="1"/>
  <c r="BF74" i="65032"/>
  <c r="AJ94" i="65032"/>
  <c r="AT74" i="65032" s="1"/>
  <c r="BF86" i="65032"/>
  <c r="AJ106" i="65032"/>
  <c r="AT86" i="65032" s="1"/>
  <c r="BF78" i="65032"/>
  <c r="AJ98" i="65032"/>
  <c r="AT78" i="65032" s="1"/>
  <c r="BF62" i="65032"/>
  <c r="AJ82" i="65032"/>
  <c r="AT62" i="65032" s="1"/>
  <c r="BF73" i="65032"/>
  <c r="AJ93" i="65032"/>
  <c r="AT73" i="65032" s="1"/>
  <c r="BF66" i="65032"/>
  <c r="AJ86" i="65032"/>
  <c r="AT66" i="65032" s="1"/>
  <c r="BF67" i="65032"/>
  <c r="AJ87" i="65032"/>
  <c r="AT67" i="65032" s="1"/>
  <c r="BF76" i="65032"/>
  <c r="AJ96" i="65032"/>
  <c r="AT76" i="65032" s="1"/>
  <c r="BF83" i="65032"/>
  <c r="AJ103" i="65032"/>
  <c r="AT83" i="65032" s="1"/>
  <c r="BF69" i="65032"/>
  <c r="AJ89" i="65032"/>
  <c r="AT69" i="65032" s="1"/>
  <c r="BF63" i="65032"/>
  <c r="AJ83" i="65032"/>
  <c r="AT63" i="65032" s="1"/>
  <c r="BF81" i="65032"/>
  <c r="AJ101" i="65032"/>
  <c r="AT81" i="65032" s="1"/>
  <c r="BF71" i="65032"/>
  <c r="AJ91" i="65032"/>
  <c r="AT71" i="65032" s="1"/>
  <c r="BF79" i="65032"/>
  <c r="AJ99" i="65032"/>
  <c r="AT79" i="65032" s="1"/>
  <c r="BF85" i="65032"/>
  <c r="AJ105" i="65032"/>
  <c r="AT85" i="65032" s="1"/>
  <c r="NL193" i="65032" l="1"/>
  <c r="NL257" i="65032" s="1"/>
  <c r="NO66" i="65032"/>
  <c r="NM66" i="65032"/>
  <c r="GB66" i="65032"/>
  <c r="NI257" i="65032"/>
  <c r="NJ257" i="65032" s="1"/>
  <c r="NJ193" i="65032"/>
  <c r="NL48" i="65032"/>
  <c r="NK175" i="65032"/>
  <c r="NK239" i="65032" s="1"/>
  <c r="NJ48" i="65032"/>
  <c r="NI175" i="65032"/>
  <c r="MW49" i="65032"/>
  <c r="MV176" i="65032"/>
  <c r="MV240" i="65032" s="1"/>
  <c r="MY49" i="65032"/>
  <c r="FX49" i="65032"/>
  <c r="MT176" i="65032"/>
  <c r="MS240" i="65032"/>
  <c r="MT240" i="65032" s="1"/>
  <c r="NN197" i="65032"/>
  <c r="NM261" i="65032"/>
  <c r="NN261" i="65032" s="1"/>
  <c r="QA62" i="65032"/>
  <c r="PY62" i="65032"/>
  <c r="PX189" i="65032"/>
  <c r="PX253" i="65032" s="1"/>
  <c r="GR62" i="65032"/>
  <c r="NQ70" i="65032"/>
  <c r="GC70" i="65032"/>
  <c r="NP197" i="65032"/>
  <c r="NP261" i="65032" s="1"/>
  <c r="NS70" i="65032"/>
  <c r="PV189" i="65032"/>
  <c r="PU253" i="65032"/>
  <c r="PV253" i="65032" s="1"/>
  <c r="OE50" i="65032"/>
  <c r="GF50" i="65032"/>
  <c r="OB177" i="65032"/>
  <c r="OB241" i="65032" s="1"/>
  <c r="OC50" i="65032"/>
  <c r="NY241" i="65032"/>
  <c r="NZ241" i="65032" s="1"/>
  <c r="NZ177" i="65032"/>
  <c r="NL158" i="65032"/>
  <c r="NL222" i="65032" s="1"/>
  <c r="NM31" i="65032"/>
  <c r="NO31" i="65032"/>
  <c r="GB31" i="65032"/>
  <c r="MW38" i="65032"/>
  <c r="FX38" i="65032"/>
  <c r="MV165" i="65032"/>
  <c r="MV229" i="65032" s="1"/>
  <c r="MY38" i="65032"/>
  <c r="MS229" i="65032"/>
  <c r="MT229" i="65032" s="1"/>
  <c r="MT165" i="65032"/>
  <c r="MY32" i="65032"/>
  <c r="MW32" i="65032"/>
  <c r="MV159" i="65032"/>
  <c r="MV223" i="65032" s="1"/>
  <c r="FX32" i="65032"/>
  <c r="MT159" i="65032"/>
  <c r="MS223" i="65032"/>
  <c r="MT223" i="65032" s="1"/>
  <c r="NI222" i="65032"/>
  <c r="NJ222" i="65032" s="1"/>
  <c r="NJ158" i="65032"/>
  <c r="MZ43" i="65032"/>
  <c r="MY170" i="65032"/>
  <c r="MY234" i="65032" s="1"/>
  <c r="MX43" i="65032"/>
  <c r="MW170" i="65032"/>
  <c r="NJ205" i="65032"/>
  <c r="NI269" i="65032"/>
  <c r="NJ269" i="65032" s="1"/>
  <c r="NC168" i="65032"/>
  <c r="NC232" i="65032" s="1"/>
  <c r="ND41" i="65032"/>
  <c r="NB41" i="65032"/>
  <c r="NA168" i="65032"/>
  <c r="MW233" i="65032"/>
  <c r="MX233" i="65032" s="1"/>
  <c r="MX169" i="65032"/>
  <c r="MZ169" i="65032"/>
  <c r="MZ233" i="65032" s="1"/>
  <c r="NC42" i="65032"/>
  <c r="FY42" i="65032"/>
  <c r="NA42" i="65032"/>
  <c r="NM78" i="65032"/>
  <c r="NO78" i="65032"/>
  <c r="GB78" i="65032"/>
  <c r="NL205" i="65032"/>
  <c r="NL269" i="65032" s="1"/>
  <c r="GC79" i="65032"/>
  <c r="NS79" i="65032"/>
  <c r="NQ79" i="65032"/>
  <c r="NP206" i="65032"/>
  <c r="NP270" i="65032" s="1"/>
  <c r="NM270" i="65032"/>
  <c r="NN270" i="65032" s="1"/>
  <c r="NN206" i="65032"/>
  <c r="NQ161" i="65032"/>
  <c r="NR34" i="65032"/>
  <c r="MU160" i="65032"/>
  <c r="MU224" i="65032" s="1"/>
  <c r="MV33" i="65032"/>
  <c r="MS160" i="65032"/>
  <c r="MT33" i="65032"/>
  <c r="NT34" i="65032"/>
  <c r="NS161" i="65032"/>
  <c r="NS225" i="65032" s="1"/>
  <c r="NE184" i="65032"/>
  <c r="NF57" i="65032"/>
  <c r="OK272" i="65032"/>
  <c r="OL272" i="65032" s="1"/>
  <c r="OL208" i="65032"/>
  <c r="ND200" i="65032"/>
  <c r="ND264" i="65032" s="1"/>
  <c r="NG73" i="65032"/>
  <c r="FZ73" i="65032"/>
  <c r="NE73" i="65032"/>
  <c r="NB200" i="65032"/>
  <c r="NA264" i="65032"/>
  <c r="NB264" i="65032" s="1"/>
  <c r="MZ46" i="65032"/>
  <c r="MY173" i="65032"/>
  <c r="MY237" i="65032" s="1"/>
  <c r="OT84" i="65032"/>
  <c r="OS211" i="65032"/>
  <c r="MX46" i="65032"/>
  <c r="MW173" i="65032"/>
  <c r="OV84" i="65032"/>
  <c r="OU211" i="65032"/>
  <c r="OU275" i="65032" s="1"/>
  <c r="NG184" i="65032"/>
  <c r="NG248" i="65032" s="1"/>
  <c r="NH57" i="65032"/>
  <c r="GI81" i="65032"/>
  <c r="OO81" i="65032"/>
  <c r="OQ81" i="65032"/>
  <c r="ON208" i="65032"/>
  <c r="ON272" i="65032" s="1"/>
  <c r="NB156" i="65032"/>
  <c r="NA220" i="65032"/>
  <c r="NB220" i="65032" s="1"/>
  <c r="NJ207" i="65032"/>
  <c r="NI271" i="65032"/>
  <c r="NJ271" i="65032" s="1"/>
  <c r="NO209" i="65032"/>
  <c r="NO273" i="65032" s="1"/>
  <c r="NP82" i="65032"/>
  <c r="MV40" i="65032"/>
  <c r="MU167" i="65032"/>
  <c r="MU231" i="65032" s="1"/>
  <c r="NG29" i="65032"/>
  <c r="NE29" i="65032"/>
  <c r="FZ29" i="65032"/>
  <c r="ND156" i="65032"/>
  <c r="ND220" i="65032" s="1"/>
  <c r="NM80" i="65032"/>
  <c r="GB80" i="65032"/>
  <c r="NL207" i="65032"/>
  <c r="NL271" i="65032" s="1"/>
  <c r="NO80" i="65032"/>
  <c r="MZ68" i="65032"/>
  <c r="MY195" i="65032"/>
  <c r="MY259" i="65032" s="1"/>
  <c r="NP183" i="65032"/>
  <c r="NP247" i="65032" s="1"/>
  <c r="NS56" i="65032"/>
  <c r="GC56" i="65032"/>
  <c r="NQ56" i="65032"/>
  <c r="NN82" i="65032"/>
  <c r="NM209" i="65032"/>
  <c r="NN183" i="65032"/>
  <c r="NM247" i="65032"/>
  <c r="NN247" i="65032" s="1"/>
  <c r="GA61" i="65032"/>
  <c r="NI61" i="65032"/>
  <c r="NK61" i="65032"/>
  <c r="NH188" i="65032"/>
  <c r="NH252" i="65032" s="1"/>
  <c r="NJ199" i="65032"/>
  <c r="NI263" i="65032"/>
  <c r="NJ263" i="65032" s="1"/>
  <c r="MX68" i="65032"/>
  <c r="MW195" i="65032"/>
  <c r="NM226" i="65032"/>
  <c r="NN226" i="65032" s="1"/>
  <c r="NN162" i="65032"/>
  <c r="MS167" i="65032"/>
  <c r="MT40" i="65032"/>
  <c r="NF188" i="65032"/>
  <c r="NE252" i="65032"/>
  <c r="NF252" i="65032" s="1"/>
  <c r="NO72" i="65032"/>
  <c r="GB72" i="65032"/>
  <c r="NL199" i="65032"/>
  <c r="NL263" i="65032" s="1"/>
  <c r="NM72" i="65032"/>
  <c r="NQ35" i="65032"/>
  <c r="NS35" i="65032"/>
  <c r="NP162" i="65032"/>
  <c r="NP226" i="65032" s="1"/>
  <c r="GC35" i="65032"/>
  <c r="MT178" i="65032"/>
  <c r="MS242" i="65032"/>
  <c r="MT242" i="65032" s="1"/>
  <c r="MW203" i="65032"/>
  <c r="MX76" i="65032"/>
  <c r="MY212" i="65032"/>
  <c r="MY276" i="65032" s="1"/>
  <c r="MZ85" i="65032"/>
  <c r="FW24" i="65032"/>
  <c r="MS172" i="65032"/>
  <c r="MT45" i="65032"/>
  <c r="NH191" i="65032"/>
  <c r="NH255" i="65032" s="1"/>
  <c r="NI64" i="65032"/>
  <c r="NK64" i="65032"/>
  <c r="GA64" i="65032"/>
  <c r="NE255" i="65032"/>
  <c r="NF255" i="65032" s="1"/>
  <c r="NF191" i="65032"/>
  <c r="MW212" i="65032"/>
  <c r="MX85" i="65032"/>
  <c r="MV178" i="65032"/>
  <c r="MV242" i="65032" s="1"/>
  <c r="MY51" i="65032"/>
  <c r="FX51" i="65032"/>
  <c r="MW51" i="65032"/>
  <c r="MV45" i="65032"/>
  <c r="MU172" i="65032"/>
  <c r="MU236" i="65032" s="1"/>
  <c r="MY203" i="65032"/>
  <c r="MY267" i="65032" s="1"/>
  <c r="MZ76" i="65032"/>
  <c r="MV28" i="65032"/>
  <c r="MU155" i="65032"/>
  <c r="MU219" i="65032" s="1"/>
  <c r="NA30" i="65032"/>
  <c r="NC30" i="65032"/>
  <c r="FY30" i="65032"/>
  <c r="MZ157" i="65032"/>
  <c r="MZ221" i="65032" s="1"/>
  <c r="NC86" i="65032"/>
  <c r="NA86" i="65032"/>
  <c r="MZ213" i="65032"/>
  <c r="MZ277" i="65032" s="1"/>
  <c r="FY86" i="65032"/>
  <c r="NP190" i="65032"/>
  <c r="NP254" i="65032" s="1"/>
  <c r="GC63" i="65032"/>
  <c r="NQ63" i="65032"/>
  <c r="NS63" i="65032"/>
  <c r="MV44" i="65032"/>
  <c r="MU171" i="65032"/>
  <c r="MU235" i="65032" s="1"/>
  <c r="FZ37" i="65032"/>
  <c r="NE37" i="65032"/>
  <c r="NG37" i="65032"/>
  <c r="ND164" i="65032"/>
  <c r="ND228" i="65032" s="1"/>
  <c r="NM254" i="65032"/>
  <c r="NN254" i="65032" s="1"/>
  <c r="NN190" i="65032"/>
  <c r="MY27" i="65032"/>
  <c r="MW27" i="65032"/>
  <c r="MV154" i="65032"/>
  <c r="MV218" i="65032" s="1"/>
  <c r="FX27" i="65032"/>
  <c r="MS218" i="65032"/>
  <c r="MT218" i="65032" s="1"/>
  <c r="MT154" i="65032"/>
  <c r="MS155" i="65032"/>
  <c r="MT28" i="65032"/>
  <c r="NA228" i="65032"/>
  <c r="NB228" i="65032" s="1"/>
  <c r="NB164" i="65032"/>
  <c r="NA69" i="65032"/>
  <c r="NC69" i="65032"/>
  <c r="FY69" i="65032"/>
  <c r="MZ196" i="65032"/>
  <c r="MZ260" i="65032" s="1"/>
  <c r="MW221" i="65032"/>
  <c r="MX221" i="65032" s="1"/>
  <c r="MX157" i="65032"/>
  <c r="MX213" i="65032"/>
  <c r="MW277" i="65032"/>
  <c r="MX277" i="65032" s="1"/>
  <c r="MS171" i="65032"/>
  <c r="MT44" i="65032"/>
  <c r="MX196" i="65032"/>
  <c r="MW260" i="65032"/>
  <c r="MX260" i="65032" s="1"/>
  <c r="MW238" i="65032"/>
  <c r="MX238" i="65032" s="1"/>
  <c r="MX174" i="65032"/>
  <c r="NN74" i="65032"/>
  <c r="NM201" i="65032"/>
  <c r="NB52" i="65032"/>
  <c r="NA179" i="65032"/>
  <c r="MW166" i="65032"/>
  <c r="MX39" i="65032"/>
  <c r="ND71" i="65032"/>
  <c r="NC198" i="65032"/>
  <c r="NC262" i="65032" s="1"/>
  <c r="NI227" i="65032"/>
  <c r="NJ227" i="65032" s="1"/>
  <c r="NJ163" i="65032"/>
  <c r="NM194" i="65032"/>
  <c r="NN67" i="65032"/>
  <c r="MW274" i="65032"/>
  <c r="MX274" i="65032" s="1"/>
  <c r="MX210" i="65032"/>
  <c r="MX54" i="65032"/>
  <c r="MW181" i="65032"/>
  <c r="FY83" i="65032"/>
  <c r="MZ210" i="65032"/>
  <c r="MZ274" i="65032" s="1"/>
  <c r="NA83" i="65032"/>
  <c r="NC83" i="65032"/>
  <c r="NP74" i="65032"/>
  <c r="NO201" i="65032"/>
  <c r="NO265" i="65032" s="1"/>
  <c r="NC59" i="65032"/>
  <c r="NA59" i="65032"/>
  <c r="MZ186" i="65032"/>
  <c r="MZ250" i="65032" s="1"/>
  <c r="FY59" i="65032"/>
  <c r="NK202" i="65032"/>
  <c r="NK266" i="65032" s="1"/>
  <c r="NL75" i="65032"/>
  <c r="NC179" i="65032"/>
  <c r="NC243" i="65032" s="1"/>
  <c r="ND52" i="65032"/>
  <c r="NA198" i="65032"/>
  <c r="NB71" i="65032"/>
  <c r="NM36" i="65032"/>
  <c r="NO36" i="65032"/>
  <c r="GB36" i="65032"/>
  <c r="NL163" i="65032"/>
  <c r="NL227" i="65032" s="1"/>
  <c r="MZ192" i="65032"/>
  <c r="MZ256" i="65032" s="1"/>
  <c r="FY65" i="65032"/>
  <c r="NA65" i="65032"/>
  <c r="NC65" i="65032"/>
  <c r="NL60" i="65032"/>
  <c r="NK187" i="65032"/>
  <c r="NK251" i="65032" s="1"/>
  <c r="NI202" i="65032"/>
  <c r="NJ75" i="65032"/>
  <c r="MZ54" i="65032"/>
  <c r="MY181" i="65032"/>
  <c r="MY245" i="65032" s="1"/>
  <c r="MX192" i="65032"/>
  <c r="MW256" i="65032"/>
  <c r="MX256" i="65032" s="1"/>
  <c r="NC47" i="65032"/>
  <c r="NA47" i="65032"/>
  <c r="MZ174" i="65032"/>
  <c r="MZ238" i="65032" s="1"/>
  <c r="FY47" i="65032"/>
  <c r="NJ60" i="65032"/>
  <c r="NI187" i="65032"/>
  <c r="MY166" i="65032"/>
  <c r="MY230" i="65032" s="1"/>
  <c r="MZ39" i="65032"/>
  <c r="MW250" i="65032"/>
  <c r="MX250" i="65032" s="1"/>
  <c r="MX186" i="65032"/>
  <c r="NO194" i="65032"/>
  <c r="NO258" i="65032" s="1"/>
  <c r="NP67" i="65032"/>
  <c r="MY204" i="65032"/>
  <c r="MY268" i="65032" s="1"/>
  <c r="MZ77" i="65032"/>
  <c r="MX77" i="65032"/>
  <c r="MW204" i="65032"/>
  <c r="MW182" i="65032"/>
  <c r="MX55" i="65032"/>
  <c r="MW180" i="65032"/>
  <c r="MX53" i="65032"/>
  <c r="MZ55" i="65032"/>
  <c r="MY182" i="65032"/>
  <c r="MY246" i="65032" s="1"/>
  <c r="MY180" i="65032"/>
  <c r="MY244" i="65032" s="1"/>
  <c r="MZ53" i="65032"/>
  <c r="MW185" i="65032"/>
  <c r="MX58" i="65032"/>
  <c r="MZ58" i="65032"/>
  <c r="MY185" i="65032"/>
  <c r="MY249" i="65032" s="1"/>
  <c r="NN66" i="65032" l="1"/>
  <c r="NM193" i="65032"/>
  <c r="NP66" i="65032"/>
  <c r="NO193" i="65032"/>
  <c r="NO257" i="65032" s="1"/>
  <c r="NJ175" i="65032"/>
  <c r="NI239" i="65032"/>
  <c r="NJ239" i="65032" s="1"/>
  <c r="NM48" i="65032"/>
  <c r="NL175" i="65032"/>
  <c r="NL239" i="65032" s="1"/>
  <c r="NO48" i="65032"/>
  <c r="GB48" i="65032"/>
  <c r="MZ49" i="65032"/>
  <c r="MY176" i="65032"/>
  <c r="MY240" i="65032" s="1"/>
  <c r="MX49" i="65032"/>
  <c r="MW176" i="65032"/>
  <c r="PY189" i="65032"/>
  <c r="PZ62" i="65032"/>
  <c r="QA189" i="65032"/>
  <c r="QA253" i="65032" s="1"/>
  <c r="QB62" i="65032"/>
  <c r="NT70" i="65032"/>
  <c r="NS197" i="65032"/>
  <c r="NS261" i="65032" s="1"/>
  <c r="NQ197" i="65032"/>
  <c r="NR70" i="65032"/>
  <c r="OD50" i="65032"/>
  <c r="OC177" i="65032"/>
  <c r="OE177" i="65032"/>
  <c r="OE241" i="65032" s="1"/>
  <c r="OF50" i="65032"/>
  <c r="MX32" i="65032"/>
  <c r="MW159" i="65032"/>
  <c r="MZ32" i="65032"/>
  <c r="MY159" i="65032"/>
  <c r="MY223" i="65032" s="1"/>
  <c r="NO158" i="65032"/>
  <c r="NO222" i="65032" s="1"/>
  <c r="NP31" i="65032"/>
  <c r="MY165" i="65032"/>
  <c r="MY229" i="65032" s="1"/>
  <c r="MZ38" i="65032"/>
  <c r="NM158" i="65032"/>
  <c r="NN31" i="65032"/>
  <c r="MW165" i="65032"/>
  <c r="MX38" i="65032"/>
  <c r="MW234" i="65032"/>
  <c r="MX234" i="65032" s="1"/>
  <c r="MX170" i="65032"/>
  <c r="FY43" i="65032"/>
  <c r="NA43" i="65032"/>
  <c r="MZ170" i="65032"/>
  <c r="MZ234" i="65032" s="1"/>
  <c r="NC43" i="65032"/>
  <c r="NB42" i="65032"/>
  <c r="NA169" i="65032"/>
  <c r="FZ41" i="65032"/>
  <c r="ND168" i="65032"/>
  <c r="ND232" i="65032" s="1"/>
  <c r="NG41" i="65032"/>
  <c r="NE41" i="65032"/>
  <c r="NO205" i="65032"/>
  <c r="NO269" i="65032" s="1"/>
  <c r="NP78" i="65032"/>
  <c r="NC169" i="65032"/>
  <c r="NC233" i="65032" s="1"/>
  <c r="ND42" i="65032"/>
  <c r="NB168" i="65032"/>
  <c r="NA232" i="65032"/>
  <c r="NB232" i="65032" s="1"/>
  <c r="NN78" i="65032"/>
  <c r="NM205" i="65032"/>
  <c r="NS206" i="65032"/>
  <c r="NS270" i="65032" s="1"/>
  <c r="NT79" i="65032"/>
  <c r="NR79" i="65032"/>
  <c r="NQ206" i="65032"/>
  <c r="FX33" i="65032"/>
  <c r="MW33" i="65032"/>
  <c r="MV160" i="65032"/>
  <c r="MV224" i="65032" s="1"/>
  <c r="MY33" i="65032"/>
  <c r="MT160" i="65032"/>
  <c r="MS224" i="65032"/>
  <c r="MT224" i="65032" s="1"/>
  <c r="NT161" i="65032"/>
  <c r="NT225" i="65032" s="1"/>
  <c r="GD34" i="65032"/>
  <c r="NU34" i="65032"/>
  <c r="NW34" i="65032"/>
  <c r="NR161" i="65032"/>
  <c r="NQ225" i="65032"/>
  <c r="NR225" i="65032" s="1"/>
  <c r="OO208" i="65032"/>
  <c r="OP81" i="65032"/>
  <c r="OS275" i="65032"/>
  <c r="OT275" i="65032" s="1"/>
  <c r="OT211" i="65032"/>
  <c r="NH73" i="65032"/>
  <c r="NG200" i="65032"/>
  <c r="NG264" i="65032" s="1"/>
  <c r="OV211" i="65032"/>
  <c r="OV275" i="65032" s="1"/>
  <c r="OY84" i="65032"/>
  <c r="OW84" i="65032"/>
  <c r="GK84" i="65032"/>
  <c r="NI57" i="65032"/>
  <c r="NH184" i="65032"/>
  <c r="NH248" i="65032" s="1"/>
  <c r="GA57" i="65032"/>
  <c r="NK57" i="65032"/>
  <c r="MX173" i="65032"/>
  <c r="MW237" i="65032"/>
  <c r="MX237" i="65032" s="1"/>
  <c r="NF73" i="65032"/>
  <c r="NE200" i="65032"/>
  <c r="OQ208" i="65032"/>
  <c r="OQ272" i="65032" s="1"/>
  <c r="OR81" i="65032"/>
  <c r="NA46" i="65032"/>
  <c r="NC46" i="65032"/>
  <c r="FY46" i="65032"/>
  <c r="MZ173" i="65032"/>
  <c r="MZ237" i="65032" s="1"/>
  <c r="NE248" i="65032"/>
  <c r="NF248" i="65032" s="1"/>
  <c r="NF184" i="65032"/>
  <c r="NT35" i="65032"/>
  <c r="NS162" i="65032"/>
  <c r="NS226" i="65032" s="1"/>
  <c r="NN72" i="65032"/>
  <c r="NM199" i="65032"/>
  <c r="NQ183" i="65032"/>
  <c r="NR56" i="65032"/>
  <c r="NF29" i="65032"/>
  <c r="NE156" i="65032"/>
  <c r="NS82" i="65032"/>
  <c r="NQ82" i="65032"/>
  <c r="NP209" i="65032"/>
  <c r="NP273" i="65032" s="1"/>
  <c r="GC82" i="65032"/>
  <c r="NR35" i="65032"/>
  <c r="NQ162" i="65032"/>
  <c r="NK188" i="65032"/>
  <c r="NK252" i="65032" s="1"/>
  <c r="NL61" i="65032"/>
  <c r="FY68" i="65032"/>
  <c r="MZ195" i="65032"/>
  <c r="MZ259" i="65032" s="1"/>
  <c r="NA68" i="65032"/>
  <c r="NC68" i="65032"/>
  <c r="NN80" i="65032"/>
  <c r="NM207" i="65032"/>
  <c r="NG156" i="65032"/>
  <c r="NG220" i="65032" s="1"/>
  <c r="NH29" i="65032"/>
  <c r="MW259" i="65032"/>
  <c r="MX259" i="65032" s="1"/>
  <c r="MX195" i="65032"/>
  <c r="NI188" i="65032"/>
  <c r="NJ61" i="65032"/>
  <c r="NM273" i="65032"/>
  <c r="NN273" i="65032" s="1"/>
  <c r="NN209" i="65032"/>
  <c r="NS183" i="65032"/>
  <c r="NS247" i="65032" s="1"/>
  <c r="NT56" i="65032"/>
  <c r="NO207" i="65032"/>
  <c r="NO271" i="65032" s="1"/>
  <c r="NP80" i="65032"/>
  <c r="NP72" i="65032"/>
  <c r="NO199" i="65032"/>
  <c r="NO263" i="65032" s="1"/>
  <c r="MS231" i="65032"/>
  <c r="MT231" i="65032" s="1"/>
  <c r="MT167" i="65032"/>
  <c r="MY40" i="65032"/>
  <c r="MV167" i="65032"/>
  <c r="MV231" i="65032" s="1"/>
  <c r="FX40" i="65032"/>
  <c r="MW40" i="65032"/>
  <c r="MY45" i="65032"/>
  <c r="FX45" i="65032"/>
  <c r="MV172" i="65032"/>
  <c r="MV236" i="65032" s="1"/>
  <c r="MW45" i="65032"/>
  <c r="MX212" i="65032"/>
  <c r="MW276" i="65032"/>
  <c r="MX276" i="65032" s="1"/>
  <c r="NL64" i="65032"/>
  <c r="NK191" i="65032"/>
  <c r="NK255" i="65032" s="1"/>
  <c r="MS236" i="65032"/>
  <c r="MT236" i="65032" s="1"/>
  <c r="MT172" i="65032"/>
  <c r="NC85" i="65032"/>
  <c r="FY85" i="65032"/>
  <c r="NA85" i="65032"/>
  <c r="MZ212" i="65032"/>
  <c r="MZ276" i="65032" s="1"/>
  <c r="NA76" i="65032"/>
  <c r="MZ203" i="65032"/>
  <c r="MZ267" i="65032" s="1"/>
  <c r="FY76" i="65032"/>
  <c r="NC76" i="65032"/>
  <c r="MX51" i="65032"/>
  <c r="MW178" i="65032"/>
  <c r="NJ64" i="65032"/>
  <c r="NI191" i="65032"/>
  <c r="MX203" i="65032"/>
  <c r="MW267" i="65032"/>
  <c r="MX267" i="65032" s="1"/>
  <c r="MY178" i="65032"/>
  <c r="MY242" i="65032" s="1"/>
  <c r="MZ51" i="65032"/>
  <c r="NE164" i="65032"/>
  <c r="NF37" i="65032"/>
  <c r="NT63" i="65032"/>
  <c r="NS190" i="65032"/>
  <c r="NS254" i="65032" s="1"/>
  <c r="NR63" i="65032"/>
  <c r="NQ190" i="65032"/>
  <c r="ND69" i="65032"/>
  <c r="NC196" i="65032"/>
  <c r="NC260" i="65032" s="1"/>
  <c r="MX27" i="65032"/>
  <c r="MW154" i="65032"/>
  <c r="NA213" i="65032"/>
  <c r="NB86" i="65032"/>
  <c r="ND30" i="65032"/>
  <c r="NC157" i="65032"/>
  <c r="NC221" i="65032" s="1"/>
  <c r="MS235" i="65032"/>
  <c r="MT235" i="65032" s="1"/>
  <c r="MT171" i="65032"/>
  <c r="NB69" i="65032"/>
  <c r="NA196" i="65032"/>
  <c r="MT155" i="65032"/>
  <c r="MS219" i="65032"/>
  <c r="MT219" i="65032" s="1"/>
  <c r="MY154" i="65032"/>
  <c r="MY218" i="65032" s="1"/>
  <c r="MZ27" i="65032"/>
  <c r="NG164" i="65032"/>
  <c r="NG228" i="65032" s="1"/>
  <c r="NH37" i="65032"/>
  <c r="MV171" i="65032"/>
  <c r="MV235" i="65032" s="1"/>
  <c r="FX44" i="65032"/>
  <c r="MW44" i="65032"/>
  <c r="MY44" i="65032"/>
  <c r="NC213" i="65032"/>
  <c r="NC277" i="65032" s="1"/>
  <c r="ND86" i="65032"/>
  <c r="NB30" i="65032"/>
  <c r="NA157" i="65032"/>
  <c r="MW28" i="65032"/>
  <c r="MY28" i="65032"/>
  <c r="FX28" i="65032"/>
  <c r="MV155" i="65032"/>
  <c r="MV219" i="65032" s="1"/>
  <c r="NA192" i="65032"/>
  <c r="NB65" i="65032"/>
  <c r="NC186" i="65032"/>
  <c r="NC250" i="65032" s="1"/>
  <c r="ND59" i="65032"/>
  <c r="ND198" i="65032"/>
  <c r="ND262" i="65032" s="1"/>
  <c r="NG71" i="65032"/>
  <c r="NE71" i="65032"/>
  <c r="FZ71" i="65032"/>
  <c r="NC54" i="65032"/>
  <c r="NA54" i="65032"/>
  <c r="MZ181" i="65032"/>
  <c r="MZ245" i="65032" s="1"/>
  <c r="FY54" i="65032"/>
  <c r="NQ74" i="65032"/>
  <c r="NS74" i="65032"/>
  <c r="NP201" i="65032"/>
  <c r="NP265" i="65032" s="1"/>
  <c r="GC74" i="65032"/>
  <c r="MW230" i="65032"/>
  <c r="MX230" i="65032" s="1"/>
  <c r="MX166" i="65032"/>
  <c r="NC174" i="65032"/>
  <c r="NC238" i="65032" s="1"/>
  <c r="ND47" i="65032"/>
  <c r="NO60" i="65032"/>
  <c r="NM60" i="65032"/>
  <c r="GB60" i="65032"/>
  <c r="NL187" i="65032"/>
  <c r="NL251" i="65032" s="1"/>
  <c r="NC39" i="65032"/>
  <c r="MZ166" i="65032"/>
  <c r="MZ230" i="65032" s="1"/>
  <c r="FY39" i="65032"/>
  <c r="NA39" i="65032"/>
  <c r="NA174" i="65032"/>
  <c r="NB47" i="65032"/>
  <c r="ND65" i="65032"/>
  <c r="NC192" i="65032"/>
  <c r="NC256" i="65032" s="1"/>
  <c r="NO163" i="65032"/>
  <c r="NO227" i="65032" s="1"/>
  <c r="NP36" i="65032"/>
  <c r="NB59" i="65032"/>
  <c r="NA186" i="65032"/>
  <c r="ND83" i="65032"/>
  <c r="NC210" i="65032"/>
  <c r="NC274" i="65032" s="1"/>
  <c r="MX181" i="65032"/>
  <c r="MW245" i="65032"/>
  <c r="MX245" i="65032" s="1"/>
  <c r="NJ202" i="65032"/>
  <c r="NI266" i="65032"/>
  <c r="NJ266" i="65032" s="1"/>
  <c r="NM163" i="65032"/>
  <c r="NN36" i="65032"/>
  <c r="NA262" i="65032"/>
  <c r="NB262" i="65032" s="1"/>
  <c r="NB198" i="65032"/>
  <c r="NB83" i="65032"/>
  <c r="NA210" i="65032"/>
  <c r="NN194" i="65032"/>
  <c r="NM258" i="65032"/>
  <c r="NN258" i="65032" s="1"/>
  <c r="GC67" i="65032"/>
  <c r="NQ67" i="65032"/>
  <c r="NS67" i="65032"/>
  <c r="NP194" i="65032"/>
  <c r="NP258" i="65032" s="1"/>
  <c r="NJ187" i="65032"/>
  <c r="NI251" i="65032"/>
  <c r="NJ251" i="65032" s="1"/>
  <c r="NE52" i="65032"/>
  <c r="NG52" i="65032"/>
  <c r="FZ52" i="65032"/>
  <c r="ND179" i="65032"/>
  <c r="ND243" i="65032" s="1"/>
  <c r="NM75" i="65032"/>
  <c r="NO75" i="65032"/>
  <c r="NL202" i="65032"/>
  <c r="NL266" i="65032" s="1"/>
  <c r="GB75" i="65032"/>
  <c r="NB179" i="65032"/>
  <c r="NA243" i="65032"/>
  <c r="NB243" i="65032" s="1"/>
  <c r="NM265" i="65032"/>
  <c r="NN265" i="65032" s="1"/>
  <c r="NN201" i="65032"/>
  <c r="MX204" i="65032"/>
  <c r="MW268" i="65032"/>
  <c r="MX268" i="65032" s="1"/>
  <c r="NA77" i="65032"/>
  <c r="NC77" i="65032"/>
  <c r="MZ204" i="65032"/>
  <c r="MZ268" i="65032" s="1"/>
  <c r="FY77" i="65032"/>
  <c r="NA53" i="65032"/>
  <c r="MZ180" i="65032"/>
  <c r="MZ244" i="65032" s="1"/>
  <c r="NC53" i="65032"/>
  <c r="FY53" i="65032"/>
  <c r="NA55" i="65032"/>
  <c r="NC55" i="65032"/>
  <c r="FY55" i="65032"/>
  <c r="MZ182" i="65032"/>
  <c r="MZ246" i="65032" s="1"/>
  <c r="MX180" i="65032"/>
  <c r="MW244" i="65032"/>
  <c r="MX244" i="65032" s="1"/>
  <c r="MX182" i="65032"/>
  <c r="MW246" i="65032"/>
  <c r="MX246" i="65032" s="1"/>
  <c r="NC58" i="65032"/>
  <c r="NA58" i="65032"/>
  <c r="FY58" i="65032"/>
  <c r="MZ185" i="65032"/>
  <c r="MZ249" i="65032" s="1"/>
  <c r="MX185" i="65032"/>
  <c r="MW249" i="65032"/>
  <c r="MX249" i="65032" s="1"/>
  <c r="NQ66" i="65032" l="1"/>
  <c r="NP193" i="65032"/>
  <c r="NP257" i="65032" s="1"/>
  <c r="GC66" i="65032"/>
  <c r="NS66" i="65032"/>
  <c r="NN193" i="65032"/>
  <c r="NM257" i="65032"/>
  <c r="NN257" i="65032" s="1"/>
  <c r="NN48" i="65032"/>
  <c r="NM175" i="65032"/>
  <c r="NO175" i="65032"/>
  <c r="NO239" i="65032" s="1"/>
  <c r="NP48" i="65032"/>
  <c r="MW240" i="65032"/>
  <c r="MX240" i="65032" s="1"/>
  <c r="MX176" i="65032"/>
  <c r="MZ176" i="65032"/>
  <c r="MZ240" i="65032" s="1"/>
  <c r="NA49" i="65032"/>
  <c r="NC49" i="65032"/>
  <c r="FY49" i="65032"/>
  <c r="QE62" i="65032"/>
  <c r="GS62" i="65032"/>
  <c r="QB189" i="65032"/>
  <c r="QB253" i="65032" s="1"/>
  <c r="QC62" i="65032"/>
  <c r="NR197" i="65032"/>
  <c r="NQ261" i="65032"/>
  <c r="NR261" i="65032" s="1"/>
  <c r="NT197" i="65032"/>
  <c r="NT261" i="65032" s="1"/>
  <c r="GD70" i="65032"/>
  <c r="NW70" i="65032"/>
  <c r="NU70" i="65032"/>
  <c r="PY253" i="65032"/>
  <c r="PZ253" i="65032" s="1"/>
  <c r="PZ189" i="65032"/>
  <c r="OG50" i="65032"/>
  <c r="GG50" i="65032"/>
  <c r="OF177" i="65032"/>
  <c r="OF241" i="65032" s="1"/>
  <c r="OI50" i="65032"/>
  <c r="OD177" i="65032"/>
  <c r="OC241" i="65032"/>
  <c r="OD241" i="65032" s="1"/>
  <c r="NC38" i="65032"/>
  <c r="FY38" i="65032"/>
  <c r="MZ165" i="65032"/>
  <c r="MZ229" i="65032" s="1"/>
  <c r="NA38" i="65032"/>
  <c r="MW229" i="65032"/>
  <c r="MX229" i="65032" s="1"/>
  <c r="MX165" i="65032"/>
  <c r="NA32" i="65032"/>
  <c r="MZ159" i="65032"/>
  <c r="MZ223" i="65032" s="1"/>
  <c r="NC32" i="65032"/>
  <c r="FY32" i="65032"/>
  <c r="NP158" i="65032"/>
  <c r="NP222" i="65032" s="1"/>
  <c r="NQ31" i="65032"/>
  <c r="GC31" i="65032"/>
  <c r="NS31" i="65032"/>
  <c r="MW223" i="65032"/>
  <c r="MX223" i="65032" s="1"/>
  <c r="MX159" i="65032"/>
  <c r="NM222" i="65032"/>
  <c r="NN222" i="65032" s="1"/>
  <c r="NN158" i="65032"/>
  <c r="NB43" i="65032"/>
  <c r="NA170" i="65032"/>
  <c r="ND43" i="65032"/>
  <c r="NC170" i="65032"/>
  <c r="NC234" i="65032" s="1"/>
  <c r="NP205" i="65032"/>
  <c r="NP269" i="65032" s="1"/>
  <c r="NQ78" i="65032"/>
  <c r="NS78" i="65032"/>
  <c r="GC78" i="65032"/>
  <c r="NM269" i="65032"/>
  <c r="NN269" i="65032" s="1"/>
  <c r="NN205" i="65032"/>
  <c r="FZ42" i="65032"/>
  <c r="NG42" i="65032"/>
  <c r="NE42" i="65032"/>
  <c r="ND169" i="65032"/>
  <c r="ND233" i="65032" s="1"/>
  <c r="NE168" i="65032"/>
  <c r="NF41" i="65032"/>
  <c r="NA233" i="65032"/>
  <c r="NB233" i="65032" s="1"/>
  <c r="NB169" i="65032"/>
  <c r="NG168" i="65032"/>
  <c r="NG232" i="65032" s="1"/>
  <c r="NH41" i="65032"/>
  <c r="NQ270" i="65032"/>
  <c r="NR270" i="65032" s="1"/>
  <c r="NR206" i="65032"/>
  <c r="GD79" i="65032"/>
  <c r="NT206" i="65032"/>
  <c r="NT270" i="65032" s="1"/>
  <c r="NU79" i="65032"/>
  <c r="NW79" i="65032"/>
  <c r="MY160" i="65032"/>
  <c r="MY224" i="65032" s="1"/>
  <c r="MZ33" i="65032"/>
  <c r="NW161" i="65032"/>
  <c r="NW225" i="65032" s="1"/>
  <c r="NX34" i="65032"/>
  <c r="MX33" i="65032"/>
  <c r="MW160" i="65032"/>
  <c r="NU161" i="65032"/>
  <c r="NV34" i="65032"/>
  <c r="OS81" i="65032"/>
  <c r="GJ81" i="65032"/>
  <c r="OU81" i="65032"/>
  <c r="OR208" i="65032"/>
  <c r="OR272" i="65032" s="1"/>
  <c r="NI184" i="65032"/>
  <c r="NJ57" i="65032"/>
  <c r="OW211" i="65032"/>
  <c r="OX84" i="65032"/>
  <c r="ND46" i="65032"/>
  <c r="NC173" i="65032"/>
  <c r="NC237" i="65032" s="1"/>
  <c r="NE264" i="65032"/>
  <c r="NF264" i="65032" s="1"/>
  <c r="NF200" i="65032"/>
  <c r="NL57" i="65032"/>
  <c r="NK184" i="65032"/>
  <c r="NK248" i="65032" s="1"/>
  <c r="OY211" i="65032"/>
  <c r="OY275" i="65032" s="1"/>
  <c r="OZ84" i="65032"/>
  <c r="NB46" i="65032"/>
  <c r="NA173" i="65032"/>
  <c r="NK73" i="65032"/>
  <c r="NI73" i="65032"/>
  <c r="NH200" i="65032"/>
  <c r="NH264" i="65032" s="1"/>
  <c r="GA73" i="65032"/>
  <c r="OP208" i="65032"/>
  <c r="OO272" i="65032"/>
  <c r="OP272" i="65032" s="1"/>
  <c r="GD56" i="65032"/>
  <c r="NU56" i="65032"/>
  <c r="NT183" i="65032"/>
  <c r="NT247" i="65032" s="1"/>
  <c r="NW56" i="65032"/>
  <c r="NH156" i="65032"/>
  <c r="NH220" i="65032" s="1"/>
  <c r="NK29" i="65032"/>
  <c r="NI29" i="65032"/>
  <c r="GA29" i="65032"/>
  <c r="ND68" i="65032"/>
  <c r="NC195" i="65032"/>
  <c r="NC259" i="65032" s="1"/>
  <c r="NE220" i="65032"/>
  <c r="NF220" i="65032" s="1"/>
  <c r="NF156" i="65032"/>
  <c r="NN199" i="65032"/>
  <c r="NM263" i="65032"/>
  <c r="NN263" i="65032" s="1"/>
  <c r="MY167" i="65032"/>
  <c r="MY231" i="65032" s="1"/>
  <c r="MZ40" i="65032"/>
  <c r="NI252" i="65032"/>
  <c r="NJ252" i="65032" s="1"/>
  <c r="NJ188" i="65032"/>
  <c r="NB68" i="65032"/>
  <c r="NA195" i="65032"/>
  <c r="MW167" i="65032"/>
  <c r="MX40" i="65032"/>
  <c r="NS80" i="65032"/>
  <c r="GC80" i="65032"/>
  <c r="NQ80" i="65032"/>
  <c r="NP207" i="65032"/>
  <c r="NP271" i="65032" s="1"/>
  <c r="NN207" i="65032"/>
  <c r="NM271" i="65032"/>
  <c r="NN271" i="65032" s="1"/>
  <c r="NL188" i="65032"/>
  <c r="NL252" i="65032" s="1"/>
  <c r="GB61" i="65032"/>
  <c r="NM61" i="65032"/>
  <c r="NO61" i="65032"/>
  <c r="NQ226" i="65032"/>
  <c r="NR226" i="65032" s="1"/>
  <c r="NR162" i="65032"/>
  <c r="NR82" i="65032"/>
  <c r="NQ209" i="65032"/>
  <c r="NP199" i="65032"/>
  <c r="NP263" i="65032" s="1"/>
  <c r="GC72" i="65032"/>
  <c r="NQ72" i="65032"/>
  <c r="NS72" i="65032"/>
  <c r="NT82" i="65032"/>
  <c r="NS209" i="65032"/>
  <c r="NS273" i="65032" s="1"/>
  <c r="NR183" i="65032"/>
  <c r="NQ247" i="65032"/>
  <c r="NR247" i="65032" s="1"/>
  <c r="NU35" i="65032"/>
  <c r="NW35" i="65032"/>
  <c r="GD35" i="65032"/>
  <c r="NT162" i="65032"/>
  <c r="NT226" i="65032" s="1"/>
  <c r="NA51" i="65032"/>
  <c r="FY51" i="65032"/>
  <c r="MZ178" i="65032"/>
  <c r="MZ242" i="65032" s="1"/>
  <c r="NC51" i="65032"/>
  <c r="NC203" i="65032"/>
  <c r="NC267" i="65032" s="1"/>
  <c r="ND76" i="65032"/>
  <c r="ND85" i="65032"/>
  <c r="NC212" i="65032"/>
  <c r="NC276" i="65032" s="1"/>
  <c r="MZ45" i="65032"/>
  <c r="MY172" i="65032"/>
  <c r="MY236" i="65032" s="1"/>
  <c r="NI255" i="65032"/>
  <c r="NJ255" i="65032" s="1"/>
  <c r="NJ191" i="65032"/>
  <c r="MX178" i="65032"/>
  <c r="MW242" i="65032"/>
  <c r="MX242" i="65032" s="1"/>
  <c r="MX45" i="65032"/>
  <c r="MW172" i="65032"/>
  <c r="FX24" i="65032"/>
  <c r="NB76" i="65032"/>
  <c r="NA203" i="65032"/>
  <c r="NB85" i="65032"/>
  <c r="NA212" i="65032"/>
  <c r="NO64" i="65032"/>
  <c r="NM64" i="65032"/>
  <c r="NL191" i="65032"/>
  <c r="NL255" i="65032" s="1"/>
  <c r="GB64" i="65032"/>
  <c r="NG30" i="65032"/>
  <c r="NE30" i="65032"/>
  <c r="FZ30" i="65032"/>
  <c r="ND157" i="65032"/>
  <c r="ND221" i="65032" s="1"/>
  <c r="FZ69" i="65032"/>
  <c r="ND196" i="65032"/>
  <c r="ND260" i="65032" s="1"/>
  <c r="NE69" i="65032"/>
  <c r="NG69" i="65032"/>
  <c r="NE228" i="65032"/>
  <c r="NF228" i="65032" s="1"/>
  <c r="NF164" i="65032"/>
  <c r="MZ28" i="65032"/>
  <c r="MY155" i="65032"/>
  <c r="MY219" i="65032" s="1"/>
  <c r="FZ86" i="65032"/>
  <c r="ND213" i="65032"/>
  <c r="ND277" i="65032" s="1"/>
  <c r="NE86" i="65032"/>
  <c r="NG86" i="65032"/>
  <c r="MZ44" i="65032"/>
  <c r="MY171" i="65032"/>
  <c r="MY235" i="65032" s="1"/>
  <c r="GA37" i="65032"/>
  <c r="NI37" i="65032"/>
  <c r="NK37" i="65032"/>
  <c r="NH164" i="65032"/>
  <c r="NH228" i="65032" s="1"/>
  <c r="MW218" i="65032"/>
  <c r="MX218" i="65032" s="1"/>
  <c r="MX154" i="65032"/>
  <c r="NQ254" i="65032"/>
  <c r="NR254" i="65032" s="1"/>
  <c r="NR190" i="65032"/>
  <c r="MX28" i="65032"/>
  <c r="MW155" i="65032"/>
  <c r="MW171" i="65032"/>
  <c r="MX44" i="65032"/>
  <c r="NB213" i="65032"/>
  <c r="NA277" i="65032"/>
  <c r="NB277" i="65032" s="1"/>
  <c r="NU63" i="65032"/>
  <c r="NW63" i="65032"/>
  <c r="NT190" i="65032"/>
  <c r="NT254" i="65032" s="1"/>
  <c r="GD63" i="65032"/>
  <c r="NA221" i="65032"/>
  <c r="NB221" i="65032" s="1"/>
  <c r="NB157" i="65032"/>
  <c r="NA27" i="65032"/>
  <c r="NC27" i="65032"/>
  <c r="FY27" i="65032"/>
  <c r="MZ154" i="65032"/>
  <c r="MZ218" i="65032" s="1"/>
  <c r="NB196" i="65032"/>
  <c r="NA260" i="65032"/>
  <c r="NB260" i="65032" s="1"/>
  <c r="NO202" i="65032"/>
  <c r="NO266" i="65032" s="1"/>
  <c r="NP75" i="65032"/>
  <c r="NQ194" i="65032"/>
  <c r="NR67" i="65032"/>
  <c r="NA274" i="65032"/>
  <c r="NB274" i="65032" s="1"/>
  <c r="NB210" i="65032"/>
  <c r="NN60" i="65032"/>
  <c r="NM187" i="65032"/>
  <c r="NG47" i="65032"/>
  <c r="NE47" i="65032"/>
  <c r="FZ47" i="65032"/>
  <c r="ND174" i="65032"/>
  <c r="ND238" i="65032" s="1"/>
  <c r="NE59" i="65032"/>
  <c r="NG59" i="65032"/>
  <c r="FZ59" i="65032"/>
  <c r="ND186" i="65032"/>
  <c r="ND250" i="65032" s="1"/>
  <c r="NN75" i="65032"/>
  <c r="NM202" i="65032"/>
  <c r="NF52" i="65032"/>
  <c r="NE179" i="65032"/>
  <c r="FZ83" i="65032"/>
  <c r="NG83" i="65032"/>
  <c r="NE83" i="65032"/>
  <c r="ND210" i="65032"/>
  <c r="ND274" i="65032" s="1"/>
  <c r="NB174" i="65032"/>
  <c r="NA238" i="65032"/>
  <c r="NB238" i="65032" s="1"/>
  <c r="ND39" i="65032"/>
  <c r="NC166" i="65032"/>
  <c r="NC230" i="65032" s="1"/>
  <c r="NP60" i="65032"/>
  <c r="NO187" i="65032"/>
  <c r="NO251" i="65032" s="1"/>
  <c r="NE198" i="65032"/>
  <c r="NF71" i="65032"/>
  <c r="NH52" i="65032"/>
  <c r="NG179" i="65032"/>
  <c r="NG243" i="65032" s="1"/>
  <c r="NB186" i="65032"/>
  <c r="NA250" i="65032"/>
  <c r="NB250" i="65032" s="1"/>
  <c r="NQ36" i="65032"/>
  <c r="NS36" i="65032"/>
  <c r="NP163" i="65032"/>
  <c r="NP227" i="65032" s="1"/>
  <c r="GC36" i="65032"/>
  <c r="NA166" i="65032"/>
  <c r="NB39" i="65032"/>
  <c r="NT74" i="65032"/>
  <c r="NS201" i="65032"/>
  <c r="NS265" i="65032" s="1"/>
  <c r="NB54" i="65032"/>
  <c r="NA181" i="65032"/>
  <c r="NG198" i="65032"/>
  <c r="NG262" i="65032" s="1"/>
  <c r="NH71" i="65032"/>
  <c r="NS194" i="65032"/>
  <c r="NS258" i="65032" s="1"/>
  <c r="NT67" i="65032"/>
  <c r="NM227" i="65032"/>
  <c r="NN227" i="65032" s="1"/>
  <c r="NN163" i="65032"/>
  <c r="ND192" i="65032"/>
  <c r="ND256" i="65032" s="1"/>
  <c r="NG65" i="65032"/>
  <c r="NE65" i="65032"/>
  <c r="FZ65" i="65032"/>
  <c r="NR74" i="65032"/>
  <c r="NQ201" i="65032"/>
  <c r="NC181" i="65032"/>
  <c r="NC245" i="65032" s="1"/>
  <c r="ND54" i="65032"/>
  <c r="NB192" i="65032"/>
  <c r="NA256" i="65032"/>
  <c r="NB256" i="65032" s="1"/>
  <c r="NA204" i="65032"/>
  <c r="NB77" i="65032"/>
  <c r="NC204" i="65032"/>
  <c r="NC268" i="65032" s="1"/>
  <c r="ND77" i="65032"/>
  <c r="ND55" i="65032"/>
  <c r="NC182" i="65032"/>
  <c r="NC246" i="65032" s="1"/>
  <c r="NB55" i="65032"/>
  <c r="NA182" i="65032"/>
  <c r="NC180" i="65032"/>
  <c r="NC244" i="65032" s="1"/>
  <c r="ND53" i="65032"/>
  <c r="NB53" i="65032"/>
  <c r="NA180" i="65032"/>
  <c r="ND58" i="65032"/>
  <c r="NC185" i="65032"/>
  <c r="NC249" i="65032" s="1"/>
  <c r="NB58" i="65032"/>
  <c r="NA185" i="65032"/>
  <c r="NT66" i="65032" l="1"/>
  <c r="NS193" i="65032"/>
  <c r="NS257" i="65032" s="1"/>
  <c r="NR66" i="65032"/>
  <c r="NQ193" i="65032"/>
  <c r="NS48" i="65032"/>
  <c r="GC48" i="65032"/>
  <c r="NQ48" i="65032"/>
  <c r="NP175" i="65032"/>
  <c r="NP239" i="65032" s="1"/>
  <c r="NM239" i="65032"/>
  <c r="NN239" i="65032" s="1"/>
  <c r="NN175" i="65032"/>
  <c r="NA176" i="65032"/>
  <c r="NB49" i="65032"/>
  <c r="ND49" i="65032"/>
  <c r="NC176" i="65032"/>
  <c r="NC240" i="65032" s="1"/>
  <c r="NU197" i="65032"/>
  <c r="NV70" i="65032"/>
  <c r="QD62" i="65032"/>
  <c r="QC189" i="65032"/>
  <c r="NW197" i="65032"/>
  <c r="NW261" i="65032" s="1"/>
  <c r="NX70" i="65032"/>
  <c r="QE189" i="65032"/>
  <c r="QE253" i="65032" s="1"/>
  <c r="QF62" i="65032"/>
  <c r="OI177" i="65032"/>
  <c r="OI241" i="65032" s="1"/>
  <c r="OJ50" i="65032"/>
  <c r="OG177" i="65032"/>
  <c r="OH50" i="65032"/>
  <c r="NR31" i="65032"/>
  <c r="NQ158" i="65032"/>
  <c r="NB38" i="65032"/>
  <c r="NA165" i="65032"/>
  <c r="NA159" i="65032"/>
  <c r="NB32" i="65032"/>
  <c r="NT31" i="65032"/>
  <c r="NS158" i="65032"/>
  <c r="NS222" i="65032" s="1"/>
  <c r="NC159" i="65032"/>
  <c r="NC223" i="65032" s="1"/>
  <c r="ND32" i="65032"/>
  <c r="ND38" i="65032"/>
  <c r="NC165" i="65032"/>
  <c r="NC229" i="65032" s="1"/>
  <c r="FZ43" i="65032"/>
  <c r="ND170" i="65032"/>
  <c r="ND234" i="65032" s="1"/>
  <c r="NG43" i="65032"/>
  <c r="NE43" i="65032"/>
  <c r="NB170" i="65032"/>
  <c r="NA234" i="65032"/>
  <c r="NB234" i="65032" s="1"/>
  <c r="NG169" i="65032"/>
  <c r="NG233" i="65032" s="1"/>
  <c r="NH42" i="65032"/>
  <c r="NT78" i="65032"/>
  <c r="NS205" i="65032"/>
  <c r="NS269" i="65032" s="1"/>
  <c r="NQ205" i="65032"/>
  <c r="NR78" i="65032"/>
  <c r="NK41" i="65032"/>
  <c r="NI41" i="65032"/>
  <c r="GA41" i="65032"/>
  <c r="NH168" i="65032"/>
  <c r="NH232" i="65032" s="1"/>
  <c r="NF168" i="65032"/>
  <c r="NE232" i="65032"/>
  <c r="NF232" i="65032" s="1"/>
  <c r="NE169" i="65032"/>
  <c r="NF42" i="65032"/>
  <c r="NW206" i="65032"/>
  <c r="NW270" i="65032" s="1"/>
  <c r="NX79" i="65032"/>
  <c r="NU206" i="65032"/>
  <c r="NV79" i="65032"/>
  <c r="MW224" i="65032"/>
  <c r="MX224" i="65032" s="1"/>
  <c r="MX160" i="65032"/>
  <c r="OA34" i="65032"/>
  <c r="NX161" i="65032"/>
  <c r="NX225" i="65032" s="1"/>
  <c r="GE34" i="65032"/>
  <c r="NY34" i="65032"/>
  <c r="NA33" i="65032"/>
  <c r="NC33" i="65032"/>
  <c r="FY33" i="65032"/>
  <c r="MZ160" i="65032"/>
  <c r="MZ224" i="65032" s="1"/>
  <c r="NV161" i="65032"/>
  <c r="NU225" i="65032"/>
  <c r="NV225" i="65032" s="1"/>
  <c r="NB173" i="65032"/>
  <c r="NA237" i="65032"/>
  <c r="NB237" i="65032" s="1"/>
  <c r="NO57" i="65032"/>
  <c r="GB57" i="65032"/>
  <c r="NL184" i="65032"/>
  <c r="NL248" i="65032" s="1"/>
  <c r="NM57" i="65032"/>
  <c r="FZ46" i="65032"/>
  <c r="ND173" i="65032"/>
  <c r="ND237" i="65032" s="1"/>
  <c r="NG46" i="65032"/>
  <c r="NE46" i="65032"/>
  <c r="NJ184" i="65032"/>
  <c r="NI248" i="65032"/>
  <c r="NJ248" i="65032" s="1"/>
  <c r="OV81" i="65032"/>
  <c r="OU208" i="65032"/>
  <c r="OU272" i="65032" s="1"/>
  <c r="NI200" i="65032"/>
  <c r="NJ73" i="65032"/>
  <c r="GL84" i="65032"/>
  <c r="OZ211" i="65032"/>
  <c r="OZ275" i="65032" s="1"/>
  <c r="PC84" i="65032"/>
  <c r="PA84" i="65032"/>
  <c r="NK200" i="65032"/>
  <c r="NK264" i="65032" s="1"/>
  <c r="NL73" i="65032"/>
  <c r="OW275" i="65032"/>
  <c r="OX275" i="65032" s="1"/>
  <c r="OX211" i="65032"/>
  <c r="OT81" i="65032"/>
  <c r="OS208" i="65032"/>
  <c r="NW162" i="65032"/>
  <c r="NW226" i="65032" s="1"/>
  <c r="NX35" i="65032"/>
  <c r="NP61" i="65032"/>
  <c r="NO188" i="65032"/>
  <c r="NO252" i="65032" s="1"/>
  <c r="NA259" i="65032"/>
  <c r="NB259" i="65032" s="1"/>
  <c r="NB195" i="65032"/>
  <c r="NL29" i="65032"/>
  <c r="NK156" i="65032"/>
  <c r="NK220" i="65032" s="1"/>
  <c r="NU183" i="65032"/>
  <c r="NV56" i="65032"/>
  <c r="NV35" i="65032"/>
  <c r="NU162" i="65032"/>
  <c r="NT209" i="65032"/>
  <c r="NT273" i="65032" s="1"/>
  <c r="NU82" i="65032"/>
  <c r="NW82" i="65032"/>
  <c r="GD82" i="65032"/>
  <c r="NN61" i="65032"/>
  <c r="NM188" i="65032"/>
  <c r="NS207" i="65032"/>
  <c r="NS271" i="65032" s="1"/>
  <c r="NT80" i="65032"/>
  <c r="MW231" i="65032"/>
  <c r="MX231" i="65032" s="1"/>
  <c r="MX167" i="65032"/>
  <c r="FZ68" i="65032"/>
  <c r="ND195" i="65032"/>
  <c r="ND259" i="65032" s="1"/>
  <c r="NE68" i="65032"/>
  <c r="NG68" i="65032"/>
  <c r="NS199" i="65032"/>
  <c r="NS263" i="65032" s="1"/>
  <c r="NT72" i="65032"/>
  <c r="NR209" i="65032"/>
  <c r="NQ273" i="65032"/>
  <c r="NR273" i="65032" s="1"/>
  <c r="NC40" i="65032"/>
  <c r="NA40" i="65032"/>
  <c r="FY40" i="65032"/>
  <c r="MZ167" i="65032"/>
  <c r="MZ231" i="65032" s="1"/>
  <c r="NW183" i="65032"/>
  <c r="NW247" i="65032" s="1"/>
  <c r="NX56" i="65032"/>
  <c r="NQ199" i="65032"/>
  <c r="NR72" i="65032"/>
  <c r="NQ207" i="65032"/>
  <c r="NR80" i="65032"/>
  <c r="NJ29" i="65032"/>
  <c r="NI156" i="65032"/>
  <c r="MX172" i="65032"/>
  <c r="MW236" i="65032"/>
  <c r="MX236" i="65032" s="1"/>
  <c r="NE76" i="65032"/>
  <c r="NG76" i="65032"/>
  <c r="FZ76" i="65032"/>
  <c r="ND203" i="65032"/>
  <c r="ND267" i="65032" s="1"/>
  <c r="ND51" i="65032"/>
  <c r="NC178" i="65032"/>
  <c r="NC242" i="65032" s="1"/>
  <c r="NM191" i="65032"/>
  <c r="NN64" i="65032"/>
  <c r="NB203" i="65032"/>
  <c r="NA267" i="65032"/>
  <c r="NB267" i="65032" s="1"/>
  <c r="ND212" i="65032"/>
  <c r="ND276" i="65032" s="1"/>
  <c r="FZ85" i="65032"/>
  <c r="NG85" i="65032"/>
  <c r="NE85" i="65032"/>
  <c r="NO191" i="65032"/>
  <c r="NO255" i="65032" s="1"/>
  <c r="NP64" i="65032"/>
  <c r="NA276" i="65032"/>
  <c r="NB276" i="65032" s="1"/>
  <c r="NB212" i="65032"/>
  <c r="NA45" i="65032"/>
  <c r="NC45" i="65032"/>
  <c r="MZ172" i="65032"/>
  <c r="MZ236" i="65032" s="1"/>
  <c r="FY45" i="65032"/>
  <c r="NA178" i="65032"/>
  <c r="NB51" i="65032"/>
  <c r="NV63" i="65032"/>
  <c r="NU190" i="65032"/>
  <c r="MW235" i="65032"/>
  <c r="MX235" i="65032" s="1"/>
  <c r="MX171" i="65032"/>
  <c r="NF30" i="65032"/>
  <c r="NE157" i="65032"/>
  <c r="ND27" i="65032"/>
  <c r="NC154" i="65032"/>
  <c r="NC218" i="65032" s="1"/>
  <c r="MW219" i="65032"/>
  <c r="MX219" i="65032" s="1"/>
  <c r="MX155" i="65032"/>
  <c r="NK164" i="65032"/>
  <c r="NK228" i="65032" s="1"/>
  <c r="NL37" i="65032"/>
  <c r="MZ171" i="65032"/>
  <c r="MZ235" i="65032" s="1"/>
  <c r="NC44" i="65032"/>
  <c r="NA44" i="65032"/>
  <c r="FY44" i="65032"/>
  <c r="NH30" i="65032"/>
  <c r="NG157" i="65032"/>
  <c r="NG221" i="65032" s="1"/>
  <c r="NA154" i="65032"/>
  <c r="NB27" i="65032"/>
  <c r="NI164" i="65032"/>
  <c r="NJ37" i="65032"/>
  <c r="NH86" i="65032"/>
  <c r="NG213" i="65032"/>
  <c r="NG277" i="65032" s="1"/>
  <c r="NH69" i="65032"/>
  <c r="NG196" i="65032"/>
  <c r="NG260" i="65032" s="1"/>
  <c r="NX63" i="65032"/>
  <c r="NW190" i="65032"/>
  <c r="NW254" i="65032" s="1"/>
  <c r="NF86" i="65032"/>
  <c r="NE213" i="65032"/>
  <c r="MZ155" i="65032"/>
  <c r="MZ219" i="65032" s="1"/>
  <c r="NA28" i="65032"/>
  <c r="NC28" i="65032"/>
  <c r="FY28" i="65032"/>
  <c r="NE196" i="65032"/>
  <c r="NF69" i="65032"/>
  <c r="NH65" i="65032"/>
  <c r="NG192" i="65032"/>
  <c r="NG256" i="65032" s="1"/>
  <c r="NB181" i="65032"/>
  <c r="NA245" i="65032"/>
  <c r="NB245" i="65032" s="1"/>
  <c r="NS163" i="65032"/>
  <c r="NS227" i="65032" s="1"/>
  <c r="NT36" i="65032"/>
  <c r="NH83" i="65032"/>
  <c r="NG210" i="65032"/>
  <c r="NG274" i="65032" s="1"/>
  <c r="NM266" i="65032"/>
  <c r="NN266" i="65032" s="1"/>
  <c r="NN202" i="65032"/>
  <c r="NH59" i="65032"/>
  <c r="NG186" i="65032"/>
  <c r="NG250" i="65032" s="1"/>
  <c r="NF47" i="65032"/>
  <c r="NE174" i="65032"/>
  <c r="NE54" i="65032"/>
  <c r="NG54" i="65032"/>
  <c r="FZ54" i="65032"/>
  <c r="ND181" i="65032"/>
  <c r="ND245" i="65032" s="1"/>
  <c r="NU74" i="65032"/>
  <c r="NW74" i="65032"/>
  <c r="NT201" i="65032"/>
  <c r="NT265" i="65032" s="1"/>
  <c r="GD74" i="65032"/>
  <c r="NA230" i="65032"/>
  <c r="NB230" i="65032" s="1"/>
  <c r="NB166" i="65032"/>
  <c r="NQ163" i="65032"/>
  <c r="NR36" i="65032"/>
  <c r="NE262" i="65032"/>
  <c r="NF262" i="65032" s="1"/>
  <c r="NF198" i="65032"/>
  <c r="NF59" i="65032"/>
  <c r="NE186" i="65032"/>
  <c r="NG174" i="65032"/>
  <c r="NG238" i="65032" s="1"/>
  <c r="NH47" i="65032"/>
  <c r="NR194" i="65032"/>
  <c r="NQ258" i="65032"/>
  <c r="NR258" i="65032" s="1"/>
  <c r="GD67" i="65032"/>
  <c r="NU67" i="65032"/>
  <c r="NW67" i="65032"/>
  <c r="NT194" i="65032"/>
  <c r="NT258" i="65032" s="1"/>
  <c r="NH198" i="65032"/>
  <c r="NH262" i="65032" s="1"/>
  <c r="GA71" i="65032"/>
  <c r="NI71" i="65032"/>
  <c r="NK71" i="65032"/>
  <c r="NF179" i="65032"/>
  <c r="NE243" i="65032"/>
  <c r="NF243" i="65032" s="1"/>
  <c r="NN187" i="65032"/>
  <c r="NM251" i="65032"/>
  <c r="NN251" i="65032" s="1"/>
  <c r="GC75" i="65032"/>
  <c r="NP202" i="65032"/>
  <c r="NP266" i="65032" s="1"/>
  <c r="NQ75" i="65032"/>
  <c r="NS75" i="65032"/>
  <c r="NQ265" i="65032"/>
  <c r="NR265" i="65032" s="1"/>
  <c r="NR201" i="65032"/>
  <c r="NF65" i="65032"/>
  <c r="NE192" i="65032"/>
  <c r="NI52" i="65032"/>
  <c r="NK52" i="65032"/>
  <c r="GA52" i="65032"/>
  <c r="NH179" i="65032"/>
  <c r="NH243" i="65032" s="1"/>
  <c r="NQ60" i="65032"/>
  <c r="NS60" i="65032"/>
  <c r="GC60" i="65032"/>
  <c r="NP187" i="65032"/>
  <c r="NP251" i="65032" s="1"/>
  <c r="NG39" i="65032"/>
  <c r="FZ39" i="65032"/>
  <c r="NE39" i="65032"/>
  <c r="ND166" i="65032"/>
  <c r="ND230" i="65032" s="1"/>
  <c r="NE210" i="65032"/>
  <c r="NF83" i="65032"/>
  <c r="NG77" i="65032"/>
  <c r="NE77" i="65032"/>
  <c r="FZ77" i="65032"/>
  <c r="ND204" i="65032"/>
  <c r="ND268" i="65032" s="1"/>
  <c r="NB204" i="65032"/>
  <c r="NA268" i="65032"/>
  <c r="NB268" i="65032" s="1"/>
  <c r="NB180" i="65032"/>
  <c r="NA244" i="65032"/>
  <c r="NB244" i="65032" s="1"/>
  <c r="NE53" i="65032"/>
  <c r="FZ53" i="65032"/>
  <c r="NG53" i="65032"/>
  <c r="ND180" i="65032"/>
  <c r="ND244" i="65032" s="1"/>
  <c r="NA246" i="65032"/>
  <c r="NB246" i="65032" s="1"/>
  <c r="NB182" i="65032"/>
  <c r="NE55" i="65032"/>
  <c r="NG55" i="65032"/>
  <c r="FZ55" i="65032"/>
  <c r="ND182" i="65032"/>
  <c r="ND246" i="65032" s="1"/>
  <c r="NA249" i="65032"/>
  <c r="NB249" i="65032" s="1"/>
  <c r="NB185" i="65032"/>
  <c r="NE58" i="65032"/>
  <c r="NG58" i="65032"/>
  <c r="FZ58" i="65032"/>
  <c r="ND185" i="65032"/>
  <c r="ND249" i="65032" s="1"/>
  <c r="BN30" i="65032"/>
  <c r="NR193" i="65032" l="1"/>
  <c r="NQ257" i="65032"/>
  <c r="NR257" i="65032" s="1"/>
  <c r="NW66" i="65032"/>
  <c r="GD66" i="65032"/>
  <c r="NU66" i="65032"/>
  <c r="NT193" i="65032"/>
  <c r="NT257" i="65032" s="1"/>
  <c r="NQ175" i="65032"/>
  <c r="NR48" i="65032"/>
  <c r="NT48" i="65032"/>
  <c r="NS175" i="65032"/>
  <c r="NS239" i="65032" s="1"/>
  <c r="FZ49" i="65032"/>
  <c r="NG49" i="65032"/>
  <c r="ND176" i="65032"/>
  <c r="ND240" i="65032" s="1"/>
  <c r="NE49" i="65032"/>
  <c r="NB176" i="65032"/>
  <c r="NA240" i="65032"/>
  <c r="NB240" i="65032" s="1"/>
  <c r="QD189" i="65032"/>
  <c r="QC253" i="65032"/>
  <c r="QD253" i="65032" s="1"/>
  <c r="NY70" i="65032"/>
  <c r="NX197" i="65032"/>
  <c r="NX261" i="65032" s="1"/>
  <c r="GE70" i="65032"/>
  <c r="OA70" i="65032"/>
  <c r="GT62" i="65032"/>
  <c r="EK62" i="65032" s="1"/>
  <c r="EL62" i="65032" s="1"/>
  <c r="QF189" i="65032"/>
  <c r="QF253" i="65032" s="1"/>
  <c r="QG62" i="65032"/>
  <c r="NV197" i="65032"/>
  <c r="NU261" i="65032"/>
  <c r="NV261" i="65032" s="1"/>
  <c r="OK50" i="65032"/>
  <c r="OJ177" i="65032"/>
  <c r="OJ241" i="65032" s="1"/>
  <c r="OM50" i="65032"/>
  <c r="GH50" i="65032"/>
  <c r="OG241" i="65032"/>
  <c r="OH241" i="65032" s="1"/>
  <c r="OH177" i="65032"/>
  <c r="NA229" i="65032"/>
  <c r="NB229" i="65032" s="1"/>
  <c r="NB165" i="65032"/>
  <c r="ND165" i="65032"/>
  <c r="ND229" i="65032" s="1"/>
  <c r="NG38" i="65032"/>
  <c r="FZ38" i="65032"/>
  <c r="NE38" i="65032"/>
  <c r="NT158" i="65032"/>
  <c r="NT222" i="65032" s="1"/>
  <c r="GD31" i="65032"/>
  <c r="NW31" i="65032"/>
  <c r="NU31" i="65032"/>
  <c r="NG32" i="65032"/>
  <c r="NE32" i="65032"/>
  <c r="ND159" i="65032"/>
  <c r="ND223" i="65032" s="1"/>
  <c r="FZ32" i="65032"/>
  <c r="NQ222" i="65032"/>
  <c r="NR222" i="65032" s="1"/>
  <c r="NR158" i="65032"/>
  <c r="NA223" i="65032"/>
  <c r="NB223" i="65032" s="1"/>
  <c r="NB159" i="65032"/>
  <c r="NE170" i="65032"/>
  <c r="NF43" i="65032"/>
  <c r="NH43" i="65032"/>
  <c r="NG170" i="65032"/>
  <c r="NG234" i="65032" s="1"/>
  <c r="NI168" i="65032"/>
  <c r="NJ41" i="65032"/>
  <c r="NL41" i="65032"/>
  <c r="NK168" i="65032"/>
  <c r="NK232" i="65032" s="1"/>
  <c r="NW78" i="65032"/>
  <c r="GD78" i="65032"/>
  <c r="NU78" i="65032"/>
  <c r="NT205" i="65032"/>
  <c r="NT269" i="65032" s="1"/>
  <c r="NK42" i="65032"/>
  <c r="GA42" i="65032"/>
  <c r="NH169" i="65032"/>
  <c r="NH233" i="65032" s="1"/>
  <c r="NI42" i="65032"/>
  <c r="NF169" i="65032"/>
  <c r="NE233" i="65032"/>
  <c r="NF233" i="65032" s="1"/>
  <c r="NQ269" i="65032"/>
  <c r="NR269" i="65032" s="1"/>
  <c r="NR205" i="65032"/>
  <c r="NU270" i="65032"/>
  <c r="NV270" i="65032" s="1"/>
  <c r="NV206" i="65032"/>
  <c r="NX206" i="65032"/>
  <c r="NX270" i="65032" s="1"/>
  <c r="GE79" i="65032"/>
  <c r="OA79" i="65032"/>
  <c r="NY79" i="65032"/>
  <c r="FY24" i="65032"/>
  <c r="NC160" i="65032"/>
  <c r="NC224" i="65032" s="1"/>
  <c r="ND33" i="65032"/>
  <c r="NB33" i="65032"/>
  <c r="NA160" i="65032"/>
  <c r="OA161" i="65032"/>
  <c r="OA225" i="65032" s="1"/>
  <c r="OB34" i="65032"/>
  <c r="NY161" i="65032"/>
  <c r="NZ34" i="65032"/>
  <c r="PC211" i="65032"/>
  <c r="PC275" i="65032" s="1"/>
  <c r="PD84" i="65032"/>
  <c r="NJ200" i="65032"/>
  <c r="NI264" i="65032"/>
  <c r="NJ264" i="65032" s="1"/>
  <c r="NP57" i="65032"/>
  <c r="NO184" i="65032"/>
  <c r="NO248" i="65032" s="1"/>
  <c r="OT208" i="65032"/>
  <c r="OS272" i="65032"/>
  <c r="OT272" i="65032" s="1"/>
  <c r="NO73" i="65032"/>
  <c r="GB73" i="65032"/>
  <c r="NM73" i="65032"/>
  <c r="NL200" i="65032"/>
  <c r="NL264" i="65032" s="1"/>
  <c r="NF46" i="65032"/>
  <c r="NE173" i="65032"/>
  <c r="NM184" i="65032"/>
  <c r="NN57" i="65032"/>
  <c r="PA211" i="65032"/>
  <c r="PB84" i="65032"/>
  <c r="OY81" i="65032"/>
  <c r="OV208" i="65032"/>
  <c r="OV272" i="65032" s="1"/>
  <c r="OW81" i="65032"/>
  <c r="GK81" i="65032"/>
  <c r="NH46" i="65032"/>
  <c r="NG173" i="65032"/>
  <c r="NG237" i="65032" s="1"/>
  <c r="NT199" i="65032"/>
  <c r="NT263" i="65032" s="1"/>
  <c r="GD72" i="65032"/>
  <c r="NU72" i="65032"/>
  <c r="NW72" i="65032"/>
  <c r="NU80" i="65032"/>
  <c r="NW80" i="65032"/>
  <c r="GD80" i="65032"/>
  <c r="NT207" i="65032"/>
  <c r="NT271" i="65032" s="1"/>
  <c r="NV162" i="65032"/>
  <c r="NU226" i="65032"/>
  <c r="NV226" i="65032" s="1"/>
  <c r="NQ263" i="65032"/>
  <c r="NR263" i="65032" s="1"/>
  <c r="NR199" i="65032"/>
  <c r="NW209" i="65032"/>
  <c r="NW273" i="65032" s="1"/>
  <c r="NX82" i="65032"/>
  <c r="GB29" i="65032"/>
  <c r="NL156" i="65032"/>
  <c r="NL220" i="65032" s="1"/>
  <c r="NM29" i="65032"/>
  <c r="NO29" i="65032"/>
  <c r="NP188" i="65032"/>
  <c r="NP252" i="65032" s="1"/>
  <c r="GC61" i="65032"/>
  <c r="NQ61" i="65032"/>
  <c r="NS61" i="65032"/>
  <c r="NI220" i="65032"/>
  <c r="NJ220" i="65032" s="1"/>
  <c r="NJ156" i="65032"/>
  <c r="GE56" i="65032"/>
  <c r="NX183" i="65032"/>
  <c r="NX247" i="65032" s="1"/>
  <c r="NY56" i="65032"/>
  <c r="OA56" i="65032"/>
  <c r="NA167" i="65032"/>
  <c r="NB40" i="65032"/>
  <c r="NG195" i="65032"/>
  <c r="NG259" i="65032" s="1"/>
  <c r="NH68" i="65032"/>
  <c r="NN188" i="65032"/>
  <c r="NM252" i="65032"/>
  <c r="NN252" i="65032" s="1"/>
  <c r="NV82" i="65032"/>
  <c r="NU209" i="65032"/>
  <c r="NY35" i="65032"/>
  <c r="GE35" i="65032"/>
  <c r="OA35" i="65032"/>
  <c r="NX162" i="65032"/>
  <c r="NX226" i="65032" s="1"/>
  <c r="NR207" i="65032"/>
  <c r="NQ271" i="65032"/>
  <c r="NR271" i="65032" s="1"/>
  <c r="NC167" i="65032"/>
  <c r="NC231" i="65032" s="1"/>
  <c r="ND40" i="65032"/>
  <c r="NE195" i="65032"/>
  <c r="NF68" i="65032"/>
  <c r="NV183" i="65032"/>
  <c r="NU247" i="65032"/>
  <c r="NV247" i="65032" s="1"/>
  <c r="ND45" i="65032"/>
  <c r="NC172" i="65032"/>
  <c r="NC236" i="65032" s="1"/>
  <c r="NP191" i="65032"/>
  <c r="NP255" i="65032" s="1"/>
  <c r="NQ64" i="65032"/>
  <c r="NS64" i="65032"/>
  <c r="GC64" i="65032"/>
  <c r="NH76" i="65032"/>
  <c r="NG203" i="65032"/>
  <c r="NG267" i="65032" s="1"/>
  <c r="NA172" i="65032"/>
  <c r="NB45" i="65032"/>
  <c r="NE51" i="65032"/>
  <c r="ND178" i="65032"/>
  <c r="ND242" i="65032" s="1"/>
  <c r="FZ51" i="65032"/>
  <c r="NG51" i="65032"/>
  <c r="NF76" i="65032"/>
  <c r="NE203" i="65032"/>
  <c r="NF85" i="65032"/>
  <c r="NE212" i="65032"/>
  <c r="NB178" i="65032"/>
  <c r="NA242" i="65032"/>
  <c r="NB242" i="65032" s="1"/>
  <c r="NG212" i="65032"/>
  <c r="NG276" i="65032" s="1"/>
  <c r="NH85" i="65032"/>
  <c r="NM255" i="65032"/>
  <c r="NN255" i="65032" s="1"/>
  <c r="NN191" i="65032"/>
  <c r="NI69" i="65032"/>
  <c r="NK69" i="65032"/>
  <c r="GA69" i="65032"/>
  <c r="NH196" i="65032"/>
  <c r="NH260" i="65032" s="1"/>
  <c r="NJ164" i="65032"/>
  <c r="NI228" i="65032"/>
  <c r="NJ228" i="65032" s="1"/>
  <c r="NA218" i="65032"/>
  <c r="NB218" i="65032" s="1"/>
  <c r="NB154" i="65032"/>
  <c r="NC155" i="65032"/>
  <c r="NC219" i="65032" s="1"/>
  <c r="ND28" i="65032"/>
  <c r="OA63" i="65032"/>
  <c r="GE63" i="65032"/>
  <c r="NX190" i="65032"/>
  <c r="NX254" i="65032" s="1"/>
  <c r="NY63" i="65032"/>
  <c r="GA86" i="65032"/>
  <c r="NH213" i="65032"/>
  <c r="NH277" i="65032" s="1"/>
  <c r="NI86" i="65032"/>
  <c r="NK86" i="65032"/>
  <c r="NK30" i="65032"/>
  <c r="NI30" i="65032"/>
  <c r="NH157" i="65032"/>
  <c r="NH221" i="65032" s="1"/>
  <c r="GA30" i="65032"/>
  <c r="NB44" i="65032"/>
  <c r="NA171" i="65032"/>
  <c r="ND154" i="65032"/>
  <c r="ND218" i="65032" s="1"/>
  <c r="FZ27" i="65032"/>
  <c r="NG27" i="65032"/>
  <c r="NE27" i="65032"/>
  <c r="NB28" i="65032"/>
  <c r="NA155" i="65032"/>
  <c r="NC171" i="65032"/>
  <c r="NC235" i="65032" s="1"/>
  <c r="ND44" i="65032"/>
  <c r="NF157" i="65032"/>
  <c r="NE221" i="65032"/>
  <c r="NF221" i="65032" s="1"/>
  <c r="NU254" i="65032"/>
  <c r="NV254" i="65032" s="1"/>
  <c r="NV190" i="65032"/>
  <c r="NF196" i="65032"/>
  <c r="NE260" i="65032"/>
  <c r="NF260" i="65032" s="1"/>
  <c r="NF213" i="65032"/>
  <c r="NE277" i="65032"/>
  <c r="NF277" i="65032" s="1"/>
  <c r="GB37" i="65032"/>
  <c r="NO37" i="65032"/>
  <c r="NL164" i="65032"/>
  <c r="NL228" i="65032" s="1"/>
  <c r="NM37" i="65032"/>
  <c r="NV67" i="65032"/>
  <c r="NU194" i="65032"/>
  <c r="NI47" i="65032"/>
  <c r="NK47" i="65032"/>
  <c r="GA47" i="65032"/>
  <c r="NH174" i="65032"/>
  <c r="NH238" i="65032" s="1"/>
  <c r="NE256" i="65032"/>
  <c r="NF256" i="65032" s="1"/>
  <c r="NF192" i="65032"/>
  <c r="NL71" i="65032"/>
  <c r="NK198" i="65032"/>
  <c r="NK262" i="65032" s="1"/>
  <c r="NF186" i="65032"/>
  <c r="NE250" i="65032"/>
  <c r="NF250" i="65032" s="1"/>
  <c r="NX74" i="65032"/>
  <c r="NW201" i="65032"/>
  <c r="NW265" i="65032" s="1"/>
  <c r="NH54" i="65032"/>
  <c r="NG181" i="65032"/>
  <c r="NG245" i="65032" s="1"/>
  <c r="NU36" i="65032"/>
  <c r="NW36" i="65032"/>
  <c r="NT163" i="65032"/>
  <c r="NT227" i="65032" s="1"/>
  <c r="GD36" i="65032"/>
  <c r="NS202" i="65032"/>
  <c r="NS266" i="65032" s="1"/>
  <c r="NT75" i="65032"/>
  <c r="NS187" i="65032"/>
  <c r="NS251" i="65032" s="1"/>
  <c r="NT60" i="65032"/>
  <c r="NL52" i="65032"/>
  <c r="NK179" i="65032"/>
  <c r="NK243" i="65032" s="1"/>
  <c r="NE274" i="65032"/>
  <c r="NF274" i="65032" s="1"/>
  <c r="NF210" i="65032"/>
  <c r="NG166" i="65032"/>
  <c r="NG230" i="65032" s="1"/>
  <c r="NH39" i="65032"/>
  <c r="NQ187" i="65032"/>
  <c r="NR60" i="65032"/>
  <c r="NJ52" i="65032"/>
  <c r="NI179" i="65032"/>
  <c r="NJ71" i="65032"/>
  <c r="NI198" i="65032"/>
  <c r="NX67" i="65032"/>
  <c r="NW194" i="65032"/>
  <c r="NW258" i="65032" s="1"/>
  <c r="NQ227" i="65032"/>
  <c r="NR227" i="65032" s="1"/>
  <c r="NR163" i="65032"/>
  <c r="NV74" i="65032"/>
  <c r="NU201" i="65032"/>
  <c r="NF54" i="65032"/>
  <c r="NE181" i="65032"/>
  <c r="NH192" i="65032"/>
  <c r="NH256" i="65032" s="1"/>
  <c r="GA65" i="65032"/>
  <c r="NI65" i="65032"/>
  <c r="NK65" i="65032"/>
  <c r="NF174" i="65032"/>
  <c r="NE238" i="65032"/>
  <c r="NF238" i="65032" s="1"/>
  <c r="NE166" i="65032"/>
  <c r="NF39" i="65032"/>
  <c r="NR75" i="65032"/>
  <c r="NQ202" i="65032"/>
  <c r="NI59" i="65032"/>
  <c r="NK59" i="65032"/>
  <c r="GA59" i="65032"/>
  <c r="NH186" i="65032"/>
  <c r="NH250" i="65032" s="1"/>
  <c r="NK83" i="65032"/>
  <c r="GA83" i="65032"/>
  <c r="NI83" i="65032"/>
  <c r="NH210" i="65032"/>
  <c r="NH274" i="65032" s="1"/>
  <c r="NF77" i="65032"/>
  <c r="NE204" i="65032"/>
  <c r="NG204" i="65032"/>
  <c r="NG268" i="65032" s="1"/>
  <c r="NH77" i="65032"/>
  <c r="NG182" i="65032"/>
  <c r="NG246" i="65032" s="1"/>
  <c r="NH55" i="65032"/>
  <c r="NF55" i="65032"/>
  <c r="NE182" i="65032"/>
  <c r="NH53" i="65032"/>
  <c r="NG180" i="65032"/>
  <c r="NG244" i="65032" s="1"/>
  <c r="NE180" i="65032"/>
  <c r="NF53" i="65032"/>
  <c r="NE185" i="65032"/>
  <c r="NF58" i="65032"/>
  <c r="NG185" i="65032"/>
  <c r="NG249" i="65032" s="1"/>
  <c r="NH58" i="65032"/>
  <c r="NW193" i="65032" l="1"/>
  <c r="NW257" i="65032" s="1"/>
  <c r="NX66" i="65032"/>
  <c r="NU193" i="65032"/>
  <c r="NV66" i="65032"/>
  <c r="NR175" i="65032"/>
  <c r="NQ239" i="65032"/>
  <c r="NR239" i="65032" s="1"/>
  <c r="NW48" i="65032"/>
  <c r="GD48" i="65032"/>
  <c r="NT175" i="65032"/>
  <c r="NT239" i="65032" s="1"/>
  <c r="NU48" i="65032"/>
  <c r="NE176" i="65032"/>
  <c r="NF49" i="65032"/>
  <c r="NG176" i="65032"/>
  <c r="NG240" i="65032" s="1"/>
  <c r="NH49" i="65032"/>
  <c r="NY197" i="65032"/>
  <c r="NZ70" i="65032"/>
  <c r="OB70" i="65032"/>
  <c r="OA197" i="65032"/>
  <c r="OA261" i="65032" s="1"/>
  <c r="QG189" i="65032"/>
  <c r="QH62" i="65032"/>
  <c r="HC62" i="65032" s="1"/>
  <c r="ON50" i="65032"/>
  <c r="OM177" i="65032"/>
  <c r="OM241" i="65032" s="1"/>
  <c r="OL50" i="65032"/>
  <c r="OK177" i="65032"/>
  <c r="NE159" i="65032"/>
  <c r="NF32" i="65032"/>
  <c r="NG165" i="65032"/>
  <c r="NG229" i="65032" s="1"/>
  <c r="NH38" i="65032"/>
  <c r="NG159" i="65032"/>
  <c r="NG223" i="65032" s="1"/>
  <c r="NH32" i="65032"/>
  <c r="NV31" i="65032"/>
  <c r="NU158" i="65032"/>
  <c r="NE165" i="65032"/>
  <c r="NF38" i="65032"/>
  <c r="NW158" i="65032"/>
  <c r="NW222" i="65032" s="1"/>
  <c r="NX31" i="65032"/>
  <c r="GA43" i="65032"/>
  <c r="NH170" i="65032"/>
  <c r="NH234" i="65032" s="1"/>
  <c r="NK43" i="65032"/>
  <c r="NI43" i="65032"/>
  <c r="NE234" i="65032"/>
  <c r="NF234" i="65032" s="1"/>
  <c r="NF170" i="65032"/>
  <c r="NI169" i="65032"/>
  <c r="NJ42" i="65032"/>
  <c r="NV78" i="65032"/>
  <c r="NU205" i="65032"/>
  <c r="NM41" i="65032"/>
  <c r="NO41" i="65032"/>
  <c r="NL168" i="65032"/>
  <c r="NL232" i="65032" s="1"/>
  <c r="GB41" i="65032"/>
  <c r="NL42" i="65032"/>
  <c r="NK169" i="65032"/>
  <c r="NK233" i="65032" s="1"/>
  <c r="NW205" i="65032"/>
  <c r="NW269" i="65032" s="1"/>
  <c r="NX78" i="65032"/>
  <c r="NI232" i="65032"/>
  <c r="NJ232" i="65032" s="1"/>
  <c r="NJ168" i="65032"/>
  <c r="NZ79" i="65032"/>
  <c r="NY206" i="65032"/>
  <c r="OB79" i="65032"/>
  <c r="OA206" i="65032"/>
  <c r="OA270" i="65032" s="1"/>
  <c r="OC34" i="65032"/>
  <c r="OB161" i="65032"/>
  <c r="OB225" i="65032" s="1"/>
  <c r="OE34" i="65032"/>
  <c r="GF34" i="65032"/>
  <c r="FZ33" i="65032"/>
  <c r="ND160" i="65032"/>
  <c r="ND224" i="65032" s="1"/>
  <c r="NG33" i="65032"/>
  <c r="NE33" i="65032"/>
  <c r="NZ161" i="65032"/>
  <c r="NY225" i="65032"/>
  <c r="NZ225" i="65032" s="1"/>
  <c r="NA224" i="65032"/>
  <c r="NB224" i="65032" s="1"/>
  <c r="NB160" i="65032"/>
  <c r="NI46" i="65032"/>
  <c r="NK46" i="65032"/>
  <c r="GA46" i="65032"/>
  <c r="NH173" i="65032"/>
  <c r="NH237" i="65032" s="1"/>
  <c r="OY208" i="65032"/>
  <c r="OY272" i="65032" s="1"/>
  <c r="OZ81" i="65032"/>
  <c r="NN184" i="65032"/>
  <c r="NM248" i="65032"/>
  <c r="NN248" i="65032" s="1"/>
  <c r="NM200" i="65032"/>
  <c r="NN73" i="65032"/>
  <c r="NF173" i="65032"/>
  <c r="NE237" i="65032"/>
  <c r="NF237" i="65032" s="1"/>
  <c r="PG84" i="65032"/>
  <c r="GM84" i="65032"/>
  <c r="PD211" i="65032"/>
  <c r="PD275" i="65032" s="1"/>
  <c r="PE84" i="65032"/>
  <c r="OW208" i="65032"/>
  <c r="OX81" i="65032"/>
  <c r="PA275" i="65032"/>
  <c r="PB275" i="65032" s="1"/>
  <c r="PB211" i="65032"/>
  <c r="NO200" i="65032"/>
  <c r="NO264" i="65032" s="1"/>
  <c r="NP73" i="65032"/>
  <c r="NQ57" i="65032"/>
  <c r="NS57" i="65032"/>
  <c r="GC57" i="65032"/>
  <c r="NP184" i="65032"/>
  <c r="NP248" i="65032" s="1"/>
  <c r="NS188" i="65032"/>
  <c r="NS252" i="65032" s="1"/>
  <c r="NT61" i="65032"/>
  <c r="NO156" i="65032"/>
  <c r="NO220" i="65032" s="1"/>
  <c r="NP29" i="65032"/>
  <c r="GE82" i="65032"/>
  <c r="OA82" i="65032"/>
  <c r="NY82" i="65032"/>
  <c r="NX209" i="65032"/>
  <c r="NX273" i="65032" s="1"/>
  <c r="NX72" i="65032"/>
  <c r="NW199" i="65032"/>
  <c r="NW263" i="65032" s="1"/>
  <c r="NE259" i="65032"/>
  <c r="NF259" i="65032" s="1"/>
  <c r="NF195" i="65032"/>
  <c r="NZ35" i="65032"/>
  <c r="NY162" i="65032"/>
  <c r="NA231" i="65032"/>
  <c r="NB231" i="65032" s="1"/>
  <c r="NB167" i="65032"/>
  <c r="NQ188" i="65032"/>
  <c r="NR61" i="65032"/>
  <c r="NM156" i="65032"/>
  <c r="NN29" i="65032"/>
  <c r="NU199" i="65032"/>
  <c r="NV72" i="65032"/>
  <c r="ND167" i="65032"/>
  <c r="ND231" i="65032" s="1"/>
  <c r="FZ40" i="65032"/>
  <c r="NG40" i="65032"/>
  <c r="NE40" i="65032"/>
  <c r="NU273" i="65032"/>
  <c r="NV273" i="65032" s="1"/>
  <c r="NV209" i="65032"/>
  <c r="NH195" i="65032"/>
  <c r="NH259" i="65032" s="1"/>
  <c r="NI68" i="65032"/>
  <c r="NK68" i="65032"/>
  <c r="GA68" i="65032"/>
  <c r="OB56" i="65032"/>
  <c r="OA183" i="65032"/>
  <c r="OA247" i="65032" s="1"/>
  <c r="NX80" i="65032"/>
  <c r="NW207" i="65032"/>
  <c r="NW271" i="65032" s="1"/>
  <c r="OB35" i="65032"/>
  <c r="OA162" i="65032"/>
  <c r="OA226" i="65032" s="1"/>
  <c r="NZ56" i="65032"/>
  <c r="NY183" i="65032"/>
  <c r="NV80" i="65032"/>
  <c r="NU207" i="65032"/>
  <c r="NE276" i="65032"/>
  <c r="NF276" i="65032" s="1"/>
  <c r="NF212" i="65032"/>
  <c r="NF203" i="65032"/>
  <c r="NE267" i="65032"/>
  <c r="NF267" i="65032" s="1"/>
  <c r="NR64" i="65032"/>
  <c r="NQ191" i="65032"/>
  <c r="NE178" i="65032"/>
  <c r="NF51" i="65032"/>
  <c r="NI85" i="65032"/>
  <c r="NH212" i="65032"/>
  <c r="NH276" i="65032" s="1"/>
  <c r="NK85" i="65032"/>
  <c r="GA85" i="65032"/>
  <c r="NG178" i="65032"/>
  <c r="NG242" i="65032" s="1"/>
  <c r="NH51" i="65032"/>
  <c r="NB172" i="65032"/>
  <c r="NA236" i="65032"/>
  <c r="NB236" i="65032" s="1"/>
  <c r="NK76" i="65032"/>
  <c r="GA76" i="65032"/>
  <c r="NH203" i="65032"/>
  <c r="NH267" i="65032" s="1"/>
  <c r="NI76" i="65032"/>
  <c r="NS191" i="65032"/>
  <c r="NS255" i="65032" s="1"/>
  <c r="NT64" i="65032"/>
  <c r="NG45" i="65032"/>
  <c r="NE45" i="65032"/>
  <c r="FZ45" i="65032"/>
  <c r="ND172" i="65032"/>
  <c r="ND236" i="65032" s="1"/>
  <c r="NN37" i="65032"/>
  <c r="NM164" i="65032"/>
  <c r="NG44" i="65032"/>
  <c r="NE44" i="65032"/>
  <c r="ND171" i="65032"/>
  <c r="ND235" i="65032" s="1"/>
  <c r="FZ44" i="65032"/>
  <c r="NA219" i="65032"/>
  <c r="NB219" i="65032" s="1"/>
  <c r="NB155" i="65032"/>
  <c r="NK213" i="65032"/>
  <c r="NK277" i="65032" s="1"/>
  <c r="NL86" i="65032"/>
  <c r="NZ63" i="65032"/>
  <c r="NY190" i="65032"/>
  <c r="ND155" i="65032"/>
  <c r="ND219" i="65032" s="1"/>
  <c r="FZ28" i="65032"/>
  <c r="NG28" i="65032"/>
  <c r="NE28" i="65032"/>
  <c r="NI213" i="65032"/>
  <c r="NJ86" i="65032"/>
  <c r="NO164" i="65032"/>
  <c r="NO228" i="65032" s="1"/>
  <c r="NP37" i="65032"/>
  <c r="NF27" i="65032"/>
  <c r="NE154" i="65032"/>
  <c r="NA235" i="65032"/>
  <c r="NB235" i="65032" s="1"/>
  <c r="NB171" i="65032"/>
  <c r="NI157" i="65032"/>
  <c r="NJ30" i="65032"/>
  <c r="NL69" i="65032"/>
  <c r="NK196" i="65032"/>
  <c r="NK260" i="65032" s="1"/>
  <c r="NH27" i="65032"/>
  <c r="NG154" i="65032"/>
  <c r="NG218" i="65032" s="1"/>
  <c r="NL30" i="65032"/>
  <c r="NK157" i="65032"/>
  <c r="NK221" i="65032" s="1"/>
  <c r="OA190" i="65032"/>
  <c r="OA254" i="65032" s="1"/>
  <c r="OB63" i="65032"/>
  <c r="NJ69" i="65032"/>
  <c r="NI196" i="65032"/>
  <c r="NL59" i="65032"/>
  <c r="NK186" i="65032"/>
  <c r="NK250" i="65032" s="1"/>
  <c r="NQ266" i="65032"/>
  <c r="NR266" i="65032" s="1"/>
  <c r="NR202" i="65032"/>
  <c r="GE67" i="65032"/>
  <c r="OA67" i="65032"/>
  <c r="NY67" i="65032"/>
  <c r="NX194" i="65032"/>
  <c r="NX258" i="65032" s="1"/>
  <c r="NM52" i="65032"/>
  <c r="NO52" i="65032"/>
  <c r="GB52" i="65032"/>
  <c r="NL179" i="65032"/>
  <c r="NL243" i="65032" s="1"/>
  <c r="NL47" i="65032"/>
  <c r="NK174" i="65032"/>
  <c r="NK238" i="65032" s="1"/>
  <c r="NL83" i="65032"/>
  <c r="NK210" i="65032"/>
  <c r="NK274" i="65032" s="1"/>
  <c r="NJ59" i="65032"/>
  <c r="NI186" i="65032"/>
  <c r="NK192" i="65032"/>
  <c r="NK256" i="65032" s="1"/>
  <c r="NL65" i="65032"/>
  <c r="NV201" i="65032"/>
  <c r="NU265" i="65032"/>
  <c r="NV265" i="65032" s="1"/>
  <c r="NJ198" i="65032"/>
  <c r="NI262" i="65032"/>
  <c r="NJ262" i="65032" s="1"/>
  <c r="NJ179" i="65032"/>
  <c r="NI243" i="65032"/>
  <c r="NJ243" i="65032" s="1"/>
  <c r="NU60" i="65032"/>
  <c r="NW60" i="65032"/>
  <c r="GD60" i="65032"/>
  <c r="NT187" i="65032"/>
  <c r="NT251" i="65032" s="1"/>
  <c r="NI54" i="65032"/>
  <c r="NK54" i="65032"/>
  <c r="GA54" i="65032"/>
  <c r="NH181" i="65032"/>
  <c r="NH245" i="65032" s="1"/>
  <c r="NY74" i="65032"/>
  <c r="OA74" i="65032"/>
  <c r="GE74" i="65032"/>
  <c r="NX201" i="65032"/>
  <c r="NX265" i="65032" s="1"/>
  <c r="NJ47" i="65032"/>
  <c r="NI174" i="65032"/>
  <c r="NF166" i="65032"/>
  <c r="NE230" i="65032"/>
  <c r="NF230" i="65032" s="1"/>
  <c r="NJ65" i="65032"/>
  <c r="NI192" i="65032"/>
  <c r="NR187" i="65032"/>
  <c r="NQ251" i="65032"/>
  <c r="NR251" i="65032" s="1"/>
  <c r="NU75" i="65032"/>
  <c r="NW75" i="65032"/>
  <c r="NT202" i="65032"/>
  <c r="NT266" i="65032" s="1"/>
  <c r="GD75" i="65032"/>
  <c r="NX36" i="65032"/>
  <c r="NW163" i="65032"/>
  <c r="NW227" i="65032" s="1"/>
  <c r="NV194" i="65032"/>
  <c r="NU258" i="65032"/>
  <c r="NV258" i="65032" s="1"/>
  <c r="NJ83" i="65032"/>
  <c r="NI210" i="65032"/>
  <c r="NF181" i="65032"/>
  <c r="NE245" i="65032"/>
  <c r="NF245" i="65032" s="1"/>
  <c r="NI39" i="65032"/>
  <c r="NK39" i="65032"/>
  <c r="NH166" i="65032"/>
  <c r="NH230" i="65032" s="1"/>
  <c r="GA39" i="65032"/>
  <c r="NV36" i="65032"/>
  <c r="NU163" i="65032"/>
  <c r="NM71" i="65032"/>
  <c r="GB71" i="65032"/>
  <c r="NL198" i="65032"/>
  <c r="NL262" i="65032" s="1"/>
  <c r="NO71" i="65032"/>
  <c r="NI77" i="65032"/>
  <c r="NK77" i="65032"/>
  <c r="NH204" i="65032"/>
  <c r="NH268" i="65032" s="1"/>
  <c r="GA77" i="65032"/>
  <c r="NE268" i="65032"/>
  <c r="NF268" i="65032" s="1"/>
  <c r="NF204" i="65032"/>
  <c r="NE246" i="65032"/>
  <c r="NF246" i="65032" s="1"/>
  <c r="NF182" i="65032"/>
  <c r="NI55" i="65032"/>
  <c r="NK55" i="65032"/>
  <c r="NH182" i="65032"/>
  <c r="NH246" i="65032" s="1"/>
  <c r="GA55" i="65032"/>
  <c r="NF180" i="65032"/>
  <c r="NE244" i="65032"/>
  <c r="NF244" i="65032" s="1"/>
  <c r="NI53" i="65032"/>
  <c r="GA53" i="65032"/>
  <c r="NK53" i="65032"/>
  <c r="NH180" i="65032"/>
  <c r="NH244" i="65032" s="1"/>
  <c r="NI58" i="65032"/>
  <c r="NK58" i="65032"/>
  <c r="GA58" i="65032"/>
  <c r="NH185" i="65032"/>
  <c r="NH249" i="65032" s="1"/>
  <c r="NF185" i="65032"/>
  <c r="NE249" i="65032"/>
  <c r="NF249" i="65032" s="1"/>
  <c r="NV193" i="65032" l="1"/>
  <c r="NU257" i="65032"/>
  <c r="NV257" i="65032" s="1"/>
  <c r="NY66" i="65032"/>
  <c r="OA66" i="65032"/>
  <c r="NX193" i="65032"/>
  <c r="NX257" i="65032" s="1"/>
  <c r="GE66" i="65032"/>
  <c r="NX48" i="65032"/>
  <c r="NW175" i="65032"/>
  <c r="NW239" i="65032" s="1"/>
  <c r="NV48" i="65032"/>
  <c r="NU175" i="65032"/>
  <c r="NH176" i="65032"/>
  <c r="NH240" i="65032" s="1"/>
  <c r="NI49" i="65032"/>
  <c r="NK49" i="65032"/>
  <c r="GA49" i="65032"/>
  <c r="NE240" i="65032"/>
  <c r="NF240" i="65032" s="1"/>
  <c r="NF176" i="65032"/>
  <c r="GF70" i="65032"/>
  <c r="OC70" i="65032"/>
  <c r="OE70" i="65032"/>
  <c r="OB197" i="65032"/>
  <c r="OB261" i="65032" s="1"/>
  <c r="GZ62" i="65032"/>
  <c r="GX62" i="65032" s="1"/>
  <c r="GY62" i="65032" s="1"/>
  <c r="HA62" i="65032"/>
  <c r="HB62" i="65032" s="1"/>
  <c r="QH189" i="65032"/>
  <c r="QG253" i="65032"/>
  <c r="QH253" i="65032" s="1"/>
  <c r="HC253" i="65032" s="1"/>
  <c r="HA253" i="65032" s="1"/>
  <c r="HB253" i="65032" s="1"/>
  <c r="NZ197" i="65032"/>
  <c r="NY261" i="65032"/>
  <c r="NZ261" i="65032" s="1"/>
  <c r="OO50" i="65032"/>
  <c r="GI50" i="65032"/>
  <c r="ON177" i="65032"/>
  <c r="ON241" i="65032" s="1"/>
  <c r="OQ50" i="65032"/>
  <c r="OK241" i="65032"/>
  <c r="OL241" i="65032" s="1"/>
  <c r="OL177" i="65032"/>
  <c r="NV158" i="65032"/>
  <c r="NU222" i="65032"/>
  <c r="NV222" i="65032" s="1"/>
  <c r="NY31" i="65032"/>
  <c r="NX158" i="65032"/>
  <c r="NX222" i="65032" s="1"/>
  <c r="OA31" i="65032"/>
  <c r="GE31" i="65032"/>
  <c r="GA32" i="65032"/>
  <c r="NI32" i="65032"/>
  <c r="NH159" i="65032"/>
  <c r="NH223" i="65032" s="1"/>
  <c r="NK32" i="65032"/>
  <c r="NI38" i="65032"/>
  <c r="GA38" i="65032"/>
  <c r="NK38" i="65032"/>
  <c r="NH165" i="65032"/>
  <c r="NH229" i="65032" s="1"/>
  <c r="NF165" i="65032"/>
  <c r="NE229" i="65032"/>
  <c r="NF229" i="65032" s="1"/>
  <c r="NF159" i="65032"/>
  <c r="NE223" i="65032"/>
  <c r="NF223" i="65032" s="1"/>
  <c r="NI170" i="65032"/>
  <c r="NJ43" i="65032"/>
  <c r="NK170" i="65032"/>
  <c r="NK234" i="65032" s="1"/>
  <c r="NL43" i="65032"/>
  <c r="FZ24" i="65032"/>
  <c r="NX205" i="65032"/>
  <c r="NX269" i="65032" s="1"/>
  <c r="GE78" i="65032"/>
  <c r="OA78" i="65032"/>
  <c r="NY78" i="65032"/>
  <c r="NU269" i="65032"/>
  <c r="NV269" i="65032" s="1"/>
  <c r="NV205" i="65032"/>
  <c r="NO168" i="65032"/>
  <c r="NO232" i="65032" s="1"/>
  <c r="NP41" i="65032"/>
  <c r="NL169" i="65032"/>
  <c r="NL233" i="65032" s="1"/>
  <c r="NM42" i="65032"/>
  <c r="NO42" i="65032"/>
  <c r="GB42" i="65032"/>
  <c r="NM168" i="65032"/>
  <c r="NN41" i="65032"/>
  <c r="NI233" i="65032"/>
  <c r="NJ233" i="65032" s="1"/>
  <c r="NJ169" i="65032"/>
  <c r="OB206" i="65032"/>
  <c r="OB270" i="65032" s="1"/>
  <c r="OE79" i="65032"/>
  <c r="OC79" i="65032"/>
  <c r="GF79" i="65032"/>
  <c r="NZ206" i="65032"/>
  <c r="NY270" i="65032"/>
  <c r="NZ270" i="65032" s="1"/>
  <c r="NF33" i="65032"/>
  <c r="NE160" i="65032"/>
  <c r="NG160" i="65032"/>
  <c r="NG224" i="65032" s="1"/>
  <c r="NH33" i="65032"/>
  <c r="OE161" i="65032"/>
  <c r="OE225" i="65032" s="1"/>
  <c r="OF34" i="65032"/>
  <c r="OC161" i="65032"/>
  <c r="OD34" i="65032"/>
  <c r="NR57" i="65032"/>
  <c r="NQ184" i="65032"/>
  <c r="OX208" i="65032"/>
  <c r="OW272" i="65032"/>
  <c r="OX272" i="65032" s="1"/>
  <c r="PG211" i="65032"/>
  <c r="PG275" i="65032" s="1"/>
  <c r="PH84" i="65032"/>
  <c r="GC73" i="65032"/>
  <c r="NP200" i="65032"/>
  <c r="NP264" i="65032" s="1"/>
  <c r="NQ73" i="65032"/>
  <c r="NS73" i="65032"/>
  <c r="PF84" i="65032"/>
  <c r="PE211" i="65032"/>
  <c r="PC81" i="65032"/>
  <c r="PA81" i="65032"/>
  <c r="GL81" i="65032"/>
  <c r="OZ208" i="65032"/>
  <c r="OZ272" i="65032" s="1"/>
  <c r="NK173" i="65032"/>
  <c r="NK237" i="65032" s="1"/>
  <c r="NL46" i="65032"/>
  <c r="NS184" i="65032"/>
  <c r="NS248" i="65032" s="1"/>
  <c r="NT57" i="65032"/>
  <c r="NN200" i="65032"/>
  <c r="NM264" i="65032"/>
  <c r="NN264" i="65032" s="1"/>
  <c r="NI173" i="65032"/>
  <c r="NJ46" i="65032"/>
  <c r="NU271" i="65032"/>
  <c r="NV271" i="65032" s="1"/>
  <c r="NV207" i="65032"/>
  <c r="NI195" i="65032"/>
  <c r="NJ68" i="65032"/>
  <c r="NE167" i="65032"/>
  <c r="NF40" i="65032"/>
  <c r="NZ162" i="65032"/>
  <c r="NY226" i="65032"/>
  <c r="NZ226" i="65032" s="1"/>
  <c r="NQ29" i="65032"/>
  <c r="NS29" i="65032"/>
  <c r="NP156" i="65032"/>
  <c r="NP220" i="65032" s="1"/>
  <c r="GC29" i="65032"/>
  <c r="OE35" i="65032"/>
  <c r="GF35" i="65032"/>
  <c r="OC35" i="65032"/>
  <c r="OB162" i="65032"/>
  <c r="OB226" i="65032" s="1"/>
  <c r="OA80" i="65032"/>
  <c r="NY80" i="65032"/>
  <c r="NX207" i="65032"/>
  <c r="NX271" i="65032" s="1"/>
  <c r="GE80" i="65032"/>
  <c r="OC56" i="65032"/>
  <c r="GF56" i="65032"/>
  <c r="OE56" i="65032"/>
  <c r="OB183" i="65032"/>
  <c r="OB247" i="65032" s="1"/>
  <c r="NG167" i="65032"/>
  <c r="NG231" i="65032" s="1"/>
  <c r="NH40" i="65032"/>
  <c r="NU263" i="65032"/>
  <c r="NV263" i="65032" s="1"/>
  <c r="NV199" i="65032"/>
  <c r="NQ252" i="65032"/>
  <c r="NR252" i="65032" s="1"/>
  <c r="NR188" i="65032"/>
  <c r="GE72" i="65032"/>
  <c r="NX199" i="65032"/>
  <c r="NX263" i="65032" s="1"/>
  <c r="OA72" i="65032"/>
  <c r="NY72" i="65032"/>
  <c r="NZ82" i="65032"/>
  <c r="NY209" i="65032"/>
  <c r="NZ183" i="65032"/>
  <c r="NY247" i="65032"/>
  <c r="NZ247" i="65032" s="1"/>
  <c r="OA209" i="65032"/>
  <c r="OA273" i="65032" s="1"/>
  <c r="OB82" i="65032"/>
  <c r="NT188" i="65032"/>
  <c r="NT252" i="65032" s="1"/>
  <c r="GD61" i="65032"/>
  <c r="NU61" i="65032"/>
  <c r="NW61" i="65032"/>
  <c r="NL68" i="65032"/>
  <c r="NK195" i="65032"/>
  <c r="NK259" i="65032" s="1"/>
  <c r="NN156" i="65032"/>
  <c r="NM220" i="65032"/>
  <c r="NN220" i="65032" s="1"/>
  <c r="NF45" i="65032"/>
  <c r="NE172" i="65032"/>
  <c r="NJ76" i="65032"/>
  <c r="NI203" i="65032"/>
  <c r="NH178" i="65032"/>
  <c r="NH242" i="65032" s="1"/>
  <c r="NI51" i="65032"/>
  <c r="NK51" i="65032"/>
  <c r="GA51" i="65032"/>
  <c r="NR191" i="65032"/>
  <c r="NQ255" i="65032"/>
  <c r="NR255" i="65032" s="1"/>
  <c r="NH45" i="65032"/>
  <c r="NG172" i="65032"/>
  <c r="NG236" i="65032" s="1"/>
  <c r="NK212" i="65032"/>
  <c r="NK276" i="65032" s="1"/>
  <c r="NL85" i="65032"/>
  <c r="NF178" i="65032"/>
  <c r="NE242" i="65032"/>
  <c r="NF242" i="65032" s="1"/>
  <c r="GD64" i="65032"/>
  <c r="NU64" i="65032"/>
  <c r="NW64" i="65032"/>
  <c r="NT191" i="65032"/>
  <c r="NT255" i="65032" s="1"/>
  <c r="NL76" i="65032"/>
  <c r="NK203" i="65032"/>
  <c r="NK267" i="65032" s="1"/>
  <c r="NJ85" i="65032"/>
  <c r="NI212" i="65032"/>
  <c r="NM30" i="65032"/>
  <c r="NO30" i="65032"/>
  <c r="NL157" i="65032"/>
  <c r="NL221" i="65032" s="1"/>
  <c r="GB30" i="65032"/>
  <c r="NO69" i="65032"/>
  <c r="NM69" i="65032"/>
  <c r="GB69" i="65032"/>
  <c r="NL196" i="65032"/>
  <c r="NL260" i="65032" s="1"/>
  <c r="NJ213" i="65032"/>
  <c r="NI277" i="65032"/>
  <c r="NJ277" i="65032" s="1"/>
  <c r="OB190" i="65032"/>
  <c r="OB254" i="65032" s="1"/>
  <c r="OC63" i="65032"/>
  <c r="OE63" i="65032"/>
  <c r="GF63" i="65032"/>
  <c r="NF154" i="65032"/>
  <c r="NE218" i="65032"/>
  <c r="NF218" i="65032" s="1"/>
  <c r="GC37" i="65032"/>
  <c r="NQ37" i="65032"/>
  <c r="NS37" i="65032"/>
  <c r="NP164" i="65032"/>
  <c r="NP228" i="65032" s="1"/>
  <c r="NE155" i="65032"/>
  <c r="NF28" i="65032"/>
  <c r="NZ190" i="65032"/>
  <c r="NY254" i="65032"/>
  <c r="NZ254" i="65032" s="1"/>
  <c r="NF44" i="65032"/>
  <c r="NE171" i="65032"/>
  <c r="NM228" i="65032"/>
  <c r="NN228" i="65032" s="1"/>
  <c r="NN164" i="65032"/>
  <c r="NK27" i="65032"/>
  <c r="GA27" i="65032"/>
  <c r="NH154" i="65032"/>
  <c r="NH218" i="65032" s="1"/>
  <c r="NI27" i="65032"/>
  <c r="NI221" i="65032"/>
  <c r="NJ221" i="65032" s="1"/>
  <c r="NJ157" i="65032"/>
  <c r="NG155" i="65032"/>
  <c r="NG219" i="65032" s="1"/>
  <c r="NH28" i="65032"/>
  <c r="NG171" i="65032"/>
  <c r="NG235" i="65032" s="1"/>
  <c r="NH44" i="65032"/>
  <c r="NJ196" i="65032"/>
  <c r="NI260" i="65032"/>
  <c r="NJ260" i="65032" s="1"/>
  <c r="NM86" i="65032"/>
  <c r="NO86" i="65032"/>
  <c r="GB86" i="65032"/>
  <c r="NL213" i="65032"/>
  <c r="NL277" i="65032" s="1"/>
  <c r="NJ192" i="65032"/>
  <c r="NI256" i="65032"/>
  <c r="NJ256" i="65032" s="1"/>
  <c r="NJ174" i="65032"/>
  <c r="NI238" i="65032"/>
  <c r="NJ238" i="65032" s="1"/>
  <c r="NP71" i="65032"/>
  <c r="NO198" i="65032"/>
  <c r="NO262" i="65032" s="1"/>
  <c r="NL39" i="65032"/>
  <c r="NK166" i="65032"/>
  <c r="NK230" i="65032" s="1"/>
  <c r="NW202" i="65032"/>
  <c r="NW266" i="65032" s="1"/>
  <c r="NX75" i="65032"/>
  <c r="NW187" i="65032"/>
  <c r="NW251" i="65032" s="1"/>
  <c r="NX60" i="65032"/>
  <c r="GB65" i="65032"/>
  <c r="NL192" i="65032"/>
  <c r="NL256" i="65032" s="1"/>
  <c r="NM65" i="65032"/>
  <c r="NO65" i="65032"/>
  <c r="NJ186" i="65032"/>
  <c r="NI250" i="65032"/>
  <c r="NJ250" i="65032" s="1"/>
  <c r="NJ210" i="65032"/>
  <c r="NI274" i="65032"/>
  <c r="NJ274" i="65032" s="1"/>
  <c r="NL54" i="65032"/>
  <c r="NK181" i="65032"/>
  <c r="NK245" i="65032" s="1"/>
  <c r="NP52" i="65032"/>
  <c r="NO179" i="65032"/>
  <c r="NO243" i="65032" s="1"/>
  <c r="NV163" i="65032"/>
  <c r="NU227" i="65032"/>
  <c r="NV227" i="65032" s="1"/>
  <c r="NI166" i="65032"/>
  <c r="NJ39" i="65032"/>
  <c r="NV75" i="65032"/>
  <c r="NU202" i="65032"/>
  <c r="NU187" i="65032"/>
  <c r="NV60" i="65032"/>
  <c r="NM47" i="65032"/>
  <c r="NO47" i="65032"/>
  <c r="GB47" i="65032"/>
  <c r="NL174" i="65032"/>
  <c r="NL238" i="65032" s="1"/>
  <c r="NZ67" i="65032"/>
  <c r="NY194" i="65032"/>
  <c r="OA201" i="65032"/>
  <c r="OA265" i="65032" s="1"/>
  <c r="OB74" i="65032"/>
  <c r="OB67" i="65032"/>
  <c r="OA194" i="65032"/>
  <c r="OA258" i="65032" s="1"/>
  <c r="NM198" i="65032"/>
  <c r="NN71" i="65032"/>
  <c r="NY36" i="65032"/>
  <c r="OA36" i="65032"/>
  <c r="GE36" i="65032"/>
  <c r="NX163" i="65032"/>
  <c r="NX227" i="65032" s="1"/>
  <c r="NY201" i="65032"/>
  <c r="NZ74" i="65032"/>
  <c r="NJ54" i="65032"/>
  <c r="NI181" i="65032"/>
  <c r="NM83" i="65032"/>
  <c r="GB83" i="65032"/>
  <c r="NO83" i="65032"/>
  <c r="NL210" i="65032"/>
  <c r="NL274" i="65032" s="1"/>
  <c r="NN52" i="65032"/>
  <c r="NM179" i="65032"/>
  <c r="NO59" i="65032"/>
  <c r="NM59" i="65032"/>
  <c r="GB59" i="65032"/>
  <c r="NL186" i="65032"/>
  <c r="NL250" i="65032" s="1"/>
  <c r="NK204" i="65032"/>
  <c r="NK268" i="65032" s="1"/>
  <c r="NL77" i="65032"/>
  <c r="NI204" i="65032"/>
  <c r="NJ77" i="65032"/>
  <c r="NK182" i="65032"/>
  <c r="NK246" i="65032" s="1"/>
  <c r="NL55" i="65032"/>
  <c r="NL53" i="65032"/>
  <c r="NK180" i="65032"/>
  <c r="NK244" i="65032" s="1"/>
  <c r="NJ53" i="65032"/>
  <c r="NI180" i="65032"/>
  <c r="NI182" i="65032"/>
  <c r="NJ55" i="65032"/>
  <c r="NL58" i="65032"/>
  <c r="NK185" i="65032"/>
  <c r="NK249" i="65032" s="1"/>
  <c r="NJ58" i="65032"/>
  <c r="NI185" i="65032"/>
  <c r="BM30" i="65032"/>
  <c r="OB66" i="65032" l="1"/>
  <c r="OA193" i="65032"/>
  <c r="OA257" i="65032" s="1"/>
  <c r="NZ66" i="65032"/>
  <c r="NY193" i="65032"/>
  <c r="NU239" i="65032"/>
  <c r="NV239" i="65032" s="1"/>
  <c r="NV175" i="65032"/>
  <c r="OA48" i="65032"/>
  <c r="GE48" i="65032"/>
  <c r="NY48" i="65032"/>
  <c r="NX175" i="65032"/>
  <c r="NX239" i="65032" s="1"/>
  <c r="NK176" i="65032"/>
  <c r="NK240" i="65032" s="1"/>
  <c r="NL49" i="65032"/>
  <c r="NI176" i="65032"/>
  <c r="NJ49" i="65032"/>
  <c r="OE197" i="65032"/>
  <c r="OE261" i="65032" s="1"/>
  <c r="OF70" i="65032"/>
  <c r="OC197" i="65032"/>
  <c r="OD70" i="65032"/>
  <c r="OP50" i="65032"/>
  <c r="OO177" i="65032"/>
  <c r="OR50" i="65032"/>
  <c r="OQ177" i="65032"/>
  <c r="OQ241" i="65032" s="1"/>
  <c r="NJ32" i="65032"/>
  <c r="NI159" i="65032"/>
  <c r="NI165" i="65032"/>
  <c r="NJ38" i="65032"/>
  <c r="NZ31" i="65032"/>
  <c r="NY158" i="65032"/>
  <c r="NL32" i="65032"/>
  <c r="NK159" i="65032"/>
  <c r="NK223" i="65032" s="1"/>
  <c r="NL38" i="65032"/>
  <c r="NK165" i="65032"/>
  <c r="NK229" i="65032" s="1"/>
  <c r="OB31" i="65032"/>
  <c r="OA158" i="65032"/>
  <c r="OA222" i="65032" s="1"/>
  <c r="NL170" i="65032"/>
  <c r="NL234" i="65032" s="1"/>
  <c r="GB43" i="65032"/>
  <c r="NO43" i="65032"/>
  <c r="NM43" i="65032"/>
  <c r="NI234" i="65032"/>
  <c r="NJ234" i="65032" s="1"/>
  <c r="NJ170" i="65032"/>
  <c r="NP168" i="65032"/>
  <c r="NP232" i="65032" s="1"/>
  <c r="GC41" i="65032"/>
  <c r="NQ41" i="65032"/>
  <c r="NS41" i="65032"/>
  <c r="NZ78" i="65032"/>
  <c r="NY205" i="65032"/>
  <c r="NP42" i="65032"/>
  <c r="NO169" i="65032"/>
  <c r="NO233" i="65032" s="1"/>
  <c r="OB78" i="65032"/>
  <c r="OA205" i="65032"/>
  <c r="OA269" i="65032" s="1"/>
  <c r="NN42" i="65032"/>
  <c r="NM169" i="65032"/>
  <c r="NM232" i="65032"/>
  <c r="NN232" i="65032" s="1"/>
  <c r="NN168" i="65032"/>
  <c r="OF79" i="65032"/>
  <c r="OE206" i="65032"/>
  <c r="OE270" i="65032" s="1"/>
  <c r="OD79" i="65032"/>
  <c r="OC206" i="65032"/>
  <c r="NK33" i="65032"/>
  <c r="NI33" i="65032"/>
  <c r="GA33" i="65032"/>
  <c r="NH160" i="65032"/>
  <c r="NH224" i="65032" s="1"/>
  <c r="NF160" i="65032"/>
  <c r="NE224" i="65032"/>
  <c r="NF224" i="65032" s="1"/>
  <c r="OF161" i="65032"/>
  <c r="OF225" i="65032" s="1"/>
  <c r="OI34" i="65032"/>
  <c r="OG34" i="65032"/>
  <c r="GG34" i="65032"/>
  <c r="OC225" i="65032"/>
  <c r="OD225" i="65032" s="1"/>
  <c r="OD161" i="65032"/>
  <c r="GB46" i="65032"/>
  <c r="NO46" i="65032"/>
  <c r="NM46" i="65032"/>
  <c r="NL173" i="65032"/>
  <c r="NL237" i="65032" s="1"/>
  <c r="PA208" i="65032"/>
  <c r="PB81" i="65032"/>
  <c r="NS200" i="65032"/>
  <c r="NS264" i="65032" s="1"/>
  <c r="NT73" i="65032"/>
  <c r="PC208" i="65032"/>
  <c r="PC272" i="65032" s="1"/>
  <c r="PD81" i="65032"/>
  <c r="NQ200" i="65032"/>
  <c r="NR73" i="65032"/>
  <c r="NT184" i="65032"/>
  <c r="NT248" i="65032" s="1"/>
  <c r="NU57" i="65032"/>
  <c r="GD57" i="65032"/>
  <c r="NW57" i="65032"/>
  <c r="PE275" i="65032"/>
  <c r="PF275" i="65032" s="1"/>
  <c r="PF211" i="65032"/>
  <c r="PH211" i="65032"/>
  <c r="PH275" i="65032" s="1"/>
  <c r="PK84" i="65032"/>
  <c r="GN84" i="65032"/>
  <c r="PI84" i="65032"/>
  <c r="NR184" i="65032"/>
  <c r="NQ248" i="65032"/>
  <c r="NR248" i="65032" s="1"/>
  <c r="NJ173" i="65032"/>
  <c r="NI237" i="65032"/>
  <c r="NJ237" i="65032" s="1"/>
  <c r="NW188" i="65032"/>
  <c r="NW252" i="65032" s="1"/>
  <c r="NX61" i="65032"/>
  <c r="OC82" i="65032"/>
  <c r="OE82" i="65032"/>
  <c r="OB209" i="65032"/>
  <c r="OB273" i="65032" s="1"/>
  <c r="GF82" i="65032"/>
  <c r="NZ209" i="65032"/>
  <c r="NY273" i="65032"/>
  <c r="NZ273" i="65032" s="1"/>
  <c r="NZ80" i="65032"/>
  <c r="NY207" i="65032"/>
  <c r="NS156" i="65032"/>
  <c r="NS220" i="65032" s="1"/>
  <c r="NT29" i="65032"/>
  <c r="NU188" i="65032"/>
  <c r="NV61" i="65032"/>
  <c r="OE183" i="65032"/>
  <c r="OE247" i="65032" s="1"/>
  <c r="OF56" i="65032"/>
  <c r="OB80" i="65032"/>
  <c r="OA207" i="65032"/>
  <c r="OA271" i="65032" s="1"/>
  <c r="OF35" i="65032"/>
  <c r="OE162" i="65032"/>
  <c r="OE226" i="65032" s="1"/>
  <c r="NQ156" i="65032"/>
  <c r="NR29" i="65032"/>
  <c r="NE231" i="65032"/>
  <c r="NF231" i="65032" s="1"/>
  <c r="NF167" i="65032"/>
  <c r="NZ72" i="65032"/>
  <c r="NY199" i="65032"/>
  <c r="NH167" i="65032"/>
  <c r="NH231" i="65032" s="1"/>
  <c r="NK40" i="65032"/>
  <c r="GA40" i="65032"/>
  <c r="NI40" i="65032"/>
  <c r="NM68" i="65032"/>
  <c r="NL195" i="65032"/>
  <c r="NL259" i="65032" s="1"/>
  <c r="GB68" i="65032"/>
  <c r="NO68" i="65032"/>
  <c r="OB72" i="65032"/>
  <c r="OA199" i="65032"/>
  <c r="OA263" i="65032" s="1"/>
  <c r="OC183" i="65032"/>
  <c r="OD56" i="65032"/>
  <c r="OD35" i="65032"/>
  <c r="OC162" i="65032"/>
  <c r="NI259" i="65032"/>
  <c r="NJ259" i="65032" s="1"/>
  <c r="NJ195" i="65032"/>
  <c r="NJ212" i="65032"/>
  <c r="NI276" i="65032"/>
  <c r="NJ276" i="65032" s="1"/>
  <c r="NU191" i="65032"/>
  <c r="NV64" i="65032"/>
  <c r="NO85" i="65032"/>
  <c r="NL212" i="65032"/>
  <c r="NL276" i="65032" s="1"/>
  <c r="NM85" i="65032"/>
  <c r="GB85" i="65032"/>
  <c r="NI267" i="65032"/>
  <c r="NJ267" i="65032" s="1"/>
  <c r="NJ203" i="65032"/>
  <c r="GB76" i="65032"/>
  <c r="NL203" i="65032"/>
  <c r="NL267" i="65032" s="1"/>
  <c r="NO76" i="65032"/>
  <c r="NM76" i="65032"/>
  <c r="GA45" i="65032"/>
  <c r="NK45" i="65032"/>
  <c r="NH172" i="65032"/>
  <c r="NH236" i="65032" s="1"/>
  <c r="NI45" i="65032"/>
  <c r="NL51" i="65032"/>
  <c r="NK178" i="65032"/>
  <c r="NK242" i="65032" s="1"/>
  <c r="NJ51" i="65032"/>
  <c r="NI178" i="65032"/>
  <c r="NE236" i="65032"/>
  <c r="NF236" i="65032" s="1"/>
  <c r="NF172" i="65032"/>
  <c r="NW191" i="65032"/>
  <c r="NW255" i="65032" s="1"/>
  <c r="NX64" i="65032"/>
  <c r="NI44" i="65032"/>
  <c r="NK44" i="65032"/>
  <c r="GA44" i="65032"/>
  <c r="NH171" i="65032"/>
  <c r="NH235" i="65032" s="1"/>
  <c r="NF171" i="65032"/>
  <c r="NE235" i="65032"/>
  <c r="NF235" i="65032" s="1"/>
  <c r="NR37" i="65032"/>
  <c r="NQ164" i="65032"/>
  <c r="NK154" i="65032"/>
  <c r="NK218" i="65032" s="1"/>
  <c r="NL27" i="65032"/>
  <c r="NF155" i="65032"/>
  <c r="NE219" i="65032"/>
  <c r="NF219" i="65032" s="1"/>
  <c r="OF63" i="65032"/>
  <c r="OE190" i="65032"/>
  <c r="OE254" i="65032" s="1"/>
  <c r="NP86" i="65032"/>
  <c r="NO213" i="65032"/>
  <c r="NO277" i="65032" s="1"/>
  <c r="NH155" i="65032"/>
  <c r="NH219" i="65032" s="1"/>
  <c r="NK28" i="65032"/>
  <c r="GA28" i="65032"/>
  <c r="NI28" i="65032"/>
  <c r="NJ27" i="65032"/>
  <c r="NI154" i="65032"/>
  <c r="OD63" i="65032"/>
  <c r="OC190" i="65032"/>
  <c r="NN69" i="65032"/>
  <c r="NM196" i="65032"/>
  <c r="NP30" i="65032"/>
  <c r="NO157" i="65032"/>
  <c r="NO221" i="65032" s="1"/>
  <c r="NN86" i="65032"/>
  <c r="NM213" i="65032"/>
  <c r="NT37" i="65032"/>
  <c r="NS164" i="65032"/>
  <c r="NS228" i="65032" s="1"/>
  <c r="NP69" i="65032"/>
  <c r="NO196" i="65032"/>
  <c r="NO260" i="65032" s="1"/>
  <c r="NN30" i="65032"/>
  <c r="NM157" i="65032"/>
  <c r="NN59" i="65032"/>
  <c r="NM186" i="65032"/>
  <c r="NP59" i="65032"/>
  <c r="NO186" i="65032"/>
  <c r="NO250" i="65032" s="1"/>
  <c r="NJ181" i="65032"/>
  <c r="NI245" i="65032"/>
  <c r="NJ245" i="65032" s="1"/>
  <c r="NY258" i="65032"/>
  <c r="NZ258" i="65032" s="1"/>
  <c r="NZ194" i="65032"/>
  <c r="NP47" i="65032"/>
  <c r="NO174" i="65032"/>
  <c r="NO238" i="65032" s="1"/>
  <c r="NV202" i="65032"/>
  <c r="NU266" i="65032"/>
  <c r="NV266" i="65032" s="1"/>
  <c r="GE75" i="65032"/>
  <c r="NX202" i="65032"/>
  <c r="NX266" i="65032" s="1"/>
  <c r="NY75" i="65032"/>
  <c r="OA75" i="65032"/>
  <c r="NM210" i="65032"/>
  <c r="NN83" i="65032"/>
  <c r="NZ201" i="65032"/>
  <c r="NY265" i="65032"/>
  <c r="NZ265" i="65032" s="1"/>
  <c r="NZ36" i="65032"/>
  <c r="NY163" i="65032"/>
  <c r="NN198" i="65032"/>
  <c r="NM262" i="65032"/>
  <c r="NN262" i="65032" s="1"/>
  <c r="NU251" i="65032"/>
  <c r="NV251" i="65032" s="1"/>
  <c r="NV187" i="65032"/>
  <c r="NP83" i="65032"/>
  <c r="NO210" i="65032"/>
  <c r="NO274" i="65032" s="1"/>
  <c r="GF67" i="65032"/>
  <c r="OB194" i="65032"/>
  <c r="OB258" i="65032" s="1"/>
  <c r="OC67" i="65032"/>
  <c r="OE67" i="65032"/>
  <c r="NN47" i="65032"/>
  <c r="NM174" i="65032"/>
  <c r="NJ166" i="65032"/>
  <c r="NI230" i="65032"/>
  <c r="NJ230" i="65032" s="1"/>
  <c r="GB39" i="65032"/>
  <c r="NL166" i="65032"/>
  <c r="NL230" i="65032" s="1"/>
  <c r="NM39" i="65032"/>
  <c r="NO39" i="65032"/>
  <c r="NN179" i="65032"/>
  <c r="NM243" i="65032"/>
  <c r="NN243" i="65032" s="1"/>
  <c r="OB36" i="65032"/>
  <c r="OA163" i="65032"/>
  <c r="OA227" i="65032" s="1"/>
  <c r="OC74" i="65032"/>
  <c r="OE74" i="65032"/>
  <c r="GF74" i="65032"/>
  <c r="OB201" i="65032"/>
  <c r="OB265" i="65032" s="1"/>
  <c r="NO192" i="65032"/>
  <c r="NO256" i="65032" s="1"/>
  <c r="NP65" i="65032"/>
  <c r="OA60" i="65032"/>
  <c r="NY60" i="65032"/>
  <c r="NX187" i="65032"/>
  <c r="NX251" i="65032" s="1"/>
  <c r="GE60" i="65032"/>
  <c r="NS52" i="65032"/>
  <c r="NQ52" i="65032"/>
  <c r="NP179" i="65032"/>
  <c r="NP243" i="65032" s="1"/>
  <c r="GC52" i="65032"/>
  <c r="NM54" i="65032"/>
  <c r="NO54" i="65032"/>
  <c r="GB54" i="65032"/>
  <c r="NL181" i="65032"/>
  <c r="NL245" i="65032" s="1"/>
  <c r="NM192" i="65032"/>
  <c r="NN65" i="65032"/>
  <c r="NP198" i="65032"/>
  <c r="NP262" i="65032" s="1"/>
  <c r="NQ71" i="65032"/>
  <c r="NS71" i="65032"/>
  <c r="GC71" i="65032"/>
  <c r="NJ204" i="65032"/>
  <c r="NI268" i="65032"/>
  <c r="NJ268" i="65032" s="1"/>
  <c r="NM77" i="65032"/>
  <c r="NO77" i="65032"/>
  <c r="GB77" i="65032"/>
  <c r="NL204" i="65032"/>
  <c r="NL268" i="65032" s="1"/>
  <c r="NJ180" i="65032"/>
  <c r="NI244" i="65032"/>
  <c r="NJ244" i="65032" s="1"/>
  <c r="NO55" i="65032"/>
  <c r="NM55" i="65032"/>
  <c r="GB55" i="65032"/>
  <c r="NL182" i="65032"/>
  <c r="NL246" i="65032" s="1"/>
  <c r="NJ182" i="65032"/>
  <c r="NI246" i="65032"/>
  <c r="NJ246" i="65032" s="1"/>
  <c r="NO53" i="65032"/>
  <c r="GB53" i="65032"/>
  <c r="NM53" i="65032"/>
  <c r="NL180" i="65032"/>
  <c r="NL244" i="65032" s="1"/>
  <c r="NI249" i="65032"/>
  <c r="NJ249" i="65032" s="1"/>
  <c r="NJ185" i="65032"/>
  <c r="NM58" i="65032"/>
  <c r="NO58" i="65032"/>
  <c r="NL185" i="65032"/>
  <c r="NL249" i="65032" s="1"/>
  <c r="GB58" i="65032"/>
  <c r="NZ193" i="65032" l="1"/>
  <c r="NY257" i="65032"/>
  <c r="NZ257" i="65032" s="1"/>
  <c r="OE66" i="65032"/>
  <c r="OC66" i="65032"/>
  <c r="GF66" i="65032"/>
  <c r="OB193" i="65032"/>
  <c r="OB257" i="65032" s="1"/>
  <c r="OA175" i="65032"/>
  <c r="OA239" i="65032" s="1"/>
  <c r="OB48" i="65032"/>
  <c r="NZ48" i="65032"/>
  <c r="NY175" i="65032"/>
  <c r="NI240" i="65032"/>
  <c r="NJ240" i="65032" s="1"/>
  <c r="NJ176" i="65032"/>
  <c r="NM49" i="65032"/>
  <c r="NO49" i="65032"/>
  <c r="GB49" i="65032"/>
  <c r="NL176" i="65032"/>
  <c r="NL240" i="65032" s="1"/>
  <c r="GG70" i="65032"/>
  <c r="OI70" i="65032"/>
  <c r="OF197" i="65032"/>
  <c r="OF261" i="65032" s="1"/>
  <c r="OG70" i="65032"/>
  <c r="OC261" i="65032"/>
  <c r="OD261" i="65032" s="1"/>
  <c r="OD197" i="65032"/>
  <c r="OO241" i="65032"/>
  <c r="OP241" i="65032" s="1"/>
  <c r="OP177" i="65032"/>
  <c r="OU50" i="65032"/>
  <c r="OS50" i="65032"/>
  <c r="GJ50" i="65032"/>
  <c r="OR177" i="65032"/>
  <c r="OR241" i="65032" s="1"/>
  <c r="OB158" i="65032"/>
  <c r="OB222" i="65032" s="1"/>
  <c r="GF31" i="65032"/>
  <c r="OE31" i="65032"/>
  <c r="OC31" i="65032"/>
  <c r="NM32" i="65032"/>
  <c r="NO32" i="65032"/>
  <c r="GB32" i="65032"/>
  <c r="NL159" i="65032"/>
  <c r="NL223" i="65032" s="1"/>
  <c r="NJ165" i="65032"/>
  <c r="NI229" i="65032"/>
  <c r="NJ229" i="65032" s="1"/>
  <c r="NY222" i="65032"/>
  <c r="NZ222" i="65032" s="1"/>
  <c r="NZ158" i="65032"/>
  <c r="NJ159" i="65032"/>
  <c r="NI223" i="65032"/>
  <c r="NJ223" i="65032" s="1"/>
  <c r="NL165" i="65032"/>
  <c r="NL229" i="65032" s="1"/>
  <c r="GB38" i="65032"/>
  <c r="NM38" i="65032"/>
  <c r="NO38" i="65032"/>
  <c r="NM170" i="65032"/>
  <c r="NN43" i="65032"/>
  <c r="NO170" i="65032"/>
  <c r="NO234" i="65032" s="1"/>
  <c r="NP43" i="65032"/>
  <c r="NM233" i="65032"/>
  <c r="NN233" i="65032" s="1"/>
  <c r="NN169" i="65032"/>
  <c r="NS42" i="65032"/>
  <c r="GC42" i="65032"/>
  <c r="NQ42" i="65032"/>
  <c r="NP169" i="65032"/>
  <c r="NP233" i="65032" s="1"/>
  <c r="NY269" i="65032"/>
  <c r="NZ269" i="65032" s="1"/>
  <c r="NZ205" i="65032"/>
  <c r="NS168" i="65032"/>
  <c r="NS232" i="65032" s="1"/>
  <c r="NT41" i="65032"/>
  <c r="NR41" i="65032"/>
  <c r="NQ168" i="65032"/>
  <c r="GA24" i="65032"/>
  <c r="OB205" i="65032"/>
  <c r="OB269" i="65032" s="1"/>
  <c r="OE78" i="65032"/>
  <c r="OC78" i="65032"/>
  <c r="GF78" i="65032"/>
  <c r="OF206" i="65032"/>
  <c r="OF270" i="65032" s="1"/>
  <c r="OI79" i="65032"/>
  <c r="OG79" i="65032"/>
  <c r="GG79" i="65032"/>
  <c r="OC270" i="65032"/>
  <c r="OD270" i="65032" s="1"/>
  <c r="OD206" i="65032"/>
  <c r="OJ34" i="65032"/>
  <c r="OI161" i="65032"/>
  <c r="OI225" i="65032" s="1"/>
  <c r="NJ33" i="65032"/>
  <c r="NI160" i="65032"/>
  <c r="NK160" i="65032"/>
  <c r="NK224" i="65032" s="1"/>
  <c r="NL33" i="65032"/>
  <c r="OG161" i="65032"/>
  <c r="OH34" i="65032"/>
  <c r="NX57" i="65032"/>
  <c r="NW184" i="65032"/>
  <c r="NW248" i="65032" s="1"/>
  <c r="PD208" i="65032"/>
  <c r="PD272" i="65032" s="1"/>
  <c r="PG81" i="65032"/>
  <c r="GM81" i="65032"/>
  <c r="PE81" i="65032"/>
  <c r="PB208" i="65032"/>
  <c r="PA272" i="65032"/>
  <c r="PB272" i="65032" s="1"/>
  <c r="PJ84" i="65032"/>
  <c r="PI211" i="65032"/>
  <c r="NV57" i="65032"/>
  <c r="NU184" i="65032"/>
  <c r="NT200" i="65032"/>
  <c r="NT264" i="65032" s="1"/>
  <c r="GD73" i="65032"/>
  <c r="NU73" i="65032"/>
  <c r="NW73" i="65032"/>
  <c r="PL84" i="65032"/>
  <c r="PK211" i="65032"/>
  <c r="PK275" i="65032" s="1"/>
  <c r="NO173" i="65032"/>
  <c r="NO237" i="65032" s="1"/>
  <c r="NP46" i="65032"/>
  <c r="NR200" i="65032"/>
  <c r="NQ264" i="65032"/>
  <c r="NR264" i="65032" s="1"/>
  <c r="NN46" i="65032"/>
  <c r="NM173" i="65032"/>
  <c r="OC247" i="65032"/>
  <c r="OD247" i="65032" s="1"/>
  <c r="OD183" i="65032"/>
  <c r="NO195" i="65032"/>
  <c r="NO259" i="65032" s="1"/>
  <c r="NP68" i="65032"/>
  <c r="NJ40" i="65032"/>
  <c r="NI167" i="65032"/>
  <c r="NZ199" i="65032"/>
  <c r="NY263" i="65032"/>
  <c r="NZ263" i="65032" s="1"/>
  <c r="NZ207" i="65032"/>
  <c r="NY271" i="65032"/>
  <c r="NZ271" i="65032" s="1"/>
  <c r="OE209" i="65032"/>
  <c r="OE273" i="65032" s="1"/>
  <c r="OF82" i="65032"/>
  <c r="OC226" i="65032"/>
  <c r="OD226" i="65032" s="1"/>
  <c r="OD162" i="65032"/>
  <c r="NQ220" i="65032"/>
  <c r="NR220" i="65032" s="1"/>
  <c r="NR156" i="65032"/>
  <c r="OC80" i="65032"/>
  <c r="OE80" i="65032"/>
  <c r="GF80" i="65032"/>
  <c r="OB207" i="65032"/>
  <c r="OB271" i="65032" s="1"/>
  <c r="NU252" i="65032"/>
  <c r="NV252" i="65032" s="1"/>
  <c r="NV188" i="65032"/>
  <c r="OD82" i="65032"/>
  <c r="OC209" i="65032"/>
  <c r="GF72" i="65032"/>
  <c r="OC72" i="65032"/>
  <c r="OE72" i="65032"/>
  <c r="OB199" i="65032"/>
  <c r="OB263" i="65032" s="1"/>
  <c r="NK167" i="65032"/>
  <c r="NK231" i="65032" s="1"/>
  <c r="NL40" i="65032"/>
  <c r="OG56" i="65032"/>
  <c r="OF183" i="65032"/>
  <c r="OF247" i="65032" s="1"/>
  <c r="GG56" i="65032"/>
  <c r="OI56" i="65032"/>
  <c r="NW29" i="65032"/>
  <c r="NT156" i="65032"/>
  <c r="NT220" i="65032" s="1"/>
  <c r="GD29" i="65032"/>
  <c r="NU29" i="65032"/>
  <c r="OA61" i="65032"/>
  <c r="NY61" i="65032"/>
  <c r="NX188" i="65032"/>
  <c r="NX252" i="65032" s="1"/>
  <c r="GE61" i="65032"/>
  <c r="NM195" i="65032"/>
  <c r="NN68" i="65032"/>
  <c r="OI35" i="65032"/>
  <c r="GG35" i="65032"/>
  <c r="OG35" i="65032"/>
  <c r="OF162" i="65032"/>
  <c r="OF226" i="65032" s="1"/>
  <c r="NL45" i="65032"/>
  <c r="NK172" i="65032"/>
  <c r="NK236" i="65032" s="1"/>
  <c r="GB51" i="65032"/>
  <c r="NO51" i="65032"/>
  <c r="NM51" i="65032"/>
  <c r="NL178" i="65032"/>
  <c r="NL242" i="65032" s="1"/>
  <c r="NP85" i="65032"/>
  <c r="NO212" i="65032"/>
  <c r="NO276" i="65032" s="1"/>
  <c r="NV191" i="65032"/>
  <c r="NU255" i="65032"/>
  <c r="NV255" i="65032" s="1"/>
  <c r="GE64" i="65032"/>
  <c r="NX191" i="65032"/>
  <c r="NX255" i="65032" s="1"/>
  <c r="OA64" i="65032"/>
  <c r="NY64" i="65032"/>
  <c r="NJ178" i="65032"/>
  <c r="NI242" i="65032"/>
  <c r="NJ242" i="65032" s="1"/>
  <c r="NJ45" i="65032"/>
  <c r="NI172" i="65032"/>
  <c r="NN76" i="65032"/>
  <c r="NM203" i="65032"/>
  <c r="NP76" i="65032"/>
  <c r="NO203" i="65032"/>
  <c r="NO267" i="65032" s="1"/>
  <c r="NM212" i="65032"/>
  <c r="NN85" i="65032"/>
  <c r="NU37" i="65032"/>
  <c r="NT164" i="65032"/>
  <c r="NT228" i="65032" s="1"/>
  <c r="GD37" i="65032"/>
  <c r="NW37" i="65032"/>
  <c r="GG63" i="65032"/>
  <c r="OF190" i="65032"/>
  <c r="OF254" i="65032" s="1"/>
  <c r="OG63" i="65032"/>
  <c r="OI63" i="65032"/>
  <c r="NJ44" i="65032"/>
  <c r="NI171" i="65032"/>
  <c r="OD190" i="65032"/>
  <c r="OC254" i="65032"/>
  <c r="OD254" i="65032" s="1"/>
  <c r="NJ28" i="65032"/>
  <c r="NI155" i="65032"/>
  <c r="NQ69" i="65032"/>
  <c r="NS69" i="65032"/>
  <c r="NP196" i="65032"/>
  <c r="NP260" i="65032" s="1"/>
  <c r="GC69" i="65032"/>
  <c r="NQ30" i="65032"/>
  <c r="NS30" i="65032"/>
  <c r="GC30" i="65032"/>
  <c r="NP157" i="65032"/>
  <c r="NP221" i="65032" s="1"/>
  <c r="NP213" i="65032"/>
  <c r="NP277" i="65032" s="1"/>
  <c r="GC86" i="65032"/>
  <c r="NS86" i="65032"/>
  <c r="NQ86" i="65032"/>
  <c r="NM221" i="65032"/>
  <c r="NN221" i="65032" s="1"/>
  <c r="NN157" i="65032"/>
  <c r="NN213" i="65032"/>
  <c r="NM277" i="65032"/>
  <c r="NN277" i="65032" s="1"/>
  <c r="NM260" i="65032"/>
  <c r="NN260" i="65032" s="1"/>
  <c r="NN196" i="65032"/>
  <c r="NJ154" i="65032"/>
  <c r="NI218" i="65032"/>
  <c r="NJ218" i="65032" s="1"/>
  <c r="NK155" i="65032"/>
  <c r="NK219" i="65032" s="1"/>
  <c r="NL28" i="65032"/>
  <c r="NM27" i="65032"/>
  <c r="NO27" i="65032"/>
  <c r="GB27" i="65032"/>
  <c r="NL154" i="65032"/>
  <c r="NL218" i="65032" s="1"/>
  <c r="NQ228" i="65032"/>
  <c r="NR228" i="65032" s="1"/>
  <c r="NR164" i="65032"/>
  <c r="NL44" i="65032"/>
  <c r="NK171" i="65032"/>
  <c r="NK235" i="65032" s="1"/>
  <c r="NM256" i="65032"/>
  <c r="NN256" i="65032" s="1"/>
  <c r="NN192" i="65032"/>
  <c r="NQ198" i="65032"/>
  <c r="NR71" i="65032"/>
  <c r="NS65" i="65032"/>
  <c r="GC65" i="65032"/>
  <c r="NP192" i="65032"/>
  <c r="NP256" i="65032" s="1"/>
  <c r="NQ65" i="65032"/>
  <c r="OF74" i="65032"/>
  <c r="OE201" i="65032"/>
  <c r="OE265" i="65032" s="1"/>
  <c r="NM238" i="65032"/>
  <c r="NN238" i="65032" s="1"/>
  <c r="NN174" i="65032"/>
  <c r="OF67" i="65032"/>
  <c r="OE194" i="65032"/>
  <c r="OE258" i="65032" s="1"/>
  <c r="NZ163" i="65032"/>
  <c r="NY227" i="65032"/>
  <c r="NZ227" i="65032" s="1"/>
  <c r="OD74" i="65032"/>
  <c r="OC201" i="65032"/>
  <c r="OC194" i="65032"/>
  <c r="OD67" i="65032"/>
  <c r="GC83" i="65032"/>
  <c r="NS83" i="65032"/>
  <c r="NP210" i="65032"/>
  <c r="NP274" i="65032" s="1"/>
  <c r="NQ83" i="65032"/>
  <c r="NS47" i="65032"/>
  <c r="NQ47" i="65032"/>
  <c r="GC47" i="65032"/>
  <c r="NP174" i="65032"/>
  <c r="NP238" i="65032" s="1"/>
  <c r="NQ179" i="65032"/>
  <c r="NR52" i="65032"/>
  <c r="NZ60" i="65032"/>
  <c r="NY187" i="65032"/>
  <c r="NP39" i="65032"/>
  <c r="NO166" i="65032"/>
  <c r="NO230" i="65032" s="1"/>
  <c r="OA202" i="65032"/>
  <c r="OA266" i="65032" s="1"/>
  <c r="OB75" i="65032"/>
  <c r="NM250" i="65032"/>
  <c r="NN250" i="65032" s="1"/>
  <c r="NN186" i="65032"/>
  <c r="NM274" i="65032"/>
  <c r="NN274" i="65032" s="1"/>
  <c r="NN210" i="65032"/>
  <c r="NP54" i="65032"/>
  <c r="NO181" i="65032"/>
  <c r="NO245" i="65032" s="1"/>
  <c r="NS198" i="65032"/>
  <c r="NS262" i="65032" s="1"/>
  <c r="NT71" i="65032"/>
  <c r="NN54" i="65032"/>
  <c r="NM181" i="65032"/>
  <c r="NT52" i="65032"/>
  <c r="NS179" i="65032"/>
  <c r="NS243" i="65032" s="1"/>
  <c r="OB60" i="65032"/>
  <c r="OA187" i="65032"/>
  <c r="OA251" i="65032" s="1"/>
  <c r="OE36" i="65032"/>
  <c r="OC36" i="65032"/>
  <c r="GF36" i="65032"/>
  <c r="OB163" i="65032"/>
  <c r="OB227" i="65032" s="1"/>
  <c r="NM166" i="65032"/>
  <c r="NN39" i="65032"/>
  <c r="NY202" i="65032"/>
  <c r="NZ75" i="65032"/>
  <c r="NQ59" i="65032"/>
  <c r="NS59" i="65032"/>
  <c r="NP186" i="65032"/>
  <c r="NP250" i="65032" s="1"/>
  <c r="GC59" i="65032"/>
  <c r="NP77" i="65032"/>
  <c r="NO204" i="65032"/>
  <c r="NO268" i="65032" s="1"/>
  <c r="NN77" i="65032"/>
  <c r="NM204" i="65032"/>
  <c r="NN55" i="65032"/>
  <c r="NM182" i="65032"/>
  <c r="NN53" i="65032"/>
  <c r="NM180" i="65032"/>
  <c r="NP53" i="65032"/>
  <c r="NO180" i="65032"/>
  <c r="NO244" i="65032" s="1"/>
  <c r="NP55" i="65032"/>
  <c r="NO182" i="65032"/>
  <c r="NO246" i="65032" s="1"/>
  <c r="NM185" i="65032"/>
  <c r="NN58" i="65032"/>
  <c r="NO185" i="65032"/>
  <c r="NO249" i="65032" s="1"/>
  <c r="NP58" i="65032"/>
  <c r="OD66" i="65032" l="1"/>
  <c r="OC193" i="65032"/>
  <c r="OE193" i="65032"/>
  <c r="OE257" i="65032" s="1"/>
  <c r="OF66" i="65032"/>
  <c r="NZ175" i="65032"/>
  <c r="NY239" i="65032"/>
  <c r="NZ239" i="65032" s="1"/>
  <c r="OE48" i="65032"/>
  <c r="OB175" i="65032"/>
  <c r="OB239" i="65032" s="1"/>
  <c r="GF48" i="65032"/>
  <c r="OC48" i="65032"/>
  <c r="NP49" i="65032"/>
  <c r="NO176" i="65032"/>
  <c r="NO240" i="65032" s="1"/>
  <c r="NM176" i="65032"/>
  <c r="NN49" i="65032"/>
  <c r="OI197" i="65032"/>
  <c r="OI261" i="65032" s="1"/>
  <c r="OJ70" i="65032"/>
  <c r="OH70" i="65032"/>
  <c r="OG197" i="65032"/>
  <c r="OT50" i="65032"/>
  <c r="OS177" i="65032"/>
  <c r="OU177" i="65032"/>
  <c r="OU241" i="65032" s="1"/>
  <c r="OV50" i="65032"/>
  <c r="OD31" i="65032"/>
  <c r="OC158" i="65032"/>
  <c r="OF31" i="65032"/>
  <c r="OE158" i="65032"/>
  <c r="OE222" i="65032" s="1"/>
  <c r="NO165" i="65032"/>
  <c r="NO229" i="65032" s="1"/>
  <c r="NP38" i="65032"/>
  <c r="NO159" i="65032"/>
  <c r="NO223" i="65032" s="1"/>
  <c r="NP32" i="65032"/>
  <c r="NN38" i="65032"/>
  <c r="NM165" i="65032"/>
  <c r="NM159" i="65032"/>
  <c r="NN32" i="65032"/>
  <c r="NS43" i="65032"/>
  <c r="NP170" i="65032"/>
  <c r="NP234" i="65032" s="1"/>
  <c r="NQ43" i="65032"/>
  <c r="GC43" i="65032"/>
  <c r="NM234" i="65032"/>
  <c r="NN234" i="65032" s="1"/>
  <c r="NN170" i="65032"/>
  <c r="OD78" i="65032"/>
  <c r="OC205" i="65032"/>
  <c r="NR168" i="65032"/>
  <c r="NQ232" i="65032"/>
  <c r="NR232" i="65032" s="1"/>
  <c r="OF78" i="65032"/>
  <c r="OE205" i="65032"/>
  <c r="OE269" i="65032" s="1"/>
  <c r="NT42" i="65032"/>
  <c r="NS169" i="65032"/>
  <c r="NS233" i="65032" s="1"/>
  <c r="GD41" i="65032"/>
  <c r="NW41" i="65032"/>
  <c r="NT168" i="65032"/>
  <c r="NT232" i="65032" s="1"/>
  <c r="NU41" i="65032"/>
  <c r="NR42" i="65032"/>
  <c r="NQ169" i="65032"/>
  <c r="OJ79" i="65032"/>
  <c r="OI206" i="65032"/>
  <c r="OI270" i="65032" s="1"/>
  <c r="OH79" i="65032"/>
  <c r="OG206" i="65032"/>
  <c r="OM34" i="65032"/>
  <c r="OK34" i="65032"/>
  <c r="OJ161" i="65032"/>
  <c r="OJ225" i="65032" s="1"/>
  <c r="GH34" i="65032"/>
  <c r="NL160" i="65032"/>
  <c r="NL224" i="65032" s="1"/>
  <c r="GB33" i="65032"/>
  <c r="NM33" i="65032"/>
  <c r="NO33" i="65032"/>
  <c r="NJ160" i="65032"/>
  <c r="NI224" i="65032"/>
  <c r="NJ224" i="65032" s="1"/>
  <c r="OG225" i="65032"/>
  <c r="OH225" i="65032" s="1"/>
  <c r="OH161" i="65032"/>
  <c r="PI275" i="65032"/>
  <c r="PJ275" i="65032" s="1"/>
  <c r="PJ211" i="65032"/>
  <c r="PO84" i="65032"/>
  <c r="PM84" i="65032"/>
  <c r="GO84" i="65032"/>
  <c r="PL211" i="65032"/>
  <c r="PL275" i="65032" s="1"/>
  <c r="NN173" i="65032"/>
  <c r="NM237" i="65032"/>
  <c r="NN237" i="65032" s="1"/>
  <c r="GC46" i="65032"/>
  <c r="NP173" i="65032"/>
  <c r="NP237" i="65032" s="1"/>
  <c r="NQ46" i="65032"/>
  <c r="NS46" i="65032"/>
  <c r="NX73" i="65032"/>
  <c r="NW200" i="65032"/>
  <c r="NW264" i="65032" s="1"/>
  <c r="NU248" i="65032"/>
  <c r="NV248" i="65032" s="1"/>
  <c r="NV184" i="65032"/>
  <c r="PE208" i="65032"/>
  <c r="PF81" i="65032"/>
  <c r="PG208" i="65032"/>
  <c r="PG272" i="65032" s="1"/>
  <c r="PH81" i="65032"/>
  <c r="NV73" i="65032"/>
  <c r="NU200" i="65032"/>
  <c r="NY57" i="65032"/>
  <c r="OA57" i="65032"/>
  <c r="GE57" i="65032"/>
  <c r="NX184" i="65032"/>
  <c r="NX248" i="65032" s="1"/>
  <c r="NY188" i="65032"/>
  <c r="NZ61" i="65032"/>
  <c r="OD72" i="65032"/>
  <c r="OC199" i="65032"/>
  <c r="OF80" i="65032"/>
  <c r="OE207" i="65032"/>
  <c r="OE271" i="65032" s="1"/>
  <c r="OI82" i="65032"/>
  <c r="OF209" i="65032"/>
  <c r="OF273" i="65032" s="1"/>
  <c r="OG82" i="65032"/>
  <c r="GG82" i="65032"/>
  <c r="NI231" i="65032"/>
  <c r="NJ231" i="65032" s="1"/>
  <c r="NJ167" i="65032"/>
  <c r="OG162" i="65032"/>
  <c r="OH35" i="65032"/>
  <c r="NN195" i="65032"/>
  <c r="NM259" i="65032"/>
  <c r="NN259" i="65032" s="1"/>
  <c r="OA188" i="65032"/>
  <c r="OA252" i="65032" s="1"/>
  <c r="OB61" i="65032"/>
  <c r="NX29" i="65032"/>
  <c r="NW156" i="65032"/>
  <c r="NW220" i="65032" s="1"/>
  <c r="OG183" i="65032"/>
  <c r="OH56" i="65032"/>
  <c r="OC207" i="65032"/>
  <c r="OD80" i="65032"/>
  <c r="NU156" i="65032"/>
  <c r="NV29" i="65032"/>
  <c r="OI183" i="65032"/>
  <c r="OI247" i="65032" s="1"/>
  <c r="OJ56" i="65032"/>
  <c r="NO40" i="65032"/>
  <c r="GB40" i="65032"/>
  <c r="NL167" i="65032"/>
  <c r="NL231" i="65032" s="1"/>
  <c r="NM40" i="65032"/>
  <c r="OD209" i="65032"/>
  <c r="OC273" i="65032"/>
  <c r="OD273" i="65032" s="1"/>
  <c r="NP195" i="65032"/>
  <c r="NP259" i="65032" s="1"/>
  <c r="NQ68" i="65032"/>
  <c r="NS68" i="65032"/>
  <c r="GC68" i="65032"/>
  <c r="OJ35" i="65032"/>
  <c r="OI162" i="65032"/>
  <c r="OI226" i="65032" s="1"/>
  <c r="OE199" i="65032"/>
  <c r="OE263" i="65032" s="1"/>
  <c r="OF72" i="65032"/>
  <c r="NJ172" i="65032"/>
  <c r="NI236" i="65032"/>
  <c r="NJ236" i="65032" s="1"/>
  <c r="NM276" i="65032"/>
  <c r="NN276" i="65032" s="1"/>
  <c r="NN212" i="65032"/>
  <c r="NP203" i="65032"/>
  <c r="NP267" i="65032" s="1"/>
  <c r="NQ76" i="65032"/>
  <c r="NS76" i="65032"/>
  <c r="GC76" i="65032"/>
  <c r="NQ85" i="65032"/>
  <c r="GC85" i="65032"/>
  <c r="NS85" i="65032"/>
  <c r="NP212" i="65032"/>
  <c r="NP276" i="65032" s="1"/>
  <c r="NN51" i="65032"/>
  <c r="NM178" i="65032"/>
  <c r="NL172" i="65032"/>
  <c r="NL236" i="65032" s="1"/>
  <c r="NM45" i="65032"/>
  <c r="NO45" i="65032"/>
  <c r="GB45" i="65032"/>
  <c r="NN203" i="65032"/>
  <c r="NM267" i="65032"/>
  <c r="NN267" i="65032" s="1"/>
  <c r="NZ64" i="65032"/>
  <c r="NY191" i="65032"/>
  <c r="NP51" i="65032"/>
  <c r="NO178" i="65032"/>
  <c r="NO242" i="65032" s="1"/>
  <c r="OB64" i="65032"/>
  <c r="OA191" i="65032"/>
  <c r="OA255" i="65032" s="1"/>
  <c r="NO28" i="65032"/>
  <c r="GB28" i="65032"/>
  <c r="NL155" i="65032"/>
  <c r="NL219" i="65032" s="1"/>
  <c r="NM28" i="65032"/>
  <c r="NT30" i="65032"/>
  <c r="NS157" i="65032"/>
  <c r="NS221" i="65032" s="1"/>
  <c r="NS196" i="65032"/>
  <c r="NS260" i="65032" s="1"/>
  <c r="NT69" i="65032"/>
  <c r="OJ63" i="65032"/>
  <c r="OI190" i="65032"/>
  <c r="OI254" i="65032" s="1"/>
  <c r="NW164" i="65032"/>
  <c r="NW228" i="65032" s="1"/>
  <c r="NX37" i="65032"/>
  <c r="NM44" i="65032"/>
  <c r="NO44" i="65032"/>
  <c r="GB44" i="65032"/>
  <c r="NL171" i="65032"/>
  <c r="NL235" i="65032" s="1"/>
  <c r="NR30" i="65032"/>
  <c r="NQ157" i="65032"/>
  <c r="NQ196" i="65032"/>
  <c r="NR69" i="65032"/>
  <c r="OH63" i="65032"/>
  <c r="OG190" i="65032"/>
  <c r="NP27" i="65032"/>
  <c r="NO154" i="65032"/>
  <c r="NO218" i="65032" s="1"/>
  <c r="NQ213" i="65032"/>
  <c r="NR86" i="65032"/>
  <c r="NI219" i="65032"/>
  <c r="NJ219" i="65032" s="1"/>
  <c r="NJ155" i="65032"/>
  <c r="NJ171" i="65032"/>
  <c r="NI235" i="65032"/>
  <c r="NJ235" i="65032" s="1"/>
  <c r="NM154" i="65032"/>
  <c r="NN27" i="65032"/>
  <c r="NT86" i="65032"/>
  <c r="NS213" i="65032"/>
  <c r="NS277" i="65032" s="1"/>
  <c r="NU164" i="65032"/>
  <c r="NV37" i="65032"/>
  <c r="NY266" i="65032"/>
  <c r="NZ266" i="65032" s="1"/>
  <c r="NZ202" i="65032"/>
  <c r="OC258" i="65032"/>
  <c r="OD258" i="65032" s="1"/>
  <c r="OD194" i="65032"/>
  <c r="NQ262" i="65032"/>
  <c r="NR262" i="65032" s="1"/>
  <c r="NR198" i="65032"/>
  <c r="OD36" i="65032"/>
  <c r="OC163" i="65032"/>
  <c r="NW71" i="65032"/>
  <c r="NT198" i="65032"/>
  <c r="NT262" i="65032" s="1"/>
  <c r="GD71" i="65032"/>
  <c r="NU71" i="65032"/>
  <c r="NS210" i="65032"/>
  <c r="NS274" i="65032" s="1"/>
  <c r="NT83" i="65032"/>
  <c r="OD201" i="65032"/>
  <c r="OC265" i="65032"/>
  <c r="OD265" i="65032" s="1"/>
  <c r="NM230" i="65032"/>
  <c r="NN230" i="65032" s="1"/>
  <c r="NN166" i="65032"/>
  <c r="OE60" i="65032"/>
  <c r="OC60" i="65032"/>
  <c r="GF60" i="65032"/>
  <c r="OB187" i="65032"/>
  <c r="OB251" i="65032" s="1"/>
  <c r="NW52" i="65032"/>
  <c r="NU52" i="65032"/>
  <c r="NT179" i="65032"/>
  <c r="NT243" i="65032" s="1"/>
  <c r="GD52" i="65032"/>
  <c r="NS54" i="65032"/>
  <c r="NQ54" i="65032"/>
  <c r="GC54" i="65032"/>
  <c r="NP181" i="65032"/>
  <c r="NP245" i="65032" s="1"/>
  <c r="NQ39" i="65032"/>
  <c r="NS39" i="65032"/>
  <c r="NP166" i="65032"/>
  <c r="NP230" i="65032" s="1"/>
  <c r="GC39" i="65032"/>
  <c r="NQ243" i="65032"/>
  <c r="NR243" i="65032" s="1"/>
  <c r="NR179" i="65032"/>
  <c r="NT47" i="65032"/>
  <c r="NS174" i="65032"/>
  <c r="NS238" i="65032" s="1"/>
  <c r="OF194" i="65032"/>
  <c r="OF258" i="65032" s="1"/>
  <c r="GG67" i="65032"/>
  <c r="OI67" i="65032"/>
  <c r="OG67" i="65032"/>
  <c r="OI74" i="65032"/>
  <c r="GG74" i="65032"/>
  <c r="OF201" i="65032"/>
  <c r="OF265" i="65032" s="1"/>
  <c r="OG74" i="65032"/>
  <c r="NS192" i="65032"/>
  <c r="NS256" i="65032" s="1"/>
  <c r="NT65" i="65032"/>
  <c r="NT59" i="65032"/>
  <c r="NS186" i="65032"/>
  <c r="NS250" i="65032" s="1"/>
  <c r="NR47" i="65032"/>
  <c r="NQ174" i="65032"/>
  <c r="NR59" i="65032"/>
  <c r="NQ186" i="65032"/>
  <c r="OF36" i="65032"/>
  <c r="OE163" i="65032"/>
  <c r="OE227" i="65032" s="1"/>
  <c r="NM245" i="65032"/>
  <c r="NN245" i="65032" s="1"/>
  <c r="NN181" i="65032"/>
  <c r="OB202" i="65032"/>
  <c r="OB266" i="65032" s="1"/>
  <c r="GF75" i="65032"/>
  <c r="OE75" i="65032"/>
  <c r="OC75" i="65032"/>
  <c r="NZ187" i="65032"/>
  <c r="NY251" i="65032"/>
  <c r="NZ251" i="65032" s="1"/>
  <c r="NQ210" i="65032"/>
  <c r="NR83" i="65032"/>
  <c r="NQ192" i="65032"/>
  <c r="NR65" i="65032"/>
  <c r="NN204" i="65032"/>
  <c r="NM268" i="65032"/>
  <c r="NN268" i="65032" s="1"/>
  <c r="NQ77" i="65032"/>
  <c r="NS77" i="65032"/>
  <c r="GC77" i="65032"/>
  <c r="NP204" i="65032"/>
  <c r="NP268" i="65032" s="1"/>
  <c r="NM244" i="65032"/>
  <c r="NN244" i="65032" s="1"/>
  <c r="NN180" i="65032"/>
  <c r="NN182" i="65032"/>
  <c r="NM246" i="65032"/>
  <c r="NN246" i="65032" s="1"/>
  <c r="NS55" i="65032"/>
  <c r="NQ55" i="65032"/>
  <c r="GC55" i="65032"/>
  <c r="NP182" i="65032"/>
  <c r="NP246" i="65032" s="1"/>
  <c r="NS53" i="65032"/>
  <c r="NP180" i="65032"/>
  <c r="NP244" i="65032" s="1"/>
  <c r="NQ53" i="65032"/>
  <c r="GC53" i="65032"/>
  <c r="NS58" i="65032"/>
  <c r="NQ58" i="65032"/>
  <c r="GC58" i="65032"/>
  <c r="NP185" i="65032"/>
  <c r="NP249" i="65032" s="1"/>
  <c r="NN185" i="65032"/>
  <c r="NM249" i="65032"/>
  <c r="NN249" i="65032" s="1"/>
  <c r="OF193" i="65032" l="1"/>
  <c r="OF257" i="65032" s="1"/>
  <c r="OI66" i="65032"/>
  <c r="OG66" i="65032"/>
  <c r="GG66" i="65032"/>
  <c r="OD193" i="65032"/>
  <c r="OC257" i="65032"/>
  <c r="OD257" i="65032" s="1"/>
  <c r="OF48" i="65032"/>
  <c r="OE175" i="65032"/>
  <c r="OE239" i="65032" s="1"/>
  <c r="OD48" i="65032"/>
  <c r="OC175" i="65032"/>
  <c r="NM240" i="65032"/>
  <c r="NN240" i="65032" s="1"/>
  <c r="NN176" i="65032"/>
  <c r="GC49" i="65032"/>
  <c r="NS49" i="65032"/>
  <c r="NQ49" i="65032"/>
  <c r="NP176" i="65032"/>
  <c r="NP240" i="65032" s="1"/>
  <c r="OK70" i="65032"/>
  <c r="GH70" i="65032"/>
  <c r="OJ197" i="65032"/>
  <c r="OJ261" i="65032" s="1"/>
  <c r="OM70" i="65032"/>
  <c r="OG261" i="65032"/>
  <c r="OH261" i="65032" s="1"/>
  <c r="OH197" i="65032"/>
  <c r="OT177" i="65032"/>
  <c r="OS241" i="65032"/>
  <c r="OT241" i="65032" s="1"/>
  <c r="OW50" i="65032"/>
  <c r="OY50" i="65032"/>
  <c r="GK50" i="65032"/>
  <c r="OV177" i="65032"/>
  <c r="OV241" i="65032" s="1"/>
  <c r="GC32" i="65032"/>
  <c r="NP159" i="65032"/>
  <c r="NP223" i="65032" s="1"/>
  <c r="NQ32" i="65032"/>
  <c r="NS32" i="65032"/>
  <c r="NN159" i="65032"/>
  <c r="NM223" i="65032"/>
  <c r="NN223" i="65032" s="1"/>
  <c r="OF158" i="65032"/>
  <c r="OF222" i="65032" s="1"/>
  <c r="OI31" i="65032"/>
  <c r="OG31" i="65032"/>
  <c r="GG31" i="65032"/>
  <c r="NN165" i="65032"/>
  <c r="NM229" i="65032"/>
  <c r="NN229" i="65032" s="1"/>
  <c r="GC38" i="65032"/>
  <c r="NQ38" i="65032"/>
  <c r="NS38" i="65032"/>
  <c r="NP165" i="65032"/>
  <c r="NP229" i="65032" s="1"/>
  <c r="OD158" i="65032"/>
  <c r="OC222" i="65032"/>
  <c r="OD222" i="65032" s="1"/>
  <c r="NQ170" i="65032"/>
  <c r="NR43" i="65032"/>
  <c r="NT43" i="65032"/>
  <c r="NS170" i="65032"/>
  <c r="NS234" i="65032" s="1"/>
  <c r="NU168" i="65032"/>
  <c r="NV41" i="65032"/>
  <c r="NU42" i="65032"/>
  <c r="NW42" i="65032"/>
  <c r="GD42" i="65032"/>
  <c r="NT169" i="65032"/>
  <c r="NT233" i="65032" s="1"/>
  <c r="NR169" i="65032"/>
  <c r="NQ233" i="65032"/>
  <c r="NR233" i="65032" s="1"/>
  <c r="NX41" i="65032"/>
  <c r="NW168" i="65032"/>
  <c r="NW232" i="65032" s="1"/>
  <c r="OC269" i="65032"/>
  <c r="OD269" i="65032" s="1"/>
  <c r="OD205" i="65032"/>
  <c r="OG78" i="65032"/>
  <c r="GG78" i="65032"/>
  <c r="OF205" i="65032"/>
  <c r="OF269" i="65032" s="1"/>
  <c r="OI78" i="65032"/>
  <c r="OJ206" i="65032"/>
  <c r="OJ270" i="65032" s="1"/>
  <c r="OM79" i="65032"/>
  <c r="OK79" i="65032"/>
  <c r="GH79" i="65032"/>
  <c r="OG270" i="65032"/>
  <c r="OH270" i="65032" s="1"/>
  <c r="OH206" i="65032"/>
  <c r="OK161" i="65032"/>
  <c r="OL34" i="65032"/>
  <c r="OM161" i="65032"/>
  <c r="OM225" i="65032" s="1"/>
  <c r="ON34" i="65032"/>
  <c r="NP33" i="65032"/>
  <c r="NO160" i="65032"/>
  <c r="NO224" i="65032" s="1"/>
  <c r="NM160" i="65032"/>
  <c r="NN33" i="65032"/>
  <c r="GB24" i="65032"/>
  <c r="OB57" i="65032"/>
  <c r="OA184" i="65032"/>
  <c r="OA248" i="65032" s="1"/>
  <c r="PM211" i="65032"/>
  <c r="PN84" i="65032"/>
  <c r="NY184" i="65032"/>
  <c r="NZ57" i="65032"/>
  <c r="PF208" i="65032"/>
  <c r="PE272" i="65032"/>
  <c r="PF272" i="65032" s="1"/>
  <c r="NX200" i="65032"/>
  <c r="NX264" i="65032" s="1"/>
  <c r="OA73" i="65032"/>
  <c r="NY73" i="65032"/>
  <c r="GE73" i="65032"/>
  <c r="PO211" i="65032"/>
  <c r="PO275" i="65032" s="1"/>
  <c r="PP84" i="65032"/>
  <c r="NV200" i="65032"/>
  <c r="NU264" i="65032"/>
  <c r="NV264" i="65032" s="1"/>
  <c r="PH208" i="65032"/>
  <c r="PH272" i="65032" s="1"/>
  <c r="PI81" i="65032"/>
  <c r="GN81" i="65032"/>
  <c r="PK81" i="65032"/>
  <c r="NS173" i="65032"/>
  <c r="NS237" i="65032" s="1"/>
  <c r="NT46" i="65032"/>
  <c r="NR46" i="65032"/>
  <c r="NQ173" i="65032"/>
  <c r="OF199" i="65032"/>
  <c r="OF263" i="65032" s="1"/>
  <c r="GG72" i="65032"/>
  <c r="OI72" i="65032"/>
  <c r="OG72" i="65032"/>
  <c r="NT68" i="65032"/>
  <c r="NS195" i="65032"/>
  <c r="NS259" i="65032" s="1"/>
  <c r="NO167" i="65032"/>
  <c r="NO231" i="65032" s="1"/>
  <c r="NP40" i="65032"/>
  <c r="NU220" i="65032"/>
  <c r="NV220" i="65032" s="1"/>
  <c r="NV156" i="65032"/>
  <c r="NY29" i="65032"/>
  <c r="OA29" i="65032"/>
  <c r="GE29" i="65032"/>
  <c r="NX156" i="65032"/>
  <c r="NX220" i="65032" s="1"/>
  <c r="OH82" i="65032"/>
  <c r="OG209" i="65032"/>
  <c r="OI80" i="65032"/>
  <c r="OF207" i="65032"/>
  <c r="OF271" i="65032" s="1"/>
  <c r="OG80" i="65032"/>
  <c r="GG80" i="65032"/>
  <c r="NR68" i="65032"/>
  <c r="NQ195" i="65032"/>
  <c r="NN40" i="65032"/>
  <c r="NM167" i="65032"/>
  <c r="OJ183" i="65032"/>
  <c r="OJ247" i="65032" s="1"/>
  <c r="GH56" i="65032"/>
  <c r="OK56" i="65032"/>
  <c r="OM56" i="65032"/>
  <c r="GF61" i="65032"/>
  <c r="OC61" i="65032"/>
  <c r="OB188" i="65032"/>
  <c r="OB252" i="65032" s="1"/>
  <c r="OE61" i="65032"/>
  <c r="OD199" i="65032"/>
  <c r="OC263" i="65032"/>
  <c r="OD263" i="65032" s="1"/>
  <c r="OK35" i="65032"/>
  <c r="OM35" i="65032"/>
  <c r="GH35" i="65032"/>
  <c r="OJ162" i="65032"/>
  <c r="OJ226" i="65032" s="1"/>
  <c r="OD207" i="65032"/>
  <c r="OC271" i="65032"/>
  <c r="OD271" i="65032" s="1"/>
  <c r="OG247" i="65032"/>
  <c r="OH247" i="65032" s="1"/>
  <c r="OH183" i="65032"/>
  <c r="OH162" i="65032"/>
  <c r="OG226" i="65032"/>
  <c r="OH226" i="65032" s="1"/>
  <c r="OJ82" i="65032"/>
  <c r="OI209" i="65032"/>
  <c r="OI273" i="65032" s="1"/>
  <c r="NY252" i="65032"/>
  <c r="NZ252" i="65032" s="1"/>
  <c r="NZ188" i="65032"/>
  <c r="NY255" i="65032"/>
  <c r="NZ255" i="65032" s="1"/>
  <c r="NZ191" i="65032"/>
  <c r="NM172" i="65032"/>
  <c r="NN45" i="65032"/>
  <c r="NR76" i="65032"/>
  <c r="NQ203" i="65032"/>
  <c r="OB191" i="65032"/>
  <c r="OB255" i="65032" s="1"/>
  <c r="GF64" i="65032"/>
  <c r="OE64" i="65032"/>
  <c r="OC64" i="65032"/>
  <c r="NS51" i="65032"/>
  <c r="NQ51" i="65032"/>
  <c r="NP178" i="65032"/>
  <c r="NP242" i="65032" s="1"/>
  <c r="GC51" i="65032"/>
  <c r="NS212" i="65032"/>
  <c r="NS276" i="65032" s="1"/>
  <c r="NT85" i="65032"/>
  <c r="NN178" i="65032"/>
  <c r="NM242" i="65032"/>
  <c r="NN242" i="65032" s="1"/>
  <c r="NP45" i="65032"/>
  <c r="NO172" i="65032"/>
  <c r="NO236" i="65032" s="1"/>
  <c r="NQ212" i="65032"/>
  <c r="NR85" i="65032"/>
  <c r="NS203" i="65032"/>
  <c r="NS267" i="65032" s="1"/>
  <c r="NT76" i="65032"/>
  <c r="NR157" i="65032"/>
  <c r="NQ221" i="65032"/>
  <c r="NR221" i="65032" s="1"/>
  <c r="NP44" i="65032"/>
  <c r="NO171" i="65032"/>
  <c r="NO235" i="65032" s="1"/>
  <c r="GD69" i="65032"/>
  <c r="NU69" i="65032"/>
  <c r="NW69" i="65032"/>
  <c r="NT196" i="65032"/>
  <c r="NT260" i="65032" s="1"/>
  <c r="NM155" i="65032"/>
  <c r="NN28" i="65032"/>
  <c r="NU228" i="65032"/>
  <c r="NV228" i="65032" s="1"/>
  <c r="NV164" i="65032"/>
  <c r="GD86" i="65032"/>
  <c r="NW86" i="65032"/>
  <c r="NU86" i="65032"/>
  <c r="NT213" i="65032"/>
  <c r="NT277" i="65032" s="1"/>
  <c r="NQ27" i="65032"/>
  <c r="GC27" i="65032"/>
  <c r="NP154" i="65032"/>
  <c r="NP218" i="65032" s="1"/>
  <c r="NS27" i="65032"/>
  <c r="NN44" i="65032"/>
  <c r="NM171" i="65032"/>
  <c r="OM63" i="65032"/>
  <c r="OK63" i="65032"/>
  <c r="GH63" i="65032"/>
  <c r="OJ190" i="65032"/>
  <c r="OJ254" i="65032" s="1"/>
  <c r="OH190" i="65032"/>
  <c r="OG254" i="65032"/>
  <c r="OH254" i="65032" s="1"/>
  <c r="NX164" i="65032"/>
  <c r="NX228" i="65032" s="1"/>
  <c r="GE37" i="65032"/>
  <c r="OA37" i="65032"/>
  <c r="NY37" i="65032"/>
  <c r="NM218" i="65032"/>
  <c r="NN218" i="65032" s="1"/>
  <c r="NN154" i="65032"/>
  <c r="NQ277" i="65032"/>
  <c r="NR277" i="65032" s="1"/>
  <c r="NR213" i="65032"/>
  <c r="NQ260" i="65032"/>
  <c r="NR260" i="65032" s="1"/>
  <c r="NR196" i="65032"/>
  <c r="NU30" i="65032"/>
  <c r="NW30" i="65032"/>
  <c r="GD30" i="65032"/>
  <c r="NT157" i="65032"/>
  <c r="NT221" i="65032" s="1"/>
  <c r="NO155" i="65032"/>
  <c r="NO219" i="65032" s="1"/>
  <c r="NP28" i="65032"/>
  <c r="OF75" i="65032"/>
  <c r="OE202" i="65032"/>
  <c r="OE266" i="65032" s="1"/>
  <c r="OG201" i="65032"/>
  <c r="OH74" i="65032"/>
  <c r="OG194" i="65032"/>
  <c r="OH67" i="65032"/>
  <c r="NR54" i="65032"/>
  <c r="NQ181" i="65032"/>
  <c r="NU179" i="65032"/>
  <c r="NV52" i="65032"/>
  <c r="OD60" i="65032"/>
  <c r="OC187" i="65032"/>
  <c r="NT210" i="65032"/>
  <c r="NT274" i="65032" s="1"/>
  <c r="GD83" i="65032"/>
  <c r="NU83" i="65032"/>
  <c r="NW83" i="65032"/>
  <c r="OI36" i="65032"/>
  <c r="GG36" i="65032"/>
  <c r="OG36" i="65032"/>
  <c r="OF163" i="65032"/>
  <c r="OF227" i="65032" s="1"/>
  <c r="NU59" i="65032"/>
  <c r="NW59" i="65032"/>
  <c r="NT186" i="65032"/>
  <c r="NT250" i="65032" s="1"/>
  <c r="GD59" i="65032"/>
  <c r="OI194" i="65032"/>
  <c r="OI258" i="65032" s="1"/>
  <c r="OJ67" i="65032"/>
  <c r="NW47" i="65032"/>
  <c r="NU47" i="65032"/>
  <c r="NT174" i="65032"/>
  <c r="NT238" i="65032" s="1"/>
  <c r="GD47" i="65032"/>
  <c r="NT54" i="65032"/>
  <c r="NS181" i="65032"/>
  <c r="NS245" i="65032" s="1"/>
  <c r="NW179" i="65032"/>
  <c r="NW243" i="65032" s="1"/>
  <c r="NX52" i="65032"/>
  <c r="OF60" i="65032"/>
  <c r="OE187" i="65032"/>
  <c r="OE251" i="65032" s="1"/>
  <c r="NX71" i="65032"/>
  <c r="NW198" i="65032"/>
  <c r="NW262" i="65032" s="1"/>
  <c r="NQ256" i="65032"/>
  <c r="NR256" i="65032" s="1"/>
  <c r="NR192" i="65032"/>
  <c r="NQ274" i="65032"/>
  <c r="NR274" i="65032" s="1"/>
  <c r="NR210" i="65032"/>
  <c r="NQ250" i="65032"/>
  <c r="NR250" i="65032" s="1"/>
  <c r="NR186" i="65032"/>
  <c r="NQ238" i="65032"/>
  <c r="NR238" i="65032" s="1"/>
  <c r="NR174" i="65032"/>
  <c r="NT192" i="65032"/>
  <c r="NT256" i="65032" s="1"/>
  <c r="NW65" i="65032"/>
  <c r="GD65" i="65032"/>
  <c r="NU65" i="65032"/>
  <c r="NT39" i="65032"/>
  <c r="NS166" i="65032"/>
  <c r="NS230" i="65032" s="1"/>
  <c r="NV71" i="65032"/>
  <c r="NU198" i="65032"/>
  <c r="OC227" i="65032"/>
  <c r="OD227" i="65032" s="1"/>
  <c r="OD163" i="65032"/>
  <c r="OC202" i="65032"/>
  <c r="OD75" i="65032"/>
  <c r="OJ74" i="65032"/>
  <c r="OI201" i="65032"/>
  <c r="OI265" i="65032" s="1"/>
  <c r="NR39" i="65032"/>
  <c r="NQ166" i="65032"/>
  <c r="NT77" i="65032"/>
  <c r="NS204" i="65032"/>
  <c r="NS268" i="65032" s="1"/>
  <c r="NR77" i="65032"/>
  <c r="NQ204" i="65032"/>
  <c r="NR55" i="65032"/>
  <c r="NQ182" i="65032"/>
  <c r="NQ180" i="65032"/>
  <c r="NR53" i="65032"/>
  <c r="NS180" i="65032"/>
  <c r="NS244" i="65032" s="1"/>
  <c r="NT53" i="65032"/>
  <c r="NT55" i="65032"/>
  <c r="NS182" i="65032"/>
  <c r="NS246" i="65032" s="1"/>
  <c r="NT58" i="65032"/>
  <c r="NS185" i="65032"/>
  <c r="NS249" i="65032" s="1"/>
  <c r="NR58" i="65032"/>
  <c r="NQ185" i="65032"/>
  <c r="OG193" i="65032" l="1"/>
  <c r="OH66" i="65032"/>
  <c r="OJ66" i="65032"/>
  <c r="OI193" i="65032"/>
  <c r="OI257" i="65032" s="1"/>
  <c r="OD175" i="65032"/>
  <c r="OC239" i="65032"/>
  <c r="OD239" i="65032" s="1"/>
  <c r="OI48" i="65032"/>
  <c r="OF175" i="65032"/>
  <c r="OF239" i="65032" s="1"/>
  <c r="GG48" i="65032"/>
  <c r="OG48" i="65032"/>
  <c r="NS176" i="65032"/>
  <c r="NS240" i="65032" s="1"/>
  <c r="NT49" i="65032"/>
  <c r="NQ176" i="65032"/>
  <c r="NR49" i="65032"/>
  <c r="OM197" i="65032"/>
  <c r="OM261" i="65032" s="1"/>
  <c r="ON70" i="65032"/>
  <c r="OK197" i="65032"/>
  <c r="OL70" i="65032"/>
  <c r="OY177" i="65032"/>
  <c r="OY241" i="65032" s="1"/>
  <c r="OZ50" i="65032"/>
  <c r="OX50" i="65032"/>
  <c r="OW177" i="65032"/>
  <c r="OJ31" i="65032"/>
  <c r="OI158" i="65032"/>
  <c r="OI222" i="65032" s="1"/>
  <c r="NS165" i="65032"/>
  <c r="NS229" i="65032" s="1"/>
  <c r="NT38" i="65032"/>
  <c r="NQ159" i="65032"/>
  <c r="NR32" i="65032"/>
  <c r="NT32" i="65032"/>
  <c r="NS159" i="65032"/>
  <c r="NS223" i="65032" s="1"/>
  <c r="NQ165" i="65032"/>
  <c r="NR38" i="65032"/>
  <c r="OH31" i="65032"/>
  <c r="OG158" i="65032"/>
  <c r="NT170" i="65032"/>
  <c r="NT234" i="65032" s="1"/>
  <c r="NW43" i="65032"/>
  <c r="NU43" i="65032"/>
  <c r="GD43" i="65032"/>
  <c r="NQ234" i="65032"/>
  <c r="NR234" i="65032" s="1"/>
  <c r="NR170" i="65032"/>
  <c r="OI205" i="65032"/>
  <c r="OI269" i="65032" s="1"/>
  <c r="OJ78" i="65032"/>
  <c r="NX42" i="65032"/>
  <c r="NW169" i="65032"/>
  <c r="NW233" i="65032" s="1"/>
  <c r="NV42" i="65032"/>
  <c r="NU169" i="65032"/>
  <c r="OG205" i="65032"/>
  <c r="OH78" i="65032"/>
  <c r="OA41" i="65032"/>
  <c r="NY41" i="65032"/>
  <c r="GE41" i="65032"/>
  <c r="NX168" i="65032"/>
  <c r="NX232" i="65032" s="1"/>
  <c r="NV168" i="65032"/>
  <c r="NU232" i="65032"/>
  <c r="NV232" i="65032" s="1"/>
  <c r="ON79" i="65032"/>
  <c r="OM206" i="65032"/>
  <c r="OM270" i="65032" s="1"/>
  <c r="OL79" i="65032"/>
  <c r="OK206" i="65032"/>
  <c r="OQ34" i="65032"/>
  <c r="ON161" i="65032"/>
  <c r="ON225" i="65032" s="1"/>
  <c r="GI34" i="65032"/>
  <c r="OO34" i="65032"/>
  <c r="OK225" i="65032"/>
  <c r="OL225" i="65032" s="1"/>
  <c r="OL161" i="65032"/>
  <c r="NN160" i="65032"/>
  <c r="NM224" i="65032"/>
  <c r="NN224" i="65032" s="1"/>
  <c r="NP160" i="65032"/>
  <c r="NP224" i="65032" s="1"/>
  <c r="GC33" i="65032"/>
  <c r="NQ33" i="65032"/>
  <c r="NS33" i="65032"/>
  <c r="NZ184" i="65032"/>
  <c r="NY248" i="65032"/>
  <c r="NZ248" i="65032" s="1"/>
  <c r="NQ237" i="65032"/>
  <c r="NR237" i="65032" s="1"/>
  <c r="NR173" i="65032"/>
  <c r="PL81" i="65032"/>
  <c r="PK208" i="65032"/>
  <c r="PK272" i="65032" s="1"/>
  <c r="NZ73" i="65032"/>
  <c r="NY200" i="65032"/>
  <c r="PN211" i="65032"/>
  <c r="PM275" i="65032"/>
  <c r="PN275" i="65032" s="1"/>
  <c r="OC57" i="65032"/>
  <c r="GF57" i="65032"/>
  <c r="OB184" i="65032"/>
  <c r="OB248" i="65032" s="1"/>
  <c r="OE57" i="65032"/>
  <c r="GD46" i="65032"/>
  <c r="NW46" i="65032"/>
  <c r="NU46" i="65032"/>
  <c r="NT173" i="65032"/>
  <c r="NT237" i="65032" s="1"/>
  <c r="PJ81" i="65032"/>
  <c r="PI208" i="65032"/>
  <c r="GP84" i="65032"/>
  <c r="PS84" i="65032"/>
  <c r="PQ84" i="65032"/>
  <c r="PP211" i="65032"/>
  <c r="PP275" i="65032" s="1"/>
  <c r="OA200" i="65032"/>
  <c r="OA264" i="65032" s="1"/>
  <c r="OB73" i="65032"/>
  <c r="ON35" i="65032"/>
  <c r="OM162" i="65032"/>
  <c r="OM226" i="65032" s="1"/>
  <c r="OC188" i="65032"/>
  <c r="OD61" i="65032"/>
  <c r="NQ259" i="65032"/>
  <c r="NR259" i="65032" s="1"/>
  <c r="NR195" i="65032"/>
  <c r="OH72" i="65032"/>
  <c r="OG199" i="65032"/>
  <c r="OK162" i="65032"/>
  <c r="OL35" i="65032"/>
  <c r="OJ80" i="65032"/>
  <c r="OI207" i="65032"/>
  <c r="OI271" i="65032" s="1"/>
  <c r="NU68" i="65032"/>
  <c r="NW68" i="65032"/>
  <c r="NT195" i="65032"/>
  <c r="NT259" i="65032" s="1"/>
  <c r="GD68" i="65032"/>
  <c r="OJ72" i="65032"/>
  <c r="OI199" i="65032"/>
  <c r="OI263" i="65032" s="1"/>
  <c r="OE188" i="65032"/>
  <c r="OE252" i="65032" s="1"/>
  <c r="OF61" i="65032"/>
  <c r="ON56" i="65032"/>
  <c r="OM183" i="65032"/>
  <c r="OM247" i="65032" s="1"/>
  <c r="NM231" i="65032"/>
  <c r="NN231" i="65032" s="1"/>
  <c r="NN167" i="65032"/>
  <c r="OH209" i="65032"/>
  <c r="OG273" i="65032"/>
  <c r="OH273" i="65032" s="1"/>
  <c r="OA156" i="65032"/>
  <c r="OA220" i="65032" s="1"/>
  <c r="OB29" i="65032"/>
  <c r="NP167" i="65032"/>
  <c r="NP231" i="65032" s="1"/>
  <c r="NQ40" i="65032"/>
  <c r="GC40" i="65032"/>
  <c r="NS40" i="65032"/>
  <c r="OM82" i="65032"/>
  <c r="GH82" i="65032"/>
  <c r="OK82" i="65032"/>
  <c r="OJ209" i="65032"/>
  <c r="OJ273" i="65032" s="1"/>
  <c r="OK183" i="65032"/>
  <c r="OL56" i="65032"/>
  <c r="OG207" i="65032"/>
  <c r="OH80" i="65032"/>
  <c r="NZ29" i="65032"/>
  <c r="NY156" i="65032"/>
  <c r="NU76" i="65032"/>
  <c r="NW76" i="65032"/>
  <c r="GD76" i="65032"/>
  <c r="NT203" i="65032"/>
  <c r="NT267" i="65032" s="1"/>
  <c r="NT212" i="65032"/>
  <c r="NT276" i="65032" s="1"/>
  <c r="NU85" i="65032"/>
  <c r="GD85" i="65032"/>
  <c r="NW85" i="65032"/>
  <c r="OC191" i="65032"/>
  <c r="OD64" i="65032"/>
  <c r="NQ267" i="65032"/>
  <c r="NR267" i="65032" s="1"/>
  <c r="NR203" i="65032"/>
  <c r="NR212" i="65032"/>
  <c r="NQ276" i="65032"/>
  <c r="NR276" i="65032" s="1"/>
  <c r="OF64" i="65032"/>
  <c r="OE191" i="65032"/>
  <c r="OE255" i="65032" s="1"/>
  <c r="NN172" i="65032"/>
  <c r="NM236" i="65032"/>
  <c r="NN236" i="65032" s="1"/>
  <c r="NR51" i="65032"/>
  <c r="NQ178" i="65032"/>
  <c r="GC45" i="65032"/>
  <c r="NQ45" i="65032"/>
  <c r="NS45" i="65032"/>
  <c r="NP172" i="65032"/>
  <c r="NP236" i="65032" s="1"/>
  <c r="NT51" i="65032"/>
  <c r="NS178" i="65032"/>
  <c r="NS242" i="65032" s="1"/>
  <c r="NP155" i="65032"/>
  <c r="NP219" i="65032" s="1"/>
  <c r="NQ28" i="65032"/>
  <c r="NS28" i="65032"/>
  <c r="GC28" i="65032"/>
  <c r="NW157" i="65032"/>
  <c r="NW221" i="65032" s="1"/>
  <c r="NX30" i="65032"/>
  <c r="NN171" i="65032"/>
  <c r="NM235" i="65032"/>
  <c r="NN235" i="65032" s="1"/>
  <c r="NU157" i="65032"/>
  <c r="NV30" i="65032"/>
  <c r="NR27" i="65032"/>
  <c r="NQ154" i="65032"/>
  <c r="NV86" i="65032"/>
  <c r="NU213" i="65032"/>
  <c r="NX69" i="65032"/>
  <c r="NW196" i="65032"/>
  <c r="NW260" i="65032" s="1"/>
  <c r="NS44" i="65032"/>
  <c r="GC44" i="65032"/>
  <c r="NP171" i="65032"/>
  <c r="NP235" i="65032" s="1"/>
  <c r="NQ44" i="65032"/>
  <c r="NZ37" i="65032"/>
  <c r="NY164" i="65032"/>
  <c r="OK190" i="65032"/>
  <c r="OL63" i="65032"/>
  <c r="NT27" i="65032"/>
  <c r="NS154" i="65032"/>
  <c r="NS218" i="65032" s="1"/>
  <c r="NX86" i="65032"/>
  <c r="NW213" i="65032"/>
  <c r="NW277" i="65032" s="1"/>
  <c r="NV69" i="65032"/>
  <c r="NU196" i="65032"/>
  <c r="OB37" i="65032"/>
  <c r="OA164" i="65032"/>
  <c r="OA228" i="65032" s="1"/>
  <c r="OM190" i="65032"/>
  <c r="OM254" i="65032" s="1"/>
  <c r="ON63" i="65032"/>
  <c r="NN155" i="65032"/>
  <c r="NM219" i="65032"/>
  <c r="NN219" i="65032" s="1"/>
  <c r="OM74" i="65032"/>
  <c r="OK74" i="65032"/>
  <c r="GH74" i="65032"/>
  <c r="OJ201" i="65032"/>
  <c r="OJ265" i="65032" s="1"/>
  <c r="OD202" i="65032"/>
  <c r="OC266" i="65032"/>
  <c r="OD266" i="65032" s="1"/>
  <c r="GD39" i="65032"/>
  <c r="NT166" i="65032"/>
  <c r="NT230" i="65032" s="1"/>
  <c r="NW39" i="65032"/>
  <c r="NU39" i="65032"/>
  <c r="OA52" i="65032"/>
  <c r="NY52" i="65032"/>
  <c r="GE52" i="65032"/>
  <c r="NX179" i="65032"/>
  <c r="NX243" i="65032" s="1"/>
  <c r="NU174" i="65032"/>
  <c r="NV47" i="65032"/>
  <c r="NW186" i="65032"/>
  <c r="NW250" i="65032" s="1"/>
  <c r="NX59" i="65032"/>
  <c r="NX83" i="65032"/>
  <c r="NW210" i="65032"/>
  <c r="NW274" i="65032" s="1"/>
  <c r="NR166" i="65032"/>
  <c r="NQ230" i="65032"/>
  <c r="NR230" i="65032" s="1"/>
  <c r="NV65" i="65032"/>
  <c r="NU192" i="65032"/>
  <c r="GE71" i="65032"/>
  <c r="NY71" i="65032"/>
  <c r="NX198" i="65032"/>
  <c r="NX262" i="65032" s="1"/>
  <c r="OA71" i="65032"/>
  <c r="NW174" i="65032"/>
  <c r="NW238" i="65032" s="1"/>
  <c r="NX47" i="65032"/>
  <c r="NV59" i="65032"/>
  <c r="NU186" i="65032"/>
  <c r="OJ36" i="65032"/>
  <c r="OI163" i="65032"/>
  <c r="OI227" i="65032" s="1"/>
  <c r="NV83" i="65032"/>
  <c r="NU210" i="65032"/>
  <c r="NU243" i="65032"/>
  <c r="NV243" i="65032" s="1"/>
  <c r="NV179" i="65032"/>
  <c r="GH67" i="65032"/>
  <c r="OJ194" i="65032"/>
  <c r="OJ258" i="65032" s="1"/>
  <c r="OM67" i="65032"/>
  <c r="OK67" i="65032"/>
  <c r="OD187" i="65032"/>
  <c r="OC251" i="65032"/>
  <c r="OD251" i="65032" s="1"/>
  <c r="NR181" i="65032"/>
  <c r="NQ245" i="65032"/>
  <c r="NR245" i="65032" s="1"/>
  <c r="NV198" i="65032"/>
  <c r="NU262" i="65032"/>
  <c r="NV262" i="65032" s="1"/>
  <c r="NX65" i="65032"/>
  <c r="NW192" i="65032"/>
  <c r="NW256" i="65032" s="1"/>
  <c r="OI60" i="65032"/>
  <c r="GG60" i="65032"/>
  <c r="OF187" i="65032"/>
  <c r="OF251" i="65032" s="1"/>
  <c r="OG60" i="65032"/>
  <c r="NW54" i="65032"/>
  <c r="NU54" i="65032"/>
  <c r="NT181" i="65032"/>
  <c r="NT245" i="65032" s="1"/>
  <c r="GD54" i="65032"/>
  <c r="OG163" i="65032"/>
  <c r="OH36" i="65032"/>
  <c r="OH194" i="65032"/>
  <c r="OG258" i="65032"/>
  <c r="OH258" i="65032" s="1"/>
  <c r="OH201" i="65032"/>
  <c r="OG265" i="65032"/>
  <c r="OH265" i="65032" s="1"/>
  <c r="GG75" i="65032"/>
  <c r="OI75" i="65032"/>
  <c r="OG75" i="65032"/>
  <c r="OF202" i="65032"/>
  <c r="OF266" i="65032" s="1"/>
  <c r="NR204" i="65032"/>
  <c r="NQ268" i="65032"/>
  <c r="NR268" i="65032" s="1"/>
  <c r="NU77" i="65032"/>
  <c r="NW77" i="65032"/>
  <c r="GD77" i="65032"/>
  <c r="NT204" i="65032"/>
  <c r="NT268" i="65032" s="1"/>
  <c r="NU53" i="65032"/>
  <c r="GD53" i="65032"/>
  <c r="NW53" i="65032"/>
  <c r="NT180" i="65032"/>
  <c r="NT244" i="65032" s="1"/>
  <c r="NR182" i="65032"/>
  <c r="NQ246" i="65032"/>
  <c r="NR246" i="65032" s="1"/>
  <c r="NW55" i="65032"/>
  <c r="NU55" i="65032"/>
  <c r="GD55" i="65032"/>
  <c r="NT182" i="65032"/>
  <c r="NT246" i="65032" s="1"/>
  <c r="NR180" i="65032"/>
  <c r="NQ244" i="65032"/>
  <c r="NR244" i="65032" s="1"/>
  <c r="NQ249" i="65032"/>
  <c r="NR249" i="65032" s="1"/>
  <c r="NR185" i="65032"/>
  <c r="NW58" i="65032"/>
  <c r="NU58" i="65032"/>
  <c r="NT185" i="65032"/>
  <c r="NT249" i="65032" s="1"/>
  <c r="GD58" i="65032"/>
  <c r="OK66" i="65032" l="1"/>
  <c r="OM66" i="65032"/>
  <c r="OJ193" i="65032"/>
  <c r="OJ257" i="65032" s="1"/>
  <c r="GH66" i="65032"/>
  <c r="OH193" i="65032"/>
  <c r="OG257" i="65032"/>
  <c r="OH257" i="65032" s="1"/>
  <c r="OJ48" i="65032"/>
  <c r="OI175" i="65032"/>
  <c r="OI239" i="65032" s="1"/>
  <c r="OG175" i="65032"/>
  <c r="OH48" i="65032"/>
  <c r="NQ240" i="65032"/>
  <c r="NR240" i="65032" s="1"/>
  <c r="NR176" i="65032"/>
  <c r="NT176" i="65032"/>
  <c r="NT240" i="65032" s="1"/>
  <c r="GD49" i="65032"/>
  <c r="NW49" i="65032"/>
  <c r="NU49" i="65032"/>
  <c r="OL197" i="65032"/>
  <c r="OK261" i="65032"/>
  <c r="OL261" i="65032" s="1"/>
  <c r="GI70" i="65032"/>
  <c r="OO70" i="65032"/>
  <c r="OQ70" i="65032"/>
  <c r="ON197" i="65032"/>
  <c r="ON261" i="65032" s="1"/>
  <c r="OW241" i="65032"/>
  <c r="OX241" i="65032" s="1"/>
  <c r="OX177" i="65032"/>
  <c r="GL50" i="65032"/>
  <c r="OZ177" i="65032"/>
  <c r="OZ241" i="65032" s="1"/>
  <c r="PA50" i="65032"/>
  <c r="PC50" i="65032"/>
  <c r="OG222" i="65032"/>
  <c r="OH222" i="65032" s="1"/>
  <c r="OH158" i="65032"/>
  <c r="NU32" i="65032"/>
  <c r="NW32" i="65032"/>
  <c r="GD32" i="65032"/>
  <c r="NT159" i="65032"/>
  <c r="NT223" i="65032" s="1"/>
  <c r="NT165" i="65032"/>
  <c r="NT229" i="65032" s="1"/>
  <c r="NW38" i="65032"/>
  <c r="GD38" i="65032"/>
  <c r="NU38" i="65032"/>
  <c r="NQ229" i="65032"/>
  <c r="NR229" i="65032" s="1"/>
  <c r="NR165" i="65032"/>
  <c r="NR159" i="65032"/>
  <c r="NQ223" i="65032"/>
  <c r="NR223" i="65032" s="1"/>
  <c r="OJ158" i="65032"/>
  <c r="OJ222" i="65032" s="1"/>
  <c r="GH31" i="65032"/>
  <c r="OK31" i="65032"/>
  <c r="OM31" i="65032"/>
  <c r="NV43" i="65032"/>
  <c r="NU170" i="65032"/>
  <c r="NX43" i="65032"/>
  <c r="NW170" i="65032"/>
  <c r="NW234" i="65032" s="1"/>
  <c r="OH205" i="65032"/>
  <c r="OG269" i="65032"/>
  <c r="OH269" i="65032" s="1"/>
  <c r="NX169" i="65032"/>
  <c r="NX233" i="65032" s="1"/>
  <c r="NY42" i="65032"/>
  <c r="GE42" i="65032"/>
  <c r="OA42" i="65032"/>
  <c r="NY168" i="65032"/>
  <c r="NZ41" i="65032"/>
  <c r="NU233" i="65032"/>
  <c r="NV233" i="65032" s="1"/>
  <c r="NV169" i="65032"/>
  <c r="OJ205" i="65032"/>
  <c r="OJ269" i="65032" s="1"/>
  <c r="OM78" i="65032"/>
  <c r="OK78" i="65032"/>
  <c r="GH78" i="65032"/>
  <c r="OA168" i="65032"/>
  <c r="OA232" i="65032" s="1"/>
  <c r="OB41" i="65032"/>
  <c r="OK270" i="65032"/>
  <c r="OL270" i="65032" s="1"/>
  <c r="OL206" i="65032"/>
  <c r="GI79" i="65032"/>
  <c r="ON206" i="65032"/>
  <c r="ON270" i="65032" s="1"/>
  <c r="OQ79" i="65032"/>
  <c r="OO79" i="65032"/>
  <c r="NT33" i="65032"/>
  <c r="NS160" i="65032"/>
  <c r="NS224" i="65032" s="1"/>
  <c r="OO161" i="65032"/>
  <c r="OP34" i="65032"/>
  <c r="NQ160" i="65032"/>
  <c r="NR33" i="65032"/>
  <c r="OQ161" i="65032"/>
  <c r="OQ225" i="65032" s="1"/>
  <c r="OR34" i="65032"/>
  <c r="NX46" i="65032"/>
  <c r="NW173" i="65032"/>
  <c r="NW237" i="65032" s="1"/>
  <c r="NY264" i="65032"/>
  <c r="NZ264" i="65032" s="1"/>
  <c r="NZ200" i="65032"/>
  <c r="PQ211" i="65032"/>
  <c r="PR84" i="65032"/>
  <c r="OD57" i="65032"/>
  <c r="OC184" i="65032"/>
  <c r="PO81" i="65032"/>
  <c r="GO81" i="65032"/>
  <c r="PM81" i="65032"/>
  <c r="PL208" i="65032"/>
  <c r="PL272" i="65032" s="1"/>
  <c r="GF73" i="65032"/>
  <c r="OE73" i="65032"/>
  <c r="OC73" i="65032"/>
  <c r="OB200" i="65032"/>
  <c r="OB264" i="65032" s="1"/>
  <c r="PT84" i="65032"/>
  <c r="PS211" i="65032"/>
  <c r="PS275" i="65032" s="1"/>
  <c r="OF57" i="65032"/>
  <c r="OE184" i="65032"/>
  <c r="OE248" i="65032" s="1"/>
  <c r="PJ208" i="65032"/>
  <c r="PI272" i="65032"/>
  <c r="PJ272" i="65032" s="1"/>
  <c r="NV46" i="65032"/>
  <c r="NU173" i="65032"/>
  <c r="NT40" i="65032"/>
  <c r="NS167" i="65032"/>
  <c r="NS231" i="65032" s="1"/>
  <c r="OC29" i="65032"/>
  <c r="OE29" i="65032"/>
  <c r="GF29" i="65032"/>
  <c r="OB156" i="65032"/>
  <c r="OB220" i="65032" s="1"/>
  <c r="OG61" i="65032"/>
  <c r="OF188" i="65032"/>
  <c r="OF252" i="65032" s="1"/>
  <c r="GG61" i="65032"/>
  <c r="OI61" i="65032"/>
  <c r="OH199" i="65032"/>
  <c r="OG263" i="65032"/>
  <c r="OH263" i="65032" s="1"/>
  <c r="OH207" i="65032"/>
  <c r="OG271" i="65032"/>
  <c r="OH271" i="65032" s="1"/>
  <c r="OK209" i="65032"/>
  <c r="OL82" i="65032"/>
  <c r="OM80" i="65032"/>
  <c r="OK80" i="65032"/>
  <c r="OJ207" i="65032"/>
  <c r="OJ271" i="65032" s="1"/>
  <c r="GH80" i="65032"/>
  <c r="NZ156" i="65032"/>
  <c r="NY220" i="65032"/>
  <c r="NZ220" i="65032" s="1"/>
  <c r="NR40" i="65032"/>
  <c r="NQ167" i="65032"/>
  <c r="NW195" i="65032"/>
  <c r="NW259" i="65032" s="1"/>
  <c r="NX68" i="65032"/>
  <c r="OL183" i="65032"/>
  <c r="OK247" i="65032"/>
  <c r="OL247" i="65032" s="1"/>
  <c r="ON82" i="65032"/>
  <c r="OM209" i="65032"/>
  <c r="OM273" i="65032" s="1"/>
  <c r="OO56" i="65032"/>
  <c r="OQ56" i="65032"/>
  <c r="GI56" i="65032"/>
  <c r="ON183" i="65032"/>
  <c r="ON247" i="65032" s="1"/>
  <c r="OK72" i="65032"/>
  <c r="GH72" i="65032"/>
  <c r="OJ199" i="65032"/>
  <c r="OJ263" i="65032" s="1"/>
  <c r="OM72" i="65032"/>
  <c r="NU195" i="65032"/>
  <c r="NV68" i="65032"/>
  <c r="OK226" i="65032"/>
  <c r="OL226" i="65032" s="1"/>
  <c r="OL162" i="65032"/>
  <c r="OC252" i="65032"/>
  <c r="OD252" i="65032" s="1"/>
  <c r="OD188" i="65032"/>
  <c r="OO35" i="65032"/>
  <c r="OQ35" i="65032"/>
  <c r="GI35" i="65032"/>
  <c r="ON162" i="65032"/>
  <c r="ON226" i="65032" s="1"/>
  <c r="NQ172" i="65032"/>
  <c r="NR45" i="65032"/>
  <c r="NX85" i="65032"/>
  <c r="NW212" i="65032"/>
  <c r="NW276" i="65032" s="1"/>
  <c r="NW203" i="65032"/>
  <c r="NW267" i="65032" s="1"/>
  <c r="NX76" i="65032"/>
  <c r="GD51" i="65032"/>
  <c r="NW51" i="65032"/>
  <c r="NU51" i="65032"/>
  <c r="NT178" i="65032"/>
  <c r="NT242" i="65032" s="1"/>
  <c r="NU203" i="65032"/>
  <c r="NV76" i="65032"/>
  <c r="GC24" i="65032"/>
  <c r="NQ242" i="65032"/>
  <c r="NR242" i="65032" s="1"/>
  <c r="NR178" i="65032"/>
  <c r="NV85" i="65032"/>
  <c r="NU212" i="65032"/>
  <c r="NS172" i="65032"/>
  <c r="NS236" i="65032" s="1"/>
  <c r="NT45" i="65032"/>
  <c r="OI64" i="65032"/>
  <c r="OF191" i="65032"/>
  <c r="OF255" i="65032" s="1"/>
  <c r="GG64" i="65032"/>
  <c r="OG64" i="65032"/>
  <c r="OC255" i="65032"/>
  <c r="OD255" i="65032" s="1"/>
  <c r="OD191" i="65032"/>
  <c r="GD27" i="65032"/>
  <c r="NU27" i="65032"/>
  <c r="NT154" i="65032"/>
  <c r="NT218" i="65032" s="1"/>
  <c r="NW27" i="65032"/>
  <c r="OL190" i="65032"/>
  <c r="OK254" i="65032"/>
  <c r="OL254" i="65032" s="1"/>
  <c r="NT44" i="65032"/>
  <c r="NS171" i="65032"/>
  <c r="NS235" i="65032" s="1"/>
  <c r="NS155" i="65032"/>
  <c r="NS219" i="65032" s="1"/>
  <c r="NT28" i="65032"/>
  <c r="NR44" i="65032"/>
  <c r="NQ171" i="65032"/>
  <c r="NR154" i="65032"/>
  <c r="NQ218" i="65032"/>
  <c r="NR218" i="65032" s="1"/>
  <c r="NY30" i="65032"/>
  <c r="OA30" i="65032"/>
  <c r="NX157" i="65032"/>
  <c r="NX221" i="65032" s="1"/>
  <c r="GE30" i="65032"/>
  <c r="NQ155" i="65032"/>
  <c r="NR28" i="65032"/>
  <c r="OC37" i="65032"/>
  <c r="OE37" i="65032"/>
  <c r="OB164" i="65032"/>
  <c r="OB228" i="65032" s="1"/>
  <c r="GF37" i="65032"/>
  <c r="NY86" i="65032"/>
  <c r="GE86" i="65032"/>
  <c r="NX213" i="65032"/>
  <c r="NX277" i="65032" s="1"/>
  <c r="OA86" i="65032"/>
  <c r="NX196" i="65032"/>
  <c r="NX260" i="65032" s="1"/>
  <c r="OA69" i="65032"/>
  <c r="NY69" i="65032"/>
  <c r="GE69" i="65032"/>
  <c r="NV157" i="65032"/>
  <c r="NU221" i="65032"/>
  <c r="NV221" i="65032" s="1"/>
  <c r="GI63" i="65032"/>
  <c r="OQ63" i="65032"/>
  <c r="OO63" i="65032"/>
  <c r="ON190" i="65032"/>
  <c r="ON254" i="65032" s="1"/>
  <c r="NU260" i="65032"/>
  <c r="NV260" i="65032" s="1"/>
  <c r="NV196" i="65032"/>
  <c r="NY228" i="65032"/>
  <c r="NZ228" i="65032" s="1"/>
  <c r="NZ164" i="65032"/>
  <c r="NU277" i="65032"/>
  <c r="NV277" i="65032" s="1"/>
  <c r="NV213" i="65032"/>
  <c r="NU181" i="65032"/>
  <c r="NV54" i="65032"/>
  <c r="OK194" i="65032"/>
  <c r="OL67" i="65032"/>
  <c r="NU274" i="65032"/>
  <c r="NV274" i="65032" s="1"/>
  <c r="NV210" i="65032"/>
  <c r="NV186" i="65032"/>
  <c r="NU250" i="65032"/>
  <c r="NV250" i="65032" s="1"/>
  <c r="OB71" i="65032"/>
  <c r="OA198" i="65032"/>
  <c r="OA262" i="65032" s="1"/>
  <c r="NY59" i="65032"/>
  <c r="OA59" i="65032"/>
  <c r="GE59" i="65032"/>
  <c r="NX186" i="65032"/>
  <c r="NX250" i="65032" s="1"/>
  <c r="NU166" i="65032"/>
  <c r="NV39" i="65032"/>
  <c r="OK201" i="65032"/>
  <c r="OL74" i="65032"/>
  <c r="OG202" i="65032"/>
  <c r="OH75" i="65032"/>
  <c r="OJ60" i="65032"/>
  <c r="OI187" i="65032"/>
  <c r="OI251" i="65032" s="1"/>
  <c r="GE65" i="65032"/>
  <c r="NY65" i="65032"/>
  <c r="NX192" i="65032"/>
  <c r="NX256" i="65032" s="1"/>
  <c r="OA65" i="65032"/>
  <c r="ON74" i="65032"/>
  <c r="OM201" i="65032"/>
  <c r="OM265" i="65032" s="1"/>
  <c r="OH60" i="65032"/>
  <c r="OG187" i="65032"/>
  <c r="NY47" i="65032"/>
  <c r="OA47" i="65032"/>
  <c r="NX174" i="65032"/>
  <c r="NX238" i="65032" s="1"/>
  <c r="GE47" i="65032"/>
  <c r="NZ71" i="65032"/>
  <c r="NY198" i="65032"/>
  <c r="NV192" i="65032"/>
  <c r="NU256" i="65032"/>
  <c r="NV256" i="65032" s="1"/>
  <c r="NZ52" i="65032"/>
  <c r="NY179" i="65032"/>
  <c r="NW181" i="65032"/>
  <c r="NW245" i="65032" s="1"/>
  <c r="NX54" i="65032"/>
  <c r="ON67" i="65032"/>
  <c r="OM194" i="65032"/>
  <c r="OM258" i="65032" s="1"/>
  <c r="NW166" i="65032"/>
  <c r="NW230" i="65032" s="1"/>
  <c r="NX39" i="65032"/>
  <c r="OI202" i="65032"/>
  <c r="OI266" i="65032" s="1"/>
  <c r="OJ75" i="65032"/>
  <c r="OG227" i="65032"/>
  <c r="OH227" i="65032" s="1"/>
  <c r="OH163" i="65032"/>
  <c r="OK36" i="65032"/>
  <c r="OM36" i="65032"/>
  <c r="OJ163" i="65032"/>
  <c r="OJ227" i="65032" s="1"/>
  <c r="GH36" i="65032"/>
  <c r="NY83" i="65032"/>
  <c r="OA83" i="65032"/>
  <c r="GE83" i="65032"/>
  <c r="NX210" i="65032"/>
  <c r="NX274" i="65032" s="1"/>
  <c r="NV174" i="65032"/>
  <c r="NU238" i="65032"/>
  <c r="NV238" i="65032" s="1"/>
  <c r="OB52" i="65032"/>
  <c r="OA179" i="65032"/>
  <c r="OA243" i="65032" s="1"/>
  <c r="NX77" i="65032"/>
  <c r="NW204" i="65032"/>
  <c r="NW268" i="65032" s="1"/>
  <c r="NV77" i="65032"/>
  <c r="NU204" i="65032"/>
  <c r="NV55" i="65032"/>
  <c r="NU182" i="65032"/>
  <c r="NX55" i="65032"/>
  <c r="NW182" i="65032"/>
  <c r="NW246" i="65032" s="1"/>
  <c r="NW180" i="65032"/>
  <c r="NW244" i="65032" s="1"/>
  <c r="NX53" i="65032"/>
  <c r="NU180" i="65032"/>
  <c r="NV53" i="65032"/>
  <c r="NW185" i="65032"/>
  <c r="NW249" i="65032" s="1"/>
  <c r="NX58" i="65032"/>
  <c r="NU185" i="65032"/>
  <c r="NV58" i="65032"/>
  <c r="ON66" i="65032" l="1"/>
  <c r="OM193" i="65032"/>
  <c r="OM257" i="65032" s="1"/>
  <c r="OL66" i="65032"/>
  <c r="OK193" i="65032"/>
  <c r="OH175" i="65032"/>
  <c r="OG239" i="65032"/>
  <c r="OH239" i="65032" s="1"/>
  <c r="GH48" i="65032"/>
  <c r="OK48" i="65032"/>
  <c r="OM48" i="65032"/>
  <c r="OJ175" i="65032"/>
  <c r="OJ239" i="65032" s="1"/>
  <c r="NU176" i="65032"/>
  <c r="NV49" i="65032"/>
  <c r="NX49" i="65032"/>
  <c r="NW176" i="65032"/>
  <c r="NW240" i="65032" s="1"/>
  <c r="OO197" i="65032"/>
  <c r="OP70" i="65032"/>
  <c r="OR70" i="65032"/>
  <c r="OQ197" i="65032"/>
  <c r="OQ261" i="65032" s="1"/>
  <c r="PC177" i="65032"/>
  <c r="PC241" i="65032" s="1"/>
  <c r="PD50" i="65032"/>
  <c r="PB50" i="65032"/>
  <c r="PA177" i="65032"/>
  <c r="NW165" i="65032"/>
  <c r="NW229" i="65032" s="1"/>
  <c r="NX38" i="65032"/>
  <c r="NU159" i="65032"/>
  <c r="NV32" i="65032"/>
  <c r="NX32" i="65032"/>
  <c r="NW159" i="65032"/>
  <c r="NW223" i="65032" s="1"/>
  <c r="ON31" i="65032"/>
  <c r="OM158" i="65032"/>
  <c r="OM222" i="65032" s="1"/>
  <c r="NU165" i="65032"/>
  <c r="NV38" i="65032"/>
  <c r="OK158" i="65032"/>
  <c r="OL31" i="65032"/>
  <c r="NX170" i="65032"/>
  <c r="NX234" i="65032" s="1"/>
  <c r="GE43" i="65032"/>
  <c r="NY43" i="65032"/>
  <c r="OA43" i="65032"/>
  <c r="NV170" i="65032"/>
  <c r="NU234" i="65032"/>
  <c r="NV234" i="65032" s="1"/>
  <c r="OC41" i="65032"/>
  <c r="OB168" i="65032"/>
  <c r="OB232" i="65032" s="1"/>
  <c r="OE41" i="65032"/>
  <c r="GF41" i="65032"/>
  <c r="ON78" i="65032"/>
  <c r="OM205" i="65032"/>
  <c r="OM269" i="65032" s="1"/>
  <c r="NZ42" i="65032"/>
  <c r="NY169" i="65032"/>
  <c r="NZ168" i="65032"/>
  <c r="NY232" i="65032"/>
  <c r="NZ232" i="65032" s="1"/>
  <c r="OB42" i="65032"/>
  <c r="OA169" i="65032"/>
  <c r="OA233" i="65032" s="1"/>
  <c r="OK205" i="65032"/>
  <c r="OL78" i="65032"/>
  <c r="OO206" i="65032"/>
  <c r="OP79" i="65032"/>
  <c r="OQ206" i="65032"/>
  <c r="OQ270" i="65032" s="1"/>
  <c r="OR79" i="65032"/>
  <c r="OP161" i="65032"/>
  <c r="OO225" i="65032"/>
  <c r="OP225" i="65032" s="1"/>
  <c r="OU34" i="65032"/>
  <c r="GJ34" i="65032"/>
  <c r="OS34" i="65032"/>
  <c r="OR161" i="65032"/>
  <c r="OR225" i="65032" s="1"/>
  <c r="NR160" i="65032"/>
  <c r="NQ224" i="65032"/>
  <c r="NR224" i="65032" s="1"/>
  <c r="NW33" i="65032"/>
  <c r="GD33" i="65032"/>
  <c r="NT160" i="65032"/>
  <c r="NT224" i="65032" s="1"/>
  <c r="NU33" i="65032"/>
  <c r="GG57" i="65032"/>
  <c r="OG57" i="65032"/>
  <c r="OF184" i="65032"/>
  <c r="OF248" i="65032" s="1"/>
  <c r="OI57" i="65032"/>
  <c r="OD73" i="65032"/>
  <c r="OC200" i="65032"/>
  <c r="PN81" i="65032"/>
  <c r="PM208" i="65032"/>
  <c r="OE200" i="65032"/>
  <c r="OE264" i="65032" s="1"/>
  <c r="OF73" i="65032"/>
  <c r="NV173" i="65032"/>
  <c r="NU237" i="65032"/>
  <c r="NV237" i="65032" s="1"/>
  <c r="OC248" i="65032"/>
  <c r="OD248" i="65032" s="1"/>
  <c r="OD184" i="65032"/>
  <c r="PW84" i="65032"/>
  <c r="GQ84" i="65032"/>
  <c r="PT211" i="65032"/>
  <c r="PT275" i="65032" s="1"/>
  <c r="PU84" i="65032"/>
  <c r="PO208" i="65032"/>
  <c r="PO272" i="65032" s="1"/>
  <c r="PP81" i="65032"/>
  <c r="PQ275" i="65032"/>
  <c r="PR275" i="65032" s="1"/>
  <c r="PR211" i="65032"/>
  <c r="OA46" i="65032"/>
  <c r="NY46" i="65032"/>
  <c r="GE46" i="65032"/>
  <c r="NX173" i="65032"/>
  <c r="NX237" i="65032" s="1"/>
  <c r="OQ162" i="65032"/>
  <c r="OQ226" i="65032" s="1"/>
  <c r="OR35" i="65032"/>
  <c r="ON72" i="65032"/>
  <c r="OM199" i="65032"/>
  <c r="OM263" i="65032" s="1"/>
  <c r="NR167" i="65032"/>
  <c r="NQ231" i="65032"/>
  <c r="NR231" i="65032" s="1"/>
  <c r="OF29" i="65032"/>
  <c r="OE156" i="65032"/>
  <c r="OE220" i="65032" s="1"/>
  <c r="OP35" i="65032"/>
  <c r="OO162" i="65032"/>
  <c r="ON209" i="65032"/>
  <c r="ON273" i="65032" s="1"/>
  <c r="GI82" i="65032"/>
  <c r="OO82" i="65032"/>
  <c r="OQ82" i="65032"/>
  <c r="OL209" i="65032"/>
  <c r="OK273" i="65032"/>
  <c r="OL273" i="65032" s="1"/>
  <c r="OG188" i="65032"/>
  <c r="OH61" i="65032"/>
  <c r="OD29" i="65032"/>
  <c r="OC156" i="65032"/>
  <c r="OQ183" i="65032"/>
  <c r="OQ247" i="65032" s="1"/>
  <c r="OR56" i="65032"/>
  <c r="NY68" i="65032"/>
  <c r="NX195" i="65032"/>
  <c r="NX259" i="65032" s="1"/>
  <c r="OA68" i="65032"/>
  <c r="GE68" i="65032"/>
  <c r="OK207" i="65032"/>
  <c r="OL80" i="65032"/>
  <c r="OI188" i="65032"/>
  <c r="OI252" i="65032" s="1"/>
  <c r="OJ61" i="65032"/>
  <c r="NU259" i="65032"/>
  <c r="NV259" i="65032" s="1"/>
  <c r="NV195" i="65032"/>
  <c r="OL72" i="65032"/>
  <c r="OK199" i="65032"/>
  <c r="OP56" i="65032"/>
  <c r="OO183" i="65032"/>
  <c r="OM207" i="65032"/>
  <c r="OM271" i="65032" s="1"/>
  <c r="ON80" i="65032"/>
  <c r="GD40" i="65032"/>
  <c r="NT167" i="65032"/>
  <c r="NT231" i="65032" s="1"/>
  <c r="NU40" i="65032"/>
  <c r="NW40" i="65032"/>
  <c r="OJ64" i="65032"/>
  <c r="OI191" i="65032"/>
  <c r="OI255" i="65032" s="1"/>
  <c r="NX51" i="65032"/>
  <c r="NW178" i="65032"/>
  <c r="NW242" i="65032" s="1"/>
  <c r="OH64" i="65032"/>
  <c r="OG191" i="65032"/>
  <c r="NU276" i="65032"/>
  <c r="NV276" i="65032" s="1"/>
  <c r="NV212" i="65032"/>
  <c r="NU267" i="65032"/>
  <c r="NV267" i="65032" s="1"/>
  <c r="NV203" i="65032"/>
  <c r="OA76" i="65032"/>
  <c r="NY76" i="65032"/>
  <c r="NX203" i="65032"/>
  <c r="NX267" i="65032" s="1"/>
  <c r="GE76" i="65032"/>
  <c r="GD45" i="65032"/>
  <c r="NW45" i="65032"/>
  <c r="NU45" i="65032"/>
  <c r="NT172" i="65032"/>
  <c r="NT236" i="65032" s="1"/>
  <c r="NV51" i="65032"/>
  <c r="NU178" i="65032"/>
  <c r="OA85" i="65032"/>
  <c r="NY85" i="65032"/>
  <c r="GE85" i="65032"/>
  <c r="NX212" i="65032"/>
  <c r="NX276" i="65032" s="1"/>
  <c r="NR172" i="65032"/>
  <c r="NQ236" i="65032"/>
  <c r="NR236" i="65032" s="1"/>
  <c r="NX27" i="65032"/>
  <c r="NW154" i="65032"/>
  <c r="NW218" i="65032" s="1"/>
  <c r="NY157" i="65032"/>
  <c r="NZ30" i="65032"/>
  <c r="NU44" i="65032"/>
  <c r="NW44" i="65032"/>
  <c r="GD44" i="65032"/>
  <c r="NT171" i="65032"/>
  <c r="NT235" i="65032" s="1"/>
  <c r="OP63" i="65032"/>
  <c r="OO190" i="65032"/>
  <c r="OB69" i="65032"/>
  <c r="OA196" i="65032"/>
  <c r="OA260" i="65032" s="1"/>
  <c r="OE164" i="65032"/>
  <c r="OE228" i="65032" s="1"/>
  <c r="OF37" i="65032"/>
  <c r="NV27" i="65032"/>
  <c r="NU154" i="65032"/>
  <c r="OA213" i="65032"/>
  <c r="OA277" i="65032" s="1"/>
  <c r="OB86" i="65032"/>
  <c r="OA157" i="65032"/>
  <c r="OA221" i="65032" s="1"/>
  <c r="OB30" i="65032"/>
  <c r="NR171" i="65032"/>
  <c r="NQ235" i="65032"/>
  <c r="NR235" i="65032" s="1"/>
  <c r="GD28" i="65032"/>
  <c r="NT155" i="65032"/>
  <c r="NT219" i="65032" s="1"/>
  <c r="NU28" i="65032"/>
  <c r="NW28" i="65032"/>
  <c r="NZ69" i="65032"/>
  <c r="NY196" i="65032"/>
  <c r="NR155" i="65032"/>
  <c r="NQ219" i="65032"/>
  <c r="NR219" i="65032" s="1"/>
  <c r="OQ190" i="65032"/>
  <c r="OQ254" i="65032" s="1"/>
  <c r="OR63" i="65032"/>
  <c r="NY213" i="65032"/>
  <c r="NZ86" i="65032"/>
  <c r="OC164" i="65032"/>
  <c r="OD37" i="65032"/>
  <c r="NY210" i="65032"/>
  <c r="NZ83" i="65032"/>
  <c r="OK163" i="65032"/>
  <c r="OL36" i="65032"/>
  <c r="NY54" i="65032"/>
  <c r="OA54" i="65032"/>
  <c r="NX181" i="65032"/>
  <c r="NX245" i="65032" s="1"/>
  <c r="GE54" i="65032"/>
  <c r="NY262" i="65032"/>
  <c r="NZ262" i="65032" s="1"/>
  <c r="NZ198" i="65032"/>
  <c r="OA174" i="65032"/>
  <c r="OA238" i="65032" s="1"/>
  <c r="OB47" i="65032"/>
  <c r="NZ65" i="65032"/>
  <c r="NY192" i="65032"/>
  <c r="OA186" i="65032"/>
  <c r="OA250" i="65032" s="1"/>
  <c r="OB59" i="65032"/>
  <c r="OQ67" i="65032"/>
  <c r="ON194" i="65032"/>
  <c r="ON258" i="65032" s="1"/>
  <c r="GI67" i="65032"/>
  <c r="OO67" i="65032"/>
  <c r="NU230" i="65032"/>
  <c r="NV230" i="65032" s="1"/>
  <c r="NV166" i="65032"/>
  <c r="NX166" i="65032"/>
  <c r="NX230" i="65032" s="1"/>
  <c r="GE39" i="65032"/>
  <c r="OA39" i="65032"/>
  <c r="NY39" i="65032"/>
  <c r="NZ179" i="65032"/>
  <c r="NY243" i="65032"/>
  <c r="NZ243" i="65032" s="1"/>
  <c r="OH187" i="65032"/>
  <c r="OG251" i="65032"/>
  <c r="OH251" i="65032" s="1"/>
  <c r="OB65" i="65032"/>
  <c r="OA192" i="65032"/>
  <c r="OA256" i="65032" s="1"/>
  <c r="OJ202" i="65032"/>
  <c r="OJ266" i="65032" s="1"/>
  <c r="OK75" i="65032"/>
  <c r="GH75" i="65032"/>
  <c r="OM75" i="65032"/>
  <c r="NY174" i="65032"/>
  <c r="NZ47" i="65032"/>
  <c r="OQ74" i="65032"/>
  <c r="OO74" i="65032"/>
  <c r="ON201" i="65032"/>
  <c r="ON265" i="65032" s="1"/>
  <c r="GI74" i="65032"/>
  <c r="NY186" i="65032"/>
  <c r="NZ59" i="65032"/>
  <c r="NV181" i="65032"/>
  <c r="NU245" i="65032"/>
  <c r="NV245" i="65032" s="1"/>
  <c r="OC52" i="65032"/>
  <c r="OE52" i="65032"/>
  <c r="GF52" i="65032"/>
  <c r="OB179" i="65032"/>
  <c r="OB243" i="65032" s="1"/>
  <c r="OA210" i="65032"/>
  <c r="OA274" i="65032" s="1"/>
  <c r="OB83" i="65032"/>
  <c r="OM163" i="65032"/>
  <c r="OM227" i="65032" s="1"/>
  <c r="ON36" i="65032"/>
  <c r="OM60" i="65032"/>
  <c r="GH60" i="65032"/>
  <c r="OJ187" i="65032"/>
  <c r="OJ251" i="65032" s="1"/>
  <c r="OK60" i="65032"/>
  <c r="OH202" i="65032"/>
  <c r="OG266" i="65032"/>
  <c r="OH266" i="65032" s="1"/>
  <c r="OK265" i="65032"/>
  <c r="OL265" i="65032" s="1"/>
  <c r="OL201" i="65032"/>
  <c r="OB198" i="65032"/>
  <c r="OB262" i="65032" s="1"/>
  <c r="OC71" i="65032"/>
  <c r="GF71" i="65032"/>
  <c r="OE71" i="65032"/>
  <c r="OL194" i="65032"/>
  <c r="OK258" i="65032"/>
  <c r="OL258" i="65032" s="1"/>
  <c r="NV204" i="65032"/>
  <c r="NU268" i="65032"/>
  <c r="NV268" i="65032" s="1"/>
  <c r="NY77" i="65032"/>
  <c r="OA77" i="65032"/>
  <c r="GE77" i="65032"/>
  <c r="NX204" i="65032"/>
  <c r="NX268" i="65032" s="1"/>
  <c r="NY53" i="65032"/>
  <c r="GE53" i="65032"/>
  <c r="OA53" i="65032"/>
  <c r="NX180" i="65032"/>
  <c r="NX244" i="65032" s="1"/>
  <c r="NV182" i="65032"/>
  <c r="NU246" i="65032"/>
  <c r="NV246" i="65032" s="1"/>
  <c r="NV180" i="65032"/>
  <c r="NU244" i="65032"/>
  <c r="NV244" i="65032" s="1"/>
  <c r="OA55" i="65032"/>
  <c r="NY55" i="65032"/>
  <c r="GE55" i="65032"/>
  <c r="NX182" i="65032"/>
  <c r="NX246" i="65032" s="1"/>
  <c r="OA58" i="65032"/>
  <c r="NY58" i="65032"/>
  <c r="GE58" i="65032"/>
  <c r="NX185" i="65032"/>
  <c r="NX249" i="65032" s="1"/>
  <c r="NV185" i="65032"/>
  <c r="NU249" i="65032"/>
  <c r="NV249" i="65032" s="1"/>
  <c r="OK257" i="65032" l="1"/>
  <c r="OL257" i="65032" s="1"/>
  <c r="OL193" i="65032"/>
  <c r="OO66" i="65032"/>
  <c r="OQ66" i="65032"/>
  <c r="GI66" i="65032"/>
  <c r="ON193" i="65032"/>
  <c r="ON257" i="65032" s="1"/>
  <c r="OL48" i="65032"/>
  <c r="OK175" i="65032"/>
  <c r="OM175" i="65032"/>
  <c r="OM239" i="65032" s="1"/>
  <c r="ON48" i="65032"/>
  <c r="OA49" i="65032"/>
  <c r="GE49" i="65032"/>
  <c r="NX176" i="65032"/>
  <c r="NX240" i="65032" s="1"/>
  <c r="NY49" i="65032"/>
  <c r="NU240" i="65032"/>
  <c r="NV240" i="65032" s="1"/>
  <c r="NV176" i="65032"/>
  <c r="OR197" i="65032"/>
  <c r="OR261" i="65032" s="1"/>
  <c r="OS70" i="65032"/>
  <c r="OU70" i="65032"/>
  <c r="GJ70" i="65032"/>
  <c r="OO261" i="65032"/>
  <c r="OP261" i="65032" s="1"/>
  <c r="OP197" i="65032"/>
  <c r="PA241" i="65032"/>
  <c r="PB241" i="65032" s="1"/>
  <c r="PB177" i="65032"/>
  <c r="PD177" i="65032"/>
  <c r="PD241" i="65032" s="1"/>
  <c r="PE50" i="65032"/>
  <c r="GM50" i="65032"/>
  <c r="PG50" i="65032"/>
  <c r="OK222" i="65032"/>
  <c r="OL222" i="65032" s="1"/>
  <c r="OL158" i="65032"/>
  <c r="GI31" i="65032"/>
  <c r="OQ31" i="65032"/>
  <c r="ON158" i="65032"/>
  <c r="ON222" i="65032" s="1"/>
  <c r="OO31" i="65032"/>
  <c r="NU223" i="65032"/>
  <c r="NV223" i="65032" s="1"/>
  <c r="NV159" i="65032"/>
  <c r="NX165" i="65032"/>
  <c r="NX229" i="65032" s="1"/>
  <c r="OA38" i="65032"/>
  <c r="NY38" i="65032"/>
  <c r="GE38" i="65032"/>
  <c r="NV165" i="65032"/>
  <c r="NU229" i="65032"/>
  <c r="NV229" i="65032" s="1"/>
  <c r="NY32" i="65032"/>
  <c r="OA32" i="65032"/>
  <c r="NX159" i="65032"/>
  <c r="NX223" i="65032" s="1"/>
  <c r="GE32" i="65032"/>
  <c r="OA170" i="65032"/>
  <c r="OA234" i="65032" s="1"/>
  <c r="OB43" i="65032"/>
  <c r="NY170" i="65032"/>
  <c r="NZ43" i="65032"/>
  <c r="GD24" i="65032"/>
  <c r="NZ169" i="65032"/>
  <c r="NY233" i="65032"/>
  <c r="NZ233" i="65032" s="1"/>
  <c r="GF42" i="65032"/>
  <c r="OC42" i="65032"/>
  <c r="OE42" i="65032"/>
  <c r="OB169" i="65032"/>
  <c r="OB233" i="65032" s="1"/>
  <c r="OF41" i="65032"/>
  <c r="OE168" i="65032"/>
  <c r="OE232" i="65032" s="1"/>
  <c r="OL205" i="65032"/>
  <c r="OK269" i="65032"/>
  <c r="OL269" i="65032" s="1"/>
  <c r="OO78" i="65032"/>
  <c r="OQ78" i="65032"/>
  <c r="ON205" i="65032"/>
  <c r="ON269" i="65032" s="1"/>
  <c r="GI78" i="65032"/>
  <c r="OD41" i="65032"/>
  <c r="OC168" i="65032"/>
  <c r="OP206" i="65032"/>
  <c r="OO270" i="65032"/>
  <c r="OP270" i="65032" s="1"/>
  <c r="OS79" i="65032"/>
  <c r="GJ79" i="65032"/>
  <c r="OU79" i="65032"/>
  <c r="OR206" i="65032"/>
  <c r="OR270" i="65032" s="1"/>
  <c r="NU160" i="65032"/>
  <c r="NV33" i="65032"/>
  <c r="OS161" i="65032"/>
  <c r="OT34" i="65032"/>
  <c r="NX33" i="65032"/>
  <c r="NW160" i="65032"/>
  <c r="NW224" i="65032" s="1"/>
  <c r="OV34" i="65032"/>
  <c r="OU161" i="65032"/>
  <c r="OU225" i="65032" s="1"/>
  <c r="NY173" i="65032"/>
  <c r="NZ46" i="65032"/>
  <c r="PP208" i="65032"/>
  <c r="PP272" i="65032" s="1"/>
  <c r="PQ81" i="65032"/>
  <c r="PS81" i="65032"/>
  <c r="GP81" i="65032"/>
  <c r="GG73" i="65032"/>
  <c r="OF200" i="65032"/>
  <c r="OF264" i="65032" s="1"/>
  <c r="OG73" i="65032"/>
  <c r="OI73" i="65032"/>
  <c r="OC264" i="65032"/>
  <c r="OD264" i="65032" s="1"/>
  <c r="OD200" i="65032"/>
  <c r="OB46" i="65032"/>
  <c r="OA173" i="65032"/>
  <c r="OA237" i="65032" s="1"/>
  <c r="PX84" i="65032"/>
  <c r="PW211" i="65032"/>
  <c r="PW275" i="65032" s="1"/>
  <c r="PV84" i="65032"/>
  <c r="PU211" i="65032"/>
  <c r="PM272" i="65032"/>
  <c r="PN272" i="65032" s="1"/>
  <c r="PN208" i="65032"/>
  <c r="OI184" i="65032"/>
  <c r="OI248" i="65032" s="1"/>
  <c r="OJ57" i="65032"/>
  <c r="OG184" i="65032"/>
  <c r="OH57" i="65032"/>
  <c r="NX40" i="65032"/>
  <c r="NW167" i="65032"/>
  <c r="NW231" i="65032" s="1"/>
  <c r="OO247" i="65032"/>
  <c r="OP247" i="65032" s="1"/>
  <c r="OP183" i="65032"/>
  <c r="OS56" i="65032"/>
  <c r="OU56" i="65032"/>
  <c r="OR183" i="65032"/>
  <c r="OR247" i="65032" s="1"/>
  <c r="GJ56" i="65032"/>
  <c r="OQ209" i="65032"/>
  <c r="OQ273" i="65032" s="1"/>
  <c r="OR82" i="65032"/>
  <c r="OO226" i="65032"/>
  <c r="OP226" i="65032" s="1"/>
  <c r="OP162" i="65032"/>
  <c r="NV40" i="65032"/>
  <c r="NU167" i="65032"/>
  <c r="OB68" i="65032"/>
  <c r="OA195" i="65032"/>
  <c r="OA259" i="65032" s="1"/>
  <c r="OG252" i="65032"/>
  <c r="OH252" i="65032" s="1"/>
  <c r="OH188" i="65032"/>
  <c r="OP82" i="65032"/>
  <c r="OO209" i="65032"/>
  <c r="OQ72" i="65032"/>
  <c r="OO72" i="65032"/>
  <c r="GI72" i="65032"/>
  <c r="ON199" i="65032"/>
  <c r="ON263" i="65032" s="1"/>
  <c r="OO80" i="65032"/>
  <c r="OQ80" i="65032"/>
  <c r="ON207" i="65032"/>
  <c r="ON271" i="65032" s="1"/>
  <c r="GI80" i="65032"/>
  <c r="OL199" i="65032"/>
  <c r="OK263" i="65032"/>
  <c r="OL263" i="65032" s="1"/>
  <c r="OJ188" i="65032"/>
  <c r="OJ252" i="65032" s="1"/>
  <c r="OM61" i="65032"/>
  <c r="OK61" i="65032"/>
  <c r="GH61" i="65032"/>
  <c r="OC220" i="65032"/>
  <c r="OD220" i="65032" s="1"/>
  <c r="OD156" i="65032"/>
  <c r="OS35" i="65032"/>
  <c r="OU35" i="65032"/>
  <c r="GJ35" i="65032"/>
  <c r="OR162" i="65032"/>
  <c r="OR226" i="65032" s="1"/>
  <c r="OL207" i="65032"/>
  <c r="OK271" i="65032"/>
  <c r="OL271" i="65032" s="1"/>
  <c r="NZ68" i="65032"/>
  <c r="NY195" i="65032"/>
  <c r="OI29" i="65032"/>
  <c r="GG29" i="65032"/>
  <c r="OF156" i="65032"/>
  <c r="OF220" i="65032" s="1"/>
  <c r="OG29" i="65032"/>
  <c r="NU242" i="65032"/>
  <c r="NV242" i="65032" s="1"/>
  <c r="NV178" i="65032"/>
  <c r="NX45" i="65032"/>
  <c r="NW172" i="65032"/>
  <c r="NW236" i="65032" s="1"/>
  <c r="NZ76" i="65032"/>
  <c r="NY203" i="65032"/>
  <c r="OB76" i="65032"/>
  <c r="OA203" i="65032"/>
  <c r="OA267" i="65032" s="1"/>
  <c r="OM64" i="65032"/>
  <c r="OK64" i="65032"/>
  <c r="OJ191" i="65032"/>
  <c r="OJ255" i="65032" s="1"/>
  <c r="GH64" i="65032"/>
  <c r="NY212" i="65032"/>
  <c r="NZ85" i="65032"/>
  <c r="OG255" i="65032"/>
  <c r="OH255" i="65032" s="1"/>
  <c r="OH191" i="65032"/>
  <c r="OA212" i="65032"/>
  <c r="OA276" i="65032" s="1"/>
  <c r="OB85" i="65032"/>
  <c r="NU172" i="65032"/>
  <c r="NV45" i="65032"/>
  <c r="GE51" i="65032"/>
  <c r="OA51" i="65032"/>
  <c r="NY51" i="65032"/>
  <c r="NX178" i="65032"/>
  <c r="NX242" i="65032" s="1"/>
  <c r="NX28" i="65032"/>
  <c r="NW155" i="65032"/>
  <c r="NW219" i="65032" s="1"/>
  <c r="OB213" i="65032"/>
  <c r="OB277" i="65032" s="1"/>
  <c r="OC86" i="65032"/>
  <c r="OE86" i="65032"/>
  <c r="GF86" i="65032"/>
  <c r="OO254" i="65032"/>
  <c r="OP254" i="65032" s="1"/>
  <c r="OP190" i="65032"/>
  <c r="NW171" i="65032"/>
  <c r="NW235" i="65032" s="1"/>
  <c r="NX44" i="65032"/>
  <c r="OC228" i="65032"/>
  <c r="OD228" i="65032" s="1"/>
  <c r="OD164" i="65032"/>
  <c r="NV28" i="65032"/>
  <c r="NU155" i="65032"/>
  <c r="NU171" i="65032"/>
  <c r="NV44" i="65032"/>
  <c r="NY27" i="65032"/>
  <c r="OA27" i="65032"/>
  <c r="GE27" i="65032"/>
  <c r="NX154" i="65032"/>
  <c r="NX218" i="65032" s="1"/>
  <c r="GJ63" i="65032"/>
  <c r="OU63" i="65032"/>
  <c r="OR190" i="65032"/>
  <c r="OR254" i="65032" s="1"/>
  <c r="OS63" i="65032"/>
  <c r="NZ196" i="65032"/>
  <c r="NY260" i="65032"/>
  <c r="NZ260" i="65032" s="1"/>
  <c r="OE30" i="65032"/>
  <c r="OC30" i="65032"/>
  <c r="GF30" i="65032"/>
  <c r="OB157" i="65032"/>
  <c r="OB221" i="65032" s="1"/>
  <c r="NV154" i="65032"/>
  <c r="NU218" i="65032"/>
  <c r="NV218" i="65032" s="1"/>
  <c r="OF164" i="65032"/>
  <c r="OF228" i="65032" s="1"/>
  <c r="OI37" i="65032"/>
  <c r="GG37" i="65032"/>
  <c r="OG37" i="65032"/>
  <c r="NZ213" i="65032"/>
  <c r="NY277" i="65032"/>
  <c r="NZ277" i="65032" s="1"/>
  <c r="GF69" i="65032"/>
  <c r="OB196" i="65032"/>
  <c r="OB260" i="65032" s="1"/>
  <c r="OC69" i="65032"/>
  <c r="OE69" i="65032"/>
  <c r="NZ157" i="65032"/>
  <c r="NY221" i="65032"/>
  <c r="NZ221" i="65032" s="1"/>
  <c r="OE198" i="65032"/>
  <c r="OE262" i="65032" s="1"/>
  <c r="OF71" i="65032"/>
  <c r="OK187" i="65032"/>
  <c r="OL60" i="65032"/>
  <c r="OO36" i="65032"/>
  <c r="GI36" i="65032"/>
  <c r="ON163" i="65032"/>
  <c r="ON227" i="65032" s="1"/>
  <c r="OQ36" i="65032"/>
  <c r="OM202" i="65032"/>
  <c r="OM266" i="65032" s="1"/>
  <c r="ON75" i="65032"/>
  <c r="NY166" i="65032"/>
  <c r="NZ39" i="65032"/>
  <c r="OC59" i="65032"/>
  <c r="OE59" i="65032"/>
  <c r="GF59" i="65032"/>
  <c r="OB186" i="65032"/>
  <c r="OB250" i="65032" s="1"/>
  <c r="OA181" i="65032"/>
  <c r="OA245" i="65032" s="1"/>
  <c r="OB54" i="65032"/>
  <c r="NZ174" i="65032"/>
  <c r="NY238" i="65032"/>
  <c r="NZ238" i="65032" s="1"/>
  <c r="OQ194" i="65032"/>
  <c r="OQ258" i="65032" s="1"/>
  <c r="OR67" i="65032"/>
  <c r="OC198" i="65032"/>
  <c r="OD71" i="65032"/>
  <c r="OB210" i="65032"/>
  <c r="OB274" i="65032" s="1"/>
  <c r="OE83" i="65032"/>
  <c r="GF83" i="65032"/>
  <c r="OC83" i="65032"/>
  <c r="OF52" i="65032"/>
  <c r="OE179" i="65032"/>
  <c r="OE243" i="65032" s="1"/>
  <c r="OO201" i="65032"/>
  <c r="OP74" i="65032"/>
  <c r="OK202" i="65032"/>
  <c r="OL75" i="65032"/>
  <c r="OO194" i="65032"/>
  <c r="OP67" i="65032"/>
  <c r="NY256" i="65032"/>
  <c r="NZ256" i="65032" s="1"/>
  <c r="NZ192" i="65032"/>
  <c r="OE47" i="65032"/>
  <c r="OC47" i="65032"/>
  <c r="GF47" i="65032"/>
  <c r="OB174" i="65032"/>
  <c r="OB238" i="65032" s="1"/>
  <c r="OB39" i="65032"/>
  <c r="OA166" i="65032"/>
  <c r="OA230" i="65032" s="1"/>
  <c r="NY181" i="65032"/>
  <c r="NZ54" i="65032"/>
  <c r="NZ210" i="65032"/>
  <c r="NY274" i="65032"/>
  <c r="NZ274" i="65032" s="1"/>
  <c r="ON60" i="65032"/>
  <c r="OM187" i="65032"/>
  <c r="OM251" i="65032" s="1"/>
  <c r="OD52" i="65032"/>
  <c r="OC179" i="65032"/>
  <c r="NZ186" i="65032"/>
  <c r="NY250" i="65032"/>
  <c r="NZ250" i="65032" s="1"/>
  <c r="OR74" i="65032"/>
  <c r="OQ201" i="65032"/>
  <c r="OQ265" i="65032" s="1"/>
  <c r="OB192" i="65032"/>
  <c r="OB256" i="65032" s="1"/>
  <c r="OC65" i="65032"/>
  <c r="GF65" i="65032"/>
  <c r="OE65" i="65032"/>
  <c r="OL163" i="65032"/>
  <c r="OK227" i="65032"/>
  <c r="OL227" i="65032" s="1"/>
  <c r="OB77" i="65032"/>
  <c r="OA204" i="65032"/>
  <c r="OA268" i="65032" s="1"/>
  <c r="NZ77" i="65032"/>
  <c r="NY204" i="65032"/>
  <c r="NZ55" i="65032"/>
  <c r="NY182" i="65032"/>
  <c r="OB55" i="65032"/>
  <c r="OA182" i="65032"/>
  <c r="OA246" i="65032" s="1"/>
  <c r="OB53" i="65032"/>
  <c r="OA180" i="65032"/>
  <c r="OA244" i="65032" s="1"/>
  <c r="NY180" i="65032"/>
  <c r="NZ53" i="65032"/>
  <c r="NZ58" i="65032"/>
  <c r="NY185" i="65032"/>
  <c r="OB58" i="65032"/>
  <c r="OA185" i="65032"/>
  <c r="OA249" i="65032" s="1"/>
  <c r="OQ193" i="65032" l="1"/>
  <c r="OQ257" i="65032" s="1"/>
  <c r="OR66" i="65032"/>
  <c r="OO193" i="65032"/>
  <c r="OP66" i="65032"/>
  <c r="OK239" i="65032"/>
  <c r="OL239" i="65032" s="1"/>
  <c r="OL175" i="65032"/>
  <c r="OO48" i="65032"/>
  <c r="OQ48" i="65032"/>
  <c r="GI48" i="65032"/>
  <c r="ON175" i="65032"/>
  <c r="ON239" i="65032" s="1"/>
  <c r="NY176" i="65032"/>
  <c r="NZ49" i="65032"/>
  <c r="OB49" i="65032"/>
  <c r="OA176" i="65032"/>
  <c r="OA240" i="65032" s="1"/>
  <c r="OU197" i="65032"/>
  <c r="OU261" i="65032" s="1"/>
  <c r="OV70" i="65032"/>
  <c r="OS197" i="65032"/>
  <c r="OT70" i="65032"/>
  <c r="PG177" i="65032"/>
  <c r="PG241" i="65032" s="1"/>
  <c r="PH50" i="65032"/>
  <c r="PE177" i="65032"/>
  <c r="PF50" i="65032"/>
  <c r="OB32" i="65032"/>
  <c r="OA159" i="65032"/>
  <c r="OA223" i="65032" s="1"/>
  <c r="OQ158" i="65032"/>
  <c r="OQ222" i="65032" s="1"/>
  <c r="OR31" i="65032"/>
  <c r="NZ32" i="65032"/>
  <c r="NY159" i="65032"/>
  <c r="NZ38" i="65032"/>
  <c r="NY165" i="65032"/>
  <c r="OB38" i="65032"/>
  <c r="OA165" i="65032"/>
  <c r="OA229" i="65032" s="1"/>
  <c r="OP31" i="65032"/>
  <c r="OO158" i="65032"/>
  <c r="NY234" i="65032"/>
  <c r="NZ234" i="65032" s="1"/>
  <c r="NZ170" i="65032"/>
  <c r="OC43" i="65032"/>
  <c r="OB170" i="65032"/>
  <c r="OB234" i="65032" s="1"/>
  <c r="GF43" i="65032"/>
  <c r="OE43" i="65032"/>
  <c r="OD168" i="65032"/>
  <c r="OC232" i="65032"/>
  <c r="OD232" i="65032" s="1"/>
  <c r="OR78" i="65032"/>
  <c r="OQ205" i="65032"/>
  <c r="OQ269" i="65032" s="1"/>
  <c r="OC169" i="65032"/>
  <c r="OD42" i="65032"/>
  <c r="OP78" i="65032"/>
  <c r="OO205" i="65032"/>
  <c r="GG41" i="65032"/>
  <c r="OG41" i="65032"/>
  <c r="OF168" i="65032"/>
  <c r="OF232" i="65032" s="1"/>
  <c r="OI41" i="65032"/>
  <c r="OE169" i="65032"/>
  <c r="OE233" i="65032" s="1"/>
  <c r="OF42" i="65032"/>
  <c r="OU206" i="65032"/>
  <c r="OU270" i="65032" s="1"/>
  <c r="OV79" i="65032"/>
  <c r="OT79" i="65032"/>
  <c r="OS206" i="65032"/>
  <c r="GK34" i="65032"/>
  <c r="OV161" i="65032"/>
  <c r="OV225" i="65032" s="1"/>
  <c r="OY34" i="65032"/>
  <c r="OW34" i="65032"/>
  <c r="GE33" i="65032"/>
  <c r="NX160" i="65032"/>
  <c r="NX224" i="65032" s="1"/>
  <c r="OA33" i="65032"/>
  <c r="NY33" i="65032"/>
  <c r="OT161" i="65032"/>
  <c r="OS225" i="65032"/>
  <c r="OT225" i="65032" s="1"/>
  <c r="NV160" i="65032"/>
  <c r="NU224" i="65032"/>
  <c r="NV224" i="65032" s="1"/>
  <c r="OG248" i="65032"/>
  <c r="OH248" i="65032" s="1"/>
  <c r="OH184" i="65032"/>
  <c r="GR84" i="65032"/>
  <c r="PX211" i="65032"/>
  <c r="PX275" i="65032" s="1"/>
  <c r="QA84" i="65032"/>
  <c r="PY84" i="65032"/>
  <c r="OM57" i="65032"/>
  <c r="OK57" i="65032"/>
  <c r="OJ184" i="65032"/>
  <c r="OJ248" i="65032" s="1"/>
  <c r="GH57" i="65032"/>
  <c r="PV211" i="65032"/>
  <c r="PU275" i="65032"/>
  <c r="PV275" i="65032" s="1"/>
  <c r="OI200" i="65032"/>
  <c r="OI264" i="65032" s="1"/>
  <c r="OJ73" i="65032"/>
  <c r="PQ208" i="65032"/>
  <c r="PR81" i="65032"/>
  <c r="OC46" i="65032"/>
  <c r="OE46" i="65032"/>
  <c r="GF46" i="65032"/>
  <c r="OB173" i="65032"/>
  <c r="OB237" i="65032" s="1"/>
  <c r="OH73" i="65032"/>
  <c r="OG200" i="65032"/>
  <c r="PT81" i="65032"/>
  <c r="PS208" i="65032"/>
  <c r="PS272" i="65032" s="1"/>
  <c r="NZ173" i="65032"/>
  <c r="NY237" i="65032"/>
  <c r="NZ237" i="65032" s="1"/>
  <c r="OV35" i="65032"/>
  <c r="OU162" i="65032"/>
  <c r="OU226" i="65032" s="1"/>
  <c r="OQ207" i="65032"/>
  <c r="OQ271" i="65032" s="1"/>
  <c r="OR80" i="65032"/>
  <c r="OP72" i="65032"/>
  <c r="OO199" i="65032"/>
  <c r="NU231" i="65032"/>
  <c r="NV231" i="65032" s="1"/>
  <c r="NV167" i="65032"/>
  <c r="OS82" i="65032"/>
  <c r="GJ82" i="65032"/>
  <c r="OU82" i="65032"/>
  <c r="OR209" i="65032"/>
  <c r="OR273" i="65032" s="1"/>
  <c r="OJ29" i="65032"/>
  <c r="OI156" i="65032"/>
  <c r="OI220" i="65032" s="1"/>
  <c r="OS162" i="65032"/>
  <c r="OT35" i="65032"/>
  <c r="OK188" i="65032"/>
  <c r="OL61" i="65032"/>
  <c r="OP80" i="65032"/>
  <c r="OO207" i="65032"/>
  <c r="OR72" i="65032"/>
  <c r="OQ199" i="65032"/>
  <c r="OQ263" i="65032" s="1"/>
  <c r="OC68" i="65032"/>
  <c r="OB195" i="65032"/>
  <c r="OB259" i="65032" s="1"/>
  <c r="GF68" i="65032"/>
  <c r="OE68" i="65032"/>
  <c r="OH29" i="65032"/>
  <c r="OG156" i="65032"/>
  <c r="NZ195" i="65032"/>
  <c r="NY259" i="65032"/>
  <c r="NZ259" i="65032" s="1"/>
  <c r="ON61" i="65032"/>
  <c r="OM188" i="65032"/>
  <c r="OM252" i="65032" s="1"/>
  <c r="OP209" i="65032"/>
  <c r="OO273" i="65032"/>
  <c r="OP273" i="65032" s="1"/>
  <c r="OV56" i="65032"/>
  <c r="OU183" i="65032"/>
  <c r="OU247" i="65032" s="1"/>
  <c r="OT56" i="65032"/>
  <c r="OS183" i="65032"/>
  <c r="NY40" i="65032"/>
  <c r="GE40" i="65032"/>
  <c r="NX167" i="65032"/>
  <c r="NX231" i="65032" s="1"/>
  <c r="OA40" i="65032"/>
  <c r="OB51" i="65032"/>
  <c r="OA178" i="65032"/>
  <c r="OA242" i="65032" s="1"/>
  <c r="NU236" i="65032"/>
  <c r="NV236" i="65032" s="1"/>
  <c r="NV172" i="65032"/>
  <c r="OB203" i="65032"/>
  <c r="OB267" i="65032" s="1"/>
  <c r="OE76" i="65032"/>
  <c r="OC76" i="65032"/>
  <c r="GF76" i="65032"/>
  <c r="GE45" i="65032"/>
  <c r="OA45" i="65032"/>
  <c r="NY45" i="65032"/>
  <c r="NX172" i="65032"/>
  <c r="NX236" i="65032" s="1"/>
  <c r="OC85" i="65032"/>
  <c r="OE85" i="65032"/>
  <c r="OB212" i="65032"/>
  <c r="OB276" i="65032" s="1"/>
  <c r="GF85" i="65032"/>
  <c r="OK191" i="65032"/>
  <c r="OL64" i="65032"/>
  <c r="NZ203" i="65032"/>
  <c r="NY267" i="65032"/>
  <c r="NZ267" i="65032" s="1"/>
  <c r="NZ51" i="65032"/>
  <c r="NY178" i="65032"/>
  <c r="NZ212" i="65032"/>
  <c r="NY276" i="65032"/>
  <c r="NZ276" i="65032" s="1"/>
  <c r="OM191" i="65032"/>
  <c r="OM255" i="65032" s="1"/>
  <c r="ON64" i="65032"/>
  <c r="OG164" i="65032"/>
  <c r="OH37" i="65032"/>
  <c r="OD30" i="65032"/>
  <c r="OC157" i="65032"/>
  <c r="OF30" i="65032"/>
  <c r="OE157" i="65032"/>
  <c r="OE221" i="65032" s="1"/>
  <c r="NV171" i="65032"/>
  <c r="NU235" i="65032"/>
  <c r="NV235" i="65032" s="1"/>
  <c r="NY28" i="65032"/>
  <c r="GE28" i="65032"/>
  <c r="NX155" i="65032"/>
  <c r="NX219" i="65032" s="1"/>
  <c r="OA28" i="65032"/>
  <c r="OF69" i="65032"/>
  <c r="OE196" i="65032"/>
  <c r="OE260" i="65032" s="1"/>
  <c r="OI164" i="65032"/>
  <c r="OI228" i="65032" s="1"/>
  <c r="OJ37" i="65032"/>
  <c r="OV63" i="65032"/>
  <c r="OU190" i="65032"/>
  <c r="OU254" i="65032" s="1"/>
  <c r="OB27" i="65032"/>
  <c r="OA154" i="65032"/>
  <c r="OA218" i="65032" s="1"/>
  <c r="NU219" i="65032"/>
  <c r="NV219" i="65032" s="1"/>
  <c r="NV155" i="65032"/>
  <c r="NY44" i="65032"/>
  <c r="GE44" i="65032"/>
  <c r="NX171" i="65032"/>
  <c r="NX235" i="65032" s="1"/>
  <c r="OA44" i="65032"/>
  <c r="OD86" i="65032"/>
  <c r="OC213" i="65032"/>
  <c r="OT63" i="65032"/>
  <c r="OS190" i="65032"/>
  <c r="OF86" i="65032"/>
  <c r="OE213" i="65032"/>
  <c r="OE277" i="65032" s="1"/>
  <c r="OD69" i="65032"/>
  <c r="OC196" i="65032"/>
  <c r="NZ27" i="65032"/>
  <c r="NY154" i="65032"/>
  <c r="OD65" i="65032"/>
  <c r="OC192" i="65032"/>
  <c r="OD83" i="65032"/>
  <c r="OC210" i="65032"/>
  <c r="OE54" i="65032"/>
  <c r="OC54" i="65032"/>
  <c r="GF54" i="65032"/>
  <c r="OB181" i="65032"/>
  <c r="OB245" i="65032" s="1"/>
  <c r="OQ163" i="65032"/>
  <c r="OQ227" i="65032" s="1"/>
  <c r="OR36" i="65032"/>
  <c r="OK266" i="65032"/>
  <c r="OL266" i="65032" s="1"/>
  <c r="OL202" i="65032"/>
  <c r="OI52" i="65032"/>
  <c r="OG52" i="65032"/>
  <c r="GG52" i="65032"/>
  <c r="OF179" i="65032"/>
  <c r="OF243" i="65032" s="1"/>
  <c r="OD198" i="65032"/>
  <c r="OC262" i="65032"/>
  <c r="OD262" i="65032" s="1"/>
  <c r="NY230" i="65032"/>
  <c r="NZ230" i="65032" s="1"/>
  <c r="NZ166" i="65032"/>
  <c r="OF65" i="65032"/>
  <c r="OE192" i="65032"/>
  <c r="OE256" i="65032" s="1"/>
  <c r="OD179" i="65032"/>
  <c r="OC243" i="65032"/>
  <c r="OD243" i="65032" s="1"/>
  <c r="OD47" i="65032"/>
  <c r="OC174" i="65032"/>
  <c r="OE210" i="65032"/>
  <c r="OE274" i="65032" s="1"/>
  <c r="OF83" i="65032"/>
  <c r="GJ67" i="65032"/>
  <c r="OU67" i="65032"/>
  <c r="OR194" i="65032"/>
  <c r="OR258" i="65032" s="1"/>
  <c r="OS67" i="65032"/>
  <c r="OF59" i="65032"/>
  <c r="OE186" i="65032"/>
  <c r="OE250" i="65032" s="1"/>
  <c r="ON202" i="65032"/>
  <c r="ON266" i="65032" s="1"/>
  <c r="OO75" i="65032"/>
  <c r="OQ75" i="65032"/>
  <c r="GI75" i="65032"/>
  <c r="OF198" i="65032"/>
  <c r="OF262" i="65032" s="1"/>
  <c r="OG71" i="65032"/>
  <c r="GG71" i="65032"/>
  <c r="OI71" i="65032"/>
  <c r="OP194" i="65032"/>
  <c r="OO258" i="65032"/>
  <c r="OP258" i="65032" s="1"/>
  <c r="OS74" i="65032"/>
  <c r="GJ74" i="65032"/>
  <c r="OR201" i="65032"/>
  <c r="OR265" i="65032" s="1"/>
  <c r="OU74" i="65032"/>
  <c r="OQ60" i="65032"/>
  <c r="OO60" i="65032"/>
  <c r="ON187" i="65032"/>
  <c r="ON251" i="65032" s="1"/>
  <c r="GI60" i="65032"/>
  <c r="NZ181" i="65032"/>
  <c r="NY245" i="65032"/>
  <c r="NZ245" i="65032" s="1"/>
  <c r="GF39" i="65032"/>
  <c r="OE39" i="65032"/>
  <c r="OC39" i="65032"/>
  <c r="OB166" i="65032"/>
  <c r="OB230" i="65032" s="1"/>
  <c r="OF47" i="65032"/>
  <c r="OE174" i="65032"/>
  <c r="OE238" i="65032" s="1"/>
  <c r="OP201" i="65032"/>
  <c r="OO265" i="65032"/>
  <c r="OP265" i="65032" s="1"/>
  <c r="OD59" i="65032"/>
  <c r="OC186" i="65032"/>
  <c r="OP36" i="65032"/>
  <c r="OO163" i="65032"/>
  <c r="OK251" i="65032"/>
  <c r="OL251" i="65032" s="1"/>
  <c r="OL187" i="65032"/>
  <c r="NZ204" i="65032"/>
  <c r="NY268" i="65032"/>
  <c r="NZ268" i="65032" s="1"/>
  <c r="OE77" i="65032"/>
  <c r="OC77" i="65032"/>
  <c r="GF77" i="65032"/>
  <c r="OB204" i="65032"/>
  <c r="OB268" i="65032" s="1"/>
  <c r="NZ182" i="65032"/>
  <c r="NY246" i="65032"/>
  <c r="NZ246" i="65032" s="1"/>
  <c r="NY244" i="65032"/>
  <c r="NZ244" i="65032" s="1"/>
  <c r="NZ180" i="65032"/>
  <c r="OB180" i="65032"/>
  <c r="OB244" i="65032" s="1"/>
  <c r="OC53" i="65032"/>
  <c r="GF53" i="65032"/>
  <c r="OE53" i="65032"/>
  <c r="OE55" i="65032"/>
  <c r="OC55" i="65032"/>
  <c r="GF55" i="65032"/>
  <c r="OB182" i="65032"/>
  <c r="OB246" i="65032" s="1"/>
  <c r="NY249" i="65032"/>
  <c r="NZ249" i="65032" s="1"/>
  <c r="NZ185" i="65032"/>
  <c r="OE58" i="65032"/>
  <c r="OC58" i="65032"/>
  <c r="OB185" i="65032"/>
  <c r="OB249" i="65032" s="1"/>
  <c r="GF58" i="65032"/>
  <c r="OO257" i="65032" l="1"/>
  <c r="OP257" i="65032" s="1"/>
  <c r="OP193" i="65032"/>
  <c r="OR193" i="65032"/>
  <c r="OR257" i="65032" s="1"/>
  <c r="OS66" i="65032"/>
  <c r="GJ66" i="65032"/>
  <c r="OU66" i="65032"/>
  <c r="OQ175" i="65032"/>
  <c r="OQ239" i="65032" s="1"/>
  <c r="OR48" i="65032"/>
  <c r="OO175" i="65032"/>
  <c r="OP48" i="65032"/>
  <c r="GF49" i="65032"/>
  <c r="OB176" i="65032"/>
  <c r="OB240" i="65032" s="1"/>
  <c r="OE49" i="65032"/>
  <c r="OC49" i="65032"/>
  <c r="NZ176" i="65032"/>
  <c r="NY240" i="65032"/>
  <c r="NZ240" i="65032" s="1"/>
  <c r="OS261" i="65032"/>
  <c r="OT261" i="65032" s="1"/>
  <c r="OT197" i="65032"/>
  <c r="OV197" i="65032"/>
  <c r="OV261" i="65032" s="1"/>
  <c r="GK70" i="65032"/>
  <c r="OW70" i="65032"/>
  <c r="OY70" i="65032"/>
  <c r="PK50" i="65032"/>
  <c r="PI50" i="65032"/>
  <c r="GN50" i="65032"/>
  <c r="PH177" i="65032"/>
  <c r="PH241" i="65032" s="1"/>
  <c r="PF177" i="65032"/>
  <c r="PE241" i="65032"/>
  <c r="PF241" i="65032" s="1"/>
  <c r="OO222" i="65032"/>
  <c r="OP222" i="65032" s="1"/>
  <c r="OP158" i="65032"/>
  <c r="NY229" i="65032"/>
  <c r="NZ229" i="65032" s="1"/>
  <c r="NZ165" i="65032"/>
  <c r="GJ31" i="65032"/>
  <c r="OS31" i="65032"/>
  <c r="OU31" i="65032"/>
  <c r="OR158" i="65032"/>
  <c r="OR222" i="65032" s="1"/>
  <c r="NY223" i="65032"/>
  <c r="NZ223" i="65032" s="1"/>
  <c r="NZ159" i="65032"/>
  <c r="OC38" i="65032"/>
  <c r="GF38" i="65032"/>
  <c r="OB165" i="65032"/>
  <c r="OB229" i="65032" s="1"/>
  <c r="OE38" i="65032"/>
  <c r="OC32" i="65032"/>
  <c r="OE32" i="65032"/>
  <c r="GF32" i="65032"/>
  <c r="OB159" i="65032"/>
  <c r="OB223" i="65032" s="1"/>
  <c r="OC170" i="65032"/>
  <c r="OD43" i="65032"/>
  <c r="OE170" i="65032"/>
  <c r="OE234" i="65032" s="1"/>
  <c r="OF43" i="65032"/>
  <c r="GJ78" i="65032"/>
  <c r="OU78" i="65032"/>
  <c r="OR205" i="65032"/>
  <c r="OR269" i="65032" s="1"/>
  <c r="OS78" i="65032"/>
  <c r="OG42" i="65032"/>
  <c r="GG42" i="65032"/>
  <c r="OI42" i="65032"/>
  <c r="OF169" i="65032"/>
  <c r="OF233" i="65032" s="1"/>
  <c r="OG168" i="65032"/>
  <c r="OH41" i="65032"/>
  <c r="OJ41" i="65032"/>
  <c r="OI168" i="65032"/>
  <c r="OI232" i="65032" s="1"/>
  <c r="OO269" i="65032"/>
  <c r="OP269" i="65032" s="1"/>
  <c r="OP205" i="65032"/>
  <c r="OD169" i="65032"/>
  <c r="OC233" i="65032"/>
  <c r="OD233" i="65032" s="1"/>
  <c r="OS270" i="65032"/>
  <c r="OT270" i="65032" s="1"/>
  <c r="OT206" i="65032"/>
  <c r="GK79" i="65032"/>
  <c r="OY79" i="65032"/>
  <c r="OV206" i="65032"/>
  <c r="OV270" i="65032" s="1"/>
  <c r="OW79" i="65032"/>
  <c r="NY160" i="65032"/>
  <c r="NZ33" i="65032"/>
  <c r="OW161" i="65032"/>
  <c r="OX34" i="65032"/>
  <c r="OA160" i="65032"/>
  <c r="OA224" i="65032" s="1"/>
  <c r="OB33" i="65032"/>
  <c r="OZ34" i="65032"/>
  <c r="OY161" i="65032"/>
  <c r="OY225" i="65032" s="1"/>
  <c r="OK184" i="65032"/>
  <c r="OL57" i="65032"/>
  <c r="PT208" i="65032"/>
  <c r="PT272" i="65032" s="1"/>
  <c r="PW81" i="65032"/>
  <c r="PU81" i="65032"/>
  <c r="GQ81" i="65032"/>
  <c r="PR208" i="65032"/>
  <c r="PQ272" i="65032"/>
  <c r="PR272" i="65032" s="1"/>
  <c r="ON57" i="65032"/>
  <c r="OM184" i="65032"/>
  <c r="OM248" i="65032" s="1"/>
  <c r="OG264" i="65032"/>
  <c r="OH264" i="65032" s="1"/>
  <c r="OH200" i="65032"/>
  <c r="OF46" i="65032"/>
  <c r="OE173" i="65032"/>
  <c r="OE237" i="65032" s="1"/>
  <c r="GH73" i="65032"/>
  <c r="OJ200" i="65032"/>
  <c r="OJ264" i="65032" s="1"/>
  <c r="OM73" i="65032"/>
  <c r="OK73" i="65032"/>
  <c r="PZ84" i="65032"/>
  <c r="PY211" i="65032"/>
  <c r="OD46" i="65032"/>
  <c r="OC173" i="65032"/>
  <c r="QA211" i="65032"/>
  <c r="QA275" i="65032" s="1"/>
  <c r="QB84" i="65032"/>
  <c r="NZ40" i="65032"/>
  <c r="NY167" i="65032"/>
  <c r="OP207" i="65032"/>
  <c r="OO271" i="65032"/>
  <c r="OP271" i="65032" s="1"/>
  <c r="OR207" i="65032"/>
  <c r="OR271" i="65032" s="1"/>
  <c r="OS80" i="65032"/>
  <c r="OU80" i="65032"/>
  <c r="GJ80" i="65032"/>
  <c r="OH156" i="65032"/>
  <c r="OG220" i="65032"/>
  <c r="OH220" i="65032" s="1"/>
  <c r="OO263" i="65032"/>
  <c r="OP263" i="65032" s="1"/>
  <c r="OP199" i="65032"/>
  <c r="OB40" i="65032"/>
  <c r="OA167" i="65032"/>
  <c r="OA231" i="65032" s="1"/>
  <c r="OW56" i="65032"/>
  <c r="OV183" i="65032"/>
  <c r="OV247" i="65032" s="1"/>
  <c r="OY56" i="65032"/>
  <c r="GK56" i="65032"/>
  <c r="OC195" i="65032"/>
  <c r="OD68" i="65032"/>
  <c r="OT162" i="65032"/>
  <c r="OS226" i="65032"/>
  <c r="OT226" i="65032" s="1"/>
  <c r="OV82" i="65032"/>
  <c r="OU209" i="65032"/>
  <c r="OU273" i="65032" s="1"/>
  <c r="OE195" i="65032"/>
  <c r="OE259" i="65032" s="1"/>
  <c r="OF68" i="65032"/>
  <c r="OT183" i="65032"/>
  <c r="OS247" i="65032"/>
  <c r="OT247" i="65032" s="1"/>
  <c r="ON188" i="65032"/>
  <c r="ON252" i="65032" s="1"/>
  <c r="GI61" i="65032"/>
  <c r="OQ61" i="65032"/>
  <c r="OO61" i="65032"/>
  <c r="OS72" i="65032"/>
  <c r="GJ72" i="65032"/>
  <c r="OR199" i="65032"/>
  <c r="OR263" i="65032" s="1"/>
  <c r="OU72" i="65032"/>
  <c r="OK252" i="65032"/>
  <c r="OL252" i="65032" s="1"/>
  <c r="OL188" i="65032"/>
  <c r="OK29" i="65032"/>
  <c r="GH29" i="65032"/>
  <c r="OJ156" i="65032"/>
  <c r="OJ220" i="65032" s="1"/>
  <c r="OM29" i="65032"/>
  <c r="OT82" i="65032"/>
  <c r="OS209" i="65032"/>
  <c r="OY35" i="65032"/>
  <c r="OV162" i="65032"/>
  <c r="OV226" i="65032" s="1"/>
  <c r="OW35" i="65032"/>
  <c r="GK35" i="65032"/>
  <c r="GE24" i="65032"/>
  <c r="GI64" i="65032"/>
  <c r="ON191" i="65032"/>
  <c r="ON255" i="65032" s="1"/>
  <c r="OQ64" i="65032"/>
  <c r="OO64" i="65032"/>
  <c r="OF85" i="65032"/>
  <c r="OE212" i="65032"/>
  <c r="OE276" i="65032" s="1"/>
  <c r="OB45" i="65032"/>
  <c r="OA172" i="65032"/>
  <c r="OA236" i="65032" s="1"/>
  <c r="OF76" i="65032"/>
  <c r="OE203" i="65032"/>
  <c r="OE267" i="65032" s="1"/>
  <c r="OL191" i="65032"/>
  <c r="OK255" i="65032"/>
  <c r="OL255" i="65032" s="1"/>
  <c r="OC212" i="65032"/>
  <c r="OD85" i="65032"/>
  <c r="OE51" i="65032"/>
  <c r="OB178" i="65032"/>
  <c r="OB242" i="65032" s="1"/>
  <c r="GF51" i="65032"/>
  <c r="OC51" i="65032"/>
  <c r="NZ178" i="65032"/>
  <c r="NY242" i="65032"/>
  <c r="NZ242" i="65032" s="1"/>
  <c r="NY172" i="65032"/>
  <c r="NZ45" i="65032"/>
  <c r="OC203" i="65032"/>
  <c r="OD76" i="65032"/>
  <c r="NZ44" i="65032"/>
  <c r="NY171" i="65032"/>
  <c r="GF27" i="65032"/>
  <c r="OE27" i="65032"/>
  <c r="OC27" i="65032"/>
  <c r="OB154" i="65032"/>
  <c r="OB218" i="65032" s="1"/>
  <c r="NZ154" i="65032"/>
  <c r="NY218" i="65032"/>
  <c r="NZ218" i="65032" s="1"/>
  <c r="OA171" i="65032"/>
  <c r="OA235" i="65032" s="1"/>
  <c r="OB44" i="65032"/>
  <c r="OI86" i="65032"/>
  <c r="OG86" i="65032"/>
  <c r="GG86" i="65032"/>
  <c r="OF213" i="65032"/>
  <c r="OF277" i="65032" s="1"/>
  <c r="OV190" i="65032"/>
  <c r="OV254" i="65032" s="1"/>
  <c r="OW63" i="65032"/>
  <c r="GK63" i="65032"/>
  <c r="OY63" i="65032"/>
  <c r="OG69" i="65032"/>
  <c r="OF196" i="65032"/>
  <c r="OF260" i="65032" s="1"/>
  <c r="OI69" i="65032"/>
  <c r="GG69" i="65032"/>
  <c r="NY155" i="65032"/>
  <c r="NZ28" i="65032"/>
  <c r="OI30" i="65032"/>
  <c r="GG30" i="65032"/>
  <c r="OF157" i="65032"/>
  <c r="OF221" i="65032" s="1"/>
  <c r="OG30" i="65032"/>
  <c r="OG228" i="65032"/>
  <c r="OH228" i="65032" s="1"/>
  <c r="OH164" i="65032"/>
  <c r="OD196" i="65032"/>
  <c r="OC260" i="65032"/>
  <c r="OD260" i="65032" s="1"/>
  <c r="OS254" i="65032"/>
  <c r="OT254" i="65032" s="1"/>
  <c r="OT190" i="65032"/>
  <c r="OD213" i="65032"/>
  <c r="OC277" i="65032"/>
  <c r="OD277" i="65032" s="1"/>
  <c r="OM37" i="65032"/>
  <c r="OK37" i="65032"/>
  <c r="OJ164" i="65032"/>
  <c r="OJ228" i="65032" s="1"/>
  <c r="GH37" i="65032"/>
  <c r="OA155" i="65032"/>
  <c r="OA219" i="65032" s="1"/>
  <c r="OB28" i="65032"/>
  <c r="OC221" i="65032"/>
  <c r="OD221" i="65032" s="1"/>
  <c r="OD157" i="65032"/>
  <c r="OO227" i="65032"/>
  <c r="OP227" i="65032" s="1"/>
  <c r="OP163" i="65032"/>
  <c r="OD186" i="65032"/>
  <c r="OC250" i="65032"/>
  <c r="OD250" i="65032" s="1"/>
  <c r="OF39" i="65032"/>
  <c r="OE166" i="65032"/>
  <c r="OE230" i="65032" s="1"/>
  <c r="OU201" i="65032"/>
  <c r="OU265" i="65032" s="1"/>
  <c r="OV74" i="65032"/>
  <c r="OH71" i="65032"/>
  <c r="OG198" i="65032"/>
  <c r="OO202" i="65032"/>
  <c r="OP75" i="65032"/>
  <c r="OU194" i="65032"/>
  <c r="OU258" i="65032" s="1"/>
  <c r="OV67" i="65032"/>
  <c r="OD174" i="65032"/>
  <c r="OC238" i="65032"/>
  <c r="OD238" i="65032" s="1"/>
  <c r="OH52" i="65032"/>
  <c r="OG179" i="65032"/>
  <c r="OR163" i="65032"/>
  <c r="OR227" i="65032" s="1"/>
  <c r="GJ36" i="65032"/>
  <c r="OS36" i="65032"/>
  <c r="OU36" i="65032"/>
  <c r="OD210" i="65032"/>
  <c r="OC274" i="65032"/>
  <c r="OD274" i="65032" s="1"/>
  <c r="OI59" i="65032"/>
  <c r="OG59" i="65032"/>
  <c r="GG59" i="65032"/>
  <c r="OF186" i="65032"/>
  <c r="OF250" i="65032" s="1"/>
  <c r="OJ52" i="65032"/>
  <c r="OI179" i="65032"/>
  <c r="OI243" i="65032" s="1"/>
  <c r="OO187" i="65032"/>
  <c r="OP60" i="65032"/>
  <c r="OJ71" i="65032"/>
  <c r="OI198" i="65032"/>
  <c r="OI262" i="65032" s="1"/>
  <c r="OS194" i="65032"/>
  <c r="OT67" i="65032"/>
  <c r="GG83" i="65032"/>
  <c r="OI83" i="65032"/>
  <c r="OG83" i="65032"/>
  <c r="OF210" i="65032"/>
  <c r="OF274" i="65032" s="1"/>
  <c r="OD54" i="65032"/>
  <c r="OC181" i="65032"/>
  <c r="OC256" i="65032"/>
  <c r="OD256" i="65032" s="1"/>
  <c r="OD192" i="65032"/>
  <c r="OI47" i="65032"/>
  <c r="OG47" i="65032"/>
  <c r="GG47" i="65032"/>
  <c r="OF174" i="65032"/>
  <c r="OF238" i="65032" s="1"/>
  <c r="OC166" i="65032"/>
  <c r="OD39" i="65032"/>
  <c r="OQ187" i="65032"/>
  <c r="OQ251" i="65032" s="1"/>
  <c r="OR60" i="65032"/>
  <c r="OT74" i="65032"/>
  <c r="OS201" i="65032"/>
  <c r="OR75" i="65032"/>
  <c r="OQ202" i="65032"/>
  <c r="OQ266" i="65032" s="1"/>
  <c r="OF192" i="65032"/>
  <c r="OF256" i="65032" s="1"/>
  <c r="OG65" i="65032"/>
  <c r="GG65" i="65032"/>
  <c r="OI65" i="65032"/>
  <c r="OF54" i="65032"/>
  <c r="OE181" i="65032"/>
  <c r="OE245" i="65032" s="1"/>
  <c r="OD77" i="65032"/>
  <c r="OC204" i="65032"/>
  <c r="OF77" i="65032"/>
  <c r="OE204" i="65032"/>
  <c r="OE268" i="65032" s="1"/>
  <c r="OD55" i="65032"/>
  <c r="OC182" i="65032"/>
  <c r="OF53" i="65032"/>
  <c r="OE180" i="65032"/>
  <c r="OE244" i="65032" s="1"/>
  <c r="OD53" i="65032"/>
  <c r="OC180" i="65032"/>
  <c r="OF55" i="65032"/>
  <c r="OE182" i="65032"/>
  <c r="OE246" i="65032" s="1"/>
  <c r="OE185" i="65032"/>
  <c r="OE249" i="65032" s="1"/>
  <c r="OF58" i="65032"/>
  <c r="OC185" i="65032"/>
  <c r="OD58" i="65032"/>
  <c r="OT66" i="65032" l="1"/>
  <c r="OS193" i="65032"/>
  <c r="OV66" i="65032"/>
  <c r="OU193" i="65032"/>
  <c r="OU257" i="65032" s="1"/>
  <c r="OO239" i="65032"/>
  <c r="OP239" i="65032" s="1"/>
  <c r="OP175" i="65032"/>
  <c r="OS48" i="65032"/>
  <c r="OR175" i="65032"/>
  <c r="OR239" i="65032" s="1"/>
  <c r="GJ48" i="65032"/>
  <c r="OU48" i="65032"/>
  <c r="OC176" i="65032"/>
  <c r="OD49" i="65032"/>
  <c r="OE176" i="65032"/>
  <c r="OE240" i="65032" s="1"/>
  <c r="OF49" i="65032"/>
  <c r="OY197" i="65032"/>
  <c r="OY261" i="65032" s="1"/>
  <c r="OZ70" i="65032"/>
  <c r="OX70" i="65032"/>
  <c r="OW197" i="65032"/>
  <c r="PI177" i="65032"/>
  <c r="PJ50" i="65032"/>
  <c r="PL50" i="65032"/>
  <c r="PK177" i="65032"/>
  <c r="PK241" i="65032" s="1"/>
  <c r="OD32" i="65032"/>
  <c r="OC159" i="65032"/>
  <c r="OD38" i="65032"/>
  <c r="OC165" i="65032"/>
  <c r="OV31" i="65032"/>
  <c r="OU158" i="65032"/>
  <c r="OU222" i="65032" s="1"/>
  <c r="OF38" i="65032"/>
  <c r="OE165" i="65032"/>
  <c r="OE229" i="65032" s="1"/>
  <c r="OT31" i="65032"/>
  <c r="OS158" i="65032"/>
  <c r="OF32" i="65032"/>
  <c r="OE159" i="65032"/>
  <c r="OE223" i="65032" s="1"/>
  <c r="OG43" i="65032"/>
  <c r="OF170" i="65032"/>
  <c r="OF234" i="65032" s="1"/>
  <c r="GG43" i="65032"/>
  <c r="OI43" i="65032"/>
  <c r="OC234" i="65032"/>
  <c r="OD234" i="65032" s="1"/>
  <c r="OD170" i="65032"/>
  <c r="OT78" i="65032"/>
  <c r="OS205" i="65032"/>
  <c r="OM41" i="65032"/>
  <c r="GH41" i="65032"/>
  <c r="OJ168" i="65032"/>
  <c r="OJ232" i="65032" s="1"/>
  <c r="OK41" i="65032"/>
  <c r="OI169" i="65032"/>
  <c r="OI233" i="65032" s="1"/>
  <c r="OJ42" i="65032"/>
  <c r="OU205" i="65032"/>
  <c r="OU269" i="65032" s="1"/>
  <c r="OV78" i="65032"/>
  <c r="OH168" i="65032"/>
  <c r="OG232" i="65032"/>
  <c r="OH232" i="65032" s="1"/>
  <c r="OG169" i="65032"/>
  <c r="OH42" i="65032"/>
  <c r="OZ79" i="65032"/>
  <c r="OY206" i="65032"/>
  <c r="OY270" i="65032" s="1"/>
  <c r="OX79" i="65032"/>
  <c r="OW206" i="65032"/>
  <c r="OB160" i="65032"/>
  <c r="OB224" i="65032" s="1"/>
  <c r="OE33" i="65032"/>
  <c r="OC33" i="65032"/>
  <c r="GF33" i="65032"/>
  <c r="NY224" i="65032"/>
  <c r="NZ224" i="65032" s="1"/>
  <c r="NZ160" i="65032"/>
  <c r="GL34" i="65032"/>
  <c r="OZ161" i="65032"/>
  <c r="OZ225" i="65032" s="1"/>
  <c r="PA34" i="65032"/>
  <c r="PC34" i="65032"/>
  <c r="OX161" i="65032"/>
  <c r="OW225" i="65032"/>
  <c r="OX225" i="65032" s="1"/>
  <c r="OD173" i="65032"/>
  <c r="OC237" i="65032"/>
  <c r="OD237" i="65032" s="1"/>
  <c r="PZ211" i="65032"/>
  <c r="PY275" i="65032"/>
  <c r="PZ275" i="65032" s="1"/>
  <c r="GS84" i="65032"/>
  <c r="QE84" i="65032"/>
  <c r="QB211" i="65032"/>
  <c r="QB275" i="65032" s="1"/>
  <c r="QC84" i="65032"/>
  <c r="OL73" i="65032"/>
  <c r="OK200" i="65032"/>
  <c r="PX81" i="65032"/>
  <c r="PW208" i="65032"/>
  <c r="PW272" i="65032" s="1"/>
  <c r="ON73" i="65032"/>
  <c r="OM200" i="65032"/>
  <c r="OM264" i="65032" s="1"/>
  <c r="OF173" i="65032"/>
  <c r="OF237" i="65032" s="1"/>
  <c r="OI46" i="65032"/>
  <c r="OG46" i="65032"/>
  <c r="GG46" i="65032"/>
  <c r="OO57" i="65032"/>
  <c r="ON184" i="65032"/>
  <c r="ON248" i="65032" s="1"/>
  <c r="GI57" i="65032"/>
  <c r="OQ57" i="65032"/>
  <c r="PV81" i="65032"/>
  <c r="PU208" i="65032"/>
  <c r="OK248" i="65032"/>
  <c r="OL248" i="65032" s="1"/>
  <c r="OL184" i="65032"/>
  <c r="OT209" i="65032"/>
  <c r="OS273" i="65032"/>
  <c r="OT273" i="65032" s="1"/>
  <c r="OV72" i="65032"/>
  <c r="OU199" i="65032"/>
  <c r="OU263" i="65032" s="1"/>
  <c r="OO188" i="65032"/>
  <c r="OP61" i="65032"/>
  <c r="OT80" i="65032"/>
  <c r="OS207" i="65032"/>
  <c r="NZ167" i="65032"/>
  <c r="NY231" i="65032"/>
  <c r="NZ231" i="65032" s="1"/>
  <c r="OM156" i="65032"/>
  <c r="OM220" i="65032" s="1"/>
  <c r="ON29" i="65032"/>
  <c r="OX35" i="65032"/>
  <c r="OW162" i="65032"/>
  <c r="OK156" i="65032"/>
  <c r="OL29" i="65032"/>
  <c r="OQ188" i="65032"/>
  <c r="OQ252" i="65032" s="1"/>
  <c r="OR61" i="65032"/>
  <c r="OV209" i="65032"/>
  <c r="OV273" i="65032" s="1"/>
  <c r="OY82" i="65032"/>
  <c r="GK82" i="65032"/>
  <c r="OW82" i="65032"/>
  <c r="OC259" i="65032"/>
  <c r="OD259" i="65032" s="1"/>
  <c r="OD195" i="65032"/>
  <c r="OX56" i="65032"/>
  <c r="OW183" i="65032"/>
  <c r="OC40" i="65032"/>
  <c r="OB167" i="65032"/>
  <c r="OB231" i="65032" s="1"/>
  <c r="GF40" i="65032"/>
  <c r="OE40" i="65032"/>
  <c r="OF195" i="65032"/>
  <c r="OF259" i="65032" s="1"/>
  <c r="GG68" i="65032"/>
  <c r="OI68" i="65032"/>
  <c r="OG68" i="65032"/>
  <c r="OY162" i="65032"/>
  <c r="OY226" i="65032" s="1"/>
  <c r="OZ35" i="65032"/>
  <c r="OT72" i="65032"/>
  <c r="OS199" i="65032"/>
  <c r="OY183" i="65032"/>
  <c r="OY247" i="65032" s="1"/>
  <c r="OZ56" i="65032"/>
  <c r="OU207" i="65032"/>
  <c r="OU271" i="65032" s="1"/>
  <c r="OV80" i="65032"/>
  <c r="NY236" i="65032"/>
  <c r="NZ236" i="65032" s="1"/>
  <c r="NZ172" i="65032"/>
  <c r="OE178" i="65032"/>
  <c r="OE242" i="65032" s="1"/>
  <c r="OF51" i="65032"/>
  <c r="GG76" i="65032"/>
  <c r="OF203" i="65032"/>
  <c r="OF267" i="65032" s="1"/>
  <c r="OG76" i="65032"/>
  <c r="OI76" i="65032"/>
  <c r="OF212" i="65032"/>
  <c r="OF276" i="65032" s="1"/>
  <c r="OG85" i="65032"/>
  <c r="OI85" i="65032"/>
  <c r="GG85" i="65032"/>
  <c r="OR64" i="65032"/>
  <c r="OQ191" i="65032"/>
  <c r="OQ255" i="65032" s="1"/>
  <c r="OC178" i="65032"/>
  <c r="OD51" i="65032"/>
  <c r="OC267" i="65032"/>
  <c r="OD267" i="65032" s="1"/>
  <c r="OD203" i="65032"/>
  <c r="OC276" i="65032"/>
  <c r="OD276" i="65032" s="1"/>
  <c r="OD212" i="65032"/>
  <c r="OC45" i="65032"/>
  <c r="OB172" i="65032"/>
  <c r="OB236" i="65032" s="1"/>
  <c r="OE45" i="65032"/>
  <c r="GF45" i="65032"/>
  <c r="OO191" i="65032"/>
  <c r="OP64" i="65032"/>
  <c r="OG157" i="65032"/>
  <c r="OH30" i="65032"/>
  <c r="OX63" i="65032"/>
  <c r="OW190" i="65032"/>
  <c r="GF44" i="65032"/>
  <c r="OE44" i="65032"/>
  <c r="OB171" i="65032"/>
  <c r="OB235" i="65032" s="1"/>
  <c r="OC44" i="65032"/>
  <c r="NY235" i="65032"/>
  <c r="NZ235" i="65032" s="1"/>
  <c r="NZ171" i="65032"/>
  <c r="OC28" i="65032"/>
  <c r="GF28" i="65032"/>
  <c r="OB155" i="65032"/>
  <c r="OB219" i="65032" s="1"/>
  <c r="OE28" i="65032"/>
  <c r="OL37" i="65032"/>
  <c r="OK164" i="65032"/>
  <c r="NZ155" i="65032"/>
  <c r="NY219" i="65032"/>
  <c r="NZ219" i="65032" s="1"/>
  <c r="OG196" i="65032"/>
  <c r="OH69" i="65032"/>
  <c r="OD27" i="65032"/>
  <c r="OC154" i="65032"/>
  <c r="ON37" i="65032"/>
  <c r="OM164" i="65032"/>
  <c r="OM228" i="65032" s="1"/>
  <c r="OZ63" i="65032"/>
  <c r="OY190" i="65032"/>
  <c r="OY254" i="65032" s="1"/>
  <c r="OH86" i="65032"/>
  <c r="OG213" i="65032"/>
  <c r="OE154" i="65032"/>
  <c r="OE218" i="65032" s="1"/>
  <c r="OF27" i="65032"/>
  <c r="OJ30" i="65032"/>
  <c r="OI157" i="65032"/>
  <c r="OI221" i="65032" s="1"/>
  <c r="OJ69" i="65032"/>
  <c r="OI196" i="65032"/>
  <c r="OI260" i="65032" s="1"/>
  <c r="OI213" i="65032"/>
  <c r="OI277" i="65032" s="1"/>
  <c r="OJ86" i="65032"/>
  <c r="OU75" i="65032"/>
  <c r="OR202" i="65032"/>
  <c r="OR266" i="65032" s="1"/>
  <c r="GJ75" i="65032"/>
  <c r="OS75" i="65032"/>
  <c r="OD166" i="65032"/>
  <c r="OC230" i="65032"/>
  <c r="OD230" i="65032" s="1"/>
  <c r="OJ47" i="65032"/>
  <c r="OI174" i="65032"/>
  <c r="OI238" i="65032" s="1"/>
  <c r="OH179" i="65032"/>
  <c r="OG243" i="65032"/>
  <c r="OH243" i="65032" s="1"/>
  <c r="GK67" i="65032"/>
  <c r="OY67" i="65032"/>
  <c r="OV194" i="65032"/>
  <c r="OV258" i="65032" s="1"/>
  <c r="OW67" i="65032"/>
  <c r="OG262" i="65032"/>
  <c r="OH262" i="65032" s="1"/>
  <c r="OH198" i="65032"/>
  <c r="OY74" i="65032"/>
  <c r="OW74" i="65032"/>
  <c r="GK74" i="65032"/>
  <c r="OV201" i="65032"/>
  <c r="OV265" i="65032" s="1"/>
  <c r="OH65" i="65032"/>
  <c r="OG192" i="65032"/>
  <c r="OS60" i="65032"/>
  <c r="OU60" i="65032"/>
  <c r="GJ60" i="65032"/>
  <c r="OR187" i="65032"/>
  <c r="OR251" i="65032" s="1"/>
  <c r="OP187" i="65032"/>
  <c r="OO251" i="65032"/>
  <c r="OP251" i="65032" s="1"/>
  <c r="OI210" i="65032"/>
  <c r="OI274" i="65032" s="1"/>
  <c r="OJ83" i="65032"/>
  <c r="OH59" i="65032"/>
  <c r="OG186" i="65032"/>
  <c r="OV36" i="65032"/>
  <c r="OU163" i="65032"/>
  <c r="OU227" i="65032" s="1"/>
  <c r="OD181" i="65032"/>
  <c r="OC245" i="65032"/>
  <c r="OD245" i="65032" s="1"/>
  <c r="OG210" i="65032"/>
  <c r="OH83" i="65032"/>
  <c r="OS258" i="65032"/>
  <c r="OT258" i="65032" s="1"/>
  <c r="OT194" i="65032"/>
  <c r="OI54" i="65032"/>
  <c r="OG54" i="65032"/>
  <c r="GG54" i="65032"/>
  <c r="OF181" i="65032"/>
  <c r="OF245" i="65032" s="1"/>
  <c r="OJ65" i="65032"/>
  <c r="OI192" i="65032"/>
  <c r="OI256" i="65032" s="1"/>
  <c r="OT201" i="65032"/>
  <c r="OS265" i="65032"/>
  <c r="OT265" i="65032" s="1"/>
  <c r="OG174" i="65032"/>
  <c r="OH47" i="65032"/>
  <c r="OM71" i="65032"/>
  <c r="OJ198" i="65032"/>
  <c r="OJ262" i="65032" s="1"/>
  <c r="OK71" i="65032"/>
  <c r="GH71" i="65032"/>
  <c r="OK52" i="65032"/>
  <c r="OM52" i="65032"/>
  <c r="GH52" i="65032"/>
  <c r="OJ179" i="65032"/>
  <c r="OJ243" i="65032" s="1"/>
  <c r="OJ59" i="65032"/>
  <c r="OI186" i="65032"/>
  <c r="OI250" i="65032" s="1"/>
  <c r="OS163" i="65032"/>
  <c r="OT36" i="65032"/>
  <c r="OO266" i="65032"/>
  <c r="OP266" i="65032" s="1"/>
  <c r="OP202" i="65032"/>
  <c r="OI39" i="65032"/>
  <c r="OF166" i="65032"/>
  <c r="OF230" i="65032" s="1"/>
  <c r="OG39" i="65032"/>
  <c r="GG39" i="65032"/>
  <c r="OC268" i="65032"/>
  <c r="OD268" i="65032" s="1"/>
  <c r="OD204" i="65032"/>
  <c r="OI77" i="65032"/>
  <c r="OF204" i="65032"/>
  <c r="OF268" i="65032" s="1"/>
  <c r="OG77" i="65032"/>
  <c r="GG77" i="65032"/>
  <c r="OD180" i="65032"/>
  <c r="OC244" i="65032"/>
  <c r="OD244" i="65032" s="1"/>
  <c r="OD182" i="65032"/>
  <c r="OC246" i="65032"/>
  <c r="OD246" i="65032" s="1"/>
  <c r="OI55" i="65032"/>
  <c r="OG55" i="65032"/>
  <c r="GG55" i="65032"/>
  <c r="OF182" i="65032"/>
  <c r="OF246" i="65032" s="1"/>
  <c r="OG53" i="65032"/>
  <c r="GG53" i="65032"/>
  <c r="OI53" i="65032"/>
  <c r="OF180" i="65032"/>
  <c r="OF244" i="65032" s="1"/>
  <c r="OI58" i="65032"/>
  <c r="OG58" i="65032"/>
  <c r="OF185" i="65032"/>
  <c r="OF249" i="65032" s="1"/>
  <c r="GG58" i="65032"/>
  <c r="OC249" i="65032"/>
  <c r="OD249" i="65032" s="1"/>
  <c r="OD185" i="65032"/>
  <c r="OW66" i="65032" l="1"/>
  <c r="GK66" i="65032"/>
  <c r="OY66" i="65032"/>
  <c r="OV193" i="65032"/>
  <c r="OV257" i="65032" s="1"/>
  <c r="OS257" i="65032"/>
  <c r="OT257" i="65032" s="1"/>
  <c r="OT193" i="65032"/>
  <c r="OS175" i="65032"/>
  <c r="OT48" i="65032"/>
  <c r="OV48" i="65032"/>
  <c r="OU175" i="65032"/>
  <c r="OU239" i="65032" s="1"/>
  <c r="OG49" i="65032"/>
  <c r="GG49" i="65032"/>
  <c r="OF176" i="65032"/>
  <c r="OF240" i="65032" s="1"/>
  <c r="OI49" i="65032"/>
  <c r="OD176" i="65032"/>
  <c r="OC240" i="65032"/>
  <c r="OD240" i="65032" s="1"/>
  <c r="GL70" i="65032"/>
  <c r="OZ197" i="65032"/>
  <c r="OZ261" i="65032" s="1"/>
  <c r="PA70" i="65032"/>
  <c r="PC70" i="65032"/>
  <c r="OX197" i="65032"/>
  <c r="OW261" i="65032"/>
  <c r="OX261" i="65032" s="1"/>
  <c r="PM50" i="65032"/>
  <c r="PL177" i="65032"/>
  <c r="PL241" i="65032" s="1"/>
  <c r="GO50" i="65032"/>
  <c r="PO50" i="65032"/>
  <c r="PJ177" i="65032"/>
  <c r="PI241" i="65032"/>
  <c r="PJ241" i="65032" s="1"/>
  <c r="OC229" i="65032"/>
  <c r="OD229" i="65032" s="1"/>
  <c r="OD165" i="65032"/>
  <c r="OG32" i="65032"/>
  <c r="OF159" i="65032"/>
  <c r="OF223" i="65032" s="1"/>
  <c r="OI32" i="65032"/>
  <c r="GG32" i="65032"/>
  <c r="OF165" i="65032"/>
  <c r="OF229" i="65032" s="1"/>
  <c r="OI38" i="65032"/>
  <c r="GG38" i="65032"/>
  <c r="OG38" i="65032"/>
  <c r="OT158" i="65032"/>
  <c r="OS222" i="65032"/>
  <c r="OT222" i="65032" s="1"/>
  <c r="OD159" i="65032"/>
  <c r="OC223" i="65032"/>
  <c r="OD223" i="65032" s="1"/>
  <c r="GK31" i="65032"/>
  <c r="OV158" i="65032"/>
  <c r="OV222" i="65032" s="1"/>
  <c r="OY31" i="65032"/>
  <c r="OW31" i="65032"/>
  <c r="OI170" i="65032"/>
  <c r="OI234" i="65032" s="1"/>
  <c r="OJ43" i="65032"/>
  <c r="OH43" i="65032"/>
  <c r="OG170" i="65032"/>
  <c r="GH42" i="65032"/>
  <c r="OM42" i="65032"/>
  <c r="OK42" i="65032"/>
  <c r="OJ169" i="65032"/>
  <c r="OJ233" i="65032" s="1"/>
  <c r="ON41" i="65032"/>
  <c r="OM168" i="65032"/>
  <c r="OM232" i="65032" s="1"/>
  <c r="OV205" i="65032"/>
  <c r="OV269" i="65032" s="1"/>
  <c r="OW78" i="65032"/>
  <c r="GK78" i="65032"/>
  <c r="OY78" i="65032"/>
  <c r="OL41" i="65032"/>
  <c r="OK168" i="65032"/>
  <c r="OT205" i="65032"/>
  <c r="OS269" i="65032"/>
  <c r="OT269" i="65032" s="1"/>
  <c r="OH169" i="65032"/>
  <c r="OG233" i="65032"/>
  <c r="OH233" i="65032" s="1"/>
  <c r="OX206" i="65032"/>
  <c r="OW270" i="65032"/>
  <c r="OX270" i="65032" s="1"/>
  <c r="PC79" i="65032"/>
  <c r="PA79" i="65032"/>
  <c r="GL79" i="65032"/>
  <c r="OZ206" i="65032"/>
  <c r="OZ270" i="65032" s="1"/>
  <c r="PD34" i="65032"/>
  <c r="PC161" i="65032"/>
  <c r="PC225" i="65032" s="1"/>
  <c r="PB34" i="65032"/>
  <c r="PA161" i="65032"/>
  <c r="OC160" i="65032"/>
  <c r="OD33" i="65032"/>
  <c r="OE160" i="65032"/>
  <c r="OE224" i="65032" s="1"/>
  <c r="OF33" i="65032"/>
  <c r="PV208" i="65032"/>
  <c r="PU272" i="65032"/>
  <c r="PV272" i="65032" s="1"/>
  <c r="OJ46" i="65032"/>
  <c r="OI173" i="65032"/>
  <c r="OI237" i="65032" s="1"/>
  <c r="QF84" i="65032"/>
  <c r="QE211" i="65032"/>
  <c r="QE275" i="65032" s="1"/>
  <c r="OO184" i="65032"/>
  <c r="OP57" i="65032"/>
  <c r="PY81" i="65032"/>
  <c r="PX208" i="65032"/>
  <c r="PX272" i="65032" s="1"/>
  <c r="QA81" i="65032"/>
  <c r="GR81" i="65032"/>
  <c r="OQ184" i="65032"/>
  <c r="OQ248" i="65032" s="1"/>
  <c r="OR57" i="65032"/>
  <c r="OK264" i="65032"/>
  <c r="OL264" i="65032" s="1"/>
  <c r="OL200" i="65032"/>
  <c r="QD84" i="65032"/>
  <c r="QC211" i="65032"/>
  <c r="OG173" i="65032"/>
  <c r="OH46" i="65032"/>
  <c r="ON200" i="65032"/>
  <c r="ON264" i="65032" s="1"/>
  <c r="OQ73" i="65032"/>
  <c r="OO73" i="65032"/>
  <c r="GI73" i="65032"/>
  <c r="OG195" i="65032"/>
  <c r="OH68" i="65032"/>
  <c r="OW247" i="65032"/>
  <c r="OX247" i="65032" s="1"/>
  <c r="OX183" i="65032"/>
  <c r="GL56" i="65032"/>
  <c r="PA56" i="65032"/>
  <c r="OZ183" i="65032"/>
  <c r="OZ247" i="65032" s="1"/>
  <c r="PC56" i="65032"/>
  <c r="PA35" i="65032"/>
  <c r="PC35" i="65032"/>
  <c r="GL35" i="65032"/>
  <c r="OZ162" i="65032"/>
  <c r="OZ226" i="65032" s="1"/>
  <c r="OX82" i="65032"/>
  <c r="OW209" i="65032"/>
  <c r="GJ61" i="65032"/>
  <c r="OS61" i="65032"/>
  <c r="OU61" i="65032"/>
  <c r="OR188" i="65032"/>
  <c r="OR252" i="65032" s="1"/>
  <c r="OX162" i="65032"/>
  <c r="OW226" i="65032"/>
  <c r="OX226" i="65032" s="1"/>
  <c r="ON156" i="65032"/>
  <c r="ON220" i="65032" s="1"/>
  <c r="OO29" i="65032"/>
  <c r="GI29" i="65032"/>
  <c r="OQ29" i="65032"/>
  <c r="OT207" i="65032"/>
  <c r="OS271" i="65032"/>
  <c r="OT271" i="65032" s="1"/>
  <c r="GK80" i="65032"/>
  <c r="OV207" i="65032"/>
  <c r="OV271" i="65032" s="1"/>
  <c r="OY80" i="65032"/>
  <c r="OW80" i="65032"/>
  <c r="OT199" i="65032"/>
  <c r="OS263" i="65032"/>
  <c r="OT263" i="65032" s="1"/>
  <c r="OZ82" i="65032"/>
  <c r="OY209" i="65032"/>
  <c r="OY273" i="65032" s="1"/>
  <c r="OC167" i="65032"/>
  <c r="OD40" i="65032"/>
  <c r="GK72" i="65032"/>
  <c r="OV199" i="65032"/>
  <c r="OV263" i="65032" s="1"/>
  <c r="OW72" i="65032"/>
  <c r="OY72" i="65032"/>
  <c r="OE167" i="65032"/>
  <c r="OE231" i="65032" s="1"/>
  <c r="OF40" i="65032"/>
  <c r="OJ68" i="65032"/>
  <c r="OI195" i="65032"/>
  <c r="OI259" i="65032" s="1"/>
  <c r="OK220" i="65032"/>
  <c r="OL220" i="65032" s="1"/>
  <c r="OL156" i="65032"/>
  <c r="OO252" i="65032"/>
  <c r="OP252" i="65032" s="1"/>
  <c r="OP188" i="65032"/>
  <c r="GF24" i="65032"/>
  <c r="OG212" i="65032"/>
  <c r="OH85" i="65032"/>
  <c r="OG51" i="65032"/>
  <c r="GG51" i="65032"/>
  <c r="OF178" i="65032"/>
  <c r="OF242" i="65032" s="1"/>
  <c r="OI51" i="65032"/>
  <c r="OC172" i="65032"/>
  <c r="OD45" i="65032"/>
  <c r="OU64" i="65032"/>
  <c r="GJ64" i="65032"/>
  <c r="OS64" i="65032"/>
  <c r="OR191" i="65032"/>
  <c r="OR255" i="65032" s="1"/>
  <c r="OJ76" i="65032"/>
  <c r="OI203" i="65032"/>
  <c r="OI267" i="65032" s="1"/>
  <c r="OP191" i="65032"/>
  <c r="OO255" i="65032"/>
  <c r="OP255" i="65032" s="1"/>
  <c r="OE172" i="65032"/>
  <c r="OE236" i="65032" s="1"/>
  <c r="OF45" i="65032"/>
  <c r="OC242" i="65032"/>
  <c r="OD242" i="65032" s="1"/>
  <c r="OD178" i="65032"/>
  <c r="OI212" i="65032"/>
  <c r="OI276" i="65032" s="1"/>
  <c r="OJ85" i="65032"/>
  <c r="OH76" i="65032"/>
  <c r="OG203" i="65032"/>
  <c r="OG277" i="65032"/>
  <c r="OH277" i="65032" s="1"/>
  <c r="OH213" i="65032"/>
  <c r="OF28" i="65032"/>
  <c r="OE155" i="65032"/>
  <c r="OE219" i="65032" s="1"/>
  <c r="OC171" i="65032"/>
  <c r="OD44" i="65032"/>
  <c r="OW254" i="65032"/>
  <c r="OX254" i="65032" s="1"/>
  <c r="OX190" i="65032"/>
  <c r="OK69" i="65032"/>
  <c r="GH69" i="65032"/>
  <c r="OJ196" i="65032"/>
  <c r="OJ260" i="65032" s="1"/>
  <c r="OM69" i="65032"/>
  <c r="GI37" i="65032"/>
  <c r="OO37" i="65032"/>
  <c r="OQ37" i="65032"/>
  <c r="ON164" i="65032"/>
  <c r="ON228" i="65032" s="1"/>
  <c r="OJ213" i="65032"/>
  <c r="OJ277" i="65032" s="1"/>
  <c r="OM86" i="65032"/>
  <c r="GH86" i="65032"/>
  <c r="OK86" i="65032"/>
  <c r="OF154" i="65032"/>
  <c r="OF218" i="65032" s="1"/>
  <c r="OG27" i="65032"/>
  <c r="GG27" i="65032"/>
  <c r="OI27" i="65032"/>
  <c r="OC218" i="65032"/>
  <c r="OD218" i="65032" s="1"/>
  <c r="OD154" i="65032"/>
  <c r="OK228" i="65032"/>
  <c r="OL228" i="65032" s="1"/>
  <c r="OL164" i="65032"/>
  <c r="OF44" i="65032"/>
  <c r="OE171" i="65032"/>
  <c r="OE235" i="65032" s="1"/>
  <c r="OM30" i="65032"/>
  <c r="OK30" i="65032"/>
  <c r="OJ157" i="65032"/>
  <c r="OJ221" i="65032" s="1"/>
  <c r="GH30" i="65032"/>
  <c r="GL63" i="65032"/>
  <c r="PC63" i="65032"/>
  <c r="PA63" i="65032"/>
  <c r="OZ190" i="65032"/>
  <c r="OZ254" i="65032" s="1"/>
  <c r="OG260" i="65032"/>
  <c r="OH260" i="65032" s="1"/>
  <c r="OH196" i="65032"/>
  <c r="OD28" i="65032"/>
  <c r="OC155" i="65032"/>
  <c r="OH157" i="65032"/>
  <c r="OG221" i="65032"/>
  <c r="OH221" i="65032" s="1"/>
  <c r="OH39" i="65032"/>
  <c r="OG166" i="65032"/>
  <c r="OK198" i="65032"/>
  <c r="OL71" i="65032"/>
  <c r="OM65" i="65032"/>
  <c r="OJ192" i="65032"/>
  <c r="OJ256" i="65032" s="1"/>
  <c r="OK65" i="65032"/>
  <c r="GH65" i="65032"/>
  <c r="GK36" i="65032"/>
  <c r="OV163" i="65032"/>
  <c r="OV227" i="65032" s="1"/>
  <c r="OW36" i="65032"/>
  <c r="OY36" i="65032"/>
  <c r="OZ74" i="65032"/>
  <c r="OY201" i="65032"/>
  <c r="OY265" i="65032" s="1"/>
  <c r="OH186" i="65032"/>
  <c r="OG250" i="65032"/>
  <c r="OH250" i="65032" s="1"/>
  <c r="OK83" i="65032"/>
  <c r="GH83" i="65032"/>
  <c r="OM83" i="65032"/>
  <c r="OJ210" i="65032"/>
  <c r="OJ274" i="65032" s="1"/>
  <c r="OG256" i="65032"/>
  <c r="OH256" i="65032" s="1"/>
  <c r="OH192" i="65032"/>
  <c r="OX74" i="65032"/>
  <c r="OW201" i="65032"/>
  <c r="OW194" i="65032"/>
  <c r="OX67" i="65032"/>
  <c r="OS202" i="65032"/>
  <c r="OT75" i="65032"/>
  <c r="OH174" i="65032"/>
  <c r="OG238" i="65032"/>
  <c r="OH238" i="65032" s="1"/>
  <c r="OM179" i="65032"/>
  <c r="OM243" i="65032" s="1"/>
  <c r="ON52" i="65032"/>
  <c r="OH54" i="65032"/>
  <c r="OG181" i="65032"/>
  <c r="OV60" i="65032"/>
  <c r="OU187" i="65032"/>
  <c r="OU251" i="65032" s="1"/>
  <c r="OY194" i="65032"/>
  <c r="OY258" i="65032" s="1"/>
  <c r="OZ67" i="65032"/>
  <c r="OI166" i="65032"/>
  <c r="OI230" i="65032" s="1"/>
  <c r="OJ39" i="65032"/>
  <c r="OS227" i="65032"/>
  <c r="OT227" i="65032" s="1"/>
  <c r="OT163" i="65032"/>
  <c r="OM59" i="65032"/>
  <c r="OK59" i="65032"/>
  <c r="GH59" i="65032"/>
  <c r="OJ186" i="65032"/>
  <c r="OJ250" i="65032" s="1"/>
  <c r="OL52" i="65032"/>
  <c r="OK179" i="65032"/>
  <c r="OM198" i="65032"/>
  <c r="OM262" i="65032" s="1"/>
  <c r="ON71" i="65032"/>
  <c r="OJ54" i="65032"/>
  <c r="OI181" i="65032"/>
  <c r="OI245" i="65032" s="1"/>
  <c r="OG274" i="65032"/>
  <c r="OH274" i="65032" s="1"/>
  <c r="OH210" i="65032"/>
  <c r="OT60" i="65032"/>
  <c r="OS187" i="65032"/>
  <c r="OM47" i="65032"/>
  <c r="GH47" i="65032"/>
  <c r="OK47" i="65032"/>
  <c r="OJ174" i="65032"/>
  <c r="OJ238" i="65032" s="1"/>
  <c r="OU202" i="65032"/>
  <c r="OU266" i="65032" s="1"/>
  <c r="OV75" i="65032"/>
  <c r="OG204" i="65032"/>
  <c r="OH77" i="65032"/>
  <c r="OI204" i="65032"/>
  <c r="OI268" i="65032" s="1"/>
  <c r="OJ77" i="65032"/>
  <c r="OH55" i="65032"/>
  <c r="OG182" i="65032"/>
  <c r="OI180" i="65032"/>
  <c r="OI244" i="65032" s="1"/>
  <c r="OJ53" i="65032"/>
  <c r="OG180" i="65032"/>
  <c r="OH53" i="65032"/>
  <c r="OJ55" i="65032"/>
  <c r="OI182" i="65032"/>
  <c r="OI246" i="65032" s="1"/>
  <c r="OG185" i="65032"/>
  <c r="OH58" i="65032"/>
  <c r="OI185" i="65032"/>
  <c r="OI249" i="65032" s="1"/>
  <c r="OJ58" i="65032"/>
  <c r="OY193" i="65032" l="1"/>
  <c r="OY257" i="65032" s="1"/>
  <c r="OZ66" i="65032"/>
  <c r="OX66" i="65032"/>
  <c r="OW193" i="65032"/>
  <c r="OY48" i="65032"/>
  <c r="OV175" i="65032"/>
  <c r="OV239" i="65032" s="1"/>
  <c r="GK48" i="65032"/>
  <c r="OW48" i="65032"/>
  <c r="OT175" i="65032"/>
  <c r="OS239" i="65032"/>
  <c r="OT239" i="65032" s="1"/>
  <c r="OJ49" i="65032"/>
  <c r="OI176" i="65032"/>
  <c r="OI240" i="65032" s="1"/>
  <c r="OH49" i="65032"/>
  <c r="OG176" i="65032"/>
  <c r="PD70" i="65032"/>
  <c r="PC197" i="65032"/>
  <c r="PC261" i="65032" s="1"/>
  <c r="PB70" i="65032"/>
  <c r="PA197" i="65032"/>
  <c r="PO177" i="65032"/>
  <c r="PO241" i="65032" s="1"/>
  <c r="PP50" i="65032"/>
  <c r="PM177" i="65032"/>
  <c r="PN50" i="65032"/>
  <c r="OJ38" i="65032"/>
  <c r="OI165" i="65032"/>
  <c r="OI229" i="65032" s="1"/>
  <c r="OH32" i="65032"/>
  <c r="OG159" i="65032"/>
  <c r="OW158" i="65032"/>
  <c r="OX31" i="65032"/>
  <c r="OH38" i="65032"/>
  <c r="OG165" i="65032"/>
  <c r="OZ31" i="65032"/>
  <c r="OY158" i="65032"/>
  <c r="OY222" i="65032" s="1"/>
  <c r="OJ32" i="65032"/>
  <c r="OI159" i="65032"/>
  <c r="OI223" i="65032" s="1"/>
  <c r="OH170" i="65032"/>
  <c r="OG234" i="65032"/>
  <c r="OH234" i="65032" s="1"/>
  <c r="GH43" i="65032"/>
  <c r="OM43" i="65032"/>
  <c r="OK43" i="65032"/>
  <c r="OJ170" i="65032"/>
  <c r="OJ234" i="65032" s="1"/>
  <c r="OK232" i="65032"/>
  <c r="OL232" i="65032" s="1"/>
  <c r="OL168" i="65032"/>
  <c r="OW205" i="65032"/>
  <c r="OX78" i="65032"/>
  <c r="OL42" i="65032"/>
  <c r="OK169" i="65032"/>
  <c r="OY205" i="65032"/>
  <c r="OY269" i="65032" s="1"/>
  <c r="OZ78" i="65032"/>
  <c r="ON42" i="65032"/>
  <c r="OM169" i="65032"/>
  <c r="OM233" i="65032" s="1"/>
  <c r="OO41" i="65032"/>
  <c r="OQ41" i="65032"/>
  <c r="GI41" i="65032"/>
  <c r="ON168" i="65032"/>
  <c r="ON232" i="65032" s="1"/>
  <c r="PB79" i="65032"/>
  <c r="PA206" i="65032"/>
  <c r="PD79" i="65032"/>
  <c r="PC206" i="65032"/>
  <c r="PC270" i="65032" s="1"/>
  <c r="OC224" i="65032"/>
  <c r="OD224" i="65032" s="1"/>
  <c r="OD160" i="65032"/>
  <c r="GG33" i="65032"/>
  <c r="OF160" i="65032"/>
  <c r="OF224" i="65032" s="1"/>
  <c r="OI33" i="65032"/>
  <c r="OG33" i="65032"/>
  <c r="PB161" i="65032"/>
  <c r="PA225" i="65032"/>
  <c r="PB225" i="65032" s="1"/>
  <c r="PD161" i="65032"/>
  <c r="PD225" i="65032" s="1"/>
  <c r="GM34" i="65032"/>
  <c r="PG34" i="65032"/>
  <c r="PE34" i="65032"/>
  <c r="OQ200" i="65032"/>
  <c r="OQ264" i="65032" s="1"/>
  <c r="OR73" i="65032"/>
  <c r="QB81" i="65032"/>
  <c r="QA208" i="65032"/>
  <c r="QA272" i="65032" s="1"/>
  <c r="OP184" i="65032"/>
  <c r="OO248" i="65032"/>
  <c r="OP248" i="65032" s="1"/>
  <c r="GH46" i="65032"/>
  <c r="OM46" i="65032"/>
  <c r="OK46" i="65032"/>
  <c r="OJ173" i="65032"/>
  <c r="OJ237" i="65032" s="1"/>
  <c r="QC275" i="65032"/>
  <c r="QD275" i="65032" s="1"/>
  <c r="QD211" i="65032"/>
  <c r="GJ57" i="65032"/>
  <c r="OU57" i="65032"/>
  <c r="OR184" i="65032"/>
  <c r="OR248" i="65032" s="1"/>
  <c r="OS57" i="65032"/>
  <c r="OO200" i="65032"/>
  <c r="OP73" i="65032"/>
  <c r="OH173" i="65032"/>
  <c r="OG237" i="65032"/>
  <c r="OH237" i="65032" s="1"/>
  <c r="PY208" i="65032"/>
  <c r="PZ81" i="65032"/>
  <c r="QF211" i="65032"/>
  <c r="QF275" i="65032" s="1"/>
  <c r="GT84" i="65032"/>
  <c r="EK84" i="65032" s="1"/>
  <c r="EL84" i="65032" s="1"/>
  <c r="QG84" i="65032"/>
  <c r="OW207" i="65032"/>
  <c r="OX80" i="65032"/>
  <c r="PD35" i="65032"/>
  <c r="PC162" i="65032"/>
  <c r="PC226" i="65032" s="1"/>
  <c r="OR29" i="65032"/>
  <c r="OQ156" i="65032"/>
  <c r="OQ220" i="65032" s="1"/>
  <c r="OT61" i="65032"/>
  <c r="OS188" i="65032"/>
  <c r="PD56" i="65032"/>
  <c r="PC183" i="65032"/>
  <c r="PC247" i="65032" s="1"/>
  <c r="OG40" i="65032"/>
  <c r="GG40" i="65032"/>
  <c r="OI40" i="65032"/>
  <c r="OF167" i="65032"/>
  <c r="OF231" i="65032" s="1"/>
  <c r="OC231" i="65032"/>
  <c r="OD231" i="65032" s="1"/>
  <c r="OD167" i="65032"/>
  <c r="OZ72" i="65032"/>
  <c r="OY199" i="65032"/>
  <c r="OY263" i="65032" s="1"/>
  <c r="OP29" i="65032"/>
  <c r="OO156" i="65032"/>
  <c r="OX209" i="65032"/>
  <c r="OW273" i="65032"/>
  <c r="OX273" i="65032" s="1"/>
  <c r="PB56" i="65032"/>
  <c r="PA183" i="65032"/>
  <c r="OM68" i="65032"/>
  <c r="OK68" i="65032"/>
  <c r="GH68" i="65032"/>
  <c r="OJ195" i="65032"/>
  <c r="OJ259" i="65032" s="1"/>
  <c r="OX72" i="65032"/>
  <c r="OW199" i="65032"/>
  <c r="PC82" i="65032"/>
  <c r="PA82" i="65032"/>
  <c r="GL82" i="65032"/>
  <c r="OZ209" i="65032"/>
  <c r="OZ273" i="65032" s="1"/>
  <c r="OY207" i="65032"/>
  <c r="OY271" i="65032" s="1"/>
  <c r="OZ80" i="65032"/>
  <c r="OU188" i="65032"/>
  <c r="OU252" i="65032" s="1"/>
  <c r="OV61" i="65032"/>
  <c r="PA162" i="65032"/>
  <c r="PB35" i="65032"/>
  <c r="OG259" i="65032"/>
  <c r="OH259" i="65032" s="1"/>
  <c r="OH195" i="65032"/>
  <c r="OU191" i="65032"/>
  <c r="OU255" i="65032" s="1"/>
  <c r="OV64" i="65032"/>
  <c r="OD172" i="65032"/>
  <c r="OC236" i="65032"/>
  <c r="OD236" i="65032" s="1"/>
  <c r="OG276" i="65032"/>
  <c r="OH276" i="65032" s="1"/>
  <c r="OH212" i="65032"/>
  <c r="OK85" i="65032"/>
  <c r="GH85" i="65032"/>
  <c r="OM85" i="65032"/>
  <c r="OJ212" i="65032"/>
  <c r="OJ276" i="65032" s="1"/>
  <c r="OK76" i="65032"/>
  <c r="OM76" i="65032"/>
  <c r="GH76" i="65032"/>
  <c r="OJ203" i="65032"/>
  <c r="OJ267" i="65032" s="1"/>
  <c r="OS191" i="65032"/>
  <c r="OT64" i="65032"/>
  <c r="OH51" i="65032"/>
  <c r="OG178" i="65032"/>
  <c r="OH203" i="65032"/>
  <c r="OG267" i="65032"/>
  <c r="OH267" i="65032" s="1"/>
  <c r="OI45" i="65032"/>
  <c r="OG45" i="65032"/>
  <c r="GG45" i="65032"/>
  <c r="OF172" i="65032"/>
  <c r="OF236" i="65032" s="1"/>
  <c r="OI178" i="65032"/>
  <c r="OI242" i="65032" s="1"/>
  <c r="OJ51" i="65032"/>
  <c r="PD63" i="65032"/>
  <c r="PC190" i="65032"/>
  <c r="PC254" i="65032" s="1"/>
  <c r="OK157" i="65032"/>
  <c r="OL30" i="65032"/>
  <c r="OG154" i="65032"/>
  <c r="OH27" i="65032"/>
  <c r="ON86" i="65032"/>
  <c r="OM213" i="65032"/>
  <c r="OM277" i="65032" s="1"/>
  <c r="OP37" i="65032"/>
  <c r="OO164" i="65032"/>
  <c r="ON30" i="65032"/>
  <c r="OM157" i="65032"/>
  <c r="OM221" i="65032" s="1"/>
  <c r="OK196" i="65032"/>
  <c r="OL69" i="65032"/>
  <c r="OG28" i="65032"/>
  <c r="GG28" i="65032"/>
  <c r="OF155" i="65032"/>
  <c r="OF219" i="65032" s="1"/>
  <c r="OI28" i="65032"/>
  <c r="OD155" i="65032"/>
  <c r="OC219" i="65032"/>
  <c r="OD219" i="65032" s="1"/>
  <c r="OJ27" i="65032"/>
  <c r="OI154" i="65032"/>
  <c r="OI218" i="65032" s="1"/>
  <c r="OK213" i="65032"/>
  <c r="OL86" i="65032"/>
  <c r="ON69" i="65032"/>
  <c r="OM196" i="65032"/>
  <c r="OM260" i="65032" s="1"/>
  <c r="PA190" i="65032"/>
  <c r="PB63" i="65032"/>
  <c r="GG44" i="65032"/>
  <c r="OI44" i="65032"/>
  <c r="OG44" i="65032"/>
  <c r="OF171" i="65032"/>
  <c r="OF235" i="65032" s="1"/>
  <c r="OR37" i="65032"/>
  <c r="OQ164" i="65032"/>
  <c r="OQ228" i="65032" s="1"/>
  <c r="OD171" i="65032"/>
  <c r="OC235" i="65032"/>
  <c r="OD235" i="65032" s="1"/>
  <c r="ON47" i="65032"/>
  <c r="OM174" i="65032"/>
  <c r="OM238" i="65032" s="1"/>
  <c r="OM54" i="65032"/>
  <c r="OK54" i="65032"/>
  <c r="GH54" i="65032"/>
  <c r="OJ181" i="65032"/>
  <c r="OJ245" i="65032" s="1"/>
  <c r="ON59" i="65032"/>
  <c r="OM186" i="65032"/>
  <c r="OM250" i="65032" s="1"/>
  <c r="OY60" i="65032"/>
  <c r="OW60" i="65032"/>
  <c r="GK60" i="65032"/>
  <c r="OV187" i="65032"/>
  <c r="OV251" i="65032" s="1"/>
  <c r="OS266" i="65032"/>
  <c r="OT266" i="65032" s="1"/>
  <c r="OT202" i="65032"/>
  <c r="OX194" i="65032"/>
  <c r="OW258" i="65032"/>
  <c r="OX258" i="65032" s="1"/>
  <c r="OM210" i="65032"/>
  <c r="OM274" i="65032" s="1"/>
  <c r="ON83" i="65032"/>
  <c r="OZ36" i="65032"/>
  <c r="OY163" i="65032"/>
  <c r="OY227" i="65032" s="1"/>
  <c r="GI71" i="65032"/>
  <c r="ON198" i="65032"/>
  <c r="ON262" i="65032" s="1"/>
  <c r="OO71" i="65032"/>
  <c r="OQ71" i="65032"/>
  <c r="OO52" i="65032"/>
  <c r="OQ52" i="65032"/>
  <c r="ON179" i="65032"/>
  <c r="ON243" i="65032" s="1"/>
  <c r="GI52" i="65032"/>
  <c r="OX201" i="65032"/>
  <c r="OW265" i="65032"/>
  <c r="OX265" i="65032" s="1"/>
  <c r="OK192" i="65032"/>
  <c r="OL65" i="65032"/>
  <c r="OL47" i="65032"/>
  <c r="OK174" i="65032"/>
  <c r="OL83" i="65032"/>
  <c r="OK210" i="65032"/>
  <c r="OH166" i="65032"/>
  <c r="OG230" i="65032"/>
  <c r="OH230" i="65032" s="1"/>
  <c r="OT187" i="65032"/>
  <c r="OS251" i="65032"/>
  <c r="OT251" i="65032" s="1"/>
  <c r="PA67" i="65032"/>
  <c r="OZ194" i="65032"/>
  <c r="OZ258" i="65032" s="1"/>
  <c r="GL67" i="65032"/>
  <c r="PC67" i="65032"/>
  <c r="OX36" i="65032"/>
  <c r="OW163" i="65032"/>
  <c r="OK262" i="65032"/>
  <c r="OL262" i="65032" s="1"/>
  <c r="OL198" i="65032"/>
  <c r="OW75" i="65032"/>
  <c r="OV202" i="65032"/>
  <c r="OV266" i="65032" s="1"/>
  <c r="GK75" i="65032"/>
  <c r="OY75" i="65032"/>
  <c r="OL179" i="65032"/>
  <c r="OK243" i="65032"/>
  <c r="OL243" i="65032" s="1"/>
  <c r="OL59" i="65032"/>
  <c r="OK186" i="65032"/>
  <c r="OJ166" i="65032"/>
  <c r="OJ230" i="65032" s="1"/>
  <c r="OM39" i="65032"/>
  <c r="OK39" i="65032"/>
  <c r="GH39" i="65032"/>
  <c r="OH181" i="65032"/>
  <c r="OG245" i="65032"/>
  <c r="OH245" i="65032" s="1"/>
  <c r="PA74" i="65032"/>
  <c r="PC74" i="65032"/>
  <c r="GL74" i="65032"/>
  <c r="OZ201" i="65032"/>
  <c r="OZ265" i="65032" s="1"/>
  <c r="OM192" i="65032"/>
  <c r="OM256" i="65032" s="1"/>
  <c r="ON65" i="65032"/>
  <c r="OM77" i="65032"/>
  <c r="OJ204" i="65032"/>
  <c r="OJ268" i="65032" s="1"/>
  <c r="OK77" i="65032"/>
  <c r="GH77" i="65032"/>
  <c r="OG268" i="65032"/>
  <c r="OH268" i="65032" s="1"/>
  <c r="OH204" i="65032"/>
  <c r="GH53" i="65032"/>
  <c r="OK53" i="65032"/>
  <c r="OJ180" i="65032"/>
  <c r="OJ244" i="65032" s="1"/>
  <c r="OM53" i="65032"/>
  <c r="OH182" i="65032"/>
  <c r="OG246" i="65032"/>
  <c r="OH246" i="65032" s="1"/>
  <c r="OK55" i="65032"/>
  <c r="OM55" i="65032"/>
  <c r="GH55" i="65032"/>
  <c r="OJ182" i="65032"/>
  <c r="OJ246" i="65032" s="1"/>
  <c r="OH180" i="65032"/>
  <c r="OG244" i="65032"/>
  <c r="OH244" i="65032" s="1"/>
  <c r="OM58" i="65032"/>
  <c r="OK58" i="65032"/>
  <c r="OJ185" i="65032"/>
  <c r="OJ249" i="65032" s="1"/>
  <c r="GH58" i="65032"/>
  <c r="OG249" i="65032"/>
  <c r="OH249" i="65032" s="1"/>
  <c r="OH185" i="65032"/>
  <c r="OX193" i="65032" l="1"/>
  <c r="OW257" i="65032"/>
  <c r="OX257" i="65032" s="1"/>
  <c r="GL66" i="65032"/>
  <c r="OZ193" i="65032"/>
  <c r="OZ257" i="65032" s="1"/>
  <c r="PC66" i="65032"/>
  <c r="PA66" i="65032"/>
  <c r="OW175" i="65032"/>
  <c r="OX48" i="65032"/>
  <c r="OY175" i="65032"/>
  <c r="OY239" i="65032" s="1"/>
  <c r="OZ48" i="65032"/>
  <c r="OG240" i="65032"/>
  <c r="OH240" i="65032" s="1"/>
  <c r="OH176" i="65032"/>
  <c r="OM49" i="65032"/>
  <c r="OJ176" i="65032"/>
  <c r="OJ240" i="65032" s="1"/>
  <c r="OK49" i="65032"/>
  <c r="GH49" i="65032"/>
  <c r="PB197" i="65032"/>
  <c r="PA261" i="65032"/>
  <c r="PB261" i="65032" s="1"/>
  <c r="GM70" i="65032"/>
  <c r="PD197" i="65032"/>
  <c r="PD261" i="65032" s="1"/>
  <c r="PG70" i="65032"/>
  <c r="PE70" i="65032"/>
  <c r="PP177" i="65032"/>
  <c r="PP241" i="65032" s="1"/>
  <c r="GP50" i="65032"/>
  <c r="PS50" i="65032"/>
  <c r="PQ50" i="65032"/>
  <c r="PN177" i="65032"/>
  <c r="PM241" i="65032"/>
  <c r="PN241" i="65032" s="1"/>
  <c r="OG229" i="65032"/>
  <c r="OH229" i="65032" s="1"/>
  <c r="OH165" i="65032"/>
  <c r="OH159" i="65032"/>
  <c r="OG223" i="65032"/>
  <c r="OH223" i="65032" s="1"/>
  <c r="GH32" i="65032"/>
  <c r="OJ159" i="65032"/>
  <c r="OJ223" i="65032" s="1"/>
  <c r="OK32" i="65032"/>
  <c r="OM32" i="65032"/>
  <c r="OZ158" i="65032"/>
  <c r="OZ222" i="65032" s="1"/>
  <c r="GL31" i="65032"/>
  <c r="PC31" i="65032"/>
  <c r="PA31" i="65032"/>
  <c r="OX158" i="65032"/>
  <c r="OW222" i="65032"/>
  <c r="OX222" i="65032" s="1"/>
  <c r="GH38" i="65032"/>
  <c r="OJ165" i="65032"/>
  <c r="OJ229" i="65032" s="1"/>
  <c r="OM38" i="65032"/>
  <c r="OK38" i="65032"/>
  <c r="OM170" i="65032"/>
  <c r="OM234" i="65032" s="1"/>
  <c r="ON43" i="65032"/>
  <c r="OL43" i="65032"/>
  <c r="OK170" i="65032"/>
  <c r="OR41" i="65032"/>
  <c r="OQ168" i="65032"/>
  <c r="OQ232" i="65032" s="1"/>
  <c r="PC78" i="65032"/>
  <c r="GL78" i="65032"/>
  <c r="OZ205" i="65032"/>
  <c r="OZ269" i="65032" s="1"/>
  <c r="PA78" i="65032"/>
  <c r="OO168" i="65032"/>
  <c r="OP41" i="65032"/>
  <c r="OX205" i="65032"/>
  <c r="OW269" i="65032"/>
  <c r="OX269" i="65032" s="1"/>
  <c r="OL169" i="65032"/>
  <c r="OK233" i="65032"/>
  <c r="OL233" i="65032" s="1"/>
  <c r="OQ42" i="65032"/>
  <c r="GI42" i="65032"/>
  <c r="OO42" i="65032"/>
  <c r="ON169" i="65032"/>
  <c r="ON233" i="65032" s="1"/>
  <c r="PD206" i="65032"/>
  <c r="PD270" i="65032" s="1"/>
  <c r="GM79" i="65032"/>
  <c r="PE79" i="65032"/>
  <c r="PG79" i="65032"/>
  <c r="PA270" i="65032"/>
  <c r="PB270" i="65032" s="1"/>
  <c r="PB206" i="65032"/>
  <c r="PE161" i="65032"/>
  <c r="PF34" i="65032"/>
  <c r="OH33" i="65032"/>
  <c r="OG160" i="65032"/>
  <c r="PG161" i="65032"/>
  <c r="PG225" i="65032" s="1"/>
  <c r="PH34" i="65032"/>
  <c r="OJ33" i="65032"/>
  <c r="OI160" i="65032"/>
  <c r="OI224" i="65032" s="1"/>
  <c r="OM173" i="65032"/>
  <c r="OM237" i="65032" s="1"/>
  <c r="ON46" i="65032"/>
  <c r="QB208" i="65032"/>
  <c r="QB272" i="65032" s="1"/>
  <c r="GS81" i="65032"/>
  <c r="QC81" i="65032"/>
  <c r="QE81" i="65032"/>
  <c r="OV57" i="65032"/>
  <c r="OU184" i="65032"/>
  <c r="OU248" i="65032" s="1"/>
  <c r="OS73" i="65032"/>
  <c r="OU73" i="65032"/>
  <c r="GJ73" i="65032"/>
  <c r="OR200" i="65032"/>
  <c r="OR264" i="65032" s="1"/>
  <c r="OS184" i="65032"/>
  <c r="OT57" i="65032"/>
  <c r="QG211" i="65032"/>
  <c r="QH84" i="65032"/>
  <c r="HC84" i="65032" s="1"/>
  <c r="PZ208" i="65032"/>
  <c r="PY272" i="65032"/>
  <c r="PZ272" i="65032" s="1"/>
  <c r="OP200" i="65032"/>
  <c r="OO264" i="65032"/>
  <c r="OP264" i="65032" s="1"/>
  <c r="OK173" i="65032"/>
  <c r="OL46" i="65032"/>
  <c r="OW61" i="65032"/>
  <c r="OV188" i="65032"/>
  <c r="OV252" i="65032" s="1"/>
  <c r="GK61" i="65032"/>
  <c r="OY61" i="65032"/>
  <c r="OX199" i="65032"/>
  <c r="OW263" i="65032"/>
  <c r="OX263" i="65032" s="1"/>
  <c r="PC80" i="65032"/>
  <c r="PA80" i="65032"/>
  <c r="OZ207" i="65032"/>
  <c r="OZ271" i="65032" s="1"/>
  <c r="GL80" i="65032"/>
  <c r="PA209" i="65032"/>
  <c r="PB82" i="65032"/>
  <c r="PB183" i="65032"/>
  <c r="PA247" i="65032"/>
  <c r="PB247" i="65032" s="1"/>
  <c r="OO220" i="65032"/>
  <c r="OP220" i="65032" s="1"/>
  <c r="OP156" i="65032"/>
  <c r="OL68" i="65032"/>
  <c r="OK195" i="65032"/>
  <c r="PB162" i="65032"/>
  <c r="PA226" i="65032"/>
  <c r="PB226" i="65032" s="1"/>
  <c r="PC209" i="65032"/>
  <c r="PC273" i="65032" s="1"/>
  <c r="PD82" i="65032"/>
  <c r="OI167" i="65032"/>
  <c r="OI231" i="65032" s="1"/>
  <c r="OJ40" i="65032"/>
  <c r="PD183" i="65032"/>
  <c r="PD247" i="65032" s="1"/>
  <c r="GM56" i="65032"/>
  <c r="PG56" i="65032"/>
  <c r="PE56" i="65032"/>
  <c r="OS29" i="65032"/>
  <c r="OU29" i="65032"/>
  <c r="GJ29" i="65032"/>
  <c r="OR156" i="65032"/>
  <c r="OR220" i="65032" s="1"/>
  <c r="OX207" i="65032"/>
  <c r="OW271" i="65032"/>
  <c r="OX271" i="65032" s="1"/>
  <c r="OS252" i="65032"/>
  <c r="OT252" i="65032" s="1"/>
  <c r="OT188" i="65032"/>
  <c r="OM195" i="65032"/>
  <c r="OM259" i="65032" s="1"/>
  <c r="ON68" i="65032"/>
  <c r="GL72" i="65032"/>
  <c r="OZ199" i="65032"/>
  <c r="OZ263" i="65032" s="1"/>
  <c r="PC72" i="65032"/>
  <c r="PA72" i="65032"/>
  <c r="OG167" i="65032"/>
  <c r="OH40" i="65032"/>
  <c r="PG35" i="65032"/>
  <c r="GM35" i="65032"/>
  <c r="PE35" i="65032"/>
  <c r="PD162" i="65032"/>
  <c r="PD226" i="65032" s="1"/>
  <c r="OI172" i="65032"/>
  <c r="OI236" i="65032" s="1"/>
  <c r="OJ45" i="65032"/>
  <c r="OT191" i="65032"/>
  <c r="OS255" i="65032"/>
  <c r="OT255" i="65032" s="1"/>
  <c r="OK212" i="65032"/>
  <c r="OL85" i="65032"/>
  <c r="OK51" i="65032"/>
  <c r="OJ178" i="65032"/>
  <c r="OJ242" i="65032" s="1"/>
  <c r="GH51" i="65032"/>
  <c r="OM51" i="65032"/>
  <c r="OH178" i="65032"/>
  <c r="OG242" i="65032"/>
  <c r="OH242" i="65032" s="1"/>
  <c r="ON76" i="65032"/>
  <c r="OM203" i="65032"/>
  <c r="OM267" i="65032" s="1"/>
  <c r="OK203" i="65032"/>
  <c r="OL76" i="65032"/>
  <c r="ON85" i="65032"/>
  <c r="OM212" i="65032"/>
  <c r="OM276" i="65032" s="1"/>
  <c r="GG24" i="65032"/>
  <c r="OH45" i="65032"/>
  <c r="OG172" i="65032"/>
  <c r="GK64" i="65032"/>
  <c r="OV191" i="65032"/>
  <c r="OV255" i="65032" s="1"/>
  <c r="OW64" i="65032"/>
  <c r="OY64" i="65032"/>
  <c r="OO228" i="65032"/>
  <c r="OP228" i="65032" s="1"/>
  <c r="OP164" i="65032"/>
  <c r="OH44" i="65032"/>
  <c r="OG171" i="65032"/>
  <c r="PB190" i="65032"/>
  <c r="PA254" i="65032"/>
  <c r="PB254" i="65032" s="1"/>
  <c r="OM27" i="65032"/>
  <c r="OK27" i="65032"/>
  <c r="GH27" i="65032"/>
  <c r="OJ154" i="65032"/>
  <c r="OJ218" i="65032" s="1"/>
  <c r="OG155" i="65032"/>
  <c r="OH28" i="65032"/>
  <c r="OO30" i="65032"/>
  <c r="GI30" i="65032"/>
  <c r="ON157" i="65032"/>
  <c r="ON221" i="65032" s="1"/>
  <c r="OQ30" i="65032"/>
  <c r="OO86" i="65032"/>
  <c r="OQ86" i="65032"/>
  <c r="ON213" i="65032"/>
  <c r="ON277" i="65032" s="1"/>
  <c r="GI86" i="65032"/>
  <c r="OL157" i="65032"/>
  <c r="OK221" i="65032"/>
  <c r="OL221" i="65032" s="1"/>
  <c r="OI171" i="65032"/>
  <c r="OI235" i="65032" s="1"/>
  <c r="OJ44" i="65032"/>
  <c r="OJ28" i="65032"/>
  <c r="OI155" i="65032"/>
  <c r="OI219" i="65032" s="1"/>
  <c r="GJ37" i="65032"/>
  <c r="OU37" i="65032"/>
  <c r="OR164" i="65032"/>
  <c r="OR228" i="65032" s="1"/>
  <c r="OS37" i="65032"/>
  <c r="OQ69" i="65032"/>
  <c r="ON196" i="65032"/>
  <c r="ON260" i="65032" s="1"/>
  <c r="GI69" i="65032"/>
  <c r="OO69" i="65032"/>
  <c r="OK277" i="65032"/>
  <c r="OL277" i="65032" s="1"/>
  <c r="OL213" i="65032"/>
  <c r="OK260" i="65032"/>
  <c r="OL260" i="65032" s="1"/>
  <c r="OL196" i="65032"/>
  <c r="OH154" i="65032"/>
  <c r="OG218" i="65032"/>
  <c r="OH218" i="65032" s="1"/>
  <c r="PD190" i="65032"/>
  <c r="PD254" i="65032" s="1"/>
  <c r="GM63" i="65032"/>
  <c r="PE63" i="65032"/>
  <c r="PG63" i="65032"/>
  <c r="ON39" i="65032"/>
  <c r="OM166" i="65032"/>
  <c r="OM230" i="65032" s="1"/>
  <c r="OZ75" i="65032"/>
  <c r="OY202" i="65032"/>
  <c r="OY266" i="65032" s="1"/>
  <c r="OQ179" i="65032"/>
  <c r="OQ243" i="65032" s="1"/>
  <c r="OR52" i="65032"/>
  <c r="OQ198" i="65032"/>
  <c r="OQ262" i="65032" s="1"/>
  <c r="OR71" i="65032"/>
  <c r="PA194" i="65032"/>
  <c r="PB67" i="65032"/>
  <c r="OL192" i="65032"/>
  <c r="OK256" i="65032"/>
  <c r="OL256" i="65032" s="1"/>
  <c r="OO179" i="65032"/>
  <c r="OP52" i="65032"/>
  <c r="OP71" i="65032"/>
  <c r="OO198" i="65032"/>
  <c r="OO47" i="65032"/>
  <c r="OQ47" i="65032"/>
  <c r="ON174" i="65032"/>
  <c r="ON238" i="65032" s="1"/>
  <c r="GI47" i="65032"/>
  <c r="GI65" i="65032"/>
  <c r="ON192" i="65032"/>
  <c r="ON256" i="65032" s="1"/>
  <c r="OQ65" i="65032"/>
  <c r="OO65" i="65032"/>
  <c r="PC201" i="65032"/>
  <c r="PC265" i="65032" s="1"/>
  <c r="PD74" i="65032"/>
  <c r="OK250" i="65032"/>
  <c r="OL250" i="65032" s="1"/>
  <c r="OL186" i="65032"/>
  <c r="OX163" i="65032"/>
  <c r="OW227" i="65032"/>
  <c r="OX227" i="65032" s="1"/>
  <c r="PC194" i="65032"/>
  <c r="PC258" i="65032" s="1"/>
  <c r="PD67" i="65032"/>
  <c r="OK274" i="65032"/>
  <c r="OL274" i="65032" s="1"/>
  <c r="OL210" i="65032"/>
  <c r="OK238" i="65032"/>
  <c r="OL238" i="65032" s="1"/>
  <c r="OL174" i="65032"/>
  <c r="OO83" i="65032"/>
  <c r="ON210" i="65032"/>
  <c r="ON274" i="65032" s="1"/>
  <c r="GI83" i="65032"/>
  <c r="OQ83" i="65032"/>
  <c r="OX60" i="65032"/>
  <c r="OW187" i="65032"/>
  <c r="OK181" i="65032"/>
  <c r="OL54" i="65032"/>
  <c r="PB74" i="65032"/>
  <c r="PA201" i="65032"/>
  <c r="OL39" i="65032"/>
  <c r="OK166" i="65032"/>
  <c r="OW202" i="65032"/>
  <c r="OX75" i="65032"/>
  <c r="PA36" i="65032"/>
  <c r="PC36" i="65032"/>
  <c r="GL36" i="65032"/>
  <c r="OZ163" i="65032"/>
  <c r="OZ227" i="65032" s="1"/>
  <c r="OZ60" i="65032"/>
  <c r="OY187" i="65032"/>
  <c r="OY251" i="65032" s="1"/>
  <c r="OO59" i="65032"/>
  <c r="OQ59" i="65032"/>
  <c r="ON186" i="65032"/>
  <c r="ON250" i="65032" s="1"/>
  <c r="GI59" i="65032"/>
  <c r="ON54" i="65032"/>
  <c r="OM181" i="65032"/>
  <c r="OM245" i="65032" s="1"/>
  <c r="OK204" i="65032"/>
  <c r="OL77" i="65032"/>
  <c r="OM204" i="65032"/>
  <c r="OM268" i="65032" s="1"/>
  <c r="ON77" i="65032"/>
  <c r="OM182" i="65032"/>
  <c r="OM246" i="65032" s="1"/>
  <c r="ON55" i="65032"/>
  <c r="ON53" i="65032"/>
  <c r="OM180" i="65032"/>
  <c r="OM244" i="65032" s="1"/>
  <c r="OL53" i="65032"/>
  <c r="OK180" i="65032"/>
  <c r="OL55" i="65032"/>
  <c r="OK182" i="65032"/>
  <c r="OM185" i="65032"/>
  <c r="OM249" i="65032" s="1"/>
  <c r="ON58" i="65032"/>
  <c r="OK185" i="65032"/>
  <c r="OL58" i="65032"/>
  <c r="PB66" i="65032" l="1"/>
  <c r="PA193" i="65032"/>
  <c r="PC193" i="65032"/>
  <c r="PC257" i="65032" s="1"/>
  <c r="PD66" i="65032"/>
  <c r="PC48" i="65032"/>
  <c r="PA48" i="65032"/>
  <c r="OZ175" i="65032"/>
  <c r="OZ239" i="65032" s="1"/>
  <c r="GL48" i="65032"/>
  <c r="OX175" i="65032"/>
  <c r="OW239" i="65032"/>
  <c r="OX239" i="65032" s="1"/>
  <c r="OM176" i="65032"/>
  <c r="OM240" i="65032" s="1"/>
  <c r="ON49" i="65032"/>
  <c r="OK176" i="65032"/>
  <c r="OL49" i="65032"/>
  <c r="PF70" i="65032"/>
  <c r="PE197" i="65032"/>
  <c r="PH70" i="65032"/>
  <c r="PG197" i="65032"/>
  <c r="PG261" i="65032" s="1"/>
  <c r="PQ177" i="65032"/>
  <c r="PR50" i="65032"/>
  <c r="PT50" i="65032"/>
  <c r="PS177" i="65032"/>
  <c r="PS241" i="65032" s="1"/>
  <c r="PA158" i="65032"/>
  <c r="PB31" i="65032"/>
  <c r="OM159" i="65032"/>
  <c r="OM223" i="65032" s="1"/>
  <c r="ON32" i="65032"/>
  <c r="PC158" i="65032"/>
  <c r="PC222" i="65032" s="1"/>
  <c r="PD31" i="65032"/>
  <c r="OL32" i="65032"/>
  <c r="OK159" i="65032"/>
  <c r="OK165" i="65032"/>
  <c r="OL38" i="65032"/>
  <c r="ON38" i="65032"/>
  <c r="OM165" i="65032"/>
  <c r="OM229" i="65032" s="1"/>
  <c r="OK234" i="65032"/>
  <c r="OL234" i="65032" s="1"/>
  <c r="OL170" i="65032"/>
  <c r="ON170" i="65032"/>
  <c r="ON234" i="65032" s="1"/>
  <c r="OQ43" i="65032"/>
  <c r="OO43" i="65032"/>
  <c r="GI43" i="65032"/>
  <c r="OO169" i="65032"/>
  <c r="OP42" i="65032"/>
  <c r="OO232" i="65032"/>
  <c r="OP232" i="65032" s="1"/>
  <c r="OP168" i="65032"/>
  <c r="PD78" i="65032"/>
  <c r="PC205" i="65032"/>
  <c r="PC269" i="65032" s="1"/>
  <c r="PB78" i="65032"/>
  <c r="PA205" i="65032"/>
  <c r="OR42" i="65032"/>
  <c r="OQ169" i="65032"/>
  <c r="OQ233" i="65032" s="1"/>
  <c r="GJ41" i="65032"/>
  <c r="OS41" i="65032"/>
  <c r="OR168" i="65032"/>
  <c r="OR232" i="65032" s="1"/>
  <c r="OU41" i="65032"/>
  <c r="PH79" i="65032"/>
  <c r="PG206" i="65032"/>
  <c r="PG270" i="65032" s="1"/>
  <c r="PF79" i="65032"/>
  <c r="PE206" i="65032"/>
  <c r="PE225" i="65032"/>
  <c r="PF225" i="65032" s="1"/>
  <c r="PF161" i="65032"/>
  <c r="GN34" i="65032"/>
  <c r="PI34" i="65032"/>
  <c r="PK34" i="65032"/>
  <c r="PH161" i="65032"/>
  <c r="PH225" i="65032" s="1"/>
  <c r="OG224" i="65032"/>
  <c r="OH224" i="65032" s="1"/>
  <c r="OH160" i="65032"/>
  <c r="OM33" i="65032"/>
  <c r="OK33" i="65032"/>
  <c r="OJ160" i="65032"/>
  <c r="OJ224" i="65032" s="1"/>
  <c r="GH33" i="65032"/>
  <c r="OU200" i="65032"/>
  <c r="OU264" i="65032" s="1"/>
  <c r="OV73" i="65032"/>
  <c r="OL173" i="65032"/>
  <c r="OK237" i="65032"/>
  <c r="OL237" i="65032" s="1"/>
  <c r="OT184" i="65032"/>
  <c r="OS248" i="65032"/>
  <c r="OT248" i="65032" s="1"/>
  <c r="OS200" i="65032"/>
  <c r="OT73" i="65032"/>
  <c r="HA84" i="65032"/>
  <c r="HB84" i="65032" s="1"/>
  <c r="GZ84" i="65032"/>
  <c r="GX84" i="65032" s="1"/>
  <c r="GY84" i="65032" s="1"/>
  <c r="QE208" i="65032"/>
  <c r="QE272" i="65032" s="1"/>
  <c r="QF81" i="65032"/>
  <c r="OO46" i="65032"/>
  <c r="OQ46" i="65032"/>
  <c r="ON173" i="65032"/>
  <c r="ON237" i="65032" s="1"/>
  <c r="GI46" i="65032"/>
  <c r="QG275" i="65032"/>
  <c r="QH275" i="65032" s="1"/>
  <c r="HC275" i="65032" s="1"/>
  <c r="HA275" i="65032" s="1"/>
  <c r="HB275" i="65032" s="1"/>
  <c r="QH211" i="65032"/>
  <c r="GK57" i="65032"/>
  <c r="OW57" i="65032"/>
  <c r="OY57" i="65032"/>
  <c r="OV184" i="65032"/>
  <c r="OV248" i="65032" s="1"/>
  <c r="QC208" i="65032"/>
  <c r="QD81" i="65032"/>
  <c r="OV29" i="65032"/>
  <c r="OU156" i="65032"/>
  <c r="OU220" i="65032" s="1"/>
  <c r="OL195" i="65032"/>
  <c r="OK259" i="65032"/>
  <c r="OL259" i="65032" s="1"/>
  <c r="PF56" i="65032"/>
  <c r="PE183" i="65032"/>
  <c r="GH40" i="65032"/>
  <c r="OJ167" i="65032"/>
  <c r="OJ231" i="65032" s="1"/>
  <c r="OK40" i="65032"/>
  <c r="OM40" i="65032"/>
  <c r="PA207" i="65032"/>
  <c r="PB80" i="65032"/>
  <c r="OY188" i="65032"/>
  <c r="OY252" i="65032" s="1"/>
  <c r="OZ61" i="65032"/>
  <c r="PA199" i="65032"/>
  <c r="PB72" i="65032"/>
  <c r="PG162" i="65032"/>
  <c r="PG226" i="65032" s="1"/>
  <c r="PH35" i="65032"/>
  <c r="PH56" i="65032"/>
  <c r="PG183" i="65032"/>
  <c r="PG247" i="65032" s="1"/>
  <c r="PA273" i="65032"/>
  <c r="PB273" i="65032" s="1"/>
  <c r="PB209" i="65032"/>
  <c r="PD80" i="65032"/>
  <c r="PC207" i="65032"/>
  <c r="PC271" i="65032" s="1"/>
  <c r="GI68" i="65032"/>
  <c r="ON195" i="65032"/>
  <c r="ON259" i="65032" s="1"/>
  <c r="OQ68" i="65032"/>
  <c r="OO68" i="65032"/>
  <c r="PG82" i="65032"/>
  <c r="PD209" i="65032"/>
  <c r="PD273" i="65032" s="1"/>
  <c r="GM82" i="65032"/>
  <c r="PE82" i="65032"/>
  <c r="PE162" i="65032"/>
  <c r="PF35" i="65032"/>
  <c r="OH167" i="65032"/>
  <c r="OG231" i="65032"/>
  <c r="OH231" i="65032" s="1"/>
  <c r="PC199" i="65032"/>
  <c r="PC263" i="65032" s="1"/>
  <c r="PD72" i="65032"/>
  <c r="OS156" i="65032"/>
  <c r="OT29" i="65032"/>
  <c r="OX61" i="65032"/>
  <c r="OW188" i="65032"/>
  <c r="OH172" i="65032"/>
  <c r="OG236" i="65032"/>
  <c r="OH236" i="65032" s="1"/>
  <c r="OM178" i="65032"/>
  <c r="OM242" i="65032" s="1"/>
  <c r="ON51" i="65032"/>
  <c r="GI85" i="65032"/>
  <c r="OO85" i="65032"/>
  <c r="OQ85" i="65032"/>
  <c r="ON212" i="65032"/>
  <c r="ON276" i="65032" s="1"/>
  <c r="OQ76" i="65032"/>
  <c r="OO76" i="65032"/>
  <c r="ON203" i="65032"/>
  <c r="ON267" i="65032" s="1"/>
  <c r="GI76" i="65032"/>
  <c r="OY191" i="65032"/>
  <c r="OY255" i="65032" s="1"/>
  <c r="OZ64" i="65032"/>
  <c r="OK45" i="65032"/>
  <c r="OM45" i="65032"/>
  <c r="OJ172" i="65032"/>
  <c r="OJ236" i="65032" s="1"/>
  <c r="GH45" i="65032"/>
  <c r="OW191" i="65032"/>
  <c r="OX64" i="65032"/>
  <c r="OL203" i="65032"/>
  <c r="OK267" i="65032"/>
  <c r="OL267" i="65032" s="1"/>
  <c r="OK178" i="65032"/>
  <c r="OL51" i="65032"/>
  <c r="OL212" i="65032"/>
  <c r="OK276" i="65032"/>
  <c r="OL276" i="65032" s="1"/>
  <c r="PG190" i="65032"/>
  <c r="PG254" i="65032" s="1"/>
  <c r="PH63" i="65032"/>
  <c r="OQ196" i="65032"/>
  <c r="OQ260" i="65032" s="1"/>
  <c r="OR69" i="65032"/>
  <c r="OK28" i="65032"/>
  <c r="GH28" i="65032"/>
  <c r="OJ155" i="65032"/>
  <c r="OJ219" i="65032" s="1"/>
  <c r="OM28" i="65032"/>
  <c r="OR86" i="65032"/>
  <c r="OQ213" i="65032"/>
  <c r="OQ277" i="65032" s="1"/>
  <c r="OL27" i="65032"/>
  <c r="OK154" i="65032"/>
  <c r="OH171" i="65032"/>
  <c r="OG235" i="65032"/>
  <c r="OH235" i="65032" s="1"/>
  <c r="PE190" i="65032"/>
  <c r="PF63" i="65032"/>
  <c r="OP69" i="65032"/>
  <c r="OO196" i="65032"/>
  <c r="OT37" i="65032"/>
  <c r="OS164" i="65032"/>
  <c r="GH44" i="65032"/>
  <c r="OJ171" i="65032"/>
  <c r="OJ235" i="65032" s="1"/>
  <c r="OK44" i="65032"/>
  <c r="OM44" i="65032"/>
  <c r="OP86" i="65032"/>
  <c r="OO213" i="65032"/>
  <c r="OO157" i="65032"/>
  <c r="OP30" i="65032"/>
  <c r="ON27" i="65032"/>
  <c r="OM154" i="65032"/>
  <c r="OM218" i="65032" s="1"/>
  <c r="OQ157" i="65032"/>
  <c r="OQ221" i="65032" s="1"/>
  <c r="OR30" i="65032"/>
  <c r="OU164" i="65032"/>
  <c r="OU228" i="65032" s="1"/>
  <c r="OV37" i="65032"/>
  <c r="OH155" i="65032"/>
  <c r="OG219" i="65032"/>
  <c r="OH219" i="65032" s="1"/>
  <c r="PC163" i="65032"/>
  <c r="PC227" i="65032" s="1"/>
  <c r="PD36" i="65032"/>
  <c r="OO54" i="65032"/>
  <c r="OQ54" i="65032"/>
  <c r="ON181" i="65032"/>
  <c r="ON245" i="65032" s="1"/>
  <c r="GI54" i="65032"/>
  <c r="OO186" i="65032"/>
  <c r="OP59" i="65032"/>
  <c r="OK245" i="65032"/>
  <c r="OL245" i="65032" s="1"/>
  <c r="OL181" i="65032"/>
  <c r="OP47" i="65032"/>
  <c r="OO174" i="65032"/>
  <c r="GJ71" i="65032"/>
  <c r="OS71" i="65032"/>
  <c r="OU71" i="65032"/>
  <c r="OR198" i="65032"/>
  <c r="OR262" i="65032" s="1"/>
  <c r="OP65" i="65032"/>
  <c r="OO192" i="65032"/>
  <c r="PA60" i="65032"/>
  <c r="PC60" i="65032"/>
  <c r="GL60" i="65032"/>
  <c r="OZ187" i="65032"/>
  <c r="OZ251" i="65032" s="1"/>
  <c r="PB36" i="65032"/>
  <c r="PA163" i="65032"/>
  <c r="OW266" i="65032"/>
  <c r="OX266" i="65032" s="1"/>
  <c r="OX202" i="65032"/>
  <c r="OO210" i="65032"/>
  <c r="OP83" i="65032"/>
  <c r="OQ192" i="65032"/>
  <c r="OQ256" i="65032" s="1"/>
  <c r="OR65" i="65032"/>
  <c r="OP179" i="65032"/>
  <c r="OO243" i="65032"/>
  <c r="OP243" i="65032" s="1"/>
  <c r="OS52" i="65032"/>
  <c r="OU52" i="65032"/>
  <c r="GJ52" i="65032"/>
  <c r="OR179" i="65032"/>
  <c r="OR243" i="65032" s="1"/>
  <c r="PB201" i="65032"/>
  <c r="PA265" i="65032"/>
  <c r="PB265" i="65032" s="1"/>
  <c r="OX187" i="65032"/>
  <c r="OW251" i="65032"/>
  <c r="OX251" i="65032" s="1"/>
  <c r="PB194" i="65032"/>
  <c r="PA258" i="65032"/>
  <c r="PB258" i="65032" s="1"/>
  <c r="OZ202" i="65032"/>
  <c r="OZ266" i="65032" s="1"/>
  <c r="GL75" i="65032"/>
  <c r="PC75" i="65032"/>
  <c r="PA75" i="65032"/>
  <c r="OR59" i="65032"/>
  <c r="OQ186" i="65032"/>
  <c r="OQ250" i="65032" s="1"/>
  <c r="OL166" i="65032"/>
  <c r="OK230" i="65032"/>
  <c r="OL230" i="65032" s="1"/>
  <c r="OR83" i="65032"/>
  <c r="OQ210" i="65032"/>
  <c r="OQ274" i="65032" s="1"/>
  <c r="PE67" i="65032"/>
  <c r="PD194" i="65032"/>
  <c r="PD258" i="65032" s="1"/>
  <c r="GM67" i="65032"/>
  <c r="PG67" i="65032"/>
  <c r="PE74" i="65032"/>
  <c r="PG74" i="65032"/>
  <c r="PD201" i="65032"/>
  <c r="PD265" i="65032" s="1"/>
  <c r="GM74" i="65032"/>
  <c r="OQ174" i="65032"/>
  <c r="OQ238" i="65032" s="1"/>
  <c r="OR47" i="65032"/>
  <c r="OP198" i="65032"/>
  <c r="OO262" i="65032"/>
  <c r="OP262" i="65032" s="1"/>
  <c r="OQ39" i="65032"/>
  <c r="ON166" i="65032"/>
  <c r="ON230" i="65032" s="1"/>
  <c r="GI39" i="65032"/>
  <c r="OO39" i="65032"/>
  <c r="OO77" i="65032"/>
  <c r="OQ77" i="65032"/>
  <c r="GI77" i="65032"/>
  <c r="ON204" i="65032"/>
  <c r="ON268" i="65032" s="1"/>
  <c r="OL204" i="65032"/>
  <c r="OK268" i="65032"/>
  <c r="OL268" i="65032" s="1"/>
  <c r="OL182" i="65032"/>
  <c r="OK246" i="65032"/>
  <c r="OL246" i="65032" s="1"/>
  <c r="OK244" i="65032"/>
  <c r="OL244" i="65032" s="1"/>
  <c r="OL180" i="65032"/>
  <c r="OO55" i="65032"/>
  <c r="OQ55" i="65032"/>
  <c r="GI55" i="65032"/>
  <c r="ON182" i="65032"/>
  <c r="ON246" i="65032" s="1"/>
  <c r="ON180" i="65032"/>
  <c r="ON244" i="65032" s="1"/>
  <c r="OQ53" i="65032"/>
  <c r="GI53" i="65032"/>
  <c r="OO53" i="65032"/>
  <c r="OO58" i="65032"/>
  <c r="OQ58" i="65032"/>
  <c r="ON185" i="65032"/>
  <c r="ON249" i="65032" s="1"/>
  <c r="GI58" i="65032"/>
  <c r="OK249" i="65032"/>
  <c r="OL249" i="65032" s="1"/>
  <c r="OL185" i="65032"/>
  <c r="PG66" i="65032" l="1"/>
  <c r="GM66" i="65032"/>
  <c r="PE66" i="65032"/>
  <c r="PD193" i="65032"/>
  <c r="PD257" i="65032" s="1"/>
  <c r="PB193" i="65032"/>
  <c r="PA257" i="65032"/>
  <c r="PB257" i="65032" s="1"/>
  <c r="PB48" i="65032"/>
  <c r="PA175" i="65032"/>
  <c r="PD48" i="65032"/>
  <c r="PC175" i="65032"/>
  <c r="PC239" i="65032" s="1"/>
  <c r="OK240" i="65032"/>
  <c r="OL240" i="65032" s="1"/>
  <c r="OL176" i="65032"/>
  <c r="OQ49" i="65032"/>
  <c r="ON176" i="65032"/>
  <c r="ON240" i="65032" s="1"/>
  <c r="GI49" i="65032"/>
  <c r="OO49" i="65032"/>
  <c r="PF197" i="65032"/>
  <c r="PE261" i="65032"/>
  <c r="PF261" i="65032" s="1"/>
  <c r="PK70" i="65032"/>
  <c r="PI70" i="65032"/>
  <c r="GN70" i="65032"/>
  <c r="PH197" i="65032"/>
  <c r="PH261" i="65032" s="1"/>
  <c r="PW50" i="65032"/>
  <c r="GQ50" i="65032"/>
  <c r="PT177" i="65032"/>
  <c r="PT241" i="65032" s="1"/>
  <c r="PU50" i="65032"/>
  <c r="PR177" i="65032"/>
  <c r="PQ241" i="65032"/>
  <c r="PR241" i="65032" s="1"/>
  <c r="OK223" i="65032"/>
  <c r="OL223" i="65032" s="1"/>
  <c r="OL159" i="65032"/>
  <c r="ON159" i="65032"/>
  <c r="ON223" i="65032" s="1"/>
  <c r="OO32" i="65032"/>
  <c r="OQ32" i="65032"/>
  <c r="GI32" i="65032"/>
  <c r="OO38" i="65032"/>
  <c r="ON165" i="65032"/>
  <c r="ON229" i="65032" s="1"/>
  <c r="GI38" i="65032"/>
  <c r="OQ38" i="65032"/>
  <c r="GM31" i="65032"/>
  <c r="PE31" i="65032"/>
  <c r="PG31" i="65032"/>
  <c r="PD158" i="65032"/>
  <c r="PD222" i="65032" s="1"/>
  <c r="OK229" i="65032"/>
  <c r="OL229" i="65032" s="1"/>
  <c r="OL165" i="65032"/>
  <c r="PB158" i="65032"/>
  <c r="PA222" i="65032"/>
  <c r="PB222" i="65032" s="1"/>
  <c r="OR43" i="65032"/>
  <c r="OQ170" i="65032"/>
  <c r="OQ234" i="65032" s="1"/>
  <c r="OP43" i="65032"/>
  <c r="OO170" i="65032"/>
  <c r="OS168" i="65032"/>
  <c r="OT41" i="65032"/>
  <c r="OU168" i="65032"/>
  <c r="OU232" i="65032" s="1"/>
  <c r="OV41" i="65032"/>
  <c r="PA269" i="65032"/>
  <c r="PB269" i="65032" s="1"/>
  <c r="PB205" i="65032"/>
  <c r="OR169" i="65032"/>
  <c r="OR233" i="65032" s="1"/>
  <c r="OS42" i="65032"/>
  <c r="GJ42" i="65032"/>
  <c r="OU42" i="65032"/>
  <c r="PE78" i="65032"/>
  <c r="PG78" i="65032"/>
  <c r="GM78" i="65032"/>
  <c r="PD205" i="65032"/>
  <c r="PD269" i="65032" s="1"/>
  <c r="OP169" i="65032"/>
  <c r="OO233" i="65032"/>
  <c r="OP233" i="65032" s="1"/>
  <c r="PE270" i="65032"/>
  <c r="PF270" i="65032" s="1"/>
  <c r="PF206" i="65032"/>
  <c r="PK79" i="65032"/>
  <c r="GN79" i="65032"/>
  <c r="PH206" i="65032"/>
  <c r="PH270" i="65032" s="1"/>
  <c r="PI79" i="65032"/>
  <c r="PJ34" i="65032"/>
  <c r="PI161" i="65032"/>
  <c r="OK160" i="65032"/>
  <c r="OL33" i="65032"/>
  <c r="ON33" i="65032"/>
  <c r="OM160" i="65032"/>
  <c r="OM224" i="65032" s="1"/>
  <c r="PL34" i="65032"/>
  <c r="PK161" i="65032"/>
  <c r="PK225" i="65032" s="1"/>
  <c r="OQ173" i="65032"/>
  <c r="OQ237" i="65032" s="1"/>
  <c r="OR46" i="65032"/>
  <c r="OZ57" i="65032"/>
  <c r="OY184" i="65032"/>
  <c r="OY248" i="65032" s="1"/>
  <c r="OO173" i="65032"/>
  <c r="OP46" i="65032"/>
  <c r="GH24" i="65032"/>
  <c r="OW184" i="65032"/>
  <c r="OX57" i="65032"/>
  <c r="QF208" i="65032"/>
  <c r="QF272" i="65032" s="1"/>
  <c r="GT81" i="65032"/>
  <c r="EK81" i="65032" s="1"/>
  <c r="EL81" i="65032" s="1"/>
  <c r="QG81" i="65032"/>
  <c r="GK73" i="65032"/>
  <c r="OY73" i="65032"/>
  <c r="OW73" i="65032"/>
  <c r="OV200" i="65032"/>
  <c r="OV264" i="65032" s="1"/>
  <c r="QD208" i="65032"/>
  <c r="QC272" i="65032"/>
  <c r="QD272" i="65032" s="1"/>
  <c r="OS264" i="65032"/>
  <c r="OT264" i="65032" s="1"/>
  <c r="OT200" i="65032"/>
  <c r="PE72" i="65032"/>
  <c r="PG72" i="65032"/>
  <c r="GM72" i="65032"/>
  <c r="PD199" i="65032"/>
  <c r="PD263" i="65032" s="1"/>
  <c r="PF82" i="65032"/>
  <c r="PE209" i="65032"/>
  <c r="OP68" i="65032"/>
  <c r="OO195" i="65032"/>
  <c r="PI35" i="65032"/>
  <c r="PK35" i="65032"/>
  <c r="GN35" i="65032"/>
  <c r="PH162" i="65032"/>
  <c r="PH226" i="65032" s="1"/>
  <c r="OX188" i="65032"/>
  <c r="OW252" i="65032"/>
  <c r="OX252" i="65032" s="1"/>
  <c r="GL61" i="65032"/>
  <c r="PC61" i="65032"/>
  <c r="OZ188" i="65032"/>
  <c r="OZ252" i="65032" s="1"/>
  <c r="PA61" i="65032"/>
  <c r="PF183" i="65032"/>
  <c r="PE247" i="65032"/>
  <c r="PF247" i="65032" s="1"/>
  <c r="OS220" i="65032"/>
  <c r="OT220" i="65032" s="1"/>
  <c r="OT156" i="65032"/>
  <c r="OQ195" i="65032"/>
  <c r="OQ259" i="65032" s="1"/>
  <c r="OR68" i="65032"/>
  <c r="PB199" i="65032"/>
  <c r="PA263" i="65032"/>
  <c r="PB263" i="65032" s="1"/>
  <c r="PB207" i="65032"/>
  <c r="PA271" i="65032"/>
  <c r="PB271" i="65032" s="1"/>
  <c r="OM167" i="65032"/>
  <c r="OM231" i="65032" s="1"/>
  <c r="ON40" i="65032"/>
  <c r="PF162" i="65032"/>
  <c r="PE226" i="65032"/>
  <c r="PF226" i="65032" s="1"/>
  <c r="PG209" i="65032"/>
  <c r="PG273" i="65032" s="1"/>
  <c r="PH82" i="65032"/>
  <c r="GM80" i="65032"/>
  <c r="PD207" i="65032"/>
  <c r="PD271" i="65032" s="1"/>
  <c r="PE80" i="65032"/>
  <c r="PG80" i="65032"/>
  <c r="PI56" i="65032"/>
  <c r="PK56" i="65032"/>
  <c r="PH183" i="65032"/>
  <c r="PH247" i="65032" s="1"/>
  <c r="GN56" i="65032"/>
  <c r="OK167" i="65032"/>
  <c r="OL40" i="65032"/>
  <c r="OY29" i="65032"/>
  <c r="OW29" i="65032"/>
  <c r="OV156" i="65032"/>
  <c r="OV220" i="65032" s="1"/>
  <c r="GK29" i="65032"/>
  <c r="ON45" i="65032"/>
  <c r="OM172" i="65032"/>
  <c r="OM236" i="65032" s="1"/>
  <c r="OO203" i="65032"/>
  <c r="OP76" i="65032"/>
  <c r="OP85" i="65032"/>
  <c r="OO212" i="65032"/>
  <c r="GL64" i="65032"/>
  <c r="PA64" i="65032"/>
  <c r="OZ191" i="65032"/>
  <c r="OZ255" i="65032" s="1"/>
  <c r="PC64" i="65032"/>
  <c r="OQ51" i="65032"/>
  <c r="ON178" i="65032"/>
  <c r="ON242" i="65032" s="1"/>
  <c r="GI51" i="65032"/>
  <c r="OO51" i="65032"/>
  <c r="OR85" i="65032"/>
  <c r="OQ212" i="65032"/>
  <c r="OQ276" i="65032" s="1"/>
  <c r="OL178" i="65032"/>
  <c r="OK242" i="65032"/>
  <c r="OL242" i="65032" s="1"/>
  <c r="OX191" i="65032"/>
  <c r="OW255" i="65032"/>
  <c r="OX255" i="65032" s="1"/>
  <c r="OL45" i="65032"/>
  <c r="OK172" i="65032"/>
  <c r="OQ203" i="65032"/>
  <c r="OQ267" i="65032" s="1"/>
  <c r="OR76" i="65032"/>
  <c r="OP213" i="65032"/>
  <c r="OO277" i="65032"/>
  <c r="OP277" i="65032" s="1"/>
  <c r="OP196" i="65032"/>
  <c r="OO260" i="65032"/>
  <c r="OP260" i="65032" s="1"/>
  <c r="OO27" i="65032"/>
  <c r="ON154" i="65032"/>
  <c r="ON218" i="65032" s="1"/>
  <c r="OQ27" i="65032"/>
  <c r="GI27" i="65032"/>
  <c r="OU86" i="65032"/>
  <c r="OS86" i="65032"/>
  <c r="GJ86" i="65032"/>
  <c r="OR213" i="65032"/>
  <c r="OR277" i="65032" s="1"/>
  <c r="OK155" i="65032"/>
  <c r="OL28" i="65032"/>
  <c r="OW37" i="65032"/>
  <c r="GK37" i="65032"/>
  <c r="OY37" i="65032"/>
  <c r="OV164" i="65032"/>
  <c r="OV228" i="65032" s="1"/>
  <c r="OS30" i="65032"/>
  <c r="GJ30" i="65032"/>
  <c r="OU30" i="65032"/>
  <c r="OR157" i="65032"/>
  <c r="OR221" i="65032" s="1"/>
  <c r="ON44" i="65032"/>
  <c r="OM171" i="65032"/>
  <c r="OM235" i="65032" s="1"/>
  <c r="OS228" i="65032"/>
  <c r="OT228" i="65032" s="1"/>
  <c r="OT164" i="65032"/>
  <c r="OK218" i="65032"/>
  <c r="OL218" i="65032" s="1"/>
  <c r="OL154" i="65032"/>
  <c r="OM155" i="65032"/>
  <c r="OM219" i="65032" s="1"/>
  <c r="ON28" i="65032"/>
  <c r="GJ69" i="65032"/>
  <c r="OU69" i="65032"/>
  <c r="OR196" i="65032"/>
  <c r="OR260" i="65032" s="1"/>
  <c r="OS69" i="65032"/>
  <c r="PK63" i="65032"/>
  <c r="GN63" i="65032"/>
  <c r="PH190" i="65032"/>
  <c r="PH254" i="65032" s="1"/>
  <c r="PI63" i="65032"/>
  <c r="OP157" i="65032"/>
  <c r="OO221" i="65032"/>
  <c r="OP221" i="65032" s="1"/>
  <c r="OK171" i="65032"/>
  <c r="OL44" i="65032"/>
  <c r="PE254" i="65032"/>
  <c r="PF254" i="65032" s="1"/>
  <c r="PF190" i="65032"/>
  <c r="OS47" i="65032"/>
  <c r="GJ47" i="65032"/>
  <c r="OU47" i="65032"/>
  <c r="OR174" i="65032"/>
  <c r="OR238" i="65032" s="1"/>
  <c r="PG201" i="65032"/>
  <c r="PG265" i="65032" s="1"/>
  <c r="PH74" i="65032"/>
  <c r="PA202" i="65032"/>
  <c r="PB75" i="65032"/>
  <c r="GJ65" i="65032"/>
  <c r="OS65" i="65032"/>
  <c r="OR192" i="65032"/>
  <c r="OR256" i="65032" s="1"/>
  <c r="OU65" i="65032"/>
  <c r="OO256" i="65032"/>
  <c r="OP256" i="65032" s="1"/>
  <c r="OP192" i="65032"/>
  <c r="OS198" i="65032"/>
  <c r="OT71" i="65032"/>
  <c r="OQ166" i="65032"/>
  <c r="OQ230" i="65032" s="1"/>
  <c r="OR39" i="65032"/>
  <c r="PE194" i="65032"/>
  <c r="PF67" i="65032"/>
  <c r="OR210" i="65032"/>
  <c r="OR274" i="65032" s="1"/>
  <c r="OU83" i="65032"/>
  <c r="GJ83" i="65032"/>
  <c r="OS83" i="65032"/>
  <c r="PD75" i="65032"/>
  <c r="PC202" i="65032"/>
  <c r="PC266" i="65032" s="1"/>
  <c r="OU179" i="65032"/>
  <c r="OU243" i="65032" s="1"/>
  <c r="OV52" i="65032"/>
  <c r="PA227" i="65032"/>
  <c r="PB227" i="65032" s="1"/>
  <c r="PB163" i="65032"/>
  <c r="PC187" i="65032"/>
  <c r="PC251" i="65032" s="1"/>
  <c r="PD60" i="65032"/>
  <c r="OO238" i="65032"/>
  <c r="OP238" i="65032" s="1"/>
  <c r="OP174" i="65032"/>
  <c r="OQ181" i="65032"/>
  <c r="OQ245" i="65032" s="1"/>
  <c r="OR54" i="65032"/>
  <c r="PG36" i="65032"/>
  <c r="PE36" i="65032"/>
  <c r="PD163" i="65032"/>
  <c r="PD227" i="65032" s="1"/>
  <c r="GM36" i="65032"/>
  <c r="PE201" i="65032"/>
  <c r="PF74" i="65032"/>
  <c r="OS59" i="65032"/>
  <c r="OU59" i="65032"/>
  <c r="OR186" i="65032"/>
  <c r="OR250" i="65032" s="1"/>
  <c r="GJ59" i="65032"/>
  <c r="OO274" i="65032"/>
  <c r="OP274" i="65032" s="1"/>
  <c r="OP210" i="65032"/>
  <c r="OO166" i="65032"/>
  <c r="OP39" i="65032"/>
  <c r="PG194" i="65032"/>
  <c r="PG258" i="65032" s="1"/>
  <c r="PH67" i="65032"/>
  <c r="OT52" i="65032"/>
  <c r="OS179" i="65032"/>
  <c r="PB60" i="65032"/>
  <c r="PA187" i="65032"/>
  <c r="OV71" i="65032"/>
  <c r="OU198" i="65032"/>
  <c r="OU262" i="65032" s="1"/>
  <c r="OP186" i="65032"/>
  <c r="OO250" i="65032"/>
  <c r="OP250" i="65032" s="1"/>
  <c r="OO181" i="65032"/>
  <c r="OP54" i="65032"/>
  <c r="OR77" i="65032"/>
  <c r="OQ204" i="65032"/>
  <c r="OQ268" i="65032" s="1"/>
  <c r="OP77" i="65032"/>
  <c r="OO204" i="65032"/>
  <c r="OP53" i="65032"/>
  <c r="OO180" i="65032"/>
  <c r="OR53" i="65032"/>
  <c r="OQ180" i="65032"/>
  <c r="OQ244" i="65032" s="1"/>
  <c r="OQ182" i="65032"/>
  <c r="OQ246" i="65032" s="1"/>
  <c r="OR55" i="65032"/>
  <c r="OP55" i="65032"/>
  <c r="OO182" i="65032"/>
  <c r="OO185" i="65032"/>
  <c r="OP58" i="65032"/>
  <c r="OQ185" i="65032"/>
  <c r="OQ249" i="65032" s="1"/>
  <c r="OR58" i="65032"/>
  <c r="PF66" i="65032" l="1"/>
  <c r="PE193" i="65032"/>
  <c r="PG193" i="65032"/>
  <c r="PG257" i="65032" s="1"/>
  <c r="PH66" i="65032"/>
  <c r="PD175" i="65032"/>
  <c r="PD239" i="65032" s="1"/>
  <c r="PG48" i="65032"/>
  <c r="GM48" i="65032"/>
  <c r="PE48" i="65032"/>
  <c r="PA239" i="65032"/>
  <c r="PB239" i="65032" s="1"/>
  <c r="PB175" i="65032"/>
  <c r="OQ176" i="65032"/>
  <c r="OQ240" i="65032" s="1"/>
  <c r="OR49" i="65032"/>
  <c r="OP49" i="65032"/>
  <c r="OO176" i="65032"/>
  <c r="PK197" i="65032"/>
  <c r="PK261" i="65032" s="1"/>
  <c r="PL70" i="65032"/>
  <c r="PI197" i="65032"/>
  <c r="PJ70" i="65032"/>
  <c r="PV50" i="65032"/>
  <c r="PU177" i="65032"/>
  <c r="PX50" i="65032"/>
  <c r="PW177" i="65032"/>
  <c r="PW241" i="65032" s="1"/>
  <c r="PE158" i="65032"/>
  <c r="PF31" i="65032"/>
  <c r="OO159" i="65032"/>
  <c r="OP32" i="65032"/>
  <c r="OP38" i="65032"/>
  <c r="OO165" i="65032"/>
  <c r="OQ165" i="65032"/>
  <c r="OQ229" i="65032" s="1"/>
  <c r="OR38" i="65032"/>
  <c r="PG158" i="65032"/>
  <c r="PG222" i="65032" s="1"/>
  <c r="PH31" i="65032"/>
  <c r="OR32" i="65032"/>
  <c r="OQ159" i="65032"/>
  <c r="OQ223" i="65032" s="1"/>
  <c r="OO234" i="65032"/>
  <c r="OP234" i="65032" s="1"/>
  <c r="OP170" i="65032"/>
  <c r="OU43" i="65032"/>
  <c r="OR170" i="65032"/>
  <c r="OR234" i="65032" s="1"/>
  <c r="GJ43" i="65032"/>
  <c r="OS43" i="65032"/>
  <c r="PG205" i="65032"/>
  <c r="PG269" i="65032" s="1"/>
  <c r="PH78" i="65032"/>
  <c r="OT42" i="65032"/>
  <c r="OS169" i="65032"/>
  <c r="OW41" i="65032"/>
  <c r="OY41" i="65032"/>
  <c r="GK41" i="65032"/>
  <c r="OV168" i="65032"/>
  <c r="OV232" i="65032" s="1"/>
  <c r="PE205" i="65032"/>
  <c r="PF78" i="65032"/>
  <c r="OV42" i="65032"/>
  <c r="OU169" i="65032"/>
  <c r="OU233" i="65032" s="1"/>
  <c r="OS232" i="65032"/>
  <c r="OT232" i="65032" s="1"/>
  <c r="OT168" i="65032"/>
  <c r="PL79" i="65032"/>
  <c r="PK206" i="65032"/>
  <c r="PK270" i="65032" s="1"/>
  <c r="PI206" i="65032"/>
  <c r="PJ79" i="65032"/>
  <c r="ON160" i="65032"/>
  <c r="ON224" i="65032" s="1"/>
  <c r="GI33" i="65032"/>
  <c r="OO33" i="65032"/>
  <c r="OQ33" i="65032"/>
  <c r="OK224" i="65032"/>
  <c r="OL224" i="65032" s="1"/>
  <c r="OL160" i="65032"/>
  <c r="PJ161" i="65032"/>
  <c r="PI225" i="65032"/>
  <c r="PJ225" i="65032" s="1"/>
  <c r="PM34" i="65032"/>
  <c r="PL161" i="65032"/>
  <c r="PL225" i="65032" s="1"/>
  <c r="GO34" i="65032"/>
  <c r="PO34" i="65032"/>
  <c r="QH81" i="65032"/>
  <c r="HC81" i="65032" s="1"/>
  <c r="QG208" i="65032"/>
  <c r="OW248" i="65032"/>
  <c r="OX248" i="65032" s="1"/>
  <c r="OX184" i="65032"/>
  <c r="OW200" i="65032"/>
  <c r="OX73" i="65032"/>
  <c r="GL57" i="65032"/>
  <c r="OZ184" i="65032"/>
  <c r="OZ248" i="65032" s="1"/>
  <c r="PC57" i="65032"/>
  <c r="PA57" i="65032"/>
  <c r="OY200" i="65032"/>
  <c r="OY264" i="65032" s="1"/>
  <c r="OZ73" i="65032"/>
  <c r="OU46" i="65032"/>
  <c r="GJ46" i="65032"/>
  <c r="OS46" i="65032"/>
  <c r="OR173" i="65032"/>
  <c r="OR237" i="65032" s="1"/>
  <c r="OO237" i="65032"/>
  <c r="OP237" i="65032" s="1"/>
  <c r="OP173" i="65032"/>
  <c r="OS68" i="65032"/>
  <c r="OU68" i="65032"/>
  <c r="OR195" i="65032"/>
  <c r="OR259" i="65032" s="1"/>
  <c r="GJ68" i="65032"/>
  <c r="OW156" i="65032"/>
  <c r="OX29" i="65032"/>
  <c r="PH80" i="65032"/>
  <c r="PG207" i="65032"/>
  <c r="PG271" i="65032" s="1"/>
  <c r="PH209" i="65032"/>
  <c r="PH273" i="65032" s="1"/>
  <c r="GN82" i="65032"/>
  <c r="PK82" i="65032"/>
  <c r="PI82" i="65032"/>
  <c r="ON167" i="65032"/>
  <c r="ON231" i="65032" s="1"/>
  <c r="GI40" i="65032"/>
  <c r="OO40" i="65032"/>
  <c r="OQ40" i="65032"/>
  <c r="PA188" i="65032"/>
  <c r="PB61" i="65032"/>
  <c r="PL35" i="65032"/>
  <c r="PK162" i="65032"/>
  <c r="PK226" i="65032" s="1"/>
  <c r="OO259" i="65032"/>
  <c r="OP259" i="65032" s="1"/>
  <c r="OP195" i="65032"/>
  <c r="PC188" i="65032"/>
  <c r="PC252" i="65032" s="1"/>
  <c r="PD61" i="65032"/>
  <c r="PH72" i="65032"/>
  <c r="PG199" i="65032"/>
  <c r="PG263" i="65032" s="1"/>
  <c r="OY156" i="65032"/>
  <c r="OY220" i="65032" s="1"/>
  <c r="OZ29" i="65032"/>
  <c r="PE207" i="65032"/>
  <c r="PF80" i="65032"/>
  <c r="PJ35" i="65032"/>
  <c r="PI162" i="65032"/>
  <c r="PK183" i="65032"/>
  <c r="PK247" i="65032" s="1"/>
  <c r="PL56" i="65032"/>
  <c r="PF209" i="65032"/>
  <c r="PE273" i="65032"/>
  <c r="PF273" i="65032" s="1"/>
  <c r="OK231" i="65032"/>
  <c r="OL231" i="65032" s="1"/>
  <c r="OL167" i="65032"/>
  <c r="PI183" i="65032"/>
  <c r="PJ56" i="65032"/>
  <c r="PE199" i="65032"/>
  <c r="PF72" i="65032"/>
  <c r="OO45" i="65032"/>
  <c r="OQ45" i="65032"/>
  <c r="ON172" i="65032"/>
  <c r="ON236" i="65032" s="1"/>
  <c r="GI45" i="65032"/>
  <c r="OK236" i="65032"/>
  <c r="OL236" i="65032" s="1"/>
  <c r="OL172" i="65032"/>
  <c r="OO178" i="65032"/>
  <c r="OP51" i="65032"/>
  <c r="PD64" i="65032"/>
  <c r="PC191" i="65032"/>
  <c r="PC255" i="65032" s="1"/>
  <c r="OU76" i="65032"/>
  <c r="GJ76" i="65032"/>
  <c r="OR203" i="65032"/>
  <c r="OR267" i="65032" s="1"/>
  <c r="OS76" i="65032"/>
  <c r="PA191" i="65032"/>
  <c r="PB64" i="65032"/>
  <c r="OO276" i="65032"/>
  <c r="OP276" i="65032" s="1"/>
  <c r="OP212" i="65032"/>
  <c r="OR51" i="65032"/>
  <c r="OQ178" i="65032"/>
  <c r="OQ242" i="65032" s="1"/>
  <c r="OU85" i="65032"/>
  <c r="GJ85" i="65032"/>
  <c r="OS85" i="65032"/>
  <c r="OR212" i="65032"/>
  <c r="OR276" i="65032" s="1"/>
  <c r="OP203" i="65032"/>
  <c r="OO267" i="65032"/>
  <c r="OP267" i="65032" s="1"/>
  <c r="OV69" i="65032"/>
  <c r="OU196" i="65032"/>
  <c r="OU260" i="65032" s="1"/>
  <c r="OT86" i="65032"/>
  <c r="OS213" i="65032"/>
  <c r="PL63" i="65032"/>
  <c r="PK190" i="65032"/>
  <c r="PK254" i="65032" s="1"/>
  <c r="GI44" i="65032"/>
  <c r="OO44" i="65032"/>
  <c r="OQ44" i="65032"/>
  <c r="ON171" i="65032"/>
  <c r="ON235" i="65032" s="1"/>
  <c r="OT30" i="65032"/>
  <c r="OS157" i="65032"/>
  <c r="OW164" i="65032"/>
  <c r="OX37" i="65032"/>
  <c r="OL155" i="65032"/>
  <c r="OK219" i="65032"/>
  <c r="OL219" i="65032" s="1"/>
  <c r="OU213" i="65032"/>
  <c r="OU277" i="65032" s="1"/>
  <c r="OV86" i="65032"/>
  <c r="OP27" i="65032"/>
  <c r="OO154" i="65032"/>
  <c r="PJ63" i="65032"/>
  <c r="PI190" i="65032"/>
  <c r="OT69" i="65032"/>
  <c r="OS196" i="65032"/>
  <c r="OQ28" i="65032"/>
  <c r="ON155" i="65032"/>
  <c r="ON219" i="65032" s="1"/>
  <c r="OO28" i="65032"/>
  <c r="GI28" i="65032"/>
  <c r="OK235" i="65032"/>
  <c r="OL235" i="65032" s="1"/>
  <c r="OL171" i="65032"/>
  <c r="OU157" i="65032"/>
  <c r="OU221" i="65032" s="1"/>
  <c r="OV30" i="65032"/>
  <c r="OY164" i="65032"/>
  <c r="OY228" i="65032" s="1"/>
  <c r="OZ37" i="65032"/>
  <c r="OR27" i="65032"/>
  <c r="OQ154" i="65032"/>
  <c r="OQ218" i="65032" s="1"/>
  <c r="OP166" i="65032"/>
  <c r="OO230" i="65032"/>
  <c r="OP230" i="65032" s="1"/>
  <c r="OS54" i="65032"/>
  <c r="OU54" i="65032"/>
  <c r="GJ54" i="65032"/>
  <c r="OR181" i="65032"/>
  <c r="OR245" i="65032" s="1"/>
  <c r="PE60" i="65032"/>
  <c r="PG60" i="65032"/>
  <c r="GM60" i="65032"/>
  <c r="PD187" i="65032"/>
  <c r="PD251" i="65032" s="1"/>
  <c r="OW52" i="65032"/>
  <c r="OV179" i="65032"/>
  <c r="OV243" i="65032" s="1"/>
  <c r="OY52" i="65032"/>
  <c r="GK52" i="65032"/>
  <c r="OV83" i="65032"/>
  <c r="OU210" i="65032"/>
  <c r="OU274" i="65032" s="1"/>
  <c r="OU39" i="65032"/>
  <c r="OR166" i="65032"/>
  <c r="OR230" i="65032" s="1"/>
  <c r="GJ39" i="65032"/>
  <c r="OS39" i="65032"/>
  <c r="OT65" i="65032"/>
  <c r="OS192" i="65032"/>
  <c r="OU192" i="65032"/>
  <c r="OU256" i="65032" s="1"/>
  <c r="OV65" i="65032"/>
  <c r="PI74" i="65032"/>
  <c r="PK74" i="65032"/>
  <c r="GN74" i="65032"/>
  <c r="PH201" i="65032"/>
  <c r="PH265" i="65032" s="1"/>
  <c r="PA251" i="65032"/>
  <c r="PB251" i="65032" s="1"/>
  <c r="PB187" i="65032"/>
  <c r="GN67" i="65032"/>
  <c r="PI67" i="65032"/>
  <c r="PK67" i="65032"/>
  <c r="PH194" i="65032"/>
  <c r="PH258" i="65032" s="1"/>
  <c r="PE75" i="65032"/>
  <c r="GM75" i="65032"/>
  <c r="PD202" i="65032"/>
  <c r="PD266" i="65032" s="1"/>
  <c r="PG75" i="65032"/>
  <c r="OV47" i="65032"/>
  <c r="OU174" i="65032"/>
  <c r="OU238" i="65032" s="1"/>
  <c r="OP181" i="65032"/>
  <c r="OO245" i="65032"/>
  <c r="OP245" i="65032" s="1"/>
  <c r="OW71" i="65032"/>
  <c r="GK71" i="65032"/>
  <c r="OV198" i="65032"/>
  <c r="OV262" i="65032" s="1"/>
  <c r="OY71" i="65032"/>
  <c r="OU186" i="65032"/>
  <c r="OU250" i="65032" s="1"/>
  <c r="OV59" i="65032"/>
  <c r="PF36" i="65032"/>
  <c r="PE163" i="65032"/>
  <c r="OT83" i="65032"/>
  <c r="OS210" i="65032"/>
  <c r="OT179" i="65032"/>
  <c r="OS243" i="65032"/>
  <c r="OT243" i="65032" s="1"/>
  <c r="OT59" i="65032"/>
  <c r="OS186" i="65032"/>
  <c r="PF201" i="65032"/>
  <c r="PE265" i="65032"/>
  <c r="PF265" i="65032" s="1"/>
  <c r="PH36" i="65032"/>
  <c r="PG163" i="65032"/>
  <c r="PG227" i="65032" s="1"/>
  <c r="PE258" i="65032"/>
  <c r="PF258" i="65032" s="1"/>
  <c r="PF194" i="65032"/>
  <c r="OS262" i="65032"/>
  <c r="OT262" i="65032" s="1"/>
  <c r="OT198" i="65032"/>
  <c r="PB202" i="65032"/>
  <c r="PA266" i="65032"/>
  <c r="PB266" i="65032" s="1"/>
  <c r="OT47" i="65032"/>
  <c r="OS174" i="65032"/>
  <c r="OO268" i="65032"/>
  <c r="OP268" i="65032" s="1"/>
  <c r="OP204" i="65032"/>
  <c r="OS77" i="65032"/>
  <c r="OR204" i="65032"/>
  <c r="OR268" i="65032" s="1"/>
  <c r="OU77" i="65032"/>
  <c r="GJ77" i="65032"/>
  <c r="OP182" i="65032"/>
  <c r="OO246" i="65032"/>
  <c r="OP246" i="65032" s="1"/>
  <c r="OS55" i="65032"/>
  <c r="OU55" i="65032"/>
  <c r="GJ55" i="65032"/>
  <c r="OR182" i="65032"/>
  <c r="OR246" i="65032" s="1"/>
  <c r="OP180" i="65032"/>
  <c r="OO244" i="65032"/>
  <c r="OP244" i="65032" s="1"/>
  <c r="OU53" i="65032"/>
  <c r="GJ53" i="65032"/>
  <c r="OS53" i="65032"/>
  <c r="OR180" i="65032"/>
  <c r="OR244" i="65032" s="1"/>
  <c r="OS58" i="65032"/>
  <c r="OU58" i="65032"/>
  <c r="OR185" i="65032"/>
  <c r="OR249" i="65032" s="1"/>
  <c r="GJ58" i="65032"/>
  <c r="OO249" i="65032"/>
  <c r="OP249" i="65032" s="1"/>
  <c r="OP185" i="65032"/>
  <c r="GN66" i="65032" l="1"/>
  <c r="PI66" i="65032"/>
  <c r="PK66" i="65032"/>
  <c r="PH193" i="65032"/>
  <c r="PH257" i="65032" s="1"/>
  <c r="PE257" i="65032"/>
  <c r="PF257" i="65032" s="1"/>
  <c r="PF193" i="65032"/>
  <c r="PE175" i="65032"/>
  <c r="PF48" i="65032"/>
  <c r="PG175" i="65032"/>
  <c r="PG239" i="65032" s="1"/>
  <c r="PH48" i="65032"/>
  <c r="OP176" i="65032"/>
  <c r="OO240" i="65032"/>
  <c r="OP240" i="65032" s="1"/>
  <c r="OS49" i="65032"/>
  <c r="OU49" i="65032"/>
  <c r="OR176" i="65032"/>
  <c r="OR240" i="65032" s="1"/>
  <c r="GJ49" i="65032"/>
  <c r="PJ197" i="65032"/>
  <c r="PI261" i="65032"/>
  <c r="PJ261" i="65032" s="1"/>
  <c r="PL197" i="65032"/>
  <c r="PL261" i="65032" s="1"/>
  <c r="GO70" i="65032"/>
  <c r="PO70" i="65032"/>
  <c r="PM70" i="65032"/>
  <c r="PX177" i="65032"/>
  <c r="PX241" i="65032" s="1"/>
  <c r="GR50" i="65032"/>
  <c r="PY50" i="65032"/>
  <c r="QA50" i="65032"/>
  <c r="PU241" i="65032"/>
  <c r="PV241" i="65032" s="1"/>
  <c r="PV177" i="65032"/>
  <c r="OR159" i="65032"/>
  <c r="OR223" i="65032" s="1"/>
  <c r="GJ32" i="65032"/>
  <c r="OU32" i="65032"/>
  <c r="OS32" i="65032"/>
  <c r="OP159" i="65032"/>
  <c r="OO223" i="65032"/>
  <c r="OP223" i="65032" s="1"/>
  <c r="OR165" i="65032"/>
  <c r="OR229" i="65032" s="1"/>
  <c r="GJ38" i="65032"/>
  <c r="OS38" i="65032"/>
  <c r="OU38" i="65032"/>
  <c r="PK31" i="65032"/>
  <c r="PH158" i="65032"/>
  <c r="PH222" i="65032" s="1"/>
  <c r="PI31" i="65032"/>
  <c r="GN31" i="65032"/>
  <c r="OO229" i="65032"/>
  <c r="OP229" i="65032" s="1"/>
  <c r="OP165" i="65032"/>
  <c r="PE222" i="65032"/>
  <c r="PF222" i="65032" s="1"/>
  <c r="PF158" i="65032"/>
  <c r="OU170" i="65032"/>
  <c r="OU234" i="65032" s="1"/>
  <c r="OV43" i="65032"/>
  <c r="OT43" i="65032"/>
  <c r="OS170" i="65032"/>
  <c r="OT169" i="65032"/>
  <c r="OS233" i="65032"/>
  <c r="OT233" i="65032" s="1"/>
  <c r="OY42" i="65032"/>
  <c r="OW42" i="65032"/>
  <c r="OV169" i="65032"/>
  <c r="OV233" i="65032" s="1"/>
  <c r="GK42" i="65032"/>
  <c r="OY168" i="65032"/>
  <c r="OY232" i="65032" s="1"/>
  <c r="OZ41" i="65032"/>
  <c r="GN78" i="65032"/>
  <c r="PH205" i="65032"/>
  <c r="PH269" i="65032" s="1"/>
  <c r="PK78" i="65032"/>
  <c r="PI78" i="65032"/>
  <c r="PE269" i="65032"/>
  <c r="PF269" i="65032" s="1"/>
  <c r="PF205" i="65032"/>
  <c r="OX41" i="65032"/>
  <c r="OW168" i="65032"/>
  <c r="PJ206" i="65032"/>
  <c r="PI270" i="65032"/>
  <c r="PJ270" i="65032" s="1"/>
  <c r="PM79" i="65032"/>
  <c r="GO79" i="65032"/>
  <c r="PL206" i="65032"/>
  <c r="PL270" i="65032" s="1"/>
  <c r="PO79" i="65032"/>
  <c r="PN34" i="65032"/>
  <c r="PM161" i="65032"/>
  <c r="PO161" i="65032"/>
  <c r="PO225" i="65032" s="1"/>
  <c r="PP34" i="65032"/>
  <c r="OR33" i="65032"/>
  <c r="OQ160" i="65032"/>
  <c r="OQ224" i="65032" s="1"/>
  <c r="OO160" i="65032"/>
  <c r="OP33" i="65032"/>
  <c r="OZ200" i="65032"/>
  <c r="OZ264" i="65032" s="1"/>
  <c r="GL73" i="65032"/>
  <c r="PA73" i="65032"/>
  <c r="PC73" i="65032"/>
  <c r="OS173" i="65032"/>
  <c r="OT46" i="65032"/>
  <c r="HA81" i="65032"/>
  <c r="HB81" i="65032" s="1"/>
  <c r="GZ81" i="65032"/>
  <c r="GX81" i="65032" s="1"/>
  <c r="GY81" i="65032" s="1"/>
  <c r="GI24" i="65032"/>
  <c r="PB57" i="65032"/>
  <c r="PA184" i="65032"/>
  <c r="QH208" i="65032"/>
  <c r="QG272" i="65032"/>
  <c r="QH272" i="65032" s="1"/>
  <c r="HC272" i="65032" s="1"/>
  <c r="HA272" i="65032" s="1"/>
  <c r="HB272" i="65032" s="1"/>
  <c r="OV46" i="65032"/>
  <c r="OU173" i="65032"/>
  <c r="OU237" i="65032" s="1"/>
  <c r="PC184" i="65032"/>
  <c r="PC248" i="65032" s="1"/>
  <c r="PD57" i="65032"/>
  <c r="OX200" i="65032"/>
  <c r="OW264" i="65032"/>
  <c r="OX264" i="65032" s="1"/>
  <c r="OR40" i="65032"/>
  <c r="OQ167" i="65032"/>
  <c r="OQ231" i="65032" s="1"/>
  <c r="OV68" i="65032"/>
  <c r="OU195" i="65032"/>
  <c r="OU259" i="65032" s="1"/>
  <c r="PO56" i="65032"/>
  <c r="GO56" i="65032"/>
  <c r="PM56" i="65032"/>
  <c r="PL183" i="65032"/>
  <c r="PL247" i="65032" s="1"/>
  <c r="PC29" i="65032"/>
  <c r="GL29" i="65032"/>
  <c r="OZ156" i="65032"/>
  <c r="OZ220" i="65032" s="1"/>
  <c r="PA29" i="65032"/>
  <c r="PG61" i="65032"/>
  <c r="PD188" i="65032"/>
  <c r="PD252" i="65032" s="1"/>
  <c r="PE61" i="65032"/>
  <c r="GM61" i="65032"/>
  <c r="PI209" i="65032"/>
  <c r="PJ82" i="65032"/>
  <c r="PJ183" i="65032"/>
  <c r="PI247" i="65032"/>
  <c r="PJ247" i="65032" s="1"/>
  <c r="PE271" i="65032"/>
  <c r="PF271" i="65032" s="1"/>
  <c r="PF207" i="65032"/>
  <c r="PK72" i="65032"/>
  <c r="PI72" i="65032"/>
  <c r="GN72" i="65032"/>
  <c r="PH199" i="65032"/>
  <c r="PH263" i="65032" s="1"/>
  <c r="PA252" i="65032"/>
  <c r="PB252" i="65032" s="1"/>
  <c r="PB188" i="65032"/>
  <c r="OW220" i="65032"/>
  <c r="OX220" i="65032" s="1"/>
  <c r="OX156" i="65032"/>
  <c r="PI226" i="65032"/>
  <c r="PJ226" i="65032" s="1"/>
  <c r="PJ162" i="65032"/>
  <c r="PF199" i="65032"/>
  <c r="PE263" i="65032"/>
  <c r="PF263" i="65032" s="1"/>
  <c r="PM35" i="65032"/>
  <c r="PL162" i="65032"/>
  <c r="PL226" i="65032" s="1"/>
  <c r="PO35" i="65032"/>
  <c r="GO35" i="65032"/>
  <c r="OP40" i="65032"/>
  <c r="OO167" i="65032"/>
  <c r="PL82" i="65032"/>
  <c r="PK209" i="65032"/>
  <c r="PK273" i="65032" s="1"/>
  <c r="GN80" i="65032"/>
  <c r="PH207" i="65032"/>
  <c r="PH271" i="65032" s="1"/>
  <c r="PI80" i="65032"/>
  <c r="PK80" i="65032"/>
  <c r="OS195" i="65032"/>
  <c r="OT68" i="65032"/>
  <c r="OS212" i="65032"/>
  <c r="OT85" i="65032"/>
  <c r="PB191" i="65032"/>
  <c r="PA255" i="65032"/>
  <c r="PB255" i="65032" s="1"/>
  <c r="OU203" i="65032"/>
  <c r="OU267" i="65032" s="1"/>
  <c r="OV76" i="65032"/>
  <c r="PD191" i="65032"/>
  <c r="PD255" i="65032" s="1"/>
  <c r="PG64" i="65032"/>
  <c r="GM64" i="65032"/>
  <c r="PE64" i="65032"/>
  <c r="OS203" i="65032"/>
  <c r="OT76" i="65032"/>
  <c r="OR45" i="65032"/>
  <c r="OQ172" i="65032"/>
  <c r="OQ236" i="65032" s="1"/>
  <c r="OV85" i="65032"/>
  <c r="OU212" i="65032"/>
  <c r="OU276" i="65032" s="1"/>
  <c r="OU51" i="65032"/>
  <c r="GJ51" i="65032"/>
  <c r="OR178" i="65032"/>
  <c r="OR242" i="65032" s="1"/>
  <c r="OS51" i="65032"/>
  <c r="OO242" i="65032"/>
  <c r="OP242" i="65032" s="1"/>
  <c r="OP178" i="65032"/>
  <c r="OP45" i="65032"/>
  <c r="OO172" i="65032"/>
  <c r="OP28" i="65032"/>
  <c r="OO155" i="65032"/>
  <c r="OW30" i="65032"/>
  <c r="OY30" i="65032"/>
  <c r="GK30" i="65032"/>
  <c r="OV157" i="65032"/>
  <c r="OV221" i="65032" s="1"/>
  <c r="PJ190" i="65032"/>
  <c r="PI254" i="65032"/>
  <c r="PJ254" i="65032" s="1"/>
  <c r="GK86" i="65032"/>
  <c r="OW86" i="65032"/>
  <c r="OV213" i="65032"/>
  <c r="OV277" i="65032" s="1"/>
  <c r="OY86" i="65032"/>
  <c r="OR154" i="65032"/>
  <c r="OR218" i="65032" s="1"/>
  <c r="OS27" i="65032"/>
  <c r="GJ27" i="65032"/>
  <c r="OU27" i="65032"/>
  <c r="OR28" i="65032"/>
  <c r="OQ155" i="65032"/>
  <c r="OQ219" i="65032" s="1"/>
  <c r="OX164" i="65032"/>
  <c r="OW228" i="65032"/>
  <c r="OX228" i="65032" s="1"/>
  <c r="OR44" i="65032"/>
  <c r="OQ171" i="65032"/>
  <c r="OQ235" i="65032" s="1"/>
  <c r="PO63" i="65032"/>
  <c r="PM63" i="65032"/>
  <c r="GO63" i="65032"/>
  <c r="PL190" i="65032"/>
  <c r="PL254" i="65032" s="1"/>
  <c r="GK69" i="65032"/>
  <c r="OV196" i="65032"/>
  <c r="OV260" i="65032" s="1"/>
  <c r="OY69" i="65032"/>
  <c r="OW69" i="65032"/>
  <c r="PC37" i="65032"/>
  <c r="OZ164" i="65032"/>
  <c r="OZ228" i="65032" s="1"/>
  <c r="PA37" i="65032"/>
  <c r="GL37" i="65032"/>
  <c r="OS260" i="65032"/>
  <c r="OT260" i="65032" s="1"/>
  <c r="OT196" i="65032"/>
  <c r="OP154" i="65032"/>
  <c r="OO218" i="65032"/>
  <c r="OP218" i="65032" s="1"/>
  <c r="OT157" i="65032"/>
  <c r="OS221" i="65032"/>
  <c r="OT221" i="65032" s="1"/>
  <c r="OO171" i="65032"/>
  <c r="OP44" i="65032"/>
  <c r="OT213" i="65032"/>
  <c r="OS277" i="65032"/>
  <c r="OT277" i="65032" s="1"/>
  <c r="OX71" i="65032"/>
  <c r="OW198" i="65032"/>
  <c r="GK47" i="65032"/>
  <c r="OW47" i="65032"/>
  <c r="OV174" i="65032"/>
  <c r="OV238" i="65032" s="1"/>
  <c r="OY47" i="65032"/>
  <c r="PK36" i="65032"/>
  <c r="GN36" i="65032"/>
  <c r="PH163" i="65032"/>
  <c r="PH227" i="65032" s="1"/>
  <c r="PI36" i="65032"/>
  <c r="PE227" i="65032"/>
  <c r="PF227" i="65032" s="1"/>
  <c r="PF163" i="65032"/>
  <c r="OW65" i="65032"/>
  <c r="GK65" i="65032"/>
  <c r="OV192" i="65032"/>
  <c r="OV256" i="65032" s="1"/>
  <c r="OY65" i="65032"/>
  <c r="PH60" i="65032"/>
  <c r="PG187" i="65032"/>
  <c r="PG251" i="65032" s="1"/>
  <c r="OU181" i="65032"/>
  <c r="OU245" i="65032" s="1"/>
  <c r="OV54" i="65032"/>
  <c r="PE202" i="65032"/>
  <c r="PF75" i="65032"/>
  <c r="OV39" i="65032"/>
  <c r="OU166" i="65032"/>
  <c r="OU230" i="65032" s="1"/>
  <c r="PF60" i="65032"/>
  <c r="PE187" i="65032"/>
  <c r="OY59" i="65032"/>
  <c r="GK59" i="65032"/>
  <c r="OW59" i="65032"/>
  <c r="OV186" i="65032"/>
  <c r="OV250" i="65032" s="1"/>
  <c r="OY198" i="65032"/>
  <c r="OY262" i="65032" s="1"/>
  <c r="OZ71" i="65032"/>
  <c r="PG202" i="65032"/>
  <c r="PG266" i="65032" s="1"/>
  <c r="PH75" i="65032"/>
  <c r="PI194" i="65032"/>
  <c r="PJ67" i="65032"/>
  <c r="PL74" i="65032"/>
  <c r="PK201" i="65032"/>
  <c r="PK265" i="65032" s="1"/>
  <c r="OS256" i="65032"/>
  <c r="OT256" i="65032" s="1"/>
  <c r="OT192" i="65032"/>
  <c r="OS166" i="65032"/>
  <c r="OT39" i="65032"/>
  <c r="OT186" i="65032"/>
  <c r="OS250" i="65032"/>
  <c r="OT250" i="65032" s="1"/>
  <c r="PL67" i="65032"/>
  <c r="PK194" i="65032"/>
  <c r="PK258" i="65032" s="1"/>
  <c r="OX52" i="65032"/>
  <c r="OW179" i="65032"/>
  <c r="OT54" i="65032"/>
  <c r="OS181" i="65032"/>
  <c r="OT174" i="65032"/>
  <c r="OS238" i="65032"/>
  <c r="OT238" i="65032" s="1"/>
  <c r="OT210" i="65032"/>
  <c r="OS274" i="65032"/>
  <c r="OT274" i="65032" s="1"/>
  <c r="PJ74" i="65032"/>
  <c r="PI201" i="65032"/>
  <c r="OW83" i="65032"/>
  <c r="OV210" i="65032"/>
  <c r="OV274" i="65032" s="1"/>
  <c r="GK83" i="65032"/>
  <c r="OY83" i="65032"/>
  <c r="OZ52" i="65032"/>
  <c r="OY179" i="65032"/>
  <c r="OY243" i="65032" s="1"/>
  <c r="OU204" i="65032"/>
  <c r="OU268" i="65032" s="1"/>
  <c r="OV77" i="65032"/>
  <c r="OS204" i="65032"/>
  <c r="OT77" i="65032"/>
  <c r="OU182" i="65032"/>
  <c r="OU246" i="65032" s="1"/>
  <c r="OV55" i="65032"/>
  <c r="OS180" i="65032"/>
  <c r="OT53" i="65032"/>
  <c r="OV53" i="65032"/>
  <c r="OU180" i="65032"/>
  <c r="OU244" i="65032" s="1"/>
  <c r="OT55" i="65032"/>
  <c r="OS182" i="65032"/>
  <c r="OS185" i="65032"/>
  <c r="OT58" i="65032"/>
  <c r="OU185" i="65032"/>
  <c r="OU249" i="65032" s="1"/>
  <c r="OV58" i="65032"/>
  <c r="PL66" i="65032" l="1"/>
  <c r="PK193" i="65032"/>
  <c r="PK257" i="65032" s="1"/>
  <c r="PI193" i="65032"/>
  <c r="PJ66" i="65032"/>
  <c r="PI48" i="65032"/>
  <c r="PK48" i="65032"/>
  <c r="GN48" i="65032"/>
  <c r="PH175" i="65032"/>
  <c r="PH239" i="65032" s="1"/>
  <c r="PF175" i="65032"/>
  <c r="PE239" i="65032"/>
  <c r="PF239" i="65032" s="1"/>
  <c r="OV49" i="65032"/>
  <c r="OU176" i="65032"/>
  <c r="OU240" i="65032" s="1"/>
  <c r="OS176" i="65032"/>
  <c r="OT49" i="65032"/>
  <c r="PM197" i="65032"/>
  <c r="PN70" i="65032"/>
  <c r="PO197" i="65032"/>
  <c r="PO261" i="65032" s="1"/>
  <c r="PP70" i="65032"/>
  <c r="PY177" i="65032"/>
  <c r="PZ50" i="65032"/>
  <c r="QA177" i="65032"/>
  <c r="QA241" i="65032" s="1"/>
  <c r="QB50" i="65032"/>
  <c r="OT32" i="65032"/>
  <c r="OS159" i="65032"/>
  <c r="PL31" i="65032"/>
  <c r="PK158" i="65032"/>
  <c r="PK222" i="65032" s="1"/>
  <c r="OV32" i="65032"/>
  <c r="OU159" i="65032"/>
  <c r="OU223" i="65032" s="1"/>
  <c r="OU165" i="65032"/>
  <c r="OU229" i="65032" s="1"/>
  <c r="OV38" i="65032"/>
  <c r="PJ31" i="65032"/>
  <c r="PI158" i="65032"/>
  <c r="OS165" i="65032"/>
  <c r="OT38" i="65032"/>
  <c r="OT170" i="65032"/>
  <c r="OS234" i="65032"/>
  <c r="OT234" i="65032" s="1"/>
  <c r="GK43" i="65032"/>
  <c r="OW43" i="65032"/>
  <c r="OY43" i="65032"/>
  <c r="OV170" i="65032"/>
  <c r="OV234" i="65032" s="1"/>
  <c r="OW232" i="65032"/>
  <c r="OX232" i="65032" s="1"/>
  <c r="OX168" i="65032"/>
  <c r="PJ78" i="65032"/>
  <c r="PI205" i="65032"/>
  <c r="OZ168" i="65032"/>
  <c r="OZ232" i="65032" s="1"/>
  <c r="PC41" i="65032"/>
  <c r="GL41" i="65032"/>
  <c r="PA41" i="65032"/>
  <c r="OW169" i="65032"/>
  <c r="OX42" i="65032"/>
  <c r="PL78" i="65032"/>
  <c r="PK205" i="65032"/>
  <c r="PK269" i="65032" s="1"/>
  <c r="OZ42" i="65032"/>
  <c r="OY169" i="65032"/>
  <c r="OY233" i="65032" s="1"/>
  <c r="PN79" i="65032"/>
  <c r="PM206" i="65032"/>
  <c r="PP79" i="65032"/>
  <c r="PO206" i="65032"/>
  <c r="PO270" i="65032" s="1"/>
  <c r="PP161" i="65032"/>
  <c r="PP225" i="65032" s="1"/>
  <c r="GP34" i="65032"/>
  <c r="PQ34" i="65032"/>
  <c r="PS34" i="65032"/>
  <c r="GJ33" i="65032"/>
  <c r="OR160" i="65032"/>
  <c r="OR224" i="65032" s="1"/>
  <c r="OS33" i="65032"/>
  <c r="OU33" i="65032"/>
  <c r="PN161" i="65032"/>
  <c r="PM225" i="65032"/>
  <c r="PN225" i="65032" s="1"/>
  <c r="OO224" i="65032"/>
  <c r="OP224" i="65032" s="1"/>
  <c r="OP160" i="65032"/>
  <c r="OW46" i="65032"/>
  <c r="GK46" i="65032"/>
  <c r="OV173" i="65032"/>
  <c r="OV237" i="65032" s="1"/>
  <c r="OY46" i="65032"/>
  <c r="PC200" i="65032"/>
  <c r="PC264" i="65032" s="1"/>
  <c r="PD73" i="65032"/>
  <c r="PG57" i="65032"/>
  <c r="GM57" i="65032"/>
  <c r="PE57" i="65032"/>
  <c r="PD184" i="65032"/>
  <c r="PD248" i="65032" s="1"/>
  <c r="OS237" i="65032"/>
  <c r="OT237" i="65032" s="1"/>
  <c r="OT173" i="65032"/>
  <c r="PB73" i="65032"/>
  <c r="PA200" i="65032"/>
  <c r="PB184" i="65032"/>
  <c r="PA248" i="65032"/>
  <c r="PB248" i="65032" s="1"/>
  <c r="PJ72" i="65032"/>
  <c r="PI199" i="65032"/>
  <c r="PK207" i="65032"/>
  <c r="PK271" i="65032" s="1"/>
  <c r="PL80" i="65032"/>
  <c r="PB29" i="65032"/>
  <c r="PA156" i="65032"/>
  <c r="OO231" i="65032"/>
  <c r="OP231" i="65032" s="1"/>
  <c r="OP167" i="65032"/>
  <c r="PJ80" i="65032"/>
  <c r="PI207" i="65032"/>
  <c r="PO82" i="65032"/>
  <c r="GO82" i="65032"/>
  <c r="PL209" i="65032"/>
  <c r="PL273" i="65032" s="1"/>
  <c r="PM82" i="65032"/>
  <c r="PO162" i="65032"/>
  <c r="PO226" i="65032" s="1"/>
  <c r="PP35" i="65032"/>
  <c r="PE188" i="65032"/>
  <c r="PF61" i="65032"/>
  <c r="PM183" i="65032"/>
  <c r="PN56" i="65032"/>
  <c r="OW68" i="65032"/>
  <c r="OV195" i="65032"/>
  <c r="OV259" i="65032" s="1"/>
  <c r="OY68" i="65032"/>
  <c r="GK68" i="65032"/>
  <c r="OT195" i="65032"/>
  <c r="OS259" i="65032"/>
  <c r="OT259" i="65032" s="1"/>
  <c r="PN35" i="65032"/>
  <c r="PM162" i="65032"/>
  <c r="PL72" i="65032"/>
  <c r="PK199" i="65032"/>
  <c r="PK263" i="65032" s="1"/>
  <c r="PJ209" i="65032"/>
  <c r="PI273" i="65032"/>
  <c r="PJ273" i="65032" s="1"/>
  <c r="PG188" i="65032"/>
  <c r="PG252" i="65032" s="1"/>
  <c r="PH61" i="65032"/>
  <c r="PD29" i="65032"/>
  <c r="PC156" i="65032"/>
  <c r="PC220" i="65032" s="1"/>
  <c r="PO183" i="65032"/>
  <c r="PO247" i="65032" s="1"/>
  <c r="PP56" i="65032"/>
  <c r="GJ40" i="65032"/>
  <c r="OR167" i="65032"/>
  <c r="OR231" i="65032" s="1"/>
  <c r="OS40" i="65032"/>
  <c r="OU40" i="65032"/>
  <c r="OT51" i="65032"/>
  <c r="OS178" i="65032"/>
  <c r="PG191" i="65032"/>
  <c r="PG255" i="65032" s="1"/>
  <c r="PH64" i="65032"/>
  <c r="GK85" i="65032"/>
  <c r="OY85" i="65032"/>
  <c r="OW85" i="65032"/>
  <c r="OV212" i="65032"/>
  <c r="OV276" i="65032" s="1"/>
  <c r="OT212" i="65032"/>
  <c r="OS276" i="65032"/>
  <c r="OT276" i="65032" s="1"/>
  <c r="OP172" i="65032"/>
  <c r="OO236" i="65032"/>
  <c r="OP236" i="65032" s="1"/>
  <c r="PF64" i="65032"/>
  <c r="PE191" i="65032"/>
  <c r="GK76" i="65032"/>
  <c r="OY76" i="65032"/>
  <c r="OV203" i="65032"/>
  <c r="OV267" i="65032" s="1"/>
  <c r="OW76" i="65032"/>
  <c r="OU178" i="65032"/>
  <c r="OU242" i="65032" s="1"/>
  <c r="OV51" i="65032"/>
  <c r="OU45" i="65032"/>
  <c r="GJ45" i="65032"/>
  <c r="OS45" i="65032"/>
  <c r="OR172" i="65032"/>
  <c r="OR236" i="65032" s="1"/>
  <c r="OT203" i="65032"/>
  <c r="OS267" i="65032"/>
  <c r="OT267" i="65032" s="1"/>
  <c r="OX69" i="65032"/>
  <c r="OW196" i="65032"/>
  <c r="OT27" i="65032"/>
  <c r="OS154" i="65032"/>
  <c r="OX86" i="65032"/>
  <c r="OW213" i="65032"/>
  <c r="OO219" i="65032"/>
  <c r="OP219" i="65032" s="1"/>
  <c r="OP155" i="65032"/>
  <c r="OO235" i="65032"/>
  <c r="OP235" i="65032" s="1"/>
  <c r="OP171" i="65032"/>
  <c r="PB37" i="65032"/>
  <c r="PA164" i="65032"/>
  <c r="OY196" i="65032"/>
  <c r="OY260" i="65032" s="1"/>
  <c r="OZ69" i="65032"/>
  <c r="OU44" i="65032"/>
  <c r="GJ44" i="65032"/>
  <c r="OR171" i="65032"/>
  <c r="OR235" i="65032" s="1"/>
  <c r="OS44" i="65032"/>
  <c r="OS28" i="65032"/>
  <c r="OR155" i="65032"/>
  <c r="OR219" i="65032" s="1"/>
  <c r="OU28" i="65032"/>
  <c r="GJ28" i="65032"/>
  <c r="PN63" i="65032"/>
  <c r="PM190" i="65032"/>
  <c r="OU154" i="65032"/>
  <c r="OU218" i="65032" s="1"/>
  <c r="OV27" i="65032"/>
  <c r="OY213" i="65032"/>
  <c r="OY277" i="65032" s="1"/>
  <c r="OZ86" i="65032"/>
  <c r="OZ30" i="65032"/>
  <c r="OY157" i="65032"/>
  <c r="OY221" i="65032" s="1"/>
  <c r="PC164" i="65032"/>
  <c r="PC228" i="65032" s="1"/>
  <c r="PD37" i="65032"/>
  <c r="PP63" i="65032"/>
  <c r="PO190" i="65032"/>
  <c r="PO254" i="65032" s="1"/>
  <c r="OW157" i="65032"/>
  <c r="OX30" i="65032"/>
  <c r="OT181" i="65032"/>
  <c r="OS245" i="65032"/>
  <c r="OT245" i="65032" s="1"/>
  <c r="PK75" i="65032"/>
  <c r="PH202" i="65032"/>
  <c r="PH266" i="65032" s="1"/>
  <c r="GN75" i="65032"/>
  <c r="PI75" i="65032"/>
  <c r="OZ65" i="65032"/>
  <c r="OY192" i="65032"/>
  <c r="OY256" i="65032" s="1"/>
  <c r="PI163" i="65032"/>
  <c r="PJ36" i="65032"/>
  <c r="OW174" i="65032"/>
  <c r="OX47" i="65032"/>
  <c r="OZ59" i="65032"/>
  <c r="OY186" i="65032"/>
  <c r="OY250" i="65032" s="1"/>
  <c r="OV166" i="65032"/>
  <c r="OV230" i="65032" s="1"/>
  <c r="GK39" i="65032"/>
  <c r="OY39" i="65032"/>
  <c r="OW39" i="65032"/>
  <c r="PI60" i="65032"/>
  <c r="PK60" i="65032"/>
  <c r="GN60" i="65032"/>
  <c r="PH187" i="65032"/>
  <c r="PH251" i="65032" s="1"/>
  <c r="PC52" i="65032"/>
  <c r="PA52" i="65032"/>
  <c r="GL52" i="65032"/>
  <c r="OZ179" i="65032"/>
  <c r="OZ243" i="65032" s="1"/>
  <c r="OX83" i="65032"/>
  <c r="OW210" i="65032"/>
  <c r="OX179" i="65032"/>
  <c r="OW243" i="65032"/>
  <c r="OX243" i="65032" s="1"/>
  <c r="GL71" i="65032"/>
  <c r="PA71" i="65032"/>
  <c r="PC71" i="65032"/>
  <c r="OZ198" i="65032"/>
  <c r="OZ262" i="65032" s="1"/>
  <c r="PF187" i="65032"/>
  <c r="PE251" i="65032"/>
  <c r="PF251" i="65032" s="1"/>
  <c r="OW54" i="65032"/>
  <c r="OY54" i="65032"/>
  <c r="OV181" i="65032"/>
  <c r="OV245" i="65032" s="1"/>
  <c r="GK54" i="65032"/>
  <c r="OY174" i="65032"/>
  <c r="OY238" i="65032" s="1"/>
  <c r="OZ47" i="65032"/>
  <c r="OX198" i="65032"/>
  <c r="OW262" i="65032"/>
  <c r="OX262" i="65032" s="1"/>
  <c r="PM67" i="65032"/>
  <c r="GO67" i="65032"/>
  <c r="PL194" i="65032"/>
  <c r="PL258" i="65032" s="1"/>
  <c r="PO67" i="65032"/>
  <c r="PO74" i="65032"/>
  <c r="PM74" i="65032"/>
  <c r="GO74" i="65032"/>
  <c r="PL201" i="65032"/>
  <c r="PL265" i="65032" s="1"/>
  <c r="PF202" i="65032"/>
  <c r="PE266" i="65032"/>
  <c r="PF266" i="65032" s="1"/>
  <c r="OZ83" i="65032"/>
  <c r="OY210" i="65032"/>
  <c r="OY274" i="65032" s="1"/>
  <c r="PJ201" i="65032"/>
  <c r="PI265" i="65032"/>
  <c r="PJ265" i="65032" s="1"/>
  <c r="OT166" i="65032"/>
  <c r="OS230" i="65032"/>
  <c r="OT230" i="65032" s="1"/>
  <c r="PI258" i="65032"/>
  <c r="PJ258" i="65032" s="1"/>
  <c r="PJ194" i="65032"/>
  <c r="OX59" i="65032"/>
  <c r="OW186" i="65032"/>
  <c r="OW192" i="65032"/>
  <c r="OX65" i="65032"/>
  <c r="PK163" i="65032"/>
  <c r="PK227" i="65032" s="1"/>
  <c r="PL36" i="65032"/>
  <c r="OY77" i="65032"/>
  <c r="OW77" i="65032"/>
  <c r="GK77" i="65032"/>
  <c r="OV204" i="65032"/>
  <c r="OV268" i="65032" s="1"/>
  <c r="OS268" i="65032"/>
  <c r="OT268" i="65032" s="1"/>
  <c r="OT204" i="65032"/>
  <c r="OS246" i="65032"/>
  <c r="OT246" i="65032" s="1"/>
  <c r="OT182" i="65032"/>
  <c r="OW55" i="65032"/>
  <c r="OY55" i="65032"/>
  <c r="OV182" i="65032"/>
  <c r="OV246" i="65032" s="1"/>
  <c r="GK55" i="65032"/>
  <c r="OY53" i="65032"/>
  <c r="OV180" i="65032"/>
  <c r="OV244" i="65032" s="1"/>
  <c r="OW53" i="65032"/>
  <c r="GK53" i="65032"/>
  <c r="OT180" i="65032"/>
  <c r="OS244" i="65032"/>
  <c r="OT244" i="65032" s="1"/>
  <c r="OW58" i="65032"/>
  <c r="GK58" i="65032"/>
  <c r="OY58" i="65032"/>
  <c r="OV185" i="65032"/>
  <c r="OV249" i="65032" s="1"/>
  <c r="OT185" i="65032"/>
  <c r="OS249" i="65032"/>
  <c r="OT249" i="65032" s="1"/>
  <c r="PI257" i="65032" l="1"/>
  <c r="PJ257" i="65032" s="1"/>
  <c r="PJ193" i="65032"/>
  <c r="PM66" i="65032"/>
  <c r="GO66" i="65032"/>
  <c r="PO66" i="65032"/>
  <c r="PL193" i="65032"/>
  <c r="PL257" i="65032" s="1"/>
  <c r="PK175" i="65032"/>
  <c r="PK239" i="65032" s="1"/>
  <c r="PL48" i="65032"/>
  <c r="PI175" i="65032"/>
  <c r="PJ48" i="65032"/>
  <c r="OS240" i="65032"/>
  <c r="OT240" i="65032" s="1"/>
  <c r="OT176" i="65032"/>
  <c r="GK49" i="65032"/>
  <c r="OW49" i="65032"/>
  <c r="OY49" i="65032"/>
  <c r="OV176" i="65032"/>
  <c r="OV240" i="65032" s="1"/>
  <c r="PS70" i="65032"/>
  <c r="PQ70" i="65032"/>
  <c r="PP197" i="65032"/>
  <c r="PP261" i="65032" s="1"/>
  <c r="GP70" i="65032"/>
  <c r="PM261" i="65032"/>
  <c r="PN261" i="65032" s="1"/>
  <c r="PN197" i="65032"/>
  <c r="QE50" i="65032"/>
  <c r="GS50" i="65032"/>
  <c r="QC50" i="65032"/>
  <c r="QB177" i="65032"/>
  <c r="QB241" i="65032" s="1"/>
  <c r="PZ177" i="65032"/>
  <c r="PY241" i="65032"/>
  <c r="PZ241" i="65032" s="1"/>
  <c r="OY38" i="65032"/>
  <c r="OV165" i="65032"/>
  <c r="OV229" i="65032" s="1"/>
  <c r="OW38" i="65032"/>
  <c r="GK38" i="65032"/>
  <c r="OT165" i="65032"/>
  <c r="OS229" i="65032"/>
  <c r="OT229" i="65032" s="1"/>
  <c r="PM31" i="65032"/>
  <c r="PO31" i="65032"/>
  <c r="GO31" i="65032"/>
  <c r="PL158" i="65032"/>
  <c r="PL222" i="65032" s="1"/>
  <c r="PI222" i="65032"/>
  <c r="PJ222" i="65032" s="1"/>
  <c r="PJ158" i="65032"/>
  <c r="OT159" i="65032"/>
  <c r="OS223" i="65032"/>
  <c r="OT223" i="65032" s="1"/>
  <c r="GK32" i="65032"/>
  <c r="OV159" i="65032"/>
  <c r="OV223" i="65032" s="1"/>
  <c r="OW32" i="65032"/>
  <c r="OY32" i="65032"/>
  <c r="OX43" i="65032"/>
  <c r="OW170" i="65032"/>
  <c r="OY170" i="65032"/>
  <c r="OY234" i="65032" s="1"/>
  <c r="OZ43" i="65032"/>
  <c r="PA168" i="65032"/>
  <c r="PB41" i="65032"/>
  <c r="PI269" i="65032"/>
  <c r="PJ269" i="65032" s="1"/>
  <c r="PJ205" i="65032"/>
  <c r="PL205" i="65032"/>
  <c r="PL269" i="65032" s="1"/>
  <c r="PM78" i="65032"/>
  <c r="GO78" i="65032"/>
  <c r="PO78" i="65032"/>
  <c r="PC168" i="65032"/>
  <c r="PC232" i="65032" s="1"/>
  <c r="PD41" i="65032"/>
  <c r="PA42" i="65032"/>
  <c r="OZ169" i="65032"/>
  <c r="OZ233" i="65032" s="1"/>
  <c r="PC42" i="65032"/>
  <c r="GL42" i="65032"/>
  <c r="OW233" i="65032"/>
  <c r="OX233" i="65032" s="1"/>
  <c r="OX169" i="65032"/>
  <c r="PP206" i="65032"/>
  <c r="PP270" i="65032" s="1"/>
  <c r="PQ79" i="65032"/>
  <c r="GP79" i="65032"/>
  <c r="PS79" i="65032"/>
  <c r="PM270" i="65032"/>
  <c r="PN270" i="65032" s="1"/>
  <c r="PN206" i="65032"/>
  <c r="OV33" i="65032"/>
  <c r="OU160" i="65032"/>
  <c r="OU224" i="65032" s="1"/>
  <c r="PS161" i="65032"/>
  <c r="PS225" i="65032" s="1"/>
  <c r="PT34" i="65032"/>
  <c r="GJ24" i="65032"/>
  <c r="OS160" i="65032"/>
  <c r="OT33" i="65032"/>
  <c r="PR34" i="65032"/>
  <c r="PQ161" i="65032"/>
  <c r="OZ46" i="65032"/>
  <c r="OY173" i="65032"/>
  <c r="OY237" i="65032" s="1"/>
  <c r="PH57" i="65032"/>
  <c r="PG184" i="65032"/>
  <c r="PG248" i="65032" s="1"/>
  <c r="PE73" i="65032"/>
  <c r="PG73" i="65032"/>
  <c r="GM73" i="65032"/>
  <c r="PD200" i="65032"/>
  <c r="PD264" i="65032" s="1"/>
  <c r="PA264" i="65032"/>
  <c r="PB264" i="65032" s="1"/>
  <c r="PB200" i="65032"/>
  <c r="PE184" i="65032"/>
  <c r="PF57" i="65032"/>
  <c r="OX46" i="65032"/>
  <c r="OW173" i="65032"/>
  <c r="PP162" i="65032"/>
  <c r="PP226" i="65032" s="1"/>
  <c r="GP35" i="65032"/>
  <c r="PQ35" i="65032"/>
  <c r="PS35" i="65032"/>
  <c r="PB156" i="65032"/>
  <c r="PA220" i="65032"/>
  <c r="PB220" i="65032" s="1"/>
  <c r="PM226" i="65032"/>
  <c r="PN226" i="65032" s="1"/>
  <c r="PN162" i="65032"/>
  <c r="PN82" i="65032"/>
  <c r="PM209" i="65032"/>
  <c r="PJ207" i="65032"/>
  <c r="PI271" i="65032"/>
  <c r="PJ271" i="65032" s="1"/>
  <c r="GO80" i="65032"/>
  <c r="PO80" i="65032"/>
  <c r="PL207" i="65032"/>
  <c r="PL271" i="65032" s="1"/>
  <c r="PM80" i="65032"/>
  <c r="OV40" i="65032"/>
  <c r="OU167" i="65032"/>
  <c r="OU231" i="65032" s="1"/>
  <c r="GN61" i="65032"/>
  <c r="PI61" i="65032"/>
  <c r="PK61" i="65032"/>
  <c r="PH188" i="65032"/>
  <c r="PH252" i="65032" s="1"/>
  <c r="PJ199" i="65032"/>
  <c r="PI263" i="65032"/>
  <c r="PJ263" i="65032" s="1"/>
  <c r="PG29" i="65032"/>
  <c r="PE29" i="65032"/>
  <c r="GM29" i="65032"/>
  <c r="PD156" i="65032"/>
  <c r="PD220" i="65032" s="1"/>
  <c r="OW195" i="65032"/>
  <c r="OX68" i="65032"/>
  <c r="PE252" i="65032"/>
  <c r="PF252" i="65032" s="1"/>
  <c r="PF188" i="65032"/>
  <c r="PS56" i="65032"/>
  <c r="PP183" i="65032"/>
  <c r="PP247" i="65032" s="1"/>
  <c r="GP56" i="65032"/>
  <c r="PQ56" i="65032"/>
  <c r="OS167" i="65032"/>
  <c r="OT40" i="65032"/>
  <c r="PL199" i="65032"/>
  <c r="PL263" i="65032" s="1"/>
  <c r="PM72" i="65032"/>
  <c r="PO72" i="65032"/>
  <c r="GO72" i="65032"/>
  <c r="OZ68" i="65032"/>
  <c r="OY195" i="65032"/>
  <c r="OY259" i="65032" s="1"/>
  <c r="PN183" i="65032"/>
  <c r="PM247" i="65032"/>
  <c r="PN247" i="65032" s="1"/>
  <c r="PP82" i="65032"/>
  <c r="PO209" i="65032"/>
  <c r="PO273" i="65032" s="1"/>
  <c r="GK51" i="65032"/>
  <c r="OV178" i="65032"/>
  <c r="OV242" i="65032" s="1"/>
  <c r="OY51" i="65032"/>
  <c r="OW51" i="65032"/>
  <c r="OX76" i="65032"/>
  <c r="OW203" i="65032"/>
  <c r="PF191" i="65032"/>
  <c r="PE255" i="65032"/>
  <c r="PF255" i="65032" s="1"/>
  <c r="OY212" i="65032"/>
  <c r="OY276" i="65032" s="1"/>
  <c r="OZ85" i="65032"/>
  <c r="PK64" i="65032"/>
  <c r="PI64" i="65032"/>
  <c r="PH191" i="65032"/>
  <c r="PH255" i="65032" s="1"/>
  <c r="GN64" i="65032"/>
  <c r="OV45" i="65032"/>
  <c r="OU172" i="65032"/>
  <c r="OU236" i="65032" s="1"/>
  <c r="OZ76" i="65032"/>
  <c r="OY203" i="65032"/>
  <c r="OY267" i="65032" s="1"/>
  <c r="OT178" i="65032"/>
  <c r="OS242" i="65032"/>
  <c r="OT242" i="65032" s="1"/>
  <c r="OT45" i="65032"/>
  <c r="OS172" i="65032"/>
  <c r="OX85" i="65032"/>
  <c r="OW212" i="65032"/>
  <c r="PG37" i="65032"/>
  <c r="PD164" i="65032"/>
  <c r="PD228" i="65032" s="1"/>
  <c r="GM37" i="65032"/>
  <c r="PE37" i="65032"/>
  <c r="PC86" i="65032"/>
  <c r="OZ213" i="65032"/>
  <c r="OZ277" i="65032" s="1"/>
  <c r="PA86" i="65032"/>
  <c r="GL86" i="65032"/>
  <c r="PN190" i="65032"/>
  <c r="PM254" i="65032"/>
  <c r="PN254" i="65032" s="1"/>
  <c r="OT44" i="65032"/>
  <c r="OS171" i="65032"/>
  <c r="PA69" i="65032"/>
  <c r="GL69" i="65032"/>
  <c r="OZ196" i="65032"/>
  <c r="OZ260" i="65032" s="1"/>
  <c r="PC69" i="65032"/>
  <c r="OW277" i="65032"/>
  <c r="OX277" i="65032" s="1"/>
  <c r="OX213" i="65032"/>
  <c r="OW221" i="65032"/>
  <c r="OX221" i="65032" s="1"/>
  <c r="OX157" i="65032"/>
  <c r="OV28" i="65032"/>
  <c r="OU155" i="65032"/>
  <c r="OU219" i="65032" s="1"/>
  <c r="GK27" i="65032"/>
  <c r="OY27" i="65032"/>
  <c r="OW27" i="65032"/>
  <c r="OV154" i="65032"/>
  <c r="OV218" i="65032" s="1"/>
  <c r="PB164" i="65032"/>
  <c r="PA228" i="65032"/>
  <c r="PB228" i="65032" s="1"/>
  <c r="OS218" i="65032"/>
  <c r="OT218" i="65032" s="1"/>
  <c r="OT154" i="65032"/>
  <c r="OX196" i="65032"/>
  <c r="OW260" i="65032"/>
  <c r="OX260" i="65032" s="1"/>
  <c r="PS63" i="65032"/>
  <c r="PP190" i="65032"/>
  <c r="PP254" i="65032" s="1"/>
  <c r="PQ63" i="65032"/>
  <c r="GP63" i="65032"/>
  <c r="PA30" i="65032"/>
  <c r="GL30" i="65032"/>
  <c r="PC30" i="65032"/>
  <c r="OZ157" i="65032"/>
  <c r="OZ221" i="65032" s="1"/>
  <c r="OT28" i="65032"/>
  <c r="OS155" i="65032"/>
  <c r="OV44" i="65032"/>
  <c r="OU171" i="65032"/>
  <c r="OU235" i="65032" s="1"/>
  <c r="OW274" i="65032"/>
  <c r="OX274" i="65032" s="1"/>
  <c r="OX210" i="65032"/>
  <c r="PB52" i="65032"/>
  <c r="PA179" i="65032"/>
  <c r="PL60" i="65032"/>
  <c r="PK187" i="65032"/>
  <c r="PK251" i="65032" s="1"/>
  <c r="PJ75" i="65032"/>
  <c r="PI202" i="65032"/>
  <c r="GL83" i="65032"/>
  <c r="PC83" i="65032"/>
  <c r="OZ210" i="65032"/>
  <c r="OZ274" i="65032" s="1"/>
  <c r="PA83" i="65032"/>
  <c r="PD71" i="65032"/>
  <c r="PC198" i="65032"/>
  <c r="PC262" i="65032" s="1"/>
  <c r="PD52" i="65032"/>
  <c r="PC179" i="65032"/>
  <c r="PC243" i="65032" s="1"/>
  <c r="PJ60" i="65032"/>
  <c r="PI187" i="65032"/>
  <c r="OW238" i="65032"/>
  <c r="OX238" i="65032" s="1"/>
  <c r="OX174" i="65032"/>
  <c r="GL65" i="65032"/>
  <c r="PA65" i="65032"/>
  <c r="PC65" i="65032"/>
  <c r="OZ192" i="65032"/>
  <c r="OZ256" i="65032" s="1"/>
  <c r="GO36" i="65032"/>
  <c r="PL163" i="65032"/>
  <c r="PL227" i="65032" s="1"/>
  <c r="PO36" i="65032"/>
  <c r="PM36" i="65032"/>
  <c r="PP67" i="65032"/>
  <c r="PO194" i="65032"/>
  <c r="PO258" i="65032" s="1"/>
  <c r="OX186" i="65032"/>
  <c r="OW250" i="65032"/>
  <c r="OX250" i="65032" s="1"/>
  <c r="PN74" i="65032"/>
  <c r="PM201" i="65032"/>
  <c r="PC47" i="65032"/>
  <c r="PA47" i="65032"/>
  <c r="GL47" i="65032"/>
  <c r="OZ174" i="65032"/>
  <c r="OZ238" i="65032" s="1"/>
  <c r="OZ54" i="65032"/>
  <c r="OY181" i="65032"/>
  <c r="OY245" i="65032" s="1"/>
  <c r="PA198" i="65032"/>
  <c r="PB71" i="65032"/>
  <c r="OX39" i="65032"/>
  <c r="OW166" i="65032"/>
  <c r="OW256" i="65032"/>
  <c r="OX256" i="65032" s="1"/>
  <c r="OX192" i="65032"/>
  <c r="PP74" i="65032"/>
  <c r="PO201" i="65032"/>
  <c r="PO265" i="65032" s="1"/>
  <c r="PN67" i="65032"/>
  <c r="PM194" i="65032"/>
  <c r="OX54" i="65032"/>
  <c r="OW181" i="65032"/>
  <c r="OY166" i="65032"/>
  <c r="OY230" i="65032" s="1"/>
  <c r="OZ39" i="65032"/>
  <c r="PC59" i="65032"/>
  <c r="PA59" i="65032"/>
  <c r="GL59" i="65032"/>
  <c r="OZ186" i="65032"/>
  <c r="OZ250" i="65032" s="1"/>
  <c r="PJ163" i="65032"/>
  <c r="PI227" i="65032"/>
  <c r="PJ227" i="65032" s="1"/>
  <c r="PK202" i="65032"/>
  <c r="PK266" i="65032" s="1"/>
  <c r="PL75" i="65032"/>
  <c r="OW204" i="65032"/>
  <c r="OX77" i="65032"/>
  <c r="OY204" i="65032"/>
  <c r="OY268" i="65032" s="1"/>
  <c r="OZ77" i="65032"/>
  <c r="OZ55" i="65032"/>
  <c r="OY182" i="65032"/>
  <c r="OY246" i="65032" s="1"/>
  <c r="OX53" i="65032"/>
  <c r="OW180" i="65032"/>
  <c r="OZ53" i="65032"/>
  <c r="OY180" i="65032"/>
  <c r="OY244" i="65032" s="1"/>
  <c r="OW182" i="65032"/>
  <c r="OX55" i="65032"/>
  <c r="OY185" i="65032"/>
  <c r="OY249" i="65032" s="1"/>
  <c r="OZ58" i="65032"/>
  <c r="OX58" i="65032"/>
  <c r="OW185" i="65032"/>
  <c r="PN66" i="65032" l="1"/>
  <c r="PM193" i="65032"/>
  <c r="PP66" i="65032"/>
  <c r="PO193" i="65032"/>
  <c r="PO257" i="65032" s="1"/>
  <c r="PJ175" i="65032"/>
  <c r="PI239" i="65032"/>
  <c r="PJ239" i="65032" s="1"/>
  <c r="PM48" i="65032"/>
  <c r="PL175" i="65032"/>
  <c r="PL239" i="65032" s="1"/>
  <c r="PO48" i="65032"/>
  <c r="GO48" i="65032"/>
  <c r="OX49" i="65032"/>
  <c r="OW176" i="65032"/>
  <c r="OZ49" i="65032"/>
  <c r="OY176" i="65032"/>
  <c r="OY240" i="65032" s="1"/>
  <c r="PQ197" i="65032"/>
  <c r="PR70" i="65032"/>
  <c r="PT70" i="65032"/>
  <c r="PS197" i="65032"/>
  <c r="PS261" i="65032" s="1"/>
  <c r="QF50" i="65032"/>
  <c r="QE177" i="65032"/>
  <c r="QE241" i="65032" s="1"/>
  <c r="QD50" i="65032"/>
  <c r="QC177" i="65032"/>
  <c r="PN31" i="65032"/>
  <c r="PM158" i="65032"/>
  <c r="OW165" i="65032"/>
  <c r="OX38" i="65032"/>
  <c r="PO158" i="65032"/>
  <c r="PO222" i="65032" s="1"/>
  <c r="PP31" i="65032"/>
  <c r="OZ32" i="65032"/>
  <c r="OY159" i="65032"/>
  <c r="OY223" i="65032" s="1"/>
  <c r="OW159" i="65032"/>
  <c r="OX32" i="65032"/>
  <c r="OY165" i="65032"/>
  <c r="OY229" i="65032" s="1"/>
  <c r="OZ38" i="65032"/>
  <c r="PC43" i="65032"/>
  <c r="GL43" i="65032"/>
  <c r="OZ170" i="65032"/>
  <c r="OZ234" i="65032" s="1"/>
  <c r="PA43" i="65032"/>
  <c r="OW234" i="65032"/>
  <c r="OX234" i="65032" s="1"/>
  <c r="OX170" i="65032"/>
  <c r="PO205" i="65032"/>
  <c r="PO269" i="65032" s="1"/>
  <c r="PP78" i="65032"/>
  <c r="PB42" i="65032"/>
  <c r="PA169" i="65032"/>
  <c r="PD168" i="65032"/>
  <c r="PD232" i="65032" s="1"/>
  <c r="PG41" i="65032"/>
  <c r="PE41" i="65032"/>
  <c r="GM41" i="65032"/>
  <c r="PM205" i="65032"/>
  <c r="PN78" i="65032"/>
  <c r="PD42" i="65032"/>
  <c r="PC169" i="65032"/>
  <c r="PC233" i="65032" s="1"/>
  <c r="PB168" i="65032"/>
  <c r="PA232" i="65032"/>
  <c r="PB232" i="65032" s="1"/>
  <c r="PT79" i="65032"/>
  <c r="PS206" i="65032"/>
  <c r="PS270" i="65032" s="1"/>
  <c r="PR79" i="65032"/>
  <c r="PQ206" i="65032"/>
  <c r="OT160" i="65032"/>
  <c r="OS224" i="65032"/>
  <c r="OT224" i="65032" s="1"/>
  <c r="PT161" i="65032"/>
  <c r="PT225" i="65032" s="1"/>
  <c r="PU34" i="65032"/>
  <c r="GQ34" i="65032"/>
  <c r="PW34" i="65032"/>
  <c r="PR161" i="65032"/>
  <c r="PQ225" i="65032"/>
  <c r="PR225" i="65032" s="1"/>
  <c r="GK33" i="65032"/>
  <c r="OV160" i="65032"/>
  <c r="OV224" i="65032" s="1"/>
  <c r="OY33" i="65032"/>
  <c r="OW33" i="65032"/>
  <c r="OW237" i="65032"/>
  <c r="OX237" i="65032" s="1"/>
  <c r="OX173" i="65032"/>
  <c r="PG200" i="65032"/>
  <c r="PG264" i="65032" s="1"/>
  <c r="PH73" i="65032"/>
  <c r="PE200" i="65032"/>
  <c r="PF73" i="65032"/>
  <c r="PA46" i="65032"/>
  <c r="PC46" i="65032"/>
  <c r="OZ173" i="65032"/>
  <c r="OZ237" i="65032" s="1"/>
  <c r="GL46" i="65032"/>
  <c r="PF184" i="65032"/>
  <c r="PE248" i="65032"/>
  <c r="PF248" i="65032" s="1"/>
  <c r="PH184" i="65032"/>
  <c r="PH248" i="65032" s="1"/>
  <c r="PK57" i="65032"/>
  <c r="GN57" i="65032"/>
  <c r="PI57" i="65032"/>
  <c r="PF29" i="65032"/>
  <c r="PE156" i="65032"/>
  <c r="PO207" i="65032"/>
  <c r="PO271" i="65032" s="1"/>
  <c r="PP80" i="65032"/>
  <c r="PT35" i="65032"/>
  <c r="PS162" i="65032"/>
  <c r="PS226" i="65032" s="1"/>
  <c r="PQ183" i="65032"/>
  <c r="PR56" i="65032"/>
  <c r="PM207" i="65032"/>
  <c r="PN80" i="65032"/>
  <c r="PN209" i="65032"/>
  <c r="PM273" i="65032"/>
  <c r="PN273" i="65032" s="1"/>
  <c r="PP72" i="65032"/>
  <c r="PO199" i="65032"/>
  <c r="PO263" i="65032" s="1"/>
  <c r="OT167" i="65032"/>
  <c r="OS231" i="65032"/>
  <c r="OT231" i="65032" s="1"/>
  <c r="PS183" i="65032"/>
  <c r="PS247" i="65032" s="1"/>
  <c r="PT56" i="65032"/>
  <c r="OX195" i="65032"/>
  <c r="OW259" i="65032"/>
  <c r="OX259" i="65032" s="1"/>
  <c r="PG156" i="65032"/>
  <c r="PG220" i="65032" s="1"/>
  <c r="PH29" i="65032"/>
  <c r="PK188" i="65032"/>
  <c r="PK252" i="65032" s="1"/>
  <c r="PL61" i="65032"/>
  <c r="OY40" i="65032"/>
  <c r="OW40" i="65032"/>
  <c r="OV167" i="65032"/>
  <c r="OV231" i="65032" s="1"/>
  <c r="GK40" i="65032"/>
  <c r="PR35" i="65032"/>
  <c r="PQ162" i="65032"/>
  <c r="PN72" i="65032"/>
  <c r="PM199" i="65032"/>
  <c r="PI188" i="65032"/>
  <c r="PJ61" i="65032"/>
  <c r="PS82" i="65032"/>
  <c r="PP209" i="65032"/>
  <c r="PP273" i="65032" s="1"/>
  <c r="GP82" i="65032"/>
  <c r="PQ82" i="65032"/>
  <c r="PA68" i="65032"/>
  <c r="PC68" i="65032"/>
  <c r="OZ195" i="65032"/>
  <c r="OZ259" i="65032" s="1"/>
  <c r="GL68" i="65032"/>
  <c r="OS236" i="65032"/>
  <c r="OT236" i="65032" s="1"/>
  <c r="OT172" i="65032"/>
  <c r="PA85" i="65032"/>
  <c r="GL85" i="65032"/>
  <c r="PC85" i="65032"/>
  <c r="OZ212" i="65032"/>
  <c r="OZ276" i="65032" s="1"/>
  <c r="OW267" i="65032"/>
  <c r="OX267" i="65032" s="1"/>
  <c r="OX203" i="65032"/>
  <c r="OV172" i="65032"/>
  <c r="OV236" i="65032" s="1"/>
  <c r="OY45" i="65032"/>
  <c r="OW45" i="65032"/>
  <c r="GK45" i="65032"/>
  <c r="OW276" i="65032"/>
  <c r="OX276" i="65032" s="1"/>
  <c r="OX212" i="65032"/>
  <c r="PI191" i="65032"/>
  <c r="PJ64" i="65032"/>
  <c r="OX51" i="65032"/>
  <c r="OW178" i="65032"/>
  <c r="GL76" i="65032"/>
  <c r="OZ203" i="65032"/>
  <c r="OZ267" i="65032" s="1"/>
  <c r="PC76" i="65032"/>
  <c r="PA76" i="65032"/>
  <c r="PL64" i="65032"/>
  <c r="PK191" i="65032"/>
  <c r="PK255" i="65032" s="1"/>
  <c r="OY178" i="65032"/>
  <c r="OY242" i="65032" s="1"/>
  <c r="OZ51" i="65032"/>
  <c r="PB30" i="65032"/>
  <c r="PA157" i="65032"/>
  <c r="PT63" i="65032"/>
  <c r="PS190" i="65032"/>
  <c r="PS254" i="65032" s="1"/>
  <c r="PC196" i="65032"/>
  <c r="PC260" i="65032" s="1"/>
  <c r="PD69" i="65032"/>
  <c r="OT171" i="65032"/>
  <c r="OS235" i="65032"/>
  <c r="OT235" i="65032" s="1"/>
  <c r="PE164" i="65032"/>
  <c r="PF37" i="65032"/>
  <c r="PA213" i="65032"/>
  <c r="PB86" i="65032"/>
  <c r="OY44" i="65032"/>
  <c r="GK44" i="65032"/>
  <c r="OV171" i="65032"/>
  <c r="OV235" i="65032" s="1"/>
  <c r="OW44" i="65032"/>
  <c r="PC157" i="65032"/>
  <c r="PC221" i="65032" s="1"/>
  <c r="PD30" i="65032"/>
  <c r="PQ190" i="65032"/>
  <c r="PR63" i="65032"/>
  <c r="OW154" i="65032"/>
  <c r="OX27" i="65032"/>
  <c r="OS219" i="65032"/>
  <c r="OT219" i="65032" s="1"/>
  <c r="OT155" i="65032"/>
  <c r="OZ27" i="65032"/>
  <c r="OY154" i="65032"/>
  <c r="OY218" i="65032" s="1"/>
  <c r="OY28" i="65032"/>
  <c r="OV155" i="65032"/>
  <c r="OV219" i="65032" s="1"/>
  <c r="OW28" i="65032"/>
  <c r="GK28" i="65032"/>
  <c r="PB69" i="65032"/>
  <c r="PA196" i="65032"/>
  <c r="PC213" i="65032"/>
  <c r="PC277" i="65032" s="1"/>
  <c r="PD86" i="65032"/>
  <c r="PG164" i="65032"/>
  <c r="PG228" i="65032" s="1"/>
  <c r="PH37" i="65032"/>
  <c r="PC39" i="65032"/>
  <c r="OZ166" i="65032"/>
  <c r="OZ230" i="65032" s="1"/>
  <c r="GL39" i="65032"/>
  <c r="PA39" i="65032"/>
  <c r="PM258" i="65032"/>
  <c r="PN258" i="65032" s="1"/>
  <c r="PN194" i="65032"/>
  <c r="OX166" i="65032"/>
  <c r="OW230" i="65032"/>
  <c r="OX230" i="65032" s="1"/>
  <c r="PA174" i="65032"/>
  <c r="PB47" i="65032"/>
  <c r="PM265" i="65032"/>
  <c r="PN265" i="65032" s="1"/>
  <c r="PN201" i="65032"/>
  <c r="PN36" i="65032"/>
  <c r="PM163" i="65032"/>
  <c r="PJ187" i="65032"/>
  <c r="PI251" i="65032"/>
  <c r="PJ251" i="65032" s="1"/>
  <c r="PC210" i="65032"/>
  <c r="PC274" i="65032" s="1"/>
  <c r="PD83" i="65032"/>
  <c r="PA243" i="65032"/>
  <c r="PB243" i="65032" s="1"/>
  <c r="PB179" i="65032"/>
  <c r="PC54" i="65032"/>
  <c r="PA54" i="65032"/>
  <c r="GL54" i="65032"/>
  <c r="OZ181" i="65032"/>
  <c r="OZ245" i="65032" s="1"/>
  <c r="PO163" i="65032"/>
  <c r="PO227" i="65032" s="1"/>
  <c r="PP36" i="65032"/>
  <c r="GM71" i="65032"/>
  <c r="PG71" i="65032"/>
  <c r="PE71" i="65032"/>
  <c r="PD198" i="65032"/>
  <c r="PD262" i="65032" s="1"/>
  <c r="PB59" i="65032"/>
  <c r="PA186" i="65032"/>
  <c r="OW245" i="65032"/>
  <c r="OX245" i="65032" s="1"/>
  <c r="OX181" i="65032"/>
  <c r="PA192" i="65032"/>
  <c r="PB65" i="65032"/>
  <c r="PA210" i="65032"/>
  <c r="PB83" i="65032"/>
  <c r="PJ202" i="65032"/>
  <c r="PI266" i="65032"/>
  <c r="PJ266" i="65032" s="1"/>
  <c r="PD47" i="65032"/>
  <c r="PC174" i="65032"/>
  <c r="PC238" i="65032" s="1"/>
  <c r="PQ67" i="65032"/>
  <c r="GP67" i="65032"/>
  <c r="PP194" i="65032"/>
  <c r="PP258" i="65032" s="1"/>
  <c r="PS67" i="65032"/>
  <c r="PD65" i="65032"/>
  <c r="PC192" i="65032"/>
  <c r="PC256" i="65032" s="1"/>
  <c r="GO75" i="65032"/>
  <c r="PO75" i="65032"/>
  <c r="PM75" i="65032"/>
  <c r="PL202" i="65032"/>
  <c r="PL266" i="65032" s="1"/>
  <c r="PC186" i="65032"/>
  <c r="PC250" i="65032" s="1"/>
  <c r="PD59" i="65032"/>
  <c r="PS74" i="65032"/>
  <c r="PQ74" i="65032"/>
  <c r="GP74" i="65032"/>
  <c r="PP201" i="65032"/>
  <c r="PP265" i="65032" s="1"/>
  <c r="PB198" i="65032"/>
  <c r="PA262" i="65032"/>
  <c r="PB262" i="65032" s="1"/>
  <c r="PG52" i="65032"/>
  <c r="PE52" i="65032"/>
  <c r="PD179" i="65032"/>
  <c r="PD243" i="65032" s="1"/>
  <c r="GM52" i="65032"/>
  <c r="PO60" i="65032"/>
  <c r="GO60" i="65032"/>
  <c r="PL187" i="65032"/>
  <c r="PL251" i="65032" s="1"/>
  <c r="PM60" i="65032"/>
  <c r="PA77" i="65032"/>
  <c r="PC77" i="65032"/>
  <c r="OZ204" i="65032"/>
  <c r="OZ268" i="65032" s="1"/>
  <c r="GL77" i="65032"/>
  <c r="OX204" i="65032"/>
  <c r="OW268" i="65032"/>
  <c r="OX268" i="65032" s="1"/>
  <c r="OW244" i="65032"/>
  <c r="OX244" i="65032" s="1"/>
  <c r="OX180" i="65032"/>
  <c r="OW246" i="65032"/>
  <c r="OX246" i="65032" s="1"/>
  <c r="OX182" i="65032"/>
  <c r="PC53" i="65032"/>
  <c r="PA53" i="65032"/>
  <c r="OZ180" i="65032"/>
  <c r="OZ244" i="65032" s="1"/>
  <c r="GL53" i="65032"/>
  <c r="PC55" i="65032"/>
  <c r="PA55" i="65032"/>
  <c r="GL55" i="65032"/>
  <c r="OZ182" i="65032"/>
  <c r="OZ246" i="65032" s="1"/>
  <c r="OX185" i="65032"/>
  <c r="OW249" i="65032"/>
  <c r="OX249" i="65032" s="1"/>
  <c r="PA58" i="65032"/>
  <c r="PC58" i="65032"/>
  <c r="OZ185" i="65032"/>
  <c r="OZ249" i="65032" s="1"/>
  <c r="GL58" i="65032"/>
  <c r="GP66" i="65032" l="1"/>
  <c r="PS66" i="65032"/>
  <c r="PP193" i="65032"/>
  <c r="PP257" i="65032" s="1"/>
  <c r="PQ66" i="65032"/>
  <c r="PN193" i="65032"/>
  <c r="PM257" i="65032"/>
  <c r="PN257" i="65032" s="1"/>
  <c r="PN48" i="65032"/>
  <c r="PM175" i="65032"/>
  <c r="PP48" i="65032"/>
  <c r="PO175" i="65032"/>
  <c r="PO239" i="65032" s="1"/>
  <c r="PC49" i="65032"/>
  <c r="PA49" i="65032"/>
  <c r="OZ176" i="65032"/>
  <c r="OZ240" i="65032" s="1"/>
  <c r="GL49" i="65032"/>
  <c r="OX176" i="65032"/>
  <c r="OW240" i="65032"/>
  <c r="OX240" i="65032" s="1"/>
  <c r="GQ70" i="65032"/>
  <c r="PW70" i="65032"/>
  <c r="PU70" i="65032"/>
  <c r="PT197" i="65032"/>
  <c r="PT261" i="65032" s="1"/>
  <c r="PR197" i="65032"/>
  <c r="PQ261" i="65032"/>
  <c r="PR261" i="65032" s="1"/>
  <c r="QG50" i="65032"/>
  <c r="QF177" i="65032"/>
  <c r="QF241" i="65032" s="1"/>
  <c r="GT50" i="65032"/>
  <c r="EK50" i="65032" s="1"/>
  <c r="EL50" i="65032" s="1"/>
  <c r="QC241" i="65032"/>
  <c r="QD241" i="65032" s="1"/>
  <c r="QD177" i="65032"/>
  <c r="OZ165" i="65032"/>
  <c r="OZ229" i="65032" s="1"/>
  <c r="PA38" i="65032"/>
  <c r="GL38" i="65032"/>
  <c r="PC38" i="65032"/>
  <c r="PA32" i="65032"/>
  <c r="PC32" i="65032"/>
  <c r="GL32" i="65032"/>
  <c r="OZ159" i="65032"/>
  <c r="OZ223" i="65032" s="1"/>
  <c r="OX165" i="65032"/>
  <c r="OW229" i="65032"/>
  <c r="OX229" i="65032" s="1"/>
  <c r="PP158" i="65032"/>
  <c r="PP222" i="65032" s="1"/>
  <c r="GP31" i="65032"/>
  <c r="PS31" i="65032"/>
  <c r="PQ31" i="65032"/>
  <c r="PM222" i="65032"/>
  <c r="PN222" i="65032" s="1"/>
  <c r="PN158" i="65032"/>
  <c r="OX159" i="65032"/>
  <c r="OW223" i="65032"/>
  <c r="OX223" i="65032" s="1"/>
  <c r="PB43" i="65032"/>
  <c r="PA170" i="65032"/>
  <c r="PD43" i="65032"/>
  <c r="PC170" i="65032"/>
  <c r="PC234" i="65032" s="1"/>
  <c r="PB169" i="65032"/>
  <c r="PA233" i="65032"/>
  <c r="PB233" i="65032" s="1"/>
  <c r="PE42" i="65032"/>
  <c r="GM42" i="65032"/>
  <c r="PG42" i="65032"/>
  <c r="PD169" i="65032"/>
  <c r="PD233" i="65032" s="1"/>
  <c r="PE168" i="65032"/>
  <c r="PF41" i="65032"/>
  <c r="PG168" i="65032"/>
  <c r="PG232" i="65032" s="1"/>
  <c r="PH41" i="65032"/>
  <c r="PS78" i="65032"/>
  <c r="PQ78" i="65032"/>
  <c r="PP205" i="65032"/>
  <c r="PP269" i="65032" s="1"/>
  <c r="GP78" i="65032"/>
  <c r="PN205" i="65032"/>
  <c r="PM269" i="65032"/>
  <c r="PN269" i="65032" s="1"/>
  <c r="GQ79" i="65032"/>
  <c r="PW79" i="65032"/>
  <c r="PU79" i="65032"/>
  <c r="PT206" i="65032"/>
  <c r="PT270" i="65032" s="1"/>
  <c r="PQ270" i="65032"/>
  <c r="PR270" i="65032" s="1"/>
  <c r="PR206" i="65032"/>
  <c r="PU161" i="65032"/>
  <c r="PV34" i="65032"/>
  <c r="OX33" i="65032"/>
  <c r="OW160" i="65032"/>
  <c r="PX34" i="65032"/>
  <c r="PW161" i="65032"/>
  <c r="PW225" i="65032" s="1"/>
  <c r="OY160" i="65032"/>
  <c r="OY224" i="65032" s="1"/>
  <c r="OZ33" i="65032"/>
  <c r="PJ57" i="65032"/>
  <c r="PI184" i="65032"/>
  <c r="PC173" i="65032"/>
  <c r="PC237" i="65032" s="1"/>
  <c r="PD46" i="65032"/>
  <c r="PA173" i="65032"/>
  <c r="PB46" i="65032"/>
  <c r="PL57" i="65032"/>
  <c r="PK184" i="65032"/>
  <c r="PK248" i="65032" s="1"/>
  <c r="PH200" i="65032"/>
  <c r="PH264" i="65032" s="1"/>
  <c r="PI73" i="65032"/>
  <c r="GN73" i="65032"/>
  <c r="PK73" i="65032"/>
  <c r="PF200" i="65032"/>
  <c r="PE264" i="65032"/>
  <c r="PF264" i="65032" s="1"/>
  <c r="OX40" i="65032"/>
  <c r="OW167" i="65032"/>
  <c r="GP80" i="65032"/>
  <c r="PP207" i="65032"/>
  <c r="PP271" i="65032" s="1"/>
  <c r="PQ80" i="65032"/>
  <c r="PS80" i="65032"/>
  <c r="PQ247" i="65032"/>
  <c r="PR247" i="65032" s="1"/>
  <c r="PR183" i="65032"/>
  <c r="PC195" i="65032"/>
  <c r="PC259" i="65032" s="1"/>
  <c r="PD68" i="65032"/>
  <c r="PM263" i="65032"/>
  <c r="PN263" i="65032" s="1"/>
  <c r="PN199" i="65032"/>
  <c r="GO61" i="65032"/>
  <c r="PO61" i="65032"/>
  <c r="PM61" i="65032"/>
  <c r="PL188" i="65032"/>
  <c r="PL252" i="65032" s="1"/>
  <c r="PK29" i="65032"/>
  <c r="GN29" i="65032"/>
  <c r="PH156" i="65032"/>
  <c r="PH220" i="65032" s="1"/>
  <c r="PI29" i="65032"/>
  <c r="GQ56" i="65032"/>
  <c r="PW56" i="65032"/>
  <c r="PT183" i="65032"/>
  <c r="PT247" i="65032" s="1"/>
  <c r="PU56" i="65032"/>
  <c r="PR82" i="65032"/>
  <c r="PQ209" i="65032"/>
  <c r="PQ226" i="65032"/>
  <c r="PR226" i="65032" s="1"/>
  <c r="PR162" i="65032"/>
  <c r="PE220" i="65032"/>
  <c r="PF220" i="65032" s="1"/>
  <c r="PF156" i="65032"/>
  <c r="PJ188" i="65032"/>
  <c r="PI252" i="65032"/>
  <c r="PJ252" i="65032" s="1"/>
  <c r="OZ40" i="65032"/>
  <c r="OY167" i="65032"/>
  <c r="OY231" i="65032" s="1"/>
  <c r="GK24" i="65032"/>
  <c r="PB68" i="65032"/>
  <c r="PA195" i="65032"/>
  <c r="PT82" i="65032"/>
  <c r="PS209" i="65032"/>
  <c r="PS273" i="65032" s="1"/>
  <c r="PP199" i="65032"/>
  <c r="PP263" i="65032" s="1"/>
  <c r="GP72" i="65032"/>
  <c r="PS72" i="65032"/>
  <c r="PQ72" i="65032"/>
  <c r="PM271" i="65032"/>
  <c r="PN271" i="65032" s="1"/>
  <c r="PN207" i="65032"/>
  <c r="PW35" i="65032"/>
  <c r="PT162" i="65032"/>
  <c r="PT226" i="65032" s="1"/>
  <c r="GQ35" i="65032"/>
  <c r="PU35" i="65032"/>
  <c r="PO64" i="65032"/>
  <c r="PL191" i="65032"/>
  <c r="PL255" i="65032" s="1"/>
  <c r="PM64" i="65032"/>
  <c r="GO64" i="65032"/>
  <c r="PC203" i="65032"/>
  <c r="PC267" i="65032" s="1"/>
  <c r="PD76" i="65032"/>
  <c r="PA51" i="65032"/>
  <c r="OZ178" i="65032"/>
  <c r="OZ242" i="65032" s="1"/>
  <c r="GL51" i="65032"/>
  <c r="PC51" i="65032"/>
  <c r="PC212" i="65032"/>
  <c r="PC276" i="65032" s="1"/>
  <c r="PD85" i="65032"/>
  <c r="PJ191" i="65032"/>
  <c r="PI255" i="65032"/>
  <c r="PJ255" i="65032" s="1"/>
  <c r="OW172" i="65032"/>
  <c r="OX45" i="65032"/>
  <c r="PB76" i="65032"/>
  <c r="PA203" i="65032"/>
  <c r="OW242" i="65032"/>
  <c r="OX242" i="65032" s="1"/>
  <c r="OX178" i="65032"/>
  <c r="OZ45" i="65032"/>
  <c r="OY172" i="65032"/>
  <c r="OY236" i="65032" s="1"/>
  <c r="PA212" i="65032"/>
  <c r="PB85" i="65032"/>
  <c r="OY155" i="65032"/>
  <c r="OY219" i="65032" s="1"/>
  <c r="OZ28" i="65032"/>
  <c r="OW218" i="65032"/>
  <c r="OX218" i="65032" s="1"/>
  <c r="OX154" i="65032"/>
  <c r="OZ44" i="65032"/>
  <c r="OY171" i="65032"/>
  <c r="OY235" i="65032" s="1"/>
  <c r="PW63" i="65032"/>
  <c r="PT190" i="65032"/>
  <c r="PT254" i="65032" s="1"/>
  <c r="PU63" i="65032"/>
  <c r="GQ63" i="65032"/>
  <c r="PG86" i="65032"/>
  <c r="GM86" i="65032"/>
  <c r="PD213" i="65032"/>
  <c r="PD277" i="65032" s="1"/>
  <c r="PE86" i="65032"/>
  <c r="OW171" i="65032"/>
  <c r="OX44" i="65032"/>
  <c r="GM69" i="65032"/>
  <c r="PE69" i="65032"/>
  <c r="PG69" i="65032"/>
  <c r="PD196" i="65032"/>
  <c r="PD260" i="65032" s="1"/>
  <c r="PB157" i="65032"/>
  <c r="PA221" i="65032"/>
  <c r="PB221" i="65032" s="1"/>
  <c r="OX28" i="65032"/>
  <c r="OW155" i="65032"/>
  <c r="OZ154" i="65032"/>
  <c r="OZ218" i="65032" s="1"/>
  <c r="PA27" i="65032"/>
  <c r="PC27" i="65032"/>
  <c r="GL27" i="65032"/>
  <c r="PR190" i="65032"/>
  <c r="PQ254" i="65032"/>
  <c r="PR254" i="65032" s="1"/>
  <c r="PB213" i="65032"/>
  <c r="PA277" i="65032"/>
  <c r="PB277" i="65032" s="1"/>
  <c r="PF164" i="65032"/>
  <c r="PE228" i="65032"/>
  <c r="PF228" i="65032" s="1"/>
  <c r="PI37" i="65032"/>
  <c r="PH164" i="65032"/>
  <c r="PH228" i="65032" s="1"/>
  <c r="PK37" i="65032"/>
  <c r="GN37" i="65032"/>
  <c r="PA260" i="65032"/>
  <c r="PB260" i="65032" s="1"/>
  <c r="PB196" i="65032"/>
  <c r="PE30" i="65032"/>
  <c r="PG30" i="65032"/>
  <c r="GM30" i="65032"/>
  <c r="PD157" i="65032"/>
  <c r="PD221" i="65032" s="1"/>
  <c r="PR74" i="65032"/>
  <c r="PQ201" i="65032"/>
  <c r="PP75" i="65032"/>
  <c r="PO202" i="65032"/>
  <c r="PO266" i="65032" s="1"/>
  <c r="PG198" i="65032"/>
  <c r="PG262" i="65032" s="1"/>
  <c r="PH71" i="65032"/>
  <c r="PE83" i="65032"/>
  <c r="GM83" i="65032"/>
  <c r="PG83" i="65032"/>
  <c r="PD210" i="65032"/>
  <c r="PD274" i="65032" s="1"/>
  <c r="PA166" i="65032"/>
  <c r="PB39" i="65032"/>
  <c r="PN60" i="65032"/>
  <c r="PM187" i="65032"/>
  <c r="PE59" i="65032"/>
  <c r="PG59" i="65032"/>
  <c r="PD186" i="65032"/>
  <c r="PD250" i="65032" s="1"/>
  <c r="GM59" i="65032"/>
  <c r="PA250" i="65032"/>
  <c r="PB250" i="65032" s="1"/>
  <c r="PB186" i="65032"/>
  <c r="PP163" i="65032"/>
  <c r="PP227" i="65032" s="1"/>
  <c r="PQ36" i="65032"/>
  <c r="GP36" i="65032"/>
  <c r="PS36" i="65032"/>
  <c r="PA181" i="65032"/>
  <c r="PB54" i="65032"/>
  <c r="PM227" i="65032"/>
  <c r="PN227" i="65032" s="1"/>
  <c r="PN163" i="65032"/>
  <c r="PP60" i="65032"/>
  <c r="PO187" i="65032"/>
  <c r="PO251" i="65032" s="1"/>
  <c r="PS201" i="65032"/>
  <c r="PS265" i="65032" s="1"/>
  <c r="PT74" i="65032"/>
  <c r="GM65" i="65032"/>
  <c r="PG65" i="65032"/>
  <c r="PE65" i="65032"/>
  <c r="PD192" i="65032"/>
  <c r="PD256" i="65032" s="1"/>
  <c r="PR67" i="65032"/>
  <c r="PQ194" i="65032"/>
  <c r="PA274" i="65032"/>
  <c r="PB274" i="65032" s="1"/>
  <c r="PB210" i="65032"/>
  <c r="PB192" i="65032"/>
  <c r="PA256" i="65032"/>
  <c r="PB256" i="65032" s="1"/>
  <c r="PA238" i="65032"/>
  <c r="PB238" i="65032" s="1"/>
  <c r="PB174" i="65032"/>
  <c r="PF52" i="65032"/>
  <c r="PE179" i="65032"/>
  <c r="PT67" i="65032"/>
  <c r="PS194" i="65032"/>
  <c r="PS258" i="65032" s="1"/>
  <c r="PG179" i="65032"/>
  <c r="PG243" i="65032" s="1"/>
  <c r="PH52" i="65032"/>
  <c r="PM202" i="65032"/>
  <c r="PN75" i="65032"/>
  <c r="PG47" i="65032"/>
  <c r="PE47" i="65032"/>
  <c r="PD174" i="65032"/>
  <c r="PD238" i="65032" s="1"/>
  <c r="GM47" i="65032"/>
  <c r="PE198" i="65032"/>
  <c r="PF71" i="65032"/>
  <c r="PD54" i="65032"/>
  <c r="PC181" i="65032"/>
  <c r="PC245" i="65032" s="1"/>
  <c r="PC166" i="65032"/>
  <c r="PC230" i="65032" s="1"/>
  <c r="PD39" i="65032"/>
  <c r="PD77" i="65032"/>
  <c r="PC204" i="65032"/>
  <c r="PC268" i="65032" s="1"/>
  <c r="PA204" i="65032"/>
  <c r="PB77" i="65032"/>
  <c r="PA182" i="65032"/>
  <c r="PB55" i="65032"/>
  <c r="PA180" i="65032"/>
  <c r="PB53" i="65032"/>
  <c r="PC182" i="65032"/>
  <c r="PC246" i="65032" s="1"/>
  <c r="PD55" i="65032"/>
  <c r="PC180" i="65032"/>
  <c r="PC244" i="65032" s="1"/>
  <c r="PD53" i="65032"/>
  <c r="PD58" i="65032"/>
  <c r="PC185" i="65032"/>
  <c r="PC249" i="65032" s="1"/>
  <c r="PB58" i="65032"/>
  <c r="PA185" i="65032"/>
  <c r="PR66" i="65032" l="1"/>
  <c r="PQ193" i="65032"/>
  <c r="PS193" i="65032"/>
  <c r="PS257" i="65032" s="1"/>
  <c r="PT66" i="65032"/>
  <c r="GP48" i="65032"/>
  <c r="PS48" i="65032"/>
  <c r="PP175" i="65032"/>
  <c r="PP239" i="65032" s="1"/>
  <c r="PQ48" i="65032"/>
  <c r="PM239" i="65032"/>
  <c r="PN239" i="65032" s="1"/>
  <c r="PN175" i="65032"/>
  <c r="PB49" i="65032"/>
  <c r="PA176" i="65032"/>
  <c r="PD49" i="65032"/>
  <c r="PC176" i="65032"/>
  <c r="PC240" i="65032" s="1"/>
  <c r="PV70" i="65032"/>
  <c r="PU197" i="65032"/>
  <c r="PW197" i="65032"/>
  <c r="PW261" i="65032" s="1"/>
  <c r="PX70" i="65032"/>
  <c r="QH50" i="65032"/>
  <c r="HC50" i="65032" s="1"/>
  <c r="GZ50" i="65032" s="1"/>
  <c r="QG177" i="65032"/>
  <c r="PR31" i="65032"/>
  <c r="PQ158" i="65032"/>
  <c r="PD32" i="65032"/>
  <c r="PC159" i="65032"/>
  <c r="PC223" i="65032" s="1"/>
  <c r="PA165" i="65032"/>
  <c r="PB38" i="65032"/>
  <c r="PD38" i="65032"/>
  <c r="PC165" i="65032"/>
  <c r="PC229" i="65032" s="1"/>
  <c r="PS158" i="65032"/>
  <c r="PS222" i="65032" s="1"/>
  <c r="PT31" i="65032"/>
  <c r="PA159" i="65032"/>
  <c r="PB32" i="65032"/>
  <c r="PD170" i="65032"/>
  <c r="PD234" i="65032" s="1"/>
  <c r="PG43" i="65032"/>
  <c r="PE43" i="65032"/>
  <c r="GM43" i="65032"/>
  <c r="PA234" i="65032"/>
  <c r="PB234" i="65032" s="1"/>
  <c r="PB170" i="65032"/>
  <c r="PQ205" i="65032"/>
  <c r="PR78" i="65032"/>
  <c r="PT78" i="65032"/>
  <c r="PS205" i="65032"/>
  <c r="PS269" i="65032" s="1"/>
  <c r="PF168" i="65032"/>
  <c r="PE232" i="65032"/>
  <c r="PF232" i="65032" s="1"/>
  <c r="PF42" i="65032"/>
  <c r="PE169" i="65032"/>
  <c r="PH168" i="65032"/>
  <c r="PH232" i="65032" s="1"/>
  <c r="PI41" i="65032"/>
  <c r="PK41" i="65032"/>
  <c r="GN41" i="65032"/>
  <c r="PH42" i="65032"/>
  <c r="PG169" i="65032"/>
  <c r="PG233" i="65032" s="1"/>
  <c r="PV79" i="65032"/>
  <c r="PU206" i="65032"/>
  <c r="PW206" i="65032"/>
  <c r="PW270" i="65032" s="1"/>
  <c r="PX79" i="65032"/>
  <c r="PA33" i="65032"/>
  <c r="PC33" i="65032"/>
  <c r="OZ160" i="65032"/>
  <c r="OZ224" i="65032" s="1"/>
  <c r="GL33" i="65032"/>
  <c r="PV161" i="65032"/>
  <c r="PU225" i="65032"/>
  <c r="PV225" i="65032" s="1"/>
  <c r="OW224" i="65032"/>
  <c r="OX224" i="65032" s="1"/>
  <c r="OX160" i="65032"/>
  <c r="PY34" i="65032"/>
  <c r="PX161" i="65032"/>
  <c r="PX225" i="65032" s="1"/>
  <c r="GR34" i="65032"/>
  <c r="QA34" i="65032"/>
  <c r="PI200" i="65032"/>
  <c r="PJ73" i="65032"/>
  <c r="PE46" i="65032"/>
  <c r="PD173" i="65032"/>
  <c r="PD237" i="65032" s="1"/>
  <c r="PG46" i="65032"/>
  <c r="GM46" i="65032"/>
  <c r="PK200" i="65032"/>
  <c r="PK264" i="65032" s="1"/>
  <c r="PL73" i="65032"/>
  <c r="PJ184" i="65032"/>
  <c r="PI248" i="65032"/>
  <c r="PJ248" i="65032" s="1"/>
  <c r="GO57" i="65032"/>
  <c r="PO57" i="65032"/>
  <c r="PM57" i="65032"/>
  <c r="PL184" i="65032"/>
  <c r="PL248" i="65032" s="1"/>
  <c r="PA237" i="65032"/>
  <c r="PB237" i="65032" s="1"/>
  <c r="PB173" i="65032"/>
  <c r="PS207" i="65032"/>
  <c r="PS271" i="65032" s="1"/>
  <c r="PT80" i="65032"/>
  <c r="PX35" i="65032"/>
  <c r="PW162" i="65032"/>
  <c r="PW226" i="65032" s="1"/>
  <c r="PS199" i="65032"/>
  <c r="PS263" i="65032" s="1"/>
  <c r="PT72" i="65032"/>
  <c r="PU82" i="65032"/>
  <c r="PW82" i="65032"/>
  <c r="PT209" i="65032"/>
  <c r="PT273" i="65032" s="1"/>
  <c r="GQ82" i="65032"/>
  <c r="PQ273" i="65032"/>
  <c r="PR273" i="65032" s="1"/>
  <c r="PR209" i="65032"/>
  <c r="PU183" i="65032"/>
  <c r="PV56" i="65032"/>
  <c r="PI156" i="65032"/>
  <c r="PJ29" i="65032"/>
  <c r="PW183" i="65032"/>
  <c r="PW247" i="65032" s="1"/>
  <c r="PX56" i="65032"/>
  <c r="PP61" i="65032"/>
  <c r="PO188" i="65032"/>
  <c r="PO252" i="65032" s="1"/>
  <c r="GM68" i="65032"/>
  <c r="PG68" i="65032"/>
  <c r="PE68" i="65032"/>
  <c r="PD195" i="65032"/>
  <c r="PD259" i="65032" s="1"/>
  <c r="OW231" i="65032"/>
  <c r="OX231" i="65032" s="1"/>
  <c r="OX167" i="65032"/>
  <c r="PR72" i="65032"/>
  <c r="PQ199" i="65032"/>
  <c r="PK156" i="65032"/>
  <c r="PK220" i="65032" s="1"/>
  <c r="PL29" i="65032"/>
  <c r="PQ207" i="65032"/>
  <c r="PR80" i="65032"/>
  <c r="PV35" i="65032"/>
  <c r="PU162" i="65032"/>
  <c r="PB195" i="65032"/>
  <c r="PA259" i="65032"/>
  <c r="PB259" i="65032" s="1"/>
  <c r="PA40" i="65032"/>
  <c r="OZ167" i="65032"/>
  <c r="OZ231" i="65032" s="1"/>
  <c r="PC40" i="65032"/>
  <c r="GL40" i="65032"/>
  <c r="PN61" i="65032"/>
  <c r="PM188" i="65032"/>
  <c r="PE85" i="65032"/>
  <c r="PD212" i="65032"/>
  <c r="PD276" i="65032" s="1"/>
  <c r="PG85" i="65032"/>
  <c r="GM85" i="65032"/>
  <c r="PC178" i="65032"/>
  <c r="PC242" i="65032" s="1"/>
  <c r="PD51" i="65032"/>
  <c r="PB212" i="65032"/>
  <c r="PA276" i="65032"/>
  <c r="PB276" i="65032" s="1"/>
  <c r="OW236" i="65032"/>
  <c r="OX236" i="65032" s="1"/>
  <c r="OX172" i="65032"/>
  <c r="PN64" i="65032"/>
  <c r="PM191" i="65032"/>
  <c r="PA267" i="65032"/>
  <c r="PB267" i="65032" s="1"/>
  <c r="PB203" i="65032"/>
  <c r="PD203" i="65032"/>
  <c r="PD267" i="65032" s="1"/>
  <c r="GM76" i="65032"/>
  <c r="PE76" i="65032"/>
  <c r="PG76" i="65032"/>
  <c r="OZ172" i="65032"/>
  <c r="OZ236" i="65032" s="1"/>
  <c r="GL45" i="65032"/>
  <c r="PC45" i="65032"/>
  <c r="PA45" i="65032"/>
  <c r="PB51" i="65032"/>
  <c r="PA178" i="65032"/>
  <c r="PP64" i="65032"/>
  <c r="PO191" i="65032"/>
  <c r="PO255" i="65032" s="1"/>
  <c r="OW219" i="65032"/>
  <c r="OX219" i="65032" s="1"/>
  <c r="OX155" i="65032"/>
  <c r="PI164" i="65032"/>
  <c r="PJ37" i="65032"/>
  <c r="PC154" i="65032"/>
  <c r="PC218" i="65032" s="1"/>
  <c r="PD27" i="65032"/>
  <c r="PH69" i="65032"/>
  <c r="PG196" i="65032"/>
  <c r="PG260" i="65032" s="1"/>
  <c r="OW235" i="65032"/>
  <c r="OX235" i="65032" s="1"/>
  <c r="OX171" i="65032"/>
  <c r="PH86" i="65032"/>
  <c r="PG213" i="65032"/>
  <c r="PG277" i="65032" s="1"/>
  <c r="PX63" i="65032"/>
  <c r="PW190" i="65032"/>
  <c r="PW254" i="65032" s="1"/>
  <c r="PG157" i="65032"/>
  <c r="PG221" i="65032" s="1"/>
  <c r="PH30" i="65032"/>
  <c r="PA154" i="65032"/>
  <c r="PB27" i="65032"/>
  <c r="PF69" i="65032"/>
  <c r="PE196" i="65032"/>
  <c r="PE213" i="65032"/>
  <c r="PF86" i="65032"/>
  <c r="PA28" i="65032"/>
  <c r="PC28" i="65032"/>
  <c r="OZ155" i="65032"/>
  <c r="OZ219" i="65032" s="1"/>
  <c r="GL28" i="65032"/>
  <c r="PE157" i="65032"/>
  <c r="PF30" i="65032"/>
  <c r="PK164" i="65032"/>
  <c r="PK228" i="65032" s="1"/>
  <c r="PL37" i="65032"/>
  <c r="PV63" i="65032"/>
  <c r="PU190" i="65032"/>
  <c r="OZ171" i="65032"/>
  <c r="OZ235" i="65032" s="1"/>
  <c r="GL44" i="65032"/>
  <c r="PA44" i="65032"/>
  <c r="PC44" i="65032"/>
  <c r="PE174" i="65032"/>
  <c r="PF47" i="65032"/>
  <c r="PM251" i="65032"/>
  <c r="PN251" i="65032" s="1"/>
  <c r="PN187" i="65032"/>
  <c r="PM266" i="65032"/>
  <c r="PN266" i="65032" s="1"/>
  <c r="PN202" i="65032"/>
  <c r="GQ67" i="65032"/>
  <c r="PW67" i="65032"/>
  <c r="PU67" i="65032"/>
  <c r="PT194" i="65032"/>
  <c r="PT258" i="65032" s="1"/>
  <c r="PS60" i="65032"/>
  <c r="PQ60" i="65032"/>
  <c r="GP60" i="65032"/>
  <c r="PP187" i="65032"/>
  <c r="PP251" i="65032" s="1"/>
  <c r="PK71" i="65032"/>
  <c r="GN71" i="65032"/>
  <c r="PI71" i="65032"/>
  <c r="PH198" i="65032"/>
  <c r="PH262" i="65032" s="1"/>
  <c r="PR201" i="65032"/>
  <c r="PQ265" i="65032"/>
  <c r="PR265" i="65032" s="1"/>
  <c r="PH59" i="65032"/>
  <c r="PG186" i="65032"/>
  <c r="PG250" i="65032" s="1"/>
  <c r="PB166" i="65032"/>
  <c r="PA230" i="65032"/>
  <c r="PB230" i="65032" s="1"/>
  <c r="PE39" i="65032"/>
  <c r="PD166" i="65032"/>
  <c r="PD230" i="65032" s="1"/>
  <c r="PG39" i="65032"/>
  <c r="GM39" i="65032"/>
  <c r="PG174" i="65032"/>
  <c r="PG238" i="65032" s="1"/>
  <c r="PH47" i="65032"/>
  <c r="PE192" i="65032"/>
  <c r="PF65" i="65032"/>
  <c r="PA245" i="65032"/>
  <c r="PB245" i="65032" s="1"/>
  <c r="PB181" i="65032"/>
  <c r="PE186" i="65032"/>
  <c r="PF59" i="65032"/>
  <c r="PE262" i="65032"/>
  <c r="PF262" i="65032" s="1"/>
  <c r="PF198" i="65032"/>
  <c r="PK52" i="65032"/>
  <c r="PI52" i="65032"/>
  <c r="GN52" i="65032"/>
  <c r="PH179" i="65032"/>
  <c r="PH243" i="65032" s="1"/>
  <c r="PW74" i="65032"/>
  <c r="PU74" i="65032"/>
  <c r="GQ74" i="65032"/>
  <c r="PT201" i="65032"/>
  <c r="PT265" i="65032" s="1"/>
  <c r="PR36" i="65032"/>
  <c r="PQ163" i="65032"/>
  <c r="PG210" i="65032"/>
  <c r="PG274" i="65032" s="1"/>
  <c r="PH83" i="65032"/>
  <c r="PG54" i="65032"/>
  <c r="PE54" i="65032"/>
  <c r="PD181" i="65032"/>
  <c r="PD245" i="65032" s="1"/>
  <c r="GM54" i="65032"/>
  <c r="PF179" i="65032"/>
  <c r="PE243" i="65032"/>
  <c r="PF243" i="65032" s="1"/>
  <c r="PR194" i="65032"/>
  <c r="PQ258" i="65032"/>
  <c r="PR258" i="65032" s="1"/>
  <c r="PG192" i="65032"/>
  <c r="PG256" i="65032" s="1"/>
  <c r="PH65" i="65032"/>
  <c r="PS163" i="65032"/>
  <c r="PS227" i="65032" s="1"/>
  <c r="PT36" i="65032"/>
  <c r="PE210" i="65032"/>
  <c r="PF83" i="65032"/>
  <c r="PS75" i="65032"/>
  <c r="PQ75" i="65032"/>
  <c r="PP202" i="65032"/>
  <c r="PP266" i="65032" s="1"/>
  <c r="GP75" i="65032"/>
  <c r="PA268" i="65032"/>
  <c r="PB268" i="65032" s="1"/>
  <c r="PB204" i="65032"/>
  <c r="PE77" i="65032"/>
  <c r="PG77" i="65032"/>
  <c r="PD204" i="65032"/>
  <c r="PD268" i="65032" s="1"/>
  <c r="GM77" i="65032"/>
  <c r="PE53" i="65032"/>
  <c r="PD180" i="65032"/>
  <c r="PD244" i="65032" s="1"/>
  <c r="PG53" i="65032"/>
  <c r="GM53" i="65032"/>
  <c r="PG55" i="65032"/>
  <c r="PE55" i="65032"/>
  <c r="PD182" i="65032"/>
  <c r="PD246" i="65032" s="1"/>
  <c r="GM55" i="65032"/>
  <c r="PB180" i="65032"/>
  <c r="PA244" i="65032"/>
  <c r="PB244" i="65032" s="1"/>
  <c r="PA246" i="65032"/>
  <c r="PB246" i="65032" s="1"/>
  <c r="PB182" i="65032"/>
  <c r="PA249" i="65032"/>
  <c r="PB249" i="65032" s="1"/>
  <c r="PB185" i="65032"/>
  <c r="PE58" i="65032"/>
  <c r="PG58" i="65032"/>
  <c r="PD185" i="65032"/>
  <c r="PD249" i="65032" s="1"/>
  <c r="GM58" i="65032"/>
  <c r="PU66" i="65032" l="1"/>
  <c r="PW66" i="65032"/>
  <c r="PT193" i="65032"/>
  <c r="PT257" i="65032" s="1"/>
  <c r="GQ66" i="65032"/>
  <c r="PQ257" i="65032"/>
  <c r="PR257" i="65032" s="1"/>
  <c r="PR193" i="65032"/>
  <c r="PR48" i="65032"/>
  <c r="PQ175" i="65032"/>
  <c r="PT48" i="65032"/>
  <c r="PS175" i="65032"/>
  <c r="PS239" i="65032" s="1"/>
  <c r="PG49" i="65032"/>
  <c r="PE49" i="65032"/>
  <c r="PD176" i="65032"/>
  <c r="PD240" i="65032" s="1"/>
  <c r="GM49" i="65032"/>
  <c r="PB176" i="65032"/>
  <c r="PA240" i="65032"/>
  <c r="PB240" i="65032" s="1"/>
  <c r="PV197" i="65032"/>
  <c r="PU261" i="65032"/>
  <c r="PV261" i="65032" s="1"/>
  <c r="PX197" i="65032"/>
  <c r="PX261" i="65032" s="1"/>
  <c r="PY70" i="65032"/>
  <c r="QA70" i="65032"/>
  <c r="GR70" i="65032"/>
  <c r="QG241" i="65032"/>
  <c r="QH241" i="65032" s="1"/>
  <c r="HC241" i="65032" s="1"/>
  <c r="QH177" i="65032"/>
  <c r="PB159" i="65032"/>
  <c r="PA223" i="65032"/>
  <c r="PB223" i="65032" s="1"/>
  <c r="PE38" i="65032"/>
  <c r="GM38" i="65032"/>
  <c r="PG38" i="65032"/>
  <c r="PD165" i="65032"/>
  <c r="PD229" i="65032" s="1"/>
  <c r="PG32" i="65032"/>
  <c r="PE32" i="65032"/>
  <c r="PD159" i="65032"/>
  <c r="PD223" i="65032" s="1"/>
  <c r="GM32" i="65032"/>
  <c r="GQ31" i="65032"/>
  <c r="PW31" i="65032"/>
  <c r="PT158" i="65032"/>
  <c r="PT222" i="65032" s="1"/>
  <c r="PU31" i="65032"/>
  <c r="PQ222" i="65032"/>
  <c r="PR222" i="65032" s="1"/>
  <c r="PR158" i="65032"/>
  <c r="PA229" i="65032"/>
  <c r="PB229" i="65032" s="1"/>
  <c r="PB165" i="65032"/>
  <c r="PF43" i="65032"/>
  <c r="PE170" i="65032"/>
  <c r="PH43" i="65032"/>
  <c r="PG170" i="65032"/>
  <c r="PG234" i="65032" s="1"/>
  <c r="PF169" i="65032"/>
  <c r="PE233" i="65032"/>
  <c r="PF233" i="65032" s="1"/>
  <c r="PL41" i="65032"/>
  <c r="PK168" i="65032"/>
  <c r="PK232" i="65032" s="1"/>
  <c r="PW78" i="65032"/>
  <c r="PU78" i="65032"/>
  <c r="GQ78" i="65032"/>
  <c r="PT205" i="65032"/>
  <c r="PT269" i="65032" s="1"/>
  <c r="PJ41" i="65032"/>
  <c r="PI168" i="65032"/>
  <c r="GN42" i="65032"/>
  <c r="PI42" i="65032"/>
  <c r="PK42" i="65032"/>
  <c r="PH169" i="65032"/>
  <c r="PH233" i="65032" s="1"/>
  <c r="PR205" i="65032"/>
  <c r="PQ269" i="65032"/>
  <c r="PR269" i="65032" s="1"/>
  <c r="PU270" i="65032"/>
  <c r="PV270" i="65032" s="1"/>
  <c r="PV206" i="65032"/>
  <c r="QA79" i="65032"/>
  <c r="PX206" i="65032"/>
  <c r="PX270" i="65032" s="1"/>
  <c r="PY79" i="65032"/>
  <c r="GR79" i="65032"/>
  <c r="PZ34" i="65032"/>
  <c r="PY161" i="65032"/>
  <c r="QB34" i="65032"/>
  <c r="QA161" i="65032"/>
  <c r="QA225" i="65032" s="1"/>
  <c r="PD33" i="65032"/>
  <c r="PC160" i="65032"/>
  <c r="PC224" i="65032" s="1"/>
  <c r="PA160" i="65032"/>
  <c r="PB33" i="65032"/>
  <c r="PN57" i="65032"/>
  <c r="PM184" i="65032"/>
  <c r="PE173" i="65032"/>
  <c r="PF46" i="65032"/>
  <c r="PP57" i="65032"/>
  <c r="PO184" i="65032"/>
  <c r="PO248" i="65032" s="1"/>
  <c r="PL200" i="65032"/>
  <c r="PL264" i="65032" s="1"/>
  <c r="PM73" i="65032"/>
  <c r="GO73" i="65032"/>
  <c r="PO73" i="65032"/>
  <c r="PG173" i="65032"/>
  <c r="PG237" i="65032" s="1"/>
  <c r="PH46" i="65032"/>
  <c r="PI264" i="65032"/>
  <c r="PJ264" i="65032" s="1"/>
  <c r="PJ200" i="65032"/>
  <c r="PN188" i="65032"/>
  <c r="PM252" i="65032"/>
  <c r="PN252" i="65032" s="1"/>
  <c r="PR199" i="65032"/>
  <c r="PQ263" i="65032"/>
  <c r="PR263" i="65032" s="1"/>
  <c r="PP188" i="65032"/>
  <c r="PP252" i="65032" s="1"/>
  <c r="GP61" i="65032"/>
  <c r="PS61" i="65032"/>
  <c r="PQ61" i="65032"/>
  <c r="PG195" i="65032"/>
  <c r="PG259" i="65032" s="1"/>
  <c r="PH68" i="65032"/>
  <c r="GR56" i="65032"/>
  <c r="QA56" i="65032"/>
  <c r="PX183" i="65032"/>
  <c r="PX247" i="65032" s="1"/>
  <c r="PY56" i="65032"/>
  <c r="PX82" i="65032"/>
  <c r="PW209" i="65032"/>
  <c r="PW273" i="65032" s="1"/>
  <c r="PU226" i="65032"/>
  <c r="PV226" i="65032" s="1"/>
  <c r="PV162" i="65032"/>
  <c r="GQ80" i="65032"/>
  <c r="PT207" i="65032"/>
  <c r="PT271" i="65032" s="1"/>
  <c r="PW80" i="65032"/>
  <c r="PU80" i="65032"/>
  <c r="PB40" i="65032"/>
  <c r="PA167" i="65032"/>
  <c r="PE195" i="65032"/>
  <c r="PF68" i="65032"/>
  <c r="PI220" i="65032"/>
  <c r="PJ220" i="65032" s="1"/>
  <c r="PJ156" i="65032"/>
  <c r="PD40" i="65032"/>
  <c r="PC167" i="65032"/>
  <c r="PC231" i="65032" s="1"/>
  <c r="PR207" i="65032"/>
  <c r="PQ271" i="65032"/>
  <c r="PR271" i="65032" s="1"/>
  <c r="PV183" i="65032"/>
  <c r="PU247" i="65032"/>
  <c r="PV247" i="65032" s="1"/>
  <c r="PU209" i="65032"/>
  <c r="PV82" i="65032"/>
  <c r="QA35" i="65032"/>
  <c r="PY35" i="65032"/>
  <c r="PX162" i="65032"/>
  <c r="PX226" i="65032" s="1"/>
  <c r="GR35" i="65032"/>
  <c r="PM29" i="65032"/>
  <c r="GO29" i="65032"/>
  <c r="PO29" i="65032"/>
  <c r="PL156" i="65032"/>
  <c r="PL220" i="65032" s="1"/>
  <c r="PW72" i="65032"/>
  <c r="GQ72" i="65032"/>
  <c r="PU72" i="65032"/>
  <c r="PT199" i="65032"/>
  <c r="PT263" i="65032" s="1"/>
  <c r="GL24" i="65032"/>
  <c r="PB45" i="65032"/>
  <c r="PA172" i="65032"/>
  <c r="PG203" i="65032"/>
  <c r="PG267" i="65032" s="1"/>
  <c r="PH76" i="65032"/>
  <c r="PM255" i="65032"/>
  <c r="PN255" i="65032" s="1"/>
  <c r="PN191" i="65032"/>
  <c r="PC172" i="65032"/>
  <c r="PC236" i="65032" s="1"/>
  <c r="PD45" i="65032"/>
  <c r="PE203" i="65032"/>
  <c r="PF76" i="65032"/>
  <c r="PH85" i="65032"/>
  <c r="PG212" i="65032"/>
  <c r="PG276" i="65032" s="1"/>
  <c r="PA242" i="65032"/>
  <c r="PB242" i="65032" s="1"/>
  <c r="PB178" i="65032"/>
  <c r="GM51" i="65032"/>
  <c r="PE51" i="65032"/>
  <c r="PG51" i="65032"/>
  <c r="PD178" i="65032"/>
  <c r="PD242" i="65032" s="1"/>
  <c r="PS64" i="65032"/>
  <c r="PQ64" i="65032"/>
  <c r="GP64" i="65032"/>
  <c r="PP191" i="65032"/>
  <c r="PP255" i="65032" s="1"/>
  <c r="PF85" i="65032"/>
  <c r="PE212" i="65032"/>
  <c r="PB44" i="65032"/>
  <c r="PA171" i="65032"/>
  <c r="PF157" i="65032"/>
  <c r="PE221" i="65032"/>
  <c r="PF221" i="65032" s="1"/>
  <c r="PB28" i="65032"/>
  <c r="PA155" i="65032"/>
  <c r="GN86" i="65032"/>
  <c r="PH213" i="65032"/>
  <c r="PH277" i="65032" s="1"/>
  <c r="PI86" i="65032"/>
  <c r="PK86" i="65032"/>
  <c r="PH196" i="65032"/>
  <c r="PH260" i="65032" s="1"/>
  <c r="PI69" i="65032"/>
  <c r="PK69" i="65032"/>
  <c r="GN69" i="65032"/>
  <c r="PO37" i="65032"/>
  <c r="PL164" i="65032"/>
  <c r="PL228" i="65032" s="1"/>
  <c r="GO37" i="65032"/>
  <c r="PM37" i="65032"/>
  <c r="GM27" i="65032"/>
  <c r="PG27" i="65032"/>
  <c r="PD154" i="65032"/>
  <c r="PD218" i="65032" s="1"/>
  <c r="PE27" i="65032"/>
  <c r="PF213" i="65032"/>
  <c r="PE277" i="65032"/>
  <c r="PF277" i="65032" s="1"/>
  <c r="PB154" i="65032"/>
  <c r="PA218" i="65032"/>
  <c r="PB218" i="65032" s="1"/>
  <c r="QA63" i="65032"/>
  <c r="PX190" i="65032"/>
  <c r="PX254" i="65032" s="1"/>
  <c r="GR63" i="65032"/>
  <c r="PY63" i="65032"/>
  <c r="PJ164" i="65032"/>
  <c r="PI228" i="65032"/>
  <c r="PJ228" i="65032" s="1"/>
  <c r="PD44" i="65032"/>
  <c r="PC171" i="65032"/>
  <c r="PC235" i="65032" s="1"/>
  <c r="PV190" i="65032"/>
  <c r="PU254" i="65032"/>
  <c r="PV254" i="65032" s="1"/>
  <c r="PD28" i="65032"/>
  <c r="PC155" i="65032"/>
  <c r="PC219" i="65032" s="1"/>
  <c r="PE260" i="65032"/>
  <c r="PF260" i="65032" s="1"/>
  <c r="PF196" i="65032"/>
  <c r="PI30" i="65032"/>
  <c r="PK30" i="65032"/>
  <c r="GN30" i="65032"/>
  <c r="PH157" i="65032"/>
  <c r="PH221" i="65032" s="1"/>
  <c r="PQ202" i="65032"/>
  <c r="PR75" i="65032"/>
  <c r="PK65" i="65032"/>
  <c r="GN65" i="65032"/>
  <c r="PI65" i="65032"/>
  <c r="PH192" i="65032"/>
  <c r="PH256" i="65032" s="1"/>
  <c r="PR163" i="65032"/>
  <c r="PQ227" i="65032"/>
  <c r="PR227" i="65032" s="1"/>
  <c r="PJ52" i="65032"/>
  <c r="PI179" i="65032"/>
  <c r="PK47" i="65032"/>
  <c r="PI47" i="65032"/>
  <c r="GN47" i="65032"/>
  <c r="PH174" i="65032"/>
  <c r="PH238" i="65032" s="1"/>
  <c r="PR60" i="65032"/>
  <c r="PQ187" i="65032"/>
  <c r="PX67" i="65032"/>
  <c r="PW194" i="65032"/>
  <c r="PW258" i="65032" s="1"/>
  <c r="PS202" i="65032"/>
  <c r="PS266" i="65032" s="1"/>
  <c r="PT75" i="65032"/>
  <c r="PX74" i="65032"/>
  <c r="PW201" i="65032"/>
  <c r="PW265" i="65032" s="1"/>
  <c r="PL52" i="65032"/>
  <c r="PK179" i="65032"/>
  <c r="PK243" i="65032" s="1"/>
  <c r="PG166" i="65032"/>
  <c r="PG230" i="65032" s="1"/>
  <c r="PH39" i="65032"/>
  <c r="PI59" i="65032"/>
  <c r="PK59" i="65032"/>
  <c r="GN59" i="65032"/>
  <c r="PH186" i="65032"/>
  <c r="PH250" i="65032" s="1"/>
  <c r="PL71" i="65032"/>
  <c r="PK198" i="65032"/>
  <c r="PK262" i="65032" s="1"/>
  <c r="PS187" i="65032"/>
  <c r="PS251" i="65032" s="1"/>
  <c r="PT60" i="65032"/>
  <c r="PV74" i="65032"/>
  <c r="PU201" i="65032"/>
  <c r="PU36" i="65032"/>
  <c r="GQ36" i="65032"/>
  <c r="PW36" i="65032"/>
  <c r="PT163" i="65032"/>
  <c r="PT227" i="65032" s="1"/>
  <c r="PE181" i="65032"/>
  <c r="PF54" i="65032"/>
  <c r="PH210" i="65032"/>
  <c r="PH274" i="65032" s="1"/>
  <c r="PK83" i="65032"/>
  <c r="PI83" i="65032"/>
  <c r="GN83" i="65032"/>
  <c r="PF210" i="65032"/>
  <c r="PE274" i="65032"/>
  <c r="PF274" i="65032" s="1"/>
  <c r="PG181" i="65032"/>
  <c r="PG245" i="65032" s="1"/>
  <c r="PH54" i="65032"/>
  <c r="PF186" i="65032"/>
  <c r="PE250" i="65032"/>
  <c r="PF250" i="65032" s="1"/>
  <c r="PF192" i="65032"/>
  <c r="PE256" i="65032"/>
  <c r="PF256" i="65032" s="1"/>
  <c r="PE166" i="65032"/>
  <c r="PF39" i="65032"/>
  <c r="PJ71" i="65032"/>
  <c r="PI198" i="65032"/>
  <c r="PV67" i="65032"/>
  <c r="PU194" i="65032"/>
  <c r="PF174" i="65032"/>
  <c r="PE238" i="65032"/>
  <c r="PF238" i="65032" s="1"/>
  <c r="PG204" i="65032"/>
  <c r="PG268" i="65032" s="1"/>
  <c r="PH77" i="65032"/>
  <c r="PE204" i="65032"/>
  <c r="PF77" i="65032"/>
  <c r="PE182" i="65032"/>
  <c r="PF55" i="65032"/>
  <c r="PG182" i="65032"/>
  <c r="PG246" i="65032" s="1"/>
  <c r="PH55" i="65032"/>
  <c r="PG180" i="65032"/>
  <c r="PG244" i="65032" s="1"/>
  <c r="PH53" i="65032"/>
  <c r="PE180" i="65032"/>
  <c r="PF53" i="65032"/>
  <c r="PE185" i="65032"/>
  <c r="PF58" i="65032"/>
  <c r="PG185" i="65032"/>
  <c r="PG249" i="65032" s="1"/>
  <c r="PH58" i="65032"/>
  <c r="PX66" i="65032" l="1"/>
  <c r="PW193" i="65032"/>
  <c r="PW257" i="65032" s="1"/>
  <c r="PU193" i="65032"/>
  <c r="PV66" i="65032"/>
  <c r="GQ48" i="65032"/>
  <c r="PT175" i="65032"/>
  <c r="PT239" i="65032" s="1"/>
  <c r="PU48" i="65032"/>
  <c r="PW48" i="65032"/>
  <c r="PR175" i="65032"/>
  <c r="PQ239" i="65032"/>
  <c r="PR239" i="65032" s="1"/>
  <c r="PE176" i="65032"/>
  <c r="PF49" i="65032"/>
  <c r="PH49" i="65032"/>
  <c r="PG176" i="65032"/>
  <c r="PG240" i="65032" s="1"/>
  <c r="PZ70" i="65032"/>
  <c r="PY197" i="65032"/>
  <c r="QB70" i="65032"/>
  <c r="QA197" i="65032"/>
  <c r="QA261" i="65032" s="1"/>
  <c r="PX31" i="65032"/>
  <c r="PW158" i="65032"/>
  <c r="PW222" i="65032" s="1"/>
  <c r="PF32" i="65032"/>
  <c r="PE159" i="65032"/>
  <c r="PG159" i="65032"/>
  <c r="PG223" i="65032" s="1"/>
  <c r="PH32" i="65032"/>
  <c r="PF38" i="65032"/>
  <c r="PE165" i="65032"/>
  <c r="PV31" i="65032"/>
  <c r="PU158" i="65032"/>
  <c r="PH38" i="65032"/>
  <c r="PG165" i="65032"/>
  <c r="PG229" i="65032" s="1"/>
  <c r="PH170" i="65032"/>
  <c r="PH234" i="65032" s="1"/>
  <c r="PK43" i="65032"/>
  <c r="PI43" i="65032"/>
  <c r="GN43" i="65032"/>
  <c r="PF170" i="65032"/>
  <c r="PE234" i="65032"/>
  <c r="PF234" i="65032" s="1"/>
  <c r="PI169" i="65032"/>
  <c r="PJ42" i="65032"/>
  <c r="PM41" i="65032"/>
  <c r="PO41" i="65032"/>
  <c r="GO41" i="65032"/>
  <c r="PL168" i="65032"/>
  <c r="PL232" i="65032" s="1"/>
  <c r="PJ168" i="65032"/>
  <c r="PI232" i="65032"/>
  <c r="PJ232" i="65032" s="1"/>
  <c r="PV78" i="65032"/>
  <c r="PU205" i="65032"/>
  <c r="PK169" i="65032"/>
  <c r="PK233" i="65032" s="1"/>
  <c r="PL42" i="65032"/>
  <c r="PX78" i="65032"/>
  <c r="PW205" i="65032"/>
  <c r="PW269" i="65032" s="1"/>
  <c r="QA206" i="65032"/>
  <c r="QA270" i="65032" s="1"/>
  <c r="QB79" i="65032"/>
  <c r="PZ79" i="65032"/>
  <c r="PY206" i="65032"/>
  <c r="PB160" i="65032"/>
  <c r="PA224" i="65032"/>
  <c r="PB224" i="65032" s="1"/>
  <c r="PY225" i="65032"/>
  <c r="PZ225" i="65032" s="1"/>
  <c r="PZ161" i="65032"/>
  <c r="GS34" i="65032"/>
  <c r="QB161" i="65032"/>
  <c r="QB225" i="65032" s="1"/>
  <c r="QC34" i="65032"/>
  <c r="QE34" i="65032"/>
  <c r="GM33" i="65032"/>
  <c r="PD160" i="65032"/>
  <c r="PD224" i="65032" s="1"/>
  <c r="PG33" i="65032"/>
  <c r="PE33" i="65032"/>
  <c r="PP73" i="65032"/>
  <c r="PO200" i="65032"/>
  <c r="PO264" i="65032" s="1"/>
  <c r="PQ57" i="65032"/>
  <c r="GP57" i="65032"/>
  <c r="PS57" i="65032"/>
  <c r="PP184" i="65032"/>
  <c r="PP248" i="65032" s="1"/>
  <c r="PH173" i="65032"/>
  <c r="PH237" i="65032" s="1"/>
  <c r="PK46" i="65032"/>
  <c r="GN46" i="65032"/>
  <c r="PI46" i="65032"/>
  <c r="PN73" i="65032"/>
  <c r="PM200" i="65032"/>
  <c r="PN184" i="65032"/>
  <c r="PM248" i="65032"/>
  <c r="PN248" i="65032" s="1"/>
  <c r="PF173" i="65032"/>
  <c r="PE237" i="65032"/>
  <c r="PF237" i="65032" s="1"/>
  <c r="PZ56" i="65032"/>
  <c r="PY183" i="65032"/>
  <c r="GN68" i="65032"/>
  <c r="PI68" i="65032"/>
  <c r="PK68" i="65032"/>
  <c r="PH195" i="65032"/>
  <c r="PH259" i="65032" s="1"/>
  <c r="PZ35" i="65032"/>
  <c r="PY162" i="65032"/>
  <c r="PV80" i="65032"/>
  <c r="PU207" i="65032"/>
  <c r="QB56" i="65032"/>
  <c r="QA183" i="65032"/>
  <c r="QA247" i="65032" s="1"/>
  <c r="PQ188" i="65032"/>
  <c r="PR61" i="65032"/>
  <c r="PA231" i="65032"/>
  <c r="PB231" i="65032" s="1"/>
  <c r="PB167" i="65032"/>
  <c r="PX72" i="65032"/>
  <c r="PW199" i="65032"/>
  <c r="PW263" i="65032" s="1"/>
  <c r="PM156" i="65032"/>
  <c r="PN29" i="65032"/>
  <c r="QB35" i="65032"/>
  <c r="QA162" i="65032"/>
  <c r="QA226" i="65032" s="1"/>
  <c r="PD167" i="65032"/>
  <c r="PD231" i="65032" s="1"/>
  <c r="PG40" i="65032"/>
  <c r="GM40" i="65032"/>
  <c r="PE40" i="65032"/>
  <c r="PF195" i="65032"/>
  <c r="PE259" i="65032"/>
  <c r="PF259" i="65032" s="1"/>
  <c r="PW207" i="65032"/>
  <c r="PW271" i="65032" s="1"/>
  <c r="PX80" i="65032"/>
  <c r="PS188" i="65032"/>
  <c r="PS252" i="65032" s="1"/>
  <c r="PT61" i="65032"/>
  <c r="PV72" i="65032"/>
  <c r="PU199" i="65032"/>
  <c r="PP29" i="65032"/>
  <c r="PO156" i="65032"/>
  <c r="PO220" i="65032" s="1"/>
  <c r="PV209" i="65032"/>
  <c r="PU273" i="65032"/>
  <c r="PV273" i="65032" s="1"/>
  <c r="PY82" i="65032"/>
  <c r="GR82" i="65032"/>
  <c r="QA82" i="65032"/>
  <c r="PX209" i="65032"/>
  <c r="PX273" i="65032" s="1"/>
  <c r="PG178" i="65032"/>
  <c r="PG242" i="65032" s="1"/>
  <c r="PH51" i="65032"/>
  <c r="PI85" i="65032"/>
  <c r="GN85" i="65032"/>
  <c r="PK85" i="65032"/>
  <c r="PH212" i="65032"/>
  <c r="PH276" i="65032" s="1"/>
  <c r="PI76" i="65032"/>
  <c r="PK76" i="65032"/>
  <c r="GN76" i="65032"/>
  <c r="PH203" i="65032"/>
  <c r="PH267" i="65032" s="1"/>
  <c r="PQ191" i="65032"/>
  <c r="PR64" i="65032"/>
  <c r="PE178" i="65032"/>
  <c r="PF51" i="65032"/>
  <c r="PS191" i="65032"/>
  <c r="PS255" i="65032" s="1"/>
  <c r="PT64" i="65032"/>
  <c r="PF203" i="65032"/>
  <c r="PE267" i="65032"/>
  <c r="PF267" i="65032" s="1"/>
  <c r="PA236" i="65032"/>
  <c r="PB236" i="65032" s="1"/>
  <c r="PB172" i="65032"/>
  <c r="PF212" i="65032"/>
  <c r="PE276" i="65032"/>
  <c r="PF276" i="65032" s="1"/>
  <c r="PD172" i="65032"/>
  <c r="PD236" i="65032" s="1"/>
  <c r="GM45" i="65032"/>
  <c r="PE45" i="65032"/>
  <c r="PG45" i="65032"/>
  <c r="PJ30" i="65032"/>
  <c r="PI157" i="65032"/>
  <c r="GM28" i="65032"/>
  <c r="PD155" i="65032"/>
  <c r="PD219" i="65032" s="1"/>
  <c r="PE28" i="65032"/>
  <c r="PG28" i="65032"/>
  <c r="PG44" i="65032"/>
  <c r="GM44" i="65032"/>
  <c r="PE44" i="65032"/>
  <c r="PD171" i="65032"/>
  <c r="PD235" i="65032" s="1"/>
  <c r="PG154" i="65032"/>
  <c r="PG218" i="65032" s="1"/>
  <c r="PH27" i="65032"/>
  <c r="PJ69" i="65032"/>
  <c r="PI196" i="65032"/>
  <c r="QB63" i="65032"/>
  <c r="QA190" i="65032"/>
  <c r="QA254" i="65032" s="1"/>
  <c r="PO164" i="65032"/>
  <c r="PO228" i="65032" s="1"/>
  <c r="PP37" i="65032"/>
  <c r="PY190" i="65032"/>
  <c r="PZ63" i="65032"/>
  <c r="PF27" i="65032"/>
  <c r="PE154" i="65032"/>
  <c r="PM164" i="65032"/>
  <c r="PN37" i="65032"/>
  <c r="PK213" i="65032"/>
  <c r="PK277" i="65032" s="1"/>
  <c r="PL86" i="65032"/>
  <c r="PB155" i="65032"/>
  <c r="PA219" i="65032"/>
  <c r="PB219" i="65032" s="1"/>
  <c r="PA235" i="65032"/>
  <c r="PB235" i="65032" s="1"/>
  <c r="PB171" i="65032"/>
  <c r="PL30" i="65032"/>
  <c r="PK157" i="65032"/>
  <c r="PK221" i="65032" s="1"/>
  <c r="PL69" i="65032"/>
  <c r="PK196" i="65032"/>
  <c r="PK260" i="65032" s="1"/>
  <c r="PI213" i="65032"/>
  <c r="PJ86" i="65032"/>
  <c r="PJ198" i="65032"/>
  <c r="PI262" i="65032"/>
  <c r="PJ262" i="65032" s="1"/>
  <c r="PE230" i="65032"/>
  <c r="PF230" i="65032" s="1"/>
  <c r="PF166" i="65032"/>
  <c r="PX36" i="65032"/>
  <c r="PW163" i="65032"/>
  <c r="PW227" i="65032" s="1"/>
  <c r="PY74" i="65032"/>
  <c r="GR74" i="65032"/>
  <c r="PX201" i="65032"/>
  <c r="PX265" i="65032" s="1"/>
  <c r="QA74" i="65032"/>
  <c r="PX194" i="65032"/>
  <c r="PX258" i="65032" s="1"/>
  <c r="PY67" i="65032"/>
  <c r="QA67" i="65032"/>
  <c r="GR67" i="65032"/>
  <c r="PL47" i="65032"/>
  <c r="PK174" i="65032"/>
  <c r="PK238" i="65032" s="1"/>
  <c r="PJ65" i="65032"/>
  <c r="PI192" i="65032"/>
  <c r="PU258" i="65032"/>
  <c r="PV258" i="65032" s="1"/>
  <c r="PV194" i="65032"/>
  <c r="PI210" i="65032"/>
  <c r="PJ83" i="65032"/>
  <c r="PF181" i="65032"/>
  <c r="PE245" i="65032"/>
  <c r="PF245" i="65032" s="1"/>
  <c r="PV36" i="65032"/>
  <c r="PU163" i="65032"/>
  <c r="GO71" i="65032"/>
  <c r="PO71" i="65032"/>
  <c r="PM71" i="65032"/>
  <c r="PL198" i="65032"/>
  <c r="PL262" i="65032" s="1"/>
  <c r="PJ59" i="65032"/>
  <c r="PI186" i="65032"/>
  <c r="PO52" i="65032"/>
  <c r="PM52" i="65032"/>
  <c r="GO52" i="65032"/>
  <c r="PL179" i="65032"/>
  <c r="PL243" i="65032" s="1"/>
  <c r="PK54" i="65032"/>
  <c r="PI54" i="65032"/>
  <c r="GN54" i="65032"/>
  <c r="PH181" i="65032"/>
  <c r="PH245" i="65032" s="1"/>
  <c r="PL59" i="65032"/>
  <c r="PK186" i="65032"/>
  <c r="PK250" i="65032" s="1"/>
  <c r="PR187" i="65032"/>
  <c r="PQ251" i="65032"/>
  <c r="PR251" i="65032" s="1"/>
  <c r="PJ179" i="65032"/>
  <c r="PI243" i="65032"/>
  <c r="PJ243" i="65032" s="1"/>
  <c r="PL83" i="65032"/>
  <c r="PK210" i="65032"/>
  <c r="PK274" i="65032" s="1"/>
  <c r="PV201" i="65032"/>
  <c r="PU265" i="65032"/>
  <c r="PV265" i="65032" s="1"/>
  <c r="PW60" i="65032"/>
  <c r="GQ60" i="65032"/>
  <c r="PT187" i="65032"/>
  <c r="PT251" i="65032" s="1"/>
  <c r="PU60" i="65032"/>
  <c r="GN39" i="65032"/>
  <c r="PI39" i="65032"/>
  <c r="PH166" i="65032"/>
  <c r="PH230" i="65032" s="1"/>
  <c r="PK39" i="65032"/>
  <c r="PU75" i="65032"/>
  <c r="GQ75" i="65032"/>
  <c r="PT202" i="65032"/>
  <c r="PT266" i="65032" s="1"/>
  <c r="PW75" i="65032"/>
  <c r="PJ47" i="65032"/>
  <c r="PI174" i="65032"/>
  <c r="PL65" i="65032"/>
  <c r="PK192" i="65032"/>
  <c r="PK256" i="65032" s="1"/>
  <c r="PR202" i="65032"/>
  <c r="PQ266" i="65032"/>
  <c r="PR266" i="65032" s="1"/>
  <c r="PF204" i="65032"/>
  <c r="PE268" i="65032"/>
  <c r="PF268" i="65032" s="1"/>
  <c r="PI77" i="65032"/>
  <c r="PK77" i="65032"/>
  <c r="GN77" i="65032"/>
  <c r="PH204" i="65032"/>
  <c r="PH268" i="65032" s="1"/>
  <c r="PK53" i="65032"/>
  <c r="GN53" i="65032"/>
  <c r="PH180" i="65032"/>
  <c r="PH244" i="65032" s="1"/>
  <c r="PI53" i="65032"/>
  <c r="PK55" i="65032"/>
  <c r="PI55" i="65032"/>
  <c r="GN55" i="65032"/>
  <c r="PH182" i="65032"/>
  <c r="PH246" i="65032" s="1"/>
  <c r="PF180" i="65032"/>
  <c r="PE244" i="65032"/>
  <c r="PF244" i="65032" s="1"/>
  <c r="PF182" i="65032"/>
  <c r="PE246" i="65032"/>
  <c r="PF246" i="65032" s="1"/>
  <c r="PK58" i="65032"/>
  <c r="PI58" i="65032"/>
  <c r="PH185" i="65032"/>
  <c r="PH249" i="65032" s="1"/>
  <c r="GN58" i="65032"/>
  <c r="PE249" i="65032"/>
  <c r="PF249" i="65032" s="1"/>
  <c r="PF185" i="65032"/>
  <c r="PV193" i="65032" l="1"/>
  <c r="PU257" i="65032"/>
  <c r="PV257" i="65032" s="1"/>
  <c r="QA66" i="65032"/>
  <c r="PX193" i="65032"/>
  <c r="PX257" i="65032" s="1"/>
  <c r="PY66" i="65032"/>
  <c r="GR66" i="65032"/>
  <c r="PX48" i="65032"/>
  <c r="PW175" i="65032"/>
  <c r="PW239" i="65032" s="1"/>
  <c r="PU175" i="65032"/>
  <c r="PV48" i="65032"/>
  <c r="GN49" i="65032"/>
  <c r="PH176" i="65032"/>
  <c r="PH240" i="65032" s="1"/>
  <c r="PK49" i="65032"/>
  <c r="PI49" i="65032"/>
  <c r="PE240" i="65032"/>
  <c r="PF240" i="65032" s="1"/>
  <c r="PF176" i="65032"/>
  <c r="PY261" i="65032"/>
  <c r="PZ261" i="65032" s="1"/>
  <c r="PZ197" i="65032"/>
  <c r="QE70" i="65032"/>
  <c r="QC70" i="65032"/>
  <c r="QB197" i="65032"/>
  <c r="QB261" i="65032" s="1"/>
  <c r="GS70" i="65032"/>
  <c r="PF165" i="65032"/>
  <c r="PE229" i="65032"/>
  <c r="PF229" i="65032" s="1"/>
  <c r="GN38" i="65032"/>
  <c r="PK38" i="65032"/>
  <c r="PH165" i="65032"/>
  <c r="PH229" i="65032" s="1"/>
  <c r="PI38" i="65032"/>
  <c r="PU222" i="65032"/>
  <c r="PV222" i="65032" s="1"/>
  <c r="PV158" i="65032"/>
  <c r="GN32" i="65032"/>
  <c r="PI32" i="65032"/>
  <c r="PK32" i="65032"/>
  <c r="PH159" i="65032"/>
  <c r="PH223" i="65032" s="1"/>
  <c r="PE223" i="65032"/>
  <c r="PF223" i="65032" s="1"/>
  <c r="PF159" i="65032"/>
  <c r="GR31" i="65032"/>
  <c r="QA31" i="65032"/>
  <c r="PY31" i="65032"/>
  <c r="PX158" i="65032"/>
  <c r="PX222" i="65032" s="1"/>
  <c r="PI170" i="65032"/>
  <c r="PJ43" i="65032"/>
  <c r="PL43" i="65032"/>
  <c r="PK170" i="65032"/>
  <c r="PK234" i="65032" s="1"/>
  <c r="GO42" i="65032"/>
  <c r="PO42" i="65032"/>
  <c r="PL169" i="65032"/>
  <c r="PL233" i="65032" s="1"/>
  <c r="PM42" i="65032"/>
  <c r="PO168" i="65032"/>
  <c r="PO232" i="65032" s="1"/>
  <c r="PP41" i="65032"/>
  <c r="PM168" i="65032"/>
  <c r="PN41" i="65032"/>
  <c r="PV205" i="65032"/>
  <c r="PU269" i="65032"/>
  <c r="PV269" i="65032" s="1"/>
  <c r="GR78" i="65032"/>
  <c r="PY78" i="65032"/>
  <c r="PX205" i="65032"/>
  <c r="PX269" i="65032" s="1"/>
  <c r="QA78" i="65032"/>
  <c r="PJ169" i="65032"/>
  <c r="PI233" i="65032"/>
  <c r="PJ233" i="65032" s="1"/>
  <c r="PY270" i="65032"/>
  <c r="PZ270" i="65032" s="1"/>
  <c r="PZ206" i="65032"/>
  <c r="QE79" i="65032"/>
  <c r="QB206" i="65032"/>
  <c r="QB270" i="65032" s="1"/>
  <c r="GS79" i="65032"/>
  <c r="QC79" i="65032"/>
  <c r="QF34" i="65032"/>
  <c r="QE161" i="65032"/>
  <c r="QE225" i="65032" s="1"/>
  <c r="QD34" i="65032"/>
  <c r="QC161" i="65032"/>
  <c r="PF33" i="65032"/>
  <c r="PE160" i="65032"/>
  <c r="PG160" i="65032"/>
  <c r="PG224" i="65032" s="1"/>
  <c r="PH33" i="65032"/>
  <c r="PM264" i="65032"/>
  <c r="PN264" i="65032" s="1"/>
  <c r="PN200" i="65032"/>
  <c r="PL46" i="65032"/>
  <c r="PK173" i="65032"/>
  <c r="PK237" i="65032" s="1"/>
  <c r="PQ184" i="65032"/>
  <c r="PR57" i="65032"/>
  <c r="PJ46" i="65032"/>
  <c r="PI173" i="65032"/>
  <c r="PT57" i="65032"/>
  <c r="PS184" i="65032"/>
  <c r="PS248" i="65032" s="1"/>
  <c r="PQ73" i="65032"/>
  <c r="PS73" i="65032"/>
  <c r="GP73" i="65032"/>
  <c r="PP200" i="65032"/>
  <c r="PP264" i="65032" s="1"/>
  <c r="PE167" i="65032"/>
  <c r="PF40" i="65032"/>
  <c r="GQ61" i="65032"/>
  <c r="PU61" i="65032"/>
  <c r="PW61" i="65032"/>
  <c r="PT188" i="65032"/>
  <c r="PT252" i="65032" s="1"/>
  <c r="PH40" i="65032"/>
  <c r="PG167" i="65032"/>
  <c r="PG231" i="65032" s="1"/>
  <c r="PU271" i="65032"/>
  <c r="PV271" i="65032" s="1"/>
  <c r="PV207" i="65032"/>
  <c r="PZ162" i="65032"/>
  <c r="PY226" i="65032"/>
  <c r="PZ226" i="65032" s="1"/>
  <c r="PI195" i="65032"/>
  <c r="PJ68" i="65032"/>
  <c r="PU263" i="65032"/>
  <c r="PV263" i="65032" s="1"/>
  <c r="PV199" i="65032"/>
  <c r="QA80" i="65032"/>
  <c r="GR80" i="65032"/>
  <c r="PY80" i="65032"/>
  <c r="PX207" i="65032"/>
  <c r="PX271" i="65032" s="1"/>
  <c r="PY247" i="65032"/>
  <c r="PZ247" i="65032" s="1"/>
  <c r="PZ183" i="65032"/>
  <c r="PZ82" i="65032"/>
  <c r="PY209" i="65032"/>
  <c r="PQ29" i="65032"/>
  <c r="GP29" i="65032"/>
  <c r="PS29" i="65032"/>
  <c r="PP156" i="65032"/>
  <c r="PP220" i="65032" s="1"/>
  <c r="QB162" i="65032"/>
  <c r="QB226" i="65032" s="1"/>
  <c r="GS35" i="65032"/>
  <c r="QE35" i="65032"/>
  <c r="QC35" i="65032"/>
  <c r="GR72" i="65032"/>
  <c r="PY72" i="65032"/>
  <c r="QA72" i="65032"/>
  <c r="PX199" i="65032"/>
  <c r="PX263" i="65032" s="1"/>
  <c r="PQ252" i="65032"/>
  <c r="PR252" i="65032" s="1"/>
  <c r="PR188" i="65032"/>
  <c r="QA209" i="65032"/>
  <c r="QA273" i="65032" s="1"/>
  <c r="QB82" i="65032"/>
  <c r="PM220" i="65032"/>
  <c r="PN220" i="65032" s="1"/>
  <c r="PN156" i="65032"/>
  <c r="QB183" i="65032"/>
  <c r="QB247" i="65032" s="1"/>
  <c r="QC56" i="65032"/>
  <c r="GS56" i="65032"/>
  <c r="QE56" i="65032"/>
  <c r="PL68" i="65032"/>
  <c r="PK195" i="65032"/>
  <c r="PK259" i="65032" s="1"/>
  <c r="PT191" i="65032"/>
  <c r="PT255" i="65032" s="1"/>
  <c r="PW64" i="65032"/>
  <c r="GQ64" i="65032"/>
  <c r="PU64" i="65032"/>
  <c r="PK51" i="65032"/>
  <c r="PI51" i="65032"/>
  <c r="PH178" i="65032"/>
  <c r="PH242" i="65032" s="1"/>
  <c r="GN51" i="65032"/>
  <c r="PQ255" i="65032"/>
  <c r="PR255" i="65032" s="1"/>
  <c r="PR191" i="65032"/>
  <c r="PK212" i="65032"/>
  <c r="PK276" i="65032" s="1"/>
  <c r="PL85" i="65032"/>
  <c r="PG172" i="65032"/>
  <c r="PG236" i="65032" s="1"/>
  <c r="PH45" i="65032"/>
  <c r="PK203" i="65032"/>
  <c r="PK267" i="65032" s="1"/>
  <c r="PL76" i="65032"/>
  <c r="PE172" i="65032"/>
  <c r="PF45" i="65032"/>
  <c r="PF178" i="65032"/>
  <c r="PE242" i="65032"/>
  <c r="PF242" i="65032" s="1"/>
  <c r="PI203" i="65032"/>
  <c r="PJ76" i="65032"/>
  <c r="PI212" i="65032"/>
  <c r="PJ85" i="65032"/>
  <c r="PL213" i="65032"/>
  <c r="PL277" i="65032" s="1"/>
  <c r="PO86" i="65032"/>
  <c r="PM86" i="65032"/>
  <c r="GO86" i="65032"/>
  <c r="PE218" i="65032"/>
  <c r="PF218" i="65032" s="1"/>
  <c r="PF154" i="65032"/>
  <c r="PP164" i="65032"/>
  <c r="PP228" i="65032" s="1"/>
  <c r="GP37" i="65032"/>
  <c r="PQ37" i="65032"/>
  <c r="PS37" i="65032"/>
  <c r="PJ196" i="65032"/>
  <c r="PI260" i="65032"/>
  <c r="PJ260" i="65032" s="1"/>
  <c r="PK27" i="65032"/>
  <c r="PH154" i="65032"/>
  <c r="PH218" i="65032" s="1"/>
  <c r="GN27" i="65032"/>
  <c r="PI27" i="65032"/>
  <c r="PI277" i="65032"/>
  <c r="PJ277" i="65032" s="1"/>
  <c r="PJ213" i="65032"/>
  <c r="PG171" i="65032"/>
  <c r="PG235" i="65032" s="1"/>
  <c r="PH44" i="65032"/>
  <c r="GM24" i="65032"/>
  <c r="PG155" i="65032"/>
  <c r="PG219" i="65032" s="1"/>
  <c r="PH28" i="65032"/>
  <c r="PI221" i="65032"/>
  <c r="PJ221" i="65032" s="1"/>
  <c r="PJ157" i="65032"/>
  <c r="GO69" i="65032"/>
  <c r="PM69" i="65032"/>
  <c r="PL196" i="65032"/>
  <c r="PL260" i="65032" s="1"/>
  <c r="PO69" i="65032"/>
  <c r="PM30" i="65032"/>
  <c r="PO30" i="65032"/>
  <c r="GO30" i="65032"/>
  <c r="PL157" i="65032"/>
  <c r="PL221" i="65032" s="1"/>
  <c r="PM228" i="65032"/>
  <c r="PN228" i="65032" s="1"/>
  <c r="PN164" i="65032"/>
  <c r="PY254" i="65032"/>
  <c r="PZ254" i="65032" s="1"/>
  <c r="PZ190" i="65032"/>
  <c r="QE63" i="65032"/>
  <c r="QC63" i="65032"/>
  <c r="QB190" i="65032"/>
  <c r="QB254" i="65032" s="1"/>
  <c r="GS63" i="65032"/>
  <c r="PE171" i="65032"/>
  <c r="PF44" i="65032"/>
  <c r="PE155" i="65032"/>
  <c r="PF28" i="65032"/>
  <c r="PW202" i="65032"/>
  <c r="PW266" i="65032" s="1"/>
  <c r="PX75" i="65032"/>
  <c r="PK166" i="65032"/>
  <c r="PK230" i="65032" s="1"/>
  <c r="PL39" i="65032"/>
  <c r="PV60" i="65032"/>
  <c r="PU187" i="65032"/>
  <c r="PJ186" i="65032"/>
  <c r="PI250" i="65032"/>
  <c r="PJ250" i="65032" s="1"/>
  <c r="PO198" i="65032"/>
  <c r="PO262" i="65032" s="1"/>
  <c r="PP71" i="65032"/>
  <c r="PU227" i="65032"/>
  <c r="PV227" i="65032" s="1"/>
  <c r="PV163" i="65032"/>
  <c r="PJ192" i="65032"/>
  <c r="PI256" i="65032"/>
  <c r="PJ256" i="65032" s="1"/>
  <c r="PZ67" i="65032"/>
  <c r="PY194" i="65032"/>
  <c r="QB74" i="65032"/>
  <c r="QA201" i="65032"/>
  <c r="QA265" i="65032" s="1"/>
  <c r="PI238" i="65032"/>
  <c r="PJ238" i="65032" s="1"/>
  <c r="PJ174" i="65032"/>
  <c r="PJ54" i="65032"/>
  <c r="PI181" i="65032"/>
  <c r="PN52" i="65032"/>
  <c r="PM179" i="65032"/>
  <c r="PO47" i="65032"/>
  <c r="PM47" i="65032"/>
  <c r="GO47" i="65032"/>
  <c r="PL174" i="65032"/>
  <c r="PL238" i="65032" s="1"/>
  <c r="PI166" i="65032"/>
  <c r="PJ39" i="65032"/>
  <c r="GO65" i="65032"/>
  <c r="PO65" i="65032"/>
  <c r="PM65" i="65032"/>
  <c r="PL192" i="65032"/>
  <c r="PL256" i="65032" s="1"/>
  <c r="PV75" i="65032"/>
  <c r="PU202" i="65032"/>
  <c r="PX60" i="65032"/>
  <c r="PW187" i="65032"/>
  <c r="PW251" i="65032" s="1"/>
  <c r="PL210" i="65032"/>
  <c r="PL274" i="65032" s="1"/>
  <c r="PM83" i="65032"/>
  <c r="PO83" i="65032"/>
  <c r="GO83" i="65032"/>
  <c r="PO59" i="65032"/>
  <c r="GO59" i="65032"/>
  <c r="PL186" i="65032"/>
  <c r="PL250" i="65032" s="1"/>
  <c r="PM59" i="65032"/>
  <c r="PL54" i="65032"/>
  <c r="PK181" i="65032"/>
  <c r="PK245" i="65032" s="1"/>
  <c r="PP52" i="65032"/>
  <c r="PO179" i="65032"/>
  <c r="PO243" i="65032" s="1"/>
  <c r="PM198" i="65032"/>
  <c r="PN71" i="65032"/>
  <c r="PI274" i="65032"/>
  <c r="PJ274" i="65032" s="1"/>
  <c r="PJ210" i="65032"/>
  <c r="QB67" i="65032"/>
  <c r="QA194" i="65032"/>
  <c r="QA258" i="65032" s="1"/>
  <c r="PZ74" i="65032"/>
  <c r="PY201" i="65032"/>
  <c r="PY36" i="65032"/>
  <c r="GR36" i="65032"/>
  <c r="PX163" i="65032"/>
  <c r="PX227" i="65032" s="1"/>
  <c r="QA36" i="65032"/>
  <c r="PL77" i="65032"/>
  <c r="PK204" i="65032"/>
  <c r="PK268" i="65032" s="1"/>
  <c r="PJ77" i="65032"/>
  <c r="PI204" i="65032"/>
  <c r="PJ55" i="65032"/>
  <c r="PI182" i="65032"/>
  <c r="PJ53" i="65032"/>
  <c r="PI180" i="65032"/>
  <c r="PL55" i="65032"/>
  <c r="PK182" i="65032"/>
  <c r="PK246" i="65032" s="1"/>
  <c r="PL53" i="65032"/>
  <c r="PK180" i="65032"/>
  <c r="PK244" i="65032" s="1"/>
  <c r="PK185" i="65032"/>
  <c r="PK249" i="65032" s="1"/>
  <c r="PL58" i="65032"/>
  <c r="PI185" i="65032"/>
  <c r="PJ58" i="65032"/>
  <c r="QB66" i="65032" l="1"/>
  <c r="QA193" i="65032"/>
  <c r="QA257" i="65032" s="1"/>
  <c r="PZ66" i="65032"/>
  <c r="PY193" i="65032"/>
  <c r="PV175" i="65032"/>
  <c r="PU239" i="65032"/>
  <c r="PV239" i="65032" s="1"/>
  <c r="QA48" i="65032"/>
  <c r="GR48" i="65032"/>
  <c r="PY48" i="65032"/>
  <c r="PX175" i="65032"/>
  <c r="PX239" i="65032" s="1"/>
  <c r="PI176" i="65032"/>
  <c r="PJ49" i="65032"/>
  <c r="PK176" i="65032"/>
  <c r="PK240" i="65032" s="1"/>
  <c r="PL49" i="65032"/>
  <c r="QE197" i="65032"/>
  <c r="QE261" i="65032" s="1"/>
  <c r="QF70" i="65032"/>
  <c r="QD70" i="65032"/>
  <c r="QC197" i="65032"/>
  <c r="PK159" i="65032"/>
  <c r="PK223" i="65032" s="1"/>
  <c r="PL32" i="65032"/>
  <c r="QA158" i="65032"/>
  <c r="QA222" i="65032" s="1"/>
  <c r="QB31" i="65032"/>
  <c r="PI159" i="65032"/>
  <c r="PJ32" i="65032"/>
  <c r="PJ38" i="65032"/>
  <c r="PI165" i="65032"/>
  <c r="PL38" i="65032"/>
  <c r="PK165" i="65032"/>
  <c r="PK229" i="65032" s="1"/>
  <c r="PZ31" i="65032"/>
  <c r="PY158" i="65032"/>
  <c r="PL170" i="65032"/>
  <c r="PL234" i="65032" s="1"/>
  <c r="PM43" i="65032"/>
  <c r="PO43" i="65032"/>
  <c r="GO43" i="65032"/>
  <c r="PJ170" i="65032"/>
  <c r="PI234" i="65032"/>
  <c r="PJ234" i="65032" s="1"/>
  <c r="PZ78" i="65032"/>
  <c r="PY205" i="65032"/>
  <c r="PM169" i="65032"/>
  <c r="PN42" i="65032"/>
  <c r="PN168" i="65032"/>
  <c r="PM232" i="65032"/>
  <c r="PN232" i="65032" s="1"/>
  <c r="QB78" i="65032"/>
  <c r="QA205" i="65032"/>
  <c r="QA269" i="65032" s="1"/>
  <c r="PQ41" i="65032"/>
  <c r="GP41" i="65032"/>
  <c r="PS41" i="65032"/>
  <c r="PP168" i="65032"/>
  <c r="PP232" i="65032" s="1"/>
  <c r="PO169" i="65032"/>
  <c r="PO233" i="65032" s="1"/>
  <c r="PP42" i="65032"/>
  <c r="QD79" i="65032"/>
  <c r="QC206" i="65032"/>
  <c r="QF79" i="65032"/>
  <c r="QE206" i="65032"/>
  <c r="QE270" i="65032" s="1"/>
  <c r="QC225" i="65032"/>
  <c r="QD225" i="65032" s="1"/>
  <c r="QD161" i="65032"/>
  <c r="PK33" i="65032"/>
  <c r="GN33" i="65032"/>
  <c r="PH160" i="65032"/>
  <c r="PH224" i="65032" s="1"/>
  <c r="PI33" i="65032"/>
  <c r="PE224" i="65032"/>
  <c r="PF224" i="65032" s="1"/>
  <c r="PF160" i="65032"/>
  <c r="QF161" i="65032"/>
  <c r="QF225" i="65032" s="1"/>
  <c r="GT34" i="65032"/>
  <c r="EK34" i="65032" s="1"/>
  <c r="EL34" i="65032" s="1"/>
  <c r="QG34" i="65032"/>
  <c r="PU57" i="65032"/>
  <c r="PT184" i="65032"/>
  <c r="PT248" i="65032" s="1"/>
  <c r="PW57" i="65032"/>
  <c r="GQ57" i="65032"/>
  <c r="PQ248" i="65032"/>
  <c r="PR248" i="65032" s="1"/>
  <c r="PR184" i="65032"/>
  <c r="PO46" i="65032"/>
  <c r="PL173" i="65032"/>
  <c r="PL237" i="65032" s="1"/>
  <c r="PM46" i="65032"/>
  <c r="GO46" i="65032"/>
  <c r="PT73" i="65032"/>
  <c r="PS200" i="65032"/>
  <c r="PS264" i="65032" s="1"/>
  <c r="PJ173" i="65032"/>
  <c r="PI237" i="65032"/>
  <c r="PJ237" i="65032" s="1"/>
  <c r="PR73" i="65032"/>
  <c r="PQ200" i="65032"/>
  <c r="QF56" i="65032"/>
  <c r="QE183" i="65032"/>
  <c r="QE247" i="65032" s="1"/>
  <c r="QC162" i="65032"/>
  <c r="QD35" i="65032"/>
  <c r="PY273" i="65032"/>
  <c r="PZ273" i="65032" s="1"/>
  <c r="PZ209" i="65032"/>
  <c r="PV61" i="65032"/>
  <c r="PU188" i="65032"/>
  <c r="PY199" i="65032"/>
  <c r="PZ72" i="65032"/>
  <c r="QA199" i="65032"/>
  <c r="QA263" i="65032" s="1"/>
  <c r="QB72" i="65032"/>
  <c r="QF35" i="65032"/>
  <c r="QE162" i="65032"/>
  <c r="QE226" i="65032" s="1"/>
  <c r="PT29" i="65032"/>
  <c r="PS156" i="65032"/>
  <c r="PS220" i="65032" s="1"/>
  <c r="PY207" i="65032"/>
  <c r="PZ80" i="65032"/>
  <c r="PK40" i="65032"/>
  <c r="GN40" i="65032"/>
  <c r="PI40" i="65032"/>
  <c r="PH167" i="65032"/>
  <c r="PH231" i="65032" s="1"/>
  <c r="QD56" i="65032"/>
  <c r="QC183" i="65032"/>
  <c r="QB209" i="65032"/>
  <c r="QB273" i="65032" s="1"/>
  <c r="QE82" i="65032"/>
  <c r="GS82" i="65032"/>
  <c r="QC82" i="65032"/>
  <c r="PO68" i="65032"/>
  <c r="PM68" i="65032"/>
  <c r="GO68" i="65032"/>
  <c r="PL195" i="65032"/>
  <c r="PL259" i="65032" s="1"/>
  <c r="PQ156" i="65032"/>
  <c r="PR29" i="65032"/>
  <c r="QA207" i="65032"/>
  <c r="QA271" i="65032" s="1"/>
  <c r="QB80" i="65032"/>
  <c r="PJ195" i="65032"/>
  <c r="PI259" i="65032"/>
  <c r="PJ259" i="65032" s="1"/>
  <c r="PX61" i="65032"/>
  <c r="PW188" i="65032"/>
  <c r="PW252" i="65032" s="1"/>
  <c r="PE231" i="65032"/>
  <c r="PF231" i="65032" s="1"/>
  <c r="PF167" i="65032"/>
  <c r="PO76" i="65032"/>
  <c r="PM76" i="65032"/>
  <c r="PL203" i="65032"/>
  <c r="PL267" i="65032" s="1"/>
  <c r="GO76" i="65032"/>
  <c r="PI45" i="65032"/>
  <c r="PH172" i="65032"/>
  <c r="PH236" i="65032" s="1"/>
  <c r="GN45" i="65032"/>
  <c r="PK45" i="65032"/>
  <c r="PU191" i="65032"/>
  <c r="PV64" i="65032"/>
  <c r="PJ212" i="65032"/>
  <c r="PI276" i="65032"/>
  <c r="PJ276" i="65032" s="1"/>
  <c r="PE236" i="65032"/>
  <c r="PF236" i="65032" s="1"/>
  <c r="PF172" i="65032"/>
  <c r="PL212" i="65032"/>
  <c r="PL276" i="65032" s="1"/>
  <c r="PM85" i="65032"/>
  <c r="GO85" i="65032"/>
  <c r="PO85" i="65032"/>
  <c r="PI178" i="65032"/>
  <c r="PJ51" i="65032"/>
  <c r="PX64" i="65032"/>
  <c r="PW191" i="65032"/>
  <c r="PW255" i="65032" s="1"/>
  <c r="PJ203" i="65032"/>
  <c r="PI267" i="65032"/>
  <c r="PJ267" i="65032" s="1"/>
  <c r="PK178" i="65032"/>
  <c r="PK242" i="65032" s="1"/>
  <c r="PL51" i="65032"/>
  <c r="PE235" i="65032"/>
  <c r="PF235" i="65032" s="1"/>
  <c r="PF171" i="65032"/>
  <c r="QF63" i="65032"/>
  <c r="QE190" i="65032"/>
  <c r="QE254" i="65032" s="1"/>
  <c r="PM157" i="65032"/>
  <c r="PN30" i="65032"/>
  <c r="PI154" i="65032"/>
  <c r="PJ27" i="65032"/>
  <c r="PP69" i="65032"/>
  <c r="PO196" i="65032"/>
  <c r="PO260" i="65032" s="1"/>
  <c r="PN86" i="65032"/>
  <c r="PM213" i="65032"/>
  <c r="PE219" i="65032"/>
  <c r="PF219" i="65032" s="1"/>
  <c r="PF155" i="65032"/>
  <c r="GN44" i="65032"/>
  <c r="PK44" i="65032"/>
  <c r="PH171" i="65032"/>
  <c r="PH235" i="65032" s="1"/>
  <c r="PI44" i="65032"/>
  <c r="PS164" i="65032"/>
  <c r="PS228" i="65032" s="1"/>
  <c r="PT37" i="65032"/>
  <c r="PP86" i="65032"/>
  <c r="PO213" i="65032"/>
  <c r="PO277" i="65032" s="1"/>
  <c r="QD63" i="65032"/>
  <c r="QC190" i="65032"/>
  <c r="PO157" i="65032"/>
  <c r="PO221" i="65032" s="1"/>
  <c r="PP30" i="65032"/>
  <c r="PN69" i="65032"/>
  <c r="PM196" i="65032"/>
  <c r="PH155" i="65032"/>
  <c r="PH219" i="65032" s="1"/>
  <c r="GN28" i="65032"/>
  <c r="PI28" i="65032"/>
  <c r="PK28" i="65032"/>
  <c r="PL27" i="65032"/>
  <c r="PK154" i="65032"/>
  <c r="PK218" i="65032" s="1"/>
  <c r="PQ164" i="65032"/>
  <c r="PR37" i="65032"/>
  <c r="PM262" i="65032"/>
  <c r="PN262" i="65032" s="1"/>
  <c r="PN198" i="65032"/>
  <c r="PY60" i="65032"/>
  <c r="GR60" i="65032"/>
  <c r="QA60" i="65032"/>
  <c r="PX187" i="65032"/>
  <c r="PX251" i="65032" s="1"/>
  <c r="QA163" i="65032"/>
  <c r="QA227" i="65032" s="1"/>
  <c r="QB36" i="65032"/>
  <c r="PZ201" i="65032"/>
  <c r="PY265" i="65032"/>
  <c r="PZ265" i="65032" s="1"/>
  <c r="PN59" i="65032"/>
  <c r="PM186" i="65032"/>
  <c r="PO54" i="65032"/>
  <c r="PM54" i="65032"/>
  <c r="GO54" i="65032"/>
  <c r="PL181" i="65032"/>
  <c r="PL245" i="65032" s="1"/>
  <c r="PM192" i="65032"/>
  <c r="PN65" i="65032"/>
  <c r="PI230" i="65032"/>
  <c r="PJ230" i="65032" s="1"/>
  <c r="PJ166" i="65032"/>
  <c r="PM243" i="65032"/>
  <c r="PN243" i="65032" s="1"/>
  <c r="PN179" i="65032"/>
  <c r="PO192" i="65032"/>
  <c r="PO256" i="65032" s="1"/>
  <c r="PP65" i="65032"/>
  <c r="PN47" i="65032"/>
  <c r="PM174" i="65032"/>
  <c r="QC74" i="65032"/>
  <c r="QE74" i="65032"/>
  <c r="GS74" i="65032"/>
  <c r="QB201" i="65032"/>
  <c r="QB265" i="65032" s="1"/>
  <c r="PS52" i="65032"/>
  <c r="PQ52" i="65032"/>
  <c r="PP179" i="65032"/>
  <c r="PP243" i="65032" s="1"/>
  <c r="GP52" i="65032"/>
  <c r="PP83" i="65032"/>
  <c r="PO210" i="65032"/>
  <c r="PO274" i="65032" s="1"/>
  <c r="PQ71" i="65032"/>
  <c r="PS71" i="65032"/>
  <c r="GP71" i="65032"/>
  <c r="PP198" i="65032"/>
  <c r="PP262" i="65032" s="1"/>
  <c r="PV187" i="65032"/>
  <c r="PU251" i="65032"/>
  <c r="PV251" i="65032" s="1"/>
  <c r="PX202" i="65032"/>
  <c r="PX266" i="65032" s="1"/>
  <c r="QA75" i="65032"/>
  <c r="PY75" i="65032"/>
  <c r="GR75" i="65032"/>
  <c r="PN83" i="65032"/>
  <c r="PM210" i="65032"/>
  <c r="PU266" i="65032"/>
  <c r="PV266" i="65032" s="1"/>
  <c r="PV202" i="65032"/>
  <c r="PY163" i="65032"/>
  <c r="PZ36" i="65032"/>
  <c r="GS67" i="65032"/>
  <c r="QC67" i="65032"/>
  <c r="QE67" i="65032"/>
  <c r="QB194" i="65032"/>
  <c r="QB258" i="65032" s="1"/>
  <c r="PP59" i="65032"/>
  <c r="PO186" i="65032"/>
  <c r="PO250" i="65032" s="1"/>
  <c r="PP47" i="65032"/>
  <c r="PO174" i="65032"/>
  <c r="PO238" i="65032" s="1"/>
  <c r="PI245" i="65032"/>
  <c r="PJ245" i="65032" s="1"/>
  <c r="PJ181" i="65032"/>
  <c r="PY258" i="65032"/>
  <c r="PZ258" i="65032" s="1"/>
  <c r="PZ194" i="65032"/>
  <c r="PM39" i="65032"/>
  <c r="PO39" i="65032"/>
  <c r="PL166" i="65032"/>
  <c r="PL230" i="65032" s="1"/>
  <c r="GO39" i="65032"/>
  <c r="PI268" i="65032"/>
  <c r="PJ268" i="65032" s="1"/>
  <c r="PJ204" i="65032"/>
  <c r="PO77" i="65032"/>
  <c r="PM77" i="65032"/>
  <c r="PL204" i="65032"/>
  <c r="PL268" i="65032" s="1"/>
  <c r="GO77" i="65032"/>
  <c r="PJ180" i="65032"/>
  <c r="PI244" i="65032"/>
  <c r="PJ244" i="65032" s="1"/>
  <c r="PI246" i="65032"/>
  <c r="PJ246" i="65032" s="1"/>
  <c r="PJ182" i="65032"/>
  <c r="PM53" i="65032"/>
  <c r="GO53" i="65032"/>
  <c r="PO53" i="65032"/>
  <c r="PL180" i="65032"/>
  <c r="PL244" i="65032" s="1"/>
  <c r="PM55" i="65032"/>
  <c r="PO55" i="65032"/>
  <c r="PL182" i="65032"/>
  <c r="PL246" i="65032" s="1"/>
  <c r="GO55" i="65032"/>
  <c r="PO58" i="65032"/>
  <c r="PM58" i="65032"/>
  <c r="PL185" i="65032"/>
  <c r="PL249" i="65032" s="1"/>
  <c r="GO58" i="65032"/>
  <c r="PI249" i="65032"/>
  <c r="PJ249" i="65032" s="1"/>
  <c r="PJ185" i="65032"/>
  <c r="PZ193" i="65032" l="1"/>
  <c r="PY257" i="65032"/>
  <c r="PZ257" i="65032" s="1"/>
  <c r="GS66" i="65032"/>
  <c r="QB193" i="65032"/>
  <c r="QB257" i="65032" s="1"/>
  <c r="QE66" i="65032"/>
  <c r="QC66" i="65032"/>
  <c r="QB48" i="65032"/>
  <c r="QA175" i="65032"/>
  <c r="QA239" i="65032" s="1"/>
  <c r="PZ48" i="65032"/>
  <c r="PY175" i="65032"/>
  <c r="GO49" i="65032"/>
  <c r="PL176" i="65032"/>
  <c r="PL240" i="65032" s="1"/>
  <c r="PO49" i="65032"/>
  <c r="PM49" i="65032"/>
  <c r="PJ176" i="65032"/>
  <c r="PI240" i="65032"/>
  <c r="PJ240" i="65032" s="1"/>
  <c r="QC261" i="65032"/>
  <c r="QD261" i="65032" s="1"/>
  <c r="QD197" i="65032"/>
  <c r="GT70" i="65032"/>
  <c r="EK70" i="65032" s="1"/>
  <c r="EL70" i="65032" s="1"/>
  <c r="QF197" i="65032"/>
  <c r="QF261" i="65032" s="1"/>
  <c r="QG70" i="65032"/>
  <c r="PY222" i="65032"/>
  <c r="PZ222" i="65032" s="1"/>
  <c r="PZ158" i="65032"/>
  <c r="PJ165" i="65032"/>
  <c r="PI229" i="65032"/>
  <c r="PJ229" i="65032" s="1"/>
  <c r="GS31" i="65032"/>
  <c r="QE31" i="65032"/>
  <c r="QC31" i="65032"/>
  <c r="QB158" i="65032"/>
  <c r="QB222" i="65032" s="1"/>
  <c r="PO32" i="65032"/>
  <c r="PM32" i="65032"/>
  <c r="GO32" i="65032"/>
  <c r="PL159" i="65032"/>
  <c r="PL223" i="65032" s="1"/>
  <c r="GO38" i="65032"/>
  <c r="PO38" i="65032"/>
  <c r="PL165" i="65032"/>
  <c r="PL229" i="65032" s="1"/>
  <c r="PM38" i="65032"/>
  <c r="PJ159" i="65032"/>
  <c r="PI223" i="65032"/>
  <c r="PJ223" i="65032" s="1"/>
  <c r="PP43" i="65032"/>
  <c r="PO170" i="65032"/>
  <c r="PO234" i="65032" s="1"/>
  <c r="PM170" i="65032"/>
  <c r="PN43" i="65032"/>
  <c r="PT41" i="65032"/>
  <c r="PS168" i="65032"/>
  <c r="PS232" i="65032" s="1"/>
  <c r="QB205" i="65032"/>
  <c r="QB269" i="65032" s="1"/>
  <c r="QC78" i="65032"/>
  <c r="QE78" i="65032"/>
  <c r="GS78" i="65032"/>
  <c r="PN169" i="65032"/>
  <c r="PM233" i="65032"/>
  <c r="PN233" i="65032" s="1"/>
  <c r="PP169" i="65032"/>
  <c r="PP233" i="65032" s="1"/>
  <c r="PS42" i="65032"/>
  <c r="PQ42" i="65032"/>
  <c r="GP42" i="65032"/>
  <c r="PY269" i="65032"/>
  <c r="PZ269" i="65032" s="1"/>
  <c r="PZ205" i="65032"/>
  <c r="PR41" i="65032"/>
  <c r="PQ168" i="65032"/>
  <c r="QF206" i="65032"/>
  <c r="QF270" i="65032" s="1"/>
  <c r="GT79" i="65032"/>
  <c r="EK79" i="65032" s="1"/>
  <c r="EL79" i="65032" s="1"/>
  <c r="QG79" i="65032"/>
  <c r="QC270" i="65032"/>
  <c r="QD270" i="65032" s="1"/>
  <c r="QD206" i="65032"/>
  <c r="QH34" i="65032"/>
  <c r="HC34" i="65032" s="1"/>
  <c r="GZ34" i="65032" s="1"/>
  <c r="QG161" i="65032"/>
  <c r="PL33" i="65032"/>
  <c r="PK160" i="65032"/>
  <c r="PK224" i="65032" s="1"/>
  <c r="PJ33" i="65032"/>
  <c r="PI160" i="65032"/>
  <c r="GN24" i="65032"/>
  <c r="PR200" i="65032"/>
  <c r="PQ264" i="65032"/>
  <c r="PR264" i="65032" s="1"/>
  <c r="PN46" i="65032"/>
  <c r="PM173" i="65032"/>
  <c r="PX57" i="65032"/>
  <c r="PW184" i="65032"/>
  <c r="PW248" i="65032" s="1"/>
  <c r="GQ73" i="65032"/>
  <c r="PU73" i="65032"/>
  <c r="PT200" i="65032"/>
  <c r="PT264" i="65032" s="1"/>
  <c r="PW73" i="65032"/>
  <c r="PP46" i="65032"/>
  <c r="PO173" i="65032"/>
  <c r="PO237" i="65032" s="1"/>
  <c r="PU184" i="65032"/>
  <c r="PV57" i="65032"/>
  <c r="QE209" i="65032"/>
  <c r="QE273" i="65032" s="1"/>
  <c r="QF82" i="65032"/>
  <c r="QE80" i="65032"/>
  <c r="GS80" i="65032"/>
  <c r="QB207" i="65032"/>
  <c r="QB271" i="65032" s="1"/>
  <c r="QC80" i="65032"/>
  <c r="QC209" i="65032"/>
  <c r="QD82" i="65032"/>
  <c r="QD183" i="65032"/>
  <c r="QC247" i="65032"/>
  <c r="QD247" i="65032" s="1"/>
  <c r="QB199" i="65032"/>
  <c r="QB263" i="65032" s="1"/>
  <c r="QE72" i="65032"/>
  <c r="GS72" i="65032"/>
  <c r="QC72" i="65032"/>
  <c r="PV188" i="65032"/>
  <c r="PU252" i="65032"/>
  <c r="PV252" i="65032" s="1"/>
  <c r="PX188" i="65032"/>
  <c r="PX252" i="65032" s="1"/>
  <c r="QA61" i="65032"/>
  <c r="GR61" i="65032"/>
  <c r="PY61" i="65032"/>
  <c r="PK167" i="65032"/>
  <c r="PK231" i="65032" s="1"/>
  <c r="PL40" i="65032"/>
  <c r="GQ29" i="65032"/>
  <c r="PU29" i="65032"/>
  <c r="PW29" i="65032"/>
  <c r="PT156" i="65032"/>
  <c r="PT220" i="65032" s="1"/>
  <c r="PZ199" i="65032"/>
  <c r="PY263" i="65032"/>
  <c r="PZ263" i="65032" s="1"/>
  <c r="PN68" i="65032"/>
  <c r="PM195" i="65032"/>
  <c r="PR156" i="65032"/>
  <c r="PQ220" i="65032"/>
  <c r="PR220" i="65032" s="1"/>
  <c r="PP68" i="65032"/>
  <c r="PO195" i="65032"/>
  <c r="PO259" i="65032" s="1"/>
  <c r="PI167" i="65032"/>
  <c r="PJ40" i="65032"/>
  <c r="PY271" i="65032"/>
  <c r="PZ271" i="65032" s="1"/>
  <c r="PZ207" i="65032"/>
  <c r="QF162" i="65032"/>
  <c r="QF226" i="65032" s="1"/>
  <c r="QG35" i="65032"/>
  <c r="GT35" i="65032"/>
  <c r="EK35" i="65032" s="1"/>
  <c r="EL35" i="65032" s="1"/>
  <c r="QC226" i="65032"/>
  <c r="QD226" i="65032" s="1"/>
  <c r="QD162" i="65032"/>
  <c r="QG56" i="65032"/>
  <c r="QF183" i="65032"/>
  <c r="QF247" i="65032" s="1"/>
  <c r="GT56" i="65032"/>
  <c r="EK56" i="65032" s="1"/>
  <c r="EL56" i="65032" s="1"/>
  <c r="PN85" i="65032"/>
  <c r="PM212" i="65032"/>
  <c r="PL45" i="65032"/>
  <c r="PK172" i="65032"/>
  <c r="PK236" i="65032" s="1"/>
  <c r="PJ178" i="65032"/>
  <c r="PI242" i="65032"/>
  <c r="PJ242" i="65032" s="1"/>
  <c r="PO51" i="65032"/>
  <c r="GO51" i="65032"/>
  <c r="PL178" i="65032"/>
  <c r="PL242" i="65032" s="1"/>
  <c r="PM51" i="65032"/>
  <c r="PO212" i="65032"/>
  <c r="PO276" i="65032" s="1"/>
  <c r="PP85" i="65032"/>
  <c r="PM203" i="65032"/>
  <c r="PN76" i="65032"/>
  <c r="PX191" i="65032"/>
  <c r="PX255" i="65032" s="1"/>
  <c r="PY64" i="65032"/>
  <c r="QA64" i="65032"/>
  <c r="GR64" i="65032"/>
  <c r="PU255" i="65032"/>
  <c r="PV255" i="65032" s="1"/>
  <c r="PV191" i="65032"/>
  <c r="PI172" i="65032"/>
  <c r="PJ45" i="65032"/>
  <c r="PP76" i="65032"/>
  <c r="PO203" i="65032"/>
  <c r="PO267" i="65032" s="1"/>
  <c r="PL28" i="65032"/>
  <c r="PK155" i="65032"/>
  <c r="PK219" i="65032" s="1"/>
  <c r="PM260" i="65032"/>
  <c r="PN260" i="65032" s="1"/>
  <c r="PN196" i="65032"/>
  <c r="QC254" i="65032"/>
  <c r="QD254" i="65032" s="1"/>
  <c r="QD190" i="65032"/>
  <c r="PT164" i="65032"/>
  <c r="PT228" i="65032" s="1"/>
  <c r="PU37" i="65032"/>
  <c r="PW37" i="65032"/>
  <c r="GQ37" i="65032"/>
  <c r="PL44" i="65032"/>
  <c r="PK171" i="65032"/>
  <c r="PK235" i="65032" s="1"/>
  <c r="PM277" i="65032"/>
  <c r="PN277" i="65032" s="1"/>
  <c r="PN213" i="65032"/>
  <c r="PR164" i="65032"/>
  <c r="PQ228" i="65032"/>
  <c r="PR228" i="65032" s="1"/>
  <c r="PJ28" i="65032"/>
  <c r="PI155" i="65032"/>
  <c r="PP196" i="65032"/>
  <c r="PP260" i="65032" s="1"/>
  <c r="PS69" i="65032"/>
  <c r="PQ69" i="65032"/>
  <c r="GP69" i="65032"/>
  <c r="QF190" i="65032"/>
  <c r="QF254" i="65032" s="1"/>
  <c r="QG63" i="65032"/>
  <c r="GT63" i="65032"/>
  <c r="EK63" i="65032" s="1"/>
  <c r="EL63" i="65032" s="1"/>
  <c r="PS30" i="65032"/>
  <c r="PQ30" i="65032"/>
  <c r="GP30" i="65032"/>
  <c r="PP157" i="65032"/>
  <c r="PP221" i="65032" s="1"/>
  <c r="PJ44" i="65032"/>
  <c r="PI171" i="65032"/>
  <c r="PL154" i="65032"/>
  <c r="PL218" i="65032" s="1"/>
  <c r="GO27" i="65032"/>
  <c r="PO27" i="65032"/>
  <c r="PM27" i="65032"/>
  <c r="GP86" i="65032"/>
  <c r="PP213" i="65032"/>
  <c r="PP277" i="65032" s="1"/>
  <c r="PQ86" i="65032"/>
  <c r="PS86" i="65032"/>
  <c r="PJ154" i="65032"/>
  <c r="PI218" i="65032"/>
  <c r="PJ218" i="65032" s="1"/>
  <c r="PM221" i="65032"/>
  <c r="PN221" i="65032" s="1"/>
  <c r="PN157" i="65032"/>
  <c r="PM274" i="65032"/>
  <c r="PN274" i="65032" s="1"/>
  <c r="PN210" i="65032"/>
  <c r="QB75" i="65032"/>
  <c r="QA202" i="65032"/>
  <c r="QA266" i="65032" s="1"/>
  <c r="PN174" i="65032"/>
  <c r="PM238" i="65032"/>
  <c r="PN238" i="65032" s="1"/>
  <c r="PN54" i="65032"/>
  <c r="PM181" i="65032"/>
  <c r="PZ163" i="65032"/>
  <c r="PY227" i="65032"/>
  <c r="PZ227" i="65032" s="1"/>
  <c r="PP54" i="65032"/>
  <c r="PO181" i="65032"/>
  <c r="PO245" i="65032" s="1"/>
  <c r="QC194" i="65032"/>
  <c r="QD67" i="65032"/>
  <c r="PS198" i="65032"/>
  <c r="PS262" i="65032" s="1"/>
  <c r="PT71" i="65032"/>
  <c r="PQ179" i="65032"/>
  <c r="PR52" i="65032"/>
  <c r="QE201" i="65032"/>
  <c r="QE265" i="65032" s="1"/>
  <c r="QF74" i="65032"/>
  <c r="PP192" i="65032"/>
  <c r="PP256" i="65032" s="1"/>
  <c r="PS65" i="65032"/>
  <c r="GP65" i="65032"/>
  <c r="PQ65" i="65032"/>
  <c r="PM250" i="65032"/>
  <c r="PN250" i="65032" s="1"/>
  <c r="PN186" i="65032"/>
  <c r="GS36" i="65032"/>
  <c r="QC36" i="65032"/>
  <c r="QE36" i="65032"/>
  <c r="QB163" i="65032"/>
  <c r="QB227" i="65032" s="1"/>
  <c r="QE194" i="65032"/>
  <c r="QE258" i="65032" s="1"/>
  <c r="QF67" i="65032"/>
  <c r="PM256" i="65032"/>
  <c r="PN256" i="65032" s="1"/>
  <c r="PN192" i="65032"/>
  <c r="PZ60" i="65032"/>
  <c r="PY187" i="65032"/>
  <c r="PO166" i="65032"/>
  <c r="PO230" i="65032" s="1"/>
  <c r="PP39" i="65032"/>
  <c r="PM166" i="65032"/>
  <c r="PN39" i="65032"/>
  <c r="PS47" i="65032"/>
  <c r="PQ47" i="65032"/>
  <c r="GP47" i="65032"/>
  <c r="PP174" i="65032"/>
  <c r="PP238" i="65032" s="1"/>
  <c r="PS59" i="65032"/>
  <c r="GP59" i="65032"/>
  <c r="PQ59" i="65032"/>
  <c r="PP186" i="65032"/>
  <c r="PP250" i="65032" s="1"/>
  <c r="PZ75" i="65032"/>
  <c r="PY202" i="65032"/>
  <c r="PQ198" i="65032"/>
  <c r="PR71" i="65032"/>
  <c r="PS83" i="65032"/>
  <c r="PQ83" i="65032"/>
  <c r="GP83" i="65032"/>
  <c r="PP210" i="65032"/>
  <c r="PP274" i="65032" s="1"/>
  <c r="PT52" i="65032"/>
  <c r="PS179" i="65032"/>
  <c r="PS243" i="65032" s="1"/>
  <c r="QC201" i="65032"/>
  <c r="QD74" i="65032"/>
  <c r="QB60" i="65032"/>
  <c r="QA187" i="65032"/>
  <c r="QA251" i="65032" s="1"/>
  <c r="PM204" i="65032"/>
  <c r="PN77" i="65032"/>
  <c r="PO204" i="65032"/>
  <c r="PO268" i="65032" s="1"/>
  <c r="PP77" i="65032"/>
  <c r="PO182" i="65032"/>
  <c r="PO246" i="65032" s="1"/>
  <c r="PP55" i="65032"/>
  <c r="PM182" i="65032"/>
  <c r="PN55" i="65032"/>
  <c r="PO180" i="65032"/>
  <c r="PO244" i="65032" s="1"/>
  <c r="PP53" i="65032"/>
  <c r="PM180" i="65032"/>
  <c r="PN53" i="65032"/>
  <c r="PO185" i="65032"/>
  <c r="PO249" i="65032" s="1"/>
  <c r="PP58" i="65032"/>
  <c r="PM185" i="65032"/>
  <c r="PN58" i="65032"/>
  <c r="QC193" i="65032" l="1"/>
  <c r="QD66" i="65032"/>
  <c r="QE193" i="65032"/>
  <c r="QE257" i="65032" s="1"/>
  <c r="QF66" i="65032"/>
  <c r="PZ175" i="65032"/>
  <c r="PY239" i="65032"/>
  <c r="PZ239" i="65032" s="1"/>
  <c r="QB175" i="65032"/>
  <c r="QB239" i="65032" s="1"/>
  <c r="QC48" i="65032"/>
  <c r="GS48" i="65032"/>
  <c r="QE48" i="65032"/>
  <c r="PN49" i="65032"/>
  <c r="PM176" i="65032"/>
  <c r="PP49" i="65032"/>
  <c r="PO176" i="65032"/>
  <c r="PO240" i="65032" s="1"/>
  <c r="QH70" i="65032"/>
  <c r="HC70" i="65032" s="1"/>
  <c r="QG197" i="65032"/>
  <c r="PN38" i="65032"/>
  <c r="PM165" i="65032"/>
  <c r="QC158" i="65032"/>
  <c r="QD31" i="65032"/>
  <c r="PO165" i="65032"/>
  <c r="PO229" i="65032" s="1"/>
  <c r="PP38" i="65032"/>
  <c r="PM159" i="65032"/>
  <c r="PN32" i="65032"/>
  <c r="QF31" i="65032"/>
  <c r="QE158" i="65032"/>
  <c r="QE222" i="65032" s="1"/>
  <c r="PP32" i="65032"/>
  <c r="PO159" i="65032"/>
  <c r="PO223" i="65032" s="1"/>
  <c r="PN170" i="65032"/>
  <c r="PM234" i="65032"/>
  <c r="PN234" i="65032" s="1"/>
  <c r="PS43" i="65032"/>
  <c r="PQ43" i="65032"/>
  <c r="PP170" i="65032"/>
  <c r="PP234" i="65032" s="1"/>
  <c r="GP43" i="65032"/>
  <c r="PR168" i="65032"/>
  <c r="PQ232" i="65032"/>
  <c r="PR232" i="65032" s="1"/>
  <c r="QD78" i="65032"/>
  <c r="QC205" i="65032"/>
  <c r="PQ169" i="65032"/>
  <c r="PR42" i="65032"/>
  <c r="PS169" i="65032"/>
  <c r="PS233" i="65032" s="1"/>
  <c r="PT42" i="65032"/>
  <c r="QF78" i="65032"/>
  <c r="QE205" i="65032"/>
  <c r="QE269" i="65032" s="1"/>
  <c r="PW41" i="65032"/>
  <c r="GQ41" i="65032"/>
  <c r="PU41" i="65032"/>
  <c r="PT168" i="65032"/>
  <c r="PT232" i="65032" s="1"/>
  <c r="QG206" i="65032"/>
  <c r="QH79" i="65032"/>
  <c r="HC79" i="65032" s="1"/>
  <c r="GO33" i="65032"/>
  <c r="PM33" i="65032"/>
  <c r="PL160" i="65032"/>
  <c r="PL224" i="65032" s="1"/>
  <c r="PO33" i="65032"/>
  <c r="PJ160" i="65032"/>
  <c r="PI224" i="65032"/>
  <c r="PJ224" i="65032" s="1"/>
  <c r="QG225" i="65032"/>
  <c r="QH225" i="65032" s="1"/>
  <c r="HC225" i="65032" s="1"/>
  <c r="QH161" i="65032"/>
  <c r="PX73" i="65032"/>
  <c r="PW200" i="65032"/>
  <c r="PW264" i="65032" s="1"/>
  <c r="PN173" i="65032"/>
  <c r="PM237" i="65032"/>
  <c r="PN237" i="65032" s="1"/>
  <c r="PV184" i="65032"/>
  <c r="PU248" i="65032"/>
  <c r="PV248" i="65032" s="1"/>
  <c r="PV73" i="65032"/>
  <c r="PU200" i="65032"/>
  <c r="PQ46" i="65032"/>
  <c r="GP46" i="65032"/>
  <c r="PS46" i="65032"/>
  <c r="PP173" i="65032"/>
  <c r="PP237" i="65032" s="1"/>
  <c r="PX184" i="65032"/>
  <c r="PX248" i="65032" s="1"/>
  <c r="PY57" i="65032"/>
  <c r="GR57" i="65032"/>
  <c r="QA57" i="65032"/>
  <c r="GP68" i="65032"/>
  <c r="PS68" i="65032"/>
  <c r="PQ68" i="65032"/>
  <c r="PP195" i="65032"/>
  <c r="PP259" i="65032" s="1"/>
  <c r="QD80" i="65032"/>
  <c r="QC207" i="65032"/>
  <c r="PJ167" i="65032"/>
  <c r="PI231" i="65032"/>
  <c r="PJ231" i="65032" s="1"/>
  <c r="PN195" i="65032"/>
  <c r="PM259" i="65032"/>
  <c r="PN259" i="65032" s="1"/>
  <c r="GO40" i="65032"/>
  <c r="PM40" i="65032"/>
  <c r="PL167" i="65032"/>
  <c r="PL231" i="65032" s="1"/>
  <c r="PO40" i="65032"/>
  <c r="QB61" i="65032"/>
  <c r="QA188" i="65032"/>
  <c r="QA252" i="65032" s="1"/>
  <c r="QF72" i="65032"/>
  <c r="QE199" i="65032"/>
  <c r="QE263" i="65032" s="1"/>
  <c r="PV29" i="65032"/>
  <c r="PU156" i="65032"/>
  <c r="QC199" i="65032"/>
  <c r="QD72" i="65032"/>
  <c r="GT82" i="65032"/>
  <c r="EK82" i="65032" s="1"/>
  <c r="EL82" i="65032" s="1"/>
  <c r="QG82" i="65032"/>
  <c r="QF209" i="65032"/>
  <c r="QF273" i="65032" s="1"/>
  <c r="PW156" i="65032"/>
  <c r="PW220" i="65032" s="1"/>
  <c r="PX29" i="65032"/>
  <c r="QD209" i="65032"/>
  <c r="QC273" i="65032"/>
  <c r="QD273" i="65032" s="1"/>
  <c r="QF80" i="65032"/>
  <c r="QE207" i="65032"/>
  <c r="QE271" i="65032" s="1"/>
  <c r="PZ61" i="65032"/>
  <c r="PY188" i="65032"/>
  <c r="QG183" i="65032"/>
  <c r="QH56" i="65032"/>
  <c r="HC56" i="65032" s="1"/>
  <c r="QH35" i="65032"/>
  <c r="HC35" i="65032" s="1"/>
  <c r="GZ35" i="65032" s="1"/>
  <c r="QG162" i="65032"/>
  <c r="PP203" i="65032"/>
  <c r="PP267" i="65032" s="1"/>
  <c r="GP76" i="65032"/>
  <c r="PS76" i="65032"/>
  <c r="PQ76" i="65032"/>
  <c r="PQ85" i="65032"/>
  <c r="PS85" i="65032"/>
  <c r="GP85" i="65032"/>
  <c r="PP212" i="65032"/>
  <c r="PP276" i="65032" s="1"/>
  <c r="QB64" i="65032"/>
  <c r="QA191" i="65032"/>
  <c r="QA255" i="65032" s="1"/>
  <c r="PN203" i="65032"/>
  <c r="PM267" i="65032"/>
  <c r="PN267" i="65032" s="1"/>
  <c r="PP51" i="65032"/>
  <c r="PO178" i="65032"/>
  <c r="PO242" i="65032" s="1"/>
  <c r="GO45" i="65032"/>
  <c r="PO45" i="65032"/>
  <c r="PL172" i="65032"/>
  <c r="PL236" i="65032" s="1"/>
  <c r="PM45" i="65032"/>
  <c r="PJ172" i="65032"/>
  <c r="PI236" i="65032"/>
  <c r="PJ236" i="65032" s="1"/>
  <c r="PZ64" i="65032"/>
  <c r="PY191" i="65032"/>
  <c r="PN51" i="65032"/>
  <c r="PM178" i="65032"/>
  <c r="PN212" i="65032"/>
  <c r="PM276" i="65032"/>
  <c r="PN276" i="65032" s="1"/>
  <c r="PR69" i="65032"/>
  <c r="PQ196" i="65032"/>
  <c r="PM44" i="65032"/>
  <c r="PO44" i="65032"/>
  <c r="PL171" i="65032"/>
  <c r="PL235" i="65032" s="1"/>
  <c r="GO44" i="65032"/>
  <c r="QH63" i="65032"/>
  <c r="HC63" i="65032" s="1"/>
  <c r="QG190" i="65032"/>
  <c r="PS196" i="65032"/>
  <c r="PS260" i="65032" s="1"/>
  <c r="PT69" i="65032"/>
  <c r="PS213" i="65032"/>
  <c r="PS277" i="65032" s="1"/>
  <c r="PT86" i="65032"/>
  <c r="PN27" i="65032"/>
  <c r="PM154" i="65032"/>
  <c r="PI235" i="65032"/>
  <c r="PJ235" i="65032" s="1"/>
  <c r="PJ171" i="65032"/>
  <c r="PR30" i="65032"/>
  <c r="PQ157" i="65032"/>
  <c r="PX37" i="65032"/>
  <c r="PW164" i="65032"/>
  <c r="PW228" i="65032" s="1"/>
  <c r="GO28" i="65032"/>
  <c r="PM28" i="65032"/>
  <c r="PO28" i="65032"/>
  <c r="PL155" i="65032"/>
  <c r="PL219" i="65032" s="1"/>
  <c r="PR86" i="65032"/>
  <c r="PQ213" i="65032"/>
  <c r="PP27" i="65032"/>
  <c r="PO154" i="65032"/>
  <c r="PO218" i="65032" s="1"/>
  <c r="PT30" i="65032"/>
  <c r="PS157" i="65032"/>
  <c r="PS221" i="65032" s="1"/>
  <c r="PI219" i="65032"/>
  <c r="PJ219" i="65032" s="1"/>
  <c r="PJ155" i="65032"/>
  <c r="PV37" i="65032"/>
  <c r="PU164" i="65032"/>
  <c r="QE60" i="65032"/>
  <c r="QC60" i="65032"/>
  <c r="GS60" i="65032"/>
  <c r="QB187" i="65032"/>
  <c r="QB251" i="65032" s="1"/>
  <c r="QD201" i="65032"/>
  <c r="QC265" i="65032"/>
  <c r="QD265" i="65032" s="1"/>
  <c r="PR198" i="65032"/>
  <c r="PQ262" i="65032"/>
  <c r="PR262" i="65032" s="1"/>
  <c r="PR59" i="65032"/>
  <c r="PQ186" i="65032"/>
  <c r="PM230" i="65032"/>
  <c r="PN230" i="65032" s="1"/>
  <c r="PN166" i="65032"/>
  <c r="GT67" i="65032"/>
  <c r="EK67" i="65032" s="1"/>
  <c r="EL67" i="65032" s="1"/>
  <c r="QG67" i="65032"/>
  <c r="QF194" i="65032"/>
  <c r="QF258" i="65032" s="1"/>
  <c r="PR65" i="65032"/>
  <c r="PQ192" i="65032"/>
  <c r="QC258" i="65032"/>
  <c r="QD258" i="65032" s="1"/>
  <c r="QD194" i="65032"/>
  <c r="QB202" i="65032"/>
  <c r="QB266" i="65032" s="1"/>
  <c r="GS75" i="65032"/>
  <c r="QC75" i="65032"/>
  <c r="QE75" i="65032"/>
  <c r="PR47" i="65032"/>
  <c r="PQ174" i="65032"/>
  <c r="PZ187" i="65032"/>
  <c r="PY251" i="65032"/>
  <c r="PZ251" i="65032" s="1"/>
  <c r="PR179" i="65032"/>
  <c r="PQ243" i="65032"/>
  <c r="PR243" i="65032" s="1"/>
  <c r="PN181" i="65032"/>
  <c r="PM245" i="65032"/>
  <c r="PN245" i="65032" s="1"/>
  <c r="PT83" i="65032"/>
  <c r="PS210" i="65032"/>
  <c r="PS274" i="65032" s="1"/>
  <c r="PS186" i="65032"/>
  <c r="PS250" i="65032" s="1"/>
  <c r="PT59" i="65032"/>
  <c r="PS174" i="65032"/>
  <c r="PS238" i="65032" s="1"/>
  <c r="PT47" i="65032"/>
  <c r="QD36" i="65032"/>
  <c r="QC163" i="65032"/>
  <c r="PS192" i="65032"/>
  <c r="PS256" i="65032" s="1"/>
  <c r="PT65" i="65032"/>
  <c r="QF201" i="65032"/>
  <c r="QF265" i="65032" s="1"/>
  <c r="GT74" i="65032"/>
  <c r="EK74" i="65032" s="1"/>
  <c r="EL74" i="65032" s="1"/>
  <c r="QG74" i="65032"/>
  <c r="PU71" i="65032"/>
  <c r="GQ71" i="65032"/>
  <c r="PW71" i="65032"/>
  <c r="PT198" i="65032"/>
  <c r="PT262" i="65032" s="1"/>
  <c r="PS54" i="65032"/>
  <c r="PQ54" i="65032"/>
  <c r="GP54" i="65032"/>
  <c r="PP181" i="65032"/>
  <c r="PP245" i="65032" s="1"/>
  <c r="PR83" i="65032"/>
  <c r="PQ210" i="65032"/>
  <c r="PY266" i="65032"/>
  <c r="PZ266" i="65032" s="1"/>
  <c r="PZ202" i="65032"/>
  <c r="QE163" i="65032"/>
  <c r="QE227" i="65032" s="1"/>
  <c r="QF36" i="65032"/>
  <c r="PW52" i="65032"/>
  <c r="PU52" i="65032"/>
  <c r="GQ52" i="65032"/>
  <c r="PT179" i="65032"/>
  <c r="PT243" i="65032" s="1"/>
  <c r="PQ39" i="65032"/>
  <c r="GP39" i="65032"/>
  <c r="PP166" i="65032"/>
  <c r="PP230" i="65032" s="1"/>
  <c r="PS39" i="65032"/>
  <c r="PS77" i="65032"/>
  <c r="PQ77" i="65032"/>
  <c r="PP204" i="65032"/>
  <c r="PP268" i="65032" s="1"/>
  <c r="GP77" i="65032"/>
  <c r="PM268" i="65032"/>
  <c r="PN268" i="65032" s="1"/>
  <c r="PN204" i="65032"/>
  <c r="PS53" i="65032"/>
  <c r="PQ53" i="65032"/>
  <c r="PP180" i="65032"/>
  <c r="PP244" i="65032" s="1"/>
  <c r="GP53" i="65032"/>
  <c r="PS55" i="65032"/>
  <c r="PQ55" i="65032"/>
  <c r="PP182" i="65032"/>
  <c r="PP246" i="65032" s="1"/>
  <c r="GP55" i="65032"/>
  <c r="PM244" i="65032"/>
  <c r="PN244" i="65032" s="1"/>
  <c r="PN180" i="65032"/>
  <c r="PM246" i="65032"/>
  <c r="PN246" i="65032" s="1"/>
  <c r="PN182" i="65032"/>
  <c r="PS58" i="65032"/>
  <c r="GP58" i="65032"/>
  <c r="PQ58" i="65032"/>
  <c r="PP185" i="65032"/>
  <c r="PP249" i="65032" s="1"/>
  <c r="PN185" i="65032"/>
  <c r="PM249" i="65032"/>
  <c r="PN249" i="65032" s="1"/>
  <c r="GT66" i="65032" l="1"/>
  <c r="EK66" i="65032" s="1"/>
  <c r="EL66" i="65032" s="1"/>
  <c r="QF193" i="65032"/>
  <c r="QF257" i="65032" s="1"/>
  <c r="QG66" i="65032"/>
  <c r="QC257" i="65032"/>
  <c r="QD257" i="65032" s="1"/>
  <c r="QD193" i="65032"/>
  <c r="QC175" i="65032"/>
  <c r="QD48" i="65032"/>
  <c r="QE175" i="65032"/>
  <c r="QE239" i="65032" s="1"/>
  <c r="QF48" i="65032"/>
  <c r="GP49" i="65032"/>
  <c r="PS49" i="65032"/>
  <c r="PQ49" i="65032"/>
  <c r="PP176" i="65032"/>
  <c r="PP240" i="65032" s="1"/>
  <c r="PM240" i="65032"/>
  <c r="PN240" i="65032" s="1"/>
  <c r="PN176" i="65032"/>
  <c r="QH197" i="65032"/>
  <c r="QG261" i="65032"/>
  <c r="QH261" i="65032" s="1"/>
  <c r="HC261" i="65032" s="1"/>
  <c r="HA261" i="65032" s="1"/>
  <c r="HB261" i="65032" s="1"/>
  <c r="HA70" i="65032"/>
  <c r="HB70" i="65032" s="1"/>
  <c r="GZ70" i="65032"/>
  <c r="GX70" i="65032" s="1"/>
  <c r="GY70" i="65032" s="1"/>
  <c r="PQ32" i="65032"/>
  <c r="PS32" i="65032"/>
  <c r="PP159" i="65032"/>
  <c r="PP223" i="65032" s="1"/>
  <c r="GP32" i="65032"/>
  <c r="PM223" i="65032"/>
  <c r="PN223" i="65032" s="1"/>
  <c r="PN159" i="65032"/>
  <c r="QC222" i="65032"/>
  <c r="QD222" i="65032" s="1"/>
  <c r="QD158" i="65032"/>
  <c r="PQ38" i="65032"/>
  <c r="PP165" i="65032"/>
  <c r="PP229" i="65032" s="1"/>
  <c r="GP38" i="65032"/>
  <c r="PS38" i="65032"/>
  <c r="PN165" i="65032"/>
  <c r="PM229" i="65032"/>
  <c r="PN229" i="65032" s="1"/>
  <c r="QG31" i="65032"/>
  <c r="GT31" i="65032"/>
  <c r="EK31" i="65032" s="1"/>
  <c r="EL31" i="65032" s="1"/>
  <c r="QF158" i="65032"/>
  <c r="QF222" i="65032" s="1"/>
  <c r="PR43" i="65032"/>
  <c r="PQ170" i="65032"/>
  <c r="PT43" i="65032"/>
  <c r="PS170" i="65032"/>
  <c r="PS234" i="65032" s="1"/>
  <c r="PT169" i="65032"/>
  <c r="PT233" i="65032" s="1"/>
  <c r="PU42" i="65032"/>
  <c r="GQ42" i="65032"/>
  <c r="PW42" i="65032"/>
  <c r="QC269" i="65032"/>
  <c r="QD269" i="65032" s="1"/>
  <c r="QD205" i="65032"/>
  <c r="PX41" i="65032"/>
  <c r="PW168" i="65032"/>
  <c r="PW232" i="65032" s="1"/>
  <c r="PV41" i="65032"/>
  <c r="PU168" i="65032"/>
  <c r="GT78" i="65032"/>
  <c r="EK78" i="65032" s="1"/>
  <c r="EL78" i="65032" s="1"/>
  <c r="QF205" i="65032"/>
  <c r="QF269" i="65032" s="1"/>
  <c r="QG78" i="65032"/>
  <c r="PR169" i="65032"/>
  <c r="PQ233" i="65032"/>
  <c r="PR233" i="65032" s="1"/>
  <c r="HA79" i="65032"/>
  <c r="HB79" i="65032" s="1"/>
  <c r="GZ79" i="65032"/>
  <c r="GX79" i="65032" s="1"/>
  <c r="GY79" i="65032" s="1"/>
  <c r="QG270" i="65032"/>
  <c r="QH270" i="65032" s="1"/>
  <c r="HC270" i="65032" s="1"/>
  <c r="HA270" i="65032" s="1"/>
  <c r="HB270" i="65032" s="1"/>
  <c r="QH206" i="65032"/>
  <c r="PO160" i="65032"/>
  <c r="PO224" i="65032" s="1"/>
  <c r="PP33" i="65032"/>
  <c r="PN33" i="65032"/>
  <c r="PM160" i="65032"/>
  <c r="QA184" i="65032"/>
  <c r="QA248" i="65032" s="1"/>
  <c r="QB57" i="65032"/>
  <c r="PU264" i="65032"/>
  <c r="PV264" i="65032" s="1"/>
  <c r="PV200" i="65032"/>
  <c r="PY184" i="65032"/>
  <c r="PZ57" i="65032"/>
  <c r="PS173" i="65032"/>
  <c r="PS237" i="65032" s="1"/>
  <c r="PT46" i="65032"/>
  <c r="PQ173" i="65032"/>
  <c r="PR46" i="65032"/>
  <c r="PX200" i="65032"/>
  <c r="PX264" i="65032" s="1"/>
  <c r="PY73" i="65032"/>
  <c r="QA73" i="65032"/>
  <c r="GR73" i="65032"/>
  <c r="PO167" i="65032"/>
  <c r="PO231" i="65032" s="1"/>
  <c r="PP40" i="65032"/>
  <c r="QC271" i="65032"/>
  <c r="QD271" i="65032" s="1"/>
  <c r="QD207" i="65032"/>
  <c r="QG247" i="65032"/>
  <c r="QH247" i="65032" s="1"/>
  <c r="HC247" i="65032" s="1"/>
  <c r="QH183" i="65032"/>
  <c r="QF207" i="65032"/>
  <c r="QF271" i="65032" s="1"/>
  <c r="GT80" i="65032"/>
  <c r="EK80" i="65032" s="1"/>
  <c r="EL80" i="65032" s="1"/>
  <c r="QG80" i="65032"/>
  <c r="QG209" i="65032"/>
  <c r="QH82" i="65032"/>
  <c r="HC82" i="65032" s="1"/>
  <c r="PV156" i="65032"/>
  <c r="PU220" i="65032"/>
  <c r="PV220" i="65032" s="1"/>
  <c r="PM167" i="65032"/>
  <c r="PN40" i="65032"/>
  <c r="PS195" i="65032"/>
  <c r="PS259" i="65032" s="1"/>
  <c r="PT68" i="65032"/>
  <c r="QG226" i="65032"/>
  <c r="QH226" i="65032" s="1"/>
  <c r="HC226" i="65032" s="1"/>
  <c r="QH162" i="65032"/>
  <c r="PZ188" i="65032"/>
  <c r="PY252" i="65032"/>
  <c r="PZ252" i="65032" s="1"/>
  <c r="QC61" i="65032"/>
  <c r="QB188" i="65032"/>
  <c r="QB252" i="65032" s="1"/>
  <c r="GS61" i="65032"/>
  <c r="QE61" i="65032"/>
  <c r="PR68" i="65032"/>
  <c r="PQ195" i="65032"/>
  <c r="GZ56" i="65032"/>
  <c r="PX156" i="65032"/>
  <c r="PX220" i="65032" s="1"/>
  <c r="PY29" i="65032"/>
  <c r="QA29" i="65032"/>
  <c r="GR29" i="65032"/>
  <c r="QD199" i="65032"/>
  <c r="QC263" i="65032"/>
  <c r="QD263" i="65032" s="1"/>
  <c r="QG72" i="65032"/>
  <c r="GT72" i="65032"/>
  <c r="EK72" i="65032" s="1"/>
  <c r="EL72" i="65032" s="1"/>
  <c r="QF199" i="65032"/>
  <c r="QF263" i="65032" s="1"/>
  <c r="PY255" i="65032"/>
  <c r="PZ255" i="65032" s="1"/>
  <c r="PZ191" i="65032"/>
  <c r="PM172" i="65032"/>
  <c r="PN45" i="65032"/>
  <c r="PR76" i="65032"/>
  <c r="PQ203" i="65032"/>
  <c r="PQ51" i="65032"/>
  <c r="PP178" i="65032"/>
  <c r="PP242" i="65032" s="1"/>
  <c r="GP51" i="65032"/>
  <c r="PS51" i="65032"/>
  <c r="QB191" i="65032"/>
  <c r="QB255" i="65032" s="1"/>
  <c r="QE64" i="65032"/>
  <c r="QC64" i="65032"/>
  <c r="GS64" i="65032"/>
  <c r="PT76" i="65032"/>
  <c r="PS203" i="65032"/>
  <c r="PS267" i="65032" s="1"/>
  <c r="PN178" i="65032"/>
  <c r="PM242" i="65032"/>
  <c r="PN242" i="65032" s="1"/>
  <c r="PO172" i="65032"/>
  <c r="PO236" i="65032" s="1"/>
  <c r="PP45" i="65032"/>
  <c r="PS212" i="65032"/>
  <c r="PS276" i="65032" s="1"/>
  <c r="PT85" i="65032"/>
  <c r="GO24" i="65032"/>
  <c r="PQ212" i="65032"/>
  <c r="PR85" i="65032"/>
  <c r="PS27" i="65032"/>
  <c r="PQ27" i="65032"/>
  <c r="GP27" i="65032"/>
  <c r="PP154" i="65032"/>
  <c r="PP218" i="65032" s="1"/>
  <c r="PO155" i="65032"/>
  <c r="PO219" i="65032" s="1"/>
  <c r="PP28" i="65032"/>
  <c r="QA37" i="65032"/>
  <c r="PY37" i="65032"/>
  <c r="PX164" i="65032"/>
  <c r="PX228" i="65032" s="1"/>
  <c r="GR37" i="65032"/>
  <c r="HA63" i="65032"/>
  <c r="HB63" i="65032" s="1"/>
  <c r="GZ63" i="65032"/>
  <c r="GX63" i="65032" s="1"/>
  <c r="GY63" i="65032" s="1"/>
  <c r="PU228" i="65032"/>
  <c r="PV228" i="65032" s="1"/>
  <c r="PV164" i="65032"/>
  <c r="PR213" i="65032"/>
  <c r="PQ277" i="65032"/>
  <c r="PR277" i="65032" s="1"/>
  <c r="PM155" i="65032"/>
  <c r="PN28" i="65032"/>
  <c r="PQ221" i="65032"/>
  <c r="PR221" i="65032" s="1"/>
  <c r="PR157" i="65032"/>
  <c r="PN154" i="65032"/>
  <c r="PM218" i="65032"/>
  <c r="PN218" i="65032" s="1"/>
  <c r="GQ69" i="65032"/>
  <c r="PU69" i="65032"/>
  <c r="PT196" i="65032"/>
  <c r="PT260" i="65032" s="1"/>
  <c r="PW69" i="65032"/>
  <c r="PP44" i="65032"/>
  <c r="PO171" i="65032"/>
  <c r="PO235" i="65032" s="1"/>
  <c r="PU30" i="65032"/>
  <c r="PW30" i="65032"/>
  <c r="PT157" i="65032"/>
  <c r="PT221" i="65032" s="1"/>
  <c r="GQ30" i="65032"/>
  <c r="PN44" i="65032"/>
  <c r="PM171" i="65032"/>
  <c r="GQ86" i="65032"/>
  <c r="PW86" i="65032"/>
  <c r="PU86" i="65032"/>
  <c r="PT213" i="65032"/>
  <c r="PT277" i="65032" s="1"/>
  <c r="QG254" i="65032"/>
  <c r="QH254" i="65032" s="1"/>
  <c r="HC254" i="65032" s="1"/>
  <c r="HA254" i="65032" s="1"/>
  <c r="HB254" i="65032" s="1"/>
  <c r="QH190" i="65032"/>
  <c r="PQ260" i="65032"/>
  <c r="PR260" i="65032" s="1"/>
  <c r="PR196" i="65032"/>
  <c r="PT39" i="65032"/>
  <c r="PS166" i="65032"/>
  <c r="PS230" i="65032" s="1"/>
  <c r="QH67" i="65032"/>
  <c r="HC67" i="65032" s="1"/>
  <c r="QG194" i="65032"/>
  <c r="PR186" i="65032"/>
  <c r="PQ250" i="65032"/>
  <c r="PR250" i="65032" s="1"/>
  <c r="QC187" i="65032"/>
  <c r="QD60" i="65032"/>
  <c r="PS181" i="65032"/>
  <c r="PS245" i="65032" s="1"/>
  <c r="PT54" i="65032"/>
  <c r="PV71" i="65032"/>
  <c r="PU198" i="65032"/>
  <c r="PU65" i="65032"/>
  <c r="GQ65" i="65032"/>
  <c r="PT192" i="65032"/>
  <c r="PT256" i="65032" s="1"/>
  <c r="PW65" i="65032"/>
  <c r="PW59" i="65032"/>
  <c r="GQ59" i="65032"/>
  <c r="PT186" i="65032"/>
  <c r="PT250" i="65032" s="1"/>
  <c r="PU59" i="65032"/>
  <c r="PR174" i="65032"/>
  <c r="PQ238" i="65032"/>
  <c r="PR238" i="65032" s="1"/>
  <c r="QE202" i="65032"/>
  <c r="QE266" i="65032" s="1"/>
  <c r="QF75" i="65032"/>
  <c r="PQ256" i="65032"/>
  <c r="PR256" i="65032" s="1"/>
  <c r="PR192" i="65032"/>
  <c r="QE187" i="65032"/>
  <c r="QE251" i="65032" s="1"/>
  <c r="QF60" i="65032"/>
  <c r="QF163" i="65032"/>
  <c r="QF227" i="65032" s="1"/>
  <c r="QG36" i="65032"/>
  <c r="GT36" i="65032"/>
  <c r="EK36" i="65032" s="1"/>
  <c r="EL36" i="65032" s="1"/>
  <c r="PR54" i="65032"/>
  <c r="PQ181" i="65032"/>
  <c r="GQ83" i="65032"/>
  <c r="PW83" i="65032"/>
  <c r="PT210" i="65032"/>
  <c r="PT274" i="65032" s="1"/>
  <c r="PU83" i="65032"/>
  <c r="PV52" i="65032"/>
  <c r="PU179" i="65032"/>
  <c r="PR210" i="65032"/>
  <c r="PQ274" i="65032"/>
  <c r="PR274" i="65032" s="1"/>
  <c r="QH74" i="65032"/>
  <c r="HC74" i="65032" s="1"/>
  <c r="QG201" i="65032"/>
  <c r="QC202" i="65032"/>
  <c r="QD75" i="65032"/>
  <c r="PR39" i="65032"/>
  <c r="PQ166" i="65032"/>
  <c r="PX52" i="65032"/>
  <c r="PW179" i="65032"/>
  <c r="PW243" i="65032" s="1"/>
  <c r="PW198" i="65032"/>
  <c r="PW262" i="65032" s="1"/>
  <c r="PX71" i="65032"/>
  <c r="QC227" i="65032"/>
  <c r="QD227" i="65032" s="1"/>
  <c r="QD163" i="65032"/>
  <c r="PW47" i="65032"/>
  <c r="PT174" i="65032"/>
  <c r="PT238" i="65032" s="1"/>
  <c r="PU47" i="65032"/>
  <c r="GQ47" i="65032"/>
  <c r="PQ204" i="65032"/>
  <c r="PR77" i="65032"/>
  <c r="PS204" i="65032"/>
  <c r="PS268" i="65032" s="1"/>
  <c r="PT77" i="65032"/>
  <c r="PQ182" i="65032"/>
  <c r="PR55" i="65032"/>
  <c r="PQ180" i="65032"/>
  <c r="PR53" i="65032"/>
  <c r="PS182" i="65032"/>
  <c r="PS246" i="65032" s="1"/>
  <c r="PT55" i="65032"/>
  <c r="PT53" i="65032"/>
  <c r="PS180" i="65032"/>
  <c r="PS244" i="65032" s="1"/>
  <c r="PR58" i="65032"/>
  <c r="PQ185" i="65032"/>
  <c r="PT58" i="65032"/>
  <c r="PS185" i="65032"/>
  <c r="PS249" i="65032" s="1"/>
  <c r="QH66" i="65032" l="1"/>
  <c r="HC66" i="65032" s="1"/>
  <c r="QG193" i="65032"/>
  <c r="QG48" i="65032"/>
  <c r="QF175" i="65032"/>
  <c r="QF239" i="65032" s="1"/>
  <c r="GT48" i="65032"/>
  <c r="EK48" i="65032" s="1"/>
  <c r="EL48" i="65032" s="1"/>
  <c r="QC239" i="65032"/>
  <c r="QD239" i="65032" s="1"/>
  <c r="QD175" i="65032"/>
  <c r="PQ176" i="65032"/>
  <c r="PR49" i="65032"/>
  <c r="PS176" i="65032"/>
  <c r="PS240" i="65032" s="1"/>
  <c r="PT49" i="65032"/>
  <c r="QG158" i="65032"/>
  <c r="QH31" i="65032"/>
  <c r="HC31" i="65032" s="1"/>
  <c r="PS165" i="65032"/>
  <c r="PS229" i="65032" s="1"/>
  <c r="PT38" i="65032"/>
  <c r="PS159" i="65032"/>
  <c r="PS223" i="65032" s="1"/>
  <c r="PT32" i="65032"/>
  <c r="PQ165" i="65032"/>
  <c r="PR38" i="65032"/>
  <c r="PQ159" i="65032"/>
  <c r="PR32" i="65032"/>
  <c r="PT170" i="65032"/>
  <c r="PT234" i="65032" s="1"/>
  <c r="GQ43" i="65032"/>
  <c r="PU43" i="65032"/>
  <c r="PW43" i="65032"/>
  <c r="PQ234" i="65032"/>
  <c r="PR234" i="65032" s="1"/>
  <c r="PR170" i="65032"/>
  <c r="PW169" i="65032"/>
  <c r="PW233" i="65032" s="1"/>
  <c r="PX42" i="65032"/>
  <c r="PX168" i="65032"/>
  <c r="PX232" i="65032" s="1"/>
  <c r="QA41" i="65032"/>
  <c r="PY41" i="65032"/>
  <c r="GR41" i="65032"/>
  <c r="PV168" i="65032"/>
  <c r="PU232" i="65032"/>
  <c r="PV232" i="65032" s="1"/>
  <c r="PV42" i="65032"/>
  <c r="PU169" i="65032"/>
  <c r="QG205" i="65032"/>
  <c r="QH78" i="65032"/>
  <c r="HC78" i="65032" s="1"/>
  <c r="PS33" i="65032"/>
  <c r="PQ33" i="65032"/>
  <c r="GP33" i="65032"/>
  <c r="PP160" i="65032"/>
  <c r="PP224" i="65032" s="1"/>
  <c r="PM224" i="65032"/>
  <c r="PN224" i="65032" s="1"/>
  <c r="PN160" i="65032"/>
  <c r="QB73" i="65032"/>
  <c r="QA200" i="65032"/>
  <c r="QA264" i="65032" s="1"/>
  <c r="PR173" i="65032"/>
  <c r="PQ237" i="65032"/>
  <c r="PR237" i="65032" s="1"/>
  <c r="PY200" i="65032"/>
  <c r="PZ73" i="65032"/>
  <c r="PW46" i="65032"/>
  <c r="PU46" i="65032"/>
  <c r="PT173" i="65032"/>
  <c r="PT237" i="65032" s="1"/>
  <c r="GQ46" i="65032"/>
  <c r="QB184" i="65032"/>
  <c r="QB248" i="65032" s="1"/>
  <c r="QE57" i="65032"/>
  <c r="GS57" i="65032"/>
  <c r="QC57" i="65032"/>
  <c r="PY248" i="65032"/>
  <c r="PZ248" i="65032" s="1"/>
  <c r="PZ184" i="65032"/>
  <c r="PZ29" i="65032"/>
  <c r="PY156" i="65032"/>
  <c r="PQ259" i="65032"/>
  <c r="PR259" i="65032" s="1"/>
  <c r="PR195" i="65032"/>
  <c r="PW68" i="65032"/>
  <c r="PU68" i="65032"/>
  <c r="PT195" i="65032"/>
  <c r="PT259" i="65032" s="1"/>
  <c r="GQ68" i="65032"/>
  <c r="HA82" i="65032"/>
  <c r="HB82" i="65032" s="1"/>
  <c r="GZ82" i="65032"/>
  <c r="GX82" i="65032" s="1"/>
  <c r="GY82" i="65032" s="1"/>
  <c r="QF61" i="65032"/>
  <c r="QE188" i="65032"/>
  <c r="QE252" i="65032" s="1"/>
  <c r="PS40" i="65032"/>
  <c r="PQ40" i="65032"/>
  <c r="PP167" i="65032"/>
  <c r="PP231" i="65032" s="1"/>
  <c r="GP40" i="65032"/>
  <c r="QD61" i="65032"/>
  <c r="QC188" i="65032"/>
  <c r="PM231" i="65032"/>
  <c r="PN231" i="65032" s="1"/>
  <c r="PN167" i="65032"/>
  <c r="QH209" i="65032"/>
  <c r="QG273" i="65032"/>
  <c r="QH273" i="65032" s="1"/>
  <c r="HC273" i="65032" s="1"/>
  <c r="HA273" i="65032" s="1"/>
  <c r="HB273" i="65032" s="1"/>
  <c r="QG207" i="65032"/>
  <c r="QH80" i="65032"/>
  <c r="HC80" i="65032" s="1"/>
  <c r="QG199" i="65032"/>
  <c r="QH72" i="65032"/>
  <c r="HC72" i="65032" s="1"/>
  <c r="QB29" i="65032"/>
  <c r="QA156" i="65032"/>
  <c r="QA220" i="65032" s="1"/>
  <c r="PQ276" i="65032"/>
  <c r="PR276" i="65032" s="1"/>
  <c r="PR212" i="65032"/>
  <c r="GQ85" i="65032"/>
  <c r="PW85" i="65032"/>
  <c r="PU85" i="65032"/>
  <c r="PT212" i="65032"/>
  <c r="PT276" i="65032" s="1"/>
  <c r="PS45" i="65032"/>
  <c r="PP172" i="65032"/>
  <c r="PP236" i="65032" s="1"/>
  <c r="GP45" i="65032"/>
  <c r="PQ45" i="65032"/>
  <c r="QF64" i="65032"/>
  <c r="QE191" i="65032"/>
  <c r="QE255" i="65032" s="1"/>
  <c r="PU76" i="65032"/>
  <c r="GQ76" i="65032"/>
  <c r="PW76" i="65032"/>
  <c r="PT203" i="65032"/>
  <c r="PT267" i="65032" s="1"/>
  <c r="PQ178" i="65032"/>
  <c r="PR51" i="65032"/>
  <c r="PM236" i="65032"/>
  <c r="PN236" i="65032" s="1"/>
  <c r="PN172" i="65032"/>
  <c r="PS178" i="65032"/>
  <c r="PS242" i="65032" s="1"/>
  <c r="PT51" i="65032"/>
  <c r="PR203" i="65032"/>
  <c r="PQ267" i="65032"/>
  <c r="PR267" i="65032" s="1"/>
  <c r="QC191" i="65032"/>
  <c r="QD64" i="65032"/>
  <c r="PM235" i="65032"/>
  <c r="PN235" i="65032" s="1"/>
  <c r="PN171" i="65032"/>
  <c r="PW157" i="65032"/>
  <c r="PW221" i="65032" s="1"/>
  <c r="PX30" i="65032"/>
  <c r="PU196" i="65032"/>
  <c r="PV69" i="65032"/>
  <c r="PZ37" i="65032"/>
  <c r="PY164" i="65032"/>
  <c r="PV86" i="65032"/>
  <c r="PU213" i="65032"/>
  <c r="PU157" i="65032"/>
  <c r="PV30" i="65032"/>
  <c r="GP44" i="65032"/>
  <c r="PQ44" i="65032"/>
  <c r="PP171" i="65032"/>
  <c r="PP235" i="65032" s="1"/>
  <c r="PS44" i="65032"/>
  <c r="QB37" i="65032"/>
  <c r="QA164" i="65032"/>
  <c r="QA228" i="65032" s="1"/>
  <c r="PX86" i="65032"/>
  <c r="PW213" i="65032"/>
  <c r="PW277" i="65032" s="1"/>
  <c r="PX69" i="65032"/>
  <c r="PW196" i="65032"/>
  <c r="PW260" i="65032" s="1"/>
  <c r="PQ28" i="65032"/>
  <c r="GP28" i="65032"/>
  <c r="PP155" i="65032"/>
  <c r="PP219" i="65032" s="1"/>
  <c r="PS28" i="65032"/>
  <c r="PQ154" i="65032"/>
  <c r="PR27" i="65032"/>
  <c r="PM219" i="65032"/>
  <c r="PN219" i="65032" s="1"/>
  <c r="PN155" i="65032"/>
  <c r="PS154" i="65032"/>
  <c r="PS218" i="65032" s="1"/>
  <c r="PT27" i="65032"/>
  <c r="PU192" i="65032"/>
  <c r="PV65" i="65032"/>
  <c r="PV47" i="65032"/>
  <c r="PU174" i="65032"/>
  <c r="QG163" i="65032"/>
  <c r="QH36" i="65032"/>
  <c r="HC36" i="65032" s="1"/>
  <c r="QF187" i="65032"/>
  <c r="QF251" i="65032" s="1"/>
  <c r="QG60" i="65032"/>
  <c r="GT60" i="65032"/>
  <c r="EK60" i="65032" s="1"/>
  <c r="EL60" i="65032" s="1"/>
  <c r="QH201" i="65032"/>
  <c r="QG265" i="65032"/>
  <c r="QH265" i="65032" s="1"/>
  <c r="HC265" i="65032" s="1"/>
  <c r="HA265" i="65032" s="1"/>
  <c r="HB265" i="65032" s="1"/>
  <c r="PR181" i="65032"/>
  <c r="PQ245" i="65032"/>
  <c r="PR245" i="65032" s="1"/>
  <c r="QA52" i="65032"/>
  <c r="PY52" i="65032"/>
  <c r="GR52" i="65032"/>
  <c r="PX179" i="65032"/>
  <c r="PX243" i="65032" s="1"/>
  <c r="QD202" i="65032"/>
  <c r="QC266" i="65032"/>
  <c r="QD266" i="65032" s="1"/>
  <c r="HA74" i="65032"/>
  <c r="HB74" i="65032" s="1"/>
  <c r="GZ74" i="65032"/>
  <c r="GX74" i="65032" s="1"/>
  <c r="GY74" i="65032" s="1"/>
  <c r="GT75" i="65032"/>
  <c r="EK75" i="65032" s="1"/>
  <c r="EL75" i="65032" s="1"/>
  <c r="QG75" i="65032"/>
  <c r="QF202" i="65032"/>
  <c r="QF266" i="65032" s="1"/>
  <c r="PU186" i="65032"/>
  <c r="PV59" i="65032"/>
  <c r="PX65" i="65032"/>
  <c r="PW192" i="65032"/>
  <c r="PW256" i="65032" s="1"/>
  <c r="PU262" i="65032"/>
  <c r="PV262" i="65032" s="1"/>
  <c r="PV198" i="65032"/>
  <c r="PW54" i="65032"/>
  <c r="PT181" i="65032"/>
  <c r="PT245" i="65032" s="1"/>
  <c r="PU54" i="65032"/>
  <c r="GQ54" i="65032"/>
  <c r="QH194" i="65032"/>
  <c r="QG258" i="65032"/>
  <c r="QH258" i="65032" s="1"/>
  <c r="HC258" i="65032" s="1"/>
  <c r="HA258" i="65032" s="1"/>
  <c r="HB258" i="65032" s="1"/>
  <c r="QA71" i="65032"/>
  <c r="GR71" i="65032"/>
  <c r="PY71" i="65032"/>
  <c r="PX198" i="65032"/>
  <c r="PX262" i="65032" s="1"/>
  <c r="PV83" i="65032"/>
  <c r="PU210" i="65032"/>
  <c r="PX59" i="65032"/>
  <c r="PW186" i="65032"/>
  <c r="PW250" i="65032" s="1"/>
  <c r="PX47" i="65032"/>
  <c r="PW174" i="65032"/>
  <c r="PW238" i="65032" s="1"/>
  <c r="PQ230" i="65032"/>
  <c r="PR230" i="65032" s="1"/>
  <c r="PR166" i="65032"/>
  <c r="PV179" i="65032"/>
  <c r="PU243" i="65032"/>
  <c r="PV243" i="65032" s="1"/>
  <c r="PX83" i="65032"/>
  <c r="PW210" i="65032"/>
  <c r="PW274" i="65032" s="1"/>
  <c r="QC251" i="65032"/>
  <c r="QD251" i="65032" s="1"/>
  <c r="QD187" i="65032"/>
  <c r="HA67" i="65032"/>
  <c r="HB67" i="65032" s="1"/>
  <c r="GZ67" i="65032"/>
  <c r="GX67" i="65032" s="1"/>
  <c r="GY67" i="65032" s="1"/>
  <c r="PW39" i="65032"/>
  <c r="PT166" i="65032"/>
  <c r="PT230" i="65032" s="1"/>
  <c r="GQ39" i="65032"/>
  <c r="PU39" i="65032"/>
  <c r="PW77" i="65032"/>
  <c r="GQ77" i="65032"/>
  <c r="PU77" i="65032"/>
  <c r="PT204" i="65032"/>
  <c r="PT268" i="65032" s="1"/>
  <c r="PQ268" i="65032"/>
  <c r="PR268" i="65032" s="1"/>
  <c r="PR204" i="65032"/>
  <c r="PW55" i="65032"/>
  <c r="PU55" i="65032"/>
  <c r="GQ55" i="65032"/>
  <c r="PT182" i="65032"/>
  <c r="PT246" i="65032" s="1"/>
  <c r="PR182" i="65032"/>
  <c r="PQ246" i="65032"/>
  <c r="PR246" i="65032" s="1"/>
  <c r="PW53" i="65032"/>
  <c r="PU53" i="65032"/>
  <c r="PT180" i="65032"/>
  <c r="PT244" i="65032" s="1"/>
  <c r="GQ53" i="65032"/>
  <c r="PQ244" i="65032"/>
  <c r="PR244" i="65032" s="1"/>
  <c r="PR180" i="65032"/>
  <c r="PQ249" i="65032"/>
  <c r="PR249" i="65032" s="1"/>
  <c r="PR185" i="65032"/>
  <c r="PW58" i="65032"/>
  <c r="PT185" i="65032"/>
  <c r="PT249" i="65032" s="1"/>
  <c r="PU58" i="65032"/>
  <c r="GQ58" i="65032"/>
  <c r="QG257" i="65032" l="1"/>
  <c r="QH257" i="65032" s="1"/>
  <c r="HC257" i="65032" s="1"/>
  <c r="HA257" i="65032" s="1"/>
  <c r="HB257" i="65032" s="1"/>
  <c r="QH193" i="65032"/>
  <c r="HA66" i="65032"/>
  <c r="HB66" i="65032" s="1"/>
  <c r="GZ66" i="65032"/>
  <c r="GX66" i="65032" s="1"/>
  <c r="GY66" i="65032" s="1"/>
  <c r="QH48" i="65032"/>
  <c r="HC48" i="65032" s="1"/>
  <c r="QG175" i="65032"/>
  <c r="PT176" i="65032"/>
  <c r="PT240" i="65032" s="1"/>
  <c r="PU49" i="65032"/>
  <c r="PW49" i="65032"/>
  <c r="GQ49" i="65032"/>
  <c r="PR176" i="65032"/>
  <c r="PQ240" i="65032"/>
  <c r="PR240" i="65032" s="1"/>
  <c r="PR165" i="65032"/>
  <c r="PQ229" i="65032"/>
  <c r="PR229" i="65032" s="1"/>
  <c r="PW32" i="65032"/>
  <c r="PU32" i="65032"/>
  <c r="PT159" i="65032"/>
  <c r="PT223" i="65032" s="1"/>
  <c r="GQ32" i="65032"/>
  <c r="GZ31" i="65032"/>
  <c r="PU38" i="65032"/>
  <c r="PW38" i="65032"/>
  <c r="PT165" i="65032"/>
  <c r="PT229" i="65032" s="1"/>
  <c r="GQ38" i="65032"/>
  <c r="PR159" i="65032"/>
  <c r="PQ223" i="65032"/>
  <c r="PR223" i="65032" s="1"/>
  <c r="QH158" i="65032"/>
  <c r="QG222" i="65032"/>
  <c r="QH222" i="65032" s="1"/>
  <c r="HC222" i="65032" s="1"/>
  <c r="PX43" i="65032"/>
  <c r="PW170" i="65032"/>
  <c r="PW234" i="65032" s="1"/>
  <c r="PU170" i="65032"/>
  <c r="PV43" i="65032"/>
  <c r="HA78" i="65032"/>
  <c r="HB78" i="65032" s="1"/>
  <c r="GZ78" i="65032"/>
  <c r="GX78" i="65032" s="1"/>
  <c r="GY78" i="65032" s="1"/>
  <c r="QA168" i="65032"/>
  <c r="QA232" i="65032" s="1"/>
  <c r="QB41" i="65032"/>
  <c r="QG269" i="65032"/>
  <c r="QH269" i="65032" s="1"/>
  <c r="HC269" i="65032" s="1"/>
  <c r="HA269" i="65032" s="1"/>
  <c r="HB269" i="65032" s="1"/>
  <c r="QH205" i="65032"/>
  <c r="PU233" i="65032"/>
  <c r="PV233" i="65032" s="1"/>
  <c r="PV169" i="65032"/>
  <c r="PY42" i="65032"/>
  <c r="GR42" i="65032"/>
  <c r="PX169" i="65032"/>
  <c r="PX233" i="65032" s="1"/>
  <c r="QA42" i="65032"/>
  <c r="PZ41" i="65032"/>
  <c r="PY168" i="65032"/>
  <c r="PR33" i="65032"/>
  <c r="PQ160" i="65032"/>
  <c r="PT33" i="65032"/>
  <c r="PS160" i="65032"/>
  <c r="PS224" i="65032" s="1"/>
  <c r="QC184" i="65032"/>
  <c r="QD57" i="65032"/>
  <c r="PV46" i="65032"/>
  <c r="PU173" i="65032"/>
  <c r="PX46" i="65032"/>
  <c r="PW173" i="65032"/>
  <c r="PW237" i="65032" s="1"/>
  <c r="QF57" i="65032"/>
  <c r="QE184" i="65032"/>
  <c r="QE248" i="65032" s="1"/>
  <c r="PZ200" i="65032"/>
  <c r="PY264" i="65032"/>
  <c r="PZ264" i="65032" s="1"/>
  <c r="GS73" i="65032"/>
  <c r="QE73" i="65032"/>
  <c r="QB200" i="65032"/>
  <c r="QB264" i="65032" s="1"/>
  <c r="QC73" i="65032"/>
  <c r="PR40" i="65032"/>
  <c r="PQ167" i="65032"/>
  <c r="PY220" i="65032"/>
  <c r="PZ220" i="65032" s="1"/>
  <c r="PZ156" i="65032"/>
  <c r="HA80" i="65032"/>
  <c r="HB80" i="65032" s="1"/>
  <c r="GZ80" i="65032"/>
  <c r="GX80" i="65032" s="1"/>
  <c r="GY80" i="65032" s="1"/>
  <c r="QC252" i="65032"/>
  <c r="QD252" i="65032" s="1"/>
  <c r="QD188" i="65032"/>
  <c r="PV68" i="65032"/>
  <c r="PU195" i="65032"/>
  <c r="QE29" i="65032"/>
  <c r="GS29" i="65032"/>
  <c r="QB156" i="65032"/>
  <c r="QB220" i="65032" s="1"/>
  <c r="QC29" i="65032"/>
  <c r="QH207" i="65032"/>
  <c r="QG271" i="65032"/>
  <c r="QH271" i="65032" s="1"/>
  <c r="HC271" i="65032" s="1"/>
  <c r="HA271" i="65032" s="1"/>
  <c r="HB271" i="65032" s="1"/>
  <c r="GT61" i="65032"/>
  <c r="EK61" i="65032" s="1"/>
  <c r="EL61" i="65032" s="1"/>
  <c r="QG61" i="65032"/>
  <c r="QF188" i="65032"/>
  <c r="QF252" i="65032" s="1"/>
  <c r="HA72" i="65032"/>
  <c r="HB72" i="65032" s="1"/>
  <c r="GZ72" i="65032"/>
  <c r="GX72" i="65032" s="1"/>
  <c r="GY72" i="65032" s="1"/>
  <c r="QH199" i="65032"/>
  <c r="QG263" i="65032"/>
  <c r="QH263" i="65032" s="1"/>
  <c r="HC263" i="65032" s="1"/>
  <c r="HA263" i="65032" s="1"/>
  <c r="HB263" i="65032" s="1"/>
  <c r="PT40" i="65032"/>
  <c r="PS167" i="65032"/>
  <c r="PS231" i="65032" s="1"/>
  <c r="PW195" i="65032"/>
  <c r="PW259" i="65032" s="1"/>
  <c r="PX68" i="65032"/>
  <c r="PX85" i="65032"/>
  <c r="PW212" i="65032"/>
  <c r="PW276" i="65032" s="1"/>
  <c r="GP24" i="65032"/>
  <c r="PU51" i="65032"/>
  <c r="PT178" i="65032"/>
  <c r="PT242" i="65032" s="1"/>
  <c r="PW51" i="65032"/>
  <c r="GQ51" i="65032"/>
  <c r="PX76" i="65032"/>
  <c r="PW203" i="65032"/>
  <c r="PW267" i="65032" s="1"/>
  <c r="QF191" i="65032"/>
  <c r="QF255" i="65032" s="1"/>
  <c r="QG64" i="65032"/>
  <c r="GT64" i="65032"/>
  <c r="EK64" i="65032" s="1"/>
  <c r="EL64" i="65032" s="1"/>
  <c r="PT45" i="65032"/>
  <c r="PS172" i="65032"/>
  <c r="PS236" i="65032" s="1"/>
  <c r="QC255" i="65032"/>
  <c r="QD255" i="65032" s="1"/>
  <c r="QD191" i="65032"/>
  <c r="PR45" i="65032"/>
  <c r="PQ172" i="65032"/>
  <c r="PQ242" i="65032"/>
  <c r="PR242" i="65032" s="1"/>
  <c r="PR178" i="65032"/>
  <c r="PV76" i="65032"/>
  <c r="PU203" i="65032"/>
  <c r="PV85" i="65032"/>
  <c r="PU212" i="65032"/>
  <c r="GQ27" i="65032"/>
  <c r="PU27" i="65032"/>
  <c r="PW27" i="65032"/>
  <c r="PT154" i="65032"/>
  <c r="PT218" i="65032" s="1"/>
  <c r="PQ171" i="65032"/>
  <c r="PR44" i="65032"/>
  <c r="PY228" i="65032"/>
  <c r="PZ228" i="65032" s="1"/>
  <c r="PZ164" i="65032"/>
  <c r="QA30" i="65032"/>
  <c r="PY30" i="65032"/>
  <c r="GR30" i="65032"/>
  <c r="PX157" i="65032"/>
  <c r="PX221" i="65032" s="1"/>
  <c r="PR154" i="65032"/>
  <c r="PQ218" i="65032"/>
  <c r="PR218" i="65032" s="1"/>
  <c r="PQ155" i="65032"/>
  <c r="PR28" i="65032"/>
  <c r="QE37" i="65032"/>
  <c r="QB164" i="65032"/>
  <c r="QB228" i="65032" s="1"/>
  <c r="QC37" i="65032"/>
  <c r="GS37" i="65032"/>
  <c r="PT28" i="65032"/>
  <c r="PS155" i="65032"/>
  <c r="PS219" i="65032" s="1"/>
  <c r="PT44" i="65032"/>
  <c r="PS171" i="65032"/>
  <c r="PS235" i="65032" s="1"/>
  <c r="PV213" i="65032"/>
  <c r="PU277" i="65032"/>
  <c r="PV277" i="65032" s="1"/>
  <c r="PX196" i="65032"/>
  <c r="PX260" i="65032" s="1"/>
  <c r="PY69" i="65032"/>
  <c r="QA69" i="65032"/>
  <c r="GR69" i="65032"/>
  <c r="PX213" i="65032"/>
  <c r="PX277" i="65032" s="1"/>
  <c r="GR86" i="65032"/>
  <c r="QA86" i="65032"/>
  <c r="PY86" i="65032"/>
  <c r="PV157" i="65032"/>
  <c r="PU221" i="65032"/>
  <c r="PV221" i="65032" s="1"/>
  <c r="PV196" i="65032"/>
  <c r="PU260" i="65032"/>
  <c r="PV260" i="65032" s="1"/>
  <c r="PY198" i="65032"/>
  <c r="PZ71" i="65032"/>
  <c r="PX210" i="65032"/>
  <c r="PX274" i="65032" s="1"/>
  <c r="PY83" i="65032"/>
  <c r="QA83" i="65032"/>
  <c r="GR83" i="65032"/>
  <c r="GZ36" i="65032"/>
  <c r="PV174" i="65032"/>
  <c r="PU238" i="65032"/>
  <c r="PV238" i="65032" s="1"/>
  <c r="PX54" i="65032"/>
  <c r="PW181" i="65032"/>
  <c r="PW245" i="65032" s="1"/>
  <c r="GR65" i="65032"/>
  <c r="QA65" i="65032"/>
  <c r="PY65" i="65032"/>
  <c r="PX192" i="65032"/>
  <c r="PX256" i="65032" s="1"/>
  <c r="PZ52" i="65032"/>
  <c r="PY179" i="65032"/>
  <c r="PW166" i="65032"/>
  <c r="PW230" i="65032" s="1"/>
  <c r="PX39" i="65032"/>
  <c r="PU274" i="65032"/>
  <c r="PV274" i="65032" s="1"/>
  <c r="PV210" i="65032"/>
  <c r="QB52" i="65032"/>
  <c r="QA179" i="65032"/>
  <c r="QA243" i="65032" s="1"/>
  <c r="QG187" i="65032"/>
  <c r="QH60" i="65032"/>
  <c r="HC60" i="65032" s="1"/>
  <c r="QA47" i="65032"/>
  <c r="PY47" i="65032"/>
  <c r="GR47" i="65032"/>
  <c r="PX174" i="65032"/>
  <c r="PX238" i="65032" s="1"/>
  <c r="PY59" i="65032"/>
  <c r="GR59" i="65032"/>
  <c r="QA59" i="65032"/>
  <c r="PX186" i="65032"/>
  <c r="PX250" i="65032" s="1"/>
  <c r="QH75" i="65032"/>
  <c r="HC75" i="65032" s="1"/>
  <c r="QG202" i="65032"/>
  <c r="QG227" i="65032"/>
  <c r="QH227" i="65032" s="1"/>
  <c r="HC227" i="65032" s="1"/>
  <c r="QH163" i="65032"/>
  <c r="PU166" i="65032"/>
  <c r="PV39" i="65032"/>
  <c r="QB71" i="65032"/>
  <c r="QA198" i="65032"/>
  <c r="QA262" i="65032" s="1"/>
  <c r="PU181" i="65032"/>
  <c r="PV54" i="65032"/>
  <c r="PV186" i="65032"/>
  <c r="PU250" i="65032"/>
  <c r="PV250" i="65032" s="1"/>
  <c r="PU256" i="65032"/>
  <c r="PV256" i="65032" s="1"/>
  <c r="PV192" i="65032"/>
  <c r="PU204" i="65032"/>
  <c r="PV77" i="65032"/>
  <c r="PW204" i="65032"/>
  <c r="PW268" i="65032" s="1"/>
  <c r="PX77" i="65032"/>
  <c r="PX53" i="65032"/>
  <c r="PW180" i="65032"/>
  <c r="PW244" i="65032" s="1"/>
  <c r="PV55" i="65032"/>
  <c r="PU182" i="65032"/>
  <c r="PV53" i="65032"/>
  <c r="PU180" i="65032"/>
  <c r="PX55" i="65032"/>
  <c r="PW182" i="65032"/>
  <c r="PW246" i="65032" s="1"/>
  <c r="PV58" i="65032"/>
  <c r="PU185" i="65032"/>
  <c r="PW185" i="65032"/>
  <c r="PW249" i="65032" s="1"/>
  <c r="PX58" i="65032"/>
  <c r="QG239" i="65032" l="1"/>
  <c r="QH239" i="65032" s="1"/>
  <c r="HC239" i="65032" s="1"/>
  <c r="QH175" i="65032"/>
  <c r="GZ48" i="65032"/>
  <c r="PW176" i="65032"/>
  <c r="PW240" i="65032" s="1"/>
  <c r="PX49" i="65032"/>
  <c r="PV49" i="65032"/>
  <c r="PU176" i="65032"/>
  <c r="PV32" i="65032"/>
  <c r="PU159" i="65032"/>
  <c r="PW159" i="65032"/>
  <c r="PW223" i="65032" s="1"/>
  <c r="PX32" i="65032"/>
  <c r="PX38" i="65032"/>
  <c r="PW165" i="65032"/>
  <c r="PW229" i="65032" s="1"/>
  <c r="PV38" i="65032"/>
  <c r="PU165" i="65032"/>
  <c r="PU234" i="65032"/>
  <c r="PV234" i="65032" s="1"/>
  <c r="PV170" i="65032"/>
  <c r="QA43" i="65032"/>
  <c r="PY43" i="65032"/>
  <c r="PX170" i="65032"/>
  <c r="PX234" i="65032" s="1"/>
  <c r="GR43" i="65032"/>
  <c r="QB42" i="65032"/>
  <c r="QA169" i="65032"/>
  <c r="QA233" i="65032" s="1"/>
  <c r="GS41" i="65032"/>
  <c r="QC41" i="65032"/>
  <c r="QE41" i="65032"/>
  <c r="QB168" i="65032"/>
  <c r="QB232" i="65032" s="1"/>
  <c r="PY232" i="65032"/>
  <c r="PZ232" i="65032" s="1"/>
  <c r="PZ168" i="65032"/>
  <c r="PZ42" i="65032"/>
  <c r="PY169" i="65032"/>
  <c r="PU33" i="65032"/>
  <c r="PW33" i="65032"/>
  <c r="GQ33" i="65032"/>
  <c r="PT160" i="65032"/>
  <c r="PT224" i="65032" s="1"/>
  <c r="PR160" i="65032"/>
  <c r="PQ224" i="65032"/>
  <c r="PR224" i="65032" s="1"/>
  <c r="QC200" i="65032"/>
  <c r="QD73" i="65032"/>
  <c r="GR46" i="65032"/>
  <c r="QA46" i="65032"/>
  <c r="PY46" i="65032"/>
  <c r="PX173" i="65032"/>
  <c r="PX237" i="65032" s="1"/>
  <c r="QE200" i="65032"/>
  <c r="QE264" i="65032" s="1"/>
  <c r="QF73" i="65032"/>
  <c r="PU237" i="65032"/>
  <c r="PV237" i="65032" s="1"/>
  <c r="PV173" i="65032"/>
  <c r="GT57" i="65032"/>
  <c r="EK57" i="65032" s="1"/>
  <c r="EL57" i="65032" s="1"/>
  <c r="QF184" i="65032"/>
  <c r="QF248" i="65032" s="1"/>
  <c r="QG57" i="65032"/>
  <c r="QD184" i="65032"/>
  <c r="QC248" i="65032"/>
  <c r="QD248" i="65032" s="1"/>
  <c r="PU40" i="65032"/>
  <c r="GQ40" i="65032"/>
  <c r="PW40" i="65032"/>
  <c r="PT167" i="65032"/>
  <c r="PT231" i="65032" s="1"/>
  <c r="PY68" i="65032"/>
  <c r="PX195" i="65032"/>
  <c r="PX259" i="65032" s="1"/>
  <c r="QA68" i="65032"/>
  <c r="GR68" i="65032"/>
  <c r="QE156" i="65032"/>
  <c r="QE220" i="65032" s="1"/>
  <c r="QF29" i="65032"/>
  <c r="QH61" i="65032"/>
  <c r="HC61" i="65032" s="1"/>
  <c r="QG188" i="65032"/>
  <c r="QD29" i="65032"/>
  <c r="QC156" i="65032"/>
  <c r="PU259" i="65032"/>
  <c r="PV259" i="65032" s="1"/>
  <c r="PV195" i="65032"/>
  <c r="PR167" i="65032"/>
  <c r="PQ231" i="65032"/>
  <c r="PR231" i="65032" s="1"/>
  <c r="PU276" i="65032"/>
  <c r="PV276" i="65032" s="1"/>
  <c r="PV212" i="65032"/>
  <c r="GR76" i="65032"/>
  <c r="PX203" i="65032"/>
  <c r="PX267" i="65032" s="1"/>
  <c r="QA76" i="65032"/>
  <c r="PY76" i="65032"/>
  <c r="PU178" i="65032"/>
  <c r="PV51" i="65032"/>
  <c r="QH64" i="65032"/>
  <c r="HC64" i="65032" s="1"/>
  <c r="QG191" i="65032"/>
  <c r="PU267" i="65032"/>
  <c r="PV267" i="65032" s="1"/>
  <c r="PV203" i="65032"/>
  <c r="PR172" i="65032"/>
  <c r="PQ236" i="65032"/>
  <c r="PR236" i="65032" s="1"/>
  <c r="PX51" i="65032"/>
  <c r="PW178" i="65032"/>
  <c r="PW242" i="65032" s="1"/>
  <c r="PW45" i="65032"/>
  <c r="PT172" i="65032"/>
  <c r="PT236" i="65032" s="1"/>
  <c r="PU45" i="65032"/>
  <c r="GQ45" i="65032"/>
  <c r="PY85" i="65032"/>
  <c r="PX212" i="65032"/>
  <c r="PX276" i="65032" s="1"/>
  <c r="GR85" i="65032"/>
  <c r="QA85" i="65032"/>
  <c r="PY213" i="65032"/>
  <c r="PZ86" i="65032"/>
  <c r="PZ30" i="65032"/>
  <c r="PY157" i="65032"/>
  <c r="QA213" i="65032"/>
  <c r="QA277" i="65032" s="1"/>
  <c r="QB86" i="65032"/>
  <c r="QA196" i="65032"/>
  <c r="QA260" i="65032" s="1"/>
  <c r="QB69" i="65032"/>
  <c r="PT155" i="65032"/>
  <c r="PT219" i="65032" s="1"/>
  <c r="PU28" i="65032"/>
  <c r="PW28" i="65032"/>
  <c r="GQ28" i="65032"/>
  <c r="QF37" i="65032"/>
  <c r="QE164" i="65032"/>
  <c r="QE228" i="65032" s="1"/>
  <c r="QB30" i="65032"/>
  <c r="QA157" i="65032"/>
  <c r="QA221" i="65032" s="1"/>
  <c r="PQ235" i="65032"/>
  <c r="PR235" i="65032" s="1"/>
  <c r="PR171" i="65032"/>
  <c r="PX27" i="65032"/>
  <c r="PW154" i="65032"/>
  <c r="PW218" i="65032" s="1"/>
  <c r="PZ69" i="65032"/>
  <c r="PY196" i="65032"/>
  <c r="PV27" i="65032"/>
  <c r="PU154" i="65032"/>
  <c r="PW44" i="65032"/>
  <c r="GQ44" i="65032"/>
  <c r="PT171" i="65032"/>
  <c r="PT235" i="65032" s="1"/>
  <c r="PU44" i="65032"/>
  <c r="QD37" i="65032"/>
  <c r="QC164" i="65032"/>
  <c r="PQ219" i="65032"/>
  <c r="PR219" i="65032" s="1"/>
  <c r="PR155" i="65032"/>
  <c r="PZ65" i="65032"/>
  <c r="PY192" i="65032"/>
  <c r="PY54" i="65032"/>
  <c r="PX181" i="65032"/>
  <c r="PX245" i="65032" s="1"/>
  <c r="QA54" i="65032"/>
  <c r="GR54" i="65032"/>
  <c r="PU245" i="65032"/>
  <c r="PV245" i="65032" s="1"/>
  <c r="PV181" i="65032"/>
  <c r="QG266" i="65032"/>
  <c r="QH266" i="65032" s="1"/>
  <c r="HC266" i="65032" s="1"/>
  <c r="HA266" i="65032" s="1"/>
  <c r="HB266" i="65032" s="1"/>
  <c r="QH202" i="65032"/>
  <c r="PZ47" i="65032"/>
  <c r="PY174" i="65032"/>
  <c r="PX166" i="65032"/>
  <c r="PX230" i="65032" s="1"/>
  <c r="GR39" i="65032"/>
  <c r="QA39" i="65032"/>
  <c r="PY39" i="65032"/>
  <c r="PY243" i="65032"/>
  <c r="PZ243" i="65032" s="1"/>
  <c r="PZ179" i="65032"/>
  <c r="QA192" i="65032"/>
  <c r="QA256" i="65032" s="1"/>
  <c r="QB65" i="65032"/>
  <c r="QH187" i="65032"/>
  <c r="QG251" i="65032"/>
  <c r="QH251" i="65032" s="1"/>
  <c r="HC251" i="65032" s="1"/>
  <c r="HA75" i="65032"/>
  <c r="HB75" i="65032" s="1"/>
  <c r="GZ75" i="65032"/>
  <c r="GX75" i="65032" s="1"/>
  <c r="GY75" i="65032" s="1"/>
  <c r="PZ59" i="65032"/>
  <c r="PY186" i="65032"/>
  <c r="QB47" i="65032"/>
  <c r="QA174" i="65032"/>
  <c r="QA238" i="65032" s="1"/>
  <c r="QA210" i="65032"/>
  <c r="QA274" i="65032" s="1"/>
  <c r="QB83" i="65032"/>
  <c r="QB59" i="65032"/>
  <c r="QA186" i="65032"/>
  <c r="QA250" i="65032" s="1"/>
  <c r="QC52" i="65032"/>
  <c r="QE52" i="65032"/>
  <c r="GS52" i="65032"/>
  <c r="QB179" i="65032"/>
  <c r="QB243" i="65032" s="1"/>
  <c r="GS71" i="65032"/>
  <c r="QB198" i="65032"/>
  <c r="QB262" i="65032" s="1"/>
  <c r="QE71" i="65032"/>
  <c r="QC71" i="65032"/>
  <c r="PU230" i="65032"/>
  <c r="PV230" i="65032" s="1"/>
  <c r="PV166" i="65032"/>
  <c r="GZ60" i="65032"/>
  <c r="PZ83" i="65032"/>
  <c r="PY210" i="65032"/>
  <c r="PZ198" i="65032"/>
  <c r="PY262" i="65032"/>
  <c r="PZ262" i="65032" s="1"/>
  <c r="PY77" i="65032"/>
  <c r="QA77" i="65032"/>
  <c r="GR77" i="65032"/>
  <c r="PX204" i="65032"/>
  <c r="PX268" i="65032" s="1"/>
  <c r="PV204" i="65032"/>
  <c r="PU268" i="65032"/>
  <c r="PV268" i="65032" s="1"/>
  <c r="QA55" i="65032"/>
  <c r="PY55" i="65032"/>
  <c r="PX182" i="65032"/>
  <c r="PX246" i="65032" s="1"/>
  <c r="GR55" i="65032"/>
  <c r="PU246" i="65032"/>
  <c r="PV246" i="65032" s="1"/>
  <c r="PV182" i="65032"/>
  <c r="PV180" i="65032"/>
  <c r="PU244" i="65032"/>
  <c r="PV244" i="65032" s="1"/>
  <c r="PY53" i="65032"/>
  <c r="GR53" i="65032"/>
  <c r="QA53" i="65032"/>
  <c r="PX180" i="65032"/>
  <c r="PX244" i="65032" s="1"/>
  <c r="PY58" i="65032"/>
  <c r="QA58" i="65032"/>
  <c r="GR58" i="65032"/>
  <c r="PX185" i="65032"/>
  <c r="PX249" i="65032" s="1"/>
  <c r="PV185" i="65032"/>
  <c r="PU249" i="65032"/>
  <c r="PV249" i="65032" s="1"/>
  <c r="PU240" i="65032" l="1"/>
  <c r="PV240" i="65032" s="1"/>
  <c r="PV176" i="65032"/>
  <c r="PX176" i="65032"/>
  <c r="PX240" i="65032" s="1"/>
  <c r="PY49" i="65032"/>
  <c r="QA49" i="65032"/>
  <c r="GR49" i="65032"/>
  <c r="PV165" i="65032"/>
  <c r="PU229" i="65032"/>
  <c r="PV229" i="65032" s="1"/>
  <c r="PX159" i="65032"/>
  <c r="PX223" i="65032" s="1"/>
  <c r="GR32" i="65032"/>
  <c r="PY32" i="65032"/>
  <c r="QA32" i="65032"/>
  <c r="PU223" i="65032"/>
  <c r="PV223" i="65032" s="1"/>
  <c r="PV159" i="65032"/>
  <c r="PX165" i="65032"/>
  <c r="PX229" i="65032" s="1"/>
  <c r="GR38" i="65032"/>
  <c r="QA38" i="65032"/>
  <c r="PY38" i="65032"/>
  <c r="PZ43" i="65032"/>
  <c r="PY170" i="65032"/>
  <c r="QA170" i="65032"/>
  <c r="QA234" i="65032" s="1"/>
  <c r="QB43" i="65032"/>
  <c r="PY233" i="65032"/>
  <c r="PZ233" i="65032" s="1"/>
  <c r="PZ169" i="65032"/>
  <c r="QC168" i="65032"/>
  <c r="QD41" i="65032"/>
  <c r="QF41" i="65032"/>
  <c r="QE168" i="65032"/>
  <c r="QE232" i="65032" s="1"/>
  <c r="QC42" i="65032"/>
  <c r="QE42" i="65032"/>
  <c r="QB169" i="65032"/>
  <c r="QB233" i="65032" s="1"/>
  <c r="GS42" i="65032"/>
  <c r="PX33" i="65032"/>
  <c r="PW160" i="65032"/>
  <c r="PW224" i="65032" s="1"/>
  <c r="PU160" i="65032"/>
  <c r="PV33" i="65032"/>
  <c r="QA173" i="65032"/>
  <c r="QA237" i="65032" s="1"/>
  <c r="QB46" i="65032"/>
  <c r="QG73" i="65032"/>
  <c r="QF200" i="65032"/>
  <c r="QF264" i="65032" s="1"/>
  <c r="GT73" i="65032"/>
  <c r="EK73" i="65032" s="1"/>
  <c r="EL73" i="65032" s="1"/>
  <c r="QH57" i="65032"/>
  <c r="HC57" i="65032" s="1"/>
  <c r="QG184" i="65032"/>
  <c r="PY173" i="65032"/>
  <c r="PZ46" i="65032"/>
  <c r="QD200" i="65032"/>
  <c r="QC264" i="65032"/>
  <c r="QD264" i="65032" s="1"/>
  <c r="QC220" i="65032"/>
  <c r="QD220" i="65032" s="1"/>
  <c r="QD156" i="65032"/>
  <c r="QG252" i="65032"/>
  <c r="QH252" i="65032" s="1"/>
  <c r="HC252" i="65032" s="1"/>
  <c r="QH188" i="65032"/>
  <c r="GZ61" i="65032"/>
  <c r="QB68" i="65032"/>
  <c r="QA195" i="65032"/>
  <c r="QA259" i="65032" s="1"/>
  <c r="PX40" i="65032"/>
  <c r="PW167" i="65032"/>
  <c r="PW231" i="65032" s="1"/>
  <c r="QF156" i="65032"/>
  <c r="QF220" i="65032" s="1"/>
  <c r="GT29" i="65032"/>
  <c r="EK29" i="65032" s="1"/>
  <c r="EL29" i="65032" s="1"/>
  <c r="QG29" i="65032"/>
  <c r="PY195" i="65032"/>
  <c r="PZ68" i="65032"/>
  <c r="PV40" i="65032"/>
  <c r="PU167" i="65032"/>
  <c r="QB85" i="65032"/>
  <c r="QA212" i="65032"/>
  <c r="QA276" i="65032" s="1"/>
  <c r="PV45" i="65032"/>
  <c r="PU172" i="65032"/>
  <c r="PX178" i="65032"/>
  <c r="PX242" i="65032" s="1"/>
  <c r="PY51" i="65032"/>
  <c r="QA51" i="65032"/>
  <c r="GR51" i="65032"/>
  <c r="PV178" i="65032"/>
  <c r="PU242" i="65032"/>
  <c r="PV242" i="65032" s="1"/>
  <c r="QG255" i="65032"/>
  <c r="QH255" i="65032" s="1"/>
  <c r="HC255" i="65032" s="1"/>
  <c r="HA255" i="65032" s="1"/>
  <c r="HB255" i="65032" s="1"/>
  <c r="QH191" i="65032"/>
  <c r="PZ76" i="65032"/>
  <c r="PY203" i="65032"/>
  <c r="PY212" i="65032"/>
  <c r="PZ85" i="65032"/>
  <c r="PW172" i="65032"/>
  <c r="PW236" i="65032" s="1"/>
  <c r="PX45" i="65032"/>
  <c r="GZ64" i="65032"/>
  <c r="GX64" i="65032" s="1"/>
  <c r="GY64" i="65032" s="1"/>
  <c r="HA64" i="65032"/>
  <c r="HB64" i="65032" s="1"/>
  <c r="QB76" i="65032"/>
  <c r="QA203" i="65032"/>
  <c r="QA267" i="65032" s="1"/>
  <c r="QC228" i="65032"/>
  <c r="QD228" i="65032" s="1"/>
  <c r="QD164" i="65032"/>
  <c r="GQ24" i="65032"/>
  <c r="QC69" i="65032"/>
  <c r="QE69" i="65032"/>
  <c r="GS69" i="65032"/>
  <c r="QB196" i="65032"/>
  <c r="QB260" i="65032" s="1"/>
  <c r="PZ157" i="65032"/>
  <c r="PY221" i="65032"/>
  <c r="PZ221" i="65032" s="1"/>
  <c r="PX44" i="65032"/>
  <c r="PW171" i="65032"/>
  <c r="PW235" i="65032" s="1"/>
  <c r="GR27" i="65032"/>
  <c r="PX154" i="65032"/>
  <c r="PX218" i="65032" s="1"/>
  <c r="QA27" i="65032"/>
  <c r="PY27" i="65032"/>
  <c r="QE30" i="65032"/>
  <c r="QC30" i="65032"/>
  <c r="GS30" i="65032"/>
  <c r="QB157" i="65032"/>
  <c r="QB221" i="65032" s="1"/>
  <c r="PW155" i="65032"/>
  <c r="PW219" i="65032" s="1"/>
  <c r="PX28" i="65032"/>
  <c r="PV44" i="65032"/>
  <c r="PU171" i="65032"/>
  <c r="PV154" i="65032"/>
  <c r="PU218" i="65032"/>
  <c r="PV218" i="65032" s="1"/>
  <c r="PZ196" i="65032"/>
  <c r="PY260" i="65032"/>
  <c r="PZ260" i="65032" s="1"/>
  <c r="PU155" i="65032"/>
  <c r="PV28" i="65032"/>
  <c r="QC86" i="65032"/>
  <c r="QB213" i="65032"/>
  <c r="QB277" i="65032" s="1"/>
  <c r="QE86" i="65032"/>
  <c r="GS86" i="65032"/>
  <c r="QF164" i="65032"/>
  <c r="QF228" i="65032" s="1"/>
  <c r="GT37" i="65032"/>
  <c r="EK37" i="65032" s="1"/>
  <c r="EL37" i="65032" s="1"/>
  <c r="QG37" i="65032"/>
  <c r="PZ213" i="65032"/>
  <c r="PY277" i="65032"/>
  <c r="PZ277" i="65032" s="1"/>
  <c r="PY274" i="65032"/>
  <c r="PZ274" i="65032" s="1"/>
  <c r="PZ210" i="65032"/>
  <c r="QF52" i="65032"/>
  <c r="QE179" i="65032"/>
  <c r="QE243" i="65032" s="1"/>
  <c r="QC83" i="65032"/>
  <c r="QB210" i="65032"/>
  <c r="QB274" i="65032" s="1"/>
  <c r="QE83" i="65032"/>
  <c r="GS83" i="65032"/>
  <c r="PZ186" i="65032"/>
  <c r="PY250" i="65032"/>
  <c r="PZ250" i="65032" s="1"/>
  <c r="PZ174" i="65032"/>
  <c r="PY238" i="65032"/>
  <c r="PZ238" i="65032" s="1"/>
  <c r="QC179" i="65032"/>
  <c r="QD52" i="65032"/>
  <c r="QE65" i="65032"/>
  <c r="QC65" i="65032"/>
  <c r="GS65" i="65032"/>
  <c r="QB192" i="65032"/>
  <c r="QB256" i="65032" s="1"/>
  <c r="PY166" i="65032"/>
  <c r="PZ39" i="65032"/>
  <c r="PZ54" i="65032"/>
  <c r="PY181" i="65032"/>
  <c r="QC198" i="65032"/>
  <c r="QD71" i="65032"/>
  <c r="QA166" i="65032"/>
  <c r="QA230" i="65032" s="1"/>
  <c r="QB39" i="65032"/>
  <c r="PZ192" i="65032"/>
  <c r="PY256" i="65032"/>
  <c r="PZ256" i="65032" s="1"/>
  <c r="QF71" i="65032"/>
  <c r="QE198" i="65032"/>
  <c r="QE262" i="65032" s="1"/>
  <c r="QC59" i="65032"/>
  <c r="QE59" i="65032"/>
  <c r="GS59" i="65032"/>
  <c r="QB186" i="65032"/>
  <c r="QB250" i="65032" s="1"/>
  <c r="QC47" i="65032"/>
  <c r="QE47" i="65032"/>
  <c r="QB174" i="65032"/>
  <c r="QB238" i="65032" s="1"/>
  <c r="GS47" i="65032"/>
  <c r="QB54" i="65032"/>
  <c r="QA181" i="65032"/>
  <c r="QA245" i="65032" s="1"/>
  <c r="QB77" i="65032"/>
  <c r="QA204" i="65032"/>
  <c r="QA268" i="65032" s="1"/>
  <c r="PZ77" i="65032"/>
  <c r="PY204" i="65032"/>
  <c r="PY182" i="65032"/>
  <c r="PZ55" i="65032"/>
  <c r="QA180" i="65032"/>
  <c r="QA244" i="65032" s="1"/>
  <c r="QB53" i="65032"/>
  <c r="PY180" i="65032"/>
  <c r="PZ53" i="65032"/>
  <c r="QA182" i="65032"/>
  <c r="QA246" i="65032" s="1"/>
  <c r="QB55" i="65032"/>
  <c r="QB58" i="65032"/>
  <c r="QA185" i="65032"/>
  <c r="QA249" i="65032" s="1"/>
  <c r="PZ58" i="65032"/>
  <c r="PY185" i="65032"/>
  <c r="PY176" i="65032" l="1"/>
  <c r="PZ49" i="65032"/>
  <c r="QA176" i="65032"/>
  <c r="QA240" i="65032" s="1"/>
  <c r="QB49" i="65032"/>
  <c r="PZ38" i="65032"/>
  <c r="PY165" i="65032"/>
  <c r="QA165" i="65032"/>
  <c r="QA229" i="65032" s="1"/>
  <c r="QB38" i="65032"/>
  <c r="QB32" i="65032"/>
  <c r="QA159" i="65032"/>
  <c r="QA223" i="65032" s="1"/>
  <c r="PZ32" i="65032"/>
  <c r="PY159" i="65032"/>
  <c r="PZ170" i="65032"/>
  <c r="PY234" i="65032"/>
  <c r="PZ234" i="65032" s="1"/>
  <c r="QE43" i="65032"/>
  <c r="QB170" i="65032"/>
  <c r="QB234" i="65032" s="1"/>
  <c r="QC43" i="65032"/>
  <c r="GS43" i="65032"/>
  <c r="QC169" i="65032"/>
  <c r="QD42" i="65032"/>
  <c r="QC232" i="65032"/>
  <c r="QD232" i="65032" s="1"/>
  <c r="QD168" i="65032"/>
  <c r="QF42" i="65032"/>
  <c r="QE169" i="65032"/>
  <c r="QE233" i="65032" s="1"/>
  <c r="QG41" i="65032"/>
  <c r="GT41" i="65032"/>
  <c r="EK41" i="65032" s="1"/>
  <c r="EL41" i="65032" s="1"/>
  <c r="QF168" i="65032"/>
  <c r="QF232" i="65032" s="1"/>
  <c r="PV160" i="65032"/>
  <c r="PU224" i="65032"/>
  <c r="PV224" i="65032" s="1"/>
  <c r="PY33" i="65032"/>
  <c r="PX160" i="65032"/>
  <c r="PX224" i="65032" s="1"/>
  <c r="GR33" i="65032"/>
  <c r="QA33" i="65032"/>
  <c r="QG248" i="65032"/>
  <c r="QH248" i="65032" s="1"/>
  <c r="HC248" i="65032" s="1"/>
  <c r="QH184" i="65032"/>
  <c r="QG200" i="65032"/>
  <c r="QH73" i="65032"/>
  <c r="HC73" i="65032" s="1"/>
  <c r="QC46" i="65032"/>
  <c r="QE46" i="65032"/>
  <c r="QB173" i="65032"/>
  <c r="QB237" i="65032" s="1"/>
  <c r="GS46" i="65032"/>
  <c r="PY237" i="65032"/>
  <c r="PZ237" i="65032" s="1"/>
  <c r="PZ173" i="65032"/>
  <c r="GZ57" i="65032"/>
  <c r="PZ195" i="65032"/>
  <c r="PY259" i="65032"/>
  <c r="PZ259" i="65032" s="1"/>
  <c r="GS68" i="65032"/>
  <c r="QB195" i="65032"/>
  <c r="QB259" i="65032" s="1"/>
  <c r="QE68" i="65032"/>
  <c r="QC68" i="65032"/>
  <c r="PV167" i="65032"/>
  <c r="PU231" i="65032"/>
  <c r="PV231" i="65032" s="1"/>
  <c r="QG156" i="65032"/>
  <c r="QH29" i="65032"/>
  <c r="HC29" i="65032" s="1"/>
  <c r="QA40" i="65032"/>
  <c r="GR40" i="65032"/>
  <c r="PX167" i="65032"/>
  <c r="PX231" i="65032" s="1"/>
  <c r="PY40" i="65032"/>
  <c r="PU236" i="65032"/>
  <c r="PV236" i="65032" s="1"/>
  <c r="PV172" i="65032"/>
  <c r="PY276" i="65032"/>
  <c r="PZ276" i="65032" s="1"/>
  <c r="PZ212" i="65032"/>
  <c r="QB51" i="65032"/>
  <c r="QA178" i="65032"/>
  <c r="QA242" i="65032" s="1"/>
  <c r="PX172" i="65032"/>
  <c r="PX236" i="65032" s="1"/>
  <c r="GR45" i="65032"/>
  <c r="QA45" i="65032"/>
  <c r="PY45" i="65032"/>
  <c r="PZ203" i="65032"/>
  <c r="PY267" i="65032"/>
  <c r="PZ267" i="65032" s="1"/>
  <c r="PY178" i="65032"/>
  <c r="PZ51" i="65032"/>
  <c r="GS76" i="65032"/>
  <c r="QC76" i="65032"/>
  <c r="QE76" i="65032"/>
  <c r="QB203" i="65032"/>
  <c r="QB267" i="65032" s="1"/>
  <c r="QE85" i="65032"/>
  <c r="GS85" i="65032"/>
  <c r="QC85" i="65032"/>
  <c r="QB212" i="65032"/>
  <c r="QB276" i="65032" s="1"/>
  <c r="GR28" i="65032"/>
  <c r="PX155" i="65032"/>
  <c r="PX219" i="65032" s="1"/>
  <c r="QA28" i="65032"/>
  <c r="PY28" i="65032"/>
  <c r="QD30" i="65032"/>
  <c r="QC157" i="65032"/>
  <c r="QH37" i="65032"/>
  <c r="HC37" i="65032" s="1"/>
  <c r="QG164" i="65032"/>
  <c r="QE213" i="65032"/>
  <c r="QE277" i="65032" s="1"/>
  <c r="QF86" i="65032"/>
  <c r="PV155" i="65032"/>
  <c r="PU219" i="65032"/>
  <c r="PV219" i="65032" s="1"/>
  <c r="QF30" i="65032"/>
  <c r="QE157" i="65032"/>
  <c r="QE221" i="65032" s="1"/>
  <c r="PU235" i="65032"/>
  <c r="PV235" i="65032" s="1"/>
  <c r="PV171" i="65032"/>
  <c r="PZ27" i="65032"/>
  <c r="PY154" i="65032"/>
  <c r="QE196" i="65032"/>
  <c r="QE260" i="65032" s="1"/>
  <c r="QF69" i="65032"/>
  <c r="QC213" i="65032"/>
  <c r="QD86" i="65032"/>
  <c r="QB27" i="65032"/>
  <c r="QA154" i="65032"/>
  <c r="QA218" i="65032" s="1"/>
  <c r="GR44" i="65032"/>
  <c r="QA44" i="65032"/>
  <c r="PX171" i="65032"/>
  <c r="PX235" i="65032" s="1"/>
  <c r="PY44" i="65032"/>
  <c r="QC196" i="65032"/>
  <c r="QD69" i="65032"/>
  <c r="QC174" i="65032"/>
  <c r="QD47" i="65032"/>
  <c r="QC186" i="65032"/>
  <c r="QD59" i="65032"/>
  <c r="PZ166" i="65032"/>
  <c r="PY230" i="65032"/>
  <c r="PZ230" i="65032" s="1"/>
  <c r="QF65" i="65032"/>
  <c r="QE192" i="65032"/>
  <c r="QE256" i="65032" s="1"/>
  <c r="QC243" i="65032"/>
  <c r="QD243" i="65032" s="1"/>
  <c r="QD179" i="65032"/>
  <c r="PZ181" i="65032"/>
  <c r="PY245" i="65032"/>
  <c r="PZ245" i="65032" s="1"/>
  <c r="QE210" i="65032"/>
  <c r="QE274" i="65032" s="1"/>
  <c r="QF83" i="65032"/>
  <c r="QF179" i="65032"/>
  <c r="QF243" i="65032" s="1"/>
  <c r="GT52" i="65032"/>
  <c r="EK52" i="65032" s="1"/>
  <c r="EL52" i="65032" s="1"/>
  <c r="QG52" i="65032"/>
  <c r="QC54" i="65032"/>
  <c r="QE54" i="65032"/>
  <c r="GS54" i="65032"/>
  <c r="QB181" i="65032"/>
  <c r="QB245" i="65032" s="1"/>
  <c r="GT71" i="65032"/>
  <c r="EK71" i="65032" s="1"/>
  <c r="EL71" i="65032" s="1"/>
  <c r="QF198" i="65032"/>
  <c r="QF262" i="65032" s="1"/>
  <c r="QG71" i="65032"/>
  <c r="QC262" i="65032"/>
  <c r="QD262" i="65032" s="1"/>
  <c r="QD198" i="65032"/>
  <c r="QE174" i="65032"/>
  <c r="QE238" i="65032" s="1"/>
  <c r="QF47" i="65032"/>
  <c r="QE186" i="65032"/>
  <c r="QE250" i="65032" s="1"/>
  <c r="QF59" i="65032"/>
  <c r="QB166" i="65032"/>
  <c r="QB230" i="65032" s="1"/>
  <c r="GS39" i="65032"/>
  <c r="QE39" i="65032"/>
  <c r="QC39" i="65032"/>
  <c r="QD65" i="65032"/>
  <c r="QC192" i="65032"/>
  <c r="QC210" i="65032"/>
  <c r="QD83" i="65032"/>
  <c r="PZ204" i="65032"/>
  <c r="PY268" i="65032"/>
  <c r="PZ268" i="65032" s="1"/>
  <c r="QE77" i="65032"/>
  <c r="QC77" i="65032"/>
  <c r="GS77" i="65032"/>
  <c r="QB204" i="65032"/>
  <c r="QB268" i="65032" s="1"/>
  <c r="QC55" i="65032"/>
  <c r="QE55" i="65032"/>
  <c r="GS55" i="65032"/>
  <c r="QB182" i="65032"/>
  <c r="QB246" i="65032" s="1"/>
  <c r="QC53" i="65032"/>
  <c r="QB180" i="65032"/>
  <c r="QB244" i="65032" s="1"/>
  <c r="QE53" i="65032"/>
  <c r="GS53" i="65032"/>
  <c r="PY244" i="65032"/>
  <c r="PZ244" i="65032" s="1"/>
  <c r="PZ180" i="65032"/>
  <c r="PZ182" i="65032"/>
  <c r="PY246" i="65032"/>
  <c r="PZ246" i="65032" s="1"/>
  <c r="PZ185" i="65032"/>
  <c r="PY249" i="65032"/>
  <c r="PZ249" i="65032" s="1"/>
  <c r="QC58" i="65032"/>
  <c r="QE58" i="65032"/>
  <c r="GS58" i="65032"/>
  <c r="QB185" i="65032"/>
  <c r="QB249" i="65032" s="1"/>
  <c r="QB176" i="65032" l="1"/>
  <c r="QB240" i="65032" s="1"/>
  <c r="QC49" i="65032"/>
  <c r="QE49" i="65032"/>
  <c r="GS49" i="65032"/>
  <c r="PZ176" i="65032"/>
  <c r="PY240" i="65032"/>
  <c r="PZ240" i="65032" s="1"/>
  <c r="PZ159" i="65032"/>
  <c r="PY223" i="65032"/>
  <c r="PZ223" i="65032" s="1"/>
  <c r="QB165" i="65032"/>
  <c r="QB229" i="65032" s="1"/>
  <c r="QC38" i="65032"/>
  <c r="GS38" i="65032"/>
  <c r="QE38" i="65032"/>
  <c r="PZ165" i="65032"/>
  <c r="PY229" i="65032"/>
  <c r="PZ229" i="65032" s="1"/>
  <c r="QE32" i="65032"/>
  <c r="QC32" i="65032"/>
  <c r="QB159" i="65032"/>
  <c r="QB223" i="65032" s="1"/>
  <c r="GS32" i="65032"/>
  <c r="QF43" i="65032"/>
  <c r="QE170" i="65032"/>
  <c r="QE234" i="65032" s="1"/>
  <c r="QC170" i="65032"/>
  <c r="QD43" i="65032"/>
  <c r="QG168" i="65032"/>
  <c r="QH41" i="65032"/>
  <c r="HC41" i="65032" s="1"/>
  <c r="QF169" i="65032"/>
  <c r="QF233" i="65032" s="1"/>
  <c r="GT42" i="65032"/>
  <c r="EK42" i="65032" s="1"/>
  <c r="EL42" i="65032" s="1"/>
  <c r="QG42" i="65032"/>
  <c r="QC233" i="65032"/>
  <c r="QD233" i="65032" s="1"/>
  <c r="QD169" i="65032"/>
  <c r="PY160" i="65032"/>
  <c r="PZ33" i="65032"/>
  <c r="QB33" i="65032"/>
  <c r="QA160" i="65032"/>
  <c r="QA224" i="65032" s="1"/>
  <c r="HA73" i="65032"/>
  <c r="HB73" i="65032" s="1"/>
  <c r="GZ73" i="65032"/>
  <c r="GX73" i="65032" s="1"/>
  <c r="GY73" i="65032" s="1"/>
  <c r="QG264" i="65032"/>
  <c r="QH264" i="65032" s="1"/>
  <c r="HC264" i="65032" s="1"/>
  <c r="HA264" i="65032" s="1"/>
  <c r="HB264" i="65032" s="1"/>
  <c r="QH200" i="65032"/>
  <c r="QF46" i="65032"/>
  <c r="QE173" i="65032"/>
  <c r="QE237" i="65032" s="1"/>
  <c r="QD46" i="65032"/>
  <c r="QC173" i="65032"/>
  <c r="GZ29" i="65032"/>
  <c r="PY167" i="65032"/>
  <c r="PZ40" i="65032"/>
  <c r="QA167" i="65032"/>
  <c r="QA231" i="65032" s="1"/>
  <c r="QB40" i="65032"/>
  <c r="QD68" i="65032"/>
  <c r="QC195" i="65032"/>
  <c r="QH156" i="65032"/>
  <c r="QG220" i="65032"/>
  <c r="QH220" i="65032" s="1"/>
  <c r="HC220" i="65032" s="1"/>
  <c r="QF68" i="65032"/>
  <c r="QE195" i="65032"/>
  <c r="QE259" i="65032" s="1"/>
  <c r="QD76" i="65032"/>
  <c r="QC203" i="65032"/>
  <c r="QF85" i="65032"/>
  <c r="QE212" i="65032"/>
  <c r="QE276" i="65032" s="1"/>
  <c r="PZ45" i="65032"/>
  <c r="PY172" i="65032"/>
  <c r="QD85" i="65032"/>
  <c r="QC212" i="65032"/>
  <c r="QE203" i="65032"/>
  <c r="QE267" i="65032" s="1"/>
  <c r="QF76" i="65032"/>
  <c r="PZ178" i="65032"/>
  <c r="PY242" i="65032"/>
  <c r="PZ242" i="65032" s="1"/>
  <c r="QB45" i="65032"/>
  <c r="QA172" i="65032"/>
  <c r="QA236" i="65032" s="1"/>
  <c r="QE51" i="65032"/>
  <c r="QC51" i="65032"/>
  <c r="QB178" i="65032"/>
  <c r="QB242" i="65032" s="1"/>
  <c r="GS51" i="65032"/>
  <c r="QB44" i="65032"/>
  <c r="QA171" i="65032"/>
  <c r="QA235" i="65032" s="1"/>
  <c r="PZ154" i="65032"/>
  <c r="PY218" i="65032"/>
  <c r="PZ218" i="65032" s="1"/>
  <c r="QG86" i="65032"/>
  <c r="QF213" i="65032"/>
  <c r="QF277" i="65032" s="1"/>
  <c r="GT86" i="65032"/>
  <c r="PY155" i="65032"/>
  <c r="PZ28" i="65032"/>
  <c r="QC260" i="65032"/>
  <c r="QD260" i="65032" s="1"/>
  <c r="QD196" i="65032"/>
  <c r="QC277" i="65032"/>
  <c r="QD277" i="65032" s="1"/>
  <c r="QD213" i="65032"/>
  <c r="QF157" i="65032"/>
  <c r="QF221" i="65032" s="1"/>
  <c r="GT30" i="65032"/>
  <c r="EK30" i="65032" s="1"/>
  <c r="EL30" i="65032" s="1"/>
  <c r="QG30" i="65032"/>
  <c r="QA155" i="65032"/>
  <c r="QA219" i="65032" s="1"/>
  <c r="QB28" i="65032"/>
  <c r="PY171" i="65032"/>
  <c r="PZ44" i="65032"/>
  <c r="QG69" i="65032"/>
  <c r="QF196" i="65032"/>
  <c r="QF260" i="65032" s="1"/>
  <c r="GT69" i="65032"/>
  <c r="EK69" i="65032" s="1"/>
  <c r="EL69" i="65032" s="1"/>
  <c r="QG228" i="65032"/>
  <c r="QH228" i="65032" s="1"/>
  <c r="HC228" i="65032" s="1"/>
  <c r="QH164" i="65032"/>
  <c r="QC221" i="65032"/>
  <c r="QD221" i="65032" s="1"/>
  <c r="QD157" i="65032"/>
  <c r="QE27" i="65032"/>
  <c r="QB154" i="65032"/>
  <c r="QB218" i="65032" s="1"/>
  <c r="QC27" i="65032"/>
  <c r="GS27" i="65032"/>
  <c r="GZ37" i="65032"/>
  <c r="GR24" i="65032"/>
  <c r="QF39" i="65032"/>
  <c r="QE166" i="65032"/>
  <c r="QE230" i="65032" s="1"/>
  <c r="QE181" i="65032"/>
  <c r="QE245" i="65032" s="1"/>
  <c r="QF54" i="65032"/>
  <c r="QC256" i="65032"/>
  <c r="QD256" i="65032" s="1"/>
  <c r="QD192" i="65032"/>
  <c r="QF174" i="65032"/>
  <c r="QF238" i="65032" s="1"/>
  <c r="QG47" i="65032"/>
  <c r="GT47" i="65032"/>
  <c r="EK47" i="65032" s="1"/>
  <c r="EL47" i="65032" s="1"/>
  <c r="QC181" i="65032"/>
  <c r="QD54" i="65032"/>
  <c r="GT83" i="65032"/>
  <c r="EK83" i="65032" s="1"/>
  <c r="EL83" i="65032" s="1"/>
  <c r="QF210" i="65032"/>
  <c r="QF274" i="65032" s="1"/>
  <c r="QG83" i="65032"/>
  <c r="QC250" i="65032"/>
  <c r="QD250" i="65032" s="1"/>
  <c r="QD186" i="65032"/>
  <c r="QD210" i="65032"/>
  <c r="QC274" i="65032"/>
  <c r="QD274" i="65032" s="1"/>
  <c r="QG179" i="65032"/>
  <c r="QH52" i="65032"/>
  <c r="HC52" i="65032" s="1"/>
  <c r="QF192" i="65032"/>
  <c r="QF256" i="65032" s="1"/>
  <c r="QG65" i="65032"/>
  <c r="GT65" i="65032"/>
  <c r="EK65" i="65032" s="1"/>
  <c r="EL65" i="65032" s="1"/>
  <c r="QD39" i="65032"/>
  <c r="QC166" i="65032"/>
  <c r="QF186" i="65032"/>
  <c r="QF250" i="65032" s="1"/>
  <c r="QG59" i="65032"/>
  <c r="GT59" i="65032"/>
  <c r="EK59" i="65032" s="1"/>
  <c r="EL59" i="65032" s="1"/>
  <c r="QH71" i="65032"/>
  <c r="HC71" i="65032" s="1"/>
  <c r="QG198" i="65032"/>
  <c r="QD174" i="65032"/>
  <c r="QC238" i="65032"/>
  <c r="QD238" i="65032" s="1"/>
  <c r="QD77" i="65032"/>
  <c r="QC204" i="65032"/>
  <c r="QF77" i="65032"/>
  <c r="QE204" i="65032"/>
  <c r="QE268" i="65032" s="1"/>
  <c r="QF55" i="65032"/>
  <c r="QE182" i="65032"/>
  <c r="QE246" i="65032" s="1"/>
  <c r="QF53" i="65032"/>
  <c r="QE180" i="65032"/>
  <c r="QE244" i="65032" s="1"/>
  <c r="QD53" i="65032"/>
  <c r="QC180" i="65032"/>
  <c r="QD55" i="65032"/>
  <c r="QC182" i="65032"/>
  <c r="QF58" i="65032"/>
  <c r="QE185" i="65032"/>
  <c r="QE249" i="65032" s="1"/>
  <c r="QD58" i="65032"/>
  <c r="QC185" i="65032"/>
  <c r="EK86" i="65032" l="1"/>
  <c r="EL86" i="65032" s="1"/>
  <c r="QF49" i="65032"/>
  <c r="QE176" i="65032"/>
  <c r="QE240" i="65032" s="1"/>
  <c r="QC176" i="65032"/>
  <c r="QD49" i="65032"/>
  <c r="QD38" i="65032"/>
  <c r="QC165" i="65032"/>
  <c r="QD32" i="65032"/>
  <c r="QC159" i="65032"/>
  <c r="QE165" i="65032"/>
  <c r="QE229" i="65032" s="1"/>
  <c r="QF38" i="65032"/>
  <c r="QF32" i="65032"/>
  <c r="QE159" i="65032"/>
  <c r="QE223" i="65032" s="1"/>
  <c r="QC234" i="65032"/>
  <c r="QD234" i="65032" s="1"/>
  <c r="QD170" i="65032"/>
  <c r="QF170" i="65032"/>
  <c r="QF234" i="65032" s="1"/>
  <c r="GT43" i="65032"/>
  <c r="EK43" i="65032" s="1"/>
  <c r="EL43" i="65032" s="1"/>
  <c r="QG43" i="65032"/>
  <c r="GZ41" i="65032"/>
  <c r="QG169" i="65032"/>
  <c r="QH42" i="65032"/>
  <c r="HC42" i="65032" s="1"/>
  <c r="QG232" i="65032"/>
  <c r="QH232" i="65032" s="1"/>
  <c r="HC232" i="65032" s="1"/>
  <c r="QH168" i="65032"/>
  <c r="QB160" i="65032"/>
  <c r="QB224" i="65032" s="1"/>
  <c r="GS33" i="65032"/>
  <c r="QC33" i="65032"/>
  <c r="QE33" i="65032"/>
  <c r="PZ160" i="65032"/>
  <c r="PY224" i="65032"/>
  <c r="PZ224" i="65032" s="1"/>
  <c r="GT46" i="65032"/>
  <c r="EK46" i="65032" s="1"/>
  <c r="EL46" i="65032" s="1"/>
  <c r="QF173" i="65032"/>
  <c r="QF237" i="65032" s="1"/>
  <c r="QG46" i="65032"/>
  <c r="QC237" i="65032"/>
  <c r="QD237" i="65032" s="1"/>
  <c r="QD173" i="65032"/>
  <c r="QC259" i="65032"/>
  <c r="QD259" i="65032" s="1"/>
  <c r="QD195" i="65032"/>
  <c r="GT68" i="65032"/>
  <c r="EK68" i="65032" s="1"/>
  <c r="EL68" i="65032" s="1"/>
  <c r="QF195" i="65032"/>
  <c r="QF259" i="65032" s="1"/>
  <c r="QG68" i="65032"/>
  <c r="PY231" i="65032"/>
  <c r="PZ231" i="65032" s="1"/>
  <c r="PZ167" i="65032"/>
  <c r="QC40" i="65032"/>
  <c r="QB167" i="65032"/>
  <c r="QB231" i="65032" s="1"/>
  <c r="QE40" i="65032"/>
  <c r="GS40" i="65032"/>
  <c r="QD51" i="65032"/>
  <c r="QC178" i="65032"/>
  <c r="QC276" i="65032"/>
  <c r="QD276" i="65032" s="1"/>
  <c r="QD212" i="65032"/>
  <c r="QE178" i="65032"/>
  <c r="QE242" i="65032" s="1"/>
  <c r="QF51" i="65032"/>
  <c r="GT85" i="65032"/>
  <c r="EK85" i="65032" s="1"/>
  <c r="EL85" i="65032" s="1"/>
  <c r="QF212" i="65032"/>
  <c r="QF276" i="65032" s="1"/>
  <c r="QG85" i="65032"/>
  <c r="QF203" i="65032"/>
  <c r="QF267" i="65032" s="1"/>
  <c r="QG76" i="65032"/>
  <c r="GT76" i="65032"/>
  <c r="EK76" i="65032" s="1"/>
  <c r="EL76" i="65032" s="1"/>
  <c r="PY236" i="65032"/>
  <c r="PZ236" i="65032" s="1"/>
  <c r="PZ172" i="65032"/>
  <c r="QD203" i="65032"/>
  <c r="QC267" i="65032"/>
  <c r="QD267" i="65032" s="1"/>
  <c r="QC45" i="65032"/>
  <c r="QE45" i="65032"/>
  <c r="GS45" i="65032"/>
  <c r="QB172" i="65032"/>
  <c r="QB236" i="65032" s="1"/>
  <c r="GS28" i="65032"/>
  <c r="QC28" i="65032"/>
  <c r="QE28" i="65032"/>
  <c r="QB155" i="65032"/>
  <c r="QB219" i="65032" s="1"/>
  <c r="QD27" i="65032"/>
  <c r="QC154" i="65032"/>
  <c r="QG196" i="65032"/>
  <c r="QH69" i="65032"/>
  <c r="HC69" i="65032" s="1"/>
  <c r="QH30" i="65032"/>
  <c r="HC30" i="65032" s="1"/>
  <c r="QG157" i="65032"/>
  <c r="PZ155" i="65032"/>
  <c r="PY219" i="65032"/>
  <c r="PZ219" i="65032" s="1"/>
  <c r="QE154" i="65032"/>
  <c r="QE218" i="65032" s="1"/>
  <c r="QF27" i="65032"/>
  <c r="PY235" i="65032"/>
  <c r="PZ235" i="65032" s="1"/>
  <c r="PZ171" i="65032"/>
  <c r="QG213" i="65032"/>
  <c r="QH86" i="65032"/>
  <c r="HC86" i="65032" s="1"/>
  <c r="QE44" i="65032"/>
  <c r="GS44" i="65032"/>
  <c r="QC44" i="65032"/>
  <c r="QB171" i="65032"/>
  <c r="QB235" i="65032" s="1"/>
  <c r="HA71" i="65032"/>
  <c r="HB71" i="65032" s="1"/>
  <c r="GZ71" i="65032"/>
  <c r="GX71" i="65032" s="1"/>
  <c r="GY71" i="65032" s="1"/>
  <c r="QD166" i="65032"/>
  <c r="QC230" i="65032"/>
  <c r="QD230" i="65032" s="1"/>
  <c r="QH179" i="65032"/>
  <c r="QG243" i="65032"/>
  <c r="QH243" i="65032" s="1"/>
  <c r="HC243" i="65032" s="1"/>
  <c r="QG174" i="65032"/>
  <c r="QH47" i="65032"/>
  <c r="HC47" i="65032" s="1"/>
  <c r="QF181" i="65032"/>
  <c r="QF245" i="65032" s="1"/>
  <c r="QG54" i="65032"/>
  <c r="GT54" i="65032"/>
  <c r="EK54" i="65032" s="1"/>
  <c r="EL54" i="65032" s="1"/>
  <c r="QG192" i="65032"/>
  <c r="QH65" i="65032"/>
  <c r="HC65" i="65032" s="1"/>
  <c r="QH59" i="65032"/>
  <c r="HC59" i="65032" s="1"/>
  <c r="QG186" i="65032"/>
  <c r="QG210" i="65032"/>
  <c r="QH83" i="65032"/>
  <c r="HC83" i="65032" s="1"/>
  <c r="QD181" i="65032"/>
  <c r="QC245" i="65032"/>
  <c r="QD245" i="65032" s="1"/>
  <c r="QH198" i="65032"/>
  <c r="QG262" i="65032"/>
  <c r="QH262" i="65032" s="1"/>
  <c r="HC262" i="65032" s="1"/>
  <c r="HA262" i="65032" s="1"/>
  <c r="HB262" i="65032" s="1"/>
  <c r="GZ52" i="65032"/>
  <c r="QF166" i="65032"/>
  <c r="QF230" i="65032" s="1"/>
  <c r="GT39" i="65032"/>
  <c r="EK39" i="65032" s="1"/>
  <c r="EL39" i="65032" s="1"/>
  <c r="QG39" i="65032"/>
  <c r="QC268" i="65032"/>
  <c r="QD268" i="65032" s="1"/>
  <c r="QD204" i="65032"/>
  <c r="QF204" i="65032"/>
  <c r="QF268" i="65032" s="1"/>
  <c r="QG77" i="65032"/>
  <c r="GT77" i="65032"/>
  <c r="EK77" i="65032" s="1"/>
  <c r="EL77" i="65032" s="1"/>
  <c r="QC246" i="65032"/>
  <c r="QD246" i="65032" s="1"/>
  <c r="QD182" i="65032"/>
  <c r="QD180" i="65032"/>
  <c r="QC244" i="65032"/>
  <c r="QD244" i="65032" s="1"/>
  <c r="GT53" i="65032"/>
  <c r="QF180" i="65032"/>
  <c r="QF244" i="65032" s="1"/>
  <c r="QG53" i="65032"/>
  <c r="QF182" i="65032"/>
  <c r="QF246" i="65032" s="1"/>
  <c r="GT55" i="65032"/>
  <c r="EK55" i="65032" s="1"/>
  <c r="EL55" i="65032" s="1"/>
  <c r="QG55" i="65032"/>
  <c r="QD185" i="65032"/>
  <c r="QC249" i="65032"/>
  <c r="QD249" i="65032" s="1"/>
  <c r="QF185" i="65032"/>
  <c r="QF249" i="65032" s="1"/>
  <c r="QG58" i="65032"/>
  <c r="GT58" i="65032"/>
  <c r="QD176" i="65032" l="1"/>
  <c r="QC240" i="65032"/>
  <c r="QD240" i="65032" s="1"/>
  <c r="QF176" i="65032"/>
  <c r="QF240" i="65032" s="1"/>
  <c r="QG49" i="65032"/>
  <c r="GT49" i="65032"/>
  <c r="EK49" i="65032" s="1"/>
  <c r="EL49" i="65032" s="1"/>
  <c r="QD159" i="65032"/>
  <c r="QC223" i="65032"/>
  <c r="QD223" i="65032" s="1"/>
  <c r="QG32" i="65032"/>
  <c r="QF159" i="65032"/>
  <c r="QF223" i="65032" s="1"/>
  <c r="GT32" i="65032"/>
  <c r="EK32" i="65032" s="1"/>
  <c r="EL32" i="65032" s="1"/>
  <c r="QG38" i="65032"/>
  <c r="QF165" i="65032"/>
  <c r="QF229" i="65032" s="1"/>
  <c r="GT38" i="65032"/>
  <c r="EK38" i="65032" s="1"/>
  <c r="EL38" i="65032" s="1"/>
  <c r="QD165" i="65032"/>
  <c r="QC229" i="65032"/>
  <c r="QD229" i="65032" s="1"/>
  <c r="QG170" i="65032"/>
  <c r="QH43" i="65032"/>
  <c r="HC43" i="65032" s="1"/>
  <c r="GZ42" i="65032"/>
  <c r="QG233" i="65032"/>
  <c r="QH233" i="65032" s="1"/>
  <c r="HC233" i="65032" s="1"/>
  <c r="QH169" i="65032"/>
  <c r="QE160" i="65032"/>
  <c r="QE224" i="65032" s="1"/>
  <c r="QF33" i="65032"/>
  <c r="QC160" i="65032"/>
  <c r="QD33" i="65032"/>
  <c r="QG173" i="65032"/>
  <c r="QH46" i="65032"/>
  <c r="HC46" i="65032" s="1"/>
  <c r="QF40" i="65032"/>
  <c r="QE167" i="65032"/>
  <c r="QE231" i="65032" s="1"/>
  <c r="QG195" i="65032"/>
  <c r="QH68" i="65032"/>
  <c r="HC68" i="65032" s="1"/>
  <c r="QD40" i="65032"/>
  <c r="QC167" i="65032"/>
  <c r="QG203" i="65032"/>
  <c r="QH76" i="65032"/>
  <c r="HC76" i="65032" s="1"/>
  <c r="QF45" i="65032"/>
  <c r="QE172" i="65032"/>
  <c r="QE236" i="65032" s="1"/>
  <c r="QF178" i="65032"/>
  <c r="QF242" i="65032" s="1"/>
  <c r="QG51" i="65032"/>
  <c r="GT51" i="65032"/>
  <c r="QD178" i="65032"/>
  <c r="QC242" i="65032"/>
  <c r="QD242" i="65032" s="1"/>
  <c r="QC172" i="65032"/>
  <c r="QD45" i="65032"/>
  <c r="QH85" i="65032"/>
  <c r="HC85" i="65032" s="1"/>
  <c r="QG212" i="65032"/>
  <c r="QD44" i="65032"/>
  <c r="QC171" i="65032"/>
  <c r="QG277" i="65032"/>
  <c r="QH277" i="65032" s="1"/>
  <c r="HC277" i="65032" s="1"/>
  <c r="HA277" i="65032" s="1"/>
  <c r="HB277" i="65032" s="1"/>
  <c r="QH213" i="65032"/>
  <c r="GZ30" i="65032"/>
  <c r="QE155" i="65032"/>
  <c r="QE219" i="65032" s="1"/>
  <c r="QF28" i="65032"/>
  <c r="HA69" i="65032"/>
  <c r="HB69" i="65032" s="1"/>
  <c r="GZ69" i="65032"/>
  <c r="GX69" i="65032" s="1"/>
  <c r="GY69" i="65032" s="1"/>
  <c r="QC218" i="65032"/>
  <c r="QD218" i="65032" s="1"/>
  <c r="QD154" i="65032"/>
  <c r="QC155" i="65032"/>
  <c r="QD28" i="65032"/>
  <c r="QE171" i="65032"/>
  <c r="QE235" i="65032" s="1"/>
  <c r="QF44" i="65032"/>
  <c r="QH196" i="65032"/>
  <c r="QG260" i="65032"/>
  <c r="QH260" i="65032" s="1"/>
  <c r="HC260" i="65032" s="1"/>
  <c r="HA260" i="65032" s="1"/>
  <c r="HB260" i="65032" s="1"/>
  <c r="GZ86" i="65032"/>
  <c r="GX86" i="65032" s="1"/>
  <c r="GY86" i="65032" s="1"/>
  <c r="HA86" i="65032"/>
  <c r="HB86" i="65032" s="1"/>
  <c r="GT27" i="65032"/>
  <c r="QG27" i="65032"/>
  <c r="QF154" i="65032"/>
  <c r="QF218" i="65032" s="1"/>
  <c r="QG221" i="65032"/>
  <c r="QH221" i="65032" s="1"/>
  <c r="HC221" i="65032" s="1"/>
  <c r="QH157" i="65032"/>
  <c r="GS24" i="65032"/>
  <c r="QH39" i="65032"/>
  <c r="HC39" i="65032" s="1"/>
  <c r="QG166" i="65032"/>
  <c r="QH210" i="65032"/>
  <c r="QG274" i="65032"/>
  <c r="QH274" i="65032" s="1"/>
  <c r="HC274" i="65032" s="1"/>
  <c r="HA274" i="65032" s="1"/>
  <c r="HB274" i="65032" s="1"/>
  <c r="GZ59" i="65032"/>
  <c r="GZ47" i="65032"/>
  <c r="QG238" i="65032"/>
  <c r="QH238" i="65032" s="1"/>
  <c r="HC238" i="65032" s="1"/>
  <c r="QH174" i="65032"/>
  <c r="HA65" i="65032"/>
  <c r="HB65" i="65032" s="1"/>
  <c r="GZ65" i="65032"/>
  <c r="GX65" i="65032" s="1"/>
  <c r="GY65" i="65032" s="1"/>
  <c r="QG181" i="65032"/>
  <c r="QH54" i="65032"/>
  <c r="HC54" i="65032" s="1"/>
  <c r="HA83" i="65032"/>
  <c r="HB83" i="65032" s="1"/>
  <c r="GZ83" i="65032"/>
  <c r="GX83" i="65032" s="1"/>
  <c r="GY83" i="65032" s="1"/>
  <c r="QH186" i="65032"/>
  <c r="QG250" i="65032"/>
  <c r="QH250" i="65032" s="1"/>
  <c r="HC250" i="65032" s="1"/>
  <c r="QH192" i="65032"/>
  <c r="QG256" i="65032"/>
  <c r="QH256" i="65032" s="1"/>
  <c r="HC256" i="65032" s="1"/>
  <c r="HA256" i="65032" s="1"/>
  <c r="HB256" i="65032" s="1"/>
  <c r="QH77" i="65032"/>
  <c r="HC77" i="65032" s="1"/>
  <c r="QG204" i="65032"/>
  <c r="QG180" i="65032"/>
  <c r="QH53" i="65032"/>
  <c r="HC53" i="65032" s="1"/>
  <c r="EK53" i="65032"/>
  <c r="EL53" i="65032" s="1"/>
  <c r="QG182" i="65032"/>
  <c r="QH55" i="65032"/>
  <c r="HC55" i="65032" s="1"/>
  <c r="QG185" i="65032"/>
  <c r="QH58" i="65032"/>
  <c r="HC58" i="65032" s="1"/>
  <c r="EK58" i="65032"/>
  <c r="EK51" i="65032" l="1"/>
  <c r="EL51" i="65032" s="1"/>
  <c r="EK27" i="65032"/>
  <c r="EL27" i="65032" s="1"/>
  <c r="QH49" i="65032"/>
  <c r="HC49" i="65032" s="1"/>
  <c r="QG176" i="65032"/>
  <c r="QH32" i="65032"/>
  <c r="HC32" i="65032" s="1"/>
  <c r="QG159" i="65032"/>
  <c r="QH38" i="65032"/>
  <c r="HC38" i="65032" s="1"/>
  <c r="QG165" i="65032"/>
  <c r="GZ43" i="65032"/>
  <c r="QH170" i="65032"/>
  <c r="QG234" i="65032"/>
  <c r="QH234" i="65032" s="1"/>
  <c r="HC234" i="65032" s="1"/>
  <c r="QC224" i="65032"/>
  <c r="QD224" i="65032" s="1"/>
  <c r="QD160" i="65032"/>
  <c r="GT33" i="65032"/>
  <c r="EK33" i="65032" s="1"/>
  <c r="EL33" i="65032" s="1"/>
  <c r="QF160" i="65032"/>
  <c r="QF224" i="65032" s="1"/>
  <c r="QG33" i="65032"/>
  <c r="GZ46" i="65032"/>
  <c r="QG237" i="65032"/>
  <c r="QH237" i="65032" s="1"/>
  <c r="HC237" i="65032" s="1"/>
  <c r="QH173" i="65032"/>
  <c r="HA68" i="65032"/>
  <c r="HB68" i="65032" s="1"/>
  <c r="GZ68" i="65032"/>
  <c r="GX68" i="65032" s="1"/>
  <c r="GY68" i="65032" s="1"/>
  <c r="QH195" i="65032"/>
  <c r="QG259" i="65032"/>
  <c r="QH259" i="65032" s="1"/>
  <c r="HC259" i="65032" s="1"/>
  <c r="HA259" i="65032" s="1"/>
  <c r="HB259" i="65032" s="1"/>
  <c r="QC231" i="65032"/>
  <c r="QD231" i="65032" s="1"/>
  <c r="QD167" i="65032"/>
  <c r="GT40" i="65032"/>
  <c r="EK40" i="65032" s="1"/>
  <c r="EL40" i="65032" s="1"/>
  <c r="QF167" i="65032"/>
  <c r="QF231" i="65032" s="1"/>
  <c r="QG40" i="65032"/>
  <c r="HA85" i="65032"/>
  <c r="HB85" i="65032" s="1"/>
  <c r="GZ85" i="65032"/>
  <c r="GX85" i="65032" s="1"/>
  <c r="GY85" i="65032" s="1"/>
  <c r="GT45" i="65032"/>
  <c r="EK45" i="65032" s="1"/>
  <c r="EL45" i="65032" s="1"/>
  <c r="QF172" i="65032"/>
  <c r="QF236" i="65032" s="1"/>
  <c r="QG45" i="65032"/>
  <c r="QD172" i="65032"/>
  <c r="QC236" i="65032"/>
  <c r="QD236" i="65032" s="1"/>
  <c r="QH51" i="65032"/>
  <c r="HC51" i="65032" s="1"/>
  <c r="QG178" i="65032"/>
  <c r="GZ76" i="65032"/>
  <c r="GX76" i="65032" s="1"/>
  <c r="GY76" i="65032" s="1"/>
  <c r="HA76" i="65032"/>
  <c r="HB76" i="65032" s="1"/>
  <c r="QH212" i="65032"/>
  <c r="QG276" i="65032"/>
  <c r="QH276" i="65032" s="1"/>
  <c r="HC276" i="65032" s="1"/>
  <c r="HA276" i="65032" s="1"/>
  <c r="HB276" i="65032" s="1"/>
  <c r="QG267" i="65032"/>
  <c r="QH267" i="65032" s="1"/>
  <c r="HC267" i="65032" s="1"/>
  <c r="HA267" i="65032" s="1"/>
  <c r="HB267" i="65032" s="1"/>
  <c r="QH203" i="65032"/>
  <c r="QD155" i="65032"/>
  <c r="QC219" i="65032"/>
  <c r="QD219" i="65032" s="1"/>
  <c r="QG44" i="65032"/>
  <c r="QF171" i="65032"/>
  <c r="QF235" i="65032" s="1"/>
  <c r="GT44" i="65032"/>
  <c r="EK44" i="65032" s="1"/>
  <c r="EL44" i="65032" s="1"/>
  <c r="GT28" i="65032"/>
  <c r="QG28" i="65032"/>
  <c r="QF155" i="65032"/>
  <c r="QF219" i="65032" s="1"/>
  <c r="QD171" i="65032"/>
  <c r="QC235" i="65032"/>
  <c r="QD235" i="65032" s="1"/>
  <c r="QH27" i="65032"/>
  <c r="HC27" i="65032" s="1"/>
  <c r="QG154" i="65032"/>
  <c r="GZ54" i="65032"/>
  <c r="QH166" i="65032"/>
  <c r="QG230" i="65032"/>
  <c r="QH230" i="65032" s="1"/>
  <c r="HC230" i="65032" s="1"/>
  <c r="QH181" i="65032"/>
  <c r="QG245" i="65032"/>
  <c r="QH245" i="65032" s="1"/>
  <c r="HC245" i="65032" s="1"/>
  <c r="GZ39" i="65032"/>
  <c r="QH204" i="65032"/>
  <c r="QG268" i="65032"/>
  <c r="QH268" i="65032" s="1"/>
  <c r="HC268" i="65032" s="1"/>
  <c r="HA268" i="65032" s="1"/>
  <c r="HB268" i="65032" s="1"/>
  <c r="HA77" i="65032"/>
  <c r="HB77" i="65032" s="1"/>
  <c r="GZ77" i="65032"/>
  <c r="GX77" i="65032" s="1"/>
  <c r="GY77" i="65032" s="1"/>
  <c r="QH182" i="65032"/>
  <c r="QG246" i="65032"/>
  <c r="QH246" i="65032" s="1"/>
  <c r="HC246" i="65032" s="1"/>
  <c r="GZ53" i="65032"/>
  <c r="GZ55" i="65032"/>
  <c r="QG244" i="65032"/>
  <c r="QH244" i="65032" s="1"/>
  <c r="HC244" i="65032" s="1"/>
  <c r="QH180" i="65032"/>
  <c r="GZ58" i="65032"/>
  <c r="EL58" i="65032"/>
  <c r="QH185" i="65032"/>
  <c r="QG249" i="65032"/>
  <c r="QH249" i="65032" s="1"/>
  <c r="HC249" i="65032" s="1"/>
  <c r="GP183" i="65032" l="1"/>
  <c r="GQ183" i="65032" s="1"/>
  <c r="GP185" i="65032"/>
  <c r="GQ185" i="65032" s="1"/>
  <c r="GP186" i="65032"/>
  <c r="GQ186" i="65032" s="1"/>
  <c r="GP188" i="65032"/>
  <c r="GQ188" i="65032" s="1"/>
  <c r="GP187" i="65032"/>
  <c r="GQ187" i="65032" s="1"/>
  <c r="GP184" i="65032"/>
  <c r="GQ184" i="65032" s="1"/>
  <c r="GP178" i="65032"/>
  <c r="GQ178" i="65032" s="1"/>
  <c r="GP162" i="65032"/>
  <c r="GQ162" i="65032" s="1"/>
  <c r="GP182" i="65032"/>
  <c r="GQ182" i="65032" s="1"/>
  <c r="GP179" i="65032"/>
  <c r="GQ179" i="65032" s="1"/>
  <c r="GP176" i="65032"/>
  <c r="GQ176" i="65032" s="1"/>
  <c r="GP180" i="65032"/>
  <c r="GQ180" i="65032" s="1"/>
  <c r="GP181" i="65032"/>
  <c r="GQ181" i="65032" s="1"/>
  <c r="GP174" i="65032"/>
  <c r="GQ174" i="65032" s="1"/>
  <c r="GP177" i="65032"/>
  <c r="GQ177" i="65032" s="1"/>
  <c r="GP175" i="65032"/>
  <c r="GQ175" i="65032" s="1"/>
  <c r="GP161" i="65032"/>
  <c r="GQ161" i="65032" s="1"/>
  <c r="GP167" i="65032"/>
  <c r="GQ167" i="65032" s="1"/>
  <c r="GP158" i="65032"/>
  <c r="GQ158" i="65032" s="1"/>
  <c r="GP156" i="65032"/>
  <c r="GQ156" i="65032" s="1"/>
  <c r="GP173" i="65032"/>
  <c r="GQ173" i="65032" s="1"/>
  <c r="GP169" i="65032"/>
  <c r="GQ169" i="65032" s="1"/>
  <c r="GP159" i="65032"/>
  <c r="GQ159" i="65032" s="1"/>
  <c r="GP168" i="65032"/>
  <c r="GQ168" i="65032" s="1"/>
  <c r="GP157" i="65032"/>
  <c r="GQ157" i="65032" s="1"/>
  <c r="GP170" i="65032"/>
  <c r="GQ170" i="65032" s="1"/>
  <c r="GP160" i="65032"/>
  <c r="GQ160" i="65032" s="1"/>
  <c r="GP171" i="65032"/>
  <c r="GQ171" i="65032" s="1"/>
  <c r="GP165" i="65032"/>
  <c r="GQ165" i="65032" s="1"/>
  <c r="GP164" i="65032"/>
  <c r="GQ164" i="65032" s="1"/>
  <c r="GP163" i="65032"/>
  <c r="GQ163" i="65032" s="1"/>
  <c r="GP172" i="65032"/>
  <c r="GQ172" i="65032" s="1"/>
  <c r="GP166" i="65032"/>
  <c r="GQ166" i="65032" s="1"/>
  <c r="GP155" i="65032"/>
  <c r="GQ155" i="65032" s="1"/>
  <c r="QH176" i="65032"/>
  <c r="QG240" i="65032"/>
  <c r="QH240" i="65032" s="1"/>
  <c r="HC240" i="65032" s="1"/>
  <c r="GZ49" i="65032"/>
  <c r="QG229" i="65032"/>
  <c r="QH229" i="65032" s="1"/>
  <c r="HC229" i="65032" s="1"/>
  <c r="QH165" i="65032"/>
  <c r="GZ38" i="65032"/>
  <c r="QG223" i="65032"/>
  <c r="QH223" i="65032" s="1"/>
  <c r="HC223" i="65032" s="1"/>
  <c r="QH159" i="65032"/>
  <c r="GZ32" i="65032"/>
  <c r="GP154" i="65032"/>
  <c r="GQ154" i="65032" s="1"/>
  <c r="QH33" i="65032"/>
  <c r="HC33" i="65032" s="1"/>
  <c r="QG160" i="65032"/>
  <c r="QH40" i="65032"/>
  <c r="HC40" i="65032" s="1"/>
  <c r="QG167" i="65032"/>
  <c r="GZ51" i="65032"/>
  <c r="QG242" i="65032"/>
  <c r="QH242" i="65032" s="1"/>
  <c r="HC242" i="65032" s="1"/>
  <c r="QH178" i="65032"/>
  <c r="QG172" i="65032"/>
  <c r="QH45" i="65032"/>
  <c r="HC45" i="65032" s="1"/>
  <c r="GZ27" i="65032"/>
  <c r="QG155" i="65032"/>
  <c r="QH28" i="65032"/>
  <c r="HC28" i="65032" s="1"/>
  <c r="QH44" i="65032"/>
  <c r="HC44" i="65032" s="1"/>
  <c r="QG171" i="65032"/>
  <c r="EK28" i="65032"/>
  <c r="GT24" i="65032"/>
  <c r="QG218" i="65032"/>
  <c r="QH218" i="65032" s="1"/>
  <c r="HC218" i="65032" s="1"/>
  <c r="QH154" i="65032"/>
  <c r="GQ214" i="65032" l="1"/>
  <c r="GZ33" i="65032"/>
  <c r="QG224" i="65032"/>
  <c r="QH224" i="65032" s="1"/>
  <c r="HC224" i="65032" s="1"/>
  <c r="QH160" i="65032"/>
  <c r="QH167" i="65032"/>
  <c r="QG231" i="65032"/>
  <c r="QH231" i="65032" s="1"/>
  <c r="HC231" i="65032" s="1"/>
  <c r="GZ40" i="65032"/>
  <c r="GZ45" i="65032"/>
  <c r="QH172" i="65032"/>
  <c r="QG236" i="65032"/>
  <c r="QH236" i="65032" s="1"/>
  <c r="HC236" i="65032" s="1"/>
  <c r="EM11" i="65032"/>
  <c r="GT22" i="65032" s="1"/>
  <c r="GZ28" i="65032"/>
  <c r="HC87" i="65032"/>
  <c r="HC26" i="65032"/>
  <c r="AV5" i="65032" s="1"/>
  <c r="QG235" i="65032"/>
  <c r="QH235" i="65032" s="1"/>
  <c r="HC235" i="65032" s="1"/>
  <c r="QH171" i="65032"/>
  <c r="GZ44" i="65032"/>
  <c r="EL28" i="65032"/>
  <c r="EK25" i="65032"/>
  <c r="QH155" i="65032"/>
  <c r="QG219" i="65032"/>
  <c r="QH219" i="65032" s="1"/>
  <c r="HC219" i="65032" s="1"/>
  <c r="HA60" i="65032" l="1"/>
  <c r="HB60" i="65032" s="1"/>
  <c r="HA61" i="65032"/>
  <c r="HB61" i="65032" s="1"/>
  <c r="HA57" i="65032"/>
  <c r="HB57" i="65032" s="1"/>
  <c r="HA59" i="65032"/>
  <c r="HB59" i="65032" s="1"/>
  <c r="HA58" i="65032"/>
  <c r="HB58" i="65032" s="1"/>
  <c r="HA44" i="65032"/>
  <c r="HB44" i="65032" s="1"/>
  <c r="HA56" i="65032"/>
  <c r="HB56" i="65032" s="1"/>
  <c r="HA50" i="65032"/>
  <c r="HB50" i="65032" s="1"/>
  <c r="HA48" i="65032"/>
  <c r="HB48" i="65032" s="1"/>
  <c r="HA52" i="65032"/>
  <c r="HB52" i="65032" s="1"/>
  <c r="HA47" i="65032"/>
  <c r="HB47" i="65032" s="1"/>
  <c r="HA55" i="65032"/>
  <c r="HB55" i="65032" s="1"/>
  <c r="HA54" i="65032"/>
  <c r="HB54" i="65032" s="1"/>
  <c r="HA53" i="65032"/>
  <c r="HB53" i="65032" s="1"/>
  <c r="HA49" i="65032"/>
  <c r="HB49" i="65032" s="1"/>
  <c r="HA51" i="65032"/>
  <c r="HB51" i="65032" s="1"/>
  <c r="HA28" i="65032"/>
  <c r="HB28" i="65032" s="1"/>
  <c r="HA34" i="65032"/>
  <c r="HB34" i="65032" s="1"/>
  <c r="HA35" i="65032"/>
  <c r="HB35" i="65032" s="1"/>
  <c r="HA36" i="65032"/>
  <c r="HB36" i="65032" s="1"/>
  <c r="HA31" i="65032"/>
  <c r="HB31" i="65032" s="1"/>
  <c r="HA37" i="65032"/>
  <c r="HB37" i="65032" s="1"/>
  <c r="HA29" i="65032"/>
  <c r="HB29" i="65032" s="1"/>
  <c r="HA41" i="65032"/>
  <c r="HB41" i="65032" s="1"/>
  <c r="HA30" i="65032"/>
  <c r="HB30" i="65032" s="1"/>
  <c r="HA42" i="65032"/>
  <c r="HB42" i="65032" s="1"/>
  <c r="HA46" i="65032"/>
  <c r="HB46" i="65032" s="1"/>
  <c r="HA43" i="65032"/>
  <c r="HB43" i="65032" s="1"/>
  <c r="HA39" i="65032"/>
  <c r="HB39" i="65032" s="1"/>
  <c r="HA32" i="65032"/>
  <c r="HB32" i="65032" s="1"/>
  <c r="HA38" i="65032"/>
  <c r="HB38" i="65032" s="1"/>
  <c r="HA40" i="65032"/>
  <c r="HB40" i="65032" s="1"/>
  <c r="HA45" i="65032"/>
  <c r="HB45" i="65032" s="1"/>
  <c r="HA33" i="65032"/>
  <c r="HB33" i="65032" s="1"/>
  <c r="GT23" i="65032"/>
  <c r="HA27" i="65032"/>
  <c r="HB27" i="65032" s="1"/>
  <c r="EJ53" i="65032"/>
  <c r="EI53" i="65032" s="1"/>
  <c r="EJ58" i="65032"/>
  <c r="EI58" i="65032" s="1"/>
  <c r="EJ59" i="65032"/>
  <c r="EI59" i="65032" s="1"/>
  <c r="EJ64" i="65032"/>
  <c r="EI64" i="65032" s="1"/>
  <c r="EJ73" i="65032"/>
  <c r="EI73" i="65032" s="1"/>
  <c r="EJ78" i="65032"/>
  <c r="EI78" i="65032" s="1"/>
  <c r="EJ79" i="65032"/>
  <c r="EI79" i="65032" s="1"/>
  <c r="EJ84" i="65032"/>
  <c r="EI84" i="65032" s="1"/>
  <c r="EJ77" i="65032"/>
  <c r="EI77" i="65032" s="1"/>
  <c r="EJ82" i="65032"/>
  <c r="EI82" i="65032" s="1"/>
  <c r="EJ83" i="65032"/>
  <c r="EI83" i="65032" s="1"/>
  <c r="EJ33" i="65032"/>
  <c r="EI33" i="65032" s="1"/>
  <c r="EJ38" i="65032"/>
  <c r="EI38" i="65032" s="1"/>
  <c r="EJ39" i="65032"/>
  <c r="EI39" i="65032" s="1"/>
  <c r="EJ44" i="65032"/>
  <c r="EI44" i="65032" s="1"/>
  <c r="EJ85" i="65032"/>
  <c r="EI85" i="65032" s="1"/>
  <c r="EJ27" i="65032"/>
  <c r="EI27" i="65032" s="1"/>
  <c r="EJ32" i="65032"/>
  <c r="EI32" i="65032" s="1"/>
  <c r="EJ41" i="65032"/>
  <c r="EI41" i="65032" s="1"/>
  <c r="EJ46" i="65032"/>
  <c r="EI46" i="65032" s="1"/>
  <c r="EJ47" i="65032"/>
  <c r="EI47" i="65032" s="1"/>
  <c r="EJ52" i="65032"/>
  <c r="EI52" i="65032" s="1"/>
  <c r="EJ45" i="65032"/>
  <c r="EI45" i="65032" s="1"/>
  <c r="EJ50" i="65032"/>
  <c r="EI50" i="65032" s="1"/>
  <c r="EJ51" i="65032"/>
  <c r="EI51" i="65032" s="1"/>
  <c r="EJ56" i="65032"/>
  <c r="EI56" i="65032" s="1"/>
  <c r="EJ65" i="65032"/>
  <c r="EI65" i="65032" s="1"/>
  <c r="EJ70" i="65032"/>
  <c r="EI70" i="65032" s="1"/>
  <c r="EJ71" i="65032"/>
  <c r="EI71" i="65032" s="1"/>
  <c r="EJ76" i="65032"/>
  <c r="EI76" i="65032" s="1"/>
  <c r="EJ37" i="65032"/>
  <c r="EI37" i="65032" s="1"/>
  <c r="EJ42" i="65032"/>
  <c r="EI42" i="65032" s="1"/>
  <c r="EJ43" i="65032"/>
  <c r="EI43" i="65032" s="1"/>
  <c r="EJ48" i="65032"/>
  <c r="EI48" i="65032" s="1"/>
  <c r="EJ57" i="65032"/>
  <c r="EI57" i="65032" s="1"/>
  <c r="EJ62" i="65032"/>
  <c r="EI62" i="65032" s="1"/>
  <c r="EJ63" i="65032"/>
  <c r="EI63" i="65032" s="1"/>
  <c r="EJ68" i="65032"/>
  <c r="EI68" i="65032" s="1"/>
  <c r="EJ61" i="65032"/>
  <c r="EI61" i="65032" s="1"/>
  <c r="EJ66" i="65032"/>
  <c r="EI66" i="65032" s="1"/>
  <c r="EJ67" i="65032"/>
  <c r="EI67" i="65032" s="1"/>
  <c r="EJ72" i="65032"/>
  <c r="EI72" i="65032" s="1"/>
  <c r="EJ81" i="65032"/>
  <c r="EI81" i="65032" s="1"/>
  <c r="EJ86" i="65032"/>
  <c r="EI86" i="65032" s="1"/>
  <c r="EJ28" i="65032"/>
  <c r="EI28" i="65032" s="1"/>
  <c r="EJ80" i="65032"/>
  <c r="EI80" i="65032" s="1"/>
  <c r="EJ29" i="65032"/>
  <c r="EI29" i="65032" s="1"/>
  <c r="EJ49" i="65032"/>
  <c r="EI49" i="65032" s="1"/>
  <c r="EJ69" i="65032"/>
  <c r="EI69" i="65032" s="1"/>
  <c r="EJ30" i="65032"/>
  <c r="EI30" i="65032" s="1"/>
  <c r="EJ34" i="65032"/>
  <c r="EI34" i="65032" s="1"/>
  <c r="EJ54" i="65032"/>
  <c r="EI54" i="65032" s="1"/>
  <c r="EJ74" i="65032"/>
  <c r="EI74" i="65032" s="1"/>
  <c r="EJ31" i="65032"/>
  <c r="EI31" i="65032" s="1"/>
  <c r="EJ35" i="65032"/>
  <c r="EI35" i="65032" s="1"/>
  <c r="EJ55" i="65032"/>
  <c r="EI55" i="65032" s="1"/>
  <c r="EJ75" i="65032"/>
  <c r="EI75" i="65032" s="1"/>
  <c r="EJ36" i="65032"/>
  <c r="EI36" i="65032" s="1"/>
  <c r="EJ40" i="65032"/>
  <c r="EI40" i="65032" s="1"/>
  <c r="EJ60" i="65032"/>
  <c r="EI60" i="65032" s="1"/>
  <c r="GT21" i="65032"/>
  <c r="EN23" i="65032"/>
  <c r="ES22" i="65032"/>
  <c r="EY22" i="65032"/>
  <c r="FI21" i="65032"/>
  <c r="FM22" i="65032"/>
  <c r="FP21" i="65032"/>
  <c r="FT22" i="65032"/>
  <c r="EN21" i="65032"/>
  <c r="ES21" i="65032"/>
  <c r="EX21" i="65032"/>
  <c r="FA22" i="65032"/>
  <c r="FM21" i="65032"/>
  <c r="FP22" i="65032"/>
  <c r="FT23" i="65032"/>
  <c r="FY23" i="65032"/>
  <c r="GA22" i="65032"/>
  <c r="EQ23" i="65032"/>
  <c r="EW23" i="65032"/>
  <c r="EZ22" i="65032"/>
  <c r="FK22" i="65032"/>
  <c r="FP23" i="65032"/>
  <c r="FF21" i="65032"/>
  <c r="FW23" i="65032"/>
  <c r="EQ21" i="65032"/>
  <c r="EV21" i="65032"/>
  <c r="FH21" i="65032"/>
  <c r="FK21" i="65032"/>
  <c r="FO23" i="65032"/>
  <c r="FF22" i="65032"/>
  <c r="FW22" i="65032"/>
  <c r="FZ23" i="65032"/>
  <c r="GC23" i="65032"/>
  <c r="GF22" i="65032"/>
  <c r="GH21" i="65032"/>
  <c r="GK23" i="65032"/>
  <c r="GN22" i="65032"/>
  <c r="GB22" i="65032"/>
  <c r="GG21" i="65032"/>
  <c r="GM23" i="65032"/>
  <c r="GC22" i="65032"/>
  <c r="GH23" i="65032"/>
  <c r="GM21" i="65032"/>
  <c r="GQ21" i="65032"/>
  <c r="GR21" i="65032"/>
  <c r="EQ22" i="65032"/>
  <c r="EV22" i="65032"/>
  <c r="FH22" i="65032"/>
  <c r="FB23" i="65032"/>
  <c r="FO22" i="65032"/>
  <c r="FR23" i="65032"/>
  <c r="FW21" i="65032"/>
  <c r="EP23" i="65032"/>
  <c r="EV23" i="65032"/>
  <c r="EZ23" i="65032"/>
  <c r="FK23" i="65032"/>
  <c r="FO21" i="65032"/>
  <c r="FR22" i="65032"/>
  <c r="FV23" i="65032"/>
  <c r="FZ22" i="65032"/>
  <c r="EO22" i="65032"/>
  <c r="ET22" i="65032"/>
  <c r="EY21" i="65032"/>
  <c r="FJ21" i="65032"/>
  <c r="FC22" i="65032"/>
  <c r="FE23" i="65032"/>
  <c r="FU21" i="65032"/>
  <c r="EN22" i="65032"/>
  <c r="ET23" i="65032"/>
  <c r="EY23" i="65032"/>
  <c r="FI22" i="65032"/>
  <c r="FC23" i="65032"/>
  <c r="FD23" i="65032"/>
  <c r="FT21" i="65032"/>
  <c r="FY21" i="65032"/>
  <c r="GB23" i="65032"/>
  <c r="GD23" i="65032"/>
  <c r="GG23" i="65032"/>
  <c r="GJ22" i="65032"/>
  <c r="GL21" i="65032"/>
  <c r="GO21" i="65032"/>
  <c r="GE22" i="65032"/>
  <c r="GJ23" i="65032"/>
  <c r="GO22" i="65032"/>
  <c r="GE23" i="65032"/>
  <c r="GK22" i="65032"/>
  <c r="GP23" i="65032"/>
  <c r="GR22" i="65032"/>
  <c r="GS23" i="65032"/>
  <c r="EM23" i="65032"/>
  <c r="ER22" i="65032"/>
  <c r="EW22" i="65032"/>
  <c r="FA23" i="65032"/>
  <c r="FL22" i="65032"/>
  <c r="FD21" i="65032"/>
  <c r="FS23" i="65032"/>
  <c r="FG21" i="65032"/>
  <c r="FU23" i="65032"/>
  <c r="ET21" i="65032"/>
  <c r="FJ22" i="65032"/>
  <c r="FQ23" i="65032"/>
  <c r="FY22" i="65032"/>
  <c r="ES23" i="65032"/>
  <c r="FA21" i="65032"/>
  <c r="FE22" i="65032"/>
  <c r="EM22" i="65032"/>
  <c r="EX23" i="65032"/>
  <c r="FL21" i="65032"/>
  <c r="FS21" i="65032"/>
  <c r="GA21" i="65032"/>
  <c r="GF21" i="65032"/>
  <c r="GL22" i="65032"/>
  <c r="GC21" i="65032"/>
  <c r="GN23" i="65032"/>
  <c r="GI21" i="65032"/>
  <c r="GQ23" i="65032"/>
  <c r="FJ23" i="65032"/>
  <c r="FX22" i="65032"/>
  <c r="EW21" i="65032"/>
  <c r="FL23" i="65032"/>
  <c r="FR21" i="65032"/>
  <c r="GA23" i="65032"/>
  <c r="EU22" i="65032"/>
  <c r="FB21" i="65032"/>
  <c r="FF23" i="65032"/>
  <c r="EP22" i="65032"/>
  <c r="FG22" i="65032"/>
  <c r="FN22" i="65032"/>
  <c r="FV21" i="65032"/>
  <c r="GB21" i="65032"/>
  <c r="GH22" i="65032"/>
  <c r="GM22" i="65032"/>
  <c r="GF23" i="65032"/>
  <c r="GP21" i="65032"/>
  <c r="GL23" i="65032"/>
  <c r="GR23" i="65032"/>
  <c r="EO23" i="65032"/>
  <c r="FN21" i="65032"/>
  <c r="EO21" i="65032"/>
  <c r="FG23" i="65032"/>
  <c r="FM23" i="65032"/>
  <c r="FU22" i="65032"/>
  <c r="EM21" i="65032"/>
  <c r="EX22" i="65032"/>
  <c r="FC21" i="65032"/>
  <c r="FS22" i="65032"/>
  <c r="ER21" i="65032"/>
  <c r="FI23" i="65032"/>
  <c r="FE21" i="65032"/>
  <c r="FX21" i="65032"/>
  <c r="GD21" i="65032"/>
  <c r="GI22" i="65032"/>
  <c r="GN21" i="65032"/>
  <c r="GI23" i="65032"/>
  <c r="GD22" i="65032"/>
  <c r="GO23" i="65032"/>
  <c r="GS22" i="65032"/>
  <c r="EU21" i="65032"/>
  <c r="FQ21" i="65032"/>
  <c r="ER23" i="65032"/>
  <c r="EZ21" i="65032"/>
  <c r="FD22" i="65032"/>
  <c r="FX23" i="65032"/>
  <c r="EP21" i="65032"/>
  <c r="FH23" i="65032"/>
  <c r="FN23" i="65032"/>
  <c r="FV22" i="65032"/>
  <c r="EU23" i="65032"/>
  <c r="FB22" i="65032"/>
  <c r="FQ22" i="65032"/>
  <c r="FZ21" i="65032"/>
  <c r="GE21" i="65032"/>
  <c r="GJ21" i="65032"/>
  <c r="GP22" i="65032"/>
  <c r="GK21" i="65032"/>
  <c r="GG22" i="65032"/>
  <c r="GQ22" i="65032"/>
  <c r="GS21" i="65032"/>
  <c r="HC217" i="65032"/>
  <c r="GZ87" i="65032"/>
  <c r="GZ26" i="65032"/>
  <c r="HA247" i="65032" l="1"/>
  <c r="HB247" i="65032" s="1"/>
  <c r="HA251" i="65032"/>
  <c r="HB251" i="65032" s="1"/>
  <c r="HA252" i="65032"/>
  <c r="HB252" i="65032" s="1"/>
  <c r="HA248" i="65032"/>
  <c r="HB248" i="65032" s="1"/>
  <c r="HA250" i="65032"/>
  <c r="HB250" i="65032" s="1"/>
  <c r="HA249" i="65032"/>
  <c r="HB249" i="65032" s="1"/>
  <c r="GX56" i="65032"/>
  <c r="GY56" i="65032" s="1"/>
  <c r="GX60" i="65032"/>
  <c r="GY60" i="65032" s="1"/>
  <c r="GX61" i="65032"/>
  <c r="GY61" i="65032" s="1"/>
  <c r="GX57" i="65032"/>
  <c r="GY57" i="65032" s="1"/>
  <c r="GX59" i="65032"/>
  <c r="GY59" i="65032" s="1"/>
  <c r="GX58" i="65032"/>
  <c r="GY58" i="65032" s="1"/>
  <c r="HB87" i="65032"/>
  <c r="HA224" i="65032"/>
  <c r="HB224" i="65032" s="1"/>
  <c r="HA241" i="65032"/>
  <c r="HB241" i="65032" s="1"/>
  <c r="HA239" i="65032"/>
  <c r="HB239" i="65032" s="1"/>
  <c r="HA243" i="65032"/>
  <c r="HB243" i="65032" s="1"/>
  <c r="HA232" i="65032"/>
  <c r="HB232" i="65032" s="1"/>
  <c r="HA238" i="65032"/>
  <c r="HB238" i="65032" s="1"/>
  <c r="HA246" i="65032"/>
  <c r="HB246" i="65032" s="1"/>
  <c r="HA245" i="65032"/>
  <c r="HB245" i="65032" s="1"/>
  <c r="HA237" i="65032"/>
  <c r="HB237" i="65032" s="1"/>
  <c r="HA242" i="65032"/>
  <c r="HB242" i="65032" s="1"/>
  <c r="HA229" i="65032"/>
  <c r="HB229" i="65032" s="1"/>
  <c r="HA240" i="65032"/>
  <c r="HB240" i="65032" s="1"/>
  <c r="GX45" i="65032"/>
  <c r="GY45" i="65032" s="1"/>
  <c r="GX50" i="65032"/>
  <c r="GY50" i="65032" s="1"/>
  <c r="GX48" i="65032"/>
  <c r="GY48" i="65032" s="1"/>
  <c r="GX52" i="65032"/>
  <c r="GY52" i="65032" s="1"/>
  <c r="GX47" i="65032"/>
  <c r="GY47" i="65032" s="1"/>
  <c r="GX53" i="65032"/>
  <c r="GY53" i="65032" s="1"/>
  <c r="GX54" i="65032"/>
  <c r="GY54" i="65032" s="1"/>
  <c r="GX49" i="65032"/>
  <c r="GY49" i="65032" s="1"/>
  <c r="GX51" i="65032"/>
  <c r="GY51" i="65032" s="1"/>
  <c r="HA235" i="65032"/>
  <c r="HB235" i="65032" s="1"/>
  <c r="HA236" i="65032"/>
  <c r="HB236" i="65032" s="1"/>
  <c r="HA219" i="65032"/>
  <c r="HB219" i="65032" s="1"/>
  <c r="HA244" i="65032"/>
  <c r="HB244" i="65032" s="1"/>
  <c r="HA225" i="65032"/>
  <c r="HB225" i="65032" s="1"/>
  <c r="HA226" i="65032"/>
  <c r="HB226" i="65032" s="1"/>
  <c r="HA222" i="65032"/>
  <c r="HB222" i="65032" s="1"/>
  <c r="HA227" i="65032"/>
  <c r="HB227" i="65032" s="1"/>
  <c r="HA228" i="65032"/>
  <c r="HB228" i="65032" s="1"/>
  <c r="HA220" i="65032"/>
  <c r="HB220" i="65032" s="1"/>
  <c r="HA233" i="65032"/>
  <c r="HB233" i="65032" s="1"/>
  <c r="HA221" i="65032"/>
  <c r="HB221" i="65032" s="1"/>
  <c r="HA234" i="65032"/>
  <c r="HB234" i="65032" s="1"/>
  <c r="HA230" i="65032"/>
  <c r="HB230" i="65032" s="1"/>
  <c r="HA223" i="65032"/>
  <c r="HB223" i="65032" s="1"/>
  <c r="HA218" i="65032"/>
  <c r="HB218" i="65032" s="1"/>
  <c r="GX28" i="65032"/>
  <c r="GY28" i="65032" s="1"/>
  <c r="GX34" i="65032"/>
  <c r="GY34" i="65032" s="1"/>
  <c r="GX35" i="65032"/>
  <c r="GY35" i="65032" s="1"/>
  <c r="GX31" i="65032"/>
  <c r="GY31" i="65032" s="1"/>
  <c r="GX36" i="65032"/>
  <c r="GY36" i="65032" s="1"/>
  <c r="GX37" i="65032"/>
  <c r="GY37" i="65032" s="1"/>
  <c r="GX29" i="65032"/>
  <c r="GY29" i="65032" s="1"/>
  <c r="GX41" i="65032"/>
  <c r="GY41" i="65032" s="1"/>
  <c r="GX42" i="65032"/>
  <c r="GY42" i="65032" s="1"/>
  <c r="GX30" i="65032"/>
  <c r="GY30" i="65032" s="1"/>
  <c r="GX43" i="65032"/>
  <c r="GY43" i="65032" s="1"/>
  <c r="GX46" i="65032"/>
  <c r="GY46" i="65032" s="1"/>
  <c r="GX39" i="65032"/>
  <c r="GY39" i="65032" s="1"/>
  <c r="GX32" i="65032"/>
  <c r="GY32" i="65032" s="1"/>
  <c r="GX38" i="65032"/>
  <c r="GY38" i="65032" s="1"/>
  <c r="HA231" i="65032"/>
  <c r="HB231" i="65032" s="1"/>
  <c r="GX40" i="65032"/>
  <c r="GY40" i="65032" s="1"/>
  <c r="GX33" i="65032"/>
  <c r="GY33" i="65032" s="1"/>
  <c r="GX44" i="65032"/>
  <c r="GY44" i="65032" s="1"/>
  <c r="GX55" i="65032"/>
  <c r="GY55" i="65032" s="1"/>
  <c r="GX27" i="65032"/>
  <c r="GY27" i="65032" s="1"/>
  <c r="ER12" i="65032"/>
  <c r="ER13" i="65032"/>
  <c r="EP12" i="65032"/>
  <c r="EQ12" i="65032"/>
  <c r="EP13" i="65032"/>
  <c r="EP14" i="65032"/>
  <c r="EQ13" i="65032"/>
  <c r="ER14" i="65032"/>
  <c r="EQ14" i="65032"/>
  <c r="EL26" i="65032"/>
  <c r="EK26" i="65032"/>
  <c r="EJ26" i="65032"/>
  <c r="EO12" i="65032" l="1"/>
  <c r="GY87" i="65032"/>
  <c r="GV63" i="65032" s="1"/>
  <c r="GW63" i="65032" s="1"/>
  <c r="EO14" i="65032"/>
  <c r="EO13" i="65032"/>
  <c r="EJ25" i="65032"/>
  <c r="BA9" i="65032" s="1"/>
  <c r="AU56" i="65032" l="1"/>
  <c r="AU60" i="65032"/>
  <c r="AU58" i="65032"/>
  <c r="AU61" i="65032"/>
  <c r="AU59" i="65032"/>
  <c r="AU57" i="65032"/>
  <c r="AU48" i="65032"/>
  <c r="AU52" i="65032"/>
  <c r="AU54" i="65032"/>
  <c r="AU51" i="65032"/>
  <c r="AU49" i="65032"/>
  <c r="AU50" i="65032"/>
  <c r="AU53" i="65032"/>
  <c r="AU47" i="65032"/>
  <c r="AU55" i="65032"/>
  <c r="AU39" i="65032"/>
  <c r="AU43" i="65032"/>
  <c r="AU44" i="65032"/>
  <c r="AU33" i="65032"/>
  <c r="AU35" i="65032"/>
  <c r="AU45" i="65032"/>
  <c r="AU41" i="65032"/>
  <c r="AU37" i="65032"/>
  <c r="AU46" i="65032"/>
  <c r="AU38" i="65032"/>
  <c r="AU34" i="65032"/>
  <c r="AU31" i="65032"/>
  <c r="AU40" i="65032"/>
  <c r="AU36" i="65032"/>
  <c r="AU29" i="65032"/>
  <c r="AU32" i="65032"/>
  <c r="AU30" i="65032"/>
  <c r="AU42" i="65032"/>
  <c r="AU27" i="65032"/>
  <c r="AU28" i="65032"/>
  <c r="GV54" i="65032"/>
  <c r="GW54" i="65032" s="1"/>
  <c r="GV84" i="65032"/>
  <c r="GW84" i="65032" s="1"/>
  <c r="GV29" i="65032"/>
  <c r="GW29" i="65032" s="1"/>
  <c r="GV53" i="65032"/>
  <c r="GW53" i="65032" s="1"/>
  <c r="GV48" i="65032"/>
  <c r="GW48" i="65032" s="1"/>
  <c r="GV70" i="65032"/>
  <c r="GW70" i="65032" s="1"/>
  <c r="GV59" i="65032"/>
  <c r="GW59" i="65032" s="1"/>
  <c r="GV73" i="65032"/>
  <c r="GW73" i="65032" s="1"/>
  <c r="GV33" i="65032"/>
  <c r="GW33" i="65032" s="1"/>
  <c r="GV32" i="65032"/>
  <c r="GW32" i="65032" s="1"/>
  <c r="GV83" i="65032"/>
  <c r="GW83" i="65032" s="1"/>
  <c r="GV74" i="65032"/>
  <c r="GW74" i="65032" s="1"/>
  <c r="GV35" i="65032"/>
  <c r="GW35" i="65032" s="1"/>
  <c r="GV39" i="65032"/>
  <c r="GW39" i="65032" s="1"/>
  <c r="GV47" i="65032"/>
  <c r="GW47" i="65032" s="1"/>
  <c r="GV65" i="65032"/>
  <c r="GW65" i="65032" s="1"/>
  <c r="GV27" i="65032"/>
  <c r="GW27" i="65032" s="1"/>
  <c r="GV61" i="65032"/>
  <c r="GW61" i="65032" s="1"/>
  <c r="GV55" i="65032"/>
  <c r="GW55" i="65032" s="1"/>
  <c r="GV72" i="65032"/>
  <c r="GW72" i="65032" s="1"/>
  <c r="GV34" i="65032"/>
  <c r="GW34" i="65032" s="1"/>
  <c r="GV43" i="65032"/>
  <c r="GW43" i="65032" s="1"/>
  <c r="GV67" i="65032"/>
  <c r="GW67" i="65032" s="1"/>
  <c r="GV71" i="65032"/>
  <c r="GW71" i="65032" s="1"/>
  <c r="GV69" i="65032"/>
  <c r="GW69" i="65032" s="1"/>
  <c r="GV77" i="65032"/>
  <c r="GW77" i="65032" s="1"/>
  <c r="GV49" i="65032"/>
  <c r="GW49" i="65032" s="1"/>
  <c r="GV41" i="65032"/>
  <c r="GW41" i="65032" s="1"/>
  <c r="GV66" i="65032"/>
  <c r="GW66" i="65032" s="1"/>
  <c r="GV44" i="65032"/>
  <c r="GW44" i="65032" s="1"/>
  <c r="EN12" i="65032"/>
  <c r="ES13" i="65032" s="1"/>
  <c r="GV57" i="65032"/>
  <c r="GW57" i="65032" s="1"/>
  <c r="GV28" i="65032"/>
  <c r="GW28" i="65032" s="1"/>
  <c r="GV30" i="65032"/>
  <c r="GW30" i="65032" s="1"/>
  <c r="GV50" i="65032"/>
  <c r="GW50" i="65032" s="1"/>
  <c r="GV51" i="65032"/>
  <c r="GW51" i="65032" s="1"/>
  <c r="GV31" i="65032"/>
  <c r="GW31" i="65032" s="1"/>
  <c r="GV79" i="65032"/>
  <c r="GW79" i="65032" s="1"/>
  <c r="GV81" i="65032"/>
  <c r="GW81" i="65032" s="1"/>
  <c r="GV37" i="65032"/>
  <c r="GW37" i="65032" s="1"/>
  <c r="GV80" i="65032"/>
  <c r="GW80" i="65032" s="1"/>
  <c r="GV58" i="65032"/>
  <c r="GW58" i="65032" s="1"/>
  <c r="GV56" i="65032"/>
  <c r="GW56" i="65032" s="1"/>
  <c r="GV85" i="65032"/>
  <c r="GW85" i="65032" s="1"/>
  <c r="GV64" i="65032"/>
  <c r="GW64" i="65032" s="1"/>
  <c r="GV86" i="65032"/>
  <c r="GW86" i="65032" s="1"/>
  <c r="GV75" i="65032"/>
  <c r="GW75" i="65032" s="1"/>
  <c r="GV42" i="65032"/>
  <c r="GW42" i="65032" s="1"/>
  <c r="GV52" i="65032"/>
  <c r="GW52" i="65032" s="1"/>
  <c r="GV36" i="65032"/>
  <c r="GW36" i="65032" s="1"/>
  <c r="GV38" i="65032"/>
  <c r="GW38" i="65032" s="1"/>
  <c r="GV78" i="65032"/>
  <c r="GW78" i="65032" s="1"/>
  <c r="GV76" i="65032"/>
  <c r="GW76" i="65032" s="1"/>
  <c r="GV45" i="65032"/>
  <c r="GW45" i="65032" s="1"/>
  <c r="GV82" i="65032"/>
  <c r="GW82" i="65032" s="1"/>
  <c r="GV46" i="65032"/>
  <c r="GW46" i="65032" s="1"/>
  <c r="GV68" i="65032"/>
  <c r="GW68" i="65032" s="1"/>
  <c r="GV62" i="65032"/>
  <c r="GW62" i="65032" s="1"/>
  <c r="GV60" i="65032"/>
  <c r="GW60" i="65032" s="1"/>
  <c r="GV40" i="65032"/>
  <c r="GW40" i="65032" s="1"/>
  <c r="AU26" i="65032" l="1"/>
  <c r="ES12" i="65032"/>
  <c r="EU13" i="65032"/>
  <c r="ES14" i="65032"/>
  <c r="EU14" i="65032"/>
  <c r="GW87" i="65032"/>
  <c r="EU12" i="65032"/>
  <c r="EV12" i="65032" l="1"/>
  <c r="EM12" i="65032" s="1"/>
  <c r="HR154" i="65032" l="1"/>
  <c r="HR155" i="65032"/>
  <c r="HV157" i="65032"/>
  <c r="DW46" i="65032" l="1"/>
  <c r="HV179" i="65032"/>
  <c r="HV154" i="65032"/>
  <c r="HR156" i="65032"/>
  <c r="HZ157" i="65032"/>
  <c r="HV155" i="65032"/>
  <c r="HZ158" i="65032"/>
  <c r="HJ154" i="65032"/>
  <c r="HN154" i="65032"/>
  <c r="HN155" i="65032"/>
  <c r="HN184" i="65032" l="1"/>
  <c r="HV186" i="65032"/>
  <c r="HR185" i="65032"/>
  <c r="HV180" i="65032"/>
  <c r="HZ183" i="65032"/>
  <c r="HZ181" i="65032"/>
  <c r="HR179" i="65032"/>
  <c r="HV174" i="65032"/>
  <c r="HZ177" i="65032"/>
  <c r="HZ175" i="65032"/>
  <c r="ID176" i="65032"/>
  <c r="ID178" i="65032"/>
  <c r="HZ169" i="65032"/>
  <c r="ID170" i="65032"/>
  <c r="IH173" i="65032"/>
  <c r="ID172" i="65032"/>
  <c r="IH171" i="65032"/>
  <c r="HZ179" i="65032"/>
  <c r="CB44" i="65032" l="1"/>
  <c r="CL53" i="65032" l="1"/>
  <c r="CL50" i="65032"/>
  <c r="BW38" i="65032"/>
  <c r="CE46" i="65032"/>
  <c r="BY41" i="65032"/>
  <c r="CI51" i="65032"/>
  <c r="BP32" i="65032"/>
  <c r="CC44" i="65032"/>
  <c r="BY43" i="65032" l="1"/>
  <c r="CN55" i="65032"/>
  <c r="BV38" i="65032"/>
  <c r="BK51" i="65032"/>
  <c r="BZ41" i="65032"/>
  <c r="BR34" i="65032"/>
  <c r="BN29" i="65032"/>
  <c r="CN48" i="65032" l="1"/>
  <c r="CN58" i="65032"/>
  <c r="CI43" i="65032"/>
  <c r="CI53" i="65032"/>
  <c r="BX41" i="65032"/>
  <c r="BM29" i="65032"/>
  <c r="CP60" i="65032" l="1"/>
  <c r="CP50" i="65032"/>
  <c r="BO35" i="65032"/>
  <c r="CU55" i="65032" l="1"/>
  <c r="CS53" i="65032"/>
  <c r="BU53" i="65032"/>
  <c r="CM55" i="65032" l="1"/>
  <c r="CT52" i="65032" l="1"/>
  <c r="CR52" i="65032"/>
  <c r="CD46" i="65032" l="1"/>
  <c r="CA46" i="65032"/>
  <c r="BK46" i="65032"/>
  <c r="BL46" i="65032" l="1"/>
  <c r="CF40" i="65032" l="1"/>
  <c r="CF48" i="65032"/>
  <c r="CD48" i="65032" l="1"/>
  <c r="CD38" i="65032"/>
  <c r="CH55" i="65032"/>
  <c r="CC47" i="65032" l="1"/>
  <c r="CC37" i="65032"/>
  <c r="BX42" i="65032"/>
  <c r="CA45" i="65032" l="1"/>
  <c r="BQ32" i="65032"/>
  <c r="BT35" i="65032"/>
  <c r="CE37" i="65032" l="1"/>
  <c r="BZ42" i="65032"/>
  <c r="CB31" i="65032" l="1"/>
  <c r="CG48" i="65032" l="1"/>
  <c r="CJ51" i="65032"/>
  <c r="BL51" i="65032" s="1"/>
  <c r="CK53" i="65032"/>
  <c r="CK45" i="65032" l="1"/>
  <c r="CK55" i="65032"/>
  <c r="CE47" i="65032"/>
  <c r="CO53" i="65032" l="1"/>
  <c r="CO47" i="65032"/>
  <c r="CM57" i="65032" l="1"/>
  <c r="CM47" i="65032"/>
  <c r="CJ42" i="65032" l="1"/>
  <c r="CJ48" i="65032"/>
  <c r="CQ28" i="65032" l="1"/>
  <c r="CH52" i="65032" l="1"/>
  <c r="CH42" i="65032"/>
  <c r="CL29" i="65032" l="1"/>
  <c r="CG30" i="65032" l="1"/>
  <c r="CJ52" i="65032" l="1"/>
  <c r="CO57" i="65032"/>
  <c r="CF50" i="65032"/>
  <c r="AM25" i="65032"/>
  <c r="AU8" i="65032"/>
  <c r="AP8" i="65032" s="1"/>
  <c r="V2" i="65032"/>
  <c r="AM65" i="65032" l="1"/>
  <c r="DW51" i="65032" l="1"/>
  <c r="AA73" i="65032" l="1"/>
  <c r="Z73" i="65032"/>
  <c r="AA74" i="65032"/>
  <c r="Z74" i="65032"/>
  <c r="AA80" i="65032"/>
  <c r="Z80" i="65032"/>
  <c r="Z69" i="65032"/>
  <c r="AA69" i="65032"/>
  <c r="Z78" i="65032"/>
  <c r="AA78" i="65032"/>
  <c r="Z68" i="65032"/>
  <c r="AA68" i="65032"/>
  <c r="Z81" i="65032"/>
  <c r="AA81" i="65032"/>
  <c r="AA75" i="65032"/>
  <c r="Z75" i="65032"/>
  <c r="Z70" i="65032"/>
  <c r="AA70" i="65032"/>
  <c r="AA79" i="65032"/>
  <c r="Z79" i="65032"/>
  <c r="Y79" i="65032" s="1"/>
  <c r="AA76" i="65032"/>
  <c r="Z76" i="65032"/>
  <c r="Z71" i="65032"/>
  <c r="AA71" i="65032"/>
  <c r="AA44" i="65032"/>
  <c r="Z44" i="65032"/>
  <c r="Z41" i="65032"/>
  <c r="AA41" i="65032"/>
  <c r="AA43" i="65032"/>
  <c r="Z43" i="65032"/>
  <c r="AA45" i="65032"/>
  <c r="Z45" i="65032"/>
  <c r="Z46" i="65032"/>
  <c r="AA46" i="65032"/>
  <c r="AA40" i="65032"/>
  <c r="Z40" i="65032"/>
  <c r="AA39" i="65032"/>
  <c r="Z39" i="65032"/>
  <c r="AA38" i="65032"/>
  <c r="Z38" i="65032"/>
  <c r="Z36" i="65032"/>
  <c r="AA36" i="65032"/>
  <c r="Z35" i="65032"/>
  <c r="AA35" i="65032"/>
  <c r="AA34" i="65032"/>
  <c r="Z34" i="65032"/>
  <c r="Z33" i="65032"/>
  <c r="AA33" i="65032"/>
  <c r="Z28" i="65032"/>
  <c r="AA28" i="65032"/>
  <c r="Z30" i="65032"/>
  <c r="AA30" i="65032"/>
  <c r="Z29" i="65032"/>
  <c r="AA29" i="65032"/>
  <c r="Z31" i="65032"/>
  <c r="AA31" i="65032"/>
  <c r="Y40" i="65032" l="1"/>
  <c r="EA40" i="65032" s="1"/>
  <c r="DW39" i="65032" s="1"/>
  <c r="Y44" i="65032"/>
  <c r="GE171" i="65032" s="1"/>
  <c r="FN171" i="65032" s="1"/>
  <c r="Y76" i="65032"/>
  <c r="AC76" i="65032" s="1"/>
  <c r="F42" i="65044" s="1"/>
  <c r="Y80" i="65032"/>
  <c r="AC80" i="65032" s="1"/>
  <c r="F46" i="65044" s="1"/>
  <c r="Y73" i="65032"/>
  <c r="EA53" i="65032" s="1"/>
  <c r="DW52" i="65032" s="1"/>
  <c r="Y46" i="65032"/>
  <c r="AN46" i="65032" s="1"/>
  <c r="Y75" i="65032"/>
  <c r="AB75" i="65032" s="1"/>
  <c r="Y69" i="65032"/>
  <c r="AC69" i="65032" s="1"/>
  <c r="F35" i="65044" s="1"/>
  <c r="Y78" i="65032"/>
  <c r="AC78" i="65032" s="1"/>
  <c r="F44" i="65044" s="1"/>
  <c r="Y71" i="65032"/>
  <c r="AB71" i="65032" s="1"/>
  <c r="Y43" i="65032"/>
  <c r="AN43" i="65032" s="1"/>
  <c r="Y68" i="65032"/>
  <c r="GE175" i="65032" s="1"/>
  <c r="FN175" i="65032" s="1"/>
  <c r="Y41" i="65032"/>
  <c r="AC41" i="65032" s="1"/>
  <c r="F27" i="65044" s="1"/>
  <c r="Y70" i="65032"/>
  <c r="AD70" i="65032" s="1"/>
  <c r="Y81" i="65032"/>
  <c r="AB81" i="65032" s="1"/>
  <c r="Y74" i="65032"/>
  <c r="AN74" i="65032" s="1"/>
  <c r="EA59" i="65032"/>
  <c r="DW58" i="65032" s="1"/>
  <c r="AD79" i="65032"/>
  <c r="BU122" i="65032"/>
  <c r="GE186" i="65032"/>
  <c r="FN186" i="65032" s="1"/>
  <c r="AB79" i="65032"/>
  <c r="AC79" i="65032"/>
  <c r="F45" i="65044" s="1"/>
  <c r="AN79" i="65032"/>
  <c r="Y45" i="65032"/>
  <c r="BU108" i="65032" s="1"/>
  <c r="Y39" i="65032"/>
  <c r="Y38" i="65032"/>
  <c r="Y36" i="65032"/>
  <c r="Y35" i="65032"/>
  <c r="Y34" i="65032"/>
  <c r="Y28" i="65032"/>
  <c r="Y33" i="65032"/>
  <c r="Y31" i="65032"/>
  <c r="AB31" i="65032" s="1"/>
  <c r="Y30" i="65032"/>
  <c r="AB30" i="65032" s="1"/>
  <c r="Y29" i="65032"/>
  <c r="AD29" i="65032" s="1"/>
  <c r="AB28" i="65032" l="1"/>
  <c r="BU103" i="65032"/>
  <c r="AC40" i="65032"/>
  <c r="F26" i="65044" s="1"/>
  <c r="AX26" i="65044" s="1"/>
  <c r="AN40" i="65032"/>
  <c r="GE167" i="65032"/>
  <c r="FN167" i="65032" s="1"/>
  <c r="AD40" i="65032"/>
  <c r="AB40" i="65032"/>
  <c r="AN27" i="65032"/>
  <c r="AO27" i="65032" s="1"/>
  <c r="BU90" i="65032"/>
  <c r="BG27" i="65044"/>
  <c r="BC27" i="65044"/>
  <c r="AY27" i="65044"/>
  <c r="AU27" i="65044"/>
  <c r="BF27" i="65044"/>
  <c r="BA27" i="65044"/>
  <c r="BH27" i="65044"/>
  <c r="AZ27" i="65044"/>
  <c r="AT27" i="65044"/>
  <c r="AW27" i="65044"/>
  <c r="BD27" i="65044"/>
  <c r="AV27" i="65044"/>
  <c r="BJ27" i="65044"/>
  <c r="BB27" i="65044"/>
  <c r="AS27" i="65044"/>
  <c r="BI27" i="65044"/>
  <c r="AX27" i="65044"/>
  <c r="AR27" i="65044"/>
  <c r="BE27" i="65044"/>
  <c r="BI35" i="65044"/>
  <c r="BE35" i="65044"/>
  <c r="BA35" i="65044"/>
  <c r="BJ35" i="65044"/>
  <c r="BD35" i="65044"/>
  <c r="AY35" i="65044"/>
  <c r="AU35" i="65044"/>
  <c r="BF35" i="65044"/>
  <c r="AX35" i="65044"/>
  <c r="AS35" i="65044"/>
  <c r="BG35" i="65044"/>
  <c r="AW35" i="65044"/>
  <c r="BC35" i="65044"/>
  <c r="AV35" i="65044"/>
  <c r="AZ35" i="65044"/>
  <c r="AT35" i="65044"/>
  <c r="BH35" i="65044"/>
  <c r="AR35" i="65044"/>
  <c r="BB35" i="65044"/>
  <c r="BH46" i="65044"/>
  <c r="BD46" i="65044"/>
  <c r="AZ46" i="65044"/>
  <c r="AV46" i="65044"/>
  <c r="AR46" i="65044"/>
  <c r="BI46" i="65044"/>
  <c r="BC46" i="65044"/>
  <c r="AX46" i="65044"/>
  <c r="AS46" i="65044"/>
  <c r="BG46" i="65044"/>
  <c r="BB46" i="65044"/>
  <c r="AW46" i="65044"/>
  <c r="BA46" i="65044"/>
  <c r="BF46" i="65044"/>
  <c r="AT46" i="65044"/>
  <c r="BE46" i="65044"/>
  <c r="AY46" i="65044"/>
  <c r="BJ46" i="65044"/>
  <c r="AU46" i="65044"/>
  <c r="BJ44" i="65044"/>
  <c r="BF44" i="65044"/>
  <c r="BB44" i="65044"/>
  <c r="AX44" i="65044"/>
  <c r="AT44" i="65044"/>
  <c r="BI44" i="65044"/>
  <c r="BD44" i="65044"/>
  <c r="AY44" i="65044"/>
  <c r="AS44" i="65044"/>
  <c r="BH44" i="65044"/>
  <c r="BC44" i="65044"/>
  <c r="AW44" i="65044"/>
  <c r="AR44" i="65044"/>
  <c r="BG44" i="65044"/>
  <c r="AV44" i="65044"/>
  <c r="BA44" i="65044"/>
  <c r="AZ44" i="65044"/>
  <c r="AU44" i="65044"/>
  <c r="BE44" i="65044"/>
  <c r="BG45" i="65044"/>
  <c r="BC45" i="65044"/>
  <c r="AY45" i="65044"/>
  <c r="AU45" i="65044"/>
  <c r="BF45" i="65044"/>
  <c r="BA45" i="65044"/>
  <c r="AV45" i="65044"/>
  <c r="BJ45" i="65044"/>
  <c r="BE45" i="65044"/>
  <c r="AZ45" i="65044"/>
  <c r="AT45" i="65044"/>
  <c r="BI45" i="65044"/>
  <c r="AX45" i="65044"/>
  <c r="AW45" i="65044"/>
  <c r="BH45" i="65044"/>
  <c r="AS45" i="65044"/>
  <c r="BD45" i="65044"/>
  <c r="AR45" i="65044"/>
  <c r="BB45" i="65044"/>
  <c r="BH42" i="65044"/>
  <c r="BD42" i="65044"/>
  <c r="AZ42" i="65044"/>
  <c r="AV42" i="65044"/>
  <c r="AR42" i="65044"/>
  <c r="BJ42" i="65044"/>
  <c r="BE42" i="65044"/>
  <c r="AY42" i="65044"/>
  <c r="AT42" i="65044"/>
  <c r="BI42" i="65044"/>
  <c r="BC42" i="65044"/>
  <c r="AX42" i="65044"/>
  <c r="AS42" i="65044"/>
  <c r="BB42" i="65044"/>
  <c r="BG42" i="65044"/>
  <c r="AU42" i="65044"/>
  <c r="BF42" i="65044"/>
  <c r="BA42" i="65044"/>
  <c r="AW42" i="65044"/>
  <c r="BR45" i="65044"/>
  <c r="BT45" i="65044"/>
  <c r="BS45" i="65044"/>
  <c r="BU45" i="65044"/>
  <c r="BQ45" i="65044"/>
  <c r="BT27" i="65044"/>
  <c r="BR27" i="65044"/>
  <c r="BU27" i="65044"/>
  <c r="BQ27" i="65044"/>
  <c r="BS27" i="65044"/>
  <c r="BS44" i="65044"/>
  <c r="BQ44" i="65044"/>
  <c r="BU44" i="65044"/>
  <c r="BR44" i="65044"/>
  <c r="BT44" i="65044"/>
  <c r="BT35" i="65044"/>
  <c r="BR35" i="65044"/>
  <c r="BU35" i="65044"/>
  <c r="BQ35" i="65044"/>
  <c r="BS35" i="65044"/>
  <c r="BQ46" i="65044"/>
  <c r="BU46" i="65044"/>
  <c r="BS46" i="65044"/>
  <c r="BT46" i="65044"/>
  <c r="BR46" i="65044"/>
  <c r="BQ42" i="65044"/>
  <c r="BU42" i="65044"/>
  <c r="BS42" i="65044"/>
  <c r="BR42" i="65044"/>
  <c r="BT42" i="65044"/>
  <c r="BM27" i="65044"/>
  <c r="BN27" i="65044"/>
  <c r="BP27" i="65044"/>
  <c r="BK27" i="65044"/>
  <c r="BL27" i="65044"/>
  <c r="BO27" i="65044"/>
  <c r="BL44" i="65044"/>
  <c r="BP44" i="65044"/>
  <c r="BM44" i="65044"/>
  <c r="BN44" i="65044"/>
  <c r="BO44" i="65044"/>
  <c r="BK44" i="65044"/>
  <c r="BN35" i="65044"/>
  <c r="BM35" i="65044"/>
  <c r="BO35" i="65044"/>
  <c r="BK35" i="65044"/>
  <c r="BP35" i="65044"/>
  <c r="BL35" i="65044"/>
  <c r="BL46" i="65044"/>
  <c r="BP46" i="65044"/>
  <c r="BK46" i="65044"/>
  <c r="BM46" i="65044"/>
  <c r="BN46" i="65044"/>
  <c r="BO46" i="65044"/>
  <c r="BN45" i="65044"/>
  <c r="BL45" i="65044"/>
  <c r="BM45" i="65044"/>
  <c r="BO45" i="65044"/>
  <c r="BK45" i="65044"/>
  <c r="BP45" i="65044"/>
  <c r="BL42" i="65044"/>
  <c r="BP42" i="65044"/>
  <c r="BN42" i="65044"/>
  <c r="BO42" i="65044"/>
  <c r="BK42" i="65044"/>
  <c r="BM42" i="65044"/>
  <c r="GE185" i="65032"/>
  <c r="FN185" i="65032" s="1"/>
  <c r="AN44" i="65032"/>
  <c r="AG44" i="65032" s="1"/>
  <c r="AC44" i="65032"/>
  <c r="F30" i="65044" s="1"/>
  <c r="GE173" i="65032"/>
  <c r="FN173" i="65032" s="1"/>
  <c r="AC46" i="65032"/>
  <c r="F32" i="65044" s="1"/>
  <c r="AD44" i="65032"/>
  <c r="BU107" i="65032"/>
  <c r="EA44" i="65032"/>
  <c r="DW43" i="65032" s="1"/>
  <c r="DV43" i="65032" s="1"/>
  <c r="BU109" i="65032"/>
  <c r="DV46" i="65032"/>
  <c r="AB46" i="65032"/>
  <c r="AB44" i="65032"/>
  <c r="EA46" i="65032"/>
  <c r="DW45" i="65032" s="1"/>
  <c r="DV45" i="65032" s="1"/>
  <c r="AC71" i="65032"/>
  <c r="F37" i="65044" s="1"/>
  <c r="EA60" i="65032"/>
  <c r="DW59" i="65032" s="1"/>
  <c r="DV59" i="65032" s="1"/>
  <c r="AN80" i="65032"/>
  <c r="AG80" i="65032" s="1"/>
  <c r="AN69" i="65032"/>
  <c r="AG69" i="65032" s="1"/>
  <c r="BU123" i="65032"/>
  <c r="AB80" i="65032"/>
  <c r="GE187" i="65032"/>
  <c r="FN187" i="65032" s="1"/>
  <c r="AD80" i="65032"/>
  <c r="DV56" i="65032"/>
  <c r="EA45" i="65032"/>
  <c r="DW44" i="65032" s="1"/>
  <c r="DV44" i="65032" s="1"/>
  <c r="EA56" i="65032"/>
  <c r="DW55" i="65032" s="1"/>
  <c r="DV55" i="65032" s="1"/>
  <c r="AD46" i="65032"/>
  <c r="AD43" i="65032"/>
  <c r="AD75" i="65032"/>
  <c r="AN76" i="65032"/>
  <c r="AG76" i="65032" s="1"/>
  <c r="AB45" i="65032"/>
  <c r="BU116" i="65032"/>
  <c r="AC75" i="65032"/>
  <c r="F41" i="65044" s="1"/>
  <c r="BU119" i="65032"/>
  <c r="AB73" i="65032"/>
  <c r="AB76" i="65032"/>
  <c r="AN73" i="65032"/>
  <c r="AO73" i="65032" s="1"/>
  <c r="EA43" i="65032"/>
  <c r="DW42" i="65032" s="1"/>
  <c r="BU118" i="65032"/>
  <c r="GE183" i="65032"/>
  <c r="FN183" i="65032" s="1"/>
  <c r="AD76" i="65032"/>
  <c r="AC73" i="65032"/>
  <c r="F39" i="65044" s="1"/>
  <c r="AD73" i="65032"/>
  <c r="AN75" i="65032"/>
  <c r="AO75" i="65032" s="1"/>
  <c r="GE180" i="65032"/>
  <c r="FN180" i="65032" s="1"/>
  <c r="BU121" i="65032"/>
  <c r="AB41" i="65032"/>
  <c r="AN45" i="65032"/>
  <c r="AG45" i="65032" s="1"/>
  <c r="EA49" i="65032"/>
  <c r="DW48" i="65032" s="1"/>
  <c r="DV48" i="65032" s="1"/>
  <c r="AD78" i="65032"/>
  <c r="BU104" i="65032"/>
  <c r="AB78" i="65032"/>
  <c r="AN81" i="65032"/>
  <c r="AG81" i="65032" s="1"/>
  <c r="GE168" i="65032"/>
  <c r="FN168" i="65032" s="1"/>
  <c r="AN41" i="65032"/>
  <c r="AG41" i="65032" s="1"/>
  <c r="EA41" i="65032"/>
  <c r="DW40" i="65032" s="1"/>
  <c r="DV40" i="65032" s="1"/>
  <c r="GE170" i="65032"/>
  <c r="FN170" i="65032" s="1"/>
  <c r="EA55" i="65032"/>
  <c r="DW54" i="65032" s="1"/>
  <c r="DV54" i="65032" s="1"/>
  <c r="DV58" i="65032"/>
  <c r="EA58" i="65032"/>
  <c r="DW57" i="65032" s="1"/>
  <c r="AN78" i="65032"/>
  <c r="AG78" i="65032" s="1"/>
  <c r="AD41" i="65032"/>
  <c r="AC45" i="65032"/>
  <c r="F31" i="65044" s="1"/>
  <c r="AC43" i="65032"/>
  <c r="F29" i="65044" s="1"/>
  <c r="GE182" i="65032"/>
  <c r="FN182" i="65032" s="1"/>
  <c r="DV61" i="65032"/>
  <c r="BU112" i="65032"/>
  <c r="AD71" i="65032"/>
  <c r="BU113" i="65032"/>
  <c r="GE176" i="65032"/>
  <c r="FN176" i="65032" s="1"/>
  <c r="EA51" i="65032"/>
  <c r="DW50" i="65032" s="1"/>
  <c r="DV50" i="65032" s="1"/>
  <c r="AD69" i="65032"/>
  <c r="AB69" i="65032"/>
  <c r="BU114" i="65032"/>
  <c r="AN71" i="65032"/>
  <c r="AG71" i="65032" s="1"/>
  <c r="AC70" i="65032"/>
  <c r="F36" i="65044" s="1"/>
  <c r="AN70" i="65032"/>
  <c r="AO70" i="65032" s="1"/>
  <c r="DV49" i="65032"/>
  <c r="DV51" i="65032"/>
  <c r="GE178" i="65032"/>
  <c r="FN178" i="65032" s="1"/>
  <c r="AB70" i="65032"/>
  <c r="BU117" i="65032"/>
  <c r="EA61" i="65032"/>
  <c r="DW60" i="65032" s="1"/>
  <c r="DV60" i="65032" s="1"/>
  <c r="AB74" i="65032"/>
  <c r="GE188" i="65032"/>
  <c r="FN188" i="65032" s="1"/>
  <c r="GE177" i="65032"/>
  <c r="FN177" i="65032" s="1"/>
  <c r="AN68" i="65032"/>
  <c r="AG68" i="65032" s="1"/>
  <c r="AC74" i="65032"/>
  <c r="F40" i="65044" s="1"/>
  <c r="AD74" i="65032"/>
  <c r="AD68" i="65032"/>
  <c r="BU111" i="65032"/>
  <c r="AB43" i="65032"/>
  <c r="GE181" i="65032"/>
  <c r="FN181" i="65032" s="1"/>
  <c r="AC81" i="65032"/>
  <c r="F47" i="65044" s="1"/>
  <c r="AD81" i="65032"/>
  <c r="EA48" i="65032"/>
  <c r="DW47" i="65032" s="1"/>
  <c r="AC68" i="65032"/>
  <c r="F34" i="65044" s="1"/>
  <c r="GE172" i="65032"/>
  <c r="FN172" i="65032" s="1"/>
  <c r="BU106" i="65032"/>
  <c r="EA54" i="65032"/>
  <c r="DW53" i="65032" s="1"/>
  <c r="DV53" i="65032" s="1"/>
  <c r="BU124" i="65032"/>
  <c r="EA50" i="65032"/>
  <c r="AB68" i="65032"/>
  <c r="AD45" i="65032"/>
  <c r="AG79" i="65032"/>
  <c r="AO79" i="65032"/>
  <c r="AG74" i="65032"/>
  <c r="AO74" i="65032"/>
  <c r="AO40" i="65032"/>
  <c r="AG40" i="65032"/>
  <c r="AG43" i="65032"/>
  <c r="AO43" i="65032"/>
  <c r="AO46" i="65032"/>
  <c r="AG46" i="65032"/>
  <c r="AB38" i="65032"/>
  <c r="AN38" i="65032"/>
  <c r="AG38" i="65032" s="1"/>
  <c r="AD38" i="65032"/>
  <c r="AN39" i="65032"/>
  <c r="AG39" i="65032" s="1"/>
  <c r="AC39" i="65032"/>
  <c r="F25" i="65044" s="1"/>
  <c r="AN36" i="65032"/>
  <c r="AO36" i="65032" s="1"/>
  <c r="BU101" i="65032"/>
  <c r="EA39" i="65032"/>
  <c r="DW38" i="65032" s="1"/>
  <c r="DV38" i="65032" s="1"/>
  <c r="DV39" i="65032"/>
  <c r="GE166" i="65032"/>
  <c r="FN166" i="65032" s="1"/>
  <c r="AC36" i="65032"/>
  <c r="F22" i="65044" s="1"/>
  <c r="AB39" i="65032"/>
  <c r="AC38" i="65032"/>
  <c r="F24" i="65044" s="1"/>
  <c r="BU99" i="65032"/>
  <c r="AD39" i="65032"/>
  <c r="BU102" i="65032"/>
  <c r="AD36" i="65032"/>
  <c r="EA36" i="65032"/>
  <c r="DW35" i="65032" s="1"/>
  <c r="DV35" i="65032" s="1"/>
  <c r="GE163" i="65032"/>
  <c r="FN163" i="65032" s="1"/>
  <c r="AB36" i="65032"/>
  <c r="GE165" i="65032"/>
  <c r="FN165" i="65032" s="1"/>
  <c r="EA38" i="65032"/>
  <c r="DW37" i="65032" s="1"/>
  <c r="GE162" i="65032"/>
  <c r="FN162" i="65032" s="1"/>
  <c r="BU97" i="65032"/>
  <c r="BU98" i="65032"/>
  <c r="EA33" i="65032"/>
  <c r="DW32" i="65032" s="1"/>
  <c r="AB35" i="65032"/>
  <c r="AC35" i="65032"/>
  <c r="F21" i="65044" s="1"/>
  <c r="EA35" i="65032"/>
  <c r="DW34" i="65032" s="1"/>
  <c r="DV34" i="65032" s="1"/>
  <c r="GE158" i="65032"/>
  <c r="FN158" i="65032" s="1"/>
  <c r="AD35" i="65032"/>
  <c r="AN28" i="65032"/>
  <c r="AO28" i="65032" s="1"/>
  <c r="GE161" i="65032"/>
  <c r="FN161" i="65032" s="1"/>
  <c r="AN35" i="65032"/>
  <c r="AG35" i="65032" s="1"/>
  <c r="BU94" i="65032"/>
  <c r="AN31" i="65032"/>
  <c r="AO31" i="65032" s="1"/>
  <c r="EA31" i="65032"/>
  <c r="DW30" i="65032" s="1"/>
  <c r="DV30" i="65032" s="1"/>
  <c r="AC31" i="65032"/>
  <c r="F17" i="65044" s="1"/>
  <c r="EA28" i="65032"/>
  <c r="DW27" i="65032" s="1"/>
  <c r="DV27" i="65032" s="1"/>
  <c r="AD34" i="65032"/>
  <c r="BU91" i="65032"/>
  <c r="AN34" i="65032"/>
  <c r="AO34" i="65032" s="1"/>
  <c r="AC34" i="65032"/>
  <c r="F20" i="65044" s="1"/>
  <c r="GE155" i="65032"/>
  <c r="FN155" i="65032" s="1"/>
  <c r="AD28" i="65032"/>
  <c r="GE156" i="65032"/>
  <c r="FN156" i="65032" s="1"/>
  <c r="EA34" i="65032"/>
  <c r="DW33" i="65032" s="1"/>
  <c r="DV33" i="65032" s="1"/>
  <c r="AB34" i="65032"/>
  <c r="AD31" i="65032"/>
  <c r="AC28" i="65032"/>
  <c r="F14" i="65044" s="1"/>
  <c r="AB29" i="65032"/>
  <c r="AD33" i="65032"/>
  <c r="AN30" i="65032"/>
  <c r="AO30" i="65032" s="1"/>
  <c r="AD30" i="65032"/>
  <c r="AB33" i="65032"/>
  <c r="GE160" i="65032"/>
  <c r="FN160" i="65032" s="1"/>
  <c r="AC33" i="65032"/>
  <c r="F19" i="65044" s="1"/>
  <c r="AC30" i="65032"/>
  <c r="F16" i="65044" s="1"/>
  <c r="AN33" i="65032"/>
  <c r="AG33" i="65032" s="1"/>
  <c r="BU96" i="65032"/>
  <c r="EA30" i="65032"/>
  <c r="DW29" i="65032" s="1"/>
  <c r="DV29" i="65032" s="1"/>
  <c r="GE154" i="65032"/>
  <c r="FN154" i="65032" s="1"/>
  <c r="BU92" i="65032"/>
  <c r="AB27" i="65032"/>
  <c r="AD27" i="65032"/>
  <c r="EA27" i="65032"/>
  <c r="GE157" i="65032"/>
  <c r="FN157" i="65032" s="1"/>
  <c r="BU93" i="65032"/>
  <c r="AC27" i="65032"/>
  <c r="F13" i="65044" s="1"/>
  <c r="AC29" i="65032"/>
  <c r="F15" i="65044" s="1"/>
  <c r="EA29" i="65032"/>
  <c r="DW28" i="65032" s="1"/>
  <c r="DV28" i="65032" s="1"/>
  <c r="AN29" i="65032"/>
  <c r="AO29" i="65032" s="1"/>
  <c r="BF26" i="65044" l="1"/>
  <c r="BU26" i="65044"/>
  <c r="BR26" i="65044"/>
  <c r="BI26" i="65044"/>
  <c r="AY26" i="65044"/>
  <c r="AS26" i="65044"/>
  <c r="BO26" i="65044"/>
  <c r="BM26" i="65044"/>
  <c r="BA26" i="65044"/>
  <c r="BP26" i="65044"/>
  <c r="BC26" i="65044"/>
  <c r="AT26" i="65044"/>
  <c r="BN26" i="65044"/>
  <c r="BK26" i="65044"/>
  <c r="BT26" i="65044"/>
  <c r="BQ26" i="65044"/>
  <c r="AV26" i="65044"/>
  <c r="BG26" i="65044"/>
  <c r="BH26" i="65044"/>
  <c r="BJ26" i="65044"/>
  <c r="BL26" i="65044"/>
  <c r="BS26" i="65044"/>
  <c r="AU26" i="65044"/>
  <c r="BE26" i="65044"/>
  <c r="AR26" i="65044"/>
  <c r="BB26" i="65044"/>
  <c r="BD26" i="65044"/>
  <c r="AZ26" i="65044"/>
  <c r="AW26" i="65044"/>
  <c r="AO44" i="65032"/>
  <c r="AO39" i="65032"/>
  <c r="BG19" i="65044"/>
  <c r="BC19" i="65044"/>
  <c r="AY19" i="65044"/>
  <c r="AU19" i="65044"/>
  <c r="BH19" i="65044"/>
  <c r="BB19" i="65044"/>
  <c r="AW19" i="65044"/>
  <c r="AR19" i="65044"/>
  <c r="AZ19" i="65044"/>
  <c r="BE19" i="65044"/>
  <c r="AX19" i="65044"/>
  <c r="BJ19" i="65044"/>
  <c r="BD19" i="65044"/>
  <c r="AV19" i="65044"/>
  <c r="BI19" i="65044"/>
  <c r="BA19" i="65044"/>
  <c r="AT19" i="65044"/>
  <c r="BF19" i="65044"/>
  <c r="AS19" i="65044"/>
  <c r="BI17" i="65044"/>
  <c r="BE17" i="65044"/>
  <c r="BA17" i="65044"/>
  <c r="AW17" i="65044"/>
  <c r="AS17" i="65044"/>
  <c r="BH17" i="65044"/>
  <c r="BC17" i="65044"/>
  <c r="AX17" i="65044"/>
  <c r="AR17" i="65044"/>
  <c r="AU17" i="65044"/>
  <c r="BG17" i="65044"/>
  <c r="AZ17" i="65044"/>
  <c r="AT17" i="65044"/>
  <c r="BF17" i="65044"/>
  <c r="AY17" i="65044"/>
  <c r="BD17" i="65044"/>
  <c r="AV17" i="65044"/>
  <c r="BJ17" i="65044"/>
  <c r="BB17" i="65044"/>
  <c r="BJ40" i="65044"/>
  <c r="BF40" i="65044"/>
  <c r="BB40" i="65044"/>
  <c r="AX40" i="65044"/>
  <c r="AT40" i="65044"/>
  <c r="BE40" i="65044"/>
  <c r="AZ40" i="65044"/>
  <c r="AU40" i="65044"/>
  <c r="BI40" i="65044"/>
  <c r="BC40" i="65044"/>
  <c r="AV40" i="65044"/>
  <c r="BG40" i="65044"/>
  <c r="AW40" i="65044"/>
  <c r="BD40" i="65044"/>
  <c r="AS40" i="65044"/>
  <c r="AY40" i="65044"/>
  <c r="AR40" i="65044"/>
  <c r="BH40" i="65044"/>
  <c r="BA40" i="65044"/>
  <c r="BJ36" i="65044"/>
  <c r="BF36" i="65044"/>
  <c r="BB36" i="65044"/>
  <c r="AX36" i="65044"/>
  <c r="AT36" i="65044"/>
  <c r="BG36" i="65044"/>
  <c r="BA36" i="65044"/>
  <c r="AV36" i="65044"/>
  <c r="BH36" i="65044"/>
  <c r="AZ36" i="65044"/>
  <c r="AS36" i="65044"/>
  <c r="BE36" i="65044"/>
  <c r="AW36" i="65044"/>
  <c r="BD36" i="65044"/>
  <c r="AU36" i="65044"/>
  <c r="AY36" i="65044"/>
  <c r="AR36" i="65044"/>
  <c r="BI36" i="65044"/>
  <c r="BC36" i="65044"/>
  <c r="BI29" i="65044"/>
  <c r="BE29" i="65044"/>
  <c r="BA29" i="65044"/>
  <c r="AW29" i="65044"/>
  <c r="AS29" i="65044"/>
  <c r="BF29" i="65044"/>
  <c r="AZ29" i="65044"/>
  <c r="AU29" i="65044"/>
  <c r="BD29" i="65044"/>
  <c r="AX29" i="65044"/>
  <c r="AV29" i="65044"/>
  <c r="BC29" i="65044"/>
  <c r="AT29" i="65044"/>
  <c r="BJ29" i="65044"/>
  <c r="BB29" i="65044"/>
  <c r="AR29" i="65044"/>
  <c r="BH29" i="65044"/>
  <c r="AY29" i="65044"/>
  <c r="BG29" i="65044"/>
  <c r="BG41" i="65044"/>
  <c r="BC41" i="65044"/>
  <c r="AY41" i="65044"/>
  <c r="AU41" i="65044"/>
  <c r="BH41" i="65044"/>
  <c r="BB41" i="65044"/>
  <c r="AW41" i="65044"/>
  <c r="AR41" i="65044"/>
  <c r="BF41" i="65044"/>
  <c r="BA41" i="65044"/>
  <c r="AV41" i="65044"/>
  <c r="BJ41" i="65044"/>
  <c r="AZ41" i="65044"/>
  <c r="AX41" i="65044"/>
  <c r="BI41" i="65044"/>
  <c r="AT41" i="65044"/>
  <c r="BD41" i="65044"/>
  <c r="AS41" i="65044"/>
  <c r="BE41" i="65044"/>
  <c r="BJ22" i="65044"/>
  <c r="BF22" i="65044"/>
  <c r="BB22" i="65044"/>
  <c r="AX22" i="65044"/>
  <c r="AT22" i="65044"/>
  <c r="BI22" i="65044"/>
  <c r="BD22" i="65044"/>
  <c r="AY22" i="65044"/>
  <c r="AS22" i="65044"/>
  <c r="AZ22" i="65044"/>
  <c r="BE22" i="65044"/>
  <c r="AW22" i="65044"/>
  <c r="BC22" i="65044"/>
  <c r="AV22" i="65044"/>
  <c r="BH22" i="65044"/>
  <c r="BA22" i="65044"/>
  <c r="AU22" i="65044"/>
  <c r="BG22" i="65044"/>
  <c r="AR22" i="65044"/>
  <c r="BI47" i="65044"/>
  <c r="BE47" i="65044"/>
  <c r="BA47" i="65044"/>
  <c r="AW47" i="65044"/>
  <c r="AS47" i="65044"/>
  <c r="BF47" i="65044"/>
  <c r="AZ47" i="65044"/>
  <c r="AU47" i="65044"/>
  <c r="BJ47" i="65044"/>
  <c r="BD47" i="65044"/>
  <c r="AY47" i="65044"/>
  <c r="AT47" i="65044"/>
  <c r="BC47" i="65044"/>
  <c r="AR47" i="65044"/>
  <c r="BB47" i="65044"/>
  <c r="AX47" i="65044"/>
  <c r="BH47" i="65044"/>
  <c r="AV47" i="65044"/>
  <c r="BG47" i="65044"/>
  <c r="BG31" i="65044"/>
  <c r="BC31" i="65044"/>
  <c r="AY31" i="65044"/>
  <c r="AU31" i="65044"/>
  <c r="BJ31" i="65044"/>
  <c r="BE31" i="65044"/>
  <c r="AZ31" i="65044"/>
  <c r="AT31" i="65044"/>
  <c r="BI31" i="65044"/>
  <c r="BB31" i="65044"/>
  <c r="AV31" i="65044"/>
  <c r="BH31" i="65044"/>
  <c r="BA31" i="65044"/>
  <c r="AS31" i="65044"/>
  <c r="BD31" i="65044"/>
  <c r="AX31" i="65044"/>
  <c r="AW31" i="65044"/>
  <c r="BF31" i="65044"/>
  <c r="AR31" i="65044"/>
  <c r="BG37" i="65044"/>
  <c r="BC37" i="65044"/>
  <c r="AY37" i="65044"/>
  <c r="AU37" i="65044"/>
  <c r="BI37" i="65044"/>
  <c r="BD37" i="65044"/>
  <c r="AX37" i="65044"/>
  <c r="AS37" i="65044"/>
  <c r="BJ37" i="65044"/>
  <c r="BB37" i="65044"/>
  <c r="AV37" i="65044"/>
  <c r="BF37" i="65044"/>
  <c r="AW37" i="65044"/>
  <c r="BE37" i="65044"/>
  <c r="AT37" i="65044"/>
  <c r="AZ37" i="65044"/>
  <c r="AR37" i="65044"/>
  <c r="BH37" i="65044"/>
  <c r="BA37" i="65044"/>
  <c r="BJ30" i="65044"/>
  <c r="BF30" i="65044"/>
  <c r="BB30" i="65044"/>
  <c r="AX30" i="65044"/>
  <c r="AT30" i="65044"/>
  <c r="BH30" i="65044"/>
  <c r="BC30" i="65044"/>
  <c r="AW30" i="65044"/>
  <c r="AR30" i="65044"/>
  <c r="BG30" i="65044"/>
  <c r="AZ30" i="65044"/>
  <c r="AS30" i="65044"/>
  <c r="BE30" i="65044"/>
  <c r="BI30" i="65044"/>
  <c r="AV30" i="65044"/>
  <c r="BD30" i="65044"/>
  <c r="AU30" i="65044"/>
  <c r="BA30" i="65044"/>
  <c r="AY30" i="65044"/>
  <c r="BG15" i="65044"/>
  <c r="BC15" i="65044"/>
  <c r="AY15" i="65044"/>
  <c r="AU15" i="65044"/>
  <c r="BI15" i="65044"/>
  <c r="BD15" i="65044"/>
  <c r="AX15" i="65044"/>
  <c r="AS15" i="65044"/>
  <c r="BJ15" i="65044"/>
  <c r="BB15" i="65044"/>
  <c r="AV15" i="65044"/>
  <c r="BH15" i="65044"/>
  <c r="BA15" i="65044"/>
  <c r="AT15" i="65044"/>
  <c r="BF15" i="65044"/>
  <c r="AZ15" i="65044"/>
  <c r="AR15" i="65044"/>
  <c r="BE15" i="65044"/>
  <c r="AW15" i="65044"/>
  <c r="BI21" i="65044"/>
  <c r="BE21" i="65044"/>
  <c r="BA21" i="65044"/>
  <c r="AW21" i="65044"/>
  <c r="AS21" i="65044"/>
  <c r="BG21" i="65044"/>
  <c r="BB21" i="65044"/>
  <c r="AV21" i="65044"/>
  <c r="AX21" i="65044"/>
  <c r="BJ21" i="65044"/>
  <c r="BC21" i="65044"/>
  <c r="AU21" i="65044"/>
  <c r="BH21" i="65044"/>
  <c r="AZ21" i="65044"/>
  <c r="AT21" i="65044"/>
  <c r="BF21" i="65044"/>
  <c r="AY21" i="65044"/>
  <c r="AR21" i="65044"/>
  <c r="BD21" i="65044"/>
  <c r="BJ34" i="65044"/>
  <c r="BF34" i="65044"/>
  <c r="BB34" i="65044"/>
  <c r="AX34" i="65044"/>
  <c r="AT34" i="65044"/>
  <c r="BG34" i="65044"/>
  <c r="BA34" i="65044"/>
  <c r="AV34" i="65044"/>
  <c r="BI34" i="65044"/>
  <c r="BC34" i="65044"/>
  <c r="AU34" i="65044"/>
  <c r="BH34" i="65044"/>
  <c r="AZ34" i="65044"/>
  <c r="AS34" i="65044"/>
  <c r="BD34" i="65044"/>
  <c r="AY34" i="65044"/>
  <c r="AW34" i="65044"/>
  <c r="BE34" i="65044"/>
  <c r="AR34" i="65044"/>
  <c r="BI13" i="65044"/>
  <c r="BE13" i="65044"/>
  <c r="BA13" i="65044"/>
  <c r="AW13" i="65044"/>
  <c r="AS13" i="65044"/>
  <c r="BJ13" i="65044"/>
  <c r="BD13" i="65044"/>
  <c r="AY13" i="65044"/>
  <c r="AT13" i="65044"/>
  <c r="AZ13" i="65044"/>
  <c r="BF13" i="65044"/>
  <c r="AX13" i="65044"/>
  <c r="BC13" i="65044"/>
  <c r="AV13" i="65044"/>
  <c r="BH13" i="65044"/>
  <c r="BB13" i="65044"/>
  <c r="AU13" i="65044"/>
  <c r="BG13" i="65044"/>
  <c r="AR13" i="65044"/>
  <c r="BH16" i="65044"/>
  <c r="BD16" i="65044"/>
  <c r="AZ16" i="65044"/>
  <c r="AV16" i="65044"/>
  <c r="AR16" i="65044"/>
  <c r="BF16" i="65044"/>
  <c r="BA16" i="65044"/>
  <c r="AU16" i="65044"/>
  <c r="AS16" i="65044"/>
  <c r="BE16" i="65044"/>
  <c r="AX16" i="65044"/>
  <c r="BJ16" i="65044"/>
  <c r="BC16" i="65044"/>
  <c r="AW16" i="65044"/>
  <c r="BI16" i="65044"/>
  <c r="BB16" i="65044"/>
  <c r="AT16" i="65044"/>
  <c r="BG16" i="65044"/>
  <c r="AY16" i="65044"/>
  <c r="BJ14" i="65044"/>
  <c r="BF14" i="65044"/>
  <c r="BB14" i="65044"/>
  <c r="AX14" i="65044"/>
  <c r="AT14" i="65044"/>
  <c r="BG14" i="65044"/>
  <c r="BA14" i="65044"/>
  <c r="AV14" i="65044"/>
  <c r="BI14" i="65044"/>
  <c r="AU14" i="65044"/>
  <c r="BH14" i="65044"/>
  <c r="AZ14" i="65044"/>
  <c r="AS14" i="65044"/>
  <c r="BE14" i="65044"/>
  <c r="AY14" i="65044"/>
  <c r="AR14" i="65044"/>
  <c r="BD14" i="65044"/>
  <c r="AW14" i="65044"/>
  <c r="BC14" i="65044"/>
  <c r="BH20" i="65044"/>
  <c r="BD20" i="65044"/>
  <c r="AZ20" i="65044"/>
  <c r="AV20" i="65044"/>
  <c r="AR20" i="65044"/>
  <c r="BJ20" i="65044"/>
  <c r="BE20" i="65044"/>
  <c r="AY20" i="65044"/>
  <c r="AT20" i="65044"/>
  <c r="AU20" i="65044"/>
  <c r="BG20" i="65044"/>
  <c r="BA20" i="65044"/>
  <c r="AS20" i="65044"/>
  <c r="BF20" i="65044"/>
  <c r="AX20" i="65044"/>
  <c r="BC20" i="65044"/>
  <c r="AW20" i="65044"/>
  <c r="BI20" i="65044"/>
  <c r="BB20" i="65044"/>
  <c r="BH24" i="65044"/>
  <c r="BD24" i="65044"/>
  <c r="AZ24" i="65044"/>
  <c r="AV24" i="65044"/>
  <c r="AR24" i="65044"/>
  <c r="BI24" i="65044"/>
  <c r="BC24" i="65044"/>
  <c r="AX24" i="65044"/>
  <c r="AS24" i="65044"/>
  <c r="AW24" i="65044"/>
  <c r="BJ24" i="65044"/>
  <c r="BB24" i="65044"/>
  <c r="AU24" i="65044"/>
  <c r="BG24" i="65044"/>
  <c r="BA24" i="65044"/>
  <c r="AT24" i="65044"/>
  <c r="BF24" i="65044"/>
  <c r="AY24" i="65044"/>
  <c r="BE24" i="65044"/>
  <c r="BI25" i="65044"/>
  <c r="BE25" i="65044"/>
  <c r="BA25" i="65044"/>
  <c r="AW25" i="65044"/>
  <c r="AS25" i="65044"/>
  <c r="BF25" i="65044"/>
  <c r="AZ25" i="65044"/>
  <c r="AU25" i="65044"/>
  <c r="BG25" i="65044"/>
  <c r="BD25" i="65044"/>
  <c r="AX25" i="65044"/>
  <c r="BJ25" i="65044"/>
  <c r="BC25" i="65044"/>
  <c r="AV25" i="65044"/>
  <c r="BH25" i="65044"/>
  <c r="BB25" i="65044"/>
  <c r="AT25" i="65044"/>
  <c r="AY25" i="65044"/>
  <c r="AR25" i="65044"/>
  <c r="BI39" i="65044"/>
  <c r="BE39" i="65044"/>
  <c r="BA39" i="65044"/>
  <c r="AW39" i="65044"/>
  <c r="AS39" i="65044"/>
  <c r="BH39" i="65044"/>
  <c r="BC39" i="65044"/>
  <c r="AX39" i="65044"/>
  <c r="AR39" i="65044"/>
  <c r="BG39" i="65044"/>
  <c r="AZ39" i="65044"/>
  <c r="AT39" i="65044"/>
  <c r="BF39" i="65044"/>
  <c r="AV39" i="65044"/>
  <c r="BD39" i="65044"/>
  <c r="AU39" i="65044"/>
  <c r="AY39" i="65044"/>
  <c r="BJ39" i="65044"/>
  <c r="BB39" i="65044"/>
  <c r="BH32" i="65044"/>
  <c r="BD32" i="65044"/>
  <c r="AZ32" i="65044"/>
  <c r="AV32" i="65044"/>
  <c r="AR32" i="65044"/>
  <c r="BG32" i="65044"/>
  <c r="BB32" i="65044"/>
  <c r="AW32" i="65044"/>
  <c r="BE32" i="65044"/>
  <c r="AX32" i="65044"/>
  <c r="BJ32" i="65044"/>
  <c r="BC32" i="65044"/>
  <c r="AU32" i="65044"/>
  <c r="AY32" i="65044"/>
  <c r="BI32" i="65044"/>
  <c r="AT32" i="65044"/>
  <c r="BF32" i="65044"/>
  <c r="AS32" i="65044"/>
  <c r="BA32" i="65044"/>
  <c r="I42" i="65044"/>
  <c r="I44" i="65044"/>
  <c r="I46" i="65044"/>
  <c r="I27" i="65044"/>
  <c r="I45" i="65044"/>
  <c r="I35" i="65044"/>
  <c r="BR17" i="65044"/>
  <c r="BT17" i="65044"/>
  <c r="BQ17" i="65044"/>
  <c r="BU17" i="65044"/>
  <c r="BS17" i="65044"/>
  <c r="BS40" i="65044"/>
  <c r="BQ40" i="65044"/>
  <c r="BU40" i="65044"/>
  <c r="BT40" i="65044"/>
  <c r="BR40" i="65044"/>
  <c r="BR29" i="65044"/>
  <c r="BT29" i="65044"/>
  <c r="BS29" i="65044"/>
  <c r="BU29" i="65044"/>
  <c r="BQ29" i="65044"/>
  <c r="BT15" i="65044"/>
  <c r="BR15" i="65044"/>
  <c r="BS15" i="65044"/>
  <c r="BQ15" i="65044"/>
  <c r="BU15" i="65044"/>
  <c r="BR21" i="65044"/>
  <c r="BT21" i="65044"/>
  <c r="BS21" i="65044"/>
  <c r="BU21" i="65044"/>
  <c r="BQ21" i="65044"/>
  <c r="BQ34" i="65044"/>
  <c r="BU34" i="65044"/>
  <c r="BS34" i="65044"/>
  <c r="BR34" i="65044"/>
  <c r="BT34" i="65044"/>
  <c r="BT13" i="65044"/>
  <c r="BR13" i="65044"/>
  <c r="BU13" i="65044"/>
  <c r="BS13" i="65044"/>
  <c r="BQ13" i="65044"/>
  <c r="BS16" i="65044"/>
  <c r="BQ16" i="65044"/>
  <c r="BU16" i="65044"/>
  <c r="BR16" i="65044"/>
  <c r="BT16" i="65044"/>
  <c r="BQ14" i="65044"/>
  <c r="BU14" i="65044"/>
  <c r="BR14" i="65044"/>
  <c r="BS14" i="65044"/>
  <c r="BT14" i="65044"/>
  <c r="BS20" i="65044"/>
  <c r="BQ20" i="65044"/>
  <c r="BU20" i="65044"/>
  <c r="BR20" i="65044"/>
  <c r="BT20" i="65044"/>
  <c r="BS24" i="65044"/>
  <c r="BQ24" i="65044"/>
  <c r="BU24" i="65044"/>
  <c r="BT24" i="65044"/>
  <c r="BR24" i="65044"/>
  <c r="BR25" i="65044"/>
  <c r="BT25" i="65044"/>
  <c r="BQ25" i="65044"/>
  <c r="BS25" i="65044"/>
  <c r="BU25" i="65044"/>
  <c r="BT39" i="65044"/>
  <c r="BR39" i="65044"/>
  <c r="BQ39" i="65044"/>
  <c r="BS39" i="65044"/>
  <c r="BU39" i="65044"/>
  <c r="BS32" i="65044"/>
  <c r="BQ32" i="65044"/>
  <c r="BU32" i="65044"/>
  <c r="BT32" i="65044"/>
  <c r="BR32" i="65044"/>
  <c r="BT19" i="65044"/>
  <c r="BR19" i="65044"/>
  <c r="BU19" i="65044"/>
  <c r="BQ19" i="65044"/>
  <c r="BS19" i="65044"/>
  <c r="BS36" i="65044"/>
  <c r="BQ36" i="65044"/>
  <c r="BU36" i="65044"/>
  <c r="BR36" i="65044"/>
  <c r="BT36" i="65044"/>
  <c r="BR41" i="65044"/>
  <c r="BT41" i="65044"/>
  <c r="BQ41" i="65044"/>
  <c r="BS41" i="65044"/>
  <c r="BU41" i="65044"/>
  <c r="BQ22" i="65044"/>
  <c r="BU22" i="65044"/>
  <c r="BS22" i="65044"/>
  <c r="BR22" i="65044"/>
  <c r="BT22" i="65044"/>
  <c r="BT47" i="65044"/>
  <c r="BR47" i="65044"/>
  <c r="BQ47" i="65044"/>
  <c r="BS47" i="65044"/>
  <c r="BU47" i="65044"/>
  <c r="BT31" i="65044"/>
  <c r="BR31" i="65044"/>
  <c r="BQ31" i="65044"/>
  <c r="BS31" i="65044"/>
  <c r="BU31" i="65044"/>
  <c r="BR37" i="65044"/>
  <c r="BT37" i="65044"/>
  <c r="BS37" i="65044"/>
  <c r="BU37" i="65044"/>
  <c r="BQ37" i="65044"/>
  <c r="BQ30" i="65044"/>
  <c r="BU30" i="65044"/>
  <c r="BS30" i="65044"/>
  <c r="BR30" i="65044"/>
  <c r="BT30" i="65044"/>
  <c r="BM21" i="65044"/>
  <c r="BN21" i="65044"/>
  <c r="BL21" i="65044"/>
  <c r="BO21" i="65044"/>
  <c r="BP21" i="65044"/>
  <c r="BK21" i="65044"/>
  <c r="BL34" i="65044"/>
  <c r="BP34" i="65044"/>
  <c r="BN34" i="65044"/>
  <c r="BO34" i="65044"/>
  <c r="BK34" i="65044"/>
  <c r="BM34" i="65044"/>
  <c r="BM19" i="65044"/>
  <c r="BN19" i="65044"/>
  <c r="BP19" i="65044"/>
  <c r="BK19" i="65044"/>
  <c r="BL19" i="65044"/>
  <c r="BO19" i="65044"/>
  <c r="BM17" i="65044"/>
  <c r="BN17" i="65044"/>
  <c r="BL17" i="65044"/>
  <c r="BO17" i="65044"/>
  <c r="BP17" i="65044"/>
  <c r="BK17" i="65044"/>
  <c r="BL40" i="65044"/>
  <c r="BP40" i="65044"/>
  <c r="BO40" i="65044"/>
  <c r="BK40" i="65044"/>
  <c r="BM40" i="65044"/>
  <c r="BN40" i="65044"/>
  <c r="BL36" i="65044"/>
  <c r="BP36" i="65044"/>
  <c r="BM36" i="65044"/>
  <c r="BN36" i="65044"/>
  <c r="BO36" i="65044"/>
  <c r="BK36" i="65044"/>
  <c r="BN29" i="65044"/>
  <c r="BL29" i="65044"/>
  <c r="BM29" i="65044"/>
  <c r="BO29" i="65044"/>
  <c r="BK29" i="65044"/>
  <c r="BP29" i="65044"/>
  <c r="BN41" i="65044"/>
  <c r="BO41" i="65044"/>
  <c r="BK41" i="65044"/>
  <c r="BP41" i="65044"/>
  <c r="BL41" i="65044"/>
  <c r="BM41" i="65044"/>
  <c r="BK22" i="65044"/>
  <c r="BO22" i="65044"/>
  <c r="BL22" i="65044"/>
  <c r="BP22" i="65044"/>
  <c r="BN22" i="65044"/>
  <c r="BM22" i="65044"/>
  <c r="BN47" i="65044"/>
  <c r="BK47" i="65044"/>
  <c r="BP47" i="65044"/>
  <c r="BL47" i="65044"/>
  <c r="BM47" i="65044"/>
  <c r="BO47" i="65044"/>
  <c r="BN31" i="65044"/>
  <c r="BK31" i="65044"/>
  <c r="BP31" i="65044"/>
  <c r="BL31" i="65044"/>
  <c r="BM31" i="65044"/>
  <c r="BO31" i="65044"/>
  <c r="BN37" i="65044"/>
  <c r="BL37" i="65044"/>
  <c r="BM37" i="65044"/>
  <c r="BO37" i="65044"/>
  <c r="BP37" i="65044"/>
  <c r="BK37" i="65044"/>
  <c r="BL30" i="65044"/>
  <c r="BP30" i="65044"/>
  <c r="BK30" i="65044"/>
  <c r="BM30" i="65044"/>
  <c r="BN30" i="65044"/>
  <c r="BO30" i="65044"/>
  <c r="BM15" i="65044"/>
  <c r="BN15" i="65044"/>
  <c r="BP15" i="65044"/>
  <c r="BK15" i="65044"/>
  <c r="BL15" i="65044"/>
  <c r="BO15" i="65044"/>
  <c r="BM13" i="65044"/>
  <c r="BP13" i="65044"/>
  <c r="BO13" i="65044"/>
  <c r="BN13" i="65044"/>
  <c r="BK16" i="65044"/>
  <c r="BO16" i="65044"/>
  <c r="BL16" i="65044"/>
  <c r="BP16" i="65044"/>
  <c r="BM16" i="65044"/>
  <c r="BN16" i="65044"/>
  <c r="BK14" i="65044"/>
  <c r="BO14" i="65044"/>
  <c r="BL14" i="65044"/>
  <c r="BP14" i="65044"/>
  <c r="BN14" i="65044"/>
  <c r="BM14" i="65044"/>
  <c r="BK20" i="65044"/>
  <c r="BO20" i="65044"/>
  <c r="BL20" i="65044"/>
  <c r="BP20" i="65044"/>
  <c r="BM20" i="65044"/>
  <c r="BN20" i="65044"/>
  <c r="BK24" i="65044"/>
  <c r="BO24" i="65044"/>
  <c r="BL24" i="65044"/>
  <c r="BP24" i="65044"/>
  <c r="BM24" i="65044"/>
  <c r="BN24" i="65044"/>
  <c r="BM25" i="65044"/>
  <c r="BN25" i="65044"/>
  <c r="BL25" i="65044"/>
  <c r="BO25" i="65044"/>
  <c r="BP25" i="65044"/>
  <c r="BK25" i="65044"/>
  <c r="BN39" i="65044"/>
  <c r="BK39" i="65044"/>
  <c r="BP39" i="65044"/>
  <c r="BL39" i="65044"/>
  <c r="BM39" i="65044"/>
  <c r="BO39" i="65044"/>
  <c r="BL32" i="65044"/>
  <c r="BP32" i="65044"/>
  <c r="BO32" i="65044"/>
  <c r="BK32" i="65044"/>
  <c r="BM32" i="65044"/>
  <c r="BN32" i="65044"/>
  <c r="BL13" i="65044"/>
  <c r="BK13" i="65044"/>
  <c r="AO69" i="65032"/>
  <c r="AO80" i="65032"/>
  <c r="AO76" i="65032"/>
  <c r="AO78" i="65032"/>
  <c r="AG73" i="65032"/>
  <c r="AO71" i="65032"/>
  <c r="AG75" i="65032"/>
  <c r="AO81" i="65032"/>
  <c r="AO45" i="65032"/>
  <c r="AO41" i="65032"/>
  <c r="AG70" i="65032"/>
  <c r="AO68" i="65032"/>
  <c r="AG31" i="65032"/>
  <c r="AO38" i="65032"/>
  <c r="AG36" i="65032"/>
  <c r="AO35" i="65032"/>
  <c r="AG28" i="65032"/>
  <c r="AG34" i="65032"/>
  <c r="AG30" i="65032"/>
  <c r="AO33" i="65032"/>
  <c r="AG27" i="65032"/>
  <c r="AG29" i="65032"/>
  <c r="I26" i="65044" l="1"/>
  <c r="G26" i="65044" s="1"/>
  <c r="L40" i="65032" s="1"/>
  <c r="G46" i="65044"/>
  <c r="L80" i="65032" s="1"/>
  <c r="G45" i="65044"/>
  <c r="L79" i="65032" s="1"/>
  <c r="G44" i="65044"/>
  <c r="L78" i="65032" s="1"/>
  <c r="G42" i="65044"/>
  <c r="L76" i="65032" s="1"/>
  <c r="G35" i="65044"/>
  <c r="L69" i="65032" s="1"/>
  <c r="G27" i="65044"/>
  <c r="L41" i="65032" s="1"/>
  <c r="I22" i="65044"/>
  <c r="G22" i="65044" s="1"/>
  <c r="L36" i="65032" s="1"/>
  <c r="I25" i="65044"/>
  <c r="I19" i="65044"/>
  <c r="I16" i="65044"/>
  <c r="I24" i="65044"/>
  <c r="I14" i="65044"/>
  <c r="I21" i="65044"/>
  <c r="I20" i="65044"/>
  <c r="I13" i="65044"/>
  <c r="I15" i="65044"/>
  <c r="I17" i="65044"/>
  <c r="I39" i="65044"/>
  <c r="I29" i="65044"/>
  <c r="I41" i="65044"/>
  <c r="I47" i="65044"/>
  <c r="I30" i="65044"/>
  <c r="I37" i="65044"/>
  <c r="I32" i="65044"/>
  <c r="I40" i="65044"/>
  <c r="I36" i="65044"/>
  <c r="I31" i="65044"/>
  <c r="I34" i="65044"/>
  <c r="G47" i="65044" l="1"/>
  <c r="L81" i="65032" s="1"/>
  <c r="G41" i="65044"/>
  <c r="L75" i="65032" s="1"/>
  <c r="G40" i="65044"/>
  <c r="L74" i="65032" s="1"/>
  <c r="G39" i="65044"/>
  <c r="L73" i="65032" s="1"/>
  <c r="G37" i="65044"/>
  <c r="L71" i="65032" s="1"/>
  <c r="G36" i="65044"/>
  <c r="L70" i="65032" s="1"/>
  <c r="G34" i="65044"/>
  <c r="L68" i="65032" s="1"/>
  <c r="G32" i="65044"/>
  <c r="L46" i="65032" s="1"/>
  <c r="G31" i="65044"/>
  <c r="L45" i="65032" s="1"/>
  <c r="G30" i="65044"/>
  <c r="L44" i="65032" s="1"/>
  <c r="G29" i="65044"/>
  <c r="L43" i="65032" s="1"/>
  <c r="G25" i="65044"/>
  <c r="L39" i="65032" s="1"/>
  <c r="G24" i="65044"/>
  <c r="L38" i="65032" s="1"/>
  <c r="G21" i="65044"/>
  <c r="L35" i="65032" s="1"/>
  <c r="G20" i="65044"/>
  <c r="L34" i="65032" s="1"/>
  <c r="G19" i="65044"/>
  <c r="L33" i="65032" s="1"/>
  <c r="G17" i="65044"/>
  <c r="L31" i="65032" s="1"/>
  <c r="G16" i="65044"/>
  <c r="L30" i="65032" s="1"/>
  <c r="G15" i="65044"/>
  <c r="L29" i="65032" s="1"/>
  <c r="G14" i="65044"/>
  <c r="L28" i="65032" s="1"/>
  <c r="G13" i="65044"/>
  <c r="L27" i="65032" s="1"/>
  <c r="BS34" i="65032"/>
  <c r="BY32" i="65032" l="1"/>
  <c r="BV29" i="65032"/>
  <c r="BX31" i="65032" l="1"/>
  <c r="BU28" i="65032"/>
  <c r="BW30" i="65032" l="1"/>
  <c r="Z32" i="65032" l="1"/>
  <c r="AA32" i="65032"/>
  <c r="Y32" i="65032" l="1"/>
  <c r="AC32" i="65032" l="1"/>
  <c r="F18" i="65044" s="1"/>
  <c r="BL18" i="65044" s="1"/>
  <c r="BU95" i="65032"/>
  <c r="AN32" i="65032"/>
  <c r="AG32" i="65032" s="1"/>
  <c r="GE159" i="65032"/>
  <c r="FN159" i="65032" s="1"/>
  <c r="AD32" i="65032"/>
  <c r="DV32" i="65032"/>
  <c r="AB32" i="65032"/>
  <c r="EA32" i="65032"/>
  <c r="DW31" i="65032" s="1"/>
  <c r="DV31" i="65032" s="1"/>
  <c r="BK18" i="65044" l="1"/>
  <c r="BT18" i="65044"/>
  <c r="AT18" i="65044"/>
  <c r="BO18" i="65044"/>
  <c r="BM18" i="65044"/>
  <c r="BC18" i="65044"/>
  <c r="BR18" i="65044"/>
  <c r="AX18" i="65044"/>
  <c r="BB18" i="65044"/>
  <c r="BE18" i="65044"/>
  <c r="AV18" i="65044"/>
  <c r="BF18" i="65044"/>
  <c r="BN18" i="65044"/>
  <c r="BA18" i="65044"/>
  <c r="AR18" i="65044"/>
  <c r="AU18" i="65044"/>
  <c r="BD18" i="65044"/>
  <c r="AZ18" i="65044"/>
  <c r="BH18" i="65044"/>
  <c r="AY18" i="65044"/>
  <c r="BI18" i="65044"/>
  <c r="BJ18" i="65044"/>
  <c r="BU18" i="65044"/>
  <c r="AW18" i="65044"/>
  <c r="BP18" i="65044"/>
  <c r="AS18" i="65044"/>
  <c r="BS18" i="65044"/>
  <c r="BQ18" i="65044"/>
  <c r="BG18" i="65044"/>
  <c r="AO32" i="65032"/>
  <c r="Z37" i="65032"/>
  <c r="AA37" i="65032"/>
  <c r="Z42" i="65032"/>
  <c r="Y42" i="65032" s="1"/>
  <c r="AC42" i="65032" s="1"/>
  <c r="F28" i="65044" s="1"/>
  <c r="AA42" i="65032"/>
  <c r="I18" i="65044" l="1"/>
  <c r="Y37" i="65032"/>
  <c r="G18" i="65044"/>
  <c r="L32" i="65032" s="1"/>
  <c r="BH28" i="65044"/>
  <c r="BD28" i="65044"/>
  <c r="AZ28" i="65044"/>
  <c r="AV28" i="65044"/>
  <c r="AR28" i="65044"/>
  <c r="BI28" i="65044"/>
  <c r="BC28" i="65044"/>
  <c r="AX28" i="65044"/>
  <c r="AS28" i="65044"/>
  <c r="BJ28" i="65044"/>
  <c r="BB28" i="65044"/>
  <c r="AU28" i="65044"/>
  <c r="BF28" i="65044"/>
  <c r="BE28" i="65044"/>
  <c r="AT28" i="65044"/>
  <c r="BA28" i="65044"/>
  <c r="BG28" i="65044"/>
  <c r="AY28" i="65044"/>
  <c r="AW28" i="65044"/>
  <c r="BS28" i="65044"/>
  <c r="BQ28" i="65044"/>
  <c r="BU28" i="65044"/>
  <c r="BR28" i="65044"/>
  <c r="BT28" i="65044"/>
  <c r="BK28" i="65044"/>
  <c r="BO28" i="65044"/>
  <c r="BL28" i="65044"/>
  <c r="BP28" i="65044"/>
  <c r="BM28" i="65044"/>
  <c r="BN28" i="65044"/>
  <c r="DV42" i="65032"/>
  <c r="BU105" i="65032"/>
  <c r="AD42" i="65032"/>
  <c r="AB42" i="65032"/>
  <c r="EA42" i="65032"/>
  <c r="DW41" i="65032" s="1"/>
  <c r="DV41" i="65032" s="1"/>
  <c r="GE169" i="65032"/>
  <c r="FN169" i="65032" s="1"/>
  <c r="AN42" i="65032"/>
  <c r="BU100" i="65032" l="1"/>
  <c r="AB37" i="65032"/>
  <c r="AD37" i="65032"/>
  <c r="AN37" i="65032"/>
  <c r="AO37" i="65032" s="1"/>
  <c r="GE164" i="65032"/>
  <c r="FN164" i="65032" s="1"/>
  <c r="DV37" i="65032"/>
  <c r="AC37" i="65032"/>
  <c r="F23" i="65044" s="1"/>
  <c r="AY23" i="65044" s="1"/>
  <c r="EA37" i="65032"/>
  <c r="DW36" i="65032" s="1"/>
  <c r="DV36" i="65032" s="1"/>
  <c r="I28" i="65044"/>
  <c r="AO42" i="65032"/>
  <c r="AG42" i="65032"/>
  <c r="AG37" i="65032" l="1"/>
  <c r="BU23" i="65044"/>
  <c r="BN23" i="65044"/>
  <c r="BM23" i="65044"/>
  <c r="BI23" i="65044"/>
  <c r="AZ23" i="65044"/>
  <c r="BC23" i="65044"/>
  <c r="BG23" i="65044"/>
  <c r="BO23" i="65044"/>
  <c r="BL23" i="65044"/>
  <c r="BA23" i="65044"/>
  <c r="BD23" i="65044"/>
  <c r="BJ23" i="65044"/>
  <c r="BR23" i="65044"/>
  <c r="BT23" i="65044"/>
  <c r="AX23" i="65044"/>
  <c r="BF23" i="65044"/>
  <c r="AW23" i="65044"/>
  <c r="BH23" i="65044"/>
  <c r="BS23" i="65044"/>
  <c r="BB23" i="65044"/>
  <c r="BQ23" i="65044"/>
  <c r="AV23" i="65044"/>
  <c r="AR23" i="65044"/>
  <c r="BK23" i="65044"/>
  <c r="BP23" i="65044"/>
  <c r="BE23" i="65044"/>
  <c r="AU23" i="65044"/>
  <c r="AT23" i="65044"/>
  <c r="AS23" i="65044"/>
  <c r="G28" i="65044"/>
  <c r="L42" i="65032" s="1"/>
  <c r="I23" i="65044" l="1"/>
  <c r="G23" i="65044" s="1"/>
  <c r="L37" i="65032" s="1"/>
  <c r="Z67" i="65032"/>
  <c r="Y67" i="65032" s="1"/>
  <c r="AA67" i="65032"/>
  <c r="BU110" i="65032" l="1"/>
  <c r="AD67" i="65032"/>
  <c r="AB67" i="65032"/>
  <c r="EA47" i="65032"/>
  <c r="AN67" i="65032"/>
  <c r="DV47" i="65032"/>
  <c r="GE174" i="65032"/>
  <c r="FN174" i="65032" s="1"/>
  <c r="AC67" i="65032"/>
  <c r="F33" i="65044" s="1"/>
  <c r="BI33" i="65044" l="1"/>
  <c r="BE33" i="65044"/>
  <c r="BA33" i="65044"/>
  <c r="AW33" i="65044"/>
  <c r="AS33" i="65044"/>
  <c r="BJ33" i="65044"/>
  <c r="BD33" i="65044"/>
  <c r="AY33" i="65044"/>
  <c r="AT33" i="65044"/>
  <c r="BG33" i="65044"/>
  <c r="AZ33" i="65044"/>
  <c r="AR33" i="65044"/>
  <c r="BF33" i="65044"/>
  <c r="AX33" i="65044"/>
  <c r="BH33" i="65044"/>
  <c r="AU33" i="65044"/>
  <c r="BC33" i="65044"/>
  <c r="BB33" i="65044"/>
  <c r="AV33" i="65044"/>
  <c r="BR33" i="65044"/>
  <c r="BT33" i="65044"/>
  <c r="BQ33" i="65044"/>
  <c r="BS33" i="65044"/>
  <c r="BU33" i="65044"/>
  <c r="BN33" i="65044"/>
  <c r="BO33" i="65044"/>
  <c r="BK33" i="65044"/>
  <c r="BP33" i="65044"/>
  <c r="BL33" i="65044"/>
  <c r="BM33" i="65044"/>
  <c r="AG67" i="65032"/>
  <c r="AO67" i="65032"/>
  <c r="I33" i="65044" l="1"/>
  <c r="G33" i="65044" l="1"/>
  <c r="L67" i="65032" s="1"/>
  <c r="Z77" i="65032"/>
  <c r="AA77" i="65032"/>
  <c r="AA72" i="65032"/>
  <c r="Z72" i="65032"/>
  <c r="Y77" i="65032" l="1"/>
  <c r="GE184" i="65032" s="1"/>
  <c r="FN184" i="65032" s="1"/>
  <c r="Y72" i="65032"/>
  <c r="AV17" i="65032" s="1"/>
  <c r="BF18" i="65032" l="1"/>
  <c r="BK18" i="65032" s="1"/>
  <c r="AC77" i="65032"/>
  <c r="F43" i="65044" s="1"/>
  <c r="AN77" i="65032"/>
  <c r="AO77" i="65032" s="1"/>
  <c r="AB77" i="65032"/>
  <c r="AD77" i="65032"/>
  <c r="DV57" i="65032"/>
  <c r="EA57" i="65032"/>
  <c r="BU120" i="65032"/>
  <c r="AC72" i="65032"/>
  <c r="F38" i="65044" s="1"/>
  <c r="AX38" i="65044" s="1"/>
  <c r="DV52" i="65032"/>
  <c r="BU115" i="65032"/>
  <c r="AB72" i="65032"/>
  <c r="AN72" i="65032"/>
  <c r="AG72" i="65032" s="1"/>
  <c r="AD72" i="65032"/>
  <c r="GE179" i="65032"/>
  <c r="FN179" i="65032" s="1"/>
  <c r="EA52" i="65032"/>
  <c r="AW17" i="65032"/>
  <c r="I35" i="65046" s="1"/>
  <c r="AG77" i="65032" l="1"/>
  <c r="BF43" i="65044"/>
  <c r="BS100" i="65032"/>
  <c r="BP100" i="65032" s="1"/>
  <c r="BQ43" i="65044"/>
  <c r="AX43" i="65044"/>
  <c r="AV43" i="65044"/>
  <c r="BI43" i="65044"/>
  <c r="AR43" i="65044"/>
  <c r="BO43" i="65044"/>
  <c r="BN43" i="65044"/>
  <c r="AY43" i="65044"/>
  <c r="AU43" i="65044"/>
  <c r="BS91" i="65032"/>
  <c r="BP91" i="65032" s="1"/>
  <c r="BS95" i="65032"/>
  <c r="BP95" i="65032" s="1"/>
  <c r="BS89" i="65032"/>
  <c r="BP89" i="65032" s="1"/>
  <c r="BA43" i="65044"/>
  <c r="BL43" i="65044"/>
  <c r="BU43" i="65044"/>
  <c r="BH43" i="65044"/>
  <c r="BG43" i="65044"/>
  <c r="BB43" i="65044"/>
  <c r="BP43" i="65044"/>
  <c r="BR43" i="65044"/>
  <c r="AT43" i="65044"/>
  <c r="AS43" i="65044"/>
  <c r="BS43" i="65044"/>
  <c r="BC43" i="65044"/>
  <c r="BK43" i="65044"/>
  <c r="BT43" i="65044"/>
  <c r="BD43" i="65044"/>
  <c r="AW43" i="65044"/>
  <c r="BM43" i="65044"/>
  <c r="BJ43" i="65044"/>
  <c r="AZ43" i="65044"/>
  <c r="BE43" i="65044"/>
  <c r="BR38" i="65044"/>
  <c r="BP38" i="65044"/>
  <c r="BO38" i="65044"/>
  <c r="BS92" i="65032"/>
  <c r="BP92" i="65032" s="1"/>
  <c r="BS93" i="65032"/>
  <c r="BP93" i="65032" s="1"/>
  <c r="BS98" i="65032"/>
  <c r="BP98" i="65032" s="1"/>
  <c r="BS90" i="65032"/>
  <c r="BP90" i="65032" s="1"/>
  <c r="BS94" i="65032"/>
  <c r="BP94" i="65032" s="1"/>
  <c r="BS99" i="65032"/>
  <c r="BP99" i="65032" s="1"/>
  <c r="BS96" i="65032"/>
  <c r="BP96" i="65032" s="1"/>
  <c r="BS101" i="65032"/>
  <c r="BP101" i="65032" s="1"/>
  <c r="BS97" i="65032"/>
  <c r="BP97" i="65032" s="1"/>
  <c r="BS102" i="65032"/>
  <c r="BP102" i="65032" s="1"/>
  <c r="DV26" i="65032"/>
  <c r="U107" i="65032" s="1"/>
  <c r="BN38" i="65044"/>
  <c r="BN11" i="65044" s="1"/>
  <c r="AG11" i="65044" s="1"/>
  <c r="AG10" i="65044" s="1"/>
  <c r="BL38" i="65044"/>
  <c r="BS38" i="65044"/>
  <c r="BS103" i="65032"/>
  <c r="BP103" i="65032" s="1"/>
  <c r="BM38" i="65044"/>
  <c r="BU38" i="65044"/>
  <c r="BK38" i="65044"/>
  <c r="BT38" i="65044"/>
  <c r="BQ38" i="65044"/>
  <c r="BI38" i="65044"/>
  <c r="AY38" i="65044"/>
  <c r="BH38" i="65044"/>
  <c r="AV38" i="65044"/>
  <c r="AV11" i="65044" s="1"/>
  <c r="O11" i="65044" s="1"/>
  <c r="O10" i="65044" s="1"/>
  <c r="AO72" i="65032"/>
  <c r="BB38" i="65044"/>
  <c r="AT38" i="65044"/>
  <c r="AU38" i="65044"/>
  <c r="AZ38" i="65044"/>
  <c r="AW38" i="65044"/>
  <c r="BA38" i="65044"/>
  <c r="BD38" i="65044"/>
  <c r="BJ38" i="65044"/>
  <c r="BG38" i="65044"/>
  <c r="BF38" i="65044"/>
  <c r="BF11" i="65044" s="1"/>
  <c r="Y11" i="65044" s="1"/>
  <c r="Y10" i="65044" s="1"/>
  <c r="AS38" i="65044"/>
  <c r="BC38" i="65044"/>
  <c r="BE38" i="65044"/>
  <c r="AR38" i="65044"/>
  <c r="BL19" i="65032"/>
  <c r="BL18" i="65032"/>
  <c r="AX11" i="65044"/>
  <c r="Q11" i="65044" s="1"/>
  <c r="Q10" i="65044" s="1"/>
  <c r="I43" i="65044" l="1"/>
  <c r="G43" i="65044" s="1"/>
  <c r="L77" i="65032" s="1"/>
  <c r="BI11" i="65044"/>
  <c r="AB11" i="65044" s="1"/>
  <c r="AB10" i="65044" s="1"/>
  <c r="BQ11" i="65044"/>
  <c r="AJ11" i="65044" s="1"/>
  <c r="AJ10" i="65044" s="1"/>
  <c r="AU11" i="65044"/>
  <c r="N11" i="65044" s="1"/>
  <c r="N10" i="65044" s="1"/>
  <c r="AR11" i="65044"/>
  <c r="K11" i="65044" s="1"/>
  <c r="K10" i="65044" s="1"/>
  <c r="BO11" i="65044"/>
  <c r="AH11" i="65044" s="1"/>
  <c r="AH10" i="65044" s="1"/>
  <c r="AY11" i="65044"/>
  <c r="R11" i="65044" s="1"/>
  <c r="R10" i="65044" s="1"/>
  <c r="BG11" i="65044"/>
  <c r="Z11" i="65044" s="1"/>
  <c r="Z10" i="65044" s="1"/>
  <c r="BK11" i="65044"/>
  <c r="AD11" i="65044" s="1"/>
  <c r="AD10" i="65044" s="1"/>
  <c r="BJ11" i="65044"/>
  <c r="AC11" i="65044" s="1"/>
  <c r="AC10" i="65044" s="1"/>
  <c r="U47" i="65032"/>
  <c r="AS11" i="65044"/>
  <c r="L11" i="65044" s="1"/>
  <c r="L10" i="65044" s="1"/>
  <c r="BR11" i="65044"/>
  <c r="AK11" i="65044" s="1"/>
  <c r="AK10" i="65044" s="1"/>
  <c r="BA11" i="65044"/>
  <c r="T11" i="65044" s="1"/>
  <c r="T10" i="65044" s="1"/>
  <c r="BM11" i="65044"/>
  <c r="AF11" i="65044" s="1"/>
  <c r="AF10" i="65044" s="1"/>
  <c r="BU11" i="65044"/>
  <c r="AN11" i="65044" s="1"/>
  <c r="AN10" i="65044" s="1"/>
  <c r="AZ11" i="65044"/>
  <c r="S11" i="65044" s="1"/>
  <c r="S10" i="65044" s="1"/>
  <c r="BE11" i="65044"/>
  <c r="X11" i="65044" s="1"/>
  <c r="X10" i="65044" s="1"/>
  <c r="BH11" i="65044"/>
  <c r="AA11" i="65044" s="1"/>
  <c r="AA10" i="65044" s="1"/>
  <c r="BC11" i="65044"/>
  <c r="V11" i="65044" s="1"/>
  <c r="V10" i="65044" s="1"/>
  <c r="BS11" i="65044"/>
  <c r="AL11" i="65044" s="1"/>
  <c r="AL10" i="65044" s="1"/>
  <c r="BD11" i="65044"/>
  <c r="W11" i="65044" s="1"/>
  <c r="W10" i="65044" s="1"/>
  <c r="BP11" i="65044"/>
  <c r="AI11" i="65044" s="1"/>
  <c r="AI10" i="65044" s="1"/>
  <c r="BL11" i="65044"/>
  <c r="AE11" i="65044" s="1"/>
  <c r="AE10" i="65044" s="1"/>
  <c r="AW11" i="65044"/>
  <c r="P11" i="65044" s="1"/>
  <c r="P10" i="65044" s="1"/>
  <c r="AT11" i="65044"/>
  <c r="M11" i="65044" s="1"/>
  <c r="M10" i="65044" s="1"/>
  <c r="BB11" i="65044"/>
  <c r="U11" i="65044" s="1"/>
  <c r="U10" i="65044" s="1"/>
  <c r="BT11" i="65044"/>
  <c r="AM11" i="65044" s="1"/>
  <c r="AM10" i="65044" s="1"/>
  <c r="BO89" i="65032"/>
  <c r="BN89" i="65032"/>
  <c r="BM89" i="65032"/>
  <c r="I38" i="65044"/>
  <c r="BM18" i="65032"/>
  <c r="BI18" i="65032" s="1"/>
  <c r="AU15" i="65032" s="1"/>
  <c r="BT18" i="65032" s="1"/>
  <c r="G38" i="65044" l="1"/>
  <c r="L72" i="65032" s="1"/>
  <c r="BL89" i="65032"/>
  <c r="BK89" i="65032" s="1"/>
  <c r="AU19" i="65032"/>
  <c r="AP19" i="65032" s="1"/>
  <c r="AV15" i="65032"/>
  <c r="N35" i="65046" s="1"/>
  <c r="BT19" i="65032"/>
  <c r="AW16" i="65032"/>
  <c r="AV16" i="65032"/>
  <c r="R16" i="65032" l="1"/>
  <c r="S16" i="65032"/>
  <c r="BJ89" i="65032"/>
  <c r="AC48" i="65032" s="1"/>
  <c r="BM90" i="65032"/>
  <c r="BN90" i="65032"/>
  <c r="BO90" i="65032"/>
  <c r="AZ20" i="65032"/>
  <c r="AU12" i="65032" s="1"/>
  <c r="AP12" i="65032" s="1"/>
  <c r="BA20" i="65032"/>
  <c r="AV20" i="65032" s="1"/>
  <c r="Q32" i="65046"/>
  <c r="P32" i="65046"/>
  <c r="AP15" i="65032"/>
  <c r="Y48" i="65032"/>
  <c r="AB48" i="65032"/>
  <c r="M80" i="65032" l="1"/>
  <c r="HD187" i="65032" s="1"/>
  <c r="M81" i="65032"/>
  <c r="AP18" i="65032"/>
  <c r="M78" i="65032"/>
  <c r="M79" i="65032"/>
  <c r="M76" i="65032"/>
  <c r="M77" i="65032"/>
  <c r="M74" i="65032"/>
  <c r="HD181" i="65032" s="1"/>
  <c r="M75" i="65032"/>
  <c r="M72" i="65032"/>
  <c r="M73" i="65032"/>
  <c r="M71" i="65032"/>
  <c r="M43" i="65032"/>
  <c r="M35" i="65032"/>
  <c r="M30" i="65032"/>
  <c r="L22" i="65032"/>
  <c r="M44" i="65032"/>
  <c r="M36" i="65032"/>
  <c r="M29" i="65032"/>
  <c r="L62" i="65032"/>
  <c r="M69" i="65032"/>
  <c r="M41" i="65032"/>
  <c r="M33" i="65032"/>
  <c r="M70" i="65032"/>
  <c r="M42" i="65032"/>
  <c r="M34" i="65032"/>
  <c r="M67" i="65032"/>
  <c r="M39" i="65032"/>
  <c r="M31" i="65032"/>
  <c r="M68" i="65032"/>
  <c r="M40" i="65032"/>
  <c r="M32" i="65032"/>
  <c r="M45" i="65032"/>
  <c r="M37" i="65032"/>
  <c r="M27" i="65032"/>
  <c r="M46" i="65032"/>
  <c r="M38" i="65032"/>
  <c r="M28" i="65032"/>
  <c r="BL90" i="65032"/>
  <c r="BN91" i="65032" s="1"/>
  <c r="HV188" i="65032"/>
  <c r="HR187" i="65032"/>
  <c r="HV316" i="65032"/>
  <c r="HR315" i="65032"/>
  <c r="HV187" i="65032"/>
  <c r="HZ188" i="65032"/>
  <c r="HV315" i="65032"/>
  <c r="HZ316" i="65032"/>
  <c r="AX20" i="65032"/>
  <c r="AU20" i="65032"/>
  <c r="AP20" i="65032" s="1"/>
  <c r="HG187" i="65032" l="1"/>
  <c r="HJ188" i="65032"/>
  <c r="AH81" i="65032"/>
  <c r="HD316" i="65032"/>
  <c r="HG316" i="65032" s="1"/>
  <c r="HD188" i="65032"/>
  <c r="HG188" i="65032" s="1"/>
  <c r="AH80" i="65032"/>
  <c r="HD315" i="65032"/>
  <c r="AH79" i="65032"/>
  <c r="HD314" i="65032"/>
  <c r="HG314" i="65032" s="1"/>
  <c r="HD186" i="65032"/>
  <c r="HG186" i="65032" s="1"/>
  <c r="AH78" i="65032"/>
  <c r="HD185" i="65032"/>
  <c r="HD313" i="65032"/>
  <c r="AH77" i="65032"/>
  <c r="HD312" i="65032"/>
  <c r="HN316" i="65032" s="1"/>
  <c r="HD184" i="65032"/>
  <c r="HN188" i="65032" s="1"/>
  <c r="AH76" i="65032"/>
  <c r="HD183" i="65032"/>
  <c r="HG183" i="65032" s="1"/>
  <c r="HD311" i="65032"/>
  <c r="HG311" i="65032" s="1"/>
  <c r="AH75" i="65032"/>
  <c r="HD310" i="65032"/>
  <c r="HD182" i="65032"/>
  <c r="AH74" i="65032"/>
  <c r="HD309" i="65032"/>
  <c r="HG309" i="65032" s="1"/>
  <c r="HG181" i="65032"/>
  <c r="AH73" i="65032"/>
  <c r="HD308" i="65032"/>
  <c r="HD180" i="65032"/>
  <c r="HD307" i="65032"/>
  <c r="AH72" i="65032"/>
  <c r="HD179" i="65032"/>
  <c r="AH27" i="65032"/>
  <c r="HD282" i="65032"/>
  <c r="IP296" i="65032" s="1"/>
  <c r="HD154" i="65032"/>
  <c r="IP168" i="65032" s="1"/>
  <c r="AH67" i="65032"/>
  <c r="HD302" i="65032"/>
  <c r="HD174" i="65032"/>
  <c r="AH29" i="65032"/>
  <c r="HD156" i="65032"/>
  <c r="HD284" i="65032"/>
  <c r="AH37" i="65032"/>
  <c r="HD164" i="65032"/>
  <c r="HD292" i="65032"/>
  <c r="AH34" i="65032"/>
  <c r="HD161" i="65032"/>
  <c r="HG161" i="65032" s="1"/>
  <c r="HD289" i="65032"/>
  <c r="HG289" i="65032" s="1"/>
  <c r="AH36" i="65032"/>
  <c r="HD291" i="65032"/>
  <c r="HG291" i="65032" s="1"/>
  <c r="HD163" i="65032"/>
  <c r="HG163" i="65032" s="1"/>
  <c r="AH45" i="65032"/>
  <c r="HD172" i="65032"/>
  <c r="HD300" i="65032"/>
  <c r="AH42" i="65032"/>
  <c r="HD297" i="65032"/>
  <c r="HD169" i="65032"/>
  <c r="AH44" i="65032"/>
  <c r="HD171" i="65032"/>
  <c r="HG171" i="65032" s="1"/>
  <c r="HD299" i="65032"/>
  <c r="HG299" i="65032" s="1"/>
  <c r="AH32" i="65032"/>
  <c r="HD159" i="65032"/>
  <c r="HD287" i="65032"/>
  <c r="AH70" i="65032"/>
  <c r="HD177" i="65032"/>
  <c r="HD305" i="65032"/>
  <c r="AH40" i="65032"/>
  <c r="HD295" i="65032"/>
  <c r="HD167" i="65032"/>
  <c r="AH33" i="65032"/>
  <c r="HD288" i="65032"/>
  <c r="HD160" i="65032"/>
  <c r="AH30" i="65032"/>
  <c r="HD285" i="65032"/>
  <c r="HD157" i="65032"/>
  <c r="AH28" i="65032"/>
  <c r="HD283" i="65032"/>
  <c r="HD155" i="65032"/>
  <c r="AH68" i="65032"/>
  <c r="HD175" i="65032"/>
  <c r="HD303" i="65032"/>
  <c r="AH41" i="65032"/>
  <c r="HD296" i="65032"/>
  <c r="HG296" i="65032" s="1"/>
  <c r="HD168" i="65032"/>
  <c r="HG168" i="65032" s="1"/>
  <c r="HD162" i="65032"/>
  <c r="AH35" i="65032"/>
  <c r="HD290" i="65032"/>
  <c r="AH38" i="65032"/>
  <c r="HD293" i="65032"/>
  <c r="HD165" i="65032"/>
  <c r="AH31" i="65032"/>
  <c r="HD158" i="65032"/>
  <c r="HD286" i="65032"/>
  <c r="AH69" i="65032"/>
  <c r="HD304" i="65032"/>
  <c r="HG304" i="65032" s="1"/>
  <c r="HD176" i="65032"/>
  <c r="HG176" i="65032" s="1"/>
  <c r="AH43" i="65032"/>
  <c r="HD298" i="65032"/>
  <c r="HD170" i="65032"/>
  <c r="AH46" i="65032"/>
  <c r="HD301" i="65032"/>
  <c r="HG301" i="65032" s="1"/>
  <c r="HD173" i="65032"/>
  <c r="HG173" i="65032" s="1"/>
  <c r="AH39" i="65032"/>
  <c r="HD294" i="65032"/>
  <c r="HG294" i="65032" s="1"/>
  <c r="HD166" i="65032"/>
  <c r="HG166" i="65032" s="1"/>
  <c r="AH71" i="65032"/>
  <c r="HD306" i="65032"/>
  <c r="HG306" i="65032" s="1"/>
  <c r="HD178" i="65032"/>
  <c r="HG178" i="65032" s="1"/>
  <c r="BJ90" i="65032"/>
  <c r="BO91" i="65032"/>
  <c r="BK90" i="65032"/>
  <c r="Y49" i="65032" s="1"/>
  <c r="BM91" i="65032"/>
  <c r="IH167" i="65032" l="1"/>
  <c r="IL168" i="65032"/>
  <c r="IH295" i="65032"/>
  <c r="IL296" i="65032"/>
  <c r="IP163" i="65032"/>
  <c r="IL167" i="65032"/>
  <c r="IP291" i="65032"/>
  <c r="IL295" i="65032"/>
  <c r="IH162" i="65032"/>
  <c r="IL163" i="65032"/>
  <c r="IH290" i="65032"/>
  <c r="IL291" i="65032"/>
  <c r="HR188" i="65032"/>
  <c r="HC188" i="65032" s="1"/>
  <c r="GZ188" i="65032" s="1"/>
  <c r="AK81" i="65032" s="1"/>
  <c r="AL81" i="65032" s="1"/>
  <c r="IL162" i="65032"/>
  <c r="HR316" i="65032"/>
  <c r="IL290" i="65032"/>
  <c r="HJ316" i="65032"/>
  <c r="HG315" i="65032"/>
  <c r="AJ80" i="65032"/>
  <c r="BF60" i="65032"/>
  <c r="AJ81" i="65032"/>
  <c r="BF61" i="65032"/>
  <c r="HN314" i="65032"/>
  <c r="HJ315" i="65032"/>
  <c r="HR186" i="65032"/>
  <c r="HN187" i="65032"/>
  <c r="HR314" i="65032"/>
  <c r="HN315" i="65032"/>
  <c r="HN186" i="65032"/>
  <c r="HJ187" i="65032"/>
  <c r="HJ314" i="65032"/>
  <c r="HG313" i="65032"/>
  <c r="HJ186" i="65032"/>
  <c r="HG185" i="65032"/>
  <c r="AJ78" i="65032"/>
  <c r="BF58" i="65032"/>
  <c r="BF59" i="65032"/>
  <c r="AJ79" i="65032"/>
  <c r="HJ184" i="65032"/>
  <c r="HN185" i="65032"/>
  <c r="HJ312" i="65032"/>
  <c r="HN313" i="65032"/>
  <c r="HG184" i="65032"/>
  <c r="HJ185" i="65032"/>
  <c r="HG312" i="65032"/>
  <c r="HJ313" i="65032"/>
  <c r="AJ76" i="65032"/>
  <c r="BF56" i="65032"/>
  <c r="AJ77" i="65032"/>
  <c r="BF57" i="65032"/>
  <c r="HV310" i="65032"/>
  <c r="HR311" i="65032"/>
  <c r="HZ182" i="65032"/>
  <c r="HV183" i="65032"/>
  <c r="HZ310" i="65032"/>
  <c r="HV311" i="65032"/>
  <c r="HJ182" i="65032"/>
  <c r="HN183" i="65032"/>
  <c r="HG182" i="65032"/>
  <c r="HJ183" i="65032"/>
  <c r="HJ310" i="65032"/>
  <c r="HN311" i="65032"/>
  <c r="HG310" i="65032"/>
  <c r="HJ311" i="65032"/>
  <c r="HV182" i="65032"/>
  <c r="HR183" i="65032"/>
  <c r="BF54" i="65032"/>
  <c r="AJ74" i="65032"/>
  <c r="BF55" i="65032"/>
  <c r="AJ75" i="65032"/>
  <c r="HN182" i="65032"/>
  <c r="HN310" i="65032"/>
  <c r="HN181" i="65032"/>
  <c r="HR182" i="65032"/>
  <c r="HN309" i="65032"/>
  <c r="HR310" i="65032"/>
  <c r="HR308" i="65032"/>
  <c r="HV309" i="65032"/>
  <c r="HN180" i="65032"/>
  <c r="HR181" i="65032"/>
  <c r="HG180" i="65032"/>
  <c r="HJ181" i="65032"/>
  <c r="HN308" i="65032"/>
  <c r="HR309" i="65032"/>
  <c r="HG308" i="65032"/>
  <c r="HJ309" i="65032"/>
  <c r="HR180" i="65032"/>
  <c r="HV181" i="65032"/>
  <c r="HJ180" i="65032"/>
  <c r="HG179" i="65032"/>
  <c r="AJ72" i="65032"/>
  <c r="BF52" i="65032"/>
  <c r="HJ308" i="65032"/>
  <c r="HG307" i="65032"/>
  <c r="BF53" i="65032"/>
  <c r="AJ73" i="65032"/>
  <c r="BF43" i="65032"/>
  <c r="AJ43" i="65032"/>
  <c r="HJ294" i="65032"/>
  <c r="HG293" i="65032"/>
  <c r="HG303" i="65032"/>
  <c r="HJ304" i="65032"/>
  <c r="BF30" i="65032"/>
  <c r="AJ30" i="65032"/>
  <c r="HJ178" i="65032"/>
  <c r="HG177" i="65032"/>
  <c r="HN171" i="65032"/>
  <c r="HJ172" i="65032"/>
  <c r="HG169" i="65032"/>
  <c r="HN173" i="65032"/>
  <c r="HJ170" i="65032"/>
  <c r="BF36" i="65032"/>
  <c r="AJ36" i="65032"/>
  <c r="HR176" i="65032"/>
  <c r="HZ166" i="65032"/>
  <c r="HG156" i="65032"/>
  <c r="HN177" i="65032"/>
  <c r="HV171" i="65032"/>
  <c r="HN169" i="65032"/>
  <c r="HV160" i="65032"/>
  <c r="HR159" i="65032"/>
  <c r="HJ157" i="65032"/>
  <c r="HR178" i="65032"/>
  <c r="HR172" i="65032"/>
  <c r="HR170" i="65032"/>
  <c r="HZ161" i="65032"/>
  <c r="HV173" i="65032"/>
  <c r="HJ174" i="65032"/>
  <c r="HV167" i="65032"/>
  <c r="HV162" i="65032"/>
  <c r="HZ168" i="65032"/>
  <c r="HR164" i="65032"/>
  <c r="HZ163" i="65032"/>
  <c r="HN175" i="65032"/>
  <c r="HV165" i="65032"/>
  <c r="HN158" i="65032"/>
  <c r="AJ38" i="65032"/>
  <c r="BF38" i="65032"/>
  <c r="HJ176" i="65032"/>
  <c r="HG175" i="65032"/>
  <c r="HG160" i="65032"/>
  <c r="HJ161" i="65032"/>
  <c r="AJ70" i="65032"/>
  <c r="BF50" i="65032"/>
  <c r="HG297" i="65032"/>
  <c r="HJ298" i="65032"/>
  <c r="HJ300" i="65032"/>
  <c r="HN301" i="65032"/>
  <c r="HN299" i="65032"/>
  <c r="BF29" i="65032"/>
  <c r="AJ29" i="65032"/>
  <c r="BF39" i="65032"/>
  <c r="AJ39" i="65032"/>
  <c r="HG290" i="65032"/>
  <c r="HJ291" i="65032"/>
  <c r="BF48" i="65032"/>
  <c r="AJ68" i="65032"/>
  <c r="HG288" i="65032"/>
  <c r="HJ289" i="65032"/>
  <c r="HN291" i="65032"/>
  <c r="HN289" i="65032"/>
  <c r="HJ290" i="65032"/>
  <c r="HG287" i="65032"/>
  <c r="HJ288" i="65032"/>
  <c r="AJ42" i="65032"/>
  <c r="BF42" i="65032"/>
  <c r="HN178" i="65032"/>
  <c r="HG174" i="65032"/>
  <c r="HJ177" i="65032"/>
  <c r="HJ175" i="65032"/>
  <c r="HN176" i="65032"/>
  <c r="BF49" i="65032"/>
  <c r="AJ69" i="65032"/>
  <c r="BF35" i="65032"/>
  <c r="AJ35" i="65032"/>
  <c r="HZ171" i="65032"/>
  <c r="HZ165" i="65032"/>
  <c r="HZ162" i="65032"/>
  <c r="HR158" i="65032"/>
  <c r="HV176" i="65032"/>
  <c r="HJ156" i="65032"/>
  <c r="HZ167" i="65032"/>
  <c r="HZ160" i="65032"/>
  <c r="HV164" i="65032"/>
  <c r="HJ179" i="65032"/>
  <c r="HV178" i="65032"/>
  <c r="HR169" i="65032"/>
  <c r="ID163" i="65032"/>
  <c r="ID168" i="65032"/>
  <c r="HR177" i="65032"/>
  <c r="HV170" i="65032"/>
  <c r="HN174" i="65032"/>
  <c r="HN157" i="65032"/>
  <c r="HZ173" i="65032"/>
  <c r="HV172" i="65032"/>
  <c r="HR175" i="65032"/>
  <c r="HV159" i="65032"/>
  <c r="HG155" i="65032"/>
  <c r="ID166" i="65032"/>
  <c r="ID161" i="65032"/>
  <c r="AJ33" i="65032"/>
  <c r="BF33" i="65032"/>
  <c r="HN163" i="65032"/>
  <c r="HG159" i="65032"/>
  <c r="HN161" i="65032"/>
  <c r="HJ162" i="65032"/>
  <c r="HJ160" i="65032"/>
  <c r="HG300" i="65032"/>
  <c r="HJ301" i="65032"/>
  <c r="AJ34" i="65032"/>
  <c r="BF34" i="65032"/>
  <c r="HN306" i="65032"/>
  <c r="HJ305" i="65032"/>
  <c r="HJ303" i="65032"/>
  <c r="HG302" i="65032"/>
  <c r="HN304" i="65032"/>
  <c r="HR296" i="65032"/>
  <c r="HN293" i="65032"/>
  <c r="HJ287" i="65032"/>
  <c r="HR289" i="65032"/>
  <c r="HN290" i="65032"/>
  <c r="HR291" i="65032"/>
  <c r="HJ292" i="65032"/>
  <c r="HN288" i="65032"/>
  <c r="HN295" i="65032"/>
  <c r="HR294" i="65032"/>
  <c r="HG286" i="65032"/>
  <c r="HG162" i="65032"/>
  <c r="HJ163" i="65032"/>
  <c r="HR305" i="65032"/>
  <c r="HJ284" i="65032"/>
  <c r="HV300" i="65032"/>
  <c r="ID291" i="65032"/>
  <c r="HZ293" i="65032"/>
  <c r="ID289" i="65032"/>
  <c r="HJ307" i="65032"/>
  <c r="HV304" i="65032"/>
  <c r="ID296" i="65032"/>
  <c r="HV298" i="65032"/>
  <c r="HV306" i="65032"/>
  <c r="HR297" i="65032"/>
  <c r="HZ301" i="65032"/>
  <c r="HZ288" i="65032"/>
  <c r="HR286" i="65032"/>
  <c r="ID294" i="65032"/>
  <c r="HZ295" i="65032"/>
  <c r="HR303" i="65032"/>
  <c r="HN285" i="65032"/>
  <c r="HV292" i="65032"/>
  <c r="HV287" i="65032"/>
  <c r="HZ290" i="65032"/>
  <c r="HZ299" i="65032"/>
  <c r="HN302" i="65032"/>
  <c r="HG283" i="65032"/>
  <c r="HG167" i="65032"/>
  <c r="HJ168" i="65032"/>
  <c r="BF32" i="65032"/>
  <c r="AJ32" i="65032"/>
  <c r="HJ173" i="65032"/>
  <c r="HG172" i="65032"/>
  <c r="HG292" i="65032"/>
  <c r="HN294" i="65032"/>
  <c r="HJ293" i="65032"/>
  <c r="HN296" i="65032"/>
  <c r="HJ295" i="65032"/>
  <c r="BF47" i="65032"/>
  <c r="AJ67" i="65032"/>
  <c r="BF46" i="65032"/>
  <c r="AJ46" i="65032"/>
  <c r="HN167" i="65032"/>
  <c r="HN165" i="65032"/>
  <c r="HR168" i="65032"/>
  <c r="HR166" i="65032"/>
  <c r="HN160" i="65032"/>
  <c r="HR161" i="65032"/>
  <c r="HG158" i="65032"/>
  <c r="HN162" i="65032"/>
  <c r="HJ159" i="65032"/>
  <c r="HR163" i="65032"/>
  <c r="HJ164" i="65032"/>
  <c r="AJ28" i="65032"/>
  <c r="BF28" i="65032"/>
  <c r="HJ296" i="65032"/>
  <c r="HG295" i="65032"/>
  <c r="AJ45" i="65032"/>
  <c r="BF45" i="65032"/>
  <c r="HG164" i="65032"/>
  <c r="HJ165" i="65032"/>
  <c r="HN166" i="65032"/>
  <c r="HJ167" i="65032"/>
  <c r="HN168" i="65032"/>
  <c r="ID171" i="65032"/>
  <c r="HG154" i="65032"/>
  <c r="HC154" i="65032" s="1"/>
  <c r="GZ154" i="65032" s="1"/>
  <c r="HZ172" i="65032"/>
  <c r="ID173" i="65032"/>
  <c r="HZ178" i="65032"/>
  <c r="ID165" i="65032"/>
  <c r="HR157" i="65032"/>
  <c r="ID162" i="65032"/>
  <c r="HZ170" i="65032"/>
  <c r="HV175" i="65032"/>
  <c r="HV177" i="65032"/>
  <c r="HZ176" i="65032"/>
  <c r="HV158" i="65032"/>
  <c r="HZ164" i="65032"/>
  <c r="HV169" i="65032"/>
  <c r="IH163" i="65032"/>
  <c r="HJ155" i="65032"/>
  <c r="IH168" i="65032"/>
  <c r="HR174" i="65032"/>
  <c r="ID160" i="65032"/>
  <c r="IH161" i="65032"/>
  <c r="HN156" i="65032"/>
  <c r="HZ159" i="65032"/>
  <c r="IH166" i="65032"/>
  <c r="ID167" i="65032"/>
  <c r="HN179" i="65032"/>
  <c r="HJ171" i="65032"/>
  <c r="HG170" i="65032"/>
  <c r="AJ31" i="65032"/>
  <c r="BF31" i="65032"/>
  <c r="HR173" i="65032"/>
  <c r="HV163" i="65032"/>
  <c r="HR160" i="65032"/>
  <c r="HR167" i="65032"/>
  <c r="HN164" i="65032"/>
  <c r="HN159" i="65032"/>
  <c r="HV168" i="65032"/>
  <c r="HV166" i="65032"/>
  <c r="HJ158" i="65032"/>
  <c r="HR171" i="65032"/>
  <c r="HJ169" i="65032"/>
  <c r="HR165" i="65032"/>
  <c r="HG157" i="65032"/>
  <c r="HN172" i="65032"/>
  <c r="HN170" i="65032"/>
  <c r="HV161" i="65032"/>
  <c r="HR162" i="65032"/>
  <c r="BF40" i="65032"/>
  <c r="AJ40" i="65032"/>
  <c r="BF37" i="65032"/>
  <c r="AJ37" i="65032"/>
  <c r="HZ292" i="65032"/>
  <c r="HR302" i="65032"/>
  <c r="IH296" i="65032"/>
  <c r="IH289" i="65032"/>
  <c r="HV305" i="65032"/>
  <c r="ID299" i="65032"/>
  <c r="HR285" i="65032"/>
  <c r="HV303" i="65032"/>
  <c r="HZ298" i="65032"/>
  <c r="HZ300" i="65032"/>
  <c r="HV286" i="65032"/>
  <c r="ID290" i="65032"/>
  <c r="HZ306" i="65032"/>
  <c r="HZ287" i="65032"/>
  <c r="IH291" i="65032"/>
  <c r="ID288" i="65032"/>
  <c r="HV297" i="65032"/>
  <c r="HZ304" i="65032"/>
  <c r="HN284" i="65032"/>
  <c r="IH294" i="65032"/>
  <c r="ID295" i="65032"/>
  <c r="ID293" i="65032"/>
  <c r="HN307" i="65032"/>
  <c r="HJ283" i="65032"/>
  <c r="HG282" i="65032"/>
  <c r="HC282" i="65032" s="1"/>
  <c r="HA282" i="65032" s="1"/>
  <c r="HB282" i="65032" s="1"/>
  <c r="ID301" i="65032"/>
  <c r="BF51" i="65032"/>
  <c r="AJ71" i="65032"/>
  <c r="HJ299" i="65032"/>
  <c r="HG298" i="65032"/>
  <c r="HG165" i="65032"/>
  <c r="HJ166" i="65032"/>
  <c r="BF41" i="65032"/>
  <c r="AJ41" i="65032"/>
  <c r="HR290" i="65032"/>
  <c r="HV291" i="65032"/>
  <c r="HR295" i="65032"/>
  <c r="HR301" i="65032"/>
  <c r="HV296" i="65032"/>
  <c r="HN292" i="65032"/>
  <c r="HR288" i="65032"/>
  <c r="HR299" i="65032"/>
  <c r="HJ297" i="65032"/>
  <c r="HR293" i="65032"/>
  <c r="HG285" i="65032"/>
  <c r="HJ286" i="65032"/>
  <c r="HN300" i="65032"/>
  <c r="HN298" i="65032"/>
  <c r="HV294" i="65032"/>
  <c r="HV289" i="65032"/>
  <c r="HN287" i="65032"/>
  <c r="HG305" i="65032"/>
  <c r="HJ306" i="65032"/>
  <c r="AJ44" i="65032"/>
  <c r="BF44" i="65032"/>
  <c r="HR300" i="65032"/>
  <c r="HR298" i="65032"/>
  <c r="HZ296" i="65032"/>
  <c r="HZ289" i="65032"/>
  <c r="HV301" i="65032"/>
  <c r="HN286" i="65032"/>
  <c r="HN305" i="65032"/>
  <c r="HJ302" i="65032"/>
  <c r="HR292" i="65032"/>
  <c r="HV290" i="65032"/>
  <c r="HR287" i="65032"/>
  <c r="HR306" i="65032"/>
  <c r="HV293" i="65032"/>
  <c r="HZ291" i="65032"/>
  <c r="HN303" i="65032"/>
  <c r="HZ294" i="65032"/>
  <c r="HR304" i="65032"/>
  <c r="HJ285" i="65032"/>
  <c r="HV299" i="65032"/>
  <c r="HN297" i="65032"/>
  <c r="HV295" i="65032"/>
  <c r="HV288" i="65032"/>
  <c r="HG284" i="65032"/>
  <c r="AJ27" i="65032"/>
  <c r="BF27" i="65032"/>
  <c r="AB49" i="65032"/>
  <c r="AC49" i="65032"/>
  <c r="BL91" i="65032"/>
  <c r="BO92" i="65032" s="1"/>
  <c r="HC316" i="65032" l="1"/>
  <c r="HA316" i="65032" s="1"/>
  <c r="HB316" i="65032" s="1"/>
  <c r="AK27" i="65032"/>
  <c r="AL27" i="65032" s="1"/>
  <c r="FS154" i="65032"/>
  <c r="GT154" i="65032"/>
  <c r="FS188" i="65032"/>
  <c r="GT188" i="65032"/>
  <c r="HC185" i="65032"/>
  <c r="GZ185" i="65032" s="1"/>
  <c r="AK78" i="65032" s="1"/>
  <c r="AL78" i="65032" s="1"/>
  <c r="HC187" i="65032"/>
  <c r="GZ187" i="65032" s="1"/>
  <c r="AK80" i="65032" s="1"/>
  <c r="AL80" i="65032" s="1"/>
  <c r="HC157" i="65032"/>
  <c r="GZ157" i="65032" s="1"/>
  <c r="HC313" i="65032"/>
  <c r="HA313" i="65032" s="1"/>
  <c r="HB313" i="65032" s="1"/>
  <c r="HC186" i="65032"/>
  <c r="GZ186" i="65032" s="1"/>
  <c r="HC314" i="65032"/>
  <c r="HA314" i="65032" s="1"/>
  <c r="HB314" i="65032" s="1"/>
  <c r="HC315" i="65032"/>
  <c r="HA315" i="65032" s="1"/>
  <c r="HB315" i="65032" s="1"/>
  <c r="FS185" i="65032"/>
  <c r="GT185" i="65032"/>
  <c r="HC311" i="65032"/>
  <c r="HA311" i="65032" s="1"/>
  <c r="HB311" i="65032" s="1"/>
  <c r="HC312" i="65032"/>
  <c r="HA312" i="65032" s="1"/>
  <c r="HB312" i="65032" s="1"/>
  <c r="HC184" i="65032"/>
  <c r="GZ184" i="65032" s="1"/>
  <c r="HC165" i="65032"/>
  <c r="GZ165" i="65032" s="1"/>
  <c r="HC183" i="65032"/>
  <c r="GZ183" i="65032" s="1"/>
  <c r="HC310" i="65032"/>
  <c r="HA310" i="65032" s="1"/>
  <c r="HB310" i="65032" s="1"/>
  <c r="HC182" i="65032"/>
  <c r="GZ182" i="65032" s="1"/>
  <c r="HC180" i="65032"/>
  <c r="GZ180" i="65032" s="1"/>
  <c r="HC166" i="65032"/>
  <c r="GZ166" i="65032" s="1"/>
  <c r="AK39" i="65032" s="1"/>
  <c r="AL39" i="65032" s="1"/>
  <c r="HC181" i="65032"/>
  <c r="GZ181" i="65032" s="1"/>
  <c r="HC284" i="65032"/>
  <c r="HA284" i="65032" s="1"/>
  <c r="HB284" i="65032" s="1"/>
  <c r="HC309" i="65032"/>
  <c r="HA309" i="65032" s="1"/>
  <c r="HB309" i="65032" s="1"/>
  <c r="HC308" i="65032"/>
  <c r="HA308" i="65032" s="1"/>
  <c r="HB308" i="65032" s="1"/>
  <c r="HC170" i="65032"/>
  <c r="GZ170" i="65032" s="1"/>
  <c r="HC306" i="65032"/>
  <c r="HA306" i="65032" s="1"/>
  <c r="HB306" i="65032" s="1"/>
  <c r="HC179" i="65032"/>
  <c r="GZ179" i="65032" s="1"/>
  <c r="HC168" i="65032"/>
  <c r="GZ168" i="65032" s="1"/>
  <c r="HC300" i="65032"/>
  <c r="HA300" i="65032" s="1"/>
  <c r="HB300" i="65032" s="1"/>
  <c r="HC174" i="65032"/>
  <c r="GZ174" i="65032" s="1"/>
  <c r="HC164" i="65032"/>
  <c r="GZ164" i="65032" s="1"/>
  <c r="HC167" i="65032"/>
  <c r="GZ167" i="65032" s="1"/>
  <c r="HC302" i="65032"/>
  <c r="HA302" i="65032" s="1"/>
  <c r="HB302" i="65032" s="1"/>
  <c r="HC289" i="65032"/>
  <c r="HA289" i="65032" s="1"/>
  <c r="HB289" i="65032" s="1"/>
  <c r="HC171" i="65032"/>
  <c r="GZ171" i="65032" s="1"/>
  <c r="HC283" i="65032"/>
  <c r="HC155" i="65032"/>
  <c r="HC288" i="65032"/>
  <c r="HA288" i="65032" s="1"/>
  <c r="HB288" i="65032" s="1"/>
  <c r="HC161" i="65032"/>
  <c r="GZ161" i="65032" s="1"/>
  <c r="HC304" i="65032"/>
  <c r="HA304" i="65032" s="1"/>
  <c r="HB304" i="65032" s="1"/>
  <c r="HC292" i="65032"/>
  <c r="HA292" i="65032" s="1"/>
  <c r="HB292" i="65032" s="1"/>
  <c r="HC163" i="65032"/>
  <c r="GZ163" i="65032" s="1"/>
  <c r="HC160" i="65032"/>
  <c r="GZ160" i="65032" s="1"/>
  <c r="HC169" i="65032"/>
  <c r="GZ169" i="65032" s="1"/>
  <c r="HC303" i="65032"/>
  <c r="HA303" i="65032" s="1"/>
  <c r="HB303" i="65032" s="1"/>
  <c r="HC298" i="65032"/>
  <c r="HA298" i="65032" s="1"/>
  <c r="HB298" i="65032" s="1"/>
  <c r="HC295" i="65032"/>
  <c r="HA295" i="65032" s="1"/>
  <c r="HB295" i="65032" s="1"/>
  <c r="HC158" i="65032"/>
  <c r="GZ158" i="65032" s="1"/>
  <c r="HC172" i="65032"/>
  <c r="GZ172" i="65032" s="1"/>
  <c r="HC307" i="65032"/>
  <c r="HA307" i="65032" s="1"/>
  <c r="HB307" i="65032" s="1"/>
  <c r="HC162" i="65032"/>
  <c r="GZ162" i="65032" s="1"/>
  <c r="HC159" i="65032"/>
  <c r="GZ159" i="65032" s="1"/>
  <c r="HC175" i="65032"/>
  <c r="GZ175" i="65032" s="1"/>
  <c r="HC156" i="65032"/>
  <c r="GZ156" i="65032" s="1"/>
  <c r="HC293" i="65032"/>
  <c r="HA293" i="65032" s="1"/>
  <c r="HB293" i="65032" s="1"/>
  <c r="HC285" i="65032"/>
  <c r="HA285" i="65032" s="1"/>
  <c r="HB285" i="65032" s="1"/>
  <c r="HC299" i="65032"/>
  <c r="HA299" i="65032" s="1"/>
  <c r="HB299" i="65032" s="1"/>
  <c r="HC296" i="65032"/>
  <c r="HA296" i="65032" s="1"/>
  <c r="HB296" i="65032" s="1"/>
  <c r="HC173" i="65032"/>
  <c r="GZ173" i="65032" s="1"/>
  <c r="HC286" i="65032"/>
  <c r="HA286" i="65032" s="1"/>
  <c r="HB286" i="65032" s="1"/>
  <c r="HC287" i="65032"/>
  <c r="HA287" i="65032" s="1"/>
  <c r="HB287" i="65032" s="1"/>
  <c r="HC291" i="65032"/>
  <c r="HA291" i="65032" s="1"/>
  <c r="HB291" i="65032" s="1"/>
  <c r="HC176" i="65032"/>
  <c r="GZ176" i="65032" s="1"/>
  <c r="HC294" i="65032"/>
  <c r="HA294" i="65032" s="1"/>
  <c r="HB294" i="65032" s="1"/>
  <c r="HC305" i="65032"/>
  <c r="HA305" i="65032" s="1"/>
  <c r="HB305" i="65032" s="1"/>
  <c r="HC290" i="65032"/>
  <c r="HA290" i="65032" s="1"/>
  <c r="HB290" i="65032" s="1"/>
  <c r="HC177" i="65032"/>
  <c r="GZ177" i="65032" s="1"/>
  <c r="HC301" i="65032"/>
  <c r="HA301" i="65032" s="1"/>
  <c r="HB301" i="65032" s="1"/>
  <c r="HC297" i="65032"/>
  <c r="HA297" i="65032" s="1"/>
  <c r="HB297" i="65032" s="1"/>
  <c r="HC178" i="65032"/>
  <c r="GZ178" i="65032" s="1"/>
  <c r="BN92" i="65032"/>
  <c r="BL92" i="65032" s="1"/>
  <c r="BO93" i="65032" s="1"/>
  <c r="BK91" i="65032"/>
  <c r="BJ91" i="65032"/>
  <c r="GT187" i="65032" l="1"/>
  <c r="FS187" i="65032"/>
  <c r="AK77" i="65032"/>
  <c r="AL77" i="65032" s="1"/>
  <c r="GT184" i="65032"/>
  <c r="FS184" i="65032"/>
  <c r="AK73" i="65032"/>
  <c r="AL73" i="65032" s="1"/>
  <c r="FS180" i="65032"/>
  <c r="GT180" i="65032"/>
  <c r="AK70" i="65032"/>
  <c r="AL70" i="65032" s="1"/>
  <c r="FS177" i="65032"/>
  <c r="GT177" i="65032"/>
  <c r="AK68" i="65032"/>
  <c r="AL68" i="65032" s="1"/>
  <c r="FS175" i="65032"/>
  <c r="GT175" i="65032"/>
  <c r="AK67" i="65032"/>
  <c r="AL67" i="65032" s="1"/>
  <c r="FS174" i="65032"/>
  <c r="FQ174" i="65032" s="1"/>
  <c r="FR174" i="65032" s="1"/>
  <c r="GT174" i="65032"/>
  <c r="AK45" i="65032"/>
  <c r="AL45" i="65032" s="1"/>
  <c r="FS172" i="65032"/>
  <c r="FQ172" i="65032" s="1"/>
  <c r="FR172" i="65032" s="1"/>
  <c r="GT172" i="65032"/>
  <c r="GR172" i="65032" s="1"/>
  <c r="GS172" i="65032" s="1"/>
  <c r="AK43" i="65032"/>
  <c r="AL43" i="65032" s="1"/>
  <c r="GT170" i="65032"/>
  <c r="GR170" i="65032" s="1"/>
  <c r="GS170" i="65032" s="1"/>
  <c r="FS170" i="65032"/>
  <c r="FQ170" i="65032" s="1"/>
  <c r="FR170" i="65032" s="1"/>
  <c r="AK42" i="65032"/>
  <c r="AL42" i="65032" s="1"/>
  <c r="GT169" i="65032"/>
  <c r="GR169" i="65032" s="1"/>
  <c r="GS169" i="65032" s="1"/>
  <c r="FS169" i="65032"/>
  <c r="FQ169" i="65032" s="1"/>
  <c r="FR169" i="65032" s="1"/>
  <c r="AK33" i="65032"/>
  <c r="AL33" i="65032" s="1"/>
  <c r="GT160" i="65032"/>
  <c r="GR160" i="65032" s="1"/>
  <c r="GS160" i="65032" s="1"/>
  <c r="FS160" i="65032"/>
  <c r="FQ160" i="65032" s="1"/>
  <c r="FR160" i="65032" s="1"/>
  <c r="AK40" i="65032"/>
  <c r="AL40" i="65032" s="1"/>
  <c r="FS167" i="65032"/>
  <c r="GT167" i="65032"/>
  <c r="AK38" i="65032"/>
  <c r="AL38" i="65032" s="1"/>
  <c r="GT165" i="65032"/>
  <c r="FS165" i="65032"/>
  <c r="AK37" i="65032"/>
  <c r="AL37" i="65032" s="1"/>
  <c r="FS164" i="65032"/>
  <c r="GT164" i="65032"/>
  <c r="AK35" i="65032"/>
  <c r="AL35" i="65032" s="1"/>
  <c r="GT162" i="65032"/>
  <c r="FS162" i="65032"/>
  <c r="AK32" i="65032"/>
  <c r="AL32" i="65032" s="1"/>
  <c r="FS159" i="65032"/>
  <c r="GT159" i="65032"/>
  <c r="AK31" i="65032"/>
  <c r="AL31" i="65032" s="1"/>
  <c r="GT158" i="65032"/>
  <c r="FS158" i="65032"/>
  <c r="AK30" i="65032"/>
  <c r="AL30" i="65032" s="1"/>
  <c r="GT157" i="65032"/>
  <c r="FS157" i="65032"/>
  <c r="AK29" i="65032"/>
  <c r="AL29" i="65032" s="1"/>
  <c r="FS156" i="65032"/>
  <c r="GT156" i="65032"/>
  <c r="FS186" i="65032"/>
  <c r="AK79" i="65032"/>
  <c r="AL79" i="65032" s="1"/>
  <c r="GT186" i="65032"/>
  <c r="GT166" i="65032"/>
  <c r="AK76" i="65032"/>
  <c r="AL76" i="65032" s="1"/>
  <c r="GT183" i="65032"/>
  <c r="FS183" i="65032"/>
  <c r="FS166" i="65032"/>
  <c r="GT182" i="65032"/>
  <c r="AK75" i="65032"/>
  <c r="AL75" i="65032" s="1"/>
  <c r="FS182" i="65032"/>
  <c r="FS181" i="65032"/>
  <c r="GT181" i="65032"/>
  <c r="AK74" i="65032"/>
  <c r="AL74" i="65032" s="1"/>
  <c r="AK72" i="65032"/>
  <c r="AL72" i="65032" s="1"/>
  <c r="FS179" i="65032"/>
  <c r="GT179" i="65032"/>
  <c r="GT173" i="65032"/>
  <c r="FS173" i="65032"/>
  <c r="AK46" i="65032"/>
  <c r="AL46" i="65032" s="1"/>
  <c r="GT171" i="65032"/>
  <c r="AK44" i="65032"/>
  <c r="AL44" i="65032" s="1"/>
  <c r="FS171" i="65032"/>
  <c r="FS163" i="65032"/>
  <c r="GT163" i="65032"/>
  <c r="AK36" i="65032"/>
  <c r="AL36" i="65032" s="1"/>
  <c r="FS176" i="65032"/>
  <c r="AK69" i="65032"/>
  <c r="AL69" i="65032" s="1"/>
  <c r="GT176" i="65032"/>
  <c r="GT161" i="65032"/>
  <c r="AK34" i="65032"/>
  <c r="AL34" i="65032" s="1"/>
  <c r="FS161" i="65032"/>
  <c r="GT178" i="65032"/>
  <c r="FS178" i="65032"/>
  <c r="AK71" i="65032"/>
  <c r="AL71" i="65032" s="1"/>
  <c r="GZ155" i="65032"/>
  <c r="HC153" i="65032"/>
  <c r="HA188" i="65032" s="1"/>
  <c r="HB188" i="65032" s="1"/>
  <c r="HC214" i="65032"/>
  <c r="HA283" i="65032"/>
  <c r="HB283" i="65032" s="1"/>
  <c r="HB342" i="65032" s="1"/>
  <c r="HC342" i="65032"/>
  <c r="HC281" i="65032"/>
  <c r="AV6" i="65032" s="1"/>
  <c r="AK41" i="65032"/>
  <c r="AL41" i="65032" s="1"/>
  <c r="GT168" i="65032"/>
  <c r="FS168" i="65032"/>
  <c r="FQ177" i="65032"/>
  <c r="FR177" i="65032" s="1"/>
  <c r="GR177" i="65032"/>
  <c r="GS177" i="65032" s="1"/>
  <c r="FQ175" i="65032"/>
  <c r="FR175" i="65032" s="1"/>
  <c r="GR175" i="65032"/>
  <c r="GS175" i="65032" s="1"/>
  <c r="BJ92" i="65032"/>
  <c r="AC50" i="65032"/>
  <c r="BN93" i="65032"/>
  <c r="BL93" i="65032" s="1"/>
  <c r="BK93" i="65032" s="1"/>
  <c r="BK92" i="65032"/>
  <c r="AB50" i="65032"/>
  <c r="Y50" i="65032"/>
  <c r="GR174" i="65032"/>
  <c r="GS174" i="65032" s="1"/>
  <c r="FQ154" i="65032"/>
  <c r="FR154" i="65032" s="1"/>
  <c r="GR154" i="65032"/>
  <c r="GS154" i="65032" s="1"/>
  <c r="FS155" i="65032" l="1"/>
  <c r="FS153" i="65032" s="1"/>
  <c r="FQ167" i="65032" s="1"/>
  <c r="FR167" i="65032" s="1"/>
  <c r="GT155" i="65032"/>
  <c r="GT153" i="65032" s="1"/>
  <c r="GR165" i="65032" s="1"/>
  <c r="GS165" i="65032" s="1"/>
  <c r="HA186" i="65032"/>
  <c r="HB186" i="65032" s="1"/>
  <c r="HA187" i="65032"/>
  <c r="HB187" i="65032" s="1"/>
  <c r="HA184" i="65032"/>
  <c r="HB184" i="65032" s="1"/>
  <c r="HA185" i="65032"/>
  <c r="HB185" i="65032" s="1"/>
  <c r="HA182" i="65032"/>
  <c r="HB182" i="65032" s="1"/>
  <c r="HA183" i="65032"/>
  <c r="HB183" i="65032" s="1"/>
  <c r="HA180" i="65032"/>
  <c r="HB180" i="65032" s="1"/>
  <c r="HA181" i="65032"/>
  <c r="HB181" i="65032" s="1"/>
  <c r="GR180" i="65032"/>
  <c r="GS180" i="65032" s="1"/>
  <c r="GR179" i="65032"/>
  <c r="GS179" i="65032" s="1"/>
  <c r="HA179" i="65032"/>
  <c r="HB179" i="65032" s="1"/>
  <c r="HA161" i="65032"/>
  <c r="HB161" i="65032" s="1"/>
  <c r="HA174" i="65032"/>
  <c r="HB174" i="65032" s="1"/>
  <c r="HA171" i="65032"/>
  <c r="HB171" i="65032" s="1"/>
  <c r="HA172" i="65032"/>
  <c r="HB172" i="65032" s="1"/>
  <c r="HA157" i="65032"/>
  <c r="HB157" i="65032" s="1"/>
  <c r="HA154" i="65032"/>
  <c r="HB154" i="65032" s="1"/>
  <c r="HA166" i="65032"/>
  <c r="HB166" i="65032" s="1"/>
  <c r="HA170" i="65032"/>
  <c r="HB170" i="65032" s="1"/>
  <c r="HA169" i="65032"/>
  <c r="HB169" i="65032" s="1"/>
  <c r="HA168" i="65032"/>
  <c r="HB168" i="65032" s="1"/>
  <c r="HA165" i="65032"/>
  <c r="HB165" i="65032" s="1"/>
  <c r="HA175" i="65032"/>
  <c r="HB175" i="65032" s="1"/>
  <c r="HA163" i="65032"/>
  <c r="HB163" i="65032" s="1"/>
  <c r="HA177" i="65032"/>
  <c r="HB177" i="65032" s="1"/>
  <c r="HA155" i="65032"/>
  <c r="HB155" i="65032" s="1"/>
  <c r="HA160" i="65032"/>
  <c r="HB160" i="65032" s="1"/>
  <c r="HA167" i="65032"/>
  <c r="HB167" i="65032" s="1"/>
  <c r="HA156" i="65032"/>
  <c r="HB156" i="65032" s="1"/>
  <c r="HA159" i="65032"/>
  <c r="HB159" i="65032" s="1"/>
  <c r="HA178" i="65032"/>
  <c r="HB178" i="65032" s="1"/>
  <c r="HA173" i="65032"/>
  <c r="HB173" i="65032" s="1"/>
  <c r="HA158" i="65032"/>
  <c r="HB158" i="65032" s="1"/>
  <c r="HA162" i="65032"/>
  <c r="HB162" i="65032" s="1"/>
  <c r="HA164" i="65032"/>
  <c r="HB164" i="65032" s="1"/>
  <c r="HA176" i="65032"/>
  <c r="HB176" i="65032" s="1"/>
  <c r="GZ214" i="65032"/>
  <c r="AK28" i="65032"/>
  <c r="AL28" i="65032" s="1"/>
  <c r="GZ153" i="65032"/>
  <c r="AC51" i="65032"/>
  <c r="Y51" i="65032"/>
  <c r="AB51" i="65032"/>
  <c r="BO94" i="65032"/>
  <c r="BJ93" i="65032"/>
  <c r="AC52" i="65032" s="1"/>
  <c r="BN94" i="65032"/>
  <c r="Y52" i="65032"/>
  <c r="AB52" i="65032"/>
  <c r="GR167" i="65032" l="1"/>
  <c r="GS167" i="65032" s="1"/>
  <c r="GR162" i="65032"/>
  <c r="GS162" i="65032" s="1"/>
  <c r="GR164" i="65032"/>
  <c r="GS164" i="65032" s="1"/>
  <c r="FQ162" i="65032"/>
  <c r="FR162" i="65032" s="1"/>
  <c r="FQ164" i="65032"/>
  <c r="FR164" i="65032" s="1"/>
  <c r="GR158" i="65032"/>
  <c r="GS158" i="65032" s="1"/>
  <c r="GR159" i="65032"/>
  <c r="GS159" i="65032" s="1"/>
  <c r="FQ157" i="65032"/>
  <c r="FR157" i="65032" s="1"/>
  <c r="FQ159" i="65032"/>
  <c r="FR159" i="65032" s="1"/>
  <c r="FQ158" i="65032"/>
  <c r="FR158" i="65032" s="1"/>
  <c r="GR188" i="65032"/>
  <c r="GS188" i="65032" s="1"/>
  <c r="GR157" i="65032"/>
  <c r="GS157" i="65032" s="1"/>
  <c r="FQ188" i="65032"/>
  <c r="FR188" i="65032" s="1"/>
  <c r="FQ156" i="65032"/>
  <c r="FR156" i="65032" s="1"/>
  <c r="GR156" i="65032"/>
  <c r="GS156" i="65032" s="1"/>
  <c r="GR155" i="65032"/>
  <c r="GS155" i="65032" s="1"/>
  <c r="FQ155" i="65032"/>
  <c r="FR155" i="65032" s="1"/>
  <c r="GR171" i="65032"/>
  <c r="GS171" i="65032" s="1"/>
  <c r="GX187" i="65032"/>
  <c r="GY187" i="65032" s="1"/>
  <c r="GX188" i="65032"/>
  <c r="GY188" i="65032" s="1"/>
  <c r="GR186" i="65032"/>
  <c r="GS186" i="65032" s="1"/>
  <c r="GR187" i="65032"/>
  <c r="GS187" i="65032" s="1"/>
  <c r="FQ186" i="65032"/>
  <c r="FR186" i="65032" s="1"/>
  <c r="FQ187" i="65032"/>
  <c r="FR187" i="65032" s="1"/>
  <c r="GR178" i="65032"/>
  <c r="GS178" i="65032" s="1"/>
  <c r="GX185" i="65032"/>
  <c r="GY185" i="65032" s="1"/>
  <c r="GX186" i="65032"/>
  <c r="GY186" i="65032" s="1"/>
  <c r="FQ184" i="65032"/>
  <c r="FR184" i="65032" s="1"/>
  <c r="FQ185" i="65032"/>
  <c r="FR185" i="65032" s="1"/>
  <c r="GR184" i="65032"/>
  <c r="GS184" i="65032" s="1"/>
  <c r="GR185" i="65032"/>
  <c r="GS185" i="65032" s="1"/>
  <c r="GR173" i="65032"/>
  <c r="GS173" i="65032" s="1"/>
  <c r="GR163" i="65032"/>
  <c r="GS163" i="65032" s="1"/>
  <c r="GR161" i="65032"/>
  <c r="GS161" i="65032" s="1"/>
  <c r="GR166" i="65032"/>
  <c r="GS166" i="65032" s="1"/>
  <c r="GX182" i="65032"/>
  <c r="GY182" i="65032" s="1"/>
  <c r="GX184" i="65032"/>
  <c r="GY184" i="65032" s="1"/>
  <c r="FQ181" i="65032"/>
  <c r="FR181" i="65032" s="1"/>
  <c r="FQ183" i="65032"/>
  <c r="FR183" i="65032" s="1"/>
  <c r="GR176" i="65032"/>
  <c r="GS176" i="65032" s="1"/>
  <c r="GR183" i="65032"/>
  <c r="GS183" i="65032" s="1"/>
  <c r="GR182" i="65032"/>
  <c r="GS182" i="65032" s="1"/>
  <c r="FQ182" i="65032"/>
  <c r="FR182" i="65032" s="1"/>
  <c r="GR168" i="65032"/>
  <c r="GS168" i="65032" s="1"/>
  <c r="GR181" i="65032"/>
  <c r="GS181" i="65032" s="1"/>
  <c r="GX180" i="65032"/>
  <c r="GY180" i="65032" s="1"/>
  <c r="GX181" i="65032"/>
  <c r="GY181" i="65032" s="1"/>
  <c r="FQ179" i="65032"/>
  <c r="FR179" i="65032" s="1"/>
  <c r="FQ180" i="65032"/>
  <c r="FR180" i="65032" s="1"/>
  <c r="GX155" i="65032"/>
  <c r="GY155" i="65032" s="1"/>
  <c r="GX179" i="65032"/>
  <c r="GY179" i="65032" s="1"/>
  <c r="HB214" i="65032"/>
  <c r="GX183" i="65032"/>
  <c r="GY183" i="65032" s="1"/>
  <c r="GX163" i="65032"/>
  <c r="GY163" i="65032" s="1"/>
  <c r="GX161" i="65032"/>
  <c r="GY161" i="65032" s="1"/>
  <c r="GX164" i="65032"/>
  <c r="GY164" i="65032" s="1"/>
  <c r="GX165" i="65032"/>
  <c r="GY165" i="65032" s="1"/>
  <c r="GX160" i="65032"/>
  <c r="GY160" i="65032" s="1"/>
  <c r="GX178" i="65032"/>
  <c r="GY178" i="65032" s="1"/>
  <c r="GX170" i="65032"/>
  <c r="GY170" i="65032" s="1"/>
  <c r="GX166" i="65032"/>
  <c r="GY166" i="65032" s="1"/>
  <c r="GX154" i="65032"/>
  <c r="GY154" i="65032" s="1"/>
  <c r="GX168" i="65032"/>
  <c r="GY168" i="65032" s="1"/>
  <c r="GX162" i="65032"/>
  <c r="GY162" i="65032" s="1"/>
  <c r="GX167" i="65032"/>
  <c r="GY167" i="65032" s="1"/>
  <c r="GX173" i="65032"/>
  <c r="GY173" i="65032" s="1"/>
  <c r="GX157" i="65032"/>
  <c r="GY157" i="65032" s="1"/>
  <c r="GX156" i="65032"/>
  <c r="GY156" i="65032" s="1"/>
  <c r="GX176" i="65032"/>
  <c r="GY176" i="65032" s="1"/>
  <c r="GX172" i="65032"/>
  <c r="GY172" i="65032" s="1"/>
  <c r="GX174" i="65032"/>
  <c r="GY174" i="65032" s="1"/>
  <c r="GX159" i="65032"/>
  <c r="GY159" i="65032" s="1"/>
  <c r="GX171" i="65032"/>
  <c r="GY171" i="65032" s="1"/>
  <c r="GX158" i="65032"/>
  <c r="GY158" i="65032" s="1"/>
  <c r="GX175" i="65032"/>
  <c r="GY175" i="65032" s="1"/>
  <c r="GX169" i="65032"/>
  <c r="GY169" i="65032" s="1"/>
  <c r="GX177" i="65032"/>
  <c r="GY177" i="65032" s="1"/>
  <c r="FQ165" i="65032"/>
  <c r="FR165" i="65032" s="1"/>
  <c r="FQ171" i="65032"/>
  <c r="FR171" i="65032" s="1"/>
  <c r="FQ163" i="65032"/>
  <c r="FR163" i="65032" s="1"/>
  <c r="FQ173" i="65032"/>
  <c r="FR173" i="65032" s="1"/>
  <c r="FQ166" i="65032"/>
  <c r="FR166" i="65032" s="1"/>
  <c r="FQ168" i="65032"/>
  <c r="FR168" i="65032" s="1"/>
  <c r="FQ176" i="65032"/>
  <c r="FR176" i="65032" s="1"/>
  <c r="FQ161" i="65032"/>
  <c r="FR161" i="65032" s="1"/>
  <c r="FQ178" i="65032"/>
  <c r="FR178" i="65032" s="1"/>
  <c r="BL94" i="65032"/>
  <c r="BJ94" i="65032" s="1"/>
  <c r="GS214" i="65032" l="1"/>
  <c r="GY214" i="65032"/>
  <c r="FR152" i="65032"/>
  <c r="FR214" i="65032"/>
  <c r="BK94" i="65032"/>
  <c r="AC53" i="65032" s="1"/>
  <c r="BN95" i="65032"/>
  <c r="BO95" i="65032"/>
  <c r="GN197" i="65032" l="1"/>
  <c r="GO197" i="65032" s="1"/>
  <c r="GN213" i="65032"/>
  <c r="GO213" i="65032" s="1"/>
  <c r="GL213" i="65032" s="1"/>
  <c r="GN176" i="65032"/>
  <c r="BI49" i="65032" s="1"/>
  <c r="BH49" i="65032" s="1"/>
  <c r="BG49" i="65032" s="1"/>
  <c r="GN172" i="65032"/>
  <c r="GN109" i="65032" s="1"/>
  <c r="GN166" i="65032"/>
  <c r="GN185" i="65032"/>
  <c r="GN208" i="65032"/>
  <c r="BI81" i="65032" s="1"/>
  <c r="BH81" i="65032" s="1"/>
  <c r="BG81" i="65032" s="1"/>
  <c r="GN157" i="65032"/>
  <c r="GN94" i="65032" s="1"/>
  <c r="GN196" i="65032"/>
  <c r="BI69" i="65032" s="1"/>
  <c r="BH69" i="65032" s="1"/>
  <c r="BG69" i="65032" s="1"/>
  <c r="GN167" i="65032"/>
  <c r="GO167" i="65032" s="1"/>
  <c r="GL167" i="65032" s="1"/>
  <c r="GN154" i="65032"/>
  <c r="GN91" i="65032" s="1"/>
  <c r="GN175" i="65032"/>
  <c r="GO175" i="65032" s="1"/>
  <c r="GL175" i="65032" s="1"/>
  <c r="GN211" i="65032"/>
  <c r="GO211" i="65032" s="1"/>
  <c r="GK211" i="65032" s="1"/>
  <c r="GN182" i="65032"/>
  <c r="GN119" i="65032" s="1"/>
  <c r="GN207" i="65032"/>
  <c r="GN144" i="65032" s="1"/>
  <c r="GN173" i="65032"/>
  <c r="GO173" i="65032" s="1"/>
  <c r="GL173" i="65032" s="1"/>
  <c r="GN168" i="65032"/>
  <c r="GN105" i="65032" s="1"/>
  <c r="GN212" i="65032"/>
  <c r="GO212" i="65032" s="1"/>
  <c r="GK212" i="65032" s="1"/>
  <c r="GN164" i="65032"/>
  <c r="GO164" i="65032" s="1"/>
  <c r="GL164" i="65032" s="1"/>
  <c r="GN187" i="65032"/>
  <c r="GN124" i="65032" s="1"/>
  <c r="GN190" i="65032"/>
  <c r="GN127" i="65032" s="1"/>
  <c r="GN171" i="65032"/>
  <c r="GO171" i="65032" s="1"/>
  <c r="GK171" i="65032" s="1"/>
  <c r="GN183" i="65032"/>
  <c r="BI56" i="65032" s="1"/>
  <c r="BH56" i="65032" s="1"/>
  <c r="BG56" i="65032" s="1"/>
  <c r="GN155" i="65032"/>
  <c r="GN191" i="65032"/>
  <c r="BI64" i="65032" s="1"/>
  <c r="BH64" i="65032" s="1"/>
  <c r="BG64" i="65032" s="1"/>
  <c r="GN162" i="65032"/>
  <c r="GN199" i="65032"/>
  <c r="BI72" i="65032" s="1"/>
  <c r="BH72" i="65032" s="1"/>
  <c r="BG72" i="65032" s="1"/>
  <c r="GN194" i="65032"/>
  <c r="GN131" i="65032" s="1"/>
  <c r="GN209" i="65032"/>
  <c r="GN200" i="65032"/>
  <c r="GN203" i="65032"/>
  <c r="GN140" i="65032" s="1"/>
  <c r="GN156" i="65032"/>
  <c r="GN169" i="65032"/>
  <c r="GN205" i="65032"/>
  <c r="GN142" i="65032" s="1"/>
  <c r="GN165" i="65032"/>
  <c r="GN102" i="65032" s="1"/>
  <c r="GN198" i="65032"/>
  <c r="GN135" i="65032" s="1"/>
  <c r="GN210" i="65032"/>
  <c r="GN160" i="65032"/>
  <c r="GN179" i="65032"/>
  <c r="GN159" i="65032"/>
  <c r="GN158" i="65032"/>
  <c r="GN177" i="65032"/>
  <c r="GO177" i="65032" s="1"/>
  <c r="GL177" i="65032" s="1"/>
  <c r="GN193" i="65032"/>
  <c r="BI66" i="65032" s="1"/>
  <c r="BH66" i="65032" s="1"/>
  <c r="BG66" i="65032" s="1"/>
  <c r="GN181" i="65032"/>
  <c r="GO181" i="65032" s="1"/>
  <c r="GK181" i="65032" s="1"/>
  <c r="GN204" i="65032"/>
  <c r="GN192" i="65032"/>
  <c r="GN184" i="65032"/>
  <c r="GN180" i="65032"/>
  <c r="GN161" i="65032"/>
  <c r="GN202" i="65032"/>
  <c r="GN189" i="65032"/>
  <c r="GN126" i="65032" s="1"/>
  <c r="GN195" i="65032"/>
  <c r="BI68" i="65032" s="1"/>
  <c r="BH68" i="65032" s="1"/>
  <c r="BG68" i="65032" s="1"/>
  <c r="GN206" i="65032"/>
  <c r="GN201" i="65032"/>
  <c r="GN170" i="65032"/>
  <c r="GN186" i="65032"/>
  <c r="GN174" i="65032"/>
  <c r="GN163" i="65032"/>
  <c r="GN178" i="65032"/>
  <c r="GN188" i="65032"/>
  <c r="GD19" i="65032"/>
  <c r="GP19" i="65032"/>
  <c r="ES19" i="65032"/>
  <c r="FE19" i="65032"/>
  <c r="ER19" i="65032"/>
  <c r="EU19" i="65032"/>
  <c r="GR19" i="65032"/>
  <c r="FO19" i="65032"/>
  <c r="GO19" i="65032"/>
  <c r="GM19" i="65032"/>
  <c r="GI19" i="65032"/>
  <c r="FG19" i="65032"/>
  <c r="EX19" i="65032"/>
  <c r="FS19" i="65032"/>
  <c r="FK19" i="65032"/>
  <c r="FR19" i="65032"/>
  <c r="GB19" i="65032"/>
  <c r="EV19" i="65032"/>
  <c r="GH19" i="65032"/>
  <c r="FI19" i="65032"/>
  <c r="GF19" i="65032"/>
  <c r="FT19" i="65032"/>
  <c r="FX19" i="65032"/>
  <c r="GC19" i="65032"/>
  <c r="FH19" i="65032"/>
  <c r="GJ19" i="65032"/>
  <c r="FU19" i="65032"/>
  <c r="FQ19" i="65032"/>
  <c r="FJ19" i="65032"/>
  <c r="EZ19" i="65032"/>
  <c r="ET19" i="65032"/>
  <c r="GA19" i="65032"/>
  <c r="EY19" i="65032"/>
  <c r="GT19" i="65032"/>
  <c r="EO19" i="65032"/>
  <c r="FY19" i="65032"/>
  <c r="EM19" i="65032"/>
  <c r="GL19" i="65032"/>
  <c r="FN19" i="65032"/>
  <c r="FP19" i="65032"/>
  <c r="EW19" i="65032"/>
  <c r="GQ19" i="65032"/>
  <c r="FZ19" i="65032"/>
  <c r="FA19" i="65032"/>
  <c r="GK19" i="65032"/>
  <c r="FF19" i="65032"/>
  <c r="FD19" i="65032"/>
  <c r="GE19" i="65032"/>
  <c r="FC19" i="65032"/>
  <c r="FW19" i="65032"/>
  <c r="FM19" i="65032"/>
  <c r="FL19" i="65032"/>
  <c r="GN19" i="65032"/>
  <c r="EP19" i="65032"/>
  <c r="EQ19" i="65032"/>
  <c r="GS19" i="65032"/>
  <c r="GG19" i="65032"/>
  <c r="FB19" i="65032"/>
  <c r="EN19" i="65032"/>
  <c r="FV19" i="65032"/>
  <c r="BL95" i="65032"/>
  <c r="BK95" i="65032" s="1"/>
  <c r="AC54" i="65032" s="1"/>
  <c r="AB53" i="65032"/>
  <c r="Y53" i="65032"/>
  <c r="BI70" i="65032" l="1"/>
  <c r="BH70" i="65032" s="1"/>
  <c r="BG70" i="65032" s="1"/>
  <c r="BI84" i="65032"/>
  <c r="BH84" i="65032" s="1"/>
  <c r="BG84" i="65032" s="1"/>
  <c r="GO166" i="65032"/>
  <c r="GK166" i="65032" s="1"/>
  <c r="GN134" i="65032"/>
  <c r="GN148" i="65032"/>
  <c r="GO154" i="65032"/>
  <c r="GK154" i="65032" s="1"/>
  <c r="GL212" i="65032"/>
  <c r="GK167" i="65032"/>
  <c r="GL171" i="65032"/>
  <c r="GL211" i="65032"/>
  <c r="GO190" i="65032"/>
  <c r="GK190" i="65032" s="1"/>
  <c r="GN145" i="65032"/>
  <c r="GO208" i="65032"/>
  <c r="GK208" i="65032" s="1"/>
  <c r="GN120" i="65032"/>
  <c r="GO182" i="65032"/>
  <c r="GL182" i="65032" s="1"/>
  <c r="GN133" i="65032"/>
  <c r="GO196" i="65032"/>
  <c r="GK196" i="65032" s="1"/>
  <c r="GN128" i="65032"/>
  <c r="GN112" i="65032"/>
  <c r="GO157" i="65032"/>
  <c r="GL157" i="65032" s="1"/>
  <c r="GO191" i="65032"/>
  <c r="GK191" i="65032" s="1"/>
  <c r="GO168" i="65032"/>
  <c r="GK168" i="65032" s="1"/>
  <c r="BI80" i="65032"/>
  <c r="BH80" i="65032" s="1"/>
  <c r="BG80" i="65032" s="1"/>
  <c r="BI46" i="65032"/>
  <c r="BH46" i="65032" s="1"/>
  <c r="BG46" i="65032" s="1"/>
  <c r="CF44" i="65032" s="1"/>
  <c r="GK175" i="65032"/>
  <c r="GO187" i="65032"/>
  <c r="GL187" i="65032" s="1"/>
  <c r="GK213" i="65032"/>
  <c r="GN104" i="65032"/>
  <c r="GO172" i="65032"/>
  <c r="GK172" i="65032" s="1"/>
  <c r="GN149" i="65032"/>
  <c r="GO199" i="65032"/>
  <c r="GL199" i="65032" s="1"/>
  <c r="GN110" i="65032"/>
  <c r="BI86" i="65032"/>
  <c r="BH86" i="65032" s="1"/>
  <c r="BG86" i="65032" s="1"/>
  <c r="GK173" i="65032"/>
  <c r="GO207" i="65032"/>
  <c r="GL207" i="65032" s="1"/>
  <c r="GO183" i="65032"/>
  <c r="GK183" i="65032" s="1"/>
  <c r="BI63" i="65032"/>
  <c r="BH63" i="65032" s="1"/>
  <c r="BG63" i="65032" s="1"/>
  <c r="GN108" i="65032"/>
  <c r="GN150" i="65032"/>
  <c r="BI78" i="65032"/>
  <c r="BH78" i="65032" s="1"/>
  <c r="BG78" i="65032" s="1"/>
  <c r="GO176" i="65032"/>
  <c r="GL176" i="65032" s="1"/>
  <c r="GN101" i="65032"/>
  <c r="GO185" i="65032"/>
  <c r="GN122" i="65032"/>
  <c r="GK164" i="65032"/>
  <c r="BI85" i="65032"/>
  <c r="BH85" i="65032" s="1"/>
  <c r="BG85" i="65032" s="1"/>
  <c r="GO205" i="65032"/>
  <c r="GK205" i="65032" s="1"/>
  <c r="GN103" i="65032"/>
  <c r="GN113" i="65032"/>
  <c r="GN136" i="65032"/>
  <c r="GO155" i="65032"/>
  <c r="GN92" i="65032"/>
  <c r="BI67" i="65032"/>
  <c r="BH67" i="65032" s="1"/>
  <c r="BG67" i="65032" s="1"/>
  <c r="GN118" i="65032"/>
  <c r="GO162" i="65032"/>
  <c r="GN99" i="65032"/>
  <c r="GL181" i="65032"/>
  <c r="GO194" i="65032"/>
  <c r="GK194" i="65032" s="1"/>
  <c r="BI76" i="65032"/>
  <c r="BH76" i="65032" s="1"/>
  <c r="BG76" i="65032" s="1"/>
  <c r="GN146" i="65032"/>
  <c r="GO209" i="65032"/>
  <c r="BI82" i="65032"/>
  <c r="BH82" i="65032" s="1"/>
  <c r="BG82" i="65032" s="1"/>
  <c r="BI73" i="65032"/>
  <c r="BH73" i="65032" s="1"/>
  <c r="BG73" i="65032" s="1"/>
  <c r="GN137" i="65032"/>
  <c r="GO200" i="65032"/>
  <c r="GO165" i="65032"/>
  <c r="GO203" i="65032"/>
  <c r="GO156" i="65032"/>
  <c r="GN93" i="65032"/>
  <c r="GO193" i="65032"/>
  <c r="GO169" i="65032"/>
  <c r="GN106" i="65032"/>
  <c r="GO198" i="65032"/>
  <c r="BI71" i="65032"/>
  <c r="BH71" i="65032" s="1"/>
  <c r="BG71" i="65032" s="1"/>
  <c r="GN114" i="65032"/>
  <c r="GN147" i="65032"/>
  <c r="GO210" i="65032"/>
  <c r="BI83" i="65032"/>
  <c r="BH83" i="65032" s="1"/>
  <c r="BG83" i="65032" s="1"/>
  <c r="GO160" i="65032"/>
  <c r="GN97" i="65032"/>
  <c r="GN116" i="65032"/>
  <c r="GO179" i="65032"/>
  <c r="GN96" i="65032"/>
  <c r="GO159" i="65032"/>
  <c r="BI62" i="65032"/>
  <c r="BH62" i="65032" s="1"/>
  <c r="BG62" i="65032" s="1"/>
  <c r="GN130" i="65032"/>
  <c r="GN95" i="65032"/>
  <c r="GO158" i="65032"/>
  <c r="GK177" i="65032"/>
  <c r="BI77" i="65032"/>
  <c r="BH77" i="65032" s="1"/>
  <c r="BG77" i="65032" s="1"/>
  <c r="GN141" i="65032"/>
  <c r="GO204" i="65032"/>
  <c r="GN129" i="65032"/>
  <c r="BI65" i="65032"/>
  <c r="BH65" i="65032" s="1"/>
  <c r="BG65" i="65032" s="1"/>
  <c r="GO192" i="65032"/>
  <c r="GN121" i="65032"/>
  <c r="GO184" i="65032"/>
  <c r="GO189" i="65032"/>
  <c r="GN117" i="65032"/>
  <c r="GO180" i="65032"/>
  <c r="GN98" i="65032"/>
  <c r="GO161" i="65032"/>
  <c r="GN132" i="65032"/>
  <c r="BI75" i="65032"/>
  <c r="BH75" i="65032" s="1"/>
  <c r="BG75" i="65032" s="1"/>
  <c r="GO202" i="65032"/>
  <c r="GN139" i="65032"/>
  <c r="GO195" i="65032"/>
  <c r="ED61" i="65032"/>
  <c r="EC61" i="65032" s="1"/>
  <c r="FO188" i="65032" s="1"/>
  <c r="BI79" i="65032"/>
  <c r="BH79" i="65032" s="1"/>
  <c r="BG79" i="65032" s="1"/>
  <c r="GO206" i="65032"/>
  <c r="GN143" i="65032"/>
  <c r="ED60" i="65032"/>
  <c r="EC60" i="65032" s="1"/>
  <c r="FO187" i="65032" s="1"/>
  <c r="GN138" i="65032"/>
  <c r="GO201" i="65032"/>
  <c r="BI74" i="65032"/>
  <c r="BH74" i="65032" s="1"/>
  <c r="BG74" i="65032" s="1"/>
  <c r="GO170" i="65032"/>
  <c r="GN107" i="65032"/>
  <c r="ED59" i="65032"/>
  <c r="EC59" i="65032" s="1"/>
  <c r="FO186" i="65032" s="1"/>
  <c r="GO186" i="65032"/>
  <c r="GN123" i="65032"/>
  <c r="ED58" i="65032"/>
  <c r="EC58" i="65032" s="1"/>
  <c r="FO185" i="65032" s="1"/>
  <c r="GN100" i="65032"/>
  <c r="GO163" i="65032"/>
  <c r="ED57" i="65032"/>
  <c r="EC57" i="65032" s="1"/>
  <c r="FO184" i="65032" s="1"/>
  <c r="FG184" i="65032" s="1"/>
  <c r="FF184" i="65032" s="1"/>
  <c r="FE184" i="65032" s="1"/>
  <c r="GN111" i="65032"/>
  <c r="GO174" i="65032"/>
  <c r="ED56" i="65032"/>
  <c r="EC56" i="65032" s="1"/>
  <c r="FO183" i="65032" s="1"/>
  <c r="BI51" i="65032"/>
  <c r="BH51" i="65032" s="1"/>
  <c r="BG51" i="65032" s="1"/>
  <c r="AY51" i="65032" s="1"/>
  <c r="GN115" i="65032"/>
  <c r="GO178" i="65032"/>
  <c r="GO188" i="65032"/>
  <c r="BI61" i="65032"/>
  <c r="BH61" i="65032" s="1"/>
  <c r="BG61" i="65032" s="1"/>
  <c r="AY61" i="65032" s="1"/>
  <c r="GN125" i="65032"/>
  <c r="ED55" i="65032"/>
  <c r="EC55" i="65032" s="1"/>
  <c r="FO182" i="65032" s="1"/>
  <c r="GK197" i="65032"/>
  <c r="GL197" i="65032"/>
  <c r="ED54" i="65032"/>
  <c r="EC54" i="65032" s="1"/>
  <c r="FO181" i="65032" s="1"/>
  <c r="ED53" i="65032"/>
  <c r="EC53" i="65032" s="1"/>
  <c r="FO180" i="65032" s="1"/>
  <c r="ED27" i="65032"/>
  <c r="EC27" i="65032" s="1"/>
  <c r="FO154" i="65032" s="1"/>
  <c r="ED47" i="65032"/>
  <c r="EC47" i="65032" s="1"/>
  <c r="FO174" i="65032" s="1"/>
  <c r="ED30" i="65032"/>
  <c r="EC30" i="65032" s="1"/>
  <c r="FO157" i="65032" s="1"/>
  <c r="ED43" i="65032"/>
  <c r="EC43" i="65032" s="1"/>
  <c r="FO170" i="65032" s="1"/>
  <c r="ED40" i="65032"/>
  <c r="EC40" i="65032" s="1"/>
  <c r="FO167" i="65032" s="1"/>
  <c r="ED48" i="65032"/>
  <c r="EC48" i="65032" s="1"/>
  <c r="FO175" i="65032" s="1"/>
  <c r="ED52" i="65032"/>
  <c r="EC52" i="65032" s="1"/>
  <c r="FO179" i="65032" s="1"/>
  <c r="ED39" i="65032"/>
  <c r="EC39" i="65032" s="1"/>
  <c r="FO166" i="65032" s="1"/>
  <c r="ED44" i="65032"/>
  <c r="EC44" i="65032" s="1"/>
  <c r="FO171" i="65032" s="1"/>
  <c r="ED37" i="65032"/>
  <c r="EC37" i="65032" s="1"/>
  <c r="FO164" i="65032" s="1"/>
  <c r="ED42" i="65032"/>
  <c r="EC42" i="65032" s="1"/>
  <c r="FO169" i="65032" s="1"/>
  <c r="EL18" i="65032"/>
  <c r="ED31" i="65032"/>
  <c r="EC31" i="65032" s="1"/>
  <c r="FO158" i="65032" s="1"/>
  <c r="ED50" i="65032"/>
  <c r="EC50" i="65032" s="1"/>
  <c r="FO177" i="65032" s="1"/>
  <c r="ED38" i="65032"/>
  <c r="EC38" i="65032" s="1"/>
  <c r="FO165" i="65032" s="1"/>
  <c r="ED29" i="65032"/>
  <c r="EC29" i="65032" s="1"/>
  <c r="FO156" i="65032" s="1"/>
  <c r="ED32" i="65032"/>
  <c r="EC32" i="65032" s="1"/>
  <c r="FO159" i="65032" s="1"/>
  <c r="ED33" i="65032"/>
  <c r="EC33" i="65032" s="1"/>
  <c r="FO160" i="65032" s="1"/>
  <c r="ED51" i="65032"/>
  <c r="EC51" i="65032" s="1"/>
  <c r="FO178" i="65032" s="1"/>
  <c r="ED35" i="65032"/>
  <c r="EC35" i="65032" s="1"/>
  <c r="FO162" i="65032" s="1"/>
  <c r="ED36" i="65032"/>
  <c r="EC36" i="65032" s="1"/>
  <c r="FO163" i="65032" s="1"/>
  <c r="ED46" i="65032"/>
  <c r="EC46" i="65032" s="1"/>
  <c r="FO173" i="65032" s="1"/>
  <c r="ED34" i="65032"/>
  <c r="EC34" i="65032" s="1"/>
  <c r="FO161" i="65032" s="1"/>
  <c r="ED45" i="65032"/>
  <c r="EC45" i="65032" s="1"/>
  <c r="FO172" i="65032" s="1"/>
  <c r="ED41" i="65032"/>
  <c r="EC41" i="65032" s="1"/>
  <c r="FO168" i="65032" s="1"/>
  <c r="ED28" i="65032"/>
  <c r="EC28" i="65032" s="1"/>
  <c r="FO155" i="65032" s="1"/>
  <c r="ED49" i="65032"/>
  <c r="EC49" i="65032" s="1"/>
  <c r="FO176" i="65032" s="1"/>
  <c r="BJ95" i="65032"/>
  <c r="BN96" i="65032"/>
  <c r="BO96" i="65032"/>
  <c r="Y54" i="65032"/>
  <c r="AB54" i="65032"/>
  <c r="AY49" i="65032"/>
  <c r="BK48" i="65032"/>
  <c r="CI48" i="65032"/>
  <c r="BL48" i="65032" s="1"/>
  <c r="BI48" i="65032" s="1"/>
  <c r="AY56" i="65032"/>
  <c r="BK55" i="65032"/>
  <c r="CP55" i="65032"/>
  <c r="BL55" i="65032" s="1"/>
  <c r="BI55" i="65032" s="1"/>
  <c r="GL190" i="65032" l="1"/>
  <c r="GL154" i="65032"/>
  <c r="GL166" i="65032"/>
  <c r="GL208" i="65032"/>
  <c r="GL196" i="65032"/>
  <c r="GK182" i="65032"/>
  <c r="GK207" i="65032"/>
  <c r="GK157" i="65032"/>
  <c r="GL191" i="65032"/>
  <c r="CF45" i="65032"/>
  <c r="BL45" i="65032" s="1"/>
  <c r="BI45" i="65032" s="1"/>
  <c r="BH45" i="65032" s="1"/>
  <c r="BK45" i="65032"/>
  <c r="GK176" i="65032"/>
  <c r="GL205" i="65032"/>
  <c r="GL168" i="65032"/>
  <c r="GK199" i="65032"/>
  <c r="GK187" i="65032"/>
  <c r="GL172" i="65032"/>
  <c r="GL183" i="65032"/>
  <c r="GL185" i="65032"/>
  <c r="GK185" i="65032"/>
  <c r="BK50" i="65032"/>
  <c r="CK50" i="65032"/>
  <c r="BL50" i="65032" s="1"/>
  <c r="BI50" i="65032" s="1"/>
  <c r="BH50" i="65032" s="1"/>
  <c r="GL155" i="65032"/>
  <c r="GK155" i="65032"/>
  <c r="GL194" i="65032"/>
  <c r="GK162" i="65032"/>
  <c r="GL162" i="65032"/>
  <c r="GL209" i="65032"/>
  <c r="GK209" i="65032"/>
  <c r="GK203" i="65032"/>
  <c r="GL203" i="65032"/>
  <c r="GK165" i="65032"/>
  <c r="GL165" i="65032"/>
  <c r="GL200" i="65032"/>
  <c r="GK200" i="65032"/>
  <c r="GL156" i="65032"/>
  <c r="GK156" i="65032"/>
  <c r="GL193" i="65032"/>
  <c r="GK193" i="65032"/>
  <c r="GL169" i="65032"/>
  <c r="GK169" i="65032"/>
  <c r="GK198" i="65032"/>
  <c r="GL198" i="65032"/>
  <c r="GK210" i="65032"/>
  <c r="GL210" i="65032"/>
  <c r="GL160" i="65032"/>
  <c r="GK160" i="65032"/>
  <c r="GL179" i="65032"/>
  <c r="GK179" i="65032"/>
  <c r="GK159" i="65032"/>
  <c r="GL159" i="65032"/>
  <c r="GK158" i="65032"/>
  <c r="GL158" i="65032"/>
  <c r="GK204" i="65032"/>
  <c r="GL204" i="65032"/>
  <c r="GL184" i="65032"/>
  <c r="GK184" i="65032"/>
  <c r="GL192" i="65032"/>
  <c r="GK192" i="65032"/>
  <c r="BK60" i="65032"/>
  <c r="CU60" i="65032"/>
  <c r="BL60" i="65032" s="1"/>
  <c r="BI60" i="65032" s="1"/>
  <c r="BH60" i="65032" s="1"/>
  <c r="GL189" i="65032"/>
  <c r="GK189" i="65032"/>
  <c r="GL180" i="65032"/>
  <c r="GK180" i="65032"/>
  <c r="GL161" i="65032"/>
  <c r="GK161" i="65032"/>
  <c r="GL195" i="65032"/>
  <c r="GK195" i="65032"/>
  <c r="GL202" i="65032"/>
  <c r="GK202" i="65032"/>
  <c r="FJ188" i="65032"/>
  <c r="FK188" i="65032"/>
  <c r="FM188" i="65032"/>
  <c r="FL188" i="65032" s="1"/>
  <c r="FG188" i="65032"/>
  <c r="GL206" i="65032"/>
  <c r="GK206" i="65032"/>
  <c r="FK187" i="65032"/>
  <c r="FJ187" i="65032"/>
  <c r="FD187" i="65032"/>
  <c r="FM187" i="65032"/>
  <c r="FG187" i="65032"/>
  <c r="FL187" i="65032"/>
  <c r="GL201" i="65032"/>
  <c r="GK201" i="65032"/>
  <c r="GK170" i="65032"/>
  <c r="GL170" i="65032"/>
  <c r="FK186" i="65032"/>
  <c r="FG186" i="65032"/>
  <c r="FJ186" i="65032"/>
  <c r="FM186" i="65032"/>
  <c r="FL186" i="65032" s="1"/>
  <c r="GL186" i="65032"/>
  <c r="GK186" i="65032"/>
  <c r="FJ184" i="65032"/>
  <c r="FM185" i="65032"/>
  <c r="FL185" i="65032" s="1"/>
  <c r="FG185" i="65032"/>
  <c r="FF185" i="65032" s="1"/>
  <c r="FE185" i="65032" s="1"/>
  <c r="FK185" i="65032"/>
  <c r="FJ185" i="65032"/>
  <c r="GN90" i="65032"/>
  <c r="FM184" i="65032"/>
  <c r="FL184" i="65032" s="1"/>
  <c r="FK184" i="65032"/>
  <c r="FD184" i="65032" s="1"/>
  <c r="GK174" i="65032"/>
  <c r="GL174" i="65032"/>
  <c r="GK163" i="65032"/>
  <c r="GL163" i="65032"/>
  <c r="GL178" i="65032"/>
  <c r="GK178" i="65032"/>
  <c r="FL183" i="65032"/>
  <c r="FK183" i="65032"/>
  <c r="FG183" i="65032"/>
  <c r="FM183" i="65032"/>
  <c r="FD183" i="65032"/>
  <c r="FJ183" i="65032"/>
  <c r="GL188" i="65032"/>
  <c r="GK188" i="65032"/>
  <c r="GO214" i="65032"/>
  <c r="AZ25" i="65032" s="1"/>
  <c r="GO152" i="65032"/>
  <c r="FM182" i="65032"/>
  <c r="FJ182" i="65032"/>
  <c r="FL182" i="65032"/>
  <c r="FG182" i="65032"/>
  <c r="FD182" i="65032"/>
  <c r="FK182" i="65032"/>
  <c r="FG181" i="65032"/>
  <c r="FK181" i="65032"/>
  <c r="FJ181" i="65032"/>
  <c r="FM181" i="65032"/>
  <c r="FL181" i="65032" s="1"/>
  <c r="FK180" i="65032"/>
  <c r="FJ180" i="65032"/>
  <c r="FM180" i="65032"/>
  <c r="FL180" i="65032" s="1"/>
  <c r="FG180" i="65032"/>
  <c r="FJ172" i="65032"/>
  <c r="FM172" i="65032"/>
  <c r="FL172" i="65032"/>
  <c r="FD172" i="65032"/>
  <c r="FG172" i="65032"/>
  <c r="FK172" i="65032"/>
  <c r="FK156" i="65032"/>
  <c r="FM156" i="65032"/>
  <c r="FL156" i="65032" s="1"/>
  <c r="FG156" i="65032"/>
  <c r="FF156" i="65032" s="1"/>
  <c r="FE156" i="65032" s="1"/>
  <c r="FJ156" i="65032"/>
  <c r="FM166" i="65032"/>
  <c r="FL166" i="65032" s="1"/>
  <c r="FG166" i="65032"/>
  <c r="FJ166" i="65032"/>
  <c r="FK166" i="65032"/>
  <c r="FK161" i="65032"/>
  <c r="FG161" i="65032"/>
  <c r="FM161" i="65032"/>
  <c r="FL161" i="65032" s="1"/>
  <c r="FJ161" i="65032"/>
  <c r="FK165" i="65032"/>
  <c r="FJ165" i="65032"/>
  <c r="FG165" i="65032"/>
  <c r="FM165" i="65032"/>
  <c r="FL165" i="65032" s="1"/>
  <c r="FK179" i="65032"/>
  <c r="FM179" i="65032"/>
  <c r="FL179" i="65032" s="1"/>
  <c r="FJ179" i="65032"/>
  <c r="FG179" i="65032"/>
  <c r="FK173" i="65032"/>
  <c r="FM173" i="65032"/>
  <c r="FL173" i="65032"/>
  <c r="FD173" i="65032"/>
  <c r="FJ173" i="65032"/>
  <c r="FG173" i="65032"/>
  <c r="FK177" i="65032"/>
  <c r="FG177" i="65032"/>
  <c r="FJ177" i="65032"/>
  <c r="FD177" i="65032"/>
  <c r="FL177" i="65032"/>
  <c r="FM177" i="65032"/>
  <c r="FG175" i="65032"/>
  <c r="FM175" i="65032"/>
  <c r="FL175" i="65032" s="1"/>
  <c r="FK175" i="65032"/>
  <c r="FJ175" i="65032"/>
  <c r="FG163" i="65032"/>
  <c r="FM163" i="65032"/>
  <c r="FL163" i="65032" s="1"/>
  <c r="FJ163" i="65032"/>
  <c r="FK163" i="65032"/>
  <c r="FK158" i="65032"/>
  <c r="FG158" i="65032"/>
  <c r="FJ158" i="65032"/>
  <c r="FM158" i="65032"/>
  <c r="FL158" i="65032" s="1"/>
  <c r="FM167" i="65032"/>
  <c r="FL167" i="65032" s="1"/>
  <c r="FG167" i="65032"/>
  <c r="FK167" i="65032"/>
  <c r="FJ167" i="65032"/>
  <c r="FM162" i="65032"/>
  <c r="FL162" i="65032" s="1"/>
  <c r="FJ162" i="65032"/>
  <c r="FG162" i="65032"/>
  <c r="FK162" i="65032"/>
  <c r="FM170" i="65032"/>
  <c r="FL170" i="65032" s="1"/>
  <c r="FJ170" i="65032"/>
  <c r="FG170" i="65032"/>
  <c r="FK170" i="65032"/>
  <c r="FM176" i="65032"/>
  <c r="FL176" i="65032" s="1"/>
  <c r="FG176" i="65032"/>
  <c r="FJ176" i="65032"/>
  <c r="FK176" i="65032"/>
  <c r="FD178" i="65032"/>
  <c r="FG178" i="65032"/>
  <c r="FL178" i="65032"/>
  <c r="FJ178" i="65032"/>
  <c r="FK178" i="65032"/>
  <c r="FM178" i="65032"/>
  <c r="FG169" i="65032"/>
  <c r="FJ169" i="65032"/>
  <c r="FM169" i="65032"/>
  <c r="FL169" i="65032" s="1"/>
  <c r="FK169" i="65032"/>
  <c r="FK157" i="65032"/>
  <c r="FG157" i="65032"/>
  <c r="FJ157" i="65032"/>
  <c r="FM157" i="65032"/>
  <c r="FL157" i="65032" s="1"/>
  <c r="FM155" i="65032"/>
  <c r="FL155" i="65032" s="1"/>
  <c r="FK155" i="65032"/>
  <c r="FG155" i="65032"/>
  <c r="FJ155" i="65032"/>
  <c r="FG160" i="65032"/>
  <c r="FJ160" i="65032"/>
  <c r="FK160" i="65032"/>
  <c r="FM160" i="65032"/>
  <c r="FL160" i="65032" s="1"/>
  <c r="FJ164" i="65032"/>
  <c r="FM164" i="65032"/>
  <c r="FL164" i="65032" s="1"/>
  <c r="FK164" i="65032"/>
  <c r="FG164" i="65032"/>
  <c r="FJ174" i="65032"/>
  <c r="FK174" i="65032"/>
  <c r="FM174" i="65032"/>
  <c r="FL174" i="65032" s="1"/>
  <c r="FG174" i="65032"/>
  <c r="FM168" i="65032"/>
  <c r="FL168" i="65032" s="1"/>
  <c r="FG168" i="65032"/>
  <c r="FK168" i="65032"/>
  <c r="FJ168" i="65032"/>
  <c r="FJ159" i="65032"/>
  <c r="FM159" i="65032"/>
  <c r="FL159" i="65032" s="1"/>
  <c r="FG159" i="65032"/>
  <c r="FK159" i="65032"/>
  <c r="FM171" i="65032"/>
  <c r="FL171" i="65032" s="1"/>
  <c r="FJ171" i="65032"/>
  <c r="FG171" i="65032"/>
  <c r="FK171" i="65032"/>
  <c r="FK154" i="65032"/>
  <c r="FM154" i="65032"/>
  <c r="FG154" i="65032"/>
  <c r="FJ154" i="65032"/>
  <c r="BL96" i="65032"/>
  <c r="BO97" i="65032" s="1"/>
  <c r="BH55" i="65032"/>
  <c r="BH48" i="65032"/>
  <c r="FD156" i="65032" l="1"/>
  <c r="FD185" i="65032"/>
  <c r="GK153" i="65032"/>
  <c r="FF188" i="65032"/>
  <c r="FE188" i="65032"/>
  <c r="FD188" i="65032" s="1"/>
  <c r="FE187" i="65032"/>
  <c r="FF187" i="65032"/>
  <c r="GL153" i="65032"/>
  <c r="AU5" i="65032" s="1"/>
  <c r="FF186" i="65032"/>
  <c r="FE186" i="65032"/>
  <c r="FD186" i="65032" s="1"/>
  <c r="FF183" i="65032"/>
  <c r="FE183" i="65032"/>
  <c r="GC17" i="65032"/>
  <c r="FV17" i="65032"/>
  <c r="FG17" i="65032"/>
  <c r="GS17" i="65032"/>
  <c r="FJ17" i="65032"/>
  <c r="FM17" i="65032"/>
  <c r="ER17" i="65032"/>
  <c r="GR17" i="65032"/>
  <c r="GT17" i="65032"/>
  <c r="GE17" i="65032"/>
  <c r="FB17" i="65032"/>
  <c r="GJ17" i="65032"/>
  <c r="FF17" i="65032"/>
  <c r="ES17" i="65032"/>
  <c r="FY17" i="65032"/>
  <c r="FL17" i="65032"/>
  <c r="FS17" i="65032"/>
  <c r="FO17" i="65032"/>
  <c r="FD17" i="65032"/>
  <c r="GG17" i="65032"/>
  <c r="GF17" i="65032"/>
  <c r="FE17" i="65032"/>
  <c r="FZ17" i="65032"/>
  <c r="FA17" i="65032"/>
  <c r="GN17" i="65032"/>
  <c r="GD17" i="65032"/>
  <c r="FT17" i="65032"/>
  <c r="EO17" i="65032"/>
  <c r="FQ17" i="65032"/>
  <c r="ET17" i="65032"/>
  <c r="GK17" i="65032"/>
  <c r="FX17" i="65032"/>
  <c r="FP17" i="65032"/>
  <c r="GI17" i="65032"/>
  <c r="EP17" i="65032"/>
  <c r="EY17" i="65032"/>
  <c r="FH17" i="65032"/>
  <c r="EX17" i="65032"/>
  <c r="FC17" i="65032"/>
  <c r="EZ17" i="65032"/>
  <c r="FU17" i="65032"/>
  <c r="EU17" i="65032"/>
  <c r="GQ17" i="65032"/>
  <c r="GM17" i="65032"/>
  <c r="EQ17" i="65032"/>
  <c r="GH17" i="65032"/>
  <c r="FN17" i="65032"/>
  <c r="GL17" i="65032"/>
  <c r="EW17" i="65032"/>
  <c r="GO17" i="65032"/>
  <c r="EM17" i="65032"/>
  <c r="EV17" i="65032"/>
  <c r="GA17" i="65032"/>
  <c r="GB17" i="65032"/>
  <c r="FW17" i="65032"/>
  <c r="FR17" i="65032"/>
  <c r="EN17" i="65032"/>
  <c r="FK17" i="65032"/>
  <c r="GP17" i="65032"/>
  <c r="FI17" i="65032"/>
  <c r="AZ26" i="65032"/>
  <c r="AZ82" i="65032" s="1"/>
  <c r="AV82" i="65032" s="1"/>
  <c r="FF182" i="65032"/>
  <c r="FE182" i="65032"/>
  <c r="FE181" i="65032"/>
  <c r="FD181" i="65032" s="1"/>
  <c r="FF181" i="65032"/>
  <c r="FF180" i="65032"/>
  <c r="FE180" i="65032"/>
  <c r="FD180" i="65032" s="1"/>
  <c r="FE168" i="65032"/>
  <c r="FD168" i="65032" s="1"/>
  <c r="FF168" i="65032"/>
  <c r="FE164" i="65032"/>
  <c r="FD164" i="65032" s="1"/>
  <c r="FF164" i="65032"/>
  <c r="FF178" i="65032"/>
  <c r="FE178" i="65032"/>
  <c r="FF170" i="65032"/>
  <c r="FE170" i="65032"/>
  <c r="FD170" i="65032" s="1"/>
  <c r="FF158" i="65032"/>
  <c r="FE158" i="65032"/>
  <c r="FD158" i="65032" s="1"/>
  <c r="FF173" i="65032"/>
  <c r="FE173" i="65032"/>
  <c r="FF161" i="65032"/>
  <c r="FE161" i="65032"/>
  <c r="FD161" i="65032" s="1"/>
  <c r="FF155" i="65032"/>
  <c r="FE155" i="65032"/>
  <c r="FD155" i="65032" s="1"/>
  <c r="FE175" i="65032"/>
  <c r="FD175" i="65032" s="1"/>
  <c r="FF175" i="65032"/>
  <c r="FJ153" i="65032"/>
  <c r="FH153" i="65032" s="1"/>
  <c r="FF154" i="65032"/>
  <c r="FE154" i="65032"/>
  <c r="FD154" i="65032" s="1"/>
  <c r="FF159" i="65032"/>
  <c r="FE159" i="65032"/>
  <c r="FD159" i="65032" s="1"/>
  <c r="FE169" i="65032"/>
  <c r="FD169" i="65032" s="1"/>
  <c r="FF169" i="65032"/>
  <c r="FE165" i="65032"/>
  <c r="FD165" i="65032" s="1"/>
  <c r="FF165" i="65032"/>
  <c r="FF172" i="65032"/>
  <c r="FE172" i="65032"/>
  <c r="FL154" i="65032"/>
  <c r="FL153" i="65032" s="1"/>
  <c r="FM153" i="65032"/>
  <c r="FF174" i="65032"/>
  <c r="FE174" i="65032"/>
  <c r="FD174" i="65032" s="1"/>
  <c r="FE176" i="65032"/>
  <c r="FD176" i="65032" s="1"/>
  <c r="FF176" i="65032"/>
  <c r="FF162" i="65032"/>
  <c r="FE162" i="65032"/>
  <c r="FD162" i="65032" s="1"/>
  <c r="FF167" i="65032"/>
  <c r="FE167" i="65032"/>
  <c r="FD167" i="65032" s="1"/>
  <c r="FF166" i="65032"/>
  <c r="FE166" i="65032"/>
  <c r="FD166" i="65032" s="1"/>
  <c r="FF163" i="65032"/>
  <c r="FE163" i="65032"/>
  <c r="FD163" i="65032" s="1"/>
  <c r="FF157" i="65032"/>
  <c r="FE157" i="65032"/>
  <c r="FD157" i="65032" s="1"/>
  <c r="FF177" i="65032"/>
  <c r="FE177" i="65032"/>
  <c r="FF179" i="65032"/>
  <c r="FE179" i="65032"/>
  <c r="FD179" i="65032" s="1"/>
  <c r="FF171" i="65032"/>
  <c r="FE171" i="65032"/>
  <c r="FD171" i="65032" s="1"/>
  <c r="FF160" i="65032"/>
  <c r="FE160" i="65032"/>
  <c r="FD160" i="65032" s="1"/>
  <c r="BK96" i="65032"/>
  <c r="AC55" i="65032" s="1"/>
  <c r="BJ96" i="65032"/>
  <c r="BN97" i="65032"/>
  <c r="BL97" i="65032" s="1"/>
  <c r="BO98" i="65032" s="1"/>
  <c r="BL98" i="65032" s="1"/>
  <c r="BJ98" i="65032" s="1"/>
  <c r="BG55" i="65032"/>
  <c r="BG45" i="65032"/>
  <c r="BG48" i="65032"/>
  <c r="BG50" i="65032"/>
  <c r="BG60" i="65032"/>
  <c r="EF61" i="65032" l="1"/>
  <c r="EE61" i="65032" s="1"/>
  <c r="GG188" i="65032" s="1"/>
  <c r="EF60" i="65032"/>
  <c r="EE60" i="65032" s="1"/>
  <c r="GG187" i="65032" s="1"/>
  <c r="EF59" i="65032"/>
  <c r="EE59" i="65032" s="1"/>
  <c r="GG186" i="65032" s="1"/>
  <c r="AN5" i="65032"/>
  <c r="AK14" i="65032"/>
  <c r="AU6" i="65032"/>
  <c r="AP6" i="65032" s="1"/>
  <c r="EF58" i="65032"/>
  <c r="EE58" i="65032" s="1"/>
  <c r="GG185" i="65032" s="1"/>
  <c r="EF57" i="65032"/>
  <c r="EE57" i="65032" s="1"/>
  <c r="GG184" i="65032" s="1"/>
  <c r="AZ73" i="65032"/>
  <c r="AV73" i="65032" s="1"/>
  <c r="AZ47" i="65032"/>
  <c r="AZ74" i="65032"/>
  <c r="AV74" i="65032" s="1"/>
  <c r="AZ67" i="65032"/>
  <c r="AV67" i="65032" s="1"/>
  <c r="AZ72" i="65032"/>
  <c r="AV72" i="65032" s="1"/>
  <c r="AZ44" i="65032"/>
  <c r="AZ71" i="65032"/>
  <c r="AV71" i="65032" s="1"/>
  <c r="AZ66" i="65032"/>
  <c r="AV66" i="65032" s="1"/>
  <c r="AZ76" i="65032"/>
  <c r="AV76" i="65032" s="1"/>
  <c r="AZ54" i="65032"/>
  <c r="AZ46" i="65032"/>
  <c r="AZ49" i="65032"/>
  <c r="AZ53" i="65032"/>
  <c r="AZ52" i="65032"/>
  <c r="AZ81" i="65032"/>
  <c r="AV81" i="65032" s="1"/>
  <c r="AZ85" i="65032"/>
  <c r="AV85" i="65032" s="1"/>
  <c r="AZ84" i="65032"/>
  <c r="AV84" i="65032" s="1"/>
  <c r="AZ75" i="65032"/>
  <c r="AV75" i="65032" s="1"/>
  <c r="AZ69" i="65032"/>
  <c r="AV69" i="65032" s="1"/>
  <c r="AZ79" i="65032"/>
  <c r="AV79" i="65032" s="1"/>
  <c r="AZ38" i="65032"/>
  <c r="EF56" i="65032"/>
  <c r="EE56" i="65032" s="1"/>
  <c r="GG183" i="65032" s="1"/>
  <c r="AZ68" i="65032"/>
  <c r="AV68" i="65032" s="1"/>
  <c r="AZ63" i="65032"/>
  <c r="AV63" i="65032" s="1"/>
  <c r="AZ60" i="65032"/>
  <c r="AZ62" i="65032"/>
  <c r="AV62" i="65032" s="1"/>
  <c r="AZ41" i="65032"/>
  <c r="AZ64" i="65032"/>
  <c r="AV64" i="65032" s="1"/>
  <c r="AZ58" i="65032"/>
  <c r="AZ80" i="65032"/>
  <c r="AV80" i="65032" s="1"/>
  <c r="AZ48" i="65032"/>
  <c r="AZ78" i="65032"/>
  <c r="AV78" i="65032" s="1"/>
  <c r="AZ51" i="65032"/>
  <c r="AZ50" i="65032"/>
  <c r="AZ57" i="65032"/>
  <c r="AZ55" i="65032"/>
  <c r="AZ83" i="65032"/>
  <c r="AV83" i="65032" s="1"/>
  <c r="AZ59" i="65032"/>
  <c r="AZ86" i="65032"/>
  <c r="AV86" i="65032" s="1"/>
  <c r="AZ65" i="65032"/>
  <c r="AV65" i="65032" s="1"/>
  <c r="AZ56" i="65032"/>
  <c r="AZ77" i="65032"/>
  <c r="AV77" i="65032" s="1"/>
  <c r="AZ70" i="65032"/>
  <c r="AV70" i="65032" s="1"/>
  <c r="AZ61" i="65032"/>
  <c r="EF40" i="65032"/>
  <c r="EE40" i="65032" s="1"/>
  <c r="GG167" i="65032" s="1"/>
  <c r="EF47" i="65032"/>
  <c r="EE47" i="65032" s="1"/>
  <c r="GG174" i="65032" s="1"/>
  <c r="EF32" i="65032"/>
  <c r="EE32" i="65032" s="1"/>
  <c r="GG159" i="65032" s="1"/>
  <c r="EF41" i="65032"/>
  <c r="EE41" i="65032" s="1"/>
  <c r="GG168" i="65032" s="1"/>
  <c r="EF42" i="65032"/>
  <c r="EE42" i="65032" s="1"/>
  <c r="GG169" i="65032" s="1"/>
  <c r="EF27" i="65032"/>
  <c r="EE27" i="65032" s="1"/>
  <c r="GG154" i="65032" s="1"/>
  <c r="EF49" i="65032"/>
  <c r="EE49" i="65032" s="1"/>
  <c r="GG176" i="65032" s="1"/>
  <c r="EF30" i="65032"/>
  <c r="EE30" i="65032" s="1"/>
  <c r="GG157" i="65032" s="1"/>
  <c r="EF55" i="65032"/>
  <c r="EE55" i="65032" s="1"/>
  <c r="GG182" i="65032" s="1"/>
  <c r="EF52" i="65032"/>
  <c r="EE52" i="65032" s="1"/>
  <c r="GG179" i="65032" s="1"/>
  <c r="EF31" i="65032"/>
  <c r="EE31" i="65032" s="1"/>
  <c r="GG158" i="65032" s="1"/>
  <c r="EF34" i="65032"/>
  <c r="EE34" i="65032" s="1"/>
  <c r="GG161" i="65032" s="1"/>
  <c r="EF54" i="65032"/>
  <c r="EE54" i="65032" s="1"/>
  <c r="GG181" i="65032" s="1"/>
  <c r="EF33" i="65032"/>
  <c r="EE33" i="65032" s="1"/>
  <c r="GG160" i="65032" s="1"/>
  <c r="EF37" i="65032"/>
  <c r="EE37" i="65032" s="1"/>
  <c r="GG164" i="65032" s="1"/>
  <c r="EF50" i="65032"/>
  <c r="EE50" i="65032" s="1"/>
  <c r="GG177" i="65032" s="1"/>
  <c r="EF35" i="65032"/>
  <c r="EE35" i="65032" s="1"/>
  <c r="GG162" i="65032" s="1"/>
  <c r="EL16" i="65032"/>
  <c r="EF44" i="65032"/>
  <c r="EE44" i="65032" s="1"/>
  <c r="GG171" i="65032" s="1"/>
  <c r="EF38" i="65032"/>
  <c r="EE38" i="65032" s="1"/>
  <c r="GG165" i="65032" s="1"/>
  <c r="EF53" i="65032"/>
  <c r="EE53" i="65032" s="1"/>
  <c r="GG180" i="65032" s="1"/>
  <c r="EF28" i="65032"/>
  <c r="EE28" i="65032" s="1"/>
  <c r="GG155" i="65032" s="1"/>
  <c r="EF45" i="65032"/>
  <c r="EE45" i="65032" s="1"/>
  <c r="GG172" i="65032" s="1"/>
  <c r="EF36" i="65032"/>
  <c r="EE36" i="65032" s="1"/>
  <c r="GG163" i="65032" s="1"/>
  <c r="EF48" i="65032"/>
  <c r="EE48" i="65032" s="1"/>
  <c r="GG175" i="65032" s="1"/>
  <c r="EF39" i="65032"/>
  <c r="EE39" i="65032" s="1"/>
  <c r="GG166" i="65032" s="1"/>
  <c r="EF43" i="65032"/>
  <c r="EE43" i="65032" s="1"/>
  <c r="GG170" i="65032" s="1"/>
  <c r="EF29" i="65032"/>
  <c r="EE29" i="65032" s="1"/>
  <c r="GG156" i="65032" s="1"/>
  <c r="EF46" i="65032"/>
  <c r="EE46" i="65032" s="1"/>
  <c r="GG173" i="65032" s="1"/>
  <c r="GA173" i="65032" s="1"/>
  <c r="EF51" i="65032"/>
  <c r="EE51" i="65032" s="1"/>
  <c r="GG178" i="65032" s="1"/>
  <c r="CO54" i="65032"/>
  <c r="BL54" i="65032" s="1"/>
  <c r="BI54" i="65032" s="1"/>
  <c r="BH54" i="65032" s="1"/>
  <c r="BG54" i="65032" s="1"/>
  <c r="BK54" i="65032"/>
  <c r="FD153" i="65032"/>
  <c r="FB153" i="65032" s="1"/>
  <c r="BU33" i="65032"/>
  <c r="AZ45" i="65032"/>
  <c r="AY46" i="65032"/>
  <c r="CE44" i="65032"/>
  <c r="BL44" i="65032" s="1"/>
  <c r="BI44" i="65032" s="1"/>
  <c r="BH44" i="65032" s="1"/>
  <c r="BG44" i="65032" s="1"/>
  <c r="BK44" i="65032"/>
  <c r="CC41" i="65032"/>
  <c r="AZ43" i="65032"/>
  <c r="AZ42" i="65032"/>
  <c r="AZ40" i="65032"/>
  <c r="AZ39" i="65032"/>
  <c r="CT59" i="65032"/>
  <c r="BL59" i="65032" s="1"/>
  <c r="BI59" i="65032" s="1"/>
  <c r="BH59" i="65032" s="1"/>
  <c r="BG59" i="65032" s="1"/>
  <c r="BK59" i="65032"/>
  <c r="Y55" i="65032"/>
  <c r="AB55" i="65032"/>
  <c r="BJ97" i="65032"/>
  <c r="BK97" i="65032"/>
  <c r="BO99" i="65032"/>
  <c r="BL99" i="65032" s="1"/>
  <c r="BK98" i="65032"/>
  <c r="AY48" i="65032"/>
  <c r="AY50" i="65032"/>
  <c r="BK47" i="65032"/>
  <c r="CH47" i="65032"/>
  <c r="CJ47" i="65032"/>
  <c r="CO52" i="65032"/>
  <c r="CT57" i="65032"/>
  <c r="CE42" i="65032"/>
  <c r="FZ188" i="65032" l="1"/>
  <c r="FY188" i="65032" s="1"/>
  <c r="GF188" i="65032"/>
  <c r="GB188" i="65032"/>
  <c r="GA188" i="65032" s="1"/>
  <c r="GB187" i="65032"/>
  <c r="FZ187" i="65032"/>
  <c r="FY187" i="65032" s="1"/>
  <c r="GF187" i="65032"/>
  <c r="GB186" i="65032"/>
  <c r="FY186" i="65032"/>
  <c r="GF186" i="65032"/>
  <c r="GA186" i="65032"/>
  <c r="FZ186" i="65032"/>
  <c r="GF185" i="65032"/>
  <c r="FZ185" i="65032"/>
  <c r="FY185" i="65032"/>
  <c r="GA185" i="65032"/>
  <c r="GB185" i="65032"/>
  <c r="GB184" i="65032"/>
  <c r="GF184" i="65032"/>
  <c r="FZ184" i="65032"/>
  <c r="FY184" i="65032"/>
  <c r="GF183" i="65032"/>
  <c r="FY183" i="65032"/>
  <c r="GB183" i="65032"/>
  <c r="GA183" i="65032"/>
  <c r="FZ183" i="65032"/>
  <c r="GB163" i="65032"/>
  <c r="FZ163" i="65032"/>
  <c r="FY163" i="65032" s="1"/>
  <c r="GF163" i="65032"/>
  <c r="GD163" i="65032" s="1"/>
  <c r="GC163" i="65032" s="1"/>
  <c r="FZ177" i="65032"/>
  <c r="FY177" i="65032"/>
  <c r="GB177" i="65032"/>
  <c r="GF177" i="65032"/>
  <c r="GB157" i="65032"/>
  <c r="GF157" i="65032"/>
  <c r="FZ157" i="65032"/>
  <c r="FY157" i="65032" s="1"/>
  <c r="GB172" i="65032"/>
  <c r="FY172" i="65032"/>
  <c r="GF172" i="65032"/>
  <c r="FZ172" i="65032"/>
  <c r="FZ164" i="65032"/>
  <c r="GF164" i="65032"/>
  <c r="GB164" i="65032"/>
  <c r="FY164" i="65032"/>
  <c r="FY176" i="65032"/>
  <c r="GB176" i="65032"/>
  <c r="GF176" i="65032"/>
  <c r="GA176" i="65032"/>
  <c r="FZ176" i="65032"/>
  <c r="FZ178" i="65032"/>
  <c r="FY178" i="65032" s="1"/>
  <c r="GB178" i="65032"/>
  <c r="GF178" i="65032"/>
  <c r="FZ155" i="65032"/>
  <c r="FY155" i="65032" s="1"/>
  <c r="GF155" i="65032"/>
  <c r="GB155" i="65032"/>
  <c r="GB160" i="65032"/>
  <c r="FZ160" i="65032"/>
  <c r="FY160" i="65032" s="1"/>
  <c r="GF160" i="65032"/>
  <c r="FZ154" i="65032"/>
  <c r="FY154" i="65032" s="1"/>
  <c r="GB154" i="65032"/>
  <c r="GF154" i="65032"/>
  <c r="GD154" i="65032" s="1"/>
  <c r="GC154" i="65032" s="1"/>
  <c r="GF173" i="65032"/>
  <c r="GD173" i="65032" s="1"/>
  <c r="GC173" i="65032" s="1"/>
  <c r="GB173" i="65032"/>
  <c r="FZ173" i="65032"/>
  <c r="FY173" i="65032" s="1"/>
  <c r="FZ180" i="65032"/>
  <c r="FY180" i="65032"/>
  <c r="GB180" i="65032"/>
  <c r="GF180" i="65032"/>
  <c r="GA180" i="65032"/>
  <c r="FZ181" i="65032"/>
  <c r="GA181" i="65032"/>
  <c r="GF181" i="65032"/>
  <c r="FY181" i="65032"/>
  <c r="GB181" i="65032"/>
  <c r="FY169" i="65032"/>
  <c r="GB169" i="65032"/>
  <c r="GA169" i="65032"/>
  <c r="GF169" i="65032"/>
  <c r="FZ169" i="65032"/>
  <c r="GB156" i="65032"/>
  <c r="GF156" i="65032"/>
  <c r="FZ156" i="65032"/>
  <c r="FY156" i="65032" s="1"/>
  <c r="GB165" i="65032"/>
  <c r="GF165" i="65032"/>
  <c r="FZ165" i="65032"/>
  <c r="FY165" i="65032" s="1"/>
  <c r="FZ161" i="65032"/>
  <c r="FY161" i="65032" s="1"/>
  <c r="GF161" i="65032"/>
  <c r="GB161" i="65032"/>
  <c r="GB168" i="65032"/>
  <c r="FZ168" i="65032"/>
  <c r="FY168" i="65032" s="1"/>
  <c r="GF168" i="65032"/>
  <c r="FZ170" i="65032"/>
  <c r="GF170" i="65032"/>
  <c r="FY170" i="65032"/>
  <c r="GB170" i="65032"/>
  <c r="GA170" i="65032" s="1"/>
  <c r="FZ171" i="65032"/>
  <c r="FY171" i="65032" s="1"/>
  <c r="GB171" i="65032"/>
  <c r="GF171" i="65032"/>
  <c r="GB158" i="65032"/>
  <c r="FZ158" i="65032"/>
  <c r="FY158" i="65032" s="1"/>
  <c r="GF158" i="65032"/>
  <c r="GB159" i="65032"/>
  <c r="FZ159" i="65032"/>
  <c r="FY159" i="65032" s="1"/>
  <c r="GF159" i="65032"/>
  <c r="GD159" i="65032" s="1"/>
  <c r="GC159" i="65032" s="1"/>
  <c r="FZ166" i="65032"/>
  <c r="FY166" i="65032" s="1"/>
  <c r="GF166" i="65032"/>
  <c r="GB166" i="65032"/>
  <c r="GA166" i="65032" s="1"/>
  <c r="EL19" i="65032"/>
  <c r="EL17" i="65032"/>
  <c r="AU4" i="65032" s="1"/>
  <c r="AP5" i="65032" s="1"/>
  <c r="GB179" i="65032"/>
  <c r="FZ179" i="65032"/>
  <c r="GA179" i="65032"/>
  <c r="FY179" i="65032"/>
  <c r="GF179" i="65032"/>
  <c r="FZ174" i="65032"/>
  <c r="GF174" i="65032"/>
  <c r="GB174" i="65032"/>
  <c r="FY174" i="65032"/>
  <c r="FZ175" i="65032"/>
  <c r="FY175" i="65032"/>
  <c r="GF175" i="65032"/>
  <c r="GB175" i="65032"/>
  <c r="GA175" i="65032"/>
  <c r="FZ162" i="65032"/>
  <c r="FY162" i="65032" s="1"/>
  <c r="GF162" i="65032"/>
  <c r="GD162" i="65032" s="1"/>
  <c r="GC162" i="65032" s="1"/>
  <c r="GB162" i="65032"/>
  <c r="GA182" i="65032"/>
  <c r="GF182" i="65032"/>
  <c r="FY182" i="65032"/>
  <c r="GB182" i="65032"/>
  <c r="FZ182" i="65032"/>
  <c r="FZ167" i="65032"/>
  <c r="FY167" i="65032"/>
  <c r="GF167" i="65032"/>
  <c r="GB167" i="65032"/>
  <c r="GA167" i="65032" s="1"/>
  <c r="CN53" i="65032"/>
  <c r="BL53" i="65032" s="1"/>
  <c r="BI53" i="65032" s="1"/>
  <c r="BH53" i="65032" s="1"/>
  <c r="BG53" i="65032" s="1"/>
  <c r="AY55" i="65032" s="1"/>
  <c r="AY54" i="65032"/>
  <c r="BK53" i="65032"/>
  <c r="CD41" i="65032"/>
  <c r="BK43" i="65032"/>
  <c r="CD43" i="65032"/>
  <c r="BL43" i="65032" s="1"/>
  <c r="BI43" i="65032" s="1"/>
  <c r="BH43" i="65032" s="1"/>
  <c r="BG43" i="65032" s="1"/>
  <c r="AY45" i="65032" s="1"/>
  <c r="BK58" i="65032"/>
  <c r="AY59" i="65032"/>
  <c r="CS58" i="65032"/>
  <c r="BL58" i="65032" s="1"/>
  <c r="BI58" i="65032" s="1"/>
  <c r="BH58" i="65032" s="1"/>
  <c r="BG58" i="65032" s="1"/>
  <c r="AY60" i="65032" s="1"/>
  <c r="AB56" i="65032"/>
  <c r="AC56" i="65032"/>
  <c r="Y56" i="65032"/>
  <c r="BJ99" i="65032"/>
  <c r="BK99" i="65032"/>
  <c r="BO100" i="65032"/>
  <c r="BL100" i="65032" s="1"/>
  <c r="BL47" i="65032"/>
  <c r="BI47" i="65032" s="1"/>
  <c r="BH47" i="65032" s="1"/>
  <c r="GC188" i="65032" l="1"/>
  <c r="GD188" i="65032"/>
  <c r="GD187" i="65032"/>
  <c r="GC187" i="65032"/>
  <c r="GA187" i="65032" s="1"/>
  <c r="GC186" i="65032"/>
  <c r="GD186" i="65032"/>
  <c r="GD185" i="65032"/>
  <c r="GC185" i="65032"/>
  <c r="GA163" i="65032"/>
  <c r="GD184" i="65032"/>
  <c r="GC184" i="65032"/>
  <c r="GA184" i="65032" s="1"/>
  <c r="GA154" i="65032"/>
  <c r="GC183" i="65032"/>
  <c r="GD183" i="65032"/>
  <c r="GA162" i="65032"/>
  <c r="FY153" i="65032"/>
  <c r="GA159" i="65032"/>
  <c r="GC175" i="65032"/>
  <c r="GD175" i="65032"/>
  <c r="GD156" i="65032"/>
  <c r="GC156" i="65032"/>
  <c r="GA156" i="65032" s="1"/>
  <c r="GD160" i="65032"/>
  <c r="GC160" i="65032"/>
  <c r="GA160" i="65032" s="1"/>
  <c r="GD164" i="65032"/>
  <c r="GC164" i="65032"/>
  <c r="GA164" i="65032" s="1"/>
  <c r="GD181" i="65032"/>
  <c r="GC181" i="65032"/>
  <c r="GD177" i="65032"/>
  <c r="GC177" i="65032"/>
  <c r="GA177" i="65032" s="1"/>
  <c r="GD161" i="65032"/>
  <c r="GC161" i="65032"/>
  <c r="GA161" i="65032" s="1"/>
  <c r="GD182" i="65032"/>
  <c r="GC182" i="65032"/>
  <c r="GC167" i="65032"/>
  <c r="GD167" i="65032"/>
  <c r="GC169" i="65032"/>
  <c r="GD169" i="65032"/>
  <c r="GC176" i="65032"/>
  <c r="GD176" i="65032"/>
  <c r="GD172" i="65032"/>
  <c r="GC172" i="65032"/>
  <c r="GA172" i="65032" s="1"/>
  <c r="GD158" i="65032"/>
  <c r="GC158" i="65032"/>
  <c r="GA158" i="65032" s="1"/>
  <c r="GC170" i="65032"/>
  <c r="GD170" i="65032"/>
  <c r="GD155" i="65032"/>
  <c r="GC155" i="65032"/>
  <c r="GA155" i="65032" s="1"/>
  <c r="GC174" i="65032"/>
  <c r="GA174" i="65032" s="1"/>
  <c r="GD174" i="65032"/>
  <c r="GD165" i="65032"/>
  <c r="GC165" i="65032"/>
  <c r="GA165" i="65032" s="1"/>
  <c r="GC180" i="65032"/>
  <c r="GD180" i="65032"/>
  <c r="GD168" i="65032"/>
  <c r="GC168" i="65032"/>
  <c r="GA168" i="65032" s="1"/>
  <c r="GD178" i="65032"/>
  <c r="GC178" i="65032"/>
  <c r="GA178" i="65032" s="1"/>
  <c r="GD179" i="65032"/>
  <c r="GC179" i="65032"/>
  <c r="GC166" i="65032"/>
  <c r="GD166" i="65032"/>
  <c r="GD171" i="65032"/>
  <c r="GC171" i="65032"/>
  <c r="GA171" i="65032" s="1"/>
  <c r="FZ153" i="65032"/>
  <c r="GC157" i="65032"/>
  <c r="GA157" i="65032" s="1"/>
  <c r="GD157" i="65032"/>
  <c r="AY53" i="65032"/>
  <c r="CM52" i="65032"/>
  <c r="BL52" i="65032" s="1"/>
  <c r="BI52" i="65032" s="1"/>
  <c r="BH52" i="65032" s="1"/>
  <c r="BK52" i="65032"/>
  <c r="CC42" i="65032"/>
  <c r="BL42" i="65032" s="1"/>
  <c r="BI42" i="65032" s="1"/>
  <c r="BH42" i="65032" s="1"/>
  <c r="BK42" i="65032"/>
  <c r="CR57" i="65032"/>
  <c r="BL57" i="65032" s="1"/>
  <c r="BI57" i="65032" s="1"/>
  <c r="BH57" i="65032" s="1"/>
  <c r="BK57" i="65032"/>
  <c r="AY58" i="65032"/>
  <c r="BO101" i="65032"/>
  <c r="BL101" i="65032" s="1"/>
  <c r="BK100" i="65032"/>
  <c r="BJ100" i="65032"/>
  <c r="BG47" i="65032"/>
  <c r="GA153" i="65032" l="1"/>
  <c r="FW153" i="65032" s="1"/>
  <c r="AZ37" i="65032"/>
  <c r="BJ101" i="65032"/>
  <c r="BK101" i="65032"/>
  <c r="BO102" i="65032"/>
  <c r="BL102" i="65032" s="1"/>
  <c r="BG52" i="65032"/>
  <c r="BG42" i="65032"/>
  <c r="BG57" i="65032"/>
  <c r="CG29" i="65032"/>
  <c r="AY43" i="65032" l="1"/>
  <c r="AY44" i="65032"/>
  <c r="BK41" i="65032"/>
  <c r="CB41" i="65032"/>
  <c r="BL41" i="65032" s="1"/>
  <c r="BI41" i="65032" s="1"/>
  <c r="BH41" i="65032" s="1"/>
  <c r="BG41" i="65032" s="1"/>
  <c r="BK102" i="65032"/>
  <c r="BO103" i="65032"/>
  <c r="BL103" i="65032" s="1"/>
  <c r="BJ102" i="65032"/>
  <c r="CQ27" i="65032"/>
  <c r="CB30" i="65032"/>
  <c r="CL28" i="65032"/>
  <c r="CA36" i="65032" l="1"/>
  <c r="CA40" i="65032"/>
  <c r="BL40" i="65032" s="1"/>
  <c r="BI40" i="65032" s="1"/>
  <c r="BH40" i="65032" s="1"/>
  <c r="BG40" i="65032" s="1"/>
  <c r="BK40" i="65032"/>
  <c r="BV34" i="65032"/>
  <c r="BT27" i="65032"/>
  <c r="BJ103" i="65032"/>
  <c r="BK103" i="65032"/>
  <c r="BZ39" i="65032" l="1"/>
  <c r="BL39" i="65032" s="1"/>
  <c r="BI39" i="65032" s="1"/>
  <c r="BH39" i="65032" s="1"/>
  <c r="BG39" i="65032" s="1"/>
  <c r="BK39" i="65032"/>
  <c r="AY40" i="65032"/>
  <c r="BZ37" i="65032"/>
  <c r="BZ38" i="65032"/>
  <c r="BT28" i="65032"/>
  <c r="AY41" i="65032"/>
  <c r="BS29" i="65032"/>
  <c r="BS31" i="65032"/>
  <c r="AY39" i="65032" l="1"/>
  <c r="BK38" i="65032"/>
  <c r="BY38" i="65032"/>
  <c r="BL38" i="65032" s="1"/>
  <c r="BI38" i="65032" s="1"/>
  <c r="BH38" i="65032" s="1"/>
  <c r="BG38" i="65032" s="1"/>
  <c r="BX36" i="65032"/>
  <c r="BW36" i="65032"/>
  <c r="BK36" i="65032"/>
  <c r="BQ29" i="65032"/>
  <c r="BL36" i="65032" l="1"/>
  <c r="BI36" i="65032" s="1"/>
  <c r="BH36" i="65032" s="1"/>
  <c r="BG36" i="65032" s="1"/>
  <c r="AY36" i="65032" s="1"/>
  <c r="BK37" i="65032"/>
  <c r="BX37" i="65032"/>
  <c r="BL37" i="65032" s="1"/>
  <c r="BI37" i="65032" s="1"/>
  <c r="BH37" i="65032" s="1"/>
  <c r="BG37" i="65032" s="1"/>
  <c r="AY38" i="65032" s="1"/>
  <c r="BK35" i="65032" l="1"/>
  <c r="BV35" i="65032"/>
  <c r="BL35" i="65032" s="1"/>
  <c r="BI35" i="65032" s="1"/>
  <c r="BH35" i="65032" s="1"/>
  <c r="BG35" i="65032" s="1"/>
  <c r="AZ36" i="65032"/>
  <c r="BW31" i="65032"/>
  <c r="AZ35" i="65032" l="1"/>
  <c r="BU32" i="65032"/>
  <c r="BU34" i="65032"/>
  <c r="BL34" i="65032" s="1"/>
  <c r="BI34" i="65032" s="1"/>
  <c r="BH34" i="65032" s="1"/>
  <c r="BG34" i="65032" s="1"/>
  <c r="BK33" i="65032" s="1"/>
  <c r="BK34" i="65032"/>
  <c r="BR30" i="65032"/>
  <c r="BP28" i="65032"/>
  <c r="BT33" i="65032" l="1"/>
  <c r="BL33" i="65032" s="1"/>
  <c r="BI33" i="65032" s="1"/>
  <c r="BH33" i="65032" s="1"/>
  <c r="BG33" i="65032" s="1"/>
  <c r="AZ33" i="65032" l="1"/>
  <c r="AY35" i="65032"/>
  <c r="AY33" i="65032"/>
  <c r="BS32" i="65032"/>
  <c r="BL32" i="65032" s="1"/>
  <c r="BI32" i="65032" s="1"/>
  <c r="BH32" i="65032" s="1"/>
  <c r="BG32" i="65032" s="1"/>
  <c r="BR31" i="65032" s="1"/>
  <c r="BL31" i="65032" s="1"/>
  <c r="BI31" i="65032" s="1"/>
  <c r="BH31" i="65032" s="1"/>
  <c r="BG31" i="65032" s="1"/>
  <c r="BK32" i="65032"/>
  <c r="AZ32" i="65032"/>
  <c r="BK31" i="65032" l="1"/>
  <c r="AY37" i="65032"/>
  <c r="AY32" i="65032"/>
  <c r="AZ31" i="65032"/>
  <c r="AY42" i="65032"/>
  <c r="BQ30" i="65032"/>
  <c r="BL30" i="65032" s="1"/>
  <c r="BI30" i="65032" s="1"/>
  <c r="BH30" i="65032" s="1"/>
  <c r="BG30" i="65032" s="1"/>
  <c r="BK30" i="65032"/>
  <c r="BO27" i="65032"/>
  <c r="AY30" i="65032" l="1"/>
  <c r="AY47" i="65032"/>
  <c r="AZ30" i="65032"/>
  <c r="BP29" i="65032"/>
  <c r="BL29" i="65032" s="1"/>
  <c r="BI29" i="65032" s="1"/>
  <c r="BH29" i="65032" s="1"/>
  <c r="BG29" i="65032" s="1"/>
  <c r="AY52" i="65032" s="1"/>
  <c r="BK29" i="65032"/>
  <c r="AZ34" i="65032" l="1"/>
  <c r="BO28" i="65032"/>
  <c r="BL28" i="65032" s="1"/>
  <c r="BI28" i="65032" s="1"/>
  <c r="BH28" i="65032" s="1"/>
  <c r="BG28" i="65032" s="1"/>
  <c r="AY34" i="65032" s="1"/>
  <c r="BK28" i="65032"/>
  <c r="AZ29" i="65032" l="1"/>
  <c r="AZ28" i="65032"/>
  <c r="AY29" i="65032"/>
  <c r="AY28" i="65032"/>
  <c r="BK27" i="65032"/>
  <c r="AY57" i="65032"/>
  <c r="BN27" i="65032"/>
  <c r="BL27" i="65032" s="1"/>
  <c r="BI27" i="65032" s="1"/>
  <c r="BH27" i="65032" l="1"/>
  <c r="BG27" i="65032" l="1"/>
  <c r="AY31" i="65032" s="1"/>
  <c r="AZ27" i="65032" l="1"/>
  <c r="AY27" i="65032"/>
  <c r="AV27" i="65032" l="1"/>
  <c r="AE27" i="65032" s="1"/>
  <c r="BC27" i="65032" l="1"/>
  <c r="AF27" i="65032" s="1"/>
  <c r="BB27" i="65032" s="1"/>
  <c r="AW28" i="65032" s="1"/>
  <c r="AV28" i="65032" s="1"/>
  <c r="AW57" i="65032" l="1"/>
  <c r="AV57" i="65032" s="1"/>
  <c r="AE77" i="65032" s="1"/>
  <c r="BC77" i="65032" s="1"/>
  <c r="AF77" i="65032" s="1"/>
  <c r="BB57" i="65032" s="1"/>
  <c r="AT27" i="65032"/>
  <c r="AE28" i="65032"/>
  <c r="AT57" i="65032" l="1"/>
  <c r="AW60" i="65032"/>
  <c r="AW58" i="65032"/>
  <c r="BC28" i="65032"/>
  <c r="AF28" i="65032" s="1"/>
  <c r="BB28" i="65032" s="1"/>
  <c r="AT28" i="65032" l="1"/>
  <c r="AV58" i="65032"/>
  <c r="AE78" i="65032" s="1"/>
  <c r="AW29" i="65032"/>
  <c r="AV29" i="65032" s="1"/>
  <c r="AE29" i="65032" s="1"/>
  <c r="AW52" i="65032"/>
  <c r="AV52" i="65032" s="1"/>
  <c r="AE72" i="65032" s="1"/>
  <c r="BC72" i="65032" l="1"/>
  <c r="AF72" i="65032" s="1"/>
  <c r="BB52" i="65032" s="1"/>
  <c r="BC29" i="65032"/>
  <c r="AF29" i="65032" s="1"/>
  <c r="BB29" i="65032" s="1"/>
  <c r="AW47" i="65032" s="1"/>
  <c r="AV47" i="65032" s="1"/>
  <c r="AE67" i="65032" s="1"/>
  <c r="BC78" i="65032"/>
  <c r="AF78" i="65032" s="1"/>
  <c r="BB58" i="65032" s="1"/>
  <c r="AW53" i="65032"/>
  <c r="AW59" i="65032"/>
  <c r="AW30" i="65032" l="1"/>
  <c r="AV30" i="65032" s="1"/>
  <c r="AE30" i="65032" s="1"/>
  <c r="AT58" i="65032"/>
  <c r="AT29" i="65032"/>
  <c r="BC67" i="65032"/>
  <c r="AF67" i="65032" s="1"/>
  <c r="BB47" i="65032" s="1"/>
  <c r="AW48" i="65032" s="1"/>
  <c r="AT52" i="65032"/>
  <c r="AV53" i="65032"/>
  <c r="AE73" i="65032" s="1"/>
  <c r="AV59" i="65032"/>
  <c r="AE79" i="65032" s="1"/>
  <c r="AZ9" i="65032"/>
  <c r="AW50" i="65032" l="1"/>
  <c r="AT47" i="65032"/>
  <c r="BC30" i="65032"/>
  <c r="AF30" i="65032" s="1"/>
  <c r="BB30" i="65032" s="1"/>
  <c r="AW31" i="65032" s="1"/>
  <c r="AV31" i="65032" s="1"/>
  <c r="AE31" i="65032" s="1"/>
  <c r="BC73" i="65032"/>
  <c r="AF73" i="65032" s="1"/>
  <c r="BB53" i="65032" s="1"/>
  <c r="BC79" i="65032"/>
  <c r="AF79" i="65032" s="1"/>
  <c r="BB59" i="65032" s="1"/>
  <c r="AV60" i="65032" s="1"/>
  <c r="AE80" i="65032" s="1"/>
  <c r="AW54" i="65032"/>
  <c r="AV50" i="65032"/>
  <c r="AE70" i="65032" s="1"/>
  <c r="AV48" i="65032"/>
  <c r="AE68" i="65032" s="1"/>
  <c r="AT53" i="65032" l="1"/>
  <c r="AT59" i="65032"/>
  <c r="BC70" i="65032"/>
  <c r="AF70" i="65032" s="1"/>
  <c r="BB50" i="65032" s="1"/>
  <c r="BC80" i="65032"/>
  <c r="AF80" i="65032" s="1"/>
  <c r="BB60" i="65032" s="1"/>
  <c r="AW61" i="65032" s="1"/>
  <c r="AV61" i="65032" s="1"/>
  <c r="AE81" i="65032" s="1"/>
  <c r="BC31" i="65032"/>
  <c r="AF31" i="65032" s="1"/>
  <c r="BB31" i="65032" s="1"/>
  <c r="AW32" i="65032" s="1"/>
  <c r="AV32" i="65032" s="1"/>
  <c r="AE32" i="65032" s="1"/>
  <c r="BC68" i="65032"/>
  <c r="AF68" i="65032" s="1"/>
  <c r="BB48" i="65032" s="1"/>
  <c r="AW49" i="65032" s="1"/>
  <c r="AT30" i="65032"/>
  <c r="AV54" i="65032"/>
  <c r="AE74" i="65032" s="1"/>
  <c r="AW51" i="65032"/>
  <c r="AT31" i="65032" l="1"/>
  <c r="AT60" i="65032"/>
  <c r="AT48" i="65032"/>
  <c r="BC32" i="65032"/>
  <c r="AF32" i="65032" s="1"/>
  <c r="BB32" i="65032" s="1"/>
  <c r="AW33" i="65032" s="1"/>
  <c r="AV33" i="65032" s="1"/>
  <c r="AE33" i="65032" s="1"/>
  <c r="BC81" i="65032"/>
  <c r="AF81" i="65032" s="1"/>
  <c r="BB61" i="65032" s="1"/>
  <c r="BC74" i="65032"/>
  <c r="AF74" i="65032" s="1"/>
  <c r="BB54" i="65032" s="1"/>
  <c r="AW55" i="65032" s="1"/>
  <c r="AV55" i="65032" s="1"/>
  <c r="AE75" i="65032" s="1"/>
  <c r="AT50" i="65032"/>
  <c r="AV51" i="65032"/>
  <c r="AE71" i="65032" s="1"/>
  <c r="AV49" i="65032"/>
  <c r="AE69" i="65032" s="1"/>
  <c r="AT54" i="65032" l="1"/>
  <c r="AT61" i="65032"/>
  <c r="BC71" i="65032"/>
  <c r="AF71" i="65032" s="1"/>
  <c r="BB51" i="65032" s="1"/>
  <c r="BC69" i="65032"/>
  <c r="AF69" i="65032" s="1"/>
  <c r="BB49" i="65032" s="1"/>
  <c r="BC75" i="65032"/>
  <c r="AF75" i="65032" s="1"/>
  <c r="BB55" i="65032" s="1"/>
  <c r="AW56" i="65032" s="1"/>
  <c r="AV56" i="65032" s="1"/>
  <c r="AE76" i="65032" s="1"/>
  <c r="AT32" i="65032"/>
  <c r="BC33" i="65032"/>
  <c r="AF33" i="65032" s="1"/>
  <c r="BB33" i="65032" s="1"/>
  <c r="AW34" i="65032" s="1"/>
  <c r="AV34" i="65032" s="1"/>
  <c r="AE34" i="65032" s="1"/>
  <c r="AT51" i="65032" l="1"/>
  <c r="AT55" i="65032"/>
  <c r="AT49" i="65032"/>
  <c r="AT33" i="65032"/>
  <c r="BC76" i="65032"/>
  <c r="AF76" i="65032" s="1"/>
  <c r="BB56" i="65032" s="1"/>
  <c r="BC34" i="65032"/>
  <c r="AF34" i="65032" s="1"/>
  <c r="BB34" i="65032" s="1"/>
  <c r="AW35" i="65032" s="1"/>
  <c r="AV35" i="65032" s="1"/>
  <c r="AE35" i="65032" s="1"/>
  <c r="AT56" i="65032" l="1"/>
  <c r="AT34" i="65032"/>
  <c r="BC35" i="65032"/>
  <c r="AF35" i="65032" s="1"/>
  <c r="BB35" i="65032" s="1"/>
  <c r="AW36" i="65032" s="1"/>
  <c r="AV36" i="65032" s="1"/>
  <c r="AE36" i="65032" s="1"/>
  <c r="AT35" i="65032" l="1"/>
  <c r="BC36" i="65032"/>
  <c r="AF36" i="65032" s="1"/>
  <c r="BB36" i="65032" s="1"/>
  <c r="AW37" i="65032" s="1"/>
  <c r="AV37" i="65032" s="1"/>
  <c r="AE37" i="65032" s="1"/>
  <c r="BC37" i="65032" s="1"/>
  <c r="AF37" i="65032" s="1"/>
  <c r="BB37" i="65032" s="1"/>
  <c r="AW38" i="65032" s="1"/>
  <c r="AV38" i="65032" s="1"/>
  <c r="AE38" i="65032" s="1"/>
  <c r="AT36" i="65032" l="1"/>
  <c r="AT37" i="65032"/>
  <c r="BC38" i="65032"/>
  <c r="AF38" i="65032" s="1"/>
  <c r="BB38" i="65032" s="1"/>
  <c r="AW42" i="65032"/>
  <c r="AV42" i="65032" s="1"/>
  <c r="AE42" i="65032" s="1"/>
  <c r="AT38" i="65032" l="1"/>
  <c r="AW39" i="65032"/>
  <c r="AV39" i="65032" s="1"/>
  <c r="AE39" i="65032" s="1"/>
  <c r="BC42" i="65032"/>
  <c r="AF42" i="65032" s="1"/>
  <c r="BB42" i="65032" s="1"/>
  <c r="AW43" i="65032" s="1"/>
  <c r="AV43" i="65032" s="1"/>
  <c r="AE43" i="65032" s="1"/>
  <c r="AT42" i="65032" l="1"/>
  <c r="BC39" i="65032"/>
  <c r="AF39" i="65032" s="1"/>
  <c r="BB39" i="65032" s="1"/>
  <c r="AW40" i="65032" s="1"/>
  <c r="AV40" i="65032" s="1"/>
  <c r="AE40" i="65032" s="1"/>
  <c r="BC40" i="65032" s="1"/>
  <c r="AF40" i="65032" s="1"/>
  <c r="BB40" i="65032" s="1"/>
  <c r="AW41" i="65032" s="1"/>
  <c r="AV41" i="65032" s="1"/>
  <c r="AE41" i="65032" s="1"/>
  <c r="BC43" i="65032"/>
  <c r="AF43" i="65032" s="1"/>
  <c r="BB43" i="65032" s="1"/>
  <c r="AW44" i="65032" s="1"/>
  <c r="AV44" i="65032" s="1"/>
  <c r="AE44" i="65032" s="1"/>
  <c r="BC41" i="65032" l="1"/>
  <c r="AF41" i="65032" s="1"/>
  <c r="BB41" i="65032" s="1"/>
  <c r="AT43" i="65032"/>
  <c r="AT40" i="65032"/>
  <c r="AT39" i="65032"/>
  <c r="BC44" i="65032"/>
  <c r="AF44" i="65032" s="1"/>
  <c r="BB44" i="65032" s="1"/>
  <c r="AW45" i="65032" s="1"/>
  <c r="AV45" i="65032" s="1"/>
  <c r="AE45" i="65032" s="1"/>
  <c r="AT41" i="65032" l="1"/>
  <c r="AT44" i="65032"/>
  <c r="BC45" i="65032"/>
  <c r="AF45" i="65032" s="1"/>
  <c r="BB45" i="65032" s="1"/>
  <c r="AW46" i="65032" s="1"/>
  <c r="AV46" i="65032" s="1"/>
  <c r="AE46" i="65032" s="1"/>
  <c r="AT45" i="65032" l="1"/>
  <c r="BC46" i="65032"/>
  <c r="AF46" i="65032" s="1"/>
  <c r="BB46" i="65032" s="1"/>
  <c r="AY9" i="65032"/>
  <c r="AT46" i="65032" l="1"/>
  <c r="AT26" i="65032" s="1"/>
  <c r="AX9" i="65032"/>
  <c r="AU9" i="65032" s="1"/>
  <c r="AU7" i="65032"/>
  <c r="T78" i="65032" l="1"/>
  <c r="T83" i="65032"/>
  <c r="T75" i="65032"/>
  <c r="T82" i="65032"/>
  <c r="T92" i="65032"/>
  <c r="T67" i="65032"/>
  <c r="T33" i="65032"/>
  <c r="T79" i="65032"/>
  <c r="T94" i="65032"/>
  <c r="T103" i="65032"/>
  <c r="T91" i="65032"/>
  <c r="T27" i="65032"/>
  <c r="T102" i="65032"/>
  <c r="T35" i="65032"/>
  <c r="T30" i="65032"/>
  <c r="T71" i="65032"/>
  <c r="T93" i="65032"/>
  <c r="T42" i="65032"/>
  <c r="T84" i="65032"/>
  <c r="T29" i="65032"/>
  <c r="T39" i="65032"/>
  <c r="T45" i="65032"/>
  <c r="T77" i="65032"/>
  <c r="T88" i="65032"/>
  <c r="T106" i="65032"/>
  <c r="T36" i="65032"/>
  <c r="AP7" i="65032"/>
  <c r="T41" i="65032"/>
  <c r="T100" i="65032"/>
  <c r="T28" i="65032"/>
  <c r="T97" i="65032"/>
  <c r="T73" i="65032"/>
  <c r="T31" i="65032"/>
  <c r="T80" i="65032"/>
  <c r="T46" i="65032"/>
  <c r="T68" i="65032"/>
  <c r="T76" i="65032"/>
  <c r="T98" i="65032"/>
  <c r="T87" i="65032"/>
  <c r="T74" i="65032"/>
  <c r="T105" i="65032"/>
  <c r="T90" i="65032"/>
  <c r="T81" i="65032"/>
  <c r="T43" i="65032"/>
  <c r="T38" i="65032"/>
  <c r="T101" i="65032"/>
  <c r="T34" i="65032"/>
  <c r="T69" i="65032"/>
  <c r="T37" i="65032"/>
  <c r="T32" i="65032"/>
  <c r="T99" i="65032"/>
  <c r="T44" i="65032"/>
  <c r="T89" i="65032"/>
  <c r="T70" i="65032"/>
  <c r="T72" i="65032"/>
  <c r="T96" i="65032"/>
  <c r="T85" i="65032"/>
  <c r="T86" i="65032"/>
  <c r="T40" i="65032"/>
  <c r="T95" i="65032"/>
  <c r="T104" i="65032"/>
  <c r="C32" i="65046"/>
  <c r="D17" i="65046"/>
  <c r="C22" i="65046"/>
  <c r="C17" i="65046"/>
  <c r="C27" i="65046"/>
  <c r="E17" i="65046"/>
  <c r="AW9" i="65032"/>
  <c r="AM14" i="65032" s="1"/>
  <c r="AU11" i="65032"/>
  <c r="AP11" i="65032" s="1"/>
  <c r="D22" i="65046"/>
  <c r="D32" i="65046" s="1"/>
  <c r="E27" i="65046"/>
  <c r="E32" i="65046" s="1"/>
  <c r="D27" i="65046" l="1"/>
  <c r="G76" i="65046" s="1"/>
  <c r="I68" i="65046"/>
  <c r="I86" i="65046"/>
  <c r="F32" i="65046"/>
  <c r="G67" i="65046"/>
  <c r="G60" i="65046"/>
  <c r="G58" i="65046"/>
  <c r="F88" i="65046"/>
  <c r="I60" i="65046"/>
  <c r="H58" i="65046"/>
  <c r="F53" i="65046"/>
  <c r="I59" i="65046"/>
  <c r="I61" i="65046" s="1"/>
  <c r="F57" i="65046"/>
  <c r="H57" i="65046" s="1"/>
  <c r="I58" i="65046"/>
  <c r="H59" i="65046"/>
  <c r="H61" i="65046" s="1"/>
  <c r="G85" i="65046"/>
  <c r="F70" i="65046"/>
  <c r="G50" i="65046"/>
  <c r="H60" i="65046"/>
  <c r="E22" i="65046"/>
  <c r="F22" i="65046" s="1"/>
  <c r="D78" i="65046"/>
  <c r="E78" i="65046" s="1"/>
  <c r="E87" i="65046" s="1"/>
  <c r="F17" i="65046"/>
  <c r="G51" i="65046" s="1"/>
  <c r="H51" i="65046" s="1"/>
  <c r="I62" i="65046"/>
  <c r="F58" i="65046"/>
  <c r="G62" i="65046"/>
  <c r="H62" i="65046"/>
  <c r="G86" i="65046" l="1"/>
  <c r="H86" i="65046" s="1"/>
  <c r="I85" i="65046"/>
  <c r="L88" i="65046" s="1"/>
  <c r="F27" i="65046"/>
  <c r="G77" i="65046" s="1"/>
  <c r="H77" i="65046" s="1"/>
  <c r="G68" i="65046"/>
  <c r="H68" i="65046" s="1"/>
  <c r="I67" i="65046"/>
  <c r="M70" i="65046" s="1"/>
  <c r="F79" i="65046"/>
  <c r="F89" i="65046"/>
  <c r="I57" i="65046"/>
  <c r="K57" i="65046" s="1"/>
  <c r="G57" i="65046"/>
  <c r="H50" i="65046"/>
  <c r="G59" i="65046"/>
  <c r="G61" i="65046" s="1"/>
  <c r="G53" i="65046"/>
  <c r="G54" i="65046" s="1"/>
  <c r="G52" i="65046"/>
  <c r="O79" i="65046" s="1"/>
  <c r="F71" i="65046"/>
  <c r="G87" i="65046"/>
  <c r="H85" i="65046"/>
  <c r="G88" i="65046"/>
  <c r="G89" i="65046" s="1"/>
  <c r="F54" i="65046"/>
  <c r="G69" i="65046"/>
  <c r="H67" i="65046"/>
  <c r="G70" i="65046"/>
  <c r="G71" i="65046" s="1"/>
  <c r="G79" i="65046"/>
  <c r="G78" i="65046"/>
  <c r="H76" i="65046"/>
  <c r="K70" i="65046" l="1"/>
  <c r="H88" i="65046"/>
  <c r="G80" i="65046"/>
  <c r="J88" i="65046"/>
  <c r="O80" i="65046"/>
  <c r="M88" i="65046"/>
  <c r="L70" i="65046"/>
  <c r="L71" i="65046" s="1"/>
  <c r="I88" i="65046"/>
  <c r="I89" i="65046" s="1"/>
  <c r="Q70" i="65046"/>
  <c r="H70" i="65046"/>
  <c r="I70" i="65046"/>
  <c r="Q88" i="65046"/>
  <c r="J70" i="65046"/>
  <c r="J71" i="65046" s="1"/>
  <c r="P88" i="65046"/>
  <c r="P89" i="65046" s="1"/>
  <c r="N70" i="65046"/>
  <c r="N71" i="65046" s="1"/>
  <c r="K88" i="65046"/>
  <c r="K89" i="65046" s="1"/>
  <c r="F80" i="65046"/>
  <c r="P70" i="65046"/>
  <c r="P71" i="65046" s="1"/>
  <c r="O70" i="65046"/>
  <c r="O71" i="65046" s="1"/>
  <c r="N88" i="65046"/>
  <c r="N89" i="65046" s="1"/>
  <c r="O88" i="65046"/>
  <c r="O89" i="65046" s="1"/>
  <c r="M79" i="65046"/>
  <c r="M80" i="65046" s="1"/>
  <c r="P79" i="65046"/>
  <c r="P80" i="65046" s="1"/>
  <c r="Q79" i="65046"/>
  <c r="Q80" i="65046" s="1"/>
  <c r="H79" i="65046"/>
  <c r="H80" i="65046" s="1"/>
  <c r="Q71" i="65046"/>
  <c r="I79" i="65046"/>
  <c r="I80" i="65046" s="1"/>
  <c r="K71" i="65046"/>
  <c r="J79" i="65046"/>
  <c r="J80" i="65046" s="1"/>
  <c r="Q89" i="65046"/>
  <c r="K58" i="65046"/>
  <c r="K61" i="65046" s="1"/>
  <c r="M71" i="65046"/>
  <c r="H53" i="65046"/>
  <c r="H54" i="65046" s="1"/>
  <c r="M53" i="65046"/>
  <c r="M54" i="65046" s="1"/>
  <c r="N53" i="65046"/>
  <c r="N54" i="65046" s="1"/>
  <c r="L53" i="65046"/>
  <c r="L54" i="65046" s="1"/>
  <c r="I53" i="65046"/>
  <c r="I54" i="65046" s="1"/>
  <c r="O53" i="65046"/>
  <c r="O54" i="65046" s="1"/>
  <c r="P53" i="65046"/>
  <c r="P54" i="65046" s="1"/>
  <c r="Q53" i="65046"/>
  <c r="Q54" i="65046" s="1"/>
  <c r="K53" i="65046"/>
  <c r="K54" i="65046" s="1"/>
  <c r="J53" i="65046"/>
  <c r="J54" i="65046" s="1"/>
  <c r="K79" i="65046"/>
  <c r="K80" i="65046" s="1"/>
  <c r="I71" i="65046"/>
  <c r="J89" i="65046"/>
  <c r="M89" i="65046"/>
  <c r="L89" i="65046"/>
  <c r="H71" i="65046"/>
  <c r="H89" i="65046"/>
  <c r="L79" i="65046"/>
  <c r="L80" i="65046" s="1"/>
  <c r="N79" i="65046"/>
  <c r="N80" i="65046" s="1"/>
  <c r="K62" i="65046" l="1"/>
  <c r="K63" i="65046" s="1"/>
  <c r="N62" i="65046" l="1"/>
  <c r="N61" i="65046"/>
  <c r="N63" i="65046" l="1"/>
  <c r="N64" i="65046" s="1"/>
  <c r="Q61" i="65046" s="1"/>
  <c r="Q62" i="65046" l="1"/>
  <c r="Q63" i="65046" s="1"/>
  <c r="Q64" i="65046" s="1"/>
  <c r="T62" i="65046" l="1"/>
  <c r="T61" i="65046"/>
  <c r="T63" i="65046" l="1"/>
  <c r="T64" i="65046" s="1"/>
  <c r="N66" i="65046" s="1"/>
  <c r="N65" i="65046" l="1"/>
  <c r="N67" i="65046" s="1"/>
  <c r="N68" i="65046" s="1"/>
  <c r="Q65" i="65046" l="1"/>
  <c r="Q66" i="65046"/>
  <c r="Q67" i="65046" l="1"/>
  <c r="Q68" i="65046" s="1"/>
  <c r="T66" i="65046" s="1"/>
  <c r="T65" i="65046" l="1"/>
  <c r="T67" i="65046" s="1"/>
  <c r="T68" i="65046" s="1"/>
  <c r="T71" i="65046" s="1"/>
  <c r="D37" i="65046" s="1"/>
  <c r="T70" i="65046" l="1"/>
  <c r="C37" i="65046" s="1"/>
  <c r="AV9" i="65032" s="1"/>
  <c r="AN9" i="65032" s="1"/>
  <c r="BB13" i="65032"/>
  <c r="AZ13" i="65032" s="1"/>
  <c r="AV13" i="65032" s="1"/>
  <c r="AU13" i="65032" s="1"/>
  <c r="AV10" i="65032"/>
  <c r="AP9" i="65032" l="1"/>
  <c r="AN10" i="65032"/>
  <c r="AP10" i="65032"/>
  <c r="O42" i="65046"/>
  <c r="AP13" i="6503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Paulo Gomes</author>
    <author>Utilizador</author>
  </authors>
  <commentList>
    <comment ref="Y2" authorId="0" shapeId="0" xr:uid="{00000000-0006-0000-0000-000001000000}">
      <text>
        <r>
          <rPr>
            <b/>
            <sz val="10"/>
            <color indexed="8"/>
            <rFont val="Tahoma"/>
            <family val="2"/>
          </rPr>
          <t xml:space="preserve">Opcional: </t>
        </r>
        <r>
          <rPr>
            <sz val="10"/>
            <color indexed="8"/>
            <rFont val="Tahoma"/>
            <family val="2"/>
          </rPr>
          <t>Introduza um código para identificação do dimensionamento.</t>
        </r>
      </text>
    </comment>
    <comment ref="AE2" authorId="0" shapeId="0" xr:uid="{00000000-0006-0000-0000-000002000000}">
      <text>
        <r>
          <rPr>
            <b/>
            <sz val="10"/>
            <color indexed="8"/>
            <rFont val="Tahoma"/>
            <family val="2"/>
          </rPr>
          <t xml:space="preserve">Opcional: </t>
        </r>
        <r>
          <rPr>
            <sz val="10"/>
            <color indexed="8"/>
            <rFont val="Tahoma"/>
            <family val="2"/>
          </rPr>
          <t>Introduza uma descrição/localização  sumária do dimensionamento.</t>
        </r>
      </text>
    </comment>
    <comment ref="AO2" authorId="0" shapeId="0" xr:uid="{00000000-0006-0000-0000-000003000000}">
      <text>
        <r>
          <rPr>
            <b/>
            <sz val="10"/>
            <color indexed="8"/>
            <rFont val="Tahoma"/>
            <family val="2"/>
          </rPr>
          <t xml:space="preserve">Opcional: </t>
        </r>
        <r>
          <rPr>
            <sz val="10"/>
            <color indexed="8"/>
            <rFont val="Tahoma"/>
            <family val="2"/>
          </rPr>
          <t>Introduza a data do dimensionamento.</t>
        </r>
      </text>
    </comment>
    <comment ref="N5" authorId="0" shapeId="0" xr:uid="{00000000-0006-0000-0000-000004000000}">
      <text>
        <r>
          <rPr>
            <sz val="10"/>
            <color indexed="81"/>
            <rFont val="Tahoma"/>
            <family val="2"/>
          </rPr>
          <t xml:space="preserve">Seleccionar o </t>
        </r>
        <r>
          <rPr>
            <b/>
            <sz val="10"/>
            <color indexed="81"/>
            <rFont val="Tahoma"/>
            <family val="2"/>
          </rPr>
          <t>tipo de rede</t>
        </r>
        <r>
          <rPr>
            <sz val="10"/>
            <color indexed="81"/>
            <rFont val="Tahoma"/>
            <family val="2"/>
          </rPr>
          <t xml:space="preserve"> de incêndio a dimensionar.</t>
        </r>
      </text>
    </comment>
    <comment ref="M6" authorId="0" shapeId="0" xr:uid="{00000000-0006-0000-0000-000005000000}">
      <text>
        <r>
          <rPr>
            <sz val="10"/>
            <color indexed="81"/>
            <rFont val="Tahoma"/>
            <family val="2"/>
          </rPr>
          <t xml:space="preserve">Para seleccionar utilização de </t>
        </r>
        <r>
          <rPr>
            <b/>
            <sz val="10"/>
            <color indexed="81"/>
            <rFont val="Tahoma"/>
            <family val="2"/>
          </rPr>
          <t>B.I. DN 25</t>
        </r>
        <r>
          <rPr>
            <sz val="10"/>
            <color indexed="81"/>
            <rFont val="Tahoma"/>
            <family val="2"/>
          </rPr>
          <t xml:space="preserve">, marcar </t>
        </r>
        <r>
          <rPr>
            <b/>
            <sz val="10"/>
            <color indexed="81"/>
            <rFont val="Tahoma"/>
            <family val="2"/>
          </rPr>
          <t xml:space="preserve">X </t>
        </r>
        <r>
          <rPr>
            <sz val="10"/>
            <color indexed="81"/>
            <rFont val="Tahoma"/>
            <family val="2"/>
          </rPr>
          <t xml:space="preserve"> (valor de caudal adoptado </t>
        </r>
        <r>
          <rPr>
            <b/>
            <sz val="10"/>
            <color indexed="81"/>
            <rFont val="Tahoma"/>
            <family val="2"/>
          </rPr>
          <t>90</t>
        </r>
        <r>
          <rPr>
            <sz val="10"/>
            <color indexed="81"/>
            <rFont val="Tahoma"/>
            <family val="2"/>
          </rPr>
          <t xml:space="preserve"> l/min = </t>
        </r>
        <r>
          <rPr>
            <b/>
            <sz val="10"/>
            <color indexed="81"/>
            <rFont val="Tahoma"/>
            <family val="2"/>
          </rPr>
          <t>1,5</t>
        </r>
        <r>
          <rPr>
            <sz val="10"/>
            <color indexed="81"/>
            <rFont val="Tahoma"/>
            <family val="2"/>
          </rPr>
          <t xml:space="preserve"> l/s). 
</t>
        </r>
        <r>
          <rPr>
            <b/>
            <sz val="10"/>
            <color indexed="81"/>
            <rFont val="Tahoma"/>
            <family val="2"/>
          </rPr>
          <t>Em opção:</t>
        </r>
        <r>
          <rPr>
            <sz val="10"/>
            <color indexed="81"/>
            <rFont val="Tahoma"/>
            <family val="2"/>
          </rPr>
          <t xml:space="preserve"> inserir directamente o valor do caudal em coerência com o sistema de unidades adoptado.
</t>
        </r>
        <r>
          <rPr>
            <b/>
            <sz val="10"/>
            <color indexed="81"/>
            <rFont val="Tahoma"/>
            <family val="2"/>
          </rPr>
          <t>Requisitos aplicáveis a BIATC de acordo com a Nota Técnica n.º 13/2020 da ANEPC
Capítulo 3.4 – Pressões e Caudais mínimos (transcrição):</t>
        </r>
        <r>
          <rPr>
            <sz val="10"/>
            <color indexed="81"/>
            <rFont val="Tahoma"/>
            <family val="2"/>
          </rPr>
          <t xml:space="preserve">
No caso das BIATC, deve ser assegurado um caudal de cálculo de 1,5 l/s, devendo a pressão dinâmica mínima necessária para assegurar este caudal ser determinada por consulta da curva característica do carretel a instalar, sendo apenas aceite a instalação de bocas-de-incêndio com um coeficiente de descarga K mínimo de 42 l/(min.bar</t>
        </r>
        <r>
          <rPr>
            <vertAlign val="superscript"/>
            <sz val="10"/>
            <color indexed="81"/>
            <rFont val="Tahoma"/>
            <family val="2"/>
          </rPr>
          <t>0,5</t>
        </r>
        <r>
          <rPr>
            <sz val="10"/>
            <color indexed="81"/>
            <rFont val="Tahoma"/>
            <family val="2"/>
          </rPr>
          <t>).
O caudal instantâneo referido no parágrafo anterior pode ser reduzido até 1 l/s nos casos de instalações abrangidas pelo artigo 14.º-A do Decreto-Lei n.º 220/2008, de 12 de novembro, na redação dada pela Lei n.º 123/2019, de 18 de outubro e das instalações abrangidas pelo n.º 5 deste artigo, devendo, nestes casos utilizar-se obrigatoriamente carretéis com um coeficiente de descarga K de 64 l/(min.bar</t>
        </r>
        <r>
          <rPr>
            <vertAlign val="superscript"/>
            <sz val="10"/>
            <color indexed="81"/>
            <rFont val="Tahoma"/>
            <family val="2"/>
          </rPr>
          <t>0,5</t>
        </r>
        <r>
          <rPr>
            <sz val="10"/>
            <color indexed="81"/>
            <rFont val="Tahoma"/>
            <family val="2"/>
          </rPr>
          <t xml:space="preserve">).
</t>
        </r>
        <r>
          <rPr>
            <b/>
            <sz val="10"/>
            <color indexed="81"/>
            <rFont val="Tahoma"/>
            <family val="2"/>
          </rPr>
          <t>Nota:</t>
        </r>
        <r>
          <rPr>
            <sz val="10"/>
            <color indexed="81"/>
            <rFont val="Tahoma"/>
            <family val="2"/>
          </rPr>
          <t xml:space="preserve"> Em opção, pode ser instalada uma rede de 1.ª intervenção com BIATC, com mangueira semirrígida DN 32 e agulheta de calibre correspondente, para proteção de espaços com carga de incêndio elevada, considerando-se o mesmo número de bocas-de-incêndio a funcionar em simultâneo, devendo os restantes parâmetros de cálculo hidráulico ser apresentados pelo autor do projeto.</t>
        </r>
      </text>
    </comment>
    <comment ref="M7" authorId="0" shapeId="0" xr:uid="{00000000-0006-0000-0000-000006000000}">
      <text>
        <r>
          <rPr>
            <sz val="10"/>
            <color indexed="81"/>
            <rFont val="Tahoma"/>
            <family val="2"/>
          </rPr>
          <t xml:space="preserve">Para seleccionar o coeficiente de descarga </t>
        </r>
        <r>
          <rPr>
            <b/>
            <sz val="10"/>
            <color indexed="81"/>
            <rFont val="Tahoma"/>
            <family val="2"/>
          </rPr>
          <t>K</t>
        </r>
        <r>
          <rPr>
            <sz val="10"/>
            <color indexed="81"/>
            <rFont val="Tahoma"/>
            <family val="2"/>
          </rPr>
          <t xml:space="preserve"> normalizado da </t>
        </r>
        <r>
          <rPr>
            <b/>
            <sz val="10"/>
            <color indexed="81"/>
            <rFont val="Tahoma"/>
            <family val="2"/>
          </rPr>
          <t>B.I. DN 25</t>
        </r>
        <r>
          <rPr>
            <sz val="10"/>
            <color indexed="81"/>
            <rFont val="Tahoma"/>
            <family val="2"/>
          </rPr>
          <t xml:space="preserve">, marcar </t>
        </r>
        <r>
          <rPr>
            <b/>
            <sz val="10"/>
            <color indexed="81"/>
            <rFont val="Tahoma"/>
            <family val="2"/>
          </rPr>
          <t xml:space="preserve">X </t>
        </r>
        <r>
          <rPr>
            <sz val="10"/>
            <color indexed="81"/>
            <rFont val="Tahoma"/>
            <family val="2"/>
          </rPr>
          <t xml:space="preserve"> (valor do coeficiente adoptado </t>
        </r>
        <r>
          <rPr>
            <b/>
            <sz val="10"/>
            <color indexed="81"/>
            <rFont val="Tahoma"/>
            <family val="2"/>
          </rPr>
          <t>42</t>
        </r>
        <r>
          <rPr>
            <sz val="10"/>
            <color indexed="81"/>
            <rFont val="Tahoma"/>
            <family val="2"/>
          </rPr>
          <t xml:space="preserve"> l/min.bar</t>
        </r>
        <r>
          <rPr>
            <vertAlign val="superscript"/>
            <sz val="10"/>
            <color indexed="81"/>
            <rFont val="Tahoma"/>
            <family val="2"/>
          </rPr>
          <t>0,5</t>
        </r>
        <r>
          <rPr>
            <sz val="10"/>
            <color indexed="81"/>
            <rFont val="Tahoma"/>
            <family val="2"/>
          </rPr>
          <t xml:space="preserve">). 
</t>
        </r>
        <r>
          <rPr>
            <b/>
            <sz val="10"/>
            <color indexed="81"/>
            <rFont val="Tahoma"/>
            <family val="2"/>
          </rPr>
          <t>Em opção:</t>
        </r>
        <r>
          <rPr>
            <sz val="10"/>
            <color indexed="81"/>
            <rFont val="Tahoma"/>
            <family val="2"/>
          </rPr>
          <t xml:space="preserve"> inserir directamente o valor do coeficiente de descarga K adoptado, expresso em l/min.bar</t>
        </r>
        <r>
          <rPr>
            <vertAlign val="superscript"/>
            <sz val="10"/>
            <color indexed="81"/>
            <rFont val="Tahoma"/>
            <family val="2"/>
          </rPr>
          <t>0,5</t>
        </r>
        <r>
          <rPr>
            <sz val="10"/>
            <color indexed="81"/>
            <rFont val="Tahoma"/>
            <family val="2"/>
          </rPr>
          <t>.</t>
        </r>
      </text>
    </comment>
    <comment ref="M8" authorId="0" shapeId="0" xr:uid="{00000000-0006-0000-0000-000007000000}">
      <text>
        <r>
          <rPr>
            <sz val="10"/>
            <color indexed="81"/>
            <rFont val="Tahoma"/>
            <family val="2"/>
          </rPr>
          <t xml:space="preserve">Para seleccionar o coeficiente de descarga </t>
        </r>
        <r>
          <rPr>
            <b/>
            <sz val="10"/>
            <color indexed="81"/>
            <rFont val="Tahoma"/>
            <family val="2"/>
          </rPr>
          <t>K</t>
        </r>
        <r>
          <rPr>
            <sz val="10"/>
            <color indexed="81"/>
            <rFont val="Tahoma"/>
            <family val="2"/>
          </rPr>
          <t xml:space="preserve"> normalizado da </t>
        </r>
        <r>
          <rPr>
            <b/>
            <sz val="10"/>
            <color indexed="81"/>
            <rFont val="Tahoma"/>
            <family val="2"/>
          </rPr>
          <t>B.I. DN 25</t>
        </r>
        <r>
          <rPr>
            <sz val="10"/>
            <color indexed="81"/>
            <rFont val="Tahoma"/>
            <family val="2"/>
          </rPr>
          <t xml:space="preserve">, marcar </t>
        </r>
        <r>
          <rPr>
            <b/>
            <sz val="10"/>
            <color indexed="81"/>
            <rFont val="Tahoma"/>
            <family val="2"/>
          </rPr>
          <t xml:space="preserve">X </t>
        </r>
        <r>
          <rPr>
            <sz val="10"/>
            <color indexed="81"/>
            <rFont val="Tahoma"/>
            <family val="2"/>
          </rPr>
          <t xml:space="preserve"> (valor do coeficiente adoptado </t>
        </r>
        <r>
          <rPr>
            <b/>
            <sz val="10"/>
            <color indexed="81"/>
            <rFont val="Tahoma"/>
            <family val="2"/>
          </rPr>
          <t>64</t>
        </r>
        <r>
          <rPr>
            <sz val="10"/>
            <color indexed="81"/>
            <rFont val="Tahoma"/>
            <family val="2"/>
          </rPr>
          <t xml:space="preserve"> l/min.bar</t>
        </r>
        <r>
          <rPr>
            <vertAlign val="superscript"/>
            <sz val="10"/>
            <color indexed="81"/>
            <rFont val="Tahoma"/>
            <family val="2"/>
          </rPr>
          <t>0,5</t>
        </r>
        <r>
          <rPr>
            <sz val="10"/>
            <color indexed="81"/>
            <rFont val="Tahoma"/>
            <family val="2"/>
          </rPr>
          <t xml:space="preserve">). 
</t>
        </r>
        <r>
          <rPr>
            <b/>
            <sz val="10"/>
            <color indexed="81"/>
            <rFont val="Tahoma"/>
            <family val="2"/>
          </rPr>
          <t>Em opção:</t>
        </r>
        <r>
          <rPr>
            <sz val="10"/>
            <color indexed="81"/>
            <rFont val="Tahoma"/>
            <family val="2"/>
          </rPr>
          <t xml:space="preserve"> inserir directamente o valor do coeficiente de descarga K adoptado, expresso em l/min.bar</t>
        </r>
        <r>
          <rPr>
            <vertAlign val="superscript"/>
            <sz val="10"/>
            <color indexed="81"/>
            <rFont val="Tahoma"/>
            <family val="2"/>
          </rPr>
          <t>0,5</t>
        </r>
        <r>
          <rPr>
            <sz val="10"/>
            <color indexed="81"/>
            <rFont val="Tahoma"/>
            <family val="2"/>
          </rPr>
          <t>.</t>
        </r>
      </text>
    </comment>
    <comment ref="M9" authorId="0" shapeId="0" xr:uid="{00000000-0006-0000-0000-000008000000}">
      <text>
        <r>
          <rPr>
            <sz val="10"/>
            <color indexed="81"/>
            <rFont val="Tahoma"/>
            <family val="2"/>
          </rPr>
          <t xml:space="preserve">Para seleccionar utilização de </t>
        </r>
        <r>
          <rPr>
            <b/>
            <sz val="10"/>
            <color indexed="81"/>
            <rFont val="Tahoma"/>
            <family val="2"/>
          </rPr>
          <t>BI DN 50</t>
        </r>
        <r>
          <rPr>
            <sz val="10"/>
            <color indexed="81"/>
            <rFont val="Tahoma"/>
            <family val="2"/>
          </rPr>
          <t xml:space="preserve">, marcar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(valor de caudal adoptado = </t>
        </r>
        <r>
          <rPr>
            <b/>
            <sz val="10"/>
            <color indexed="81"/>
            <rFont val="Tahoma"/>
            <family val="2"/>
          </rPr>
          <t>180</t>
        </r>
        <r>
          <rPr>
            <sz val="10"/>
            <color indexed="81"/>
            <rFont val="Tahoma"/>
            <family val="2"/>
          </rPr>
          <t xml:space="preserve"> l/min = </t>
        </r>
        <r>
          <rPr>
            <b/>
            <sz val="10"/>
            <color indexed="81"/>
            <rFont val="Tahoma"/>
            <family val="2"/>
          </rPr>
          <t>3,0</t>
        </r>
        <r>
          <rPr>
            <sz val="10"/>
            <color indexed="81"/>
            <rFont val="Tahoma"/>
            <family val="2"/>
          </rPr>
          <t xml:space="preserve"> l/s no caso de </t>
        </r>
        <r>
          <rPr>
            <b/>
            <sz val="10"/>
            <color indexed="81"/>
            <rFont val="Tahoma"/>
            <family val="2"/>
          </rPr>
          <t>Redes Húmidas</t>
        </r>
        <r>
          <rPr>
            <sz val="10"/>
            <color indexed="81"/>
            <rFont val="Tahoma"/>
            <family val="2"/>
          </rPr>
          <t xml:space="preserve"> e no caso de </t>
        </r>
        <r>
          <rPr>
            <b/>
            <sz val="10"/>
            <color indexed="81"/>
            <rFont val="Tahoma"/>
            <family val="2"/>
          </rPr>
          <t>Colunas Secas)</t>
        </r>
        <r>
          <rPr>
            <sz val="10"/>
            <color indexed="81"/>
            <rFont val="Tahoma"/>
            <family val="2"/>
          </rPr>
          <t>.</t>
        </r>
        <r>
          <rPr>
            <b/>
            <sz val="10"/>
            <color indexed="81"/>
            <rFont val="Tahoma"/>
            <family val="2"/>
          </rPr>
          <t xml:space="preserve"> 
Em opção:</t>
        </r>
        <r>
          <rPr>
            <sz val="10"/>
            <color indexed="81"/>
            <rFont val="Tahoma"/>
            <family val="2"/>
          </rPr>
          <t xml:space="preserve"> inserir directamente o valor do caudal em coerência com o sistema de unidades adoptado.
</t>
        </r>
        <r>
          <rPr>
            <b/>
            <sz val="10"/>
            <color indexed="81"/>
            <rFont val="Tahoma"/>
            <family val="2"/>
          </rPr>
          <t xml:space="preserve">
Requisitos aplicáveis a BIATT de acordo com a Nota Técnica n.º 13/2020 da ANEPC
Capítulo 3.4 – Pressões e Caudais mínimos (transcrição):
</t>
        </r>
        <r>
          <rPr>
            <sz val="10"/>
            <color indexed="81"/>
            <rFont val="Tahoma"/>
            <family val="2"/>
          </rPr>
          <t xml:space="preserve">
Nas bocas de incêndio (BI ou BIATT), o valor mínimo de caudal a considerar na boca-de-incêndio mais desfavorável é de 3 l/s, com metade delas em funcionamento, num máximo de quatro, sendo apenas aceites bocas-de-incêndio com coeficiente de descarga K igual a 85 l/(min.bar</t>
        </r>
        <r>
          <rPr>
            <vertAlign val="superscript"/>
            <sz val="10"/>
            <color indexed="81"/>
            <rFont val="Tahoma"/>
            <family val="2"/>
          </rPr>
          <t>0,5</t>
        </r>
        <r>
          <rPr>
            <sz val="10"/>
            <color indexed="81"/>
            <rFont val="Tahoma"/>
            <family val="2"/>
          </rPr>
          <t>).
A pressão deve ser medida na boca mais desfavorável, local onde deve ser colocado manómetro que a confirme.</t>
        </r>
      </text>
    </comment>
    <comment ref="M10" authorId="0" shapeId="0" xr:uid="{00000000-0006-0000-0000-000009000000}">
      <text>
        <r>
          <rPr>
            <sz val="10"/>
            <color indexed="81"/>
            <rFont val="Tahoma"/>
            <family val="2"/>
          </rPr>
          <t xml:space="preserve">Para seleccionar o coeficiente de descarga </t>
        </r>
        <r>
          <rPr>
            <b/>
            <sz val="10"/>
            <color indexed="81"/>
            <rFont val="Tahoma"/>
            <family val="2"/>
          </rPr>
          <t>K</t>
        </r>
        <r>
          <rPr>
            <sz val="10"/>
            <color indexed="81"/>
            <rFont val="Tahoma"/>
            <family val="2"/>
          </rPr>
          <t xml:space="preserve"> normalizado da </t>
        </r>
        <r>
          <rPr>
            <b/>
            <sz val="10"/>
            <color indexed="81"/>
            <rFont val="Tahoma"/>
            <family val="2"/>
          </rPr>
          <t>B.I. DN 50</t>
        </r>
        <r>
          <rPr>
            <sz val="10"/>
            <color indexed="81"/>
            <rFont val="Tahoma"/>
            <family val="2"/>
          </rPr>
          <t xml:space="preserve">, marcar </t>
        </r>
        <r>
          <rPr>
            <b/>
            <sz val="10"/>
            <color indexed="81"/>
            <rFont val="Tahoma"/>
            <family val="2"/>
          </rPr>
          <t xml:space="preserve">X </t>
        </r>
        <r>
          <rPr>
            <sz val="10"/>
            <color indexed="81"/>
            <rFont val="Tahoma"/>
            <family val="2"/>
          </rPr>
          <t xml:space="preserve"> (valor do coeficiente adoptado </t>
        </r>
        <r>
          <rPr>
            <b/>
            <sz val="10"/>
            <color indexed="81"/>
            <rFont val="Tahoma"/>
            <family val="2"/>
          </rPr>
          <t>85</t>
        </r>
        <r>
          <rPr>
            <sz val="10"/>
            <color indexed="81"/>
            <rFont val="Tahoma"/>
            <family val="2"/>
          </rPr>
          <t xml:space="preserve"> l/min.bar</t>
        </r>
        <r>
          <rPr>
            <vertAlign val="superscript"/>
            <sz val="10"/>
            <color indexed="81"/>
            <rFont val="Tahoma"/>
            <family val="2"/>
          </rPr>
          <t>0,5</t>
        </r>
        <r>
          <rPr>
            <sz val="10"/>
            <color indexed="81"/>
            <rFont val="Tahoma"/>
            <family val="2"/>
          </rPr>
          <t xml:space="preserve">). 
</t>
        </r>
        <r>
          <rPr>
            <b/>
            <sz val="10"/>
            <color indexed="81"/>
            <rFont val="Tahoma"/>
            <family val="2"/>
          </rPr>
          <t>Em opção:</t>
        </r>
        <r>
          <rPr>
            <sz val="10"/>
            <color indexed="81"/>
            <rFont val="Tahoma"/>
            <family val="2"/>
          </rPr>
          <t xml:space="preserve"> inserir directamente o valor do coeficiente de descarga K adoptado, expresso em l/min.bar</t>
        </r>
        <r>
          <rPr>
            <vertAlign val="superscript"/>
            <sz val="10"/>
            <color indexed="81"/>
            <rFont val="Tahoma"/>
            <family val="2"/>
          </rPr>
          <t>0,5</t>
        </r>
        <r>
          <rPr>
            <sz val="10"/>
            <color indexed="81"/>
            <rFont val="Tahoma"/>
            <family val="2"/>
          </rPr>
          <t>.</t>
        </r>
      </text>
    </comment>
    <comment ref="M11" authorId="0" shapeId="0" xr:uid="{00000000-0006-0000-0000-00000A000000}">
      <text>
        <r>
          <rPr>
            <sz val="10"/>
            <color indexed="81"/>
            <rFont val="Tahoma"/>
            <family val="2"/>
          </rPr>
          <t xml:space="preserve">Impor, </t>
        </r>
        <r>
          <rPr>
            <b/>
            <sz val="10"/>
            <color indexed="81"/>
            <rFont val="Tahoma"/>
            <family val="2"/>
          </rPr>
          <t>se necessário</t>
        </r>
        <r>
          <rPr>
            <sz val="10"/>
            <color indexed="81"/>
            <rFont val="Tahoma"/>
            <family val="2"/>
          </rPr>
          <t>, o valor da Pressão Mínima em cada Boca de Incêndio, em coerência com o sistema de unidades adoptado.</t>
        </r>
      </text>
    </comment>
    <comment ref="AQ11" authorId="0" shapeId="0" xr:uid="{00000000-0006-0000-0000-00000B000000}">
      <text>
        <r>
          <rPr>
            <sz val="10"/>
            <color indexed="81"/>
            <rFont val="Tahoma"/>
            <family val="2"/>
          </rPr>
          <t>Impor outro valor precentual para o rendimento no cálculo da potência</t>
        </r>
        <r>
          <rPr>
            <sz val="9"/>
            <color indexed="81"/>
            <rFont val="Tahoma"/>
            <family val="2"/>
          </rPr>
          <t xml:space="preserve"> (por defeito considera um rendimento de </t>
        </r>
        <r>
          <rPr>
            <b/>
            <sz val="9"/>
            <color indexed="81"/>
            <rFont val="Tahoma"/>
            <family val="2"/>
          </rPr>
          <t>75 %</t>
        </r>
        <r>
          <rPr>
            <sz val="9"/>
            <color indexed="81"/>
            <rFont val="Tahoma"/>
            <family val="2"/>
          </rPr>
          <t>)</t>
        </r>
        <r>
          <rPr>
            <sz val="10"/>
            <color indexed="81"/>
            <rFont val="Tahoma"/>
            <family val="2"/>
          </rPr>
          <t>.</t>
        </r>
      </text>
    </comment>
    <comment ref="M12" authorId="0" shapeId="0" xr:uid="{00000000-0006-0000-0000-00000C000000}">
      <text>
        <r>
          <rPr>
            <sz val="10"/>
            <color indexed="81"/>
            <rFont val="Tahoma"/>
            <family val="2"/>
          </rPr>
          <t xml:space="preserve">Impor, </t>
        </r>
        <r>
          <rPr>
            <b/>
            <sz val="10"/>
            <color indexed="81"/>
            <rFont val="Tahoma"/>
            <family val="2"/>
          </rPr>
          <t>se necessário</t>
        </r>
        <r>
          <rPr>
            <sz val="10"/>
            <color indexed="81"/>
            <rFont val="Tahoma"/>
            <family val="2"/>
          </rPr>
          <t>, o valor da Pressão Máxima de Abastecimento da instalação, em coerência com o sistema de unidades adoptado.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Nota</t>
        </r>
        <r>
          <rPr>
            <sz val="9"/>
            <color indexed="81"/>
            <rFont val="Tahoma"/>
            <family val="2"/>
          </rPr>
          <t xml:space="preserve">: Este valor deverá ser </t>
        </r>
        <r>
          <rPr>
            <b/>
            <sz val="9"/>
            <color indexed="81"/>
            <rFont val="Tahoma"/>
            <family val="2"/>
          </rPr>
          <t>fixado / ajustado</t>
        </r>
        <r>
          <rPr>
            <sz val="9"/>
            <color indexed="81"/>
            <rFont val="Tahoma"/>
            <family val="2"/>
          </rPr>
          <t xml:space="preserve"> após o dimensionamento, para um nível igual ou superior ao valor calculado da </t>
        </r>
        <r>
          <rPr>
            <b/>
            <sz val="9"/>
            <color indexed="81"/>
            <rFont val="Tahoma"/>
            <family val="2"/>
          </rPr>
          <t>Necessidade de Pressão</t>
        </r>
        <r>
          <rPr>
            <sz val="9"/>
            <color indexed="81"/>
            <rFont val="Tahoma"/>
            <family val="2"/>
          </rPr>
          <t xml:space="preserve">. </t>
        </r>
      </text>
    </comment>
    <comment ref="M13" authorId="0" shapeId="0" xr:uid="{00000000-0006-0000-0000-00000D000000}">
      <text>
        <r>
          <rPr>
            <sz val="10"/>
            <color indexed="81"/>
            <rFont val="Tahoma"/>
            <family val="2"/>
          </rPr>
          <t xml:space="preserve">Introduzir o </t>
        </r>
        <r>
          <rPr>
            <b/>
            <sz val="10"/>
            <color indexed="81"/>
            <rFont val="Tahoma"/>
            <family val="2"/>
          </rPr>
          <t xml:space="preserve">número total de Bocas de Incêndio existentes </t>
        </r>
        <r>
          <rPr>
            <sz val="10"/>
            <color indexed="81"/>
            <rFont val="Tahoma"/>
            <family val="2"/>
          </rPr>
          <t xml:space="preserve">na Rede de Segurança Contra Incêndios. </t>
        </r>
      </text>
    </comment>
    <comment ref="AN13" authorId="0" shapeId="0" xr:uid="{96F066C3-937E-40B8-B618-8FB3549D802B}">
      <text>
        <r>
          <rPr>
            <sz val="10"/>
            <color indexed="81"/>
            <rFont val="Tahoma"/>
            <family val="2"/>
          </rPr>
          <t xml:space="preserve">O volume do reservatório é calculado com base num caudal mínimo correspondente ao caudal de sobrecarga (=1,4xNecessidade de caudal). Em conformidade com a norma </t>
        </r>
        <r>
          <rPr>
            <b/>
            <sz val="10"/>
            <color indexed="81"/>
            <rFont val="Tahoma"/>
            <family val="2"/>
          </rPr>
          <t>EN 12845</t>
        </r>
        <r>
          <rPr>
            <sz val="10"/>
            <color indexed="81"/>
            <rFont val="Tahoma"/>
            <family val="2"/>
          </rPr>
          <t xml:space="preserve"> e a </t>
        </r>
        <r>
          <rPr>
            <b/>
            <sz val="10"/>
            <color indexed="81"/>
            <rFont val="Tahoma"/>
            <family val="2"/>
          </rPr>
          <t>Nota Técnica n.º 15 da ANEPC</t>
        </r>
        <r>
          <rPr>
            <sz val="10"/>
            <color indexed="81"/>
            <rFont val="Tahoma"/>
            <family val="2"/>
          </rPr>
          <t xml:space="preserve"> (Autoridade Nacional de Emergência e Proteção Civil), a bomba deve ser capaz de fornecer 140% da necessidade de caudal a uma pressão não inferior a 70% da necessidade de pressão.</t>
        </r>
      </text>
    </comment>
    <comment ref="AQ13" authorId="0" shapeId="0" xr:uid="{00000000-0006-0000-0000-00000E000000}">
      <text>
        <r>
          <rPr>
            <sz val="10"/>
            <color indexed="81"/>
            <rFont val="Tahoma"/>
            <family val="2"/>
          </rPr>
          <t xml:space="preserve">Introduzir o valor da autonomia temporal da R.I. (em </t>
        </r>
        <r>
          <rPr>
            <b/>
            <sz val="10"/>
            <color indexed="81"/>
            <rFont val="Tahoma"/>
            <family val="2"/>
          </rPr>
          <t>minutos</t>
        </r>
        <r>
          <rPr>
            <sz val="10"/>
            <color indexed="81"/>
            <rFont val="Tahoma"/>
            <family val="2"/>
          </rPr>
          <t xml:space="preserve">). Por defeito, é estabelecido um valor de </t>
        </r>
        <r>
          <rPr>
            <b/>
            <sz val="10"/>
            <color indexed="81"/>
            <rFont val="Tahoma"/>
            <family val="2"/>
          </rPr>
          <t>60 minutos</t>
        </r>
        <r>
          <rPr>
            <sz val="10"/>
            <color indexed="81"/>
            <rFont val="Tahoma"/>
            <family val="2"/>
          </rPr>
          <t xml:space="preserve">.
O volume do reservatório é calculado com base num caudal mínimo correspondente ao caudal de sobrecarga (=1,4xNecessidade de caudal). Em conformidade com a norma </t>
        </r>
        <r>
          <rPr>
            <b/>
            <sz val="10"/>
            <color indexed="81"/>
            <rFont val="Tahoma"/>
            <family val="2"/>
          </rPr>
          <t>EN 12845</t>
        </r>
        <r>
          <rPr>
            <sz val="10"/>
            <color indexed="81"/>
            <rFont val="Tahoma"/>
            <family val="2"/>
          </rPr>
          <t xml:space="preserve"> e a </t>
        </r>
        <r>
          <rPr>
            <b/>
            <sz val="10"/>
            <color indexed="81"/>
            <rFont val="Tahoma"/>
            <family val="2"/>
          </rPr>
          <t>Nota Técnica n.º 15 da ANEPC</t>
        </r>
        <r>
          <rPr>
            <sz val="10"/>
            <color indexed="81"/>
            <rFont val="Tahoma"/>
            <family val="2"/>
          </rPr>
          <t xml:space="preserve"> (Autoridade Nacional de Emergência e Proteção Civil), a bomba deve ser capaz de fornecer 140% da necessidade de caudal a uma pressão não inferior a 70% da necessidade de pressão.</t>
        </r>
      </text>
    </comment>
    <comment ref="M14" authorId="0" shapeId="0" xr:uid="{00000000-0006-0000-0000-00000F000000}">
      <text>
        <r>
          <rPr>
            <sz val="10"/>
            <color indexed="81"/>
            <rFont val="Tahoma"/>
            <family val="2"/>
          </rPr>
          <t xml:space="preserve">Introduzir o </t>
        </r>
        <r>
          <rPr>
            <b/>
            <sz val="10"/>
            <color indexed="81"/>
            <rFont val="Tahoma"/>
            <family val="2"/>
          </rPr>
          <t xml:space="preserve">número máximo de Bocas de Incêndio para funcionamento simultâneo </t>
        </r>
        <r>
          <rPr>
            <sz val="10"/>
            <color indexed="81"/>
            <rFont val="Tahoma"/>
            <family val="2"/>
          </rPr>
          <t xml:space="preserve">(por defeito são consideradas </t>
        </r>
        <r>
          <rPr>
            <b/>
            <sz val="10"/>
            <color indexed="81"/>
            <rFont val="Tahoma"/>
            <family val="2"/>
          </rPr>
          <t>4 BI</t>
        </r>
        <r>
          <rPr>
            <sz val="10"/>
            <color indexed="81"/>
            <rFont val="Tahoma"/>
            <family val="2"/>
          </rPr>
          <t xml:space="preserve"> em funcionamento simultâneo).
</t>
        </r>
        <r>
          <rPr>
            <b/>
            <sz val="10"/>
            <color indexed="81"/>
            <rFont val="Tahoma"/>
            <family val="2"/>
          </rPr>
          <t xml:space="preserve">
Requisito aplicável de acordo com a Nota Técnica n.º 13/2020 da ANEPC - Capítulo 3.4</t>
        </r>
        <r>
          <rPr>
            <sz val="10"/>
            <color indexed="81"/>
            <rFont val="Tahoma"/>
            <family val="2"/>
          </rPr>
          <t>:
No cálculo devem considerar-se em funcionamento simultâneo metade das bocas-de-incêndio, BIATC (se apenas existirem redes de 1.ª intervenção) ou BIATT (se existirem redes de 1.ª intervenção e redes de 2.ª intervenção), num máximo de quatro.</t>
        </r>
      </text>
    </comment>
    <comment ref="M15" authorId="1" shapeId="0" xr:uid="{00000000-0006-0000-0000-000019000000}">
      <text>
        <r>
          <rPr>
            <sz val="10"/>
            <color indexed="81"/>
            <rFont val="Tahoma"/>
            <family val="2"/>
          </rPr>
          <t xml:space="preserve">Introduzir a </t>
        </r>
        <r>
          <rPr>
            <b/>
            <sz val="10"/>
            <color indexed="81"/>
            <rFont val="Tahoma"/>
            <family val="2"/>
          </rPr>
          <t xml:space="preserve">velocidade de escoamento admissível </t>
        </r>
        <r>
          <rPr>
            <sz val="10"/>
            <color indexed="81"/>
            <rFont val="Tahoma"/>
            <family val="2"/>
          </rPr>
          <t>caso seja diferente do valor proposto por defeito.</t>
        </r>
      </text>
    </comment>
    <comment ref="AM15" authorId="0" shapeId="0" xr:uid="{00000000-0006-0000-0000-000011000000}">
      <text>
        <r>
          <rPr>
            <sz val="10"/>
            <color indexed="81"/>
            <rFont val="Tahoma"/>
            <family val="2"/>
          </rPr>
          <t xml:space="preserve">Por defeito, a dimensão da tubagem de aspiração é estabelecida em conformidade com a norma </t>
        </r>
        <r>
          <rPr>
            <b/>
            <sz val="10"/>
            <color indexed="81"/>
            <rFont val="Tahoma"/>
            <family val="2"/>
          </rPr>
          <t>EN 12845</t>
        </r>
        <r>
          <rPr>
            <sz val="10"/>
            <color indexed="81"/>
            <rFont val="Tahoma"/>
            <family val="2"/>
          </rPr>
          <t xml:space="preserve"> e a </t>
        </r>
        <r>
          <rPr>
            <b/>
            <sz val="10"/>
            <color indexed="81"/>
            <rFont val="Tahoma"/>
            <family val="2"/>
          </rPr>
          <t>Nota Técnica n.º 15 da ANEPC</t>
        </r>
        <r>
          <rPr>
            <sz val="10"/>
            <color indexed="81"/>
            <rFont val="Tahoma"/>
            <family val="2"/>
          </rPr>
          <t xml:space="preserve"> (Autoridade Nacional de Emergência e Proteção Civil). Estando sujeita aos seguintes requisitos:
</t>
        </r>
        <r>
          <rPr>
            <b/>
            <sz val="10"/>
            <color indexed="81"/>
            <rFont val="Tahoma"/>
            <family val="2"/>
          </rPr>
          <t>1. Quando em aspiração positiva:</t>
        </r>
        <r>
          <rPr>
            <sz val="10"/>
            <color indexed="81"/>
            <rFont val="Tahoma"/>
            <family val="2"/>
          </rPr>
          <t xml:space="preserve"> deve ter uma dimensão nominal mínima de DN 65 e ser igual ou superior à dimensão máxima da tubagem de compressão. A respectiva velocidade de escoamento não deve exceder 1,8 m/s para o caudal de sobrecarga.
</t>
        </r>
        <r>
          <rPr>
            <b/>
            <sz val="10"/>
            <color indexed="81"/>
            <rFont val="Tahoma"/>
            <family val="2"/>
          </rPr>
          <t>2. Quando em aspiração negativa:</t>
        </r>
        <r>
          <rPr>
            <sz val="10"/>
            <color indexed="81"/>
            <rFont val="Tahoma"/>
            <family val="2"/>
          </rPr>
          <t xml:space="preserve"> deve ter uma dimensão nominal mínima DN 80 e ser igual ou superior à dimensão máxima da tubagem de compressão. A respectiva velocidade de escoamento não deve exceder 1,5 m/s para o caudal de sobrecarga.
</t>
        </r>
        <r>
          <rPr>
            <b/>
            <sz val="10"/>
            <color indexed="81"/>
            <rFont val="Tahoma"/>
            <family val="2"/>
          </rPr>
          <t>Nota:</t>
        </r>
        <r>
          <rPr>
            <sz val="10"/>
            <color indexed="81"/>
            <rFont val="Tahoma"/>
            <family val="2"/>
          </rPr>
          <t xml:space="preserve"> o caudal de sobrecarga corresponde a 140% da necessidade de caudal em condições críticas de pressão.
Caso pretenda adoptar como valor do diâmetro da tubagem de aspiração, o imediatamente acima do maior diâmetro da tubagem de compressão, marcar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>.</t>
        </r>
      </text>
    </comment>
    <comment ref="AT15" authorId="0" shapeId="0" xr:uid="{00000000-0006-0000-0000-000012000000}">
      <text>
        <r>
          <rPr>
            <sz val="10"/>
            <color indexed="81"/>
            <rFont val="Tahoma"/>
            <family val="2"/>
          </rPr>
          <t>O diâmetro interior da tubagem de aspiração foi adoptado como o imediatamente acima do maior diâmetro da tubagem de compressão.</t>
        </r>
      </text>
    </comment>
    <comment ref="M16" authorId="0" shapeId="0" xr:uid="{00000000-0006-0000-0000-000010000000}">
      <text>
        <r>
          <rPr>
            <sz val="10"/>
            <color indexed="81"/>
            <rFont val="Tahoma"/>
            <family val="2"/>
          </rPr>
          <t xml:space="preserve">Impor, </t>
        </r>
        <r>
          <rPr>
            <b/>
            <sz val="10"/>
            <color indexed="81"/>
            <rFont val="Tahoma"/>
            <family val="2"/>
          </rPr>
          <t>se necessário</t>
        </r>
        <r>
          <rPr>
            <sz val="10"/>
            <color indexed="81"/>
            <rFont val="Tahoma"/>
            <family val="2"/>
          </rPr>
          <t xml:space="preserve">, o valor percentual de afectação das perdas de carga locais (em </t>
        </r>
        <r>
          <rPr>
            <b/>
            <sz val="10"/>
            <color indexed="81"/>
            <rFont val="Tahoma"/>
            <family val="2"/>
          </rPr>
          <t>%</t>
        </r>
        <r>
          <rPr>
            <sz val="10"/>
            <color indexed="81"/>
            <rFont val="Tahoma"/>
            <family val="2"/>
          </rPr>
          <t>).</t>
        </r>
      </text>
    </comment>
    <comment ref="AQ16" authorId="0" shapeId="0" xr:uid="{00000000-0006-0000-0000-000014000000}">
      <text>
        <r>
          <rPr>
            <sz val="10"/>
            <color indexed="81"/>
            <rFont val="Tahoma"/>
            <family val="2"/>
          </rPr>
          <t xml:space="preserve">Introduzir o comprimento da tubagem de aspiração (em </t>
        </r>
        <r>
          <rPr>
            <b/>
            <sz val="10"/>
            <color indexed="81"/>
            <rFont val="Tahoma"/>
            <family val="2"/>
          </rPr>
          <t>metros</t>
        </r>
        <r>
          <rPr>
            <sz val="10"/>
            <color indexed="81"/>
            <rFont val="Tahoma"/>
            <family val="2"/>
          </rPr>
          <t>).</t>
        </r>
      </text>
    </comment>
    <comment ref="AT16" authorId="0" shapeId="0" xr:uid="{00000000-0006-0000-0000-000015000000}">
      <text>
        <r>
          <rPr>
            <sz val="10"/>
            <color indexed="81"/>
            <rFont val="Tahoma"/>
            <family val="2"/>
          </rPr>
          <t xml:space="preserve">Introduzir o comprimento da tubagem de aspiração (em </t>
        </r>
        <r>
          <rPr>
            <b/>
            <sz val="10"/>
            <color indexed="81"/>
            <rFont val="Tahoma"/>
            <family val="2"/>
          </rPr>
          <t>metros</t>
        </r>
        <r>
          <rPr>
            <sz val="10"/>
            <color indexed="81"/>
            <rFont val="Tahoma"/>
            <family val="2"/>
          </rPr>
          <t>).</t>
        </r>
      </text>
    </comment>
    <comment ref="M17" authorId="0" shapeId="0" xr:uid="{00000000-0006-0000-0000-000013000000}">
      <text>
        <r>
          <rPr>
            <sz val="10"/>
            <color indexed="81"/>
            <rFont val="Tahoma"/>
            <family val="2"/>
          </rPr>
          <t xml:space="preserve">Caso pretenda efectuar o dimensionamento utilizando a fórmula de </t>
        </r>
        <r>
          <rPr>
            <b/>
            <sz val="10"/>
            <color indexed="81"/>
            <rFont val="Tahoma"/>
            <family val="2"/>
          </rPr>
          <t>Flamant</t>
        </r>
        <r>
          <rPr>
            <sz val="10"/>
            <color indexed="81"/>
            <rFont val="Tahoma"/>
            <family val="2"/>
          </rPr>
          <t xml:space="preserve">, marcar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>.</t>
        </r>
      </text>
    </comment>
    <comment ref="AQ17" authorId="0" shapeId="0" xr:uid="{00000000-0006-0000-0000-00001A000000}">
      <text>
        <r>
          <rPr>
            <sz val="10"/>
            <color indexed="81"/>
            <rFont val="Tahoma"/>
            <family val="2"/>
          </rPr>
          <t xml:space="preserve">Introduzir o desnível da tubagem de aspiração (em </t>
        </r>
        <r>
          <rPr>
            <b/>
            <sz val="10"/>
            <color indexed="81"/>
            <rFont val="Tahoma"/>
            <family val="2"/>
          </rPr>
          <t>metros</t>
        </r>
        <r>
          <rPr>
            <sz val="10"/>
            <color indexed="81"/>
            <rFont val="Tahoma"/>
            <family val="2"/>
          </rPr>
          <t>).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vertAlign val="superscript"/>
            <sz val="11"/>
            <color indexed="81"/>
            <rFont val="Tahoma"/>
            <family val="2"/>
          </rPr>
          <t>1)</t>
        </r>
        <r>
          <rPr>
            <sz val="9"/>
            <color indexed="81"/>
            <rFont val="Tahoma"/>
            <family val="2"/>
          </rPr>
          <t xml:space="preserve"> O valor da altura ou desnível deve ser </t>
        </r>
        <r>
          <rPr>
            <b/>
            <sz val="9"/>
            <color indexed="81"/>
            <rFont val="Tahoma"/>
            <family val="2"/>
          </rPr>
          <t xml:space="preserve">positivo (+) se a tubagem for ascendente </t>
        </r>
        <r>
          <rPr>
            <sz val="9"/>
            <color indexed="81"/>
            <rFont val="Tahoma"/>
            <family val="2"/>
          </rPr>
          <t xml:space="preserve">e </t>
        </r>
        <r>
          <rPr>
            <b/>
            <sz val="9"/>
            <color indexed="81"/>
            <rFont val="Tahoma"/>
            <family val="2"/>
          </rPr>
          <t>negativo (-) se a tubagem for descendente</t>
        </r>
        <r>
          <rPr>
            <sz val="9"/>
            <color indexed="81"/>
            <rFont val="Tahoma"/>
            <family val="2"/>
          </rPr>
          <t>.</t>
        </r>
      </text>
    </comment>
    <comment ref="AT17" authorId="0" shapeId="0" xr:uid="{00000000-0006-0000-0000-00001B000000}">
      <text>
        <r>
          <rPr>
            <sz val="10"/>
            <color indexed="81"/>
            <rFont val="Tahoma"/>
            <family val="2"/>
          </rPr>
          <t xml:space="preserve">Introduzir o desnível da tubagem de aspiração (em </t>
        </r>
        <r>
          <rPr>
            <b/>
            <sz val="10"/>
            <color indexed="81"/>
            <rFont val="Tahoma"/>
            <family val="2"/>
          </rPr>
          <t>metros</t>
        </r>
        <r>
          <rPr>
            <sz val="10"/>
            <color indexed="81"/>
            <rFont val="Tahoma"/>
            <family val="2"/>
          </rPr>
          <t>).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vertAlign val="superscript"/>
            <sz val="11"/>
            <color indexed="81"/>
            <rFont val="Tahoma"/>
            <family val="2"/>
          </rPr>
          <t>1)</t>
        </r>
        <r>
          <rPr>
            <sz val="9"/>
            <color indexed="81"/>
            <rFont val="Tahoma"/>
            <family val="2"/>
          </rPr>
          <t xml:space="preserve"> O valor da altura ou desnível deve ser </t>
        </r>
        <r>
          <rPr>
            <b/>
            <sz val="9"/>
            <color indexed="81"/>
            <rFont val="Tahoma"/>
            <family val="2"/>
          </rPr>
          <t xml:space="preserve">positivo (+) se a tubagem for ascendente </t>
        </r>
        <r>
          <rPr>
            <sz val="9"/>
            <color indexed="81"/>
            <rFont val="Tahoma"/>
            <family val="2"/>
          </rPr>
          <t xml:space="preserve">e </t>
        </r>
        <r>
          <rPr>
            <b/>
            <sz val="9"/>
            <color indexed="81"/>
            <rFont val="Tahoma"/>
            <family val="2"/>
          </rPr>
          <t>negativo (-) se a tubagem for descendente</t>
        </r>
        <r>
          <rPr>
            <sz val="9"/>
            <color indexed="81"/>
            <rFont val="Tahoma"/>
            <family val="2"/>
          </rPr>
          <t>.</t>
        </r>
      </text>
    </comment>
    <comment ref="M18" authorId="0" shapeId="0" xr:uid="{B40724A4-9454-4026-8044-80632D54D4FC}">
      <text>
        <r>
          <rPr>
            <sz val="10"/>
            <color indexed="81"/>
            <rFont val="Tahoma"/>
            <family val="2"/>
          </rPr>
          <t>Impor,</t>
        </r>
        <r>
          <rPr>
            <b/>
            <sz val="10"/>
            <color indexed="81"/>
            <rFont val="Tahoma"/>
            <family val="2"/>
          </rPr>
          <t xml:space="preserve"> se necessário,</t>
        </r>
        <r>
          <rPr>
            <sz val="10"/>
            <color indexed="81"/>
            <rFont val="Tahoma"/>
            <family val="2"/>
          </rPr>
          <t xml:space="preserve"> o valor da constante de rugosidade (</t>
        </r>
        <r>
          <rPr>
            <b/>
            <sz val="10"/>
            <color indexed="81"/>
            <rFont val="Tahoma"/>
            <family val="2"/>
          </rPr>
          <t>C</t>
        </r>
        <r>
          <rPr>
            <sz val="10"/>
            <color indexed="81"/>
            <rFont val="Tahoma"/>
            <family val="2"/>
          </rPr>
          <t xml:space="preserve"> - </t>
        </r>
        <r>
          <rPr>
            <b/>
            <sz val="10"/>
            <color indexed="81"/>
            <rFont val="Tahoma"/>
            <family val="2"/>
          </rPr>
          <t>Fórmula de Hazen &amp; Williams</t>
        </r>
        <r>
          <rPr>
            <sz val="10"/>
            <color indexed="81"/>
            <rFont val="Tahoma"/>
            <family val="2"/>
          </rPr>
          <t xml:space="preserve"> ou</t>
        </r>
        <r>
          <rPr>
            <b/>
            <sz val="10"/>
            <color indexed="81"/>
            <rFont val="Tahoma"/>
            <family val="2"/>
          </rPr>
          <t xml:space="preserve"> b</t>
        </r>
        <r>
          <rPr>
            <sz val="10"/>
            <color indexed="81"/>
            <rFont val="Tahoma"/>
            <family val="2"/>
          </rPr>
          <t xml:space="preserve"> - </t>
        </r>
        <r>
          <rPr>
            <b/>
            <sz val="10"/>
            <color indexed="81"/>
            <rFont val="Tahoma"/>
            <family val="2"/>
          </rPr>
          <t>Fórmula de Flamant</t>
        </r>
        <r>
          <rPr>
            <sz val="10"/>
            <color indexed="81"/>
            <rFont val="Tahoma"/>
            <family val="2"/>
          </rPr>
          <t>) para tubos de aço na condução de água fria.</t>
        </r>
      </text>
    </comment>
    <comment ref="AQ18" authorId="0" shapeId="0" xr:uid="{00000000-0006-0000-0000-000017000000}">
      <text>
        <r>
          <rPr>
            <b/>
            <sz val="10"/>
            <color indexed="81"/>
            <rFont val="Tahoma"/>
            <family val="2"/>
          </rPr>
          <t xml:space="preserve">Opcional: </t>
        </r>
        <r>
          <rPr>
            <sz val="10"/>
            <color indexed="81"/>
            <rFont val="Tahoma"/>
            <family val="2"/>
          </rPr>
          <t xml:space="preserve">Introduzir as perdas de carga locais (em </t>
        </r>
        <r>
          <rPr>
            <b/>
            <sz val="10"/>
            <color indexed="81"/>
            <rFont val="Tahoma"/>
            <family val="2"/>
          </rPr>
          <t>metros</t>
        </r>
        <r>
          <rPr>
            <sz val="10"/>
            <color indexed="81"/>
            <rFont val="Tahoma"/>
            <family val="2"/>
          </rPr>
          <t>) referentes aos acessórios utilizados na tubagem de aspiração (</t>
        </r>
        <r>
          <rPr>
            <b/>
            <sz val="10"/>
            <color indexed="81"/>
            <rFont val="Tahoma"/>
            <family val="2"/>
          </rPr>
          <t>ver Quadro 2</t>
        </r>
        <r>
          <rPr>
            <sz val="10"/>
            <color indexed="81"/>
            <rFont val="Tahoma"/>
            <family val="2"/>
          </rPr>
          <t>).</t>
        </r>
      </text>
    </comment>
    <comment ref="AT18" authorId="0" shapeId="0" xr:uid="{00000000-0006-0000-0000-000018000000}">
      <text>
        <r>
          <rPr>
            <b/>
            <sz val="10"/>
            <color indexed="81"/>
            <rFont val="Tahoma"/>
            <family val="2"/>
          </rPr>
          <t xml:space="preserve">Opcional: </t>
        </r>
        <r>
          <rPr>
            <sz val="10"/>
            <color indexed="81"/>
            <rFont val="Tahoma"/>
            <family val="2"/>
          </rPr>
          <t xml:space="preserve">Introduzir as perdas de carga locais (em </t>
        </r>
        <r>
          <rPr>
            <b/>
            <sz val="10"/>
            <color indexed="81"/>
            <rFont val="Tahoma"/>
            <family val="2"/>
          </rPr>
          <t>metros</t>
        </r>
        <r>
          <rPr>
            <sz val="10"/>
            <color indexed="81"/>
            <rFont val="Tahoma"/>
            <family val="2"/>
          </rPr>
          <t>) referentes aos acessórios utilizados na tubagem de aspiração (</t>
        </r>
        <r>
          <rPr>
            <b/>
            <sz val="10"/>
            <color indexed="81"/>
            <rFont val="Tahoma"/>
            <family val="2"/>
          </rPr>
          <t>ver Quadro 2</t>
        </r>
        <r>
          <rPr>
            <sz val="10"/>
            <color indexed="81"/>
            <rFont val="Tahoma"/>
            <family val="2"/>
          </rPr>
          <t>).</t>
        </r>
      </text>
    </comment>
    <comment ref="N19" authorId="0" shapeId="0" xr:uid="{12357620-138C-4D1D-841B-AB397D9324D0}">
      <text>
        <r>
          <rPr>
            <sz val="10"/>
            <color indexed="81"/>
            <rFont val="Tahoma"/>
            <family val="2"/>
          </rPr>
          <t xml:space="preserve">Designar o sistema de unidades para o caudal, com as seguintes possibilidades: </t>
        </r>
        <r>
          <rPr>
            <b/>
            <sz val="10"/>
            <color indexed="81"/>
            <rFont val="Tahoma"/>
            <family val="2"/>
          </rPr>
          <t>l/s</t>
        </r>
        <r>
          <rPr>
            <sz val="10"/>
            <color indexed="81"/>
            <rFont val="Tahoma"/>
            <family val="2"/>
          </rPr>
          <t xml:space="preserve"> , </t>
        </r>
        <r>
          <rPr>
            <b/>
            <sz val="10"/>
            <color indexed="81"/>
            <rFont val="Tahoma"/>
            <family val="2"/>
          </rPr>
          <t>l/min</t>
        </r>
        <r>
          <rPr>
            <sz val="10"/>
            <color indexed="81"/>
            <rFont val="Tahoma"/>
            <family val="2"/>
          </rPr>
          <t xml:space="preserve"> , </t>
        </r>
        <r>
          <rPr>
            <b/>
            <sz val="10"/>
            <color indexed="81"/>
            <rFont val="Tahoma"/>
            <family val="2"/>
          </rPr>
          <t>l/h</t>
        </r>
        <r>
          <rPr>
            <sz val="10"/>
            <color indexed="81"/>
            <rFont val="Tahoma"/>
            <family val="2"/>
          </rPr>
          <t xml:space="preserve"> ou </t>
        </r>
        <r>
          <rPr>
            <b/>
            <sz val="10"/>
            <color indexed="81"/>
            <rFont val="Tahoma"/>
            <family val="2"/>
          </rPr>
          <t>m</t>
        </r>
        <r>
          <rPr>
            <b/>
            <vertAlign val="superscript"/>
            <sz val="10"/>
            <color indexed="81"/>
            <rFont val="Tahoma"/>
            <family val="2"/>
          </rPr>
          <t>3</t>
        </r>
        <r>
          <rPr>
            <b/>
            <sz val="10"/>
            <color indexed="81"/>
            <rFont val="Tahoma"/>
            <family val="2"/>
          </rPr>
          <t>/h</t>
        </r>
        <r>
          <rPr>
            <sz val="10"/>
            <color indexed="81"/>
            <rFont val="Tahoma"/>
            <family val="2"/>
          </rPr>
          <t>.</t>
        </r>
      </text>
    </comment>
    <comment ref="N20" authorId="0" shapeId="0" xr:uid="{DD7695F5-F17F-409F-9868-0F2513CAEC53}">
      <text>
        <r>
          <rPr>
            <sz val="10"/>
            <color indexed="81"/>
            <rFont val="Tahoma"/>
            <family val="2"/>
          </rPr>
          <t xml:space="preserve">Designar o sistema de unidades para a pressão, com as seguintes possibilidades: </t>
        </r>
        <r>
          <rPr>
            <b/>
            <sz val="10"/>
            <color indexed="81"/>
            <rFont val="Tahoma"/>
            <family val="2"/>
          </rPr>
          <t>kPa</t>
        </r>
        <r>
          <rPr>
            <sz val="10"/>
            <color indexed="81"/>
            <rFont val="Tahoma"/>
            <family val="2"/>
          </rPr>
          <t xml:space="preserve"> , </t>
        </r>
        <r>
          <rPr>
            <b/>
            <sz val="10"/>
            <color indexed="81"/>
            <rFont val="Tahoma"/>
            <family val="2"/>
          </rPr>
          <t>bar</t>
        </r>
        <r>
          <rPr>
            <sz val="10"/>
            <color indexed="81"/>
            <rFont val="Tahoma"/>
            <family val="2"/>
          </rPr>
          <t xml:space="preserve"> , </t>
        </r>
        <r>
          <rPr>
            <b/>
            <sz val="10"/>
            <color indexed="81"/>
            <rFont val="Tahoma"/>
            <family val="2"/>
          </rPr>
          <t>m.c.a.</t>
        </r>
        <r>
          <rPr>
            <sz val="10"/>
            <color indexed="81"/>
            <rFont val="Tahoma"/>
            <family val="2"/>
          </rPr>
          <t xml:space="preserve"> ou </t>
        </r>
        <r>
          <rPr>
            <b/>
            <sz val="10"/>
            <color indexed="81"/>
            <rFont val="Tahoma"/>
            <family val="2"/>
          </rPr>
          <t>kgf/cm</t>
        </r>
        <r>
          <rPr>
            <b/>
            <vertAlign val="superscript"/>
            <sz val="10"/>
            <color indexed="81"/>
            <rFont val="Tahoma"/>
            <family val="2"/>
          </rPr>
          <t>2</t>
        </r>
        <r>
          <rPr>
            <sz val="10"/>
            <color indexed="81"/>
            <rFont val="Tahoma"/>
            <family val="2"/>
          </rPr>
          <t>.</t>
        </r>
      </text>
    </comment>
    <comment ref="F25" authorId="0" shapeId="0" xr:uid="{00000000-0006-0000-0000-00001C000000}">
      <text>
        <r>
          <rPr>
            <sz val="10"/>
            <color indexed="81"/>
            <rFont val="Tahoma"/>
            <family val="2"/>
          </rPr>
          <t xml:space="preserve">Introduzir o código identificativo (letra ou número) </t>
        </r>
        <r>
          <rPr>
            <b/>
            <sz val="10"/>
            <color indexed="81"/>
            <rFont val="Tahoma"/>
            <family val="2"/>
          </rPr>
          <t xml:space="preserve">do início do troço </t>
        </r>
        <r>
          <rPr>
            <sz val="10"/>
            <color indexed="81"/>
            <rFont val="Tahoma"/>
            <family val="2"/>
          </rPr>
          <t>em análise.</t>
        </r>
      </text>
    </comment>
    <comment ref="G25" authorId="0" shapeId="0" xr:uid="{00000000-0006-0000-0000-00001D000000}">
      <text>
        <r>
          <rPr>
            <sz val="10"/>
            <color indexed="81"/>
            <rFont val="Tahoma"/>
            <family val="2"/>
          </rPr>
          <t xml:space="preserve">Introduzir o código identificativo (letra ou número) </t>
        </r>
        <r>
          <rPr>
            <b/>
            <sz val="10"/>
            <color indexed="81"/>
            <rFont val="Tahoma"/>
            <family val="2"/>
          </rPr>
          <t xml:space="preserve">do fim do troço </t>
        </r>
        <r>
          <rPr>
            <sz val="10"/>
            <color indexed="81"/>
            <rFont val="Tahoma"/>
            <family val="2"/>
          </rPr>
          <t>em análise.</t>
        </r>
      </text>
    </comment>
    <comment ref="H25" authorId="0" shapeId="0" xr:uid="{00000000-0006-0000-0000-00001E000000}">
      <text>
        <r>
          <rPr>
            <sz val="10"/>
            <color indexed="81"/>
            <rFont val="Tahoma"/>
            <family val="2"/>
          </rPr>
          <t xml:space="preserve">Introduzir o </t>
        </r>
        <r>
          <rPr>
            <b/>
            <sz val="10"/>
            <color indexed="81"/>
            <rFont val="Tahoma"/>
            <family val="2"/>
          </rPr>
          <t xml:space="preserve">número total de Bocas de Incêndio abastecidas </t>
        </r>
        <r>
          <rPr>
            <sz val="10"/>
            <color indexed="81"/>
            <rFont val="Tahoma"/>
            <family val="2"/>
          </rPr>
          <t>pelo troço em análise.</t>
        </r>
      </text>
    </comment>
    <comment ref="I25" authorId="0" shapeId="0" xr:uid="{00000000-0006-0000-0000-00001F000000}">
      <text>
        <r>
          <rPr>
            <b/>
            <sz val="10"/>
            <color indexed="81"/>
            <rFont val="Tahoma"/>
            <family val="2"/>
          </rPr>
          <t xml:space="preserve">Se aplicável: </t>
        </r>
        <r>
          <rPr>
            <sz val="10"/>
            <color indexed="81"/>
            <rFont val="Tahoma"/>
            <family val="2"/>
          </rPr>
          <t xml:space="preserve">Introduzir o número total de </t>
        </r>
        <r>
          <rPr>
            <b/>
            <sz val="10"/>
            <color indexed="81"/>
            <rFont val="Tahoma"/>
            <family val="2"/>
          </rPr>
          <t xml:space="preserve">Bocas de Incêndio com características diferentes, </t>
        </r>
        <r>
          <rPr>
            <sz val="10"/>
            <color indexed="81"/>
            <rFont val="Tahoma"/>
            <family val="2"/>
          </rPr>
          <t>também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abastecidas pelo troço em análise.</t>
        </r>
      </text>
    </comment>
    <comment ref="J25" authorId="0" shapeId="0" xr:uid="{00000000-0006-0000-0000-000020000000}">
      <text>
        <r>
          <rPr>
            <sz val="10"/>
            <color indexed="81"/>
            <rFont val="Tahoma"/>
            <family val="2"/>
          </rPr>
          <t xml:space="preserve">Introduzir o comprimento do troço em análise (em </t>
        </r>
        <r>
          <rPr>
            <b/>
            <sz val="10"/>
            <color indexed="81"/>
            <rFont val="Tahoma"/>
            <family val="2"/>
          </rPr>
          <t>metros</t>
        </r>
        <r>
          <rPr>
            <sz val="10"/>
            <color indexed="81"/>
            <rFont val="Tahoma"/>
            <family val="2"/>
          </rPr>
          <t>).</t>
        </r>
      </text>
    </comment>
    <comment ref="K25" authorId="0" shapeId="0" xr:uid="{00000000-0006-0000-0000-000021000000}">
      <text>
        <r>
          <rPr>
            <sz val="10"/>
            <color indexed="81"/>
            <rFont val="Tahoma"/>
            <family val="2"/>
          </rPr>
          <t xml:space="preserve">Introduzir o desnível do troço (em </t>
        </r>
        <r>
          <rPr>
            <b/>
            <sz val="10"/>
            <color indexed="81"/>
            <rFont val="Tahoma"/>
            <family val="2"/>
          </rPr>
          <t>metros</t>
        </r>
        <r>
          <rPr>
            <sz val="10"/>
            <color indexed="81"/>
            <rFont val="Tahoma"/>
            <family val="2"/>
          </rPr>
          <t>).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vertAlign val="superscript"/>
            <sz val="11"/>
            <color indexed="81"/>
            <rFont val="Tahoma"/>
            <family val="2"/>
          </rPr>
          <t>1)</t>
        </r>
        <r>
          <rPr>
            <sz val="9"/>
            <color indexed="81"/>
            <rFont val="Tahoma"/>
            <family val="2"/>
          </rPr>
          <t xml:space="preserve"> O valor da altura ou desnível deve ser </t>
        </r>
        <r>
          <rPr>
            <b/>
            <sz val="9"/>
            <color indexed="81"/>
            <rFont val="Tahoma"/>
            <family val="2"/>
          </rPr>
          <t xml:space="preserve">positivo (+) se o troço for ascendente </t>
        </r>
        <r>
          <rPr>
            <sz val="9"/>
            <color indexed="81"/>
            <rFont val="Tahoma"/>
            <family val="2"/>
          </rPr>
          <t xml:space="preserve">e </t>
        </r>
        <r>
          <rPr>
            <b/>
            <sz val="9"/>
            <color indexed="81"/>
            <rFont val="Tahoma"/>
            <family val="2"/>
          </rPr>
          <t>negativo (-) se o troço for descendente</t>
        </r>
        <r>
          <rPr>
            <sz val="9"/>
            <color indexed="81"/>
            <rFont val="Tahoma"/>
            <family val="2"/>
          </rPr>
          <t>.</t>
        </r>
      </text>
    </comment>
    <comment ref="L25" authorId="0" shapeId="0" xr:uid="{00000000-0006-0000-0000-000022000000}">
      <text>
        <r>
          <rPr>
            <b/>
            <sz val="10"/>
            <color indexed="81"/>
            <rFont val="Tahoma"/>
            <family val="2"/>
          </rPr>
          <t xml:space="preserve">Opcional: </t>
        </r>
        <r>
          <rPr>
            <sz val="10"/>
            <color indexed="81"/>
            <rFont val="Tahoma"/>
            <family val="2"/>
          </rPr>
          <t xml:space="preserve">Introduzir no </t>
        </r>
        <r>
          <rPr>
            <b/>
            <sz val="10"/>
            <color indexed="81"/>
            <rFont val="Tahoma"/>
            <family val="2"/>
          </rPr>
          <t>Quadro 2</t>
        </r>
        <r>
          <rPr>
            <sz val="10"/>
            <color indexed="81"/>
            <rFont val="Tahoma"/>
            <family val="2"/>
          </rPr>
          <t xml:space="preserve"> as perdas de carga locais (em </t>
        </r>
        <r>
          <rPr>
            <b/>
            <sz val="10"/>
            <color indexed="81"/>
            <rFont val="Tahoma"/>
            <family val="2"/>
          </rPr>
          <t>metros</t>
        </r>
        <r>
          <rPr>
            <sz val="10"/>
            <color indexed="81"/>
            <rFont val="Tahoma"/>
            <family val="2"/>
          </rPr>
          <t>) referentes aos acessórios utilizados.</t>
        </r>
      </text>
    </comment>
    <comment ref="S25" authorId="0" shapeId="0" xr:uid="{00000000-0006-0000-0000-000023000000}">
      <text>
        <r>
          <rPr>
            <sz val="10"/>
            <color indexed="81"/>
            <rFont val="Tahoma"/>
            <family val="2"/>
          </rPr>
          <t xml:space="preserve">Aço da Classe </t>
        </r>
        <r>
          <rPr>
            <b/>
            <sz val="10"/>
            <color indexed="81"/>
            <rFont val="Tahoma"/>
            <family val="2"/>
          </rPr>
          <t>S235</t>
        </r>
        <r>
          <rPr>
            <sz val="10"/>
            <color indexed="81"/>
            <rFont val="Tahoma"/>
            <family val="2"/>
          </rPr>
          <t xml:space="preserve"> conforme a norma </t>
        </r>
        <r>
          <rPr>
            <b/>
            <sz val="10"/>
            <color indexed="81"/>
            <rFont val="Tahoma"/>
            <family val="2"/>
          </rPr>
          <t>NP EN 10025-2</t>
        </r>
        <r>
          <rPr>
            <sz val="10"/>
            <color indexed="81"/>
            <rFont val="Tahoma"/>
            <family val="2"/>
          </rPr>
          <t>.</t>
        </r>
      </text>
    </comment>
    <comment ref="U25" authorId="0" shapeId="0" xr:uid="{00000000-0006-0000-0000-000024000000}">
      <text>
        <r>
          <rPr>
            <sz val="10"/>
            <color indexed="81"/>
            <rFont val="Tahoma"/>
            <family val="2"/>
          </rPr>
          <t xml:space="preserve">Impor, </t>
        </r>
        <r>
          <rPr>
            <b/>
            <sz val="10"/>
            <color indexed="81"/>
            <rFont val="Tahoma"/>
            <family val="2"/>
          </rPr>
          <t>se necessário</t>
        </r>
        <r>
          <rPr>
            <sz val="10"/>
            <color indexed="81"/>
            <rFont val="Tahoma"/>
            <family val="2"/>
          </rPr>
          <t xml:space="preserve">, o diâmetro interior mínimo do troço em análise (em </t>
        </r>
        <r>
          <rPr>
            <b/>
            <sz val="10"/>
            <color indexed="81"/>
            <rFont val="Tahoma"/>
            <family val="2"/>
          </rPr>
          <t>milímetros</t>
        </r>
        <r>
          <rPr>
            <sz val="10"/>
            <color indexed="81"/>
            <rFont val="Tahoma"/>
            <family val="2"/>
          </rPr>
          <t>).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Nota</t>
        </r>
        <r>
          <rPr>
            <sz val="9"/>
            <color indexed="81"/>
            <rFont val="Tahoma"/>
            <family val="2"/>
          </rPr>
          <t xml:space="preserve">: Após a imposição do diâmetro interior mínimo, são automaticamente seleccionados os respectivos </t>
        </r>
        <r>
          <rPr>
            <b/>
            <sz val="9"/>
            <color indexed="81"/>
            <rFont val="Tahoma"/>
            <family val="2"/>
          </rPr>
          <t>diâmetros normalizados: interior, exterior e comercial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Tahoma"/>
            <family val="2"/>
          </rPr>
          <t>ver Quadro 1</t>
        </r>
        <r>
          <rPr>
            <sz val="9"/>
            <color indexed="81"/>
            <rFont val="Tahoma"/>
            <family val="2"/>
          </rPr>
          <t xml:space="preserve">). </t>
        </r>
      </text>
    </comment>
    <comment ref="AC25" authorId="0" shapeId="0" xr:uid="{00000000-0006-0000-0000-000025000000}">
      <text>
        <r>
          <rPr>
            <sz val="10"/>
            <color indexed="81"/>
            <rFont val="Tahoma"/>
            <family val="2"/>
          </rPr>
          <t xml:space="preserve">Tubo de aço da série média, conforme a norma </t>
        </r>
        <r>
          <rPr>
            <b/>
            <sz val="10"/>
            <color indexed="81"/>
            <rFont val="Tahoma"/>
            <family val="2"/>
          </rPr>
          <t>NP EN 10255</t>
        </r>
        <r>
          <rPr>
            <sz val="10"/>
            <color indexed="81"/>
            <rFont val="Tahoma"/>
            <family val="2"/>
          </rPr>
          <t xml:space="preserve"> e com certificação obrigatória pela </t>
        </r>
        <r>
          <rPr>
            <b/>
            <sz val="10"/>
            <color indexed="81"/>
            <rFont val="Tahoma"/>
            <family val="2"/>
          </rPr>
          <t>CERTIF</t>
        </r>
        <r>
          <rPr>
            <sz val="10"/>
            <color indexed="81"/>
            <rFont val="Tahoma"/>
            <family val="2"/>
          </rPr>
          <t xml:space="preserve">.
Opção: Fornecido com revestimento galvanizado conforme a norma </t>
        </r>
        <r>
          <rPr>
            <b/>
            <sz val="10"/>
            <color indexed="81"/>
            <rFont val="Tahoma"/>
            <family val="2"/>
          </rPr>
          <t>NP EN 10240</t>
        </r>
        <r>
          <rPr>
            <sz val="10"/>
            <color indexed="81"/>
            <rFont val="Tahoma"/>
            <family val="2"/>
          </rPr>
          <t>.</t>
        </r>
      </text>
    </comment>
    <comment ref="AR25" authorId="0" shapeId="0" xr:uid="{00000000-0006-0000-0000-000026000000}">
      <text>
        <r>
          <rPr>
            <sz val="10"/>
            <color indexed="81"/>
            <rFont val="Tahoma"/>
            <family val="2"/>
          </rPr>
          <t xml:space="preserve">Indicar, </t>
        </r>
        <r>
          <rPr>
            <b/>
            <sz val="10"/>
            <color indexed="81"/>
            <rFont val="Tahoma"/>
            <family val="2"/>
          </rPr>
          <t>caso o troço em análise seja repetido noutras zonas da instalação não contabilizadadas neste dimensionamento</t>
        </r>
        <r>
          <rPr>
            <sz val="10"/>
            <color indexed="81"/>
            <rFont val="Tahoma"/>
            <family val="2"/>
          </rPr>
          <t>, o número de vezes que o troço está presente na instalação (frequência).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Nota</t>
        </r>
        <r>
          <rPr>
            <sz val="9"/>
            <color indexed="81"/>
            <rFont val="Tahoma"/>
            <family val="2"/>
          </rPr>
          <t xml:space="preserve">: Esta indicação </t>
        </r>
        <r>
          <rPr>
            <b/>
            <sz val="9"/>
            <color indexed="81"/>
            <rFont val="Tahoma"/>
            <family val="2"/>
          </rPr>
          <t>não tem qualquer influência no dimensionamento</t>
        </r>
        <r>
          <rPr>
            <sz val="9"/>
            <color indexed="81"/>
            <rFont val="Tahoma"/>
            <family val="2"/>
          </rPr>
          <t xml:space="preserve">, destina-se unicamente a estimar </t>
        </r>
        <r>
          <rPr>
            <b/>
            <sz val="9"/>
            <color indexed="81"/>
            <rFont val="Tahoma"/>
            <family val="2"/>
          </rPr>
          <t>com maior exactidão o consumo de tubos de aço</t>
        </r>
        <r>
          <rPr>
            <sz val="9"/>
            <color indexed="81"/>
            <rFont val="Tahoma"/>
            <family val="2"/>
          </rPr>
          <t xml:space="preserve"> (ver resumo de consumos em baixo). </t>
        </r>
      </text>
    </comment>
    <comment ref="AC26" authorId="0" shapeId="0" xr:uid="{00000000-0006-0000-0000-000027000000}">
      <text>
        <r>
          <rPr>
            <sz val="10"/>
            <color indexed="81"/>
            <rFont val="Tahoma"/>
            <family val="2"/>
          </rPr>
          <t xml:space="preserve">Ligação ranhurada ou roscada do tipo </t>
        </r>
        <r>
          <rPr>
            <b/>
            <sz val="10"/>
            <color indexed="81"/>
            <rFont val="Tahoma"/>
            <family val="2"/>
          </rPr>
          <t>R</t>
        </r>
        <r>
          <rPr>
            <sz val="10"/>
            <color indexed="81"/>
            <rFont val="Tahoma"/>
            <family val="2"/>
          </rPr>
          <t xml:space="preserve"> conforme a norma </t>
        </r>
        <r>
          <rPr>
            <b/>
            <sz val="10"/>
            <color indexed="81"/>
            <rFont val="Tahoma"/>
            <family val="2"/>
          </rPr>
          <t>NP EN 10226-1</t>
        </r>
        <r>
          <rPr>
            <sz val="10"/>
            <color indexed="81"/>
            <rFont val="Tahoma"/>
            <family val="2"/>
          </rPr>
          <t>.</t>
        </r>
      </text>
    </comment>
    <comment ref="K48" authorId="0" shapeId="0" xr:uid="{00000000-0006-0000-0000-000028000000}">
      <text>
        <r>
          <rPr>
            <sz val="10"/>
            <color indexed="81"/>
            <rFont val="Arial"/>
            <family val="2"/>
          </rPr>
          <t xml:space="preserve">No que concerne à qualidade dos galvanizados, exija que a mesma seja a adequada para a condução de fluídos, isto é, utilize tubos de aço e acessórios em ferro maleável devidamente certificados, cujo revestimento de galvanização cumpra as normas de qualidade:
· Norma Europeia </t>
        </r>
        <r>
          <rPr>
            <b/>
            <sz val="10"/>
            <color indexed="81"/>
            <rFont val="Arial"/>
            <family val="2"/>
          </rPr>
          <t>NP EN 10240</t>
        </r>
        <r>
          <rPr>
            <sz val="10"/>
            <color indexed="81"/>
            <rFont val="Arial"/>
            <family val="2"/>
          </rPr>
          <t xml:space="preserve"> para o galvanizado de tubos de aço para canalizações.
· Norma Europeia </t>
        </r>
        <r>
          <rPr>
            <b/>
            <sz val="10"/>
            <color indexed="81"/>
            <rFont val="Arial"/>
            <family val="2"/>
          </rPr>
          <t>NP EN 10242</t>
        </r>
        <r>
          <rPr>
            <sz val="10"/>
            <color indexed="81"/>
            <rFont val="Arial"/>
            <family val="2"/>
          </rPr>
          <t xml:space="preserve"> para o galvanizado de acessórios roscados em ferro fundido maleável.
Desta forma prática, utilizará tubos e acessórios cujo revestimento galvanizado é perfeitamente homogéneo e contém as adequadas especificações de Pureza, Espessura, Uniformidade e Aderência aplicáveis. </t>
        </r>
        <r>
          <rPr>
            <sz val="10"/>
            <color indexed="18"/>
            <rFont val="Arial"/>
            <family val="2"/>
          </rPr>
          <t xml:space="preserve">
</t>
        </r>
        <r>
          <rPr>
            <sz val="10"/>
            <color indexed="10"/>
            <rFont val="Arial"/>
            <family val="2"/>
          </rPr>
          <t>Esta preocupação tem origem no facto de ultimamente termos constatado situações de incorporação de acessórios em latão misturados ou colocados a montante de tubos de aço, em redes de segurança contra incêndios e grupos de bombagem, comprometendo desta forma a esperada durabilidade da instalação</t>
        </r>
        <r>
          <rPr>
            <sz val="10"/>
            <color indexed="18"/>
            <rFont val="Arial"/>
            <family val="2"/>
          </rPr>
          <t>.</t>
        </r>
      </text>
    </comment>
    <comment ref="AC51" authorId="0" shapeId="0" xr:uid="{00000000-0006-0000-0000-000029000000}">
      <text>
        <r>
          <rPr>
            <sz val="10"/>
            <color indexed="81"/>
            <rFont val="Tahoma"/>
            <family val="2"/>
          </rPr>
          <t xml:space="preserve">
</t>
        </r>
      </text>
    </comment>
    <comment ref="AC54" authorId="0" shapeId="0" xr:uid="{00000000-0006-0000-0000-00002B000000}">
      <text>
        <r>
          <rPr>
            <sz val="10"/>
            <color indexed="81"/>
            <rFont val="Tahoma"/>
            <family val="2"/>
          </rPr>
          <t xml:space="preserve">
</t>
        </r>
      </text>
    </comment>
    <comment ref="AM56" authorId="0" shapeId="0" xr:uid="{00000000-0006-0000-0000-00002C000000}">
      <text>
        <r>
          <rPr>
            <sz val="10"/>
            <color indexed="81"/>
            <rFont val="Tahoma"/>
            <family val="2"/>
          </rPr>
          <t xml:space="preserve">
</t>
        </r>
      </text>
    </comment>
    <comment ref="F65" authorId="0" shapeId="0" xr:uid="{00000000-0006-0000-0000-00002D000000}">
      <text>
        <r>
          <rPr>
            <sz val="10"/>
            <color indexed="81"/>
            <rFont val="Tahoma"/>
            <family val="2"/>
          </rPr>
          <t xml:space="preserve">Introduzir o código identificativo (letra ou número) </t>
        </r>
        <r>
          <rPr>
            <b/>
            <sz val="10"/>
            <color indexed="81"/>
            <rFont val="Tahoma"/>
            <family val="2"/>
          </rPr>
          <t xml:space="preserve">do início do troço </t>
        </r>
        <r>
          <rPr>
            <sz val="10"/>
            <color indexed="81"/>
            <rFont val="Tahoma"/>
            <family val="2"/>
          </rPr>
          <t>em análise.</t>
        </r>
      </text>
    </comment>
    <comment ref="G65" authorId="0" shapeId="0" xr:uid="{00000000-0006-0000-0000-00002E000000}">
      <text>
        <r>
          <rPr>
            <sz val="10"/>
            <color indexed="81"/>
            <rFont val="Tahoma"/>
            <family val="2"/>
          </rPr>
          <t xml:space="preserve">Introduzir o código identificativo (letra ou número) </t>
        </r>
        <r>
          <rPr>
            <b/>
            <sz val="10"/>
            <color indexed="81"/>
            <rFont val="Tahoma"/>
            <family val="2"/>
          </rPr>
          <t xml:space="preserve">do fim do troço </t>
        </r>
        <r>
          <rPr>
            <sz val="10"/>
            <color indexed="81"/>
            <rFont val="Tahoma"/>
            <family val="2"/>
          </rPr>
          <t>em análise.</t>
        </r>
      </text>
    </comment>
    <comment ref="H65" authorId="0" shapeId="0" xr:uid="{00000000-0006-0000-0000-00002F000000}">
      <text>
        <r>
          <rPr>
            <sz val="10"/>
            <color indexed="81"/>
            <rFont val="Tahoma"/>
            <family val="2"/>
          </rPr>
          <t xml:space="preserve">Introduzir o </t>
        </r>
        <r>
          <rPr>
            <b/>
            <sz val="10"/>
            <color indexed="81"/>
            <rFont val="Tahoma"/>
            <family val="2"/>
          </rPr>
          <t xml:space="preserve">número total de Bocas de Incêndio abastecidas </t>
        </r>
        <r>
          <rPr>
            <sz val="10"/>
            <color indexed="81"/>
            <rFont val="Tahoma"/>
            <family val="2"/>
          </rPr>
          <t>pelo troço em análise.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65" authorId="0" shapeId="0" xr:uid="{00000000-0006-0000-0000-000030000000}">
      <text>
        <r>
          <rPr>
            <b/>
            <sz val="10"/>
            <color indexed="81"/>
            <rFont val="Tahoma"/>
            <family val="2"/>
          </rPr>
          <t xml:space="preserve">Se aplicável: </t>
        </r>
        <r>
          <rPr>
            <sz val="10"/>
            <color indexed="81"/>
            <rFont val="Tahoma"/>
            <family val="2"/>
          </rPr>
          <t xml:space="preserve">Introduzir o número total de </t>
        </r>
        <r>
          <rPr>
            <b/>
            <sz val="10"/>
            <color indexed="81"/>
            <rFont val="Tahoma"/>
            <family val="2"/>
          </rPr>
          <t xml:space="preserve">Bocas de Incêndio com características diferentes, </t>
        </r>
        <r>
          <rPr>
            <sz val="10"/>
            <color indexed="81"/>
            <rFont val="Tahoma"/>
            <family val="2"/>
          </rPr>
          <t>abastecidas pelo troço em análise.</t>
        </r>
      </text>
    </comment>
    <comment ref="J65" authorId="0" shapeId="0" xr:uid="{00000000-0006-0000-0000-000031000000}">
      <text>
        <r>
          <rPr>
            <sz val="10"/>
            <color indexed="81"/>
            <rFont val="Tahoma"/>
            <family val="2"/>
          </rPr>
          <t xml:space="preserve">Introduzir o comprimento do troço em análise (em </t>
        </r>
        <r>
          <rPr>
            <b/>
            <sz val="10"/>
            <color indexed="81"/>
            <rFont val="Tahoma"/>
            <family val="2"/>
          </rPr>
          <t>metros</t>
        </r>
        <r>
          <rPr>
            <sz val="10"/>
            <color indexed="81"/>
            <rFont val="Tahoma"/>
            <family val="2"/>
          </rPr>
          <t>).</t>
        </r>
      </text>
    </comment>
    <comment ref="K65" authorId="0" shapeId="0" xr:uid="{00000000-0006-0000-0000-000032000000}">
      <text>
        <r>
          <rPr>
            <sz val="10"/>
            <color indexed="81"/>
            <rFont val="Tahoma"/>
            <family val="2"/>
          </rPr>
          <t xml:space="preserve">Introduzir o desnível do troço (em </t>
        </r>
        <r>
          <rPr>
            <b/>
            <sz val="10"/>
            <color indexed="81"/>
            <rFont val="Tahoma"/>
            <family val="2"/>
          </rPr>
          <t>metros</t>
        </r>
        <r>
          <rPr>
            <sz val="10"/>
            <color indexed="81"/>
            <rFont val="Tahoma"/>
            <family val="2"/>
          </rPr>
          <t>).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vertAlign val="superscript"/>
            <sz val="11"/>
            <color indexed="81"/>
            <rFont val="Tahoma"/>
            <family val="2"/>
          </rPr>
          <t>1)</t>
        </r>
        <r>
          <rPr>
            <sz val="9"/>
            <color indexed="81"/>
            <rFont val="Tahoma"/>
            <family val="2"/>
          </rPr>
          <t xml:space="preserve"> O valor da altura ou desnível deve ser </t>
        </r>
        <r>
          <rPr>
            <b/>
            <sz val="9"/>
            <color indexed="81"/>
            <rFont val="Tahoma"/>
            <family val="2"/>
          </rPr>
          <t xml:space="preserve">positivo (+) se o troço for ascendente </t>
        </r>
        <r>
          <rPr>
            <sz val="9"/>
            <color indexed="81"/>
            <rFont val="Tahoma"/>
            <family val="2"/>
          </rPr>
          <t xml:space="preserve">e </t>
        </r>
        <r>
          <rPr>
            <b/>
            <sz val="9"/>
            <color indexed="81"/>
            <rFont val="Tahoma"/>
            <family val="2"/>
          </rPr>
          <t>negativo (-) se o troço for descendente</t>
        </r>
        <r>
          <rPr>
            <sz val="9"/>
            <color indexed="81"/>
            <rFont val="Tahoma"/>
            <family val="2"/>
          </rPr>
          <t>.</t>
        </r>
      </text>
    </comment>
    <comment ref="L65" authorId="0" shapeId="0" xr:uid="{00000000-0006-0000-0000-000033000000}">
      <text>
        <r>
          <rPr>
            <b/>
            <sz val="10"/>
            <color indexed="81"/>
            <rFont val="Tahoma"/>
            <family val="2"/>
          </rPr>
          <t xml:space="preserve">Opcional: </t>
        </r>
        <r>
          <rPr>
            <sz val="10"/>
            <color indexed="81"/>
            <rFont val="Tahoma"/>
            <family val="2"/>
          </rPr>
          <t xml:space="preserve">Introduzir as perdas de carga locais  (em </t>
        </r>
        <r>
          <rPr>
            <b/>
            <sz val="10"/>
            <color indexed="81"/>
            <rFont val="Tahoma"/>
            <family val="2"/>
          </rPr>
          <t>metros</t>
        </r>
        <r>
          <rPr>
            <sz val="10"/>
            <color indexed="81"/>
            <rFont val="Tahoma"/>
            <family val="2"/>
          </rPr>
          <t>) referentes aos acessórios utilizados (</t>
        </r>
        <r>
          <rPr>
            <b/>
            <sz val="10"/>
            <color indexed="81"/>
            <rFont val="Tahoma"/>
            <family val="2"/>
          </rPr>
          <t>ver Quadro 2</t>
        </r>
        <r>
          <rPr>
            <sz val="10"/>
            <color indexed="81"/>
            <rFont val="Tahoma"/>
            <family val="2"/>
          </rPr>
          <t>).</t>
        </r>
      </text>
    </comment>
    <comment ref="S65" authorId="0" shapeId="0" xr:uid="{00000000-0006-0000-0000-000034000000}">
      <text>
        <r>
          <rPr>
            <sz val="10"/>
            <color indexed="81"/>
            <rFont val="Tahoma"/>
            <family val="2"/>
          </rPr>
          <t xml:space="preserve">Aço da Classe </t>
        </r>
        <r>
          <rPr>
            <b/>
            <sz val="10"/>
            <color indexed="81"/>
            <rFont val="Tahoma"/>
            <family val="2"/>
          </rPr>
          <t>S235</t>
        </r>
        <r>
          <rPr>
            <sz val="10"/>
            <color indexed="81"/>
            <rFont val="Tahoma"/>
            <family val="2"/>
          </rPr>
          <t xml:space="preserve"> conforme a norma </t>
        </r>
        <r>
          <rPr>
            <b/>
            <sz val="10"/>
            <color indexed="81"/>
            <rFont val="Tahoma"/>
            <family val="2"/>
          </rPr>
          <t>NP EN 10025-2</t>
        </r>
        <r>
          <rPr>
            <sz val="10"/>
            <color indexed="81"/>
            <rFont val="Tahoma"/>
            <family val="2"/>
          </rPr>
          <t>.</t>
        </r>
      </text>
    </comment>
    <comment ref="U65" authorId="0" shapeId="0" xr:uid="{00000000-0006-0000-0000-000035000000}">
      <text>
        <r>
          <rPr>
            <sz val="10"/>
            <color indexed="81"/>
            <rFont val="Tahoma"/>
            <family val="2"/>
          </rPr>
          <t xml:space="preserve">Impor, </t>
        </r>
        <r>
          <rPr>
            <b/>
            <sz val="10"/>
            <color indexed="81"/>
            <rFont val="Tahoma"/>
            <family val="2"/>
          </rPr>
          <t>se necessário</t>
        </r>
        <r>
          <rPr>
            <sz val="10"/>
            <color indexed="81"/>
            <rFont val="Tahoma"/>
            <family val="2"/>
          </rPr>
          <t xml:space="preserve">, o diâmetro interior mínimo do troço em análise (em </t>
        </r>
        <r>
          <rPr>
            <b/>
            <sz val="10"/>
            <color indexed="81"/>
            <rFont val="Tahoma"/>
            <family val="2"/>
          </rPr>
          <t>milímetros</t>
        </r>
        <r>
          <rPr>
            <sz val="10"/>
            <color indexed="81"/>
            <rFont val="Tahoma"/>
            <family val="2"/>
          </rPr>
          <t>).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Nota</t>
        </r>
        <r>
          <rPr>
            <sz val="9"/>
            <color indexed="81"/>
            <rFont val="Tahoma"/>
            <family val="2"/>
          </rPr>
          <t xml:space="preserve">: Após a imposição do diâmetro interior mínimo, são automaticamente seleccionados os respectivos </t>
        </r>
        <r>
          <rPr>
            <b/>
            <sz val="9"/>
            <color indexed="81"/>
            <rFont val="Tahoma"/>
            <family val="2"/>
          </rPr>
          <t>diâmetros normalizados: interior, exterior e comercial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b/>
            <sz val="9"/>
            <color indexed="81"/>
            <rFont val="Tahoma"/>
            <family val="2"/>
          </rPr>
          <t>ver Quadro 1</t>
        </r>
        <r>
          <rPr>
            <sz val="9"/>
            <color indexed="81"/>
            <rFont val="Tahoma"/>
            <family val="2"/>
          </rPr>
          <t xml:space="preserve">). </t>
        </r>
      </text>
    </comment>
    <comment ref="AC65" authorId="0" shapeId="0" xr:uid="{00000000-0006-0000-0000-000036000000}">
      <text>
        <r>
          <rPr>
            <sz val="10"/>
            <color indexed="81"/>
            <rFont val="Tahoma"/>
            <family val="2"/>
          </rPr>
          <t xml:space="preserve">Tubo de aço da série média, conforme a norma </t>
        </r>
        <r>
          <rPr>
            <b/>
            <sz val="10"/>
            <color indexed="81"/>
            <rFont val="Tahoma"/>
            <family val="2"/>
          </rPr>
          <t>NP EN 10255</t>
        </r>
        <r>
          <rPr>
            <sz val="10"/>
            <color indexed="81"/>
            <rFont val="Tahoma"/>
            <family val="2"/>
          </rPr>
          <t xml:space="preserve"> e com certificação obrigatória pela </t>
        </r>
        <r>
          <rPr>
            <b/>
            <sz val="10"/>
            <color indexed="81"/>
            <rFont val="Tahoma"/>
            <family val="2"/>
          </rPr>
          <t>CERTIF</t>
        </r>
        <r>
          <rPr>
            <sz val="10"/>
            <color indexed="81"/>
            <rFont val="Tahoma"/>
            <family val="2"/>
          </rPr>
          <t xml:space="preserve">.
Opção: Fornecido com revestimento galvanizado conforme a norma </t>
        </r>
        <r>
          <rPr>
            <b/>
            <sz val="10"/>
            <color indexed="81"/>
            <rFont val="Tahoma"/>
            <family val="2"/>
          </rPr>
          <t>NP EN 10240</t>
        </r>
        <r>
          <rPr>
            <sz val="10"/>
            <color indexed="81"/>
            <rFont val="Tahoma"/>
            <family val="2"/>
          </rPr>
          <t>.</t>
        </r>
      </text>
    </comment>
    <comment ref="AR65" authorId="0" shapeId="0" xr:uid="{00000000-0006-0000-0000-000037000000}">
      <text>
        <r>
          <rPr>
            <sz val="10"/>
            <color indexed="81"/>
            <rFont val="Tahoma"/>
            <family val="2"/>
          </rPr>
          <t xml:space="preserve">Indicar, </t>
        </r>
        <r>
          <rPr>
            <b/>
            <sz val="10"/>
            <color indexed="81"/>
            <rFont val="Tahoma"/>
            <family val="2"/>
          </rPr>
          <t>caso o troço em análise seja repetido noutras zonas da instalação não contabilizadadas neste dimensionamento</t>
        </r>
        <r>
          <rPr>
            <sz val="10"/>
            <color indexed="81"/>
            <rFont val="Tahoma"/>
            <family val="2"/>
          </rPr>
          <t>, o número de vezes que o troço está presente na instalação (frequência).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Nota</t>
        </r>
        <r>
          <rPr>
            <sz val="9"/>
            <color indexed="81"/>
            <rFont val="Tahoma"/>
            <family val="2"/>
          </rPr>
          <t xml:space="preserve">: Esta indicação </t>
        </r>
        <r>
          <rPr>
            <b/>
            <sz val="9"/>
            <color indexed="81"/>
            <rFont val="Tahoma"/>
            <family val="2"/>
          </rPr>
          <t>não tem qualquer influencia no dimensionamento</t>
        </r>
        <r>
          <rPr>
            <sz val="9"/>
            <color indexed="81"/>
            <rFont val="Tahoma"/>
            <family val="2"/>
          </rPr>
          <t xml:space="preserve">, destina-se unicamente a estimar </t>
        </r>
        <r>
          <rPr>
            <b/>
            <sz val="9"/>
            <color indexed="81"/>
            <rFont val="Tahoma"/>
            <family val="2"/>
          </rPr>
          <t>com maior exactidão o consumo de tubos de aço</t>
        </r>
        <r>
          <rPr>
            <sz val="9"/>
            <color indexed="81"/>
            <rFont val="Tahoma"/>
            <family val="2"/>
          </rPr>
          <t xml:space="preserve"> (ver resumo de consumos em cima). </t>
        </r>
      </text>
    </comment>
    <comment ref="AC66" authorId="0" shapeId="0" xr:uid="{00000000-0006-0000-0000-000038000000}">
      <text>
        <r>
          <rPr>
            <sz val="10"/>
            <color indexed="81"/>
            <rFont val="Tahoma"/>
            <family val="2"/>
          </rPr>
          <t xml:space="preserve">Ligação ranhurada ou roscada do tipo </t>
        </r>
        <r>
          <rPr>
            <b/>
            <sz val="10"/>
            <color indexed="81"/>
            <rFont val="Tahoma"/>
            <family val="2"/>
          </rPr>
          <t>R</t>
        </r>
        <r>
          <rPr>
            <sz val="10"/>
            <color indexed="81"/>
            <rFont val="Tahoma"/>
            <family val="2"/>
          </rPr>
          <t xml:space="preserve"> conforme a norma </t>
        </r>
        <r>
          <rPr>
            <b/>
            <sz val="10"/>
            <color indexed="81"/>
            <rFont val="Tahoma"/>
            <family val="2"/>
          </rPr>
          <t>NP EN 10226-1</t>
        </r>
        <r>
          <rPr>
            <sz val="10"/>
            <color indexed="81"/>
            <rFont val="Tahoma"/>
            <family val="2"/>
          </rPr>
          <t>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Paulo Gomes</author>
  </authors>
  <commentList>
    <comment ref="A38" authorId="0" shapeId="0" xr:uid="{00000000-0006-0000-0100-000001000000}">
      <text>
        <r>
          <rPr>
            <sz val="10"/>
            <color indexed="81"/>
            <rFont val="Tahoma"/>
            <family val="2"/>
          </rPr>
          <t xml:space="preserve">Para desactivar um conjunto de dados, marcar </t>
        </r>
        <r>
          <rPr>
            <b/>
            <sz val="10"/>
            <color indexed="81"/>
            <rFont val="Tahoma"/>
            <family val="2"/>
          </rPr>
          <t xml:space="preserve">X </t>
        </r>
        <r>
          <rPr>
            <sz val="10"/>
            <color indexed="81"/>
            <rFont val="Tahoma"/>
            <family val="2"/>
          </rPr>
          <t xml:space="preserve"> na cor respectiva.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Paulo Gomes</author>
  </authors>
  <commentList>
    <comment ref="H11" authorId="0" shapeId="0" xr:uid="{00000000-0006-0000-0300-000001000000}">
      <text>
        <r>
          <rPr>
            <b/>
            <sz val="10"/>
            <color indexed="81"/>
            <rFont val="Tahoma"/>
            <family val="2"/>
          </rPr>
          <t xml:space="preserve">Opcional: </t>
        </r>
        <r>
          <rPr>
            <sz val="10"/>
            <color indexed="81"/>
            <rFont val="Tahoma"/>
            <family val="2"/>
          </rPr>
          <t xml:space="preserve">Em complemento dos valores adoptados na matriz de afectação à direita, introduzir directamente as perdas de carga locais (em </t>
        </r>
        <r>
          <rPr>
            <b/>
            <sz val="10"/>
            <color indexed="81"/>
            <rFont val="Tahoma"/>
            <family val="2"/>
          </rPr>
          <t>metros</t>
        </r>
        <r>
          <rPr>
            <sz val="10"/>
            <color indexed="81"/>
            <rFont val="Tahoma"/>
            <family val="2"/>
          </rPr>
          <t>) referentes a casos específicos de acessórios utilizados</t>
        </r>
        <r>
          <rPr>
            <sz val="10"/>
            <color indexed="81"/>
            <rFont val="Tahoma"/>
            <family val="2"/>
          </rPr>
          <t>.</t>
        </r>
      </text>
    </comment>
    <comment ref="J12" authorId="0" shapeId="0" xr:uid="{00000000-0006-0000-0300-000002000000}">
      <text>
        <r>
          <rPr>
            <b/>
            <sz val="10"/>
            <color indexed="81"/>
            <rFont val="Tahoma"/>
            <family val="2"/>
          </rPr>
          <t xml:space="preserve">Opcional: </t>
        </r>
        <r>
          <rPr>
            <sz val="10"/>
            <color indexed="81"/>
            <rFont val="Tahoma"/>
            <family val="2"/>
          </rPr>
          <t xml:space="preserve">Utilizar a matriz de afectação dos acessórios utilizados em cada troço em análise, marcando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no acessório em causa (ou introduzindo o nº de acessórios em causa utilizados), sendo contabilizada a respectiva perda de carga local (em </t>
        </r>
        <r>
          <rPr>
            <b/>
            <sz val="10"/>
            <color indexed="81"/>
            <rFont val="Tahoma"/>
            <family val="2"/>
          </rPr>
          <t>metros</t>
        </r>
        <r>
          <rPr>
            <sz val="10"/>
            <color indexed="81"/>
            <rFont val="Tahoma"/>
            <family val="2"/>
          </rPr>
          <t xml:space="preserve">), através da consulta automática do </t>
        </r>
        <r>
          <rPr>
            <b/>
            <sz val="10"/>
            <color indexed="81"/>
            <rFont val="Tahoma"/>
            <family val="2"/>
          </rPr>
          <t>Quadro 2</t>
        </r>
        <r>
          <rPr>
            <sz val="10"/>
            <color indexed="81"/>
            <rFont val="Tahoma"/>
            <family val="2"/>
          </rPr>
          <t xml:space="preserve"> à direita.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Paulo Gomes</author>
  </authors>
  <commentList>
    <comment ref="E5" authorId="0" shapeId="0" xr:uid="{00000000-0006-0000-0700-000001000000}">
      <text>
        <r>
          <rPr>
            <sz val="10"/>
            <color indexed="81"/>
            <rFont val="Tahoma"/>
            <family val="2"/>
          </rPr>
          <t xml:space="preserve">Para seleccionar Procedimento de Dimensionamento de </t>
        </r>
        <r>
          <rPr>
            <b/>
            <sz val="10"/>
            <color indexed="81"/>
            <rFont val="Tahoma"/>
            <family val="2"/>
          </rPr>
          <t>Rede de Incêndio Armada</t>
        </r>
        <r>
          <rPr>
            <sz val="10"/>
            <color indexed="81"/>
            <rFont val="Tahoma"/>
            <family val="2"/>
          </rPr>
          <t xml:space="preserve">, marcar </t>
        </r>
        <r>
          <rPr>
            <b/>
            <sz val="10"/>
            <color indexed="81"/>
            <rFont val="Tahoma"/>
            <family val="2"/>
          </rPr>
          <t xml:space="preserve">X </t>
        </r>
        <r>
          <rPr>
            <sz val="10"/>
            <color indexed="81"/>
            <rFont val="Tahoma"/>
            <family val="2"/>
          </rPr>
          <t>.</t>
        </r>
      </text>
    </comment>
    <comment ref="E6" authorId="0" shapeId="0" xr:uid="{00000000-0006-0000-0700-000002000000}">
      <text>
        <r>
          <rPr>
            <sz val="10"/>
            <color indexed="81"/>
            <rFont val="Tahoma"/>
            <family val="2"/>
          </rPr>
          <t xml:space="preserve">Para seleccionar Procedimento de Dimensionamento de </t>
        </r>
        <r>
          <rPr>
            <b/>
            <sz val="10"/>
            <color indexed="81"/>
            <rFont val="Tahoma"/>
            <family val="2"/>
          </rPr>
          <t>Rede Húmida Armada</t>
        </r>
        <r>
          <rPr>
            <sz val="10"/>
            <color indexed="81"/>
            <rFont val="Tahoma"/>
            <family val="2"/>
          </rPr>
          <t xml:space="preserve">, marcar </t>
        </r>
        <r>
          <rPr>
            <b/>
            <sz val="10"/>
            <color indexed="81"/>
            <rFont val="Tahoma"/>
            <family val="2"/>
          </rPr>
          <t xml:space="preserve">X </t>
        </r>
        <r>
          <rPr>
            <sz val="10"/>
            <color indexed="81"/>
            <rFont val="Tahoma"/>
            <family val="2"/>
          </rPr>
          <t>.</t>
        </r>
      </text>
    </comment>
    <comment ref="E7" authorId="0" shapeId="0" xr:uid="{00000000-0006-0000-0700-000003000000}">
      <text>
        <r>
          <rPr>
            <sz val="10"/>
            <color indexed="81"/>
            <rFont val="Tahoma"/>
            <family val="2"/>
          </rPr>
          <t xml:space="preserve">Para seleccionar Procedimento de Dimensionamento de </t>
        </r>
        <r>
          <rPr>
            <b/>
            <sz val="10"/>
            <color indexed="81"/>
            <rFont val="Tahoma"/>
            <family val="2"/>
          </rPr>
          <t>Coluna/Rede Húmida</t>
        </r>
        <r>
          <rPr>
            <sz val="10"/>
            <color indexed="81"/>
            <rFont val="Tahoma"/>
            <family val="2"/>
          </rPr>
          <t xml:space="preserve">, marcar </t>
        </r>
        <r>
          <rPr>
            <b/>
            <sz val="10"/>
            <color indexed="81"/>
            <rFont val="Tahoma"/>
            <family val="2"/>
          </rPr>
          <t xml:space="preserve">X </t>
        </r>
        <r>
          <rPr>
            <sz val="10"/>
            <color indexed="81"/>
            <rFont val="Tahoma"/>
            <family val="2"/>
          </rPr>
          <t>.</t>
        </r>
      </text>
    </comment>
    <comment ref="E8" authorId="0" shapeId="0" xr:uid="{00000000-0006-0000-0700-000004000000}">
      <text>
        <r>
          <rPr>
            <sz val="10"/>
            <color indexed="81"/>
            <rFont val="Tahoma"/>
            <family val="2"/>
          </rPr>
          <t xml:space="preserve">Para seleccionar Procedimento de Dimensionamento de </t>
        </r>
        <r>
          <rPr>
            <b/>
            <sz val="10"/>
            <color indexed="81"/>
            <rFont val="Tahoma"/>
            <family val="2"/>
          </rPr>
          <t>Coluna/Rede Seca</t>
        </r>
        <r>
          <rPr>
            <sz val="10"/>
            <color indexed="81"/>
            <rFont val="Tahoma"/>
            <family val="2"/>
          </rPr>
          <t xml:space="preserve">, marcar </t>
        </r>
        <r>
          <rPr>
            <b/>
            <sz val="10"/>
            <color indexed="81"/>
            <rFont val="Tahoma"/>
            <family val="2"/>
          </rPr>
          <t xml:space="preserve">X </t>
        </r>
        <r>
          <rPr>
            <sz val="10"/>
            <color indexed="81"/>
            <rFont val="Tahoma"/>
            <family val="2"/>
          </rPr>
          <t>.</t>
        </r>
      </text>
    </comment>
  </commentList>
</comments>
</file>

<file path=xl/sharedStrings.xml><?xml version="1.0" encoding="utf-8"?>
<sst xmlns="http://schemas.openxmlformats.org/spreadsheetml/2006/main" count="2195" uniqueCount="677">
  <si>
    <t>Ref.ª</t>
  </si>
  <si>
    <t>Descrição:</t>
  </si>
  <si>
    <t>Data:</t>
  </si>
  <si>
    <t>(mm)</t>
  </si>
  <si>
    <t>Diâmetro Exterior</t>
  </si>
  <si>
    <t>Tubo Preto</t>
  </si>
  <si>
    <t>Tubo Galvanizado</t>
  </si>
  <si>
    <t>Máx.</t>
  </si>
  <si>
    <t>Min.</t>
  </si>
  <si>
    <t>Nominal</t>
  </si>
  <si>
    <t>Lisos</t>
  </si>
  <si>
    <t>DN   10</t>
  </si>
  <si>
    <t>DN   15</t>
  </si>
  <si>
    <t>DN   20</t>
  </si>
  <si>
    <t>DN   25</t>
  </si>
  <si>
    <t>DN   32</t>
  </si>
  <si>
    <t>DN   40</t>
  </si>
  <si>
    <t>DN   50</t>
  </si>
  <si>
    <t>DN   65</t>
  </si>
  <si>
    <t>DN   80</t>
  </si>
  <si>
    <t>DN 100</t>
  </si>
  <si>
    <t>DN 125</t>
  </si>
  <si>
    <t>DN 150</t>
  </si>
  <si>
    <t>Tolerâncias:</t>
  </si>
  <si>
    <t>D</t>
  </si>
  <si>
    <t>Espessura</t>
  </si>
  <si>
    <r>
      <t>D</t>
    </r>
    <r>
      <rPr>
        <sz val="10"/>
        <rFont val="Arial"/>
        <family val="2"/>
      </rPr>
      <t xml:space="preserve"> (mm)</t>
    </r>
  </si>
  <si>
    <r>
      <t>T</t>
    </r>
    <r>
      <rPr>
        <sz val="10"/>
        <rFont val="Arial"/>
        <family val="2"/>
      </rPr>
      <t xml:space="preserve"> (mm)</t>
    </r>
  </si>
  <si>
    <r>
      <t>(</t>
    </r>
    <r>
      <rPr>
        <b/>
        <sz val="10"/>
        <rFont val="Arial"/>
        <family val="2"/>
      </rPr>
      <t xml:space="preserve"> R</t>
    </r>
    <r>
      <rPr>
        <sz val="10"/>
        <rFont val="Arial"/>
        <family val="2"/>
      </rPr>
      <t xml:space="preserve"> )</t>
    </r>
  </si>
  <si>
    <r>
      <t>(</t>
    </r>
    <r>
      <rPr>
        <b/>
        <sz val="10"/>
        <rFont val="Arial"/>
        <family val="2"/>
      </rPr>
      <t>DN</t>
    </r>
    <r>
      <rPr>
        <sz val="10"/>
        <rFont val="Arial"/>
        <family val="2"/>
      </rPr>
      <t>)</t>
    </r>
  </si>
  <si>
    <t>Espessura ( T ):</t>
  </si>
  <si>
    <t>- 50 mm / + 150 mm do comprimento nominal ; por acordo poderão ser estabelecidas tolerâncias mais apertadas.</t>
  </si>
  <si>
    <t>Comprimento ( L ):</t>
  </si>
  <si>
    <t>Galvanizado:</t>
  </si>
  <si>
    <r>
      <t>por unidade de área do revestimento igual a 400 g/m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, correspondente a uma espessura média miníma de 56 micron. </t>
    </r>
  </si>
  <si>
    <t>Gama de Tubos de Aço para Canalizações soldados longitudinalmente (W)</t>
  </si>
  <si>
    <t xml:space="preserve">Rosc.c/ aces. </t>
  </si>
  <si>
    <t>Interior</t>
  </si>
  <si>
    <t>Diâm.</t>
  </si>
  <si>
    <t>mm</t>
  </si>
  <si>
    <t>m</t>
  </si>
  <si>
    <t xml:space="preserve">Massa Nominal em função das extremidades: (kg / m) </t>
  </si>
  <si>
    <t>J</t>
  </si>
  <si>
    <t>Inicial</t>
  </si>
  <si>
    <t>Final</t>
  </si>
  <si>
    <t>Caudal</t>
  </si>
  <si>
    <t>3.2</t>
  </si>
  <si>
    <t>n.º</t>
  </si>
  <si>
    <t>troço</t>
  </si>
  <si>
    <t>Fin.Corr.</t>
  </si>
  <si>
    <t>avaliação</t>
  </si>
  <si>
    <t>Velocidade</t>
  </si>
  <si>
    <t>Cálculo</t>
  </si>
  <si>
    <t>m/s</t>
  </si>
  <si>
    <t>Início</t>
  </si>
  <si>
    <t>h</t>
  </si>
  <si>
    <t>Tubo</t>
  </si>
  <si>
    <r>
      <t>P</t>
    </r>
    <r>
      <rPr>
        <b/>
        <vertAlign val="subscript"/>
        <sz val="12"/>
        <rFont val="Arial"/>
        <family val="2"/>
      </rPr>
      <t>i</t>
    </r>
  </si>
  <si>
    <r>
      <t>P</t>
    </r>
    <r>
      <rPr>
        <b/>
        <vertAlign val="subscript"/>
        <sz val="12"/>
        <rFont val="Arial"/>
        <family val="2"/>
      </rPr>
      <t>f</t>
    </r>
  </si>
  <si>
    <r>
      <t>P</t>
    </r>
    <r>
      <rPr>
        <b/>
        <vertAlign val="subscript"/>
        <sz val="12"/>
        <rFont val="Arial"/>
        <family val="2"/>
      </rPr>
      <t>fc</t>
    </r>
  </si>
  <si>
    <t xml:space="preserve">V </t>
  </si>
  <si>
    <t>Codificação</t>
  </si>
  <si>
    <t>2.1</t>
  </si>
  <si>
    <t>2.3</t>
  </si>
  <si>
    <t>3.1</t>
  </si>
  <si>
    <t>3.3</t>
  </si>
  <si>
    <t>4.1</t>
  </si>
  <si>
    <t>4.2</t>
  </si>
  <si>
    <t>6.1</t>
  </si>
  <si>
    <t>6.2</t>
  </si>
  <si>
    <t>8.1</t>
  </si>
  <si>
    <t>8.2</t>
  </si>
  <si>
    <t>9.1</t>
  </si>
  <si>
    <t>10.1</t>
  </si>
  <si>
    <t>10.2</t>
  </si>
  <si>
    <t>Factor</t>
  </si>
  <si>
    <t>0.2</t>
  </si>
  <si>
    <t>Troço</t>
  </si>
  <si>
    <t>Nó Final</t>
  </si>
  <si>
    <t>(m)</t>
  </si>
  <si>
    <t>Nó Inicial</t>
  </si>
  <si>
    <t>Acumul.</t>
  </si>
  <si>
    <t>kPa</t>
  </si>
  <si>
    <t>m/m</t>
  </si>
  <si>
    <t>Perda de Carga Linear Média</t>
  </si>
  <si>
    <t>5.1</t>
  </si>
  <si>
    <t>Simultan.</t>
  </si>
  <si>
    <t>unitária</t>
  </si>
  <si>
    <t>9.2</t>
  </si>
  <si>
    <t>Pressão Inicial</t>
  </si>
  <si>
    <t>Pressão do Fim para Inicío</t>
  </si>
  <si>
    <t>Mínimo</t>
  </si>
  <si>
    <t>Miníma Pressão Final</t>
  </si>
  <si>
    <t>Máximo</t>
  </si>
  <si>
    <t>Resumo da sequência de nós, do final para o inicío.</t>
  </si>
  <si>
    <t>nº</t>
  </si>
  <si>
    <t>%</t>
  </si>
  <si>
    <t>2.2</t>
  </si>
  <si>
    <t>± 10 % da espessura da parede nominal.</t>
  </si>
  <si>
    <t xml:space="preserve">± 7,5 % da massa nominal correspondente para atados iguais ou superiores a 10 ton. </t>
  </si>
  <si>
    <t>N</t>
  </si>
  <si>
    <t>Decisões</t>
  </si>
  <si>
    <t>Adoptado</t>
  </si>
  <si>
    <t>Explicitação automática de todos os caminhos, incluindo o crítico:</t>
  </si>
  <si>
    <t>Total:</t>
  </si>
  <si>
    <t>Explicitação automática das alturas piezométricas de todos os caminhos, incluindo o crítico:</t>
  </si>
  <si>
    <t>1º Crtério</t>
  </si>
  <si>
    <t>2º Critério</t>
  </si>
  <si>
    <t>Máx. Cota Piez.</t>
  </si>
  <si>
    <t>Comprim. + Cota Piez.</t>
  </si>
  <si>
    <t>Comprimento máximo</t>
  </si>
  <si>
    <t>Determinação do Caminho Crítico</t>
  </si>
  <si>
    <t>Cota piezométrica máxima</t>
  </si>
  <si>
    <t>Trajecto Crítico</t>
  </si>
  <si>
    <t>DN</t>
  </si>
  <si>
    <t>Gama de</t>
  </si>
  <si>
    <r>
      <t>D</t>
    </r>
    <r>
      <rPr>
        <vertAlign val="subscript"/>
        <sz val="10"/>
        <rFont val="Arial"/>
        <family val="2"/>
      </rPr>
      <t>interior</t>
    </r>
  </si>
  <si>
    <t>escolhido</t>
  </si>
  <si>
    <t>1.1</t>
  </si>
  <si>
    <t>1.2</t>
  </si>
  <si>
    <t>1.3</t>
  </si>
  <si>
    <t>1.4</t>
  </si>
  <si>
    <t>1.5</t>
  </si>
  <si>
    <t>1.6</t>
  </si>
  <si>
    <t>1.7</t>
  </si>
  <si>
    <t>2.4</t>
  </si>
  <si>
    <t>Fases</t>
  </si>
  <si>
    <t>Descrição da fase</t>
  </si>
  <si>
    <t>N.º</t>
  </si>
  <si>
    <t>Característica</t>
  </si>
  <si>
    <t>Simbologia</t>
  </si>
  <si>
    <t>Unidades</t>
  </si>
  <si>
    <t>Valor / Fórmula / Observações</t>
  </si>
  <si>
    <t>Organizar Desenho da Instalação:</t>
  </si>
  <si>
    <t>0.1</t>
  </si>
  <si>
    <t>N.º de troços de uma instalação</t>
  </si>
  <si>
    <t>Determinar os caudais "standard" dos diversos Aparelhos:</t>
  </si>
  <si>
    <t>Factor de Simultaneidade</t>
  </si>
  <si>
    <t>Comprimento do troço</t>
  </si>
  <si>
    <t>Desnível do troço</t>
  </si>
  <si>
    <r>
      <t>O desnível "</t>
    </r>
    <r>
      <rPr>
        <b/>
        <sz val="9"/>
        <rFont val="Arial"/>
        <family val="2"/>
      </rPr>
      <t>h</t>
    </r>
    <r>
      <rPr>
        <sz val="9"/>
        <rFont val="Arial"/>
        <family val="2"/>
      </rPr>
      <t xml:space="preserve">" </t>
    </r>
    <r>
      <rPr>
        <sz val="9"/>
        <rFont val="Arial"/>
        <family val="2"/>
      </rPr>
      <t>deverá</t>
    </r>
    <r>
      <rPr>
        <b/>
        <sz val="9"/>
        <rFont val="Arial"/>
        <family val="2"/>
      </rPr>
      <t xml:space="preserve"> ser considerado positivo se o troço for ascendente e negativo se o troço for descendente.</t>
    </r>
  </si>
  <si>
    <t>Determinar o comprimento equivalente de cada troço:</t>
  </si>
  <si>
    <t>Comprimento do Caminho Crítico</t>
  </si>
  <si>
    <t>Soma dos comprimentos dos diversos troços de tubagem que constituem o caminho crítico.</t>
  </si>
  <si>
    <t>Determinar o Comprimento Equivalente Máximo de toda a instalação de Média Pressão:</t>
  </si>
  <si>
    <t>Comprimento Equivalente do Caminho Crítico</t>
  </si>
  <si>
    <t>Pressão Inicial no troço</t>
  </si>
  <si>
    <t>Pressão Final no troço</t>
  </si>
  <si>
    <t>Procedimento de Dimensionamento de:</t>
  </si>
  <si>
    <t>Determinar para cada troço o correspondente Caudal Acumulado.</t>
  </si>
  <si>
    <t>Caudal Acumulado</t>
  </si>
  <si>
    <t>Caudal Máximo em cada troço (correspondente à afectação do coeficiente de simultaneidade).</t>
  </si>
  <si>
    <t>Determinar para cada troço o correspondente Factor de Simultaneidade.</t>
  </si>
  <si>
    <t>Definir o Caminho Crítico (percurso que corresponde ao maior comprimento de tubagem e maior cota piezométrica);</t>
  </si>
  <si>
    <t>Determinar a Perda de Carga Linear Média, a ser utilizada em qualquer troço da tubagem, na determinação do diâmetro interior de cálculo:</t>
  </si>
  <si>
    <t>Diâmetro interior de Cálculo</t>
  </si>
  <si>
    <t>Determinar, para cada troço, o Diâmetro interior de Cálculo:</t>
  </si>
  <si>
    <t>6.3</t>
  </si>
  <si>
    <r>
      <t>Adicionalmente</t>
    </r>
    <r>
      <rPr>
        <sz val="9"/>
        <rFont val="Arial"/>
        <family val="2"/>
      </rPr>
      <t>, correspondentes dimensões da Rosca (</t>
    </r>
    <r>
      <rPr>
        <b/>
        <sz val="9"/>
        <rFont val="Arial"/>
        <family val="2"/>
      </rPr>
      <t>R</t>
    </r>
    <r>
      <rPr>
        <sz val="9"/>
        <rFont val="Arial"/>
        <family val="2"/>
      </rPr>
      <t>) e Nominal (</t>
    </r>
    <r>
      <rPr>
        <b/>
        <sz val="9"/>
        <rFont val="Arial"/>
        <family val="2"/>
      </rPr>
      <t>DN</t>
    </r>
    <r>
      <rPr>
        <sz val="9"/>
        <rFont val="Arial"/>
        <family val="2"/>
      </rPr>
      <t>).</t>
    </r>
  </si>
  <si>
    <t>Quadro 1:</t>
  </si>
  <si>
    <r>
      <t xml:space="preserve">Consultar </t>
    </r>
    <r>
      <rPr>
        <b/>
        <sz val="9"/>
        <rFont val="Arial"/>
        <family val="2"/>
      </rPr>
      <t>Quadro 1</t>
    </r>
    <r>
      <rPr>
        <sz val="9"/>
        <rFont val="Arial"/>
        <family val="2"/>
      </rPr>
      <t>.</t>
    </r>
  </si>
  <si>
    <r>
      <t xml:space="preserve">Calcular a Necessidade de Pressão-Abastecimento ( </t>
    </r>
    <r>
      <rPr>
        <b/>
        <sz val="9"/>
        <rFont val="Arial"/>
        <family val="2"/>
      </rPr>
      <t>P</t>
    </r>
    <r>
      <rPr>
        <b/>
        <vertAlign val="subscript"/>
        <sz val="12"/>
        <rFont val="Arial"/>
        <family val="2"/>
      </rPr>
      <t>i</t>
    </r>
    <r>
      <rPr>
        <vertAlign val="subscript"/>
        <sz val="12"/>
        <rFont val="Arial"/>
        <family val="2"/>
      </rPr>
      <t xml:space="preserve"> máx.</t>
    </r>
    <r>
      <rPr>
        <sz val="9"/>
        <rFont val="Arial"/>
        <family val="2"/>
      </rPr>
      <t>):</t>
    </r>
  </si>
  <si>
    <r>
      <t xml:space="preserve">Consultar </t>
    </r>
    <r>
      <rPr>
        <b/>
        <sz val="9"/>
        <rFont val="Arial"/>
        <family val="2"/>
      </rPr>
      <t>Quadro 1</t>
    </r>
    <r>
      <rPr>
        <sz val="9"/>
        <rFont val="Arial"/>
        <family val="2"/>
      </rPr>
      <t>, caso seja necessário subir um escalão no valor do diâmetro interior normalizado do tubo de aço de um determinado troço.</t>
    </r>
  </si>
  <si>
    <r>
      <t xml:space="preserve">Ex. </t>
    </r>
    <r>
      <rPr>
        <b/>
        <sz val="9"/>
        <rFont val="Arial"/>
        <family val="2"/>
      </rPr>
      <t xml:space="preserve">A, B, C, </t>
    </r>
    <r>
      <rPr>
        <sz val="9"/>
        <rFont val="Arial"/>
        <family val="2"/>
      </rPr>
      <t>etc.</t>
    </r>
  </si>
  <si>
    <t>FS</t>
  </si>
  <si>
    <t xml:space="preserve">FS </t>
  </si>
  <si>
    <r>
      <t>Percorrer a instalação considerada (</t>
    </r>
    <r>
      <rPr>
        <b/>
        <sz val="9"/>
        <rFont val="Arial"/>
        <family val="2"/>
      </rPr>
      <t>do fim para o início</t>
    </r>
    <r>
      <rPr>
        <sz val="9"/>
        <rFont val="Arial"/>
        <family val="2"/>
      </rPr>
      <t xml:space="preserve">) para cálculo das pressões instaladas em cada troço, do fim para o início, com base no seguinte raciocínio: </t>
    </r>
  </si>
  <si>
    <t>Figura</t>
  </si>
  <si>
    <t>DN 8</t>
  </si>
  <si>
    <t>DN 10</t>
  </si>
  <si>
    <t>DN 15</t>
  </si>
  <si>
    <t>DN 20</t>
  </si>
  <si>
    <t>DN 25</t>
  </si>
  <si>
    <t>DN 32</t>
  </si>
  <si>
    <t>DN 40</t>
  </si>
  <si>
    <t>DN 50</t>
  </si>
  <si>
    <t>DN 65</t>
  </si>
  <si>
    <t>DN 80</t>
  </si>
  <si>
    <t>Curva m/f 90</t>
  </si>
  <si>
    <t>1a</t>
  </si>
  <si>
    <t>Curva m/f curta 90</t>
  </si>
  <si>
    <t>Curva fêmea 90</t>
  </si>
  <si>
    <t>2a</t>
  </si>
  <si>
    <t>Curva fêmea curta 90</t>
  </si>
  <si>
    <t>Curva macho 90</t>
  </si>
  <si>
    <t>Curva m/f 45</t>
  </si>
  <si>
    <t>Curva  fêmea 45</t>
  </si>
  <si>
    <t>União de cruzamento</t>
  </si>
  <si>
    <t>Joelho simples 90</t>
  </si>
  <si>
    <t>90R</t>
  </si>
  <si>
    <t>Joelhos de redução 90</t>
  </si>
  <si>
    <t>Joelho m/f simples 90</t>
  </si>
  <si>
    <t>92R</t>
  </si>
  <si>
    <t>Joelhos m/f de redução 90</t>
  </si>
  <si>
    <t>Joelho c/ junção, s/d, fêmea</t>
  </si>
  <si>
    <t>Joelho c/ junção, s/c, fêmea</t>
  </si>
  <si>
    <t>Joelho c/ junção, s/d, m/f</t>
  </si>
  <si>
    <t>Joelho c/ junção, s/c, m/f</t>
  </si>
  <si>
    <t>Joelho simples 45</t>
  </si>
  <si>
    <t>Joelho m/f 45</t>
  </si>
  <si>
    <t>Tê simples 90</t>
  </si>
  <si>
    <t>130R</t>
  </si>
  <si>
    <t>Tê de redução</t>
  </si>
  <si>
    <t>Tê 90 c/ ramal curvo</t>
  </si>
  <si>
    <t>Cruzeta</t>
  </si>
  <si>
    <t>Joelho de 3 vias</t>
  </si>
  <si>
    <t>Casquilhos de redução</t>
  </si>
  <si>
    <t>Casquilhos duplos de redução</t>
  </si>
  <si>
    <t>Uniões m/f de redução</t>
  </si>
  <si>
    <t>União simples</t>
  </si>
  <si>
    <t>União c/ rosca dir./esq.</t>
  </si>
  <si>
    <t>Casquilho duplo</t>
  </si>
  <si>
    <t>Casquilho duplo c/ rosca dir./esq.</t>
  </si>
  <si>
    <t>Junção sede cónica, m/f</t>
  </si>
  <si>
    <t>União Alongamento</t>
  </si>
  <si>
    <t>529a</t>
  </si>
  <si>
    <t>União m/f simples</t>
  </si>
  <si>
    <r>
      <t>Comprimentos Equivalentes ( L</t>
    </r>
    <r>
      <rPr>
        <b/>
        <vertAlign val="subscript"/>
        <sz val="11"/>
        <rFont val="Arial"/>
        <family val="2"/>
      </rPr>
      <t>eq</t>
    </r>
    <r>
      <rPr>
        <b/>
        <sz val="11"/>
        <rFont val="Arial"/>
        <family val="2"/>
      </rPr>
      <t xml:space="preserve"> ) - metros</t>
    </r>
  </si>
  <si>
    <t>Comprimentos Equivalentes (em "metros") - Acessórios Roscados em ferro fundido maleável, conformes EN 10242.</t>
  </si>
  <si>
    <t>Dimensão do Acessório Roscado em ferro fundido maleável conforme EN 10242</t>
  </si>
  <si>
    <t>Dimensão Nominal</t>
  </si>
  <si>
    <r>
      <t>Pot.</t>
    </r>
    <r>
      <rPr>
        <vertAlign val="subscript"/>
        <sz val="12"/>
        <rFont val="Arial"/>
        <family val="2"/>
      </rPr>
      <t>mín.</t>
    </r>
  </si>
  <si>
    <t>R</t>
  </si>
  <si>
    <r>
      <t>L</t>
    </r>
    <r>
      <rPr>
        <b/>
        <vertAlign val="subscript"/>
        <sz val="10"/>
        <rFont val="Arial"/>
        <family val="2"/>
      </rPr>
      <t>Total</t>
    </r>
  </si>
  <si>
    <t>Ordenação Automática</t>
  </si>
  <si>
    <t>1.8</t>
  </si>
  <si>
    <t>Boca de Incêndio DN 50: Ø45/50mm</t>
  </si>
  <si>
    <t>1.9</t>
  </si>
  <si>
    <r>
      <t xml:space="preserve">Consultar </t>
    </r>
    <r>
      <rPr>
        <b/>
        <sz val="9"/>
        <rFont val="Arial"/>
        <family val="2"/>
      </rPr>
      <t>Desenho da Instalação.</t>
    </r>
  </si>
  <si>
    <t xml:space="preserve">kPa </t>
  </si>
  <si>
    <t>=&gt;</t>
  </si>
  <si>
    <t>bar</t>
  </si>
  <si>
    <t>atm</t>
  </si>
  <si>
    <t>psi</t>
  </si>
  <si>
    <t xml:space="preserve"> kPa </t>
  </si>
  <si>
    <t>-</t>
  </si>
  <si>
    <t xml:space="preserve"> bar </t>
  </si>
  <si>
    <t xml:space="preserve"> atm</t>
  </si>
  <si>
    <t xml:space="preserve"> psi </t>
  </si>
  <si>
    <t>Dim. Rosca:</t>
  </si>
  <si>
    <r>
      <t>Dim</t>
    </r>
    <r>
      <rPr>
        <sz val="8.5"/>
        <rFont val="Arial"/>
        <family val="2"/>
      </rPr>
      <t xml:space="preserve">. </t>
    </r>
    <r>
      <rPr>
        <sz val="10"/>
        <rFont val="Arial"/>
        <family val="2"/>
      </rPr>
      <t>Nominal</t>
    </r>
    <r>
      <rPr>
        <sz val="9"/>
        <rFont val="Arial"/>
        <family val="2"/>
      </rPr>
      <t>:</t>
    </r>
  </si>
  <si>
    <t>Designação / Imagem</t>
  </si>
  <si>
    <t>Fim</t>
  </si>
  <si>
    <t>Valor Minímo:</t>
  </si>
  <si>
    <t>Verificação da existência de 1 único ponto inicial</t>
  </si>
  <si>
    <t>Série Média</t>
  </si>
  <si>
    <r>
      <t>L</t>
    </r>
    <r>
      <rPr>
        <vertAlign val="subscript"/>
        <sz val="10"/>
        <rFont val="Arial"/>
        <family val="2"/>
      </rPr>
      <t>real</t>
    </r>
  </si>
  <si>
    <r>
      <t>h</t>
    </r>
    <r>
      <rPr>
        <vertAlign val="superscript"/>
        <sz val="10"/>
        <rFont val="Arial"/>
        <family val="2"/>
      </rPr>
      <t>1)</t>
    </r>
  </si>
  <si>
    <r>
      <t>D</t>
    </r>
    <r>
      <rPr>
        <vertAlign val="subscript"/>
        <sz val="12"/>
        <rFont val="Arial"/>
        <family val="2"/>
      </rPr>
      <t>i</t>
    </r>
    <r>
      <rPr>
        <sz val="10"/>
        <rFont val="Arial"/>
        <family val="2"/>
      </rPr>
      <t xml:space="preserve"> </t>
    </r>
    <r>
      <rPr>
        <vertAlign val="subscript"/>
        <sz val="10"/>
        <rFont val="Arial"/>
        <family val="2"/>
      </rPr>
      <t>cálculo</t>
    </r>
  </si>
  <si>
    <r>
      <t>D</t>
    </r>
    <r>
      <rPr>
        <vertAlign val="subscript"/>
        <sz val="12"/>
        <rFont val="Arial"/>
        <family val="2"/>
      </rPr>
      <t>i</t>
    </r>
  </si>
  <si>
    <r>
      <t>P</t>
    </r>
    <r>
      <rPr>
        <vertAlign val="subscript"/>
        <sz val="12"/>
        <rFont val="Arial"/>
        <family val="2"/>
      </rPr>
      <t>i</t>
    </r>
  </si>
  <si>
    <r>
      <t>P</t>
    </r>
    <r>
      <rPr>
        <vertAlign val="subscript"/>
        <sz val="12"/>
        <rFont val="Arial"/>
        <family val="2"/>
      </rPr>
      <t>f</t>
    </r>
  </si>
  <si>
    <t>Nº Bocas Incêndio</t>
  </si>
  <si>
    <t>1.10</t>
  </si>
  <si>
    <t>Nº B.I.</t>
  </si>
  <si>
    <r>
      <t>L</t>
    </r>
    <r>
      <rPr>
        <vertAlign val="subscript"/>
        <sz val="11"/>
        <rFont val="Arial"/>
        <family val="2"/>
      </rPr>
      <t>eq</t>
    </r>
  </si>
  <si>
    <r>
      <t>Q</t>
    </r>
    <r>
      <rPr>
        <vertAlign val="subscript"/>
        <sz val="11"/>
        <rFont val="Arial"/>
        <family val="2"/>
      </rPr>
      <t>troço</t>
    </r>
    <r>
      <rPr>
        <sz val="11"/>
        <rFont val="Arial"/>
        <family val="2"/>
      </rPr>
      <t/>
    </r>
  </si>
  <si>
    <r>
      <t>Q</t>
    </r>
    <r>
      <rPr>
        <vertAlign val="subscript"/>
        <sz val="11"/>
        <rFont val="Arial"/>
        <family val="2"/>
      </rPr>
      <t>acumul.</t>
    </r>
    <r>
      <rPr>
        <sz val="11"/>
        <rFont val="Arial"/>
        <family val="2"/>
      </rPr>
      <t/>
    </r>
  </si>
  <si>
    <r>
      <t>L</t>
    </r>
    <r>
      <rPr>
        <vertAlign val="subscript"/>
        <sz val="11"/>
        <rFont val="Arial"/>
        <family val="2"/>
      </rPr>
      <t>eq. local</t>
    </r>
  </si>
  <si>
    <t>≤ V ≤</t>
  </si>
  <si>
    <t>ΔP</t>
  </si>
  <si>
    <r>
      <t>P</t>
    </r>
    <r>
      <rPr>
        <vertAlign val="subscript"/>
        <sz val="11"/>
        <rFont val="Arial"/>
        <family val="2"/>
      </rPr>
      <t>mín. B.I.</t>
    </r>
  </si>
  <si>
    <r>
      <t>ΔP</t>
    </r>
    <r>
      <rPr>
        <vertAlign val="subscript"/>
        <sz val="11"/>
        <rFont val="Arial"/>
        <family val="2"/>
      </rPr>
      <t>c</t>
    </r>
  </si>
  <si>
    <r>
      <t>Q</t>
    </r>
    <r>
      <rPr>
        <vertAlign val="subscript"/>
        <sz val="11"/>
        <rFont val="Arial"/>
        <family val="2"/>
      </rPr>
      <t>máx.</t>
    </r>
  </si>
  <si>
    <t>Dimensionamento de Redes de Segurança Contra Incêndios para Edifícios</t>
  </si>
  <si>
    <t>Quadro 2:</t>
  </si>
  <si>
    <t>3.4</t>
  </si>
  <si>
    <t>7.1</t>
  </si>
  <si>
    <t>7.2</t>
  </si>
  <si>
    <r>
      <t>Dimensionamento de Coluna / Rede Húmida - RH</t>
    </r>
    <r>
      <rPr>
        <b/>
        <sz val="10"/>
        <color indexed="8"/>
        <rFont val="Arial"/>
        <family val="2"/>
      </rPr>
      <t xml:space="preserve"> (X)</t>
    </r>
  </si>
  <si>
    <r>
      <t xml:space="preserve">Dimensionamento de Coluna / Rede Seca - RS </t>
    </r>
    <r>
      <rPr>
        <b/>
        <sz val="10"/>
        <color indexed="8"/>
        <rFont val="Arial"/>
        <family val="2"/>
      </rPr>
      <t>(X)</t>
    </r>
  </si>
  <si>
    <t>Diâmetro normalizado</t>
  </si>
  <si>
    <t>Designação</t>
  </si>
  <si>
    <r>
      <t>R</t>
    </r>
    <r>
      <rPr>
        <sz val="8"/>
        <rFont val="Arial"/>
        <family val="2"/>
      </rPr>
      <t xml:space="preserve"> / NPS</t>
    </r>
  </si>
  <si>
    <t>Classe</t>
  </si>
  <si>
    <t>dos troços</t>
  </si>
  <si>
    <t>real</t>
  </si>
  <si>
    <t>altura</t>
  </si>
  <si>
    <t>local</t>
  </si>
  <si>
    <t>cálculo</t>
  </si>
  <si>
    <t>material</t>
  </si>
  <si>
    <t>imposto</t>
  </si>
  <si>
    <t>interior</t>
  </si>
  <si>
    <t>exterior</t>
  </si>
  <si>
    <t>inicial</t>
  </si>
  <si>
    <t>final</t>
  </si>
  <si>
    <t>corrigida</t>
  </si>
  <si>
    <t>dinâmica</t>
  </si>
  <si>
    <t>total</t>
  </si>
  <si>
    <r>
      <t>V</t>
    </r>
    <r>
      <rPr>
        <vertAlign val="subscript"/>
        <sz val="12"/>
        <rFont val="Arial"/>
        <family val="2"/>
      </rPr>
      <t>adm.</t>
    </r>
  </si>
  <si>
    <r>
      <t>ΔP</t>
    </r>
    <r>
      <rPr>
        <vertAlign val="subscript"/>
        <sz val="12"/>
        <rFont val="Arial"/>
        <family val="2"/>
      </rPr>
      <t>adm.</t>
    </r>
  </si>
  <si>
    <r>
      <t>ΔP</t>
    </r>
    <r>
      <rPr>
        <vertAlign val="subscript"/>
        <sz val="12"/>
        <rFont val="Arial"/>
        <family val="2"/>
      </rPr>
      <t>acum.</t>
    </r>
  </si>
  <si>
    <t>Perda de carga unitária</t>
  </si>
  <si>
    <t>Perda de carga dinâmica no troço</t>
  </si>
  <si>
    <t>Perda de carga total no troço</t>
  </si>
  <si>
    <r>
      <t>J</t>
    </r>
    <r>
      <rPr>
        <vertAlign val="subscript"/>
        <sz val="10"/>
        <rFont val="Arial"/>
        <family val="2"/>
      </rPr>
      <t>%</t>
    </r>
  </si>
  <si>
    <r>
      <t>Q</t>
    </r>
    <r>
      <rPr>
        <vertAlign val="subscript"/>
        <sz val="10"/>
        <rFont val="Arial"/>
        <family val="2"/>
      </rPr>
      <t>BI DN 25</t>
    </r>
  </si>
  <si>
    <r>
      <t>Q</t>
    </r>
    <r>
      <rPr>
        <vertAlign val="subscript"/>
        <sz val="10"/>
        <rFont val="Arial"/>
        <family val="2"/>
      </rPr>
      <t>BI DN 50</t>
    </r>
  </si>
  <si>
    <r>
      <t>D</t>
    </r>
    <r>
      <rPr>
        <vertAlign val="subscript"/>
        <sz val="12"/>
        <rFont val="Arial"/>
        <family val="2"/>
      </rPr>
      <t>i</t>
    </r>
    <r>
      <rPr>
        <sz val="10"/>
        <rFont val="Arial"/>
        <family val="2"/>
      </rPr>
      <t xml:space="preserve"> </t>
    </r>
    <r>
      <rPr>
        <vertAlign val="subscript"/>
        <sz val="10"/>
        <rFont val="Arial"/>
        <family val="2"/>
      </rPr>
      <t>imposto</t>
    </r>
  </si>
  <si>
    <r>
      <t>P</t>
    </r>
    <r>
      <rPr>
        <vertAlign val="subscript"/>
        <sz val="12"/>
        <rFont val="Arial"/>
        <family val="2"/>
      </rPr>
      <t>i máx.</t>
    </r>
  </si>
  <si>
    <r>
      <t xml:space="preserve">Calcular a perda de carga unitária ( </t>
    </r>
    <r>
      <rPr>
        <b/>
        <sz val="9"/>
        <rFont val="Arial"/>
        <family val="2"/>
      </rPr>
      <t xml:space="preserve">J </t>
    </r>
    <r>
      <rPr>
        <sz val="9"/>
        <rFont val="Arial"/>
        <family val="2"/>
      </rPr>
      <t>) de cada troço:</t>
    </r>
  </si>
  <si>
    <t>Calcular a velocidade de escoamento em cada troço:</t>
  </si>
  <si>
    <t>Velocidade de escoamento no troço</t>
  </si>
  <si>
    <r>
      <t>P</t>
    </r>
    <r>
      <rPr>
        <vertAlign val="subscript"/>
        <sz val="12"/>
        <rFont val="Arial"/>
        <family val="2"/>
      </rPr>
      <t>máx.A.</t>
    </r>
  </si>
  <si>
    <r>
      <t>Nº</t>
    </r>
    <r>
      <rPr>
        <vertAlign val="subscript"/>
        <sz val="8"/>
        <rFont val="Arial"/>
        <family val="2"/>
      </rPr>
      <t xml:space="preserve"> </t>
    </r>
    <r>
      <rPr>
        <vertAlign val="subscript"/>
        <sz val="12"/>
        <rFont val="Arial"/>
        <family val="2"/>
      </rPr>
      <t>total</t>
    </r>
  </si>
  <si>
    <t>N.º total de B.I. existentes</t>
  </si>
  <si>
    <t>Pressão mínima à saída</t>
  </si>
  <si>
    <t>Boca de Incêndio DN 25: Ø25/33mm</t>
  </si>
  <si>
    <r>
      <t xml:space="preserve">Por defeito, é efectuado um acréscimo de </t>
    </r>
    <r>
      <rPr>
        <b/>
        <sz val="9"/>
        <rFont val="Arial"/>
        <family val="2"/>
      </rPr>
      <t>25 %</t>
    </r>
    <r>
      <rPr>
        <sz val="9"/>
        <rFont val="Arial"/>
        <family val="2"/>
      </rPr>
      <t xml:space="preserve"> ao comprimento dos troços analisados, para compensação das perdas de carga localizadas (ou </t>
    </r>
    <r>
      <rPr>
        <b/>
        <sz val="9"/>
        <rFont val="Arial"/>
        <family val="2"/>
      </rPr>
      <t>Quadro 2</t>
    </r>
    <r>
      <rPr>
        <sz val="9"/>
        <rFont val="Arial"/>
        <family val="2"/>
      </rPr>
      <t>).</t>
    </r>
  </si>
  <si>
    <t>Por defeito, admite-se que a instalação deverá alimentar simultaneamente pelo menos 50% das bocas de incêndio existentes num máximo de 4 bocas.</t>
  </si>
  <si>
    <t>(Deste modo definem-se os diversos "N" troços de tubagem a dimensionar)</t>
  </si>
  <si>
    <t>- Dois nós.</t>
  </si>
  <si>
    <t>- Um nó e a boca de incêndio (B.I.).</t>
  </si>
  <si>
    <r>
      <t xml:space="preserve">Estruturar o </t>
    </r>
    <r>
      <rPr>
        <b/>
        <sz val="9"/>
        <rFont val="Arial"/>
        <family val="2"/>
      </rPr>
      <t>desenho da instalação</t>
    </r>
    <r>
      <rPr>
        <sz val="9"/>
        <rFont val="Arial"/>
        <family val="2"/>
      </rPr>
      <t xml:space="preserve">: </t>
    </r>
  </si>
  <si>
    <t>l/min</t>
  </si>
  <si>
    <r>
      <t>Q</t>
    </r>
    <r>
      <rPr>
        <vertAlign val="subscript"/>
        <sz val="10"/>
        <rFont val="Arial"/>
        <family val="2"/>
      </rPr>
      <t>acumul.</t>
    </r>
    <r>
      <rPr>
        <sz val="11"/>
        <rFont val="Arial"/>
        <family val="2"/>
      </rPr>
      <t/>
    </r>
  </si>
  <si>
    <r>
      <t>Nº</t>
    </r>
    <r>
      <rPr>
        <vertAlign val="subscript"/>
        <sz val="12"/>
        <rFont val="Arial"/>
        <family val="2"/>
      </rPr>
      <t xml:space="preserve"> máx.</t>
    </r>
  </si>
  <si>
    <t>N.º máx. de B.I. a abastecer em simultâneo</t>
  </si>
  <si>
    <t>Caudal Instantâneo adoptado por defeito para BIA-TC, igual a 90 l/min (1,5 l/s).</t>
  </si>
  <si>
    <t>% de afectação das perdas carga localizadas</t>
  </si>
  <si>
    <t>Decidir qual a fórmula de dimensionamento a utilizar.</t>
  </si>
  <si>
    <t>Cálculo da perda de carga</t>
  </si>
  <si>
    <t>Cálculo das perdas de carga pelas fórmulas de Flamant ou Hazen &amp; Williams.</t>
  </si>
  <si>
    <r>
      <t xml:space="preserve">Por defeito, no cálculo das perdas de carga, adopta-se </t>
    </r>
    <r>
      <rPr>
        <b/>
        <sz val="9"/>
        <rFont val="Arial"/>
        <family val="2"/>
      </rPr>
      <t>C = 120</t>
    </r>
    <r>
      <rPr>
        <sz val="9"/>
        <rFont val="Arial"/>
        <family val="2"/>
      </rPr>
      <t xml:space="preserve"> se usada a Fórmula de Hazen &amp; Williams, ou </t>
    </r>
    <r>
      <rPr>
        <b/>
        <sz val="9"/>
        <rFont val="Arial"/>
        <family val="2"/>
      </rPr>
      <t>b = 0,00023</t>
    </r>
    <r>
      <rPr>
        <sz val="9"/>
        <rFont val="Arial"/>
        <family val="2"/>
      </rPr>
      <t xml:space="preserve"> se usada a Fórmula de Flamant.</t>
    </r>
  </si>
  <si>
    <t>C ou b</t>
  </si>
  <si>
    <t>Constante de Rugosidade</t>
  </si>
  <si>
    <t>Velocidade admissível</t>
  </si>
  <si>
    <t>Caudal total em cada troço, correspondente ao número total de Bocas de Incêndio abastecidas.</t>
  </si>
  <si>
    <t>Seleccionar o procedimento pretendido:</t>
  </si>
  <si>
    <t>Codificação da instalação.</t>
  </si>
  <si>
    <r>
      <t xml:space="preserve">Consultar </t>
    </r>
    <r>
      <rPr>
        <b/>
        <sz val="9"/>
        <rFont val="Arial"/>
        <family val="2"/>
      </rPr>
      <t>desenho da instalação</t>
    </r>
    <r>
      <rPr>
        <sz val="9"/>
        <rFont val="Arial"/>
        <family val="2"/>
      </rPr>
      <t xml:space="preserve"> com os troços devidamente codificados:</t>
    </r>
  </si>
  <si>
    <r>
      <t>Nº</t>
    </r>
    <r>
      <rPr>
        <vertAlign val="subscript"/>
        <sz val="8"/>
        <rFont val="Arial"/>
        <family val="2"/>
      </rPr>
      <t xml:space="preserve"> </t>
    </r>
    <r>
      <rPr>
        <vertAlign val="subscript"/>
        <sz val="12"/>
        <rFont val="Arial"/>
        <family val="2"/>
      </rPr>
      <t>abast.</t>
    </r>
  </si>
  <si>
    <r>
      <t xml:space="preserve">Consultar </t>
    </r>
    <r>
      <rPr>
        <b/>
        <sz val="9"/>
        <rFont val="Arial"/>
        <family val="2"/>
      </rPr>
      <t>desenho da instalação</t>
    </r>
    <r>
      <rPr>
        <sz val="9"/>
        <rFont val="Arial"/>
        <family val="2"/>
      </rPr>
      <t xml:space="preserve"> com os troços devidamente codificados.</t>
    </r>
  </si>
  <si>
    <t>Determinar para cada troço o número total de bocas de incêndio a abastecer em simultâneo.</t>
  </si>
  <si>
    <r>
      <t>Nº</t>
    </r>
    <r>
      <rPr>
        <sz val="8"/>
        <rFont val="Arial"/>
        <family val="2"/>
      </rPr>
      <t xml:space="preserve"> cálc.</t>
    </r>
  </si>
  <si>
    <t>Por defeito, admite-se que num edifício, não haverá mais de quatro bocas de incêndio em funcionamento simultâneo.</t>
  </si>
  <si>
    <t>Determinar para cada troço o correspondente caudal de cálculo.</t>
  </si>
  <si>
    <r>
      <t>Q</t>
    </r>
    <r>
      <rPr>
        <vertAlign val="subscript"/>
        <sz val="12"/>
        <rFont val="Arial"/>
        <family val="2"/>
      </rPr>
      <t>troço</t>
    </r>
    <r>
      <rPr>
        <sz val="11"/>
        <rFont val="Arial"/>
        <family val="2"/>
      </rPr>
      <t/>
    </r>
  </si>
  <si>
    <t>Nº de bocas de incêndio de cálculo</t>
  </si>
  <si>
    <t>Nº de bocas incêndio abastecidas</t>
  </si>
  <si>
    <t>Caudal de cálculo</t>
  </si>
  <si>
    <r>
      <t>Corresponde ao caudal de cálculo ( Q</t>
    </r>
    <r>
      <rPr>
        <vertAlign val="subscript"/>
        <sz val="12"/>
        <rFont val="Arial"/>
        <family val="2"/>
      </rPr>
      <t>troço</t>
    </r>
    <r>
      <rPr>
        <sz val="9"/>
        <rFont val="Arial"/>
        <family val="2"/>
      </rPr>
      <t>)</t>
    </r>
    <r>
      <rPr>
        <b/>
        <sz val="9"/>
        <rFont val="Arial"/>
        <family val="2"/>
      </rPr>
      <t xml:space="preserve"> máximo</t>
    </r>
    <r>
      <rPr>
        <sz val="9"/>
        <rFont val="Arial"/>
        <family val="2"/>
      </rPr>
      <t>.</t>
    </r>
  </si>
  <si>
    <t>Necessidade de caudal</t>
  </si>
  <si>
    <r>
      <t>Q</t>
    </r>
    <r>
      <rPr>
        <vertAlign val="subscript"/>
        <sz val="12"/>
        <rFont val="Arial"/>
        <family val="2"/>
      </rPr>
      <t>máx.</t>
    </r>
    <r>
      <rPr>
        <sz val="11"/>
        <rFont val="Arial"/>
        <family val="2"/>
      </rPr>
      <t/>
    </r>
  </si>
  <si>
    <r>
      <t>Por defeito</t>
    </r>
    <r>
      <rPr>
        <sz val="9"/>
        <rFont val="Arial"/>
        <family val="2"/>
      </rPr>
      <t>, é efectuado um acréscimo de</t>
    </r>
    <r>
      <rPr>
        <b/>
        <sz val="9"/>
        <rFont val="Arial"/>
        <family val="2"/>
      </rPr>
      <t xml:space="preserve"> 25 % </t>
    </r>
    <r>
      <rPr>
        <sz val="9"/>
        <rFont val="Arial"/>
        <family val="2"/>
      </rPr>
      <t>ao comprimento dos troços analisados, para compensação das perdas de carga localizadas.</t>
    </r>
  </si>
  <si>
    <r>
      <t>L</t>
    </r>
    <r>
      <rPr>
        <vertAlign val="subscript"/>
        <sz val="12"/>
        <rFont val="Arial"/>
        <family val="2"/>
      </rPr>
      <t>real</t>
    </r>
  </si>
  <si>
    <r>
      <t>L</t>
    </r>
    <r>
      <rPr>
        <vertAlign val="subscript"/>
        <sz val="12"/>
        <rFont val="Arial"/>
        <family val="2"/>
      </rPr>
      <t>eq</t>
    </r>
  </si>
  <si>
    <t>Comprimento equivalente do troço</t>
  </si>
  <si>
    <t>Comprimento equivalente local</t>
  </si>
  <si>
    <r>
      <t>L</t>
    </r>
    <r>
      <rPr>
        <vertAlign val="subscript"/>
        <sz val="12"/>
        <rFont val="Arial"/>
        <family val="2"/>
      </rPr>
      <t>eq.local</t>
    </r>
  </si>
  <si>
    <t>Necessidade de pressão</t>
  </si>
  <si>
    <t>Perda de carga admissível</t>
  </si>
  <si>
    <t>3.5</t>
  </si>
  <si>
    <t>3.6</t>
  </si>
  <si>
    <t>3.7</t>
  </si>
  <si>
    <r>
      <t>J</t>
    </r>
    <r>
      <rPr>
        <vertAlign val="subscript"/>
        <sz val="12"/>
        <rFont val="Arial"/>
        <family val="2"/>
      </rPr>
      <t>média</t>
    </r>
    <r>
      <rPr>
        <vertAlign val="subscript"/>
        <sz val="10"/>
        <rFont val="Arial"/>
        <family val="2"/>
      </rPr>
      <t xml:space="preserve"> </t>
    </r>
  </si>
  <si>
    <r>
      <t>L</t>
    </r>
    <r>
      <rPr>
        <vertAlign val="subscript"/>
        <sz val="12"/>
        <rFont val="Arial"/>
        <family val="2"/>
      </rPr>
      <t>eq.máx.</t>
    </r>
  </si>
  <si>
    <r>
      <t>L</t>
    </r>
    <r>
      <rPr>
        <vertAlign val="subscript"/>
        <sz val="12"/>
        <rFont val="Arial"/>
        <family val="2"/>
      </rPr>
      <t>crítico</t>
    </r>
  </si>
  <si>
    <t>Diâmetro interior normalizado do tubo de aço</t>
  </si>
  <si>
    <t>Diâmetro interior imposto</t>
  </si>
  <si>
    <r>
      <t xml:space="preserve">Decisão do projectista (consultar </t>
    </r>
    <r>
      <rPr>
        <b/>
        <sz val="9"/>
        <rFont val="Arial"/>
        <family val="2"/>
      </rPr>
      <t>Quadro 1</t>
    </r>
    <r>
      <rPr>
        <sz val="9"/>
        <rFont val="Arial"/>
        <family val="2"/>
      </rPr>
      <t>).</t>
    </r>
  </si>
  <si>
    <t>3.8</t>
  </si>
  <si>
    <t>4.0</t>
  </si>
  <si>
    <t>4.3</t>
  </si>
  <si>
    <r>
      <t xml:space="preserve">4.3 - Quadro 1 - </t>
    </r>
    <r>
      <rPr>
        <sz val="10"/>
        <color indexed="9"/>
        <rFont val="Arial"/>
        <family val="2"/>
      </rPr>
      <t>NP EN 10255</t>
    </r>
  </si>
  <si>
    <t>5.2</t>
  </si>
  <si>
    <t>Perda de carga acumulada no troço</t>
  </si>
  <si>
    <t>Potência mínima</t>
  </si>
  <si>
    <t>Rendimento da bomba</t>
  </si>
  <si>
    <r>
      <t>Calcular a perda de carga acumulada (</t>
    </r>
    <r>
      <rPr>
        <b/>
        <sz val="9"/>
        <rFont val="Arial"/>
        <family val="2"/>
      </rPr>
      <t>ΔP</t>
    </r>
    <r>
      <rPr>
        <vertAlign val="subscript"/>
        <sz val="12"/>
        <rFont val="Arial"/>
        <family val="2"/>
      </rPr>
      <t>acum.</t>
    </r>
    <r>
      <rPr>
        <sz val="9"/>
        <rFont val="Arial"/>
        <family val="2"/>
      </rPr>
      <t>) no final de cada troço:</t>
    </r>
  </si>
  <si>
    <t>Pressão máxima de abastecimento</t>
  </si>
  <si>
    <r>
      <t>Calcular a perda de carga acumulada admissível (</t>
    </r>
    <r>
      <rPr>
        <b/>
        <sz val="9"/>
        <rFont val="Arial"/>
        <family val="2"/>
      </rPr>
      <t>ΔP</t>
    </r>
    <r>
      <rPr>
        <vertAlign val="subscript"/>
        <sz val="12"/>
        <rFont val="Arial"/>
        <family val="2"/>
      </rPr>
      <t>adm.</t>
    </r>
    <r>
      <rPr>
        <sz val="9"/>
        <rFont val="Arial"/>
        <family val="2"/>
      </rPr>
      <t>):</t>
    </r>
  </si>
  <si>
    <t>RIA</t>
  </si>
  <si>
    <t>Rseca</t>
  </si>
  <si>
    <t>Rhúm</t>
  </si>
  <si>
    <r>
      <t>Nó</t>
    </r>
    <r>
      <rPr>
        <sz val="9"/>
        <rFont val="Arial"/>
        <family val="2"/>
      </rPr>
      <t xml:space="preserve"> - Ponto de derivação de uma tubagem.</t>
    </r>
  </si>
  <si>
    <r>
      <t>Troço</t>
    </r>
    <r>
      <rPr>
        <sz val="9"/>
        <rFont val="Arial"/>
        <family val="2"/>
      </rPr>
      <t xml:space="preserve"> de tubagem - tubagem situada entre:</t>
    </r>
  </si>
  <si>
    <t>kPa/m</t>
  </si>
  <si>
    <t>DN 200</t>
  </si>
  <si>
    <t>DN 250</t>
  </si>
  <si>
    <t>DN 300</t>
  </si>
  <si>
    <t>4 a 12"</t>
  </si>
  <si>
    <t>1 a 3"</t>
  </si>
  <si>
    <r>
      <t>L</t>
    </r>
    <r>
      <rPr>
        <vertAlign val="subscript"/>
        <sz val="10"/>
        <rFont val="Arial"/>
        <family val="2"/>
      </rPr>
      <t>total</t>
    </r>
  </si>
  <si>
    <t>Freq.</t>
  </si>
  <si>
    <t>Nó</t>
  </si>
  <si>
    <t>antecedente</t>
  </si>
  <si>
    <t>Posição</t>
  </si>
  <si>
    <t>Em utilização</t>
  </si>
  <si>
    <t>Localização automática do NÓ inicial, para atribuição da Pressão Inicial e segurança de repetição do ponto INICIAL  (método alternativo não em uso).</t>
  </si>
  <si>
    <t>Localização automática do NÓ inicial, para atribuição da Pressão.</t>
  </si>
  <si>
    <t xml:space="preserve">   Ferramenta de distribuição gratuíta. Para efeitos legais, declinamos qualquer responsabilidade sobre os resultados obtidos.</t>
  </si>
  <si>
    <t>Método Alternativo (não em uso-a ser melhorado):</t>
  </si>
  <si>
    <t>Perda Carda Dinâmica Máx.</t>
  </si>
  <si>
    <t>Perda Carda Estática Máx.</t>
  </si>
  <si>
    <t>ΔPest</t>
  </si>
  <si>
    <t>Estática+Dinâmica nas BI</t>
  </si>
  <si>
    <t>Estática+Dinâmica</t>
  </si>
  <si>
    <t>1º Critério</t>
  </si>
  <si>
    <t>Localização de Extremos da Instalação</t>
  </si>
  <si>
    <t>Critério Final</t>
  </si>
  <si>
    <t>com troço crítico</t>
  </si>
  <si>
    <t>Pi relacionada</t>
  </si>
  <si>
    <t>Posição do troço crítico:</t>
  </si>
  <si>
    <r>
      <t>L</t>
    </r>
    <r>
      <rPr>
        <vertAlign val="subscript"/>
        <sz val="10"/>
        <rFont val="Arial"/>
        <family val="2"/>
      </rPr>
      <t>crítico</t>
    </r>
  </si>
  <si>
    <r>
      <t>Verificar se a perda de carga acumulada em cada troço terminal (ΔP</t>
    </r>
    <r>
      <rPr>
        <vertAlign val="subscript"/>
        <sz val="11"/>
        <color indexed="8"/>
        <rFont val="Arial"/>
        <family val="2"/>
      </rPr>
      <t>acum.</t>
    </r>
    <r>
      <rPr>
        <sz val="10"/>
        <color indexed="8"/>
        <rFont val="Arial"/>
        <family val="2"/>
      </rPr>
      <t>) é inferior à admissível (ΔP</t>
    </r>
    <r>
      <rPr>
        <vertAlign val="subscript"/>
        <sz val="11"/>
        <color indexed="8"/>
        <rFont val="Arial"/>
        <family val="2"/>
      </rPr>
      <t>adm.</t>
    </r>
    <r>
      <rPr>
        <sz val="10"/>
        <color indexed="8"/>
        <rFont val="Arial"/>
        <family val="2"/>
      </rPr>
      <t>) e se a velocidade de escoamento em cada troço (V) é inferior à admissível (V</t>
    </r>
    <r>
      <rPr>
        <vertAlign val="subscript"/>
        <sz val="11"/>
        <color indexed="8"/>
        <rFont val="Arial"/>
        <family val="2"/>
      </rPr>
      <t>adm.</t>
    </r>
    <r>
      <rPr>
        <sz val="10"/>
        <color indexed="8"/>
        <rFont val="Arial"/>
        <family val="2"/>
      </rPr>
      <t>). Se tal não suceder, subir um escalão no valor do diâmetro interior normalizado desse troço e regressar à fase 8 do presente procedimento.</t>
    </r>
  </si>
  <si>
    <t>Diâmetro do troço a jusante (que tem de ser igual ou inferior ao diâmetro em análise)</t>
  </si>
  <si>
    <t>Nº de BI´s alimentadas pelo troço a jusante</t>
  </si>
  <si>
    <r>
      <t>abastecidas-Nº</t>
    </r>
    <r>
      <rPr>
        <vertAlign val="subscript"/>
        <sz val="11"/>
        <color indexed="9"/>
        <rFont val="Arial"/>
        <family val="2"/>
      </rPr>
      <t>abast.</t>
    </r>
  </si>
  <si>
    <t>Nº de BI´s alimentadas pelo troço em causa</t>
  </si>
  <si>
    <r>
      <t>L</t>
    </r>
    <r>
      <rPr>
        <vertAlign val="subscript"/>
        <sz val="10"/>
        <rFont val="Arial"/>
        <family val="2"/>
      </rPr>
      <t>eq</t>
    </r>
  </si>
  <si>
    <r>
      <t xml:space="preserve">Por defeito, a velocidade de escoamento admissível deverá situar-se entre </t>
    </r>
    <r>
      <rPr>
        <b/>
        <sz val="9"/>
        <rFont val="Arial"/>
        <family val="2"/>
      </rPr>
      <t>0,5</t>
    </r>
    <r>
      <rPr>
        <sz val="9"/>
        <rFont val="Arial"/>
        <family val="2"/>
      </rPr>
      <t xml:space="preserve"> e </t>
    </r>
    <r>
      <rPr>
        <b/>
        <sz val="9"/>
        <rFont val="Arial"/>
        <family val="2"/>
      </rPr>
      <t>6,0 m/s</t>
    </r>
    <r>
      <rPr>
        <sz val="9"/>
        <rFont val="Arial"/>
        <family val="2"/>
      </rPr>
      <t>.</t>
    </r>
  </si>
  <si>
    <t>Rede de Incêndio Armada - RIATC</t>
  </si>
  <si>
    <t>Rede Húmida Armada - RHATT</t>
  </si>
  <si>
    <t>Rede Seca Não Armada - RS</t>
  </si>
  <si>
    <r>
      <t>l/min.bar</t>
    </r>
    <r>
      <rPr>
        <vertAlign val="superscript"/>
        <sz val="10"/>
        <rFont val="Arial"/>
        <family val="2"/>
      </rPr>
      <t>0,5</t>
    </r>
  </si>
  <si>
    <r>
      <t>Bocas de Incêndio DN 25, EN 671-1: Ø</t>
    </r>
    <r>
      <rPr>
        <vertAlign val="subscript"/>
        <sz val="10"/>
        <rFont val="Arial"/>
        <family val="2"/>
      </rPr>
      <t>i mín.</t>
    </r>
    <r>
      <rPr>
        <sz val="10"/>
        <rFont val="Arial"/>
        <family val="2"/>
      </rPr>
      <t>= 25 mm</t>
    </r>
  </si>
  <si>
    <r>
      <t>Bocas de Incêndio DN 50, EN 671-2: Ø</t>
    </r>
    <r>
      <rPr>
        <vertAlign val="subscript"/>
        <sz val="10"/>
        <rFont val="Arial"/>
        <family val="2"/>
      </rPr>
      <t>i mín.</t>
    </r>
    <r>
      <rPr>
        <sz val="10"/>
        <rFont val="Arial"/>
        <family val="2"/>
      </rPr>
      <t>= 45 mm</t>
    </r>
  </si>
  <si>
    <t>Rede Húmida Não Armada - RH</t>
  </si>
  <si>
    <t>Conversão de caudal</t>
  </si>
  <si>
    <t>l/s</t>
  </si>
  <si>
    <t>Arred.</t>
  </si>
  <si>
    <t>l/h</t>
  </si>
  <si>
    <t>m.c.a.</t>
  </si>
  <si>
    <t>kgf/cm²</t>
  </si>
  <si>
    <t>m³/h</t>
  </si>
  <si>
    <t>Arred.Geral</t>
  </si>
  <si>
    <t>Arred.Entradas</t>
  </si>
  <si>
    <t>BIA TC:</t>
  </si>
  <si>
    <t>BIA-TT:</t>
  </si>
  <si>
    <t>1ªVersão (não usada)</t>
  </si>
  <si>
    <r>
      <t>Dimensionamento de Rede de Incêndio Arma</t>
    </r>
    <r>
      <rPr>
        <b/>
        <sz val="10"/>
        <color indexed="8"/>
        <rFont val="Arial"/>
        <family val="2"/>
      </rPr>
      <t xml:space="preserve">da </t>
    </r>
    <r>
      <rPr>
        <sz val="10"/>
        <color indexed="8"/>
        <rFont val="Arial"/>
        <family val="2"/>
      </rPr>
      <t>- RIA-TC</t>
    </r>
    <r>
      <rPr>
        <b/>
        <sz val="10"/>
        <color indexed="8"/>
        <rFont val="Arial"/>
        <family val="2"/>
      </rPr>
      <t xml:space="preserve"> (X)</t>
    </r>
  </si>
  <si>
    <r>
      <t>Dimensionamento de Rede Húmida Armada - RHA-TT</t>
    </r>
    <r>
      <rPr>
        <b/>
        <sz val="10"/>
        <color indexed="8"/>
        <rFont val="Arial"/>
        <family val="2"/>
      </rPr>
      <t xml:space="preserve"> (X)</t>
    </r>
  </si>
  <si>
    <t>Bloco unidades</t>
  </si>
  <si>
    <t>Gravidade</t>
  </si>
  <si>
    <t>Pressão</t>
  </si>
  <si>
    <t>(ver Quadros 6 e 7)</t>
  </si>
  <si>
    <t>Desnível crítico</t>
  </si>
  <si>
    <r>
      <t>h</t>
    </r>
    <r>
      <rPr>
        <vertAlign val="subscript"/>
        <sz val="10"/>
        <rFont val="Arial"/>
        <family val="2"/>
      </rPr>
      <t>crítico</t>
    </r>
    <r>
      <rPr>
        <sz val="10"/>
        <rFont val="Arial"/>
        <family val="2"/>
      </rPr>
      <t xml:space="preserve"> (m)</t>
    </r>
  </si>
  <si>
    <r>
      <t xml:space="preserve">Curva da instalação </t>
    </r>
    <r>
      <rPr>
        <b/>
        <sz val="10"/>
        <color rgb="FFFF0000"/>
        <rFont val="Arial"/>
        <family val="2"/>
      </rPr>
      <t>mais crítica</t>
    </r>
  </si>
  <si>
    <r>
      <t>P</t>
    </r>
    <r>
      <rPr>
        <vertAlign val="subscript"/>
        <sz val="11"/>
        <rFont val="Arial"/>
        <family val="2"/>
      </rPr>
      <t>total</t>
    </r>
  </si>
  <si>
    <r>
      <t>ΔP</t>
    </r>
    <r>
      <rPr>
        <vertAlign val="subscript"/>
        <sz val="11"/>
        <rFont val="Arial"/>
        <family val="2"/>
      </rPr>
      <t>est.</t>
    </r>
  </si>
  <si>
    <r>
      <t>C</t>
    </r>
    <r>
      <rPr>
        <vertAlign val="subscript"/>
        <sz val="11"/>
        <rFont val="Arial"/>
        <family val="2"/>
      </rPr>
      <t>inst.</t>
    </r>
  </si>
  <si>
    <t>Curva prevista da fonte de pressão</t>
  </si>
  <si>
    <t>Limites da curva da fonte pressão</t>
  </si>
  <si>
    <t>L.Superior</t>
  </si>
  <si>
    <t>L.Inferior</t>
  </si>
  <si>
    <t>Critérios arredondamento</t>
  </si>
  <si>
    <t>Equação geral da curva da instalação:</t>
  </si>
  <si>
    <t>Pressão total</t>
  </si>
  <si>
    <t>Caudal máximo</t>
  </si>
  <si>
    <t>L =</t>
  </si>
  <si>
    <t>h =</t>
  </si>
  <si>
    <r>
      <rPr>
        <b/>
        <sz val="11"/>
        <color theme="0"/>
        <rFont val="Arial"/>
        <family val="2"/>
      </rPr>
      <t xml:space="preserve">Continuação do </t>
    </r>
    <r>
      <rPr>
        <b/>
        <sz val="12"/>
        <color theme="0"/>
        <rFont val="Arial"/>
        <family val="2"/>
      </rPr>
      <t>Dimensionamento de Rede de Segurança Contra Incêndios do tipo:</t>
    </r>
  </si>
  <si>
    <t>Limites da curva da fonte de pressão</t>
  </si>
  <si>
    <t>Diâmetro interior da aspiração:</t>
  </si>
  <si>
    <t>Perda de carga dinâm. na aspiração:</t>
  </si>
  <si>
    <r>
      <t>Δ</t>
    </r>
    <r>
      <rPr>
        <vertAlign val="subscript"/>
        <sz val="11"/>
        <rFont val="Arial"/>
        <family val="2"/>
      </rPr>
      <t>din.-asp.</t>
    </r>
    <r>
      <rPr>
        <sz val="10"/>
        <rFont val="Arial"/>
        <family val="2"/>
      </rPr>
      <t xml:space="preserve"> =</t>
    </r>
  </si>
  <si>
    <t>Conversão de pressão</t>
  </si>
  <si>
    <t>Pressão para m.c.a.</t>
  </si>
  <si>
    <t>Curvas da instalação mais relevantes:</t>
  </si>
  <si>
    <r>
      <t xml:space="preserve">Curva </t>
    </r>
    <r>
      <rPr>
        <sz val="10"/>
        <color rgb="FFC00000"/>
        <rFont val="Arial"/>
        <family val="2"/>
      </rPr>
      <t>mais crítica</t>
    </r>
  </si>
  <si>
    <r>
      <t xml:space="preserve">Curva </t>
    </r>
    <r>
      <rPr>
        <sz val="10"/>
        <color rgb="FFC00000"/>
        <rFont val="Arial"/>
        <family val="2"/>
      </rPr>
      <t>mais crítica</t>
    </r>
    <r>
      <rPr>
        <sz val="8"/>
        <rFont val="Arial"/>
        <family val="2"/>
      </rPr>
      <t xml:space="preserve"> (com 1 B.I. em simultâneo)</t>
    </r>
  </si>
  <si>
    <r>
      <t xml:space="preserve">Curva </t>
    </r>
    <r>
      <rPr>
        <sz val="10"/>
        <color rgb="FF00B050"/>
        <rFont val="Arial"/>
        <family val="2"/>
      </rPr>
      <t>menos crítica</t>
    </r>
  </si>
  <si>
    <r>
      <t xml:space="preserve">Curva </t>
    </r>
    <r>
      <rPr>
        <sz val="10"/>
        <color rgb="FF00B050"/>
        <rFont val="Arial"/>
        <family val="2"/>
      </rPr>
      <t>menos crítica</t>
    </r>
    <r>
      <rPr>
        <sz val="8"/>
        <rFont val="Arial"/>
        <family val="2"/>
      </rPr>
      <t xml:space="preserve"> (com 1 B.I. em simultâneo)</t>
    </r>
  </si>
  <si>
    <r>
      <t>L</t>
    </r>
    <r>
      <rPr>
        <vertAlign val="subscript"/>
        <sz val="10"/>
        <rFont val="Arial"/>
        <family val="2"/>
      </rPr>
      <t>eq.crítico</t>
    </r>
  </si>
  <si>
    <t>Identificação</t>
  </si>
  <si>
    <t>Nº</t>
  </si>
  <si>
    <t>Troço crítico</t>
  </si>
  <si>
    <t>Localização de extremos</t>
  </si>
  <si>
    <t>Trajecto Crítico:</t>
  </si>
  <si>
    <t>Pos.</t>
  </si>
  <si>
    <t>Perda Carga</t>
  </si>
  <si>
    <t>Início:</t>
  </si>
  <si>
    <r>
      <t>Δ</t>
    </r>
    <r>
      <rPr>
        <vertAlign val="subscript"/>
        <sz val="10"/>
        <rFont val="Arial"/>
        <family val="2"/>
      </rPr>
      <t>est</t>
    </r>
  </si>
  <si>
    <r>
      <t>P</t>
    </r>
    <r>
      <rPr>
        <vertAlign val="subscript"/>
        <sz val="11"/>
        <rFont val="Arial"/>
        <family val="2"/>
      </rPr>
      <t>i máx.</t>
    </r>
  </si>
  <si>
    <r>
      <t xml:space="preserve">Curva </t>
    </r>
    <r>
      <rPr>
        <b/>
        <sz val="10"/>
        <color rgb="FFC00000"/>
        <rFont val="Arial"/>
        <family val="2"/>
      </rPr>
      <t>mais crítica (com 1 B.I. em simultâneo)</t>
    </r>
  </si>
  <si>
    <r>
      <t xml:space="preserve">Trajecto </t>
    </r>
    <r>
      <rPr>
        <b/>
        <sz val="10"/>
        <color rgb="FFFF0000"/>
        <rFont val="Arial"/>
        <family val="2"/>
      </rPr>
      <t>Crítico</t>
    </r>
    <r>
      <rPr>
        <b/>
        <sz val="10"/>
        <rFont val="Arial"/>
        <family val="2"/>
      </rPr>
      <t>-Perda da carga total</t>
    </r>
  </si>
  <si>
    <r>
      <t xml:space="preserve">Trajecto </t>
    </r>
    <r>
      <rPr>
        <b/>
        <sz val="10"/>
        <color rgb="FF00B050"/>
        <rFont val="Arial"/>
        <family val="2"/>
      </rPr>
      <t>Menos Crítico</t>
    </r>
  </si>
  <si>
    <t>Posição:</t>
  </si>
  <si>
    <t>Menos Crítico:</t>
  </si>
  <si>
    <t>Troço menos crítico</t>
  </si>
  <si>
    <r>
      <t xml:space="preserve">Curva </t>
    </r>
    <r>
      <rPr>
        <b/>
        <sz val="10"/>
        <color rgb="FF00B050"/>
        <rFont val="Arial"/>
        <family val="2"/>
      </rPr>
      <t>menos crítica (com 1 B.I. em simultâneo)</t>
    </r>
  </si>
  <si>
    <r>
      <t xml:space="preserve">Curva </t>
    </r>
    <r>
      <rPr>
        <b/>
        <sz val="10"/>
        <color rgb="FF00B050"/>
        <rFont val="Arial"/>
        <family val="2"/>
      </rPr>
      <t>menos crítica (com 4 B.I. em simultâneo)</t>
    </r>
  </si>
  <si>
    <t>Apenas 1 BI menos crítica em funcionamento (posição teórica)</t>
  </si>
  <si>
    <t>4 BI menos críticas em funcionamento simultâneo (posição teórica)</t>
  </si>
  <si>
    <r>
      <t xml:space="preserve">Curva da instalação </t>
    </r>
    <r>
      <rPr>
        <b/>
        <sz val="10"/>
        <color rgb="FFFF0000"/>
        <rFont val="Arial"/>
        <family val="2"/>
      </rPr>
      <t>crítica 1 BI</t>
    </r>
  </si>
  <si>
    <t>constante:</t>
  </si>
  <si>
    <t>Recta de aproximação da 2ª parte da curva da bomba:</t>
  </si>
  <si>
    <t>declive (m):</t>
  </si>
  <si>
    <t>P = mQ + constante</t>
  </si>
  <si>
    <t>Raiz 1:</t>
  </si>
  <si>
    <t>Raiz 2:</t>
  </si>
  <si>
    <t>Média</t>
  </si>
  <si>
    <t>Verif.1</t>
  </si>
  <si>
    <t>Verif.2</t>
  </si>
  <si>
    <t>Verif.3</t>
  </si>
  <si>
    <t>Verif.4</t>
  </si>
  <si>
    <t>Apenas 1 BI crítica em func. (posição teórica)</t>
  </si>
  <si>
    <r>
      <t>m</t>
    </r>
    <r>
      <rPr>
        <sz val="11"/>
        <rFont val="Arial"/>
        <family val="2"/>
      </rPr>
      <t>³</t>
    </r>
  </si>
  <si>
    <t>l/min.</t>
  </si>
  <si>
    <t>min.</t>
  </si>
  <si>
    <t>litros</t>
  </si>
  <si>
    <t>Verif.5</t>
  </si>
  <si>
    <t>Verif.6</t>
  </si>
  <si>
    <t>Verif.7</t>
  </si>
  <si>
    <t>Verif.8</t>
  </si>
  <si>
    <t>Verif.9</t>
  </si>
  <si>
    <t>Verif.10</t>
  </si>
  <si>
    <t>Verif.11</t>
  </si>
  <si>
    <t>Verif.12</t>
  </si>
  <si>
    <t>Valor final:</t>
  </si>
  <si>
    <t>Estimativa do ponto de Intersecção da curva menos crítica 4 BI e a curva da bomba (iterações):</t>
  </si>
  <si>
    <r>
      <t>Volume</t>
    </r>
    <r>
      <rPr>
        <vertAlign val="subscript"/>
        <sz val="11"/>
        <rFont val="Arial"/>
        <family val="2"/>
      </rPr>
      <t xml:space="preserve">reservatório </t>
    </r>
    <r>
      <rPr>
        <sz val="10"/>
        <rFont val="Arial"/>
        <family val="2"/>
      </rPr>
      <t>=</t>
    </r>
  </si>
  <si>
    <r>
      <t>ΔP</t>
    </r>
    <r>
      <rPr>
        <vertAlign val="subscript"/>
        <sz val="12"/>
        <rFont val="Arial"/>
        <family val="2"/>
      </rPr>
      <t>total-asp.</t>
    </r>
  </si>
  <si>
    <t>Perda de carga total na aspiração</t>
  </si>
  <si>
    <t>Determinada através do comprimento da tubagem de aspiração, comprimento local equivalente e altura de aspiração.</t>
  </si>
  <si>
    <t>Determinar o caudal de cálculo máximo:</t>
  </si>
  <si>
    <r>
      <t xml:space="preserve">Avaliar, </t>
    </r>
    <r>
      <rPr>
        <b/>
        <sz val="9"/>
        <rFont val="Arial"/>
        <family val="2"/>
      </rPr>
      <t>se aplicável</t>
    </r>
    <r>
      <rPr>
        <sz val="9"/>
        <rFont val="Arial"/>
        <family val="2"/>
      </rPr>
      <t>, o impacto da tubagem de aspiração na necessidade de pressão  (P</t>
    </r>
    <r>
      <rPr>
        <vertAlign val="subscript"/>
        <sz val="11"/>
        <rFont val="Arial"/>
        <family val="2"/>
      </rPr>
      <t>i máx.</t>
    </r>
    <r>
      <rPr>
        <sz val="9"/>
        <rFont val="Arial"/>
        <family val="2"/>
      </rPr>
      <t>):</t>
    </r>
  </si>
  <si>
    <t>kW</t>
  </si>
  <si>
    <r>
      <t xml:space="preserve">Determinar, para cada troço, o correspondente diâmetro enterior normalizado da tubagem de aço com costura, em conformidade com a </t>
    </r>
    <r>
      <rPr>
        <b/>
        <sz val="9"/>
        <rFont val="Arial"/>
        <family val="2"/>
      </rPr>
      <t xml:space="preserve">norma europeia EN 10255 (Série Média) </t>
    </r>
    <r>
      <rPr>
        <sz val="9"/>
        <rFont val="Arial"/>
        <family val="2"/>
      </rPr>
      <t>ou equivalente:</t>
    </r>
  </si>
  <si>
    <r>
      <t xml:space="preserve">Imputar a cada troço da instalação o respectivo comprimento e desnível. </t>
    </r>
    <r>
      <rPr>
        <b/>
        <sz val="9"/>
        <rFont val="Arial"/>
        <family val="2"/>
      </rPr>
      <t>Por opção</t>
    </r>
    <r>
      <rPr>
        <sz val="9"/>
        <rFont val="Arial"/>
        <family val="2"/>
      </rPr>
      <t xml:space="preserve">, adicionar ao comprimento do troço de tubo em análise, as perdas de carga referentes aos acessórios utilizados, por consulta do </t>
    </r>
    <r>
      <rPr>
        <b/>
        <sz val="9"/>
        <rFont val="Arial"/>
        <family val="2"/>
      </rPr>
      <t>Quadro 2</t>
    </r>
    <r>
      <rPr>
        <sz val="9"/>
        <rFont val="Arial"/>
        <family val="2"/>
      </rPr>
      <t>:</t>
    </r>
  </si>
  <si>
    <t>Imputar a cada troço em análise o número total de bocas de incêndio abastecidas, na(s) coluna(s) correspondente(s) ao(s) tipo(s) de B.I. utilizada(s):</t>
  </si>
  <si>
    <r>
      <t>Introduzir a codificação dos diferentes troços estabelecida no desenho da instalação (</t>
    </r>
    <r>
      <rPr>
        <b/>
        <sz val="9"/>
        <rFont val="Arial"/>
        <family val="2"/>
      </rPr>
      <t>Fase 0</t>
    </r>
    <r>
      <rPr>
        <sz val="9"/>
        <rFont val="Arial"/>
        <family val="2"/>
      </rPr>
      <t>), definindo automaticamente os diversos "</t>
    </r>
    <r>
      <rPr>
        <b/>
        <sz val="9"/>
        <rFont val="Arial"/>
        <family val="2"/>
      </rPr>
      <t>N</t>
    </r>
    <r>
      <rPr>
        <sz val="9"/>
        <rFont val="Arial"/>
        <family val="2"/>
      </rPr>
      <t>" troços de tubagem, em consequência dessa mesma codificação:</t>
    </r>
  </si>
  <si>
    <t>Seleccionar a dimensão, o caudal instantâneo e o coeficiente de descarga (quando aplicável) dos dispositivos utilizados:</t>
  </si>
  <si>
    <t>Fixar a pressão mínima à saída de cada B.I.:</t>
  </si>
  <si>
    <t>Fixar a Pressão Máxima de Abastecimento:</t>
  </si>
  <si>
    <t>Avaliar o n.º total de B.I. existentes na instalação:</t>
  </si>
  <si>
    <t>Fixar o n.º máx. de B.I. a abastecer em simultâneo:</t>
  </si>
  <si>
    <t>Fixar a % de afectação das perdas de carga locais:</t>
  </si>
  <si>
    <t>Fixar o factor de rugosidade aplicável a tubagens em aço para condução de água fria:</t>
  </si>
  <si>
    <t>Fixar a velocidade de escoamento admissível:</t>
  </si>
  <si>
    <r>
      <t xml:space="preserve">Calcular, </t>
    </r>
    <r>
      <rPr>
        <b/>
        <sz val="9"/>
        <rFont val="Arial"/>
        <family val="2"/>
      </rPr>
      <t>se aplicável</t>
    </r>
    <r>
      <rPr>
        <sz val="9"/>
        <rFont val="Arial"/>
        <family val="2"/>
      </rPr>
      <t>, a potência mínima da fonte de pressão, o NPSH admissivel e a capacidade do reservatório:</t>
    </r>
  </si>
  <si>
    <t>Obs.</t>
  </si>
  <si>
    <t>Parcial</t>
  </si>
  <si>
    <t>Comprimentos Equivalentes</t>
  </si>
  <si>
    <t>adicional</t>
  </si>
  <si>
    <r>
      <t>L</t>
    </r>
    <r>
      <rPr>
        <vertAlign val="subscript"/>
        <sz val="11"/>
        <rFont val="Arial"/>
        <family val="2"/>
      </rPr>
      <t>eq. adic.</t>
    </r>
  </si>
  <si>
    <t>dimensão</t>
  </si>
  <si>
    <r>
      <t>L</t>
    </r>
    <r>
      <rPr>
        <vertAlign val="subscript"/>
        <sz val="11"/>
        <rFont val="Arial"/>
        <family val="2"/>
      </rPr>
      <t>eq. parc.</t>
    </r>
  </si>
  <si>
    <t>Dimensão do Acessório Ranhurado em ferro fundido dúctil</t>
  </si>
  <si>
    <t>RN</t>
  </si>
  <si>
    <t>FR</t>
  </si>
  <si>
    <t>DA1</t>
  </si>
  <si>
    <t>União ranhurada</t>
  </si>
  <si>
    <t>Joelho 90º ranhurado</t>
  </si>
  <si>
    <t>Joelho 45º ranhurado</t>
  </si>
  <si>
    <t>Tê ranhurado</t>
  </si>
  <si>
    <t>Válvula de comporta</t>
  </si>
  <si>
    <t>Dimensão da Válvula em ferro fundido dúctil ou latão</t>
  </si>
  <si>
    <t>Válvula de globo</t>
  </si>
  <si>
    <t>Válvula de retenção</t>
  </si>
  <si>
    <t>Válvula de aspiração</t>
  </si>
  <si>
    <t>Válvula de corte BI</t>
  </si>
  <si>
    <t>BI</t>
  </si>
  <si>
    <t>Junção sede plana</t>
  </si>
  <si>
    <t>Junção sede plana, m/f</t>
  </si>
  <si>
    <t>Junção sede cónica</t>
  </si>
  <si>
    <t>Uniáo de red. ranhurada</t>
  </si>
  <si>
    <t>Derivação roscada</t>
  </si>
  <si>
    <t>Quadro 2</t>
  </si>
  <si>
    <t>Acessórios roscados em fundição maleável conformes NP EN 10242</t>
  </si>
  <si>
    <t>Acessórios ranhurados</t>
  </si>
  <si>
    <t>Válvulas</t>
  </si>
  <si>
    <t>3.3a</t>
  </si>
  <si>
    <t>3.3b</t>
  </si>
  <si>
    <t>Matriz de afectação dos acessórios utilizados</t>
  </si>
  <si>
    <t>(cálculo do comprimento equivalente)</t>
  </si>
  <si>
    <t>União de redução</t>
  </si>
  <si>
    <t>Conf.:</t>
  </si>
  <si>
    <t>Modo de aspiração: positiva se = 1 ; negativa se = 2.</t>
  </si>
  <si>
    <t>RGSCIE - NT nº 15.</t>
  </si>
  <si>
    <t>Vmáx.asp.=</t>
  </si>
  <si>
    <t>V p/ caudal sobrecarga =</t>
  </si>
  <si>
    <t>V p/ caudal máximo =</t>
  </si>
  <si>
    <t>Velocidade na tubagem de aspiração para caudal máximo (m/s)</t>
  </si>
  <si>
    <t>Di mín.asp.=</t>
  </si>
  <si>
    <t>Dimensão máxima da tubagem de compressão.</t>
  </si>
  <si>
    <t xml:space="preserve">Massa ( m ): </t>
  </si>
  <si>
    <t>Galvanizado: A camada de zinco do tubo de aço é aplicada por “Imersão a Quente” e possui uma massa depositada.</t>
  </si>
  <si>
    <t>Roscas ( R ):</t>
  </si>
  <si>
    <t>Conformes a norma NP EN 10226-1 ; Tubos fornecidos com coprimento normalizado = 6 m.</t>
  </si>
  <si>
    <r>
      <t>% de afectação das perdas de carga locais (J</t>
    </r>
    <r>
      <rPr>
        <vertAlign val="subscript"/>
        <sz val="11"/>
        <rFont val="Arial"/>
        <family val="2"/>
      </rPr>
      <t>%</t>
    </r>
    <r>
      <rPr>
        <sz val="10"/>
        <rFont val="Arial"/>
        <family val="2"/>
      </rPr>
      <t>) :</t>
    </r>
  </si>
  <si>
    <t>Constante de rugosidade aplicável a tubos de aço :</t>
  </si>
  <si>
    <t>Seleccionar as unidades de caudal a utilizar :</t>
  </si>
  <si>
    <t>Seleccionar as unidades de pressão a utilizar :</t>
  </si>
  <si>
    <t>N.º total de B.I. existentes na rede contra incêndios :</t>
  </si>
  <si>
    <t>Comprimento equivalente crítico :</t>
  </si>
  <si>
    <t>Perda de carga linear média :</t>
  </si>
  <si>
    <t>Perda de carga admissível :</t>
  </si>
  <si>
    <t>Comprimento da aspiração :</t>
  </si>
  <si>
    <t>Comprimento eq. local da aspiração :</t>
  </si>
  <si>
    <t>Altura de aspiração :</t>
  </si>
  <si>
    <t>Comprimento equival. da aspiração :</t>
  </si>
  <si>
    <t>Perda de carga total na aspiração :</t>
  </si>
  <si>
    <r>
      <t>Opção de dimensionamento com recurso à fórmula de Flamant (</t>
    </r>
    <r>
      <rPr>
        <b/>
        <sz val="10"/>
        <rFont val="Arial"/>
        <family val="2"/>
      </rPr>
      <t>X</t>
    </r>
    <r>
      <rPr>
        <sz val="10"/>
        <rFont val="Arial"/>
        <family val="2"/>
      </rPr>
      <t>) :</t>
    </r>
  </si>
  <si>
    <t>Pressão máxima de abastecimento da rede :</t>
  </si>
  <si>
    <t>Pressão dinâmica mínima na B.I. mais desfavorável :</t>
  </si>
  <si>
    <r>
      <t>Coeficientes de descarga conformes a EN 671-1 (</t>
    </r>
    <r>
      <rPr>
        <b/>
        <sz val="10"/>
        <rFont val="Arial"/>
        <family val="2"/>
      </rPr>
      <t>X</t>
    </r>
    <r>
      <rPr>
        <sz val="10"/>
        <rFont val="Arial"/>
        <family val="2"/>
      </rPr>
      <t>) :</t>
    </r>
  </si>
  <si>
    <t>Especificar o tipo de instalação contra incêndio :</t>
  </si>
  <si>
    <r>
      <t>Coeficiente de descarga conforme a EN 671-2 (</t>
    </r>
    <r>
      <rPr>
        <b/>
        <sz val="10"/>
        <rFont val="Arial"/>
        <family val="2"/>
      </rPr>
      <t>X</t>
    </r>
    <r>
      <rPr>
        <sz val="10"/>
        <rFont val="Arial"/>
        <family val="2"/>
      </rPr>
      <t>) :</t>
    </r>
  </si>
  <si>
    <r>
      <t xml:space="preserve"> kgf/cm</t>
    </r>
    <r>
      <rPr>
        <b/>
        <vertAlign val="superscript"/>
        <sz val="11"/>
        <color theme="0"/>
        <rFont val="Arial"/>
        <family val="2"/>
      </rPr>
      <t>2</t>
    </r>
    <r>
      <rPr>
        <b/>
        <sz val="11"/>
        <color theme="0"/>
        <rFont val="Arial"/>
        <family val="2"/>
      </rPr>
      <t xml:space="preserve"> </t>
    </r>
  </si>
  <si>
    <r>
      <t>kgf/cm</t>
    </r>
    <r>
      <rPr>
        <b/>
        <vertAlign val="superscript"/>
        <sz val="11"/>
        <color theme="0"/>
        <rFont val="Arial"/>
        <family val="2"/>
      </rPr>
      <t>2</t>
    </r>
  </si>
  <si>
    <t>tubo aço EN 10255</t>
  </si>
  <si>
    <t>Referências Bibliográficas: Lei n.º 123/2019 de 18 Out., Portaria n.º 135/2020 de 2 Jun. que actualiza a Portaria n.º 1532/2008, Nota Técnica n.º 13 da ANEPC e Manual do Instalador APTA.</t>
  </si>
  <si>
    <r>
      <t xml:space="preserve">Curvas da instalação </t>
    </r>
    <r>
      <rPr>
        <b/>
        <sz val="10"/>
        <color rgb="FFFF0000"/>
        <rFont val="Arial"/>
        <family val="2"/>
      </rPr>
      <t>mais críticas</t>
    </r>
    <r>
      <rPr>
        <sz val="10"/>
        <rFont val="Arial"/>
        <family val="2"/>
      </rPr>
      <t xml:space="preserve"> em pressão</t>
    </r>
  </si>
  <si>
    <r>
      <t>Curvas da instalação mais</t>
    </r>
    <r>
      <rPr>
        <b/>
        <sz val="10"/>
        <color rgb="FFFF0000"/>
        <rFont val="Arial"/>
        <family val="2"/>
      </rPr>
      <t xml:space="preserve"> críticas em caudal</t>
    </r>
  </si>
  <si>
    <t>Pressões</t>
  </si>
  <si>
    <t>estática</t>
  </si>
  <si>
    <r>
      <t xml:space="preserve">Perdas de Carga - </t>
    </r>
    <r>
      <rPr>
        <sz val="11"/>
        <color rgb="FFFFFFFF"/>
        <rFont val="Symbol"/>
        <family val="1"/>
        <charset val="2"/>
      </rPr>
      <t>D</t>
    </r>
    <r>
      <rPr>
        <sz val="11"/>
        <color indexed="9"/>
        <rFont val="Arial"/>
        <family val="2"/>
      </rPr>
      <t>P</t>
    </r>
  </si>
  <si>
    <t>6.4</t>
  </si>
  <si>
    <t>Perda de carga estática no troço</t>
  </si>
  <si>
    <r>
      <t>ΔP</t>
    </r>
    <r>
      <rPr>
        <vertAlign val="subscript"/>
        <sz val="12"/>
        <rFont val="Arial"/>
        <family val="2"/>
      </rPr>
      <t>estática</t>
    </r>
  </si>
  <si>
    <r>
      <t>ΔP</t>
    </r>
    <r>
      <rPr>
        <vertAlign val="subscript"/>
        <sz val="12"/>
        <rFont val="Arial"/>
        <family val="2"/>
      </rPr>
      <t>troço</t>
    </r>
  </si>
  <si>
    <r>
      <t xml:space="preserve">Começando-se pela BI da instalação considerada na posição mais desfavorável, </t>
    </r>
    <r>
      <rPr>
        <b/>
        <sz val="9"/>
        <rFont val="Arial"/>
        <family val="2"/>
      </rPr>
      <t>atribui-se à mesma a pressão mínima à saída fixada</t>
    </r>
    <r>
      <rPr>
        <sz val="9"/>
        <rFont val="Arial"/>
        <family val="2"/>
      </rPr>
      <t xml:space="preserve">, passando a corresponder à </t>
    </r>
    <r>
      <rPr>
        <b/>
        <sz val="9"/>
        <rFont val="Arial"/>
        <family val="2"/>
      </rPr>
      <t>Pressão Final (P</t>
    </r>
    <r>
      <rPr>
        <vertAlign val="subscript"/>
        <sz val="12"/>
        <rFont val="Arial"/>
        <family val="2"/>
      </rPr>
      <t>f</t>
    </r>
    <r>
      <rPr>
        <b/>
        <sz val="9"/>
        <rFont val="Arial"/>
        <family val="2"/>
      </rPr>
      <t>)</t>
    </r>
    <r>
      <rPr>
        <sz val="9"/>
        <rFont val="Arial"/>
        <family val="2"/>
      </rPr>
      <t xml:space="preserve"> nesse ponto. No correspondente troço, calcular sequêncialmente (do fim para o início), a respectiva </t>
    </r>
    <r>
      <rPr>
        <b/>
        <sz val="9"/>
        <rFont val="Arial"/>
        <family val="2"/>
      </rPr>
      <t>Pressão Inicial (P</t>
    </r>
    <r>
      <rPr>
        <vertAlign val="subscript"/>
        <sz val="12"/>
        <rFont val="Arial"/>
        <family val="2"/>
      </rPr>
      <t>i</t>
    </r>
    <r>
      <rPr>
        <b/>
        <sz val="9"/>
        <rFont val="Arial"/>
        <family val="2"/>
      </rPr>
      <t>)</t>
    </r>
    <r>
      <rPr>
        <sz val="9"/>
        <rFont val="Arial"/>
        <family val="2"/>
      </rPr>
      <t xml:space="preserve">,  através das Fórmulas de Flamant ou Hazen &amp; Williams, ao critério do projectista. E tendo em consideração a  respectiva perda de carga estática (caso exista). </t>
    </r>
  </si>
  <si>
    <r>
      <t>A relação entre as pressões inicial (P</t>
    </r>
    <r>
      <rPr>
        <vertAlign val="subscript"/>
        <sz val="11"/>
        <rFont val="Arial"/>
        <family val="2"/>
      </rPr>
      <t>i</t>
    </r>
    <r>
      <rPr>
        <sz val="9"/>
        <rFont val="Arial"/>
        <family val="2"/>
      </rPr>
      <t>) e final (P</t>
    </r>
    <r>
      <rPr>
        <vertAlign val="subscript"/>
        <sz val="11"/>
        <rFont val="Arial"/>
        <family val="2"/>
      </rPr>
      <t>f</t>
    </r>
    <r>
      <rPr>
        <sz val="9"/>
        <rFont val="Arial"/>
        <family val="2"/>
      </rPr>
      <t xml:space="preserve">) de um determinado troço, são estabelecidas através do cálculo da perda de carga linear unitária pela fórmula de Hazen &amp; Williams (ou Flamant). E tendo em consideração a  respectiva perda de carga estática (caso exista). </t>
    </r>
  </si>
  <si>
    <r>
      <t xml:space="preserve">A </t>
    </r>
    <r>
      <rPr>
        <b/>
        <sz val="9"/>
        <rFont val="Arial"/>
        <family val="2"/>
      </rPr>
      <t>pressão final</t>
    </r>
    <r>
      <rPr>
        <sz val="9"/>
        <rFont val="Arial"/>
        <family val="2"/>
      </rPr>
      <t xml:space="preserve"> de um troço (</t>
    </r>
    <r>
      <rPr>
        <b/>
        <sz val="9"/>
        <rFont val="Arial"/>
        <family val="2"/>
      </rPr>
      <t>P</t>
    </r>
    <r>
      <rPr>
        <vertAlign val="subscript"/>
        <sz val="11"/>
        <rFont val="Arial"/>
        <family val="2"/>
      </rPr>
      <t>f</t>
    </r>
    <r>
      <rPr>
        <sz val="9"/>
        <rFont val="Arial"/>
        <family val="2"/>
      </rPr>
      <t xml:space="preserve">), traduz a perda de carga </t>
    </r>
    <r>
      <rPr>
        <b/>
        <sz val="9"/>
        <rFont val="Arial"/>
        <family val="2"/>
      </rPr>
      <t>dinâmica</t>
    </r>
    <r>
      <rPr>
        <sz val="9"/>
        <rFont val="Arial"/>
        <family val="2"/>
      </rPr>
      <t xml:space="preserve"> nesse troço, acrescida da respectiva perda de carga </t>
    </r>
    <r>
      <rPr>
        <b/>
        <sz val="9"/>
        <rFont val="Arial"/>
        <family val="2"/>
      </rPr>
      <t>estática</t>
    </r>
    <r>
      <rPr>
        <sz val="9"/>
        <rFont val="Arial"/>
        <family val="2"/>
      </rPr>
      <t xml:space="preserve"> devida ao desnível do mesmo (caso exista).</t>
    </r>
  </si>
  <si>
    <r>
      <t>P</t>
    </r>
    <r>
      <rPr>
        <vertAlign val="subscript"/>
        <sz val="12"/>
        <rFont val="Arial"/>
        <family val="2"/>
      </rPr>
      <t>mín.BIA</t>
    </r>
  </si>
  <si>
    <r>
      <t xml:space="preserve">Calcular a perda de carga total ( </t>
    </r>
    <r>
      <rPr>
        <b/>
        <sz val="9"/>
        <rFont val="Arial"/>
        <family val="2"/>
      </rPr>
      <t>ΔP</t>
    </r>
    <r>
      <rPr>
        <vertAlign val="subscript"/>
        <sz val="12"/>
        <rFont val="Arial"/>
        <family val="2"/>
      </rPr>
      <t>troço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) de cada troço:</t>
    </r>
  </si>
  <si>
    <r>
      <t xml:space="preserve">Calcular a perda de carga estática ( </t>
    </r>
    <r>
      <rPr>
        <b/>
        <sz val="9"/>
        <rFont val="Arial"/>
        <family val="2"/>
      </rPr>
      <t>ΔP</t>
    </r>
    <r>
      <rPr>
        <vertAlign val="subscript"/>
        <sz val="11"/>
        <rFont val="Arial"/>
        <family val="2"/>
      </rPr>
      <t>estática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) de cada troço:</t>
    </r>
  </si>
  <si>
    <r>
      <t xml:space="preserve">Calcular a perda de carga dinamica ( </t>
    </r>
    <r>
      <rPr>
        <b/>
        <sz val="9"/>
        <rFont val="Arial"/>
        <family val="2"/>
      </rPr>
      <t>ΔP</t>
    </r>
    <r>
      <rPr>
        <vertAlign val="subscript"/>
        <sz val="11"/>
        <rFont val="Arial"/>
        <family val="2"/>
      </rPr>
      <t>dinâmica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) de cada troço:</t>
    </r>
  </si>
  <si>
    <r>
      <t xml:space="preserve">Análise das Perdas de Carga - </t>
    </r>
    <r>
      <rPr>
        <sz val="11"/>
        <color indexed="9"/>
        <rFont val="Symbol"/>
        <family val="1"/>
        <charset val="2"/>
      </rPr>
      <t>D</t>
    </r>
    <r>
      <rPr>
        <sz val="11"/>
        <color indexed="9"/>
        <rFont val="Arial"/>
        <family val="2"/>
      </rPr>
      <t>P</t>
    </r>
  </si>
  <si>
    <t>Análise da Velocidade</t>
  </si>
  <si>
    <t xml:space="preserve">  Nota: Estes valores mínimos não são imperativos, podendo ser optimizados em função do cálculo hidráulico realizado e compatibilidade dimensional com as B.I. utilizadas.</t>
  </si>
  <si>
    <t>R / NPS</t>
  </si>
  <si>
    <t>acumulada</t>
  </si>
  <si>
    <t>equivalente</t>
  </si>
  <si>
    <t>Aço S235</t>
  </si>
  <si>
    <r>
      <rPr>
        <sz val="11"/>
        <rFont val="Arial"/>
        <family val="2"/>
      </rPr>
      <t>Q</t>
    </r>
    <r>
      <rPr>
        <vertAlign val="subscript"/>
        <sz val="12"/>
        <rFont val="Arial"/>
        <family val="2"/>
      </rPr>
      <t>BI DN 25</t>
    </r>
  </si>
  <si>
    <r>
      <rPr>
        <sz val="11"/>
        <rFont val="Arial"/>
        <family val="2"/>
      </rPr>
      <t>Q</t>
    </r>
    <r>
      <rPr>
        <vertAlign val="subscript"/>
        <sz val="12"/>
        <rFont val="Arial"/>
        <family val="2"/>
      </rPr>
      <t>BI DN 50</t>
    </r>
  </si>
  <si>
    <r>
      <rPr>
        <sz val="11"/>
        <rFont val="Arial"/>
        <family val="2"/>
      </rPr>
      <t>P</t>
    </r>
    <r>
      <rPr>
        <vertAlign val="subscript"/>
        <sz val="12"/>
        <rFont val="Arial"/>
        <family val="2"/>
      </rPr>
      <t>mín. B.I.</t>
    </r>
  </si>
  <si>
    <r>
      <rPr>
        <sz val="11"/>
        <rFont val="Arial"/>
        <family val="2"/>
      </rPr>
      <t>P</t>
    </r>
    <r>
      <rPr>
        <vertAlign val="subscript"/>
        <sz val="12"/>
        <rFont val="Arial"/>
        <family val="2"/>
      </rPr>
      <t>máx. A.</t>
    </r>
  </si>
  <si>
    <r>
      <rPr>
        <sz val="11"/>
        <rFont val="Arial"/>
        <family val="2"/>
      </rPr>
      <t>Nº</t>
    </r>
    <r>
      <rPr>
        <vertAlign val="subscript"/>
        <sz val="11"/>
        <rFont val="Arial"/>
        <family val="2"/>
      </rPr>
      <t xml:space="preserve"> </t>
    </r>
    <r>
      <rPr>
        <vertAlign val="subscript"/>
        <sz val="12"/>
        <rFont val="Arial"/>
        <family val="2"/>
      </rPr>
      <t>total</t>
    </r>
  </si>
  <si>
    <r>
      <rPr>
        <sz val="11"/>
        <rFont val="Arial"/>
        <family val="2"/>
      </rPr>
      <t>Nº</t>
    </r>
    <r>
      <rPr>
        <vertAlign val="subscript"/>
        <sz val="11"/>
        <rFont val="Arial"/>
        <family val="2"/>
      </rPr>
      <t xml:space="preserve"> </t>
    </r>
    <r>
      <rPr>
        <vertAlign val="subscript"/>
        <sz val="12"/>
        <rFont val="Arial"/>
        <family val="2"/>
      </rPr>
      <t>máx.</t>
    </r>
  </si>
  <si>
    <r>
      <rPr>
        <sz val="11"/>
        <rFont val="Arial"/>
        <family val="2"/>
      </rPr>
      <t>V</t>
    </r>
    <r>
      <rPr>
        <vertAlign val="subscript"/>
        <sz val="12"/>
        <rFont val="Arial"/>
        <family val="2"/>
      </rPr>
      <t>adm.</t>
    </r>
  </si>
  <si>
    <r>
      <rPr>
        <sz val="11"/>
        <rFont val="Arial"/>
        <family val="2"/>
      </rPr>
      <t>J</t>
    </r>
    <r>
      <rPr>
        <vertAlign val="subscript"/>
        <sz val="12"/>
        <rFont val="Arial"/>
        <family val="2"/>
      </rPr>
      <t>%</t>
    </r>
  </si>
  <si>
    <r>
      <rPr>
        <sz val="11"/>
        <rFont val="Arial"/>
        <family val="2"/>
      </rPr>
      <t>L</t>
    </r>
    <r>
      <rPr>
        <vertAlign val="subscript"/>
        <sz val="12"/>
        <rFont val="Arial"/>
        <family val="2"/>
      </rPr>
      <t>crítico/máx</t>
    </r>
    <r>
      <rPr>
        <vertAlign val="subscript"/>
        <sz val="11"/>
        <rFont val="Arial"/>
        <family val="2"/>
      </rPr>
      <t xml:space="preserve"> </t>
    </r>
    <r>
      <rPr>
        <sz val="10"/>
        <rFont val="Arial"/>
        <family val="2"/>
      </rPr>
      <t>=</t>
    </r>
  </si>
  <si>
    <r>
      <rPr>
        <sz val="11"/>
        <rFont val="Arial"/>
        <family val="2"/>
      </rPr>
      <t>L</t>
    </r>
    <r>
      <rPr>
        <vertAlign val="subscript"/>
        <sz val="12"/>
        <rFont val="Arial"/>
        <family val="2"/>
      </rPr>
      <t>eq. crític</t>
    </r>
    <r>
      <rPr>
        <vertAlign val="subscript"/>
        <sz val="11"/>
        <rFont val="Arial"/>
        <family val="2"/>
      </rPr>
      <t>o</t>
    </r>
    <r>
      <rPr>
        <sz val="10"/>
        <rFont val="Arial"/>
        <family val="2"/>
      </rPr>
      <t xml:space="preserve"> =</t>
    </r>
  </si>
  <si>
    <r>
      <rPr>
        <sz val="11"/>
        <rFont val="Arial"/>
        <family val="2"/>
      </rPr>
      <t>J</t>
    </r>
    <r>
      <rPr>
        <vertAlign val="subscript"/>
        <sz val="12"/>
        <rFont val="Arial"/>
        <family val="2"/>
      </rPr>
      <t>média</t>
    </r>
    <r>
      <rPr>
        <sz val="10"/>
        <rFont val="Arial"/>
        <family val="2"/>
      </rPr>
      <t xml:space="preserve"> =</t>
    </r>
  </si>
  <si>
    <r>
      <rPr>
        <sz val="11"/>
        <rFont val="Arial"/>
        <family val="2"/>
      </rPr>
      <t>ΔP</t>
    </r>
    <r>
      <rPr>
        <vertAlign val="subscript"/>
        <sz val="12"/>
        <rFont val="Arial"/>
        <family val="2"/>
      </rPr>
      <t>adm.</t>
    </r>
    <r>
      <rPr>
        <sz val="10"/>
        <rFont val="Arial"/>
        <family val="2"/>
      </rPr>
      <t xml:space="preserve"> =</t>
    </r>
  </si>
  <si>
    <r>
      <rPr>
        <sz val="11"/>
        <rFont val="Arial"/>
        <family val="2"/>
      </rPr>
      <t>P</t>
    </r>
    <r>
      <rPr>
        <vertAlign val="subscript"/>
        <sz val="12"/>
        <rFont val="Arial"/>
        <family val="2"/>
      </rPr>
      <t>i máx.</t>
    </r>
    <r>
      <rPr>
        <sz val="10"/>
        <rFont val="Arial"/>
        <family val="2"/>
      </rPr>
      <t xml:space="preserve"> =</t>
    </r>
  </si>
  <si>
    <r>
      <rPr>
        <sz val="11"/>
        <rFont val="Arial"/>
        <family val="2"/>
      </rPr>
      <t>Q</t>
    </r>
    <r>
      <rPr>
        <vertAlign val="subscript"/>
        <sz val="12"/>
        <rFont val="Arial"/>
        <family val="2"/>
      </rPr>
      <t>máx.</t>
    </r>
    <r>
      <rPr>
        <sz val="10"/>
        <rFont val="Arial"/>
        <family val="2"/>
      </rPr>
      <t xml:space="preserve"> =</t>
    </r>
  </si>
  <si>
    <r>
      <t>NPSH</t>
    </r>
    <r>
      <rPr>
        <vertAlign val="subscript"/>
        <sz val="12"/>
        <rFont val="Arial"/>
        <family val="2"/>
      </rPr>
      <t>admissível</t>
    </r>
    <r>
      <rPr>
        <vertAlign val="subscript"/>
        <sz val="11"/>
        <rFont val="Arial"/>
        <family val="2"/>
      </rPr>
      <t xml:space="preserve"> </t>
    </r>
    <r>
      <rPr>
        <sz val="10"/>
        <rFont val="Arial"/>
        <family val="2"/>
      </rPr>
      <t>: fonte de pressão (cs=0,5m) =</t>
    </r>
  </si>
  <si>
    <r>
      <rPr>
        <sz val="11"/>
        <rFont val="Arial"/>
        <family val="2"/>
      </rPr>
      <t>Vol.</t>
    </r>
    <r>
      <rPr>
        <vertAlign val="subscript"/>
        <sz val="12"/>
        <rFont val="Arial"/>
        <family val="2"/>
      </rPr>
      <t>reserv.</t>
    </r>
    <r>
      <rPr>
        <sz val="10"/>
        <rFont val="Arial"/>
        <family val="2"/>
      </rPr>
      <t xml:space="preserve"> =</t>
    </r>
  </si>
  <si>
    <r>
      <rPr>
        <sz val="11"/>
        <rFont val="Arial"/>
        <family val="2"/>
      </rPr>
      <t>D</t>
    </r>
    <r>
      <rPr>
        <vertAlign val="subscript"/>
        <sz val="12"/>
        <rFont val="Arial"/>
        <family val="2"/>
      </rPr>
      <t>i-asp.</t>
    </r>
    <r>
      <rPr>
        <sz val="10"/>
        <rFont val="Arial"/>
        <family val="2"/>
      </rPr>
      <t xml:space="preserve"> =</t>
    </r>
  </si>
  <si>
    <r>
      <rPr>
        <sz val="11"/>
        <rFont val="Arial"/>
        <family val="2"/>
      </rPr>
      <t>L</t>
    </r>
    <r>
      <rPr>
        <vertAlign val="subscript"/>
        <sz val="11"/>
        <rFont val="Arial"/>
        <family val="2"/>
      </rPr>
      <t>r</t>
    </r>
    <r>
      <rPr>
        <vertAlign val="subscript"/>
        <sz val="12"/>
        <rFont val="Arial"/>
        <family val="2"/>
      </rPr>
      <t>eal-asp.</t>
    </r>
    <r>
      <rPr>
        <sz val="10"/>
        <rFont val="Arial"/>
        <family val="2"/>
      </rPr>
      <t xml:space="preserve"> =</t>
    </r>
  </si>
  <si>
    <r>
      <rPr>
        <sz val="11"/>
        <rFont val="Arial"/>
        <family val="2"/>
      </rPr>
      <t>L</t>
    </r>
    <r>
      <rPr>
        <vertAlign val="subscript"/>
        <sz val="12"/>
        <rFont val="Arial"/>
        <family val="2"/>
      </rPr>
      <t>local-asp.</t>
    </r>
    <r>
      <rPr>
        <sz val="10"/>
        <rFont val="Arial"/>
        <family val="2"/>
      </rPr>
      <t xml:space="preserve"> =</t>
    </r>
  </si>
  <si>
    <r>
      <rPr>
        <sz val="11"/>
        <rFont val="Arial"/>
        <family val="2"/>
      </rPr>
      <t>h</t>
    </r>
    <r>
      <rPr>
        <vertAlign val="subscript"/>
        <sz val="12"/>
        <rFont val="Arial"/>
        <family val="2"/>
      </rPr>
      <t>asp.</t>
    </r>
    <r>
      <rPr>
        <vertAlign val="superscript"/>
        <sz val="10"/>
        <rFont val="Arial"/>
        <family val="2"/>
      </rPr>
      <t>1)</t>
    </r>
    <r>
      <rPr>
        <sz val="10"/>
        <rFont val="Arial"/>
        <family val="2"/>
      </rPr>
      <t xml:space="preserve"> =</t>
    </r>
  </si>
  <si>
    <r>
      <rPr>
        <sz val="11"/>
        <rFont val="Arial"/>
        <family val="2"/>
      </rPr>
      <t>L</t>
    </r>
    <r>
      <rPr>
        <vertAlign val="subscript"/>
        <sz val="12"/>
        <rFont val="Arial"/>
        <family val="2"/>
      </rPr>
      <t>eq.-asp.</t>
    </r>
    <r>
      <rPr>
        <sz val="10"/>
        <rFont val="Arial"/>
        <family val="2"/>
      </rPr>
      <t xml:space="preserve"> =</t>
    </r>
  </si>
  <si>
    <r>
      <rPr>
        <sz val="11"/>
        <rFont val="Arial"/>
        <family val="2"/>
      </rPr>
      <t>ΔP</t>
    </r>
    <r>
      <rPr>
        <vertAlign val="subscript"/>
        <sz val="12"/>
        <rFont val="Arial"/>
        <family val="2"/>
      </rPr>
      <t>total-asp.</t>
    </r>
    <r>
      <rPr>
        <sz val="10"/>
        <rFont val="Arial"/>
        <family val="2"/>
      </rPr>
      <t xml:space="preserve"> =</t>
    </r>
  </si>
  <si>
    <r>
      <rPr>
        <sz val="11"/>
        <rFont val="Arial"/>
        <family val="2"/>
      </rPr>
      <t>ΔP</t>
    </r>
    <r>
      <rPr>
        <vertAlign val="subscript"/>
        <sz val="12"/>
        <rFont val="Arial"/>
        <family val="2"/>
      </rPr>
      <t xml:space="preserve">acum. </t>
    </r>
    <r>
      <rPr>
        <sz val="11"/>
        <rFont val="Arial"/>
        <family val="2"/>
      </rPr>
      <t>≤</t>
    </r>
  </si>
  <si>
    <r>
      <rPr>
        <sz val="11"/>
        <rFont val="Arial"/>
        <family val="2"/>
      </rPr>
      <t>ΔP</t>
    </r>
    <r>
      <rPr>
        <vertAlign val="subscript"/>
        <sz val="12"/>
        <rFont val="Arial"/>
        <family val="2"/>
      </rPr>
      <t>acum.</t>
    </r>
  </si>
  <si>
    <r>
      <rPr>
        <sz val="11"/>
        <rFont val="Arial"/>
        <family val="2"/>
      </rPr>
      <t>ΔP</t>
    </r>
    <r>
      <rPr>
        <vertAlign val="subscript"/>
        <sz val="12"/>
        <rFont val="Arial"/>
        <family val="2"/>
      </rPr>
      <t>troço</t>
    </r>
  </si>
  <si>
    <r>
      <rPr>
        <sz val="11"/>
        <rFont val="Arial"/>
        <family val="2"/>
      </rPr>
      <t>ΔP</t>
    </r>
    <r>
      <rPr>
        <vertAlign val="subscript"/>
        <sz val="12"/>
        <rFont val="Arial"/>
        <family val="2"/>
      </rPr>
      <t>estática</t>
    </r>
  </si>
  <si>
    <r>
      <rPr>
        <sz val="11"/>
        <rFont val="Arial"/>
        <family val="2"/>
      </rPr>
      <t>P</t>
    </r>
    <r>
      <rPr>
        <vertAlign val="subscript"/>
        <sz val="12"/>
        <rFont val="Arial"/>
        <family val="2"/>
      </rPr>
      <t>f</t>
    </r>
  </si>
  <si>
    <r>
      <rPr>
        <sz val="11"/>
        <rFont val="Arial"/>
        <family val="2"/>
      </rPr>
      <t>P</t>
    </r>
    <r>
      <rPr>
        <vertAlign val="subscript"/>
        <sz val="12"/>
        <rFont val="Arial"/>
        <family val="2"/>
      </rPr>
      <t>i</t>
    </r>
  </si>
  <si>
    <r>
      <rPr>
        <sz val="11"/>
        <rFont val="Arial"/>
        <family val="2"/>
      </rPr>
      <t>D</t>
    </r>
    <r>
      <rPr>
        <vertAlign val="subscript"/>
        <sz val="12"/>
        <rFont val="Arial"/>
        <family val="2"/>
      </rPr>
      <t>i</t>
    </r>
  </si>
  <si>
    <r>
      <rPr>
        <sz val="11"/>
        <rFont val="Arial"/>
        <family val="2"/>
      </rPr>
      <t>D</t>
    </r>
    <r>
      <rPr>
        <vertAlign val="subscript"/>
        <sz val="14"/>
        <rFont val="Arial"/>
        <family val="2"/>
      </rPr>
      <t>i imposto</t>
    </r>
  </si>
  <si>
    <r>
      <rPr>
        <sz val="11"/>
        <rFont val="Arial"/>
        <family val="2"/>
      </rPr>
      <t>Q</t>
    </r>
    <r>
      <rPr>
        <vertAlign val="subscript"/>
        <sz val="12"/>
        <rFont val="Arial"/>
        <family val="2"/>
      </rPr>
      <t>troço</t>
    </r>
  </si>
  <si>
    <r>
      <rPr>
        <sz val="11"/>
        <rFont val="Arial"/>
        <family val="2"/>
      </rPr>
      <t>Nº</t>
    </r>
    <r>
      <rPr>
        <vertAlign val="subscript"/>
        <sz val="12"/>
        <rFont val="Arial"/>
        <family val="2"/>
      </rPr>
      <t>cálc.</t>
    </r>
  </si>
  <si>
    <t>localizado</t>
  </si>
  <si>
    <r>
      <rPr>
        <sz val="11"/>
        <rFont val="Arial"/>
        <family val="2"/>
      </rPr>
      <t>L</t>
    </r>
    <r>
      <rPr>
        <vertAlign val="subscript"/>
        <sz val="12"/>
        <rFont val="Arial"/>
        <family val="2"/>
      </rPr>
      <t>eq.</t>
    </r>
  </si>
  <si>
    <r>
      <rPr>
        <sz val="11"/>
        <rFont val="Arial"/>
        <family val="2"/>
      </rPr>
      <t>L</t>
    </r>
    <r>
      <rPr>
        <vertAlign val="subscript"/>
        <sz val="12"/>
        <rFont val="Arial"/>
        <family val="2"/>
      </rPr>
      <t>eq. local</t>
    </r>
  </si>
  <si>
    <r>
      <rPr>
        <sz val="11"/>
        <rFont val="Arial"/>
        <family val="2"/>
      </rPr>
      <t>h</t>
    </r>
    <r>
      <rPr>
        <vertAlign val="superscript"/>
        <sz val="10"/>
        <rFont val="Arial"/>
        <family val="2"/>
      </rPr>
      <t>1)</t>
    </r>
  </si>
  <si>
    <r>
      <rPr>
        <sz val="11"/>
        <rFont val="Arial"/>
        <family val="2"/>
      </rPr>
      <t>L</t>
    </r>
    <r>
      <rPr>
        <vertAlign val="subscript"/>
        <sz val="12"/>
        <rFont val="Arial"/>
        <family val="2"/>
      </rPr>
      <t>real</t>
    </r>
  </si>
  <si>
    <r>
      <rPr>
        <sz val="11"/>
        <rFont val="Arial"/>
        <family val="2"/>
      </rPr>
      <t>ΔP</t>
    </r>
    <r>
      <rPr>
        <vertAlign val="subscript"/>
        <sz val="12"/>
        <rFont val="Arial"/>
        <family val="2"/>
      </rPr>
      <t>acum.</t>
    </r>
    <r>
      <rPr>
        <vertAlign val="subscript"/>
        <sz val="11"/>
        <rFont val="Arial"/>
        <family val="2"/>
      </rPr>
      <t xml:space="preserve"> </t>
    </r>
    <r>
      <rPr>
        <sz val="10"/>
        <rFont val="Arial"/>
        <family val="2"/>
      </rPr>
      <t>≤</t>
    </r>
  </si>
  <si>
    <r>
      <rPr>
        <sz val="11"/>
        <rFont val="Arial"/>
        <family val="2"/>
      </rPr>
      <t>ΔP</t>
    </r>
    <r>
      <rPr>
        <vertAlign val="subscript"/>
        <sz val="11"/>
        <rFont val="Arial"/>
        <family val="2"/>
      </rPr>
      <t>acum.</t>
    </r>
  </si>
  <si>
    <t xml:space="preserve">        avaliação</t>
  </si>
  <si>
    <t xml:space="preserve">            m/s</t>
  </si>
  <si>
    <r>
      <rPr>
        <sz val="11"/>
        <rFont val="Arial"/>
        <family val="2"/>
      </rPr>
      <t>ΔP</t>
    </r>
    <r>
      <rPr>
        <vertAlign val="subscript"/>
        <sz val="12"/>
        <rFont val="Arial"/>
        <family val="2"/>
      </rPr>
      <t>dinâmica</t>
    </r>
  </si>
  <si>
    <r>
      <rPr>
        <b/>
        <sz val="9"/>
        <rFont val="Arial"/>
        <family val="2"/>
      </rPr>
      <t>a)</t>
    </r>
    <r>
      <rPr>
        <sz val="9"/>
        <rFont val="Arial"/>
        <family val="2"/>
      </rPr>
      <t xml:space="preserve"> A pressão final (P</t>
    </r>
    <r>
      <rPr>
        <vertAlign val="subscript"/>
        <sz val="11"/>
        <rFont val="Arial"/>
        <family val="2"/>
      </rPr>
      <t>f</t>
    </r>
    <r>
      <rPr>
        <sz val="9"/>
        <rFont val="Arial"/>
        <family val="2"/>
      </rPr>
      <t>) de um qualquer troço, deve ser a Pressão Inicial (P</t>
    </r>
    <r>
      <rPr>
        <vertAlign val="subscript"/>
        <sz val="11"/>
        <rFont val="Arial"/>
        <family val="2"/>
      </rPr>
      <t>i</t>
    </r>
    <r>
      <rPr>
        <sz val="9"/>
        <rFont val="Arial"/>
        <family val="2"/>
      </rPr>
      <t>) do(s) troço(s) situado(s) imediatamente a jusante.</t>
    </r>
  </si>
  <si>
    <r>
      <rPr>
        <b/>
        <sz val="9"/>
        <rFont val="Arial"/>
        <family val="2"/>
      </rPr>
      <t>b)</t>
    </r>
    <r>
      <rPr>
        <sz val="9"/>
        <rFont val="Arial"/>
        <family val="2"/>
      </rPr>
      <t xml:space="preserve"> A pressão inicial (P</t>
    </r>
    <r>
      <rPr>
        <vertAlign val="subscript"/>
        <sz val="11"/>
        <rFont val="Arial"/>
        <family val="2"/>
      </rPr>
      <t>i</t>
    </r>
    <r>
      <rPr>
        <sz val="9"/>
        <rFont val="Arial"/>
        <family val="2"/>
      </rPr>
      <t>) de um qualquer troço, deve ser a pressão final (P</t>
    </r>
    <r>
      <rPr>
        <vertAlign val="subscript"/>
        <sz val="11"/>
        <rFont val="Arial"/>
        <family val="2"/>
      </rPr>
      <t>f</t>
    </r>
    <r>
      <rPr>
        <sz val="9"/>
        <rFont val="Arial"/>
        <family val="2"/>
      </rPr>
      <t>) de um troço situado imediatamente a montante.</t>
    </r>
  </si>
  <si>
    <r>
      <t>ΔP</t>
    </r>
    <r>
      <rPr>
        <vertAlign val="subscript"/>
        <sz val="12"/>
        <rFont val="Arial"/>
        <family val="2"/>
      </rPr>
      <t>dinâmica</t>
    </r>
  </si>
  <si>
    <r>
      <t xml:space="preserve">Curvas da instalação </t>
    </r>
    <r>
      <rPr>
        <sz val="11"/>
        <color rgb="FFC00000"/>
        <rFont val="Calibri"/>
        <family val="2"/>
      </rPr>
      <t>mais críticas</t>
    </r>
    <r>
      <rPr>
        <sz val="11"/>
        <rFont val="Calibri"/>
        <family val="2"/>
      </rPr>
      <t xml:space="preserve"> em pressão</t>
    </r>
  </si>
  <si>
    <r>
      <t xml:space="preserve">Curvas da instalação </t>
    </r>
    <r>
      <rPr>
        <sz val="11"/>
        <color rgb="FF00B050"/>
        <rFont val="Calibri"/>
        <family val="2"/>
      </rPr>
      <t>menos críticas</t>
    </r>
    <r>
      <rPr>
        <sz val="11"/>
        <rFont val="Calibri"/>
        <family val="2"/>
      </rPr>
      <t xml:space="preserve"> em pressão</t>
    </r>
  </si>
  <si>
    <r>
      <t>P</t>
    </r>
    <r>
      <rPr>
        <vertAlign val="subscript"/>
        <sz val="12"/>
        <rFont val="Arial"/>
        <family val="2"/>
      </rPr>
      <t>intermédia</t>
    </r>
  </si>
  <si>
    <r>
      <t xml:space="preserve">Ponto de funcionamento </t>
    </r>
    <r>
      <rPr>
        <b/>
        <sz val="10"/>
        <color rgb="FFFF0000"/>
        <rFont val="Arial"/>
        <family val="2"/>
      </rPr>
      <t>mais crítico (4 BI em func. simultâneo)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</si>
</sst>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0.000"/>
    <numFmt numFmtId="165" formatCode="0.0"/>
    <numFmt numFmtId="166" formatCode="0.00000"/>
    <numFmt numFmtId="167" formatCode="\(0\)"/>
    <numFmt numFmtId="168" formatCode="d/mmm"/>
    <numFmt numFmtId="169" formatCode="&quot;m -&quot;\ #\ ?/?"/>
    <numFmt numFmtId="170" formatCode="#,##0.0"/>
    <numFmt numFmtId="171" formatCode="#&quot;)&quot;"/>
    <numFmt numFmtId="172" formatCode="\K\ \=\ 0"/>
    <numFmt numFmtId="173" formatCode="0.0000"/>
    <numFmt numFmtId="174" formatCode="0.000000"/>
    <numFmt numFmtId="175" formatCode="#\ &quot;min&quot;"/>
  </numFmts>
  <fonts count="11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10"/>
      <color indexed="10"/>
      <name val="Arial"/>
      <family val="2"/>
    </font>
    <font>
      <sz val="11"/>
      <name val="Arial"/>
      <family val="2"/>
    </font>
    <font>
      <sz val="14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b/>
      <sz val="9"/>
      <color indexed="10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9"/>
      <color indexed="9"/>
      <name val="Arial"/>
      <family val="2"/>
    </font>
    <font>
      <b/>
      <sz val="10"/>
      <color indexed="12"/>
      <name val="Arial"/>
      <family val="2"/>
    </font>
    <font>
      <b/>
      <vertAlign val="subscript"/>
      <sz val="12"/>
      <name val="Arial"/>
      <family val="2"/>
    </font>
    <font>
      <b/>
      <vertAlign val="subscript"/>
      <sz val="10"/>
      <name val="Arial"/>
      <family val="2"/>
    </font>
    <font>
      <sz val="10"/>
      <color indexed="9"/>
      <name val="Arial"/>
      <family val="2"/>
    </font>
    <font>
      <sz val="8"/>
      <color indexed="9"/>
      <name val="Times New Roman"/>
      <family val="1"/>
    </font>
    <font>
      <sz val="10"/>
      <color indexed="18"/>
      <name val="Arial"/>
      <family val="2"/>
    </font>
    <font>
      <vertAlign val="superscript"/>
      <sz val="10"/>
      <name val="Arial"/>
      <family val="2"/>
    </font>
    <font>
      <vertAlign val="subscript"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indexed="81"/>
      <name val="Tahoma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b/>
      <sz val="12"/>
      <color indexed="10"/>
      <name val="Arial"/>
      <family val="2"/>
    </font>
    <font>
      <b/>
      <sz val="16"/>
      <color indexed="9"/>
      <name val="Arial"/>
      <family val="2"/>
    </font>
    <font>
      <sz val="12"/>
      <color indexed="9"/>
      <name val="Arial"/>
      <family val="2"/>
    </font>
    <font>
      <vertAlign val="subscript"/>
      <sz val="12"/>
      <name val="Arial"/>
      <family val="2"/>
    </font>
    <font>
      <vertAlign val="subscript"/>
      <sz val="11"/>
      <name val="Arial"/>
      <family val="2"/>
    </font>
    <font>
      <b/>
      <vertAlign val="subscript"/>
      <sz val="11"/>
      <name val="Arial"/>
      <family val="2"/>
    </font>
    <font>
      <sz val="10"/>
      <color indexed="10"/>
      <name val="Arial"/>
      <family val="2"/>
    </font>
    <font>
      <sz val="8.5"/>
      <name val="Arial"/>
      <family val="2"/>
    </font>
    <font>
      <b/>
      <sz val="10"/>
      <color indexed="63"/>
      <name val="Arial"/>
      <family val="2"/>
    </font>
    <font>
      <u/>
      <sz val="10"/>
      <color indexed="18"/>
      <name val="Arial"/>
      <family val="2"/>
    </font>
    <font>
      <vertAlign val="superscript"/>
      <sz val="11"/>
      <color indexed="81"/>
      <name val="Tahoma"/>
      <family val="2"/>
    </font>
    <font>
      <sz val="11"/>
      <color indexed="9"/>
      <name val="Arial"/>
      <family val="2"/>
    </font>
    <font>
      <sz val="9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6"/>
      <color indexed="9"/>
      <name val="Arial"/>
      <family val="2"/>
    </font>
    <font>
      <sz val="10"/>
      <name val="Symbol"/>
      <family val="1"/>
      <charset val="2"/>
    </font>
    <font>
      <vertAlign val="subscript"/>
      <sz val="8"/>
      <name val="Arial"/>
      <family val="2"/>
    </font>
    <font>
      <sz val="9"/>
      <name val="Calibri"/>
      <family val="2"/>
    </font>
    <font>
      <vertAlign val="subscript"/>
      <sz val="11"/>
      <color indexed="8"/>
      <name val="Arial"/>
      <family val="2"/>
    </font>
    <font>
      <b/>
      <sz val="10"/>
      <color indexed="9"/>
      <name val="Arial"/>
      <family val="2"/>
    </font>
    <font>
      <sz val="9"/>
      <color indexed="9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sz val="8"/>
      <color indexed="9"/>
      <name val="Arial"/>
      <family val="2"/>
    </font>
    <font>
      <sz val="9"/>
      <color indexed="8"/>
      <name val="Arial"/>
      <family val="2"/>
    </font>
    <font>
      <b/>
      <sz val="16"/>
      <color indexed="8"/>
      <name val="Arial"/>
      <family val="2"/>
    </font>
    <font>
      <sz val="8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FF00"/>
      <name val="Arial"/>
      <family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color indexed="9"/>
      <name val="Symbol"/>
      <family val="1"/>
      <charset val="2"/>
    </font>
    <font>
      <vertAlign val="subscript"/>
      <sz val="11"/>
      <color indexed="9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vertAlign val="superscript"/>
      <sz val="10"/>
      <color indexed="81"/>
      <name val="Tahoma"/>
      <family val="2"/>
    </font>
    <font>
      <sz val="11.5"/>
      <color indexed="9"/>
      <name val="Arial"/>
      <family val="2"/>
    </font>
    <font>
      <b/>
      <sz val="11"/>
      <color indexed="8"/>
      <name val="Calibri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11"/>
      <name val="Calibri"/>
      <family val="2"/>
    </font>
    <font>
      <b/>
      <sz val="10"/>
      <color theme="0"/>
      <name val="Arial"/>
      <family val="2"/>
    </font>
    <font>
      <sz val="10"/>
      <color rgb="FFC00000"/>
      <name val="Arial"/>
      <family val="2"/>
    </font>
    <font>
      <sz val="10"/>
      <color rgb="FF00B050"/>
      <name val="Arial"/>
      <family val="2"/>
    </font>
    <font>
      <sz val="11"/>
      <color rgb="FFC00000"/>
      <name val="Calibri"/>
      <family val="2"/>
    </font>
    <font>
      <sz val="11"/>
      <color rgb="FF00B050"/>
      <name val="Calibri"/>
      <family val="2"/>
    </font>
    <font>
      <b/>
      <sz val="10"/>
      <color rgb="FFC00000"/>
      <name val="Arial"/>
      <family val="2"/>
    </font>
    <font>
      <sz val="9"/>
      <color theme="0"/>
      <name val="Arial"/>
      <family val="2"/>
    </font>
    <font>
      <b/>
      <sz val="10"/>
      <color rgb="FF00B050"/>
      <name val="Arial"/>
      <family val="2"/>
    </font>
    <font>
      <b/>
      <sz val="9"/>
      <color rgb="FF00B050"/>
      <name val="Arial"/>
      <family val="2"/>
    </font>
    <font>
      <b/>
      <sz val="9"/>
      <color theme="0"/>
      <name val="Arial"/>
      <family val="2"/>
    </font>
    <font>
      <b/>
      <sz val="14"/>
      <color theme="5" tint="-0.249977111117893"/>
      <name val="Arial"/>
      <family val="2"/>
    </font>
    <font>
      <sz val="12"/>
      <color theme="5" tint="-0.249977111117893"/>
      <name val="Arial"/>
      <family val="2"/>
    </font>
    <font>
      <sz val="11"/>
      <color theme="0"/>
      <name val="Arial"/>
      <family val="2"/>
    </font>
    <font>
      <sz val="11"/>
      <color theme="5" tint="-0.249977111117893"/>
      <name val="Arial"/>
      <family val="2"/>
    </font>
    <font>
      <sz val="10"/>
      <color indexed="81"/>
      <name val="Arial"/>
      <family val="2"/>
    </font>
    <font>
      <b/>
      <sz val="10"/>
      <color indexed="81"/>
      <name val="Arial"/>
      <family val="2"/>
    </font>
    <font>
      <b/>
      <vertAlign val="superscript"/>
      <sz val="10"/>
      <color indexed="81"/>
      <name val="Tahoma"/>
      <family val="2"/>
    </font>
    <font>
      <b/>
      <vertAlign val="superscript"/>
      <sz val="11"/>
      <color theme="0"/>
      <name val="Arial"/>
      <family val="2"/>
    </font>
    <font>
      <b/>
      <sz val="10"/>
      <color indexed="8"/>
      <name val="Tahoma"/>
      <family val="2"/>
    </font>
    <font>
      <sz val="10"/>
      <color indexed="8"/>
      <name val="Tahoma"/>
      <family val="2"/>
    </font>
    <font>
      <sz val="14"/>
      <color theme="0"/>
      <name val="Arial"/>
      <family val="2"/>
    </font>
    <font>
      <sz val="16"/>
      <color theme="0"/>
      <name val="Arial"/>
      <family val="2"/>
    </font>
    <font>
      <sz val="11"/>
      <color rgb="FFFFFFFF"/>
      <name val="Symbol"/>
      <family val="1"/>
      <charset val="2"/>
    </font>
    <font>
      <sz val="10"/>
      <color rgb="FFFFFFFF"/>
      <name val="Arial"/>
      <family val="2"/>
    </font>
    <font>
      <vertAlign val="subscript"/>
      <sz val="14"/>
      <name val="Arial"/>
      <family val="2"/>
    </font>
    <font>
      <u/>
      <sz val="10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gradientFill degree="270">
        <stop position="0">
          <color theme="0" tint="-0.49803155613879818"/>
        </stop>
        <stop position="1">
          <color rgb="FFC00000"/>
        </stop>
      </gradientFill>
    </fill>
    <fill>
      <gradientFill degree="90">
        <stop position="0">
          <color theme="5" tint="0.40000610370189521"/>
        </stop>
        <stop position="1">
          <color rgb="FFC00000"/>
        </stop>
      </gradientFill>
    </fill>
    <fill>
      <patternFill patternType="solid">
        <fgColor theme="0"/>
        <bgColor auto="1"/>
      </patternFill>
    </fill>
    <fill>
      <gradientFill degree="90">
        <stop position="0">
          <color theme="2" tint="-0.49803155613879818"/>
        </stop>
        <stop position="0.5">
          <color theme="2" tint="-0.25098422193060094"/>
        </stop>
        <stop position="1">
          <color theme="2" tint="-0.49803155613879818"/>
        </stop>
      </gradientFill>
    </fill>
    <fill>
      <gradientFill degree="90">
        <stop position="0">
          <color theme="0" tint="-0.34900967436750391"/>
        </stop>
        <stop position="0.5">
          <color theme="0" tint="-0.49803155613879818"/>
        </stop>
        <stop position="1">
          <color theme="0" tint="-0.34900967436750391"/>
        </stop>
      </gradient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150">
    <border>
      <left/>
      <right/>
      <top/>
      <bottom/>
      <diagonal/>
    </border>
    <border>
      <left/>
      <right/>
      <top/>
      <bottom style="thick">
        <color indexed="22"/>
      </bottom>
      <diagonal/>
    </border>
    <border>
      <left/>
      <right style="thick">
        <color indexed="9"/>
      </right>
      <top/>
      <bottom style="thin">
        <color indexed="9"/>
      </bottom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64"/>
      </right>
      <top/>
      <bottom style="thick">
        <color indexed="9"/>
      </bottom>
      <diagonal/>
    </border>
    <border>
      <left style="thin">
        <color indexed="64"/>
      </left>
      <right/>
      <top/>
      <bottom style="thick">
        <color indexed="9"/>
      </bottom>
      <diagonal/>
    </border>
    <border>
      <left style="thin">
        <color indexed="9"/>
      </left>
      <right style="thin">
        <color indexed="9"/>
      </right>
      <top/>
      <bottom style="thick">
        <color indexed="9"/>
      </bottom>
      <diagonal/>
    </border>
    <border>
      <left/>
      <right/>
      <top/>
      <bottom style="thick">
        <color indexed="9"/>
      </bottom>
      <diagonal/>
    </border>
    <border>
      <left/>
      <right style="medium">
        <color indexed="64"/>
      </right>
      <top/>
      <bottom style="thick">
        <color indexed="9"/>
      </bottom>
      <diagonal/>
    </border>
    <border>
      <left/>
      <right style="thin">
        <color indexed="64"/>
      </right>
      <top style="thick">
        <color indexed="9"/>
      </top>
      <bottom style="thick">
        <color indexed="9"/>
      </bottom>
      <diagonal/>
    </border>
    <border>
      <left style="thin">
        <color indexed="64"/>
      </left>
      <right/>
      <top style="thick">
        <color indexed="9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/>
      <bottom style="thick">
        <color indexed="9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/>
      <top style="thick">
        <color indexed="9"/>
      </top>
      <bottom/>
      <diagonal/>
    </border>
    <border>
      <left/>
      <right style="thin">
        <color indexed="9"/>
      </right>
      <top/>
      <bottom style="thick">
        <color indexed="9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thick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ck">
        <color indexed="22"/>
      </bottom>
      <diagonal/>
    </border>
    <border>
      <left/>
      <right/>
      <top style="thin">
        <color indexed="22"/>
      </top>
      <bottom/>
      <diagonal/>
    </border>
    <border>
      <left style="thick">
        <color indexed="9"/>
      </left>
      <right/>
      <top/>
      <bottom style="thick">
        <color indexed="9"/>
      </bottom>
      <diagonal/>
    </border>
    <border>
      <left style="thick">
        <color indexed="9"/>
      </left>
      <right style="thin">
        <color indexed="9"/>
      </right>
      <top style="thick">
        <color indexed="9"/>
      </top>
      <bottom style="thick">
        <color indexed="9"/>
      </bottom>
      <diagonal/>
    </border>
    <border>
      <left style="thin">
        <color indexed="9"/>
      </left>
      <right style="thin">
        <color indexed="9"/>
      </right>
      <top style="thick">
        <color indexed="9"/>
      </top>
      <bottom style="thick">
        <color indexed="9"/>
      </bottom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 style="thick">
        <color indexed="9"/>
      </top>
      <bottom/>
      <diagonal/>
    </border>
    <border>
      <left style="thin">
        <color indexed="64"/>
      </left>
      <right/>
      <top style="thick">
        <color indexed="9"/>
      </top>
      <bottom/>
      <diagonal/>
    </border>
    <border>
      <left/>
      <right style="thin">
        <color indexed="64"/>
      </right>
      <top style="thick">
        <color indexed="9"/>
      </top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 style="thin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/>
      <bottom style="thin">
        <color indexed="22"/>
      </bottom>
      <diagonal/>
    </border>
    <border>
      <left style="thick">
        <color indexed="9"/>
      </left>
      <right/>
      <top style="thin">
        <color indexed="22"/>
      </top>
      <bottom style="thin">
        <color indexed="22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ck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22"/>
      </top>
      <bottom style="thick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22"/>
      </top>
      <bottom/>
      <diagonal/>
    </border>
    <border>
      <left style="thin">
        <color indexed="9"/>
      </left>
      <right style="thin">
        <color indexed="9"/>
      </right>
      <top/>
      <bottom style="thick">
        <color indexed="22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/>
      <diagonal/>
    </border>
    <border>
      <left/>
      <right style="thick">
        <color indexed="9"/>
      </right>
      <top/>
      <bottom style="thick">
        <color indexed="9"/>
      </bottom>
      <diagonal/>
    </border>
    <border>
      <left/>
      <right style="thick">
        <color indexed="9"/>
      </right>
      <top style="thin">
        <color indexed="22"/>
      </top>
      <bottom style="thin">
        <color indexed="22"/>
      </bottom>
      <diagonal/>
    </border>
    <border>
      <left/>
      <right style="thin">
        <color indexed="9"/>
      </right>
      <top style="thick">
        <color indexed="9"/>
      </top>
      <bottom style="thick">
        <color indexed="9"/>
      </bottom>
      <diagonal/>
    </border>
    <border>
      <left style="thin">
        <color indexed="9"/>
      </left>
      <right style="thick">
        <color indexed="9"/>
      </right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ck">
        <color indexed="9"/>
      </left>
      <right style="thick">
        <color indexed="9"/>
      </right>
      <top style="thin">
        <color indexed="9"/>
      </top>
      <bottom/>
      <diagonal/>
    </border>
    <border>
      <left style="thin">
        <color indexed="9"/>
      </left>
      <right style="thick">
        <color indexed="9"/>
      </right>
      <top/>
      <bottom style="thick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ck">
        <color indexed="9"/>
      </bottom>
      <diagonal/>
    </border>
    <border>
      <left style="thick">
        <color indexed="9"/>
      </left>
      <right style="thin">
        <color indexed="9"/>
      </right>
      <top/>
      <bottom style="thick">
        <color indexed="9"/>
      </bottom>
      <diagonal/>
    </border>
    <border>
      <left/>
      <right/>
      <top/>
      <bottom style="thin">
        <color indexed="9"/>
      </bottom>
      <diagonal/>
    </border>
    <border>
      <left style="thick">
        <color indexed="9"/>
      </left>
      <right style="thick">
        <color indexed="9"/>
      </right>
      <top/>
      <bottom style="thin">
        <color indexed="9"/>
      </bottom>
      <diagonal/>
    </border>
    <border>
      <left style="thick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ck">
        <color indexed="9"/>
      </right>
      <top style="thick">
        <color indexed="9"/>
      </top>
      <bottom/>
      <diagonal/>
    </border>
    <border>
      <left style="thick">
        <color indexed="9"/>
      </left>
      <right/>
      <top/>
      <bottom style="thin">
        <color indexed="22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ck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ck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ck">
        <color indexed="9"/>
      </left>
      <right style="thin">
        <color indexed="9"/>
      </right>
      <top style="thin">
        <color indexed="9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n">
        <color indexed="9"/>
      </top>
      <bottom style="thick">
        <color indexed="9"/>
      </bottom>
      <diagonal/>
    </border>
    <border>
      <left style="thick">
        <color indexed="9"/>
      </left>
      <right/>
      <top style="thin">
        <color indexed="22"/>
      </top>
      <bottom/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n">
        <color indexed="9"/>
      </bottom>
      <diagonal/>
    </border>
    <border>
      <left style="thick">
        <color indexed="9"/>
      </left>
      <right/>
      <top style="thick">
        <color indexed="9"/>
      </top>
      <bottom style="thin">
        <color indexed="9"/>
      </bottom>
      <diagonal/>
    </border>
    <border>
      <left style="medium">
        <color indexed="9"/>
      </left>
      <right/>
      <top style="thick">
        <color indexed="9"/>
      </top>
      <bottom style="thick">
        <color indexed="9"/>
      </bottom>
      <diagonal/>
    </border>
    <border>
      <left/>
      <right/>
      <top style="thin">
        <color indexed="29"/>
      </top>
      <bottom style="thin">
        <color indexed="2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/>
      <top/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n">
        <color indexed="22"/>
      </top>
      <bottom style="thin">
        <color indexed="22"/>
      </bottom>
      <diagonal/>
    </border>
    <border>
      <left style="thick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ck">
        <color indexed="9"/>
      </right>
      <top style="thin">
        <color indexed="9"/>
      </top>
      <bottom style="thin">
        <color indexed="9"/>
      </bottom>
      <diagonal/>
    </border>
    <border>
      <left style="thick">
        <color indexed="9"/>
      </left>
      <right style="thick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ck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ck">
        <color indexed="9"/>
      </bottom>
      <diagonal/>
    </border>
    <border>
      <left style="thick">
        <color indexed="9"/>
      </left>
      <right/>
      <top style="thin">
        <color indexed="9"/>
      </top>
      <bottom/>
      <diagonal/>
    </border>
    <border>
      <left/>
      <right/>
      <top style="thick">
        <color indexed="22"/>
      </top>
      <bottom/>
      <diagonal/>
    </border>
    <border>
      <left style="thin">
        <color indexed="9"/>
      </left>
      <right style="thin">
        <color indexed="9"/>
      </right>
      <top style="thick">
        <color indexed="22"/>
      </top>
      <bottom/>
      <diagonal/>
    </border>
    <border>
      <left style="thin">
        <color indexed="9"/>
      </left>
      <right/>
      <top style="thick">
        <color indexed="9"/>
      </top>
      <bottom style="thick">
        <color indexed="9"/>
      </bottom>
      <diagonal/>
    </border>
    <border>
      <left/>
      <right style="thick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ck">
        <color indexed="9"/>
      </left>
      <right/>
      <top style="thin">
        <color indexed="9"/>
      </top>
      <bottom style="thick">
        <color indexed="9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ck">
        <color indexed="9"/>
      </top>
      <bottom style="thick">
        <color rgb="FFFF0000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rgb="FFFF0000"/>
      </bottom>
      <diagonal/>
    </border>
    <border>
      <left style="thick">
        <color indexed="9"/>
      </left>
      <right style="thin">
        <color indexed="9"/>
      </right>
      <top style="thick">
        <color indexed="9"/>
      </top>
      <bottom style="thick">
        <color rgb="FFFF0000"/>
      </bottom>
      <diagonal/>
    </border>
    <border>
      <left style="thin">
        <color indexed="9"/>
      </left>
      <right style="thick">
        <color indexed="9"/>
      </right>
      <top style="thick">
        <color indexed="9"/>
      </top>
      <bottom style="thick">
        <color rgb="FFFF0000"/>
      </bottom>
      <diagonal/>
    </border>
    <border>
      <left style="thin">
        <color indexed="64"/>
      </left>
      <right style="thick">
        <color indexed="9"/>
      </right>
      <top style="thick">
        <color indexed="9"/>
      </top>
      <bottom/>
      <diagonal/>
    </border>
    <border>
      <left style="thick">
        <color indexed="9"/>
      </left>
      <right style="thick">
        <color indexed="9"/>
      </right>
      <top style="thick">
        <color rgb="FFFF0000"/>
      </top>
      <bottom style="thick">
        <color indexed="9"/>
      </bottom>
      <diagonal/>
    </border>
    <border>
      <left style="thick">
        <color indexed="9"/>
      </left>
      <right/>
      <top style="thin">
        <color indexed="22"/>
      </top>
      <bottom style="thick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9"/>
      </right>
      <top style="thin">
        <color indexed="22"/>
      </top>
      <bottom/>
      <diagonal/>
    </border>
    <border>
      <left/>
      <right/>
      <top/>
      <bottom style="thin">
        <color theme="0"/>
      </bottom>
      <diagonal/>
    </border>
    <border>
      <left/>
      <right style="thick">
        <color indexed="9"/>
      </right>
      <top/>
      <bottom style="thin">
        <color theme="0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n">
        <color theme="0"/>
      </bottom>
      <diagonal/>
    </border>
    <border>
      <left/>
      <right/>
      <top style="thin">
        <color indexed="9"/>
      </top>
      <bottom style="thin">
        <color indexed="22"/>
      </bottom>
      <diagonal/>
    </border>
    <border>
      <left/>
      <right style="thick">
        <color indexed="9"/>
      </right>
      <top style="thin">
        <color indexed="9"/>
      </top>
      <bottom style="thin">
        <color indexed="22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thin">
        <color indexed="9"/>
      </left>
      <right/>
      <top style="thin">
        <color theme="0" tint="-0.24994659260841701"/>
      </top>
      <bottom style="thin">
        <color indexed="9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ck">
        <color indexed="9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ck">
        <color indexed="9"/>
      </top>
      <bottom style="thick">
        <color rgb="FFFF0000"/>
      </bottom>
      <diagonal/>
    </border>
    <border>
      <left style="thin">
        <color indexed="9"/>
      </left>
      <right style="thin">
        <color indexed="9"/>
      </right>
      <top style="thick">
        <color rgb="FFFF0000"/>
      </top>
      <bottom style="thick">
        <color indexed="9"/>
      </bottom>
      <diagonal/>
    </border>
    <border>
      <left/>
      <right style="thick">
        <color indexed="9"/>
      </right>
      <top style="thick">
        <color indexed="9"/>
      </top>
      <bottom style="thick">
        <color rgb="FFFF0000"/>
      </bottom>
      <diagonal/>
    </border>
    <border>
      <left/>
      <right style="thick">
        <color indexed="9"/>
      </right>
      <top style="thick">
        <color rgb="FFFF0000"/>
      </top>
      <bottom style="thick">
        <color indexed="9"/>
      </bottom>
      <diagonal/>
    </border>
    <border>
      <left/>
      <right/>
      <top style="thick">
        <color indexed="9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indexed="9"/>
      </bottom>
      <diagonal/>
    </border>
    <border>
      <left style="thick">
        <color indexed="9"/>
      </left>
      <right style="thin">
        <color indexed="9"/>
      </right>
      <top style="thick">
        <color rgb="FFFF0000"/>
      </top>
      <bottom style="thick">
        <color indexed="9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9"/>
      </left>
      <right style="thin">
        <color indexed="9"/>
      </right>
      <top style="thick">
        <color indexed="9"/>
      </top>
      <bottom style="thin">
        <color indexed="9"/>
      </bottom>
      <diagonal/>
    </border>
    <border>
      <left style="thick">
        <color indexed="9"/>
      </left>
      <right/>
      <top style="thin">
        <color theme="0"/>
      </top>
      <bottom style="thin">
        <color indexed="9"/>
      </bottom>
      <diagonal/>
    </border>
    <border>
      <left/>
      <right/>
      <top style="thin">
        <color theme="0"/>
      </top>
      <bottom style="thin">
        <color indexed="9"/>
      </bottom>
      <diagonal/>
    </border>
    <border>
      <left/>
      <right/>
      <top style="thick">
        <color indexed="9"/>
      </top>
      <bottom style="thick">
        <color theme="0"/>
      </bottom>
      <diagonal/>
    </border>
    <border>
      <left style="thick">
        <color indexed="9"/>
      </left>
      <right/>
      <top style="thick">
        <color theme="0"/>
      </top>
      <bottom style="thin">
        <color indexed="22"/>
      </bottom>
      <diagonal/>
    </border>
    <border>
      <left/>
      <right/>
      <top style="thick">
        <color theme="0"/>
      </top>
      <bottom style="thin">
        <color indexed="22"/>
      </bottom>
      <diagonal/>
    </border>
    <border>
      <left/>
      <right/>
      <top style="thin">
        <color indexed="22"/>
      </top>
      <bottom style="thick">
        <color indexed="9"/>
      </bottom>
      <diagonal/>
    </border>
    <border>
      <left style="thick">
        <color indexed="9"/>
      </left>
      <right/>
      <top style="thick">
        <color rgb="FFFF0000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indexed="9"/>
      </left>
      <right style="thin">
        <color indexed="9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ck">
        <color indexed="9"/>
      </right>
      <top/>
      <bottom style="thick">
        <color theme="0"/>
      </bottom>
      <diagonal/>
    </border>
    <border>
      <left style="thin">
        <color indexed="9"/>
      </left>
      <right style="thick">
        <color indexed="9"/>
      </right>
      <top style="thick">
        <color theme="0"/>
      </top>
      <bottom style="thick">
        <color theme="0"/>
      </bottom>
      <diagonal/>
    </border>
    <border>
      <left/>
      <right/>
      <top style="thick">
        <color indexed="9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 style="thick">
        <color indexed="9"/>
      </top>
      <bottom/>
      <diagonal/>
    </border>
    <border>
      <left/>
      <right style="thin">
        <color indexed="9"/>
      </right>
      <top style="thick">
        <color indexed="9"/>
      </top>
      <bottom style="thin">
        <color indexed="9"/>
      </bottom>
      <diagonal/>
    </border>
    <border>
      <left/>
      <right/>
      <top style="thin">
        <color theme="0"/>
      </top>
      <bottom style="thin">
        <color theme="0" tint="-0.24994659260841701"/>
      </bottom>
      <diagonal/>
    </border>
    <border>
      <left style="thin">
        <color theme="0"/>
      </left>
      <right/>
      <top style="thin">
        <color indexed="9"/>
      </top>
      <bottom style="thin">
        <color theme="0"/>
      </bottom>
      <diagonal/>
    </border>
    <border>
      <left/>
      <right/>
      <top style="thin">
        <color indexed="9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indexed="9"/>
      </left>
      <right/>
      <top style="thin">
        <color theme="0"/>
      </top>
      <bottom style="thin">
        <color theme="0"/>
      </bottom>
      <diagonal/>
    </border>
    <border>
      <left style="thin">
        <color indexed="9"/>
      </left>
      <right/>
      <top style="thin">
        <color theme="0"/>
      </top>
      <bottom style="thin">
        <color theme="0"/>
      </bottom>
      <diagonal/>
    </border>
    <border>
      <left style="thick">
        <color indexed="9"/>
      </left>
      <right style="thick">
        <color indexed="9"/>
      </right>
      <top style="thick">
        <color rgb="FFFF0000"/>
      </top>
      <bottom/>
      <diagonal/>
    </border>
    <border>
      <left style="thin">
        <color indexed="9"/>
      </left>
      <right style="thick">
        <color indexed="9"/>
      </right>
      <top style="thin">
        <color indexed="9"/>
      </top>
      <bottom style="thick">
        <color indexed="9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ck">
        <color indexed="9"/>
      </right>
      <top style="thin">
        <color indexed="22"/>
      </top>
      <bottom/>
      <diagonal/>
    </border>
  </borders>
  <cellStyleXfs count="16"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1397">
    <xf numFmtId="0" fontId="0" fillId="0" borderId="0" xfId="0"/>
    <xf numFmtId="0" fontId="0" fillId="0" borderId="0" xfId="0" applyProtection="1">
      <protection hidden="1"/>
    </xf>
    <xf numFmtId="0" fontId="3" fillId="0" borderId="0" xfId="0" applyFont="1" applyProtection="1">
      <protection hidden="1"/>
    </xf>
    <xf numFmtId="0" fontId="0" fillId="0" borderId="0" xfId="0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2" fillId="2" borderId="2" xfId="0" applyFont="1" applyFill="1" applyBorder="1" applyAlignment="1" applyProtection="1">
      <alignment horizontal="center" vertical="center"/>
      <protection hidden="1"/>
    </xf>
    <xf numFmtId="0" fontId="0" fillId="0" borderId="3" xfId="0" applyBorder="1" applyProtection="1">
      <protection hidden="1"/>
    </xf>
    <xf numFmtId="0" fontId="0" fillId="3" borderId="0" xfId="0" applyFill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2" borderId="5" xfId="0" applyFont="1" applyFill="1" applyBorder="1" applyAlignment="1" applyProtection="1">
      <alignment horizontal="center" vertical="center"/>
      <protection hidden="1"/>
    </xf>
    <xf numFmtId="0" fontId="0" fillId="2" borderId="6" xfId="0" applyFill="1" applyBorder="1" applyAlignment="1" applyProtection="1">
      <alignment vertical="center"/>
      <protection hidden="1"/>
    </xf>
    <xf numFmtId="165" fontId="2" fillId="4" borderId="8" xfId="0" applyNumberFormat="1" applyFont="1" applyFill="1" applyBorder="1" applyAlignment="1" applyProtection="1">
      <alignment vertical="center"/>
      <protection hidden="1"/>
    </xf>
    <xf numFmtId="165" fontId="2" fillId="5" borderId="10" xfId="0" applyNumberFormat="1" applyFont="1" applyFill="1" applyBorder="1" applyAlignment="1" applyProtection="1">
      <alignment vertical="center"/>
      <protection hidden="1"/>
    </xf>
    <xf numFmtId="165" fontId="23" fillId="0" borderId="0" xfId="0" applyNumberFormat="1" applyFont="1" applyAlignment="1" applyProtection="1">
      <alignment vertical="center"/>
      <protection hidden="1"/>
    </xf>
    <xf numFmtId="166" fontId="2" fillId="5" borderId="12" xfId="0" applyNumberFormat="1" applyFont="1" applyFill="1" applyBorder="1" applyAlignment="1" applyProtection="1">
      <alignment vertical="center"/>
      <protection hidden="1"/>
    </xf>
    <xf numFmtId="1" fontId="0" fillId="0" borderId="3" xfId="0" applyNumberFormat="1" applyBorder="1" applyAlignment="1" applyProtection="1">
      <alignment horizontal="right"/>
      <protection hidden="1"/>
    </xf>
    <xf numFmtId="2" fontId="2" fillId="0" borderId="13" xfId="0" applyNumberFormat="1" applyFont="1" applyBorder="1" applyAlignment="1" applyProtection="1">
      <alignment horizontal="center"/>
      <protection hidden="1"/>
    </xf>
    <xf numFmtId="1" fontId="0" fillId="0" borderId="14" xfId="0" applyNumberFormat="1" applyBorder="1" applyProtection="1">
      <protection hidden="1"/>
    </xf>
    <xf numFmtId="164" fontId="0" fillId="0" borderId="14" xfId="0" applyNumberFormat="1" applyBorder="1" applyProtection="1">
      <protection hidden="1"/>
    </xf>
    <xf numFmtId="165" fontId="0" fillId="0" borderId="13" xfId="0" applyNumberFormat="1" applyBorder="1" applyProtection="1">
      <protection hidden="1"/>
    </xf>
    <xf numFmtId="165" fontId="5" fillId="0" borderId="14" xfId="0" applyNumberFormat="1" applyFont="1" applyBorder="1" applyProtection="1">
      <protection hidden="1"/>
    </xf>
    <xf numFmtId="0" fontId="0" fillId="0" borderId="14" xfId="0" applyBorder="1" applyAlignment="1" applyProtection="1">
      <alignment horizontal="center"/>
      <protection hidden="1"/>
    </xf>
    <xf numFmtId="2" fontId="5" fillId="0" borderId="14" xfId="0" applyNumberFormat="1" applyFont="1" applyBorder="1" applyProtection="1">
      <protection hidden="1"/>
    </xf>
    <xf numFmtId="166" fontId="5" fillId="0" borderId="14" xfId="0" applyNumberFormat="1" applyFont="1" applyBorder="1" applyProtection="1">
      <protection hidden="1"/>
    </xf>
    <xf numFmtId="2" fontId="5" fillId="0" borderId="13" xfId="0" applyNumberFormat="1" applyFont="1" applyBorder="1" applyProtection="1">
      <protection hidden="1"/>
    </xf>
    <xf numFmtId="2" fontId="5" fillId="0" borderId="14" xfId="0" applyNumberFormat="1" applyFont="1" applyBorder="1" applyAlignment="1" applyProtection="1">
      <alignment horizontal="center"/>
      <protection hidden="1"/>
    </xf>
    <xf numFmtId="2" fontId="0" fillId="0" borderId="13" xfId="0" applyNumberFormat="1" applyBorder="1" applyProtection="1">
      <protection hidden="1"/>
    </xf>
    <xf numFmtId="2" fontId="0" fillId="0" borderId="0" xfId="0" applyNumberFormat="1" applyProtection="1">
      <protection hidden="1"/>
    </xf>
    <xf numFmtId="2" fontId="5" fillId="0" borderId="0" xfId="0" applyNumberFormat="1" applyFont="1" applyAlignment="1" applyProtection="1">
      <alignment horizontal="center"/>
      <protection hidden="1"/>
    </xf>
    <xf numFmtId="1" fontId="9" fillId="0" borderId="3" xfId="0" applyNumberFormat="1" applyFont="1" applyBorder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166" fontId="9" fillId="0" borderId="14" xfId="0" applyNumberFormat="1" applyFont="1" applyBorder="1" applyProtection="1">
      <protection hidden="1"/>
    </xf>
    <xf numFmtId="2" fontId="9" fillId="0" borderId="13" xfId="0" applyNumberFormat="1" applyFont="1" applyBorder="1" applyProtection="1">
      <protection hidden="1"/>
    </xf>
    <xf numFmtId="2" fontId="9" fillId="0" borderId="14" xfId="0" applyNumberFormat="1" applyFont="1" applyBorder="1" applyProtection="1">
      <protection hidden="1"/>
    </xf>
    <xf numFmtId="2" fontId="9" fillId="0" borderId="14" xfId="0" applyNumberFormat="1" applyFont="1" applyBorder="1" applyAlignment="1" applyProtection="1">
      <alignment horizontal="center"/>
      <protection hidden="1"/>
    </xf>
    <xf numFmtId="2" fontId="9" fillId="0" borderId="0" xfId="0" applyNumberFormat="1" applyFont="1" applyProtection="1">
      <protection hidden="1"/>
    </xf>
    <xf numFmtId="2" fontId="9" fillId="0" borderId="0" xfId="0" applyNumberFormat="1" applyFont="1" applyAlignment="1" applyProtection="1">
      <alignment horizontal="center"/>
      <protection hidden="1"/>
    </xf>
    <xf numFmtId="0" fontId="2" fillId="2" borderId="13" xfId="0" applyFont="1" applyFill="1" applyBorder="1" applyAlignment="1" applyProtection="1">
      <alignment horizontal="center" vertical="center"/>
      <protection hidden="1"/>
    </xf>
    <xf numFmtId="0" fontId="0" fillId="0" borderId="13" xfId="0" applyBorder="1" applyProtection="1">
      <protection hidden="1"/>
    </xf>
    <xf numFmtId="0" fontId="5" fillId="2" borderId="13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0" fontId="26" fillId="3" borderId="16" xfId="0" applyFon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26" fillId="3" borderId="17" xfId="0" applyFont="1" applyFill="1" applyBorder="1" applyProtection="1">
      <protection hidden="1"/>
    </xf>
    <xf numFmtId="0" fontId="5" fillId="0" borderId="0" xfId="0" applyFont="1"/>
    <xf numFmtId="0" fontId="5" fillId="0" borderId="0" xfId="0" applyFont="1" applyAlignment="1">
      <alignment horizontal="center"/>
    </xf>
    <xf numFmtId="0" fontId="19" fillId="0" borderId="0" xfId="0" applyFont="1"/>
    <xf numFmtId="0" fontId="14" fillId="0" borderId="0" xfId="0" applyFont="1"/>
    <xf numFmtId="0" fontId="5" fillId="0" borderId="19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165" fontId="5" fillId="0" borderId="19" xfId="0" applyNumberFormat="1" applyFont="1" applyBorder="1" applyAlignment="1">
      <alignment horizontal="center"/>
    </xf>
    <xf numFmtId="2" fontId="5" fillId="0" borderId="19" xfId="0" applyNumberFormat="1" applyFont="1" applyBorder="1" applyAlignment="1">
      <alignment horizontal="center"/>
    </xf>
    <xf numFmtId="165" fontId="2" fillId="0" borderId="19" xfId="0" applyNumberFormat="1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165" fontId="2" fillId="0" borderId="21" xfId="0" applyNumberFormat="1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165" fontId="2" fillId="0" borderId="22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0" fontId="5" fillId="0" borderId="20" xfId="0" quotePrefix="1" applyFont="1" applyBorder="1" applyAlignment="1">
      <alignment horizontal="center"/>
    </xf>
    <xf numFmtId="12" fontId="5" fillId="0" borderId="20" xfId="0" applyNumberFormat="1" applyFont="1" applyBorder="1" applyAlignment="1">
      <alignment horizontal="right"/>
    </xf>
    <xf numFmtId="12" fontId="5" fillId="0" borderId="19" xfId="0" applyNumberFormat="1" applyFont="1" applyBorder="1" applyAlignment="1">
      <alignment horizontal="right"/>
    </xf>
    <xf numFmtId="12" fontId="5" fillId="0" borderId="21" xfId="0" applyNumberFormat="1" applyFont="1" applyBorder="1" applyAlignment="1">
      <alignment horizontal="right"/>
    </xf>
    <xf numFmtId="0" fontId="5" fillId="0" borderId="22" xfId="0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0" fillId="0" borderId="19" xfId="0" applyBorder="1" applyProtection="1">
      <protection hidden="1"/>
    </xf>
    <xf numFmtId="2" fontId="5" fillId="8" borderId="8" xfId="0" applyNumberFormat="1" applyFont="1" applyFill="1" applyBorder="1" applyAlignment="1" applyProtection="1">
      <alignment vertical="center"/>
      <protection hidden="1"/>
    </xf>
    <xf numFmtId="165" fontId="5" fillId="8" borderId="23" xfId="0" applyNumberFormat="1" applyFont="1" applyFill="1" applyBorder="1" applyAlignment="1" applyProtection="1">
      <alignment vertical="center"/>
      <protection hidden="1"/>
    </xf>
    <xf numFmtId="0" fontId="2" fillId="2" borderId="28" xfId="0" applyFont="1" applyFill="1" applyBorder="1" applyAlignment="1" applyProtection="1">
      <alignment vertical="center"/>
      <protection hidden="1"/>
    </xf>
    <xf numFmtId="0" fontId="2" fillId="2" borderId="27" xfId="0" applyFont="1" applyFill="1" applyBorder="1" applyAlignment="1" applyProtection="1">
      <alignment vertical="center"/>
      <protection hidden="1"/>
    </xf>
    <xf numFmtId="0" fontId="0" fillId="2" borderId="27" xfId="0" applyFill="1" applyBorder="1" applyProtection="1">
      <protection hidden="1"/>
    </xf>
    <xf numFmtId="0" fontId="0" fillId="2" borderId="9" xfId="0" applyFill="1" applyBorder="1" applyAlignment="1" applyProtection="1">
      <alignment vertical="center"/>
      <protection hidden="1"/>
    </xf>
    <xf numFmtId="0" fontId="0" fillId="2" borderId="9" xfId="0" applyFill="1" applyBorder="1" applyAlignment="1" applyProtection="1">
      <alignment horizontal="center" vertical="center"/>
      <protection hidden="1"/>
    </xf>
    <xf numFmtId="0" fontId="10" fillId="2" borderId="30" xfId="0" applyFont="1" applyFill="1" applyBorder="1" applyAlignment="1" applyProtection="1">
      <alignment horizontal="center" vertical="center"/>
      <protection hidden="1"/>
    </xf>
    <xf numFmtId="0" fontId="10" fillId="2" borderId="27" xfId="0" applyFont="1" applyFill="1" applyBorder="1" applyAlignment="1" applyProtection="1">
      <alignment vertical="center"/>
      <protection hidden="1"/>
    </xf>
    <xf numFmtId="0" fontId="0" fillId="2" borderId="17" xfId="0" applyFill="1" applyBorder="1" applyProtection="1">
      <protection hidden="1"/>
    </xf>
    <xf numFmtId="165" fontId="10" fillId="10" borderId="13" xfId="0" applyNumberFormat="1" applyFont="1" applyFill="1" applyBorder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right" vertical="center"/>
      <protection hidden="1"/>
    </xf>
    <xf numFmtId="0" fontId="2" fillId="2" borderId="17" xfId="0" applyFont="1" applyFill="1" applyBorder="1" applyAlignment="1" applyProtection="1">
      <alignment horizontal="right" vertical="center"/>
      <protection hidden="1"/>
    </xf>
    <xf numFmtId="165" fontId="5" fillId="8" borderId="31" xfId="0" applyNumberFormat="1" applyFont="1" applyFill="1" applyBorder="1" applyAlignment="1" applyProtection="1">
      <alignment vertical="center"/>
      <protection hidden="1"/>
    </xf>
    <xf numFmtId="165" fontId="5" fillId="8" borderId="8" xfId="0" applyNumberFormat="1" applyFont="1" applyFill="1" applyBorder="1" applyAlignment="1" applyProtection="1">
      <alignment vertical="center"/>
      <protection hidden="1"/>
    </xf>
    <xf numFmtId="165" fontId="5" fillId="8" borderId="32" xfId="0" applyNumberFormat="1" applyFont="1" applyFill="1" applyBorder="1" applyAlignment="1" applyProtection="1">
      <alignment vertical="center"/>
      <protection hidden="1"/>
    </xf>
    <xf numFmtId="166" fontId="0" fillId="10" borderId="13" xfId="0" applyNumberFormat="1" applyFill="1" applyBorder="1" applyAlignment="1" applyProtection="1">
      <alignment horizontal="center" vertical="center"/>
      <protection hidden="1"/>
    </xf>
    <xf numFmtId="165" fontId="5" fillId="8" borderId="13" xfId="0" applyNumberFormat="1" applyFont="1" applyFill="1" applyBorder="1" applyAlignment="1" applyProtection="1">
      <alignment vertical="center"/>
      <protection hidden="1"/>
    </xf>
    <xf numFmtId="165" fontId="5" fillId="7" borderId="13" xfId="0" applyNumberFormat="1" applyFont="1" applyFill="1" applyBorder="1" applyAlignment="1" applyProtection="1">
      <alignment vertical="center"/>
      <protection hidden="1"/>
    </xf>
    <xf numFmtId="0" fontId="5" fillId="2" borderId="15" xfId="0" applyFont="1" applyFill="1" applyBorder="1" applyAlignment="1" applyProtection="1">
      <alignment vertical="center"/>
      <protection hidden="1"/>
    </xf>
    <xf numFmtId="0" fontId="2" fillId="2" borderId="15" xfId="0" applyFont="1" applyFill="1" applyBorder="1" applyAlignment="1" applyProtection="1">
      <alignment vertical="center"/>
      <protection hidden="1"/>
    </xf>
    <xf numFmtId="0" fontId="2" fillId="2" borderId="26" xfId="0" applyFont="1" applyFill="1" applyBorder="1" applyAlignment="1" applyProtection="1">
      <alignment vertical="center"/>
      <protection hidden="1"/>
    </xf>
    <xf numFmtId="0" fontId="9" fillId="2" borderId="15" xfId="0" applyFont="1" applyFill="1" applyBorder="1" applyAlignment="1" applyProtection="1">
      <alignment vertical="center"/>
      <protection hidden="1"/>
    </xf>
    <xf numFmtId="0" fontId="9" fillId="2" borderId="26" xfId="0" applyFont="1" applyFill="1" applyBorder="1" applyAlignment="1" applyProtection="1">
      <alignment vertical="center"/>
      <protection hidden="1"/>
    </xf>
    <xf numFmtId="165" fontId="0" fillId="0" borderId="0" xfId="0" applyNumberFormat="1" applyAlignment="1" applyProtection="1">
      <alignment vertical="center"/>
      <protection hidden="1"/>
    </xf>
    <xf numFmtId="0" fontId="0" fillId="0" borderId="33" xfId="0" applyBorder="1" applyProtection="1">
      <protection hidden="1"/>
    </xf>
    <xf numFmtId="0" fontId="7" fillId="2" borderId="31" xfId="0" applyFont="1" applyFill="1" applyBorder="1" applyAlignment="1" applyProtection="1">
      <alignment vertical="center"/>
      <protection hidden="1"/>
    </xf>
    <xf numFmtId="0" fontId="2" fillId="0" borderId="19" xfId="0" applyFont="1" applyBorder="1" applyAlignment="1" applyProtection="1">
      <alignment horizontal="left" vertical="center"/>
      <protection hidden="1"/>
    </xf>
    <xf numFmtId="0" fontId="5" fillId="0" borderId="34" xfId="0" applyFont="1" applyBorder="1" applyAlignment="1" applyProtection="1">
      <alignment horizontal="left" vertical="center"/>
      <protection hidden="1"/>
    </xf>
    <xf numFmtId="2" fontId="5" fillId="0" borderId="26" xfId="0" applyNumberFormat="1" applyFont="1" applyBorder="1" applyAlignment="1" applyProtection="1">
      <alignment horizontal="center" vertical="center" wrapText="1"/>
      <protection hidden="1"/>
    </xf>
    <xf numFmtId="0" fontId="2" fillId="11" borderId="13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/>
      <protection hidden="1"/>
    </xf>
    <xf numFmtId="164" fontId="5" fillId="0" borderId="20" xfId="0" applyNumberFormat="1" applyFont="1" applyBorder="1" applyAlignment="1">
      <alignment horizontal="center"/>
    </xf>
    <xf numFmtId="0" fontId="5" fillId="11" borderId="35" xfId="0" applyFont="1" applyFill="1" applyBorder="1" applyAlignment="1">
      <alignment horizontal="center"/>
    </xf>
    <xf numFmtId="0" fontId="5" fillId="11" borderId="36" xfId="0" applyFont="1" applyFill="1" applyBorder="1" applyAlignment="1">
      <alignment horizontal="center"/>
    </xf>
    <xf numFmtId="0" fontId="3" fillId="11" borderId="37" xfId="0" applyFont="1" applyFill="1" applyBorder="1" applyAlignment="1">
      <alignment horizontal="center"/>
    </xf>
    <xf numFmtId="0" fontId="2" fillId="11" borderId="38" xfId="0" applyFont="1" applyFill="1" applyBorder="1" applyAlignment="1">
      <alignment horizontal="left"/>
    </xf>
    <xf numFmtId="0" fontId="5" fillId="11" borderId="39" xfId="0" applyFont="1" applyFill="1" applyBorder="1" applyAlignment="1">
      <alignment horizontal="center"/>
    </xf>
    <xf numFmtId="0" fontId="2" fillId="11" borderId="0" xfId="0" applyFont="1" applyFill="1" applyAlignment="1">
      <alignment horizontal="center"/>
    </xf>
    <xf numFmtId="0" fontId="5" fillId="11" borderId="40" xfId="0" applyFont="1" applyFill="1" applyBorder="1" applyAlignment="1">
      <alignment horizontal="center"/>
    </xf>
    <xf numFmtId="0" fontId="5" fillId="11" borderId="41" xfId="0" applyFont="1" applyFill="1" applyBorder="1" applyAlignment="1">
      <alignment horizontal="center"/>
    </xf>
    <xf numFmtId="0" fontId="9" fillId="11" borderId="38" xfId="0" applyFont="1" applyFill="1" applyBorder="1" applyAlignment="1">
      <alignment horizontal="center"/>
    </xf>
    <xf numFmtId="0" fontId="5" fillId="11" borderId="38" xfId="0" applyFont="1" applyFill="1" applyBorder="1" applyAlignment="1">
      <alignment horizontal="center"/>
    </xf>
    <xf numFmtId="0" fontId="5" fillId="11" borderId="0" xfId="0" applyFont="1" applyFill="1" applyAlignment="1">
      <alignment horizontal="center"/>
    </xf>
    <xf numFmtId="0" fontId="5" fillId="11" borderId="38" xfId="0" applyFont="1" applyFill="1" applyBorder="1"/>
    <xf numFmtId="0" fontId="5" fillId="11" borderId="42" xfId="0" applyFont="1" applyFill="1" applyBorder="1" applyAlignment="1">
      <alignment horizontal="center"/>
    </xf>
    <xf numFmtId="0" fontId="5" fillId="11" borderId="43" xfId="0" applyFont="1" applyFill="1" applyBorder="1" applyAlignment="1">
      <alignment horizontal="center"/>
    </xf>
    <xf numFmtId="165" fontId="5" fillId="11" borderId="43" xfId="0" applyNumberFormat="1" applyFont="1" applyFill="1" applyBorder="1" applyAlignment="1">
      <alignment horizontal="center"/>
    </xf>
    <xf numFmtId="0" fontId="5" fillId="11" borderId="44" xfId="0" applyFont="1" applyFill="1" applyBorder="1" applyAlignment="1">
      <alignment horizontal="center"/>
    </xf>
    <xf numFmtId="0" fontId="5" fillId="11" borderId="45" xfId="0" applyFont="1" applyFill="1" applyBorder="1" applyAlignment="1">
      <alignment horizontal="center"/>
    </xf>
    <xf numFmtId="0" fontId="5" fillId="11" borderId="46" xfId="0" applyFont="1" applyFill="1" applyBorder="1" applyAlignment="1">
      <alignment horizontal="center"/>
    </xf>
    <xf numFmtId="0" fontId="2" fillId="0" borderId="19" xfId="0" applyFont="1" applyBorder="1" applyAlignment="1" applyProtection="1">
      <alignment horizontal="center" vertical="center"/>
      <protection hidden="1"/>
    </xf>
    <xf numFmtId="0" fontId="14" fillId="0" borderId="27" xfId="0" applyFont="1" applyBorder="1" applyAlignment="1" applyProtection="1">
      <alignment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11" borderId="0" xfId="0" applyFont="1" applyFill="1" applyAlignment="1" applyProtection="1">
      <alignment vertical="center"/>
      <protection hidden="1"/>
    </xf>
    <xf numFmtId="0" fontId="2" fillId="11" borderId="0" xfId="0" applyFont="1" applyFill="1" applyAlignment="1" applyProtection="1">
      <alignment horizontal="right"/>
      <protection hidden="1"/>
    </xf>
    <xf numFmtId="0" fontId="2" fillId="11" borderId="0" xfId="0" applyFont="1" applyFill="1" applyProtection="1">
      <protection hidden="1"/>
    </xf>
    <xf numFmtId="0" fontId="0" fillId="2" borderId="15" xfId="0" applyFill="1" applyBorder="1" applyProtection="1">
      <protection hidden="1"/>
    </xf>
    <xf numFmtId="0" fontId="0" fillId="2" borderId="26" xfId="0" applyFill="1" applyBorder="1" applyProtection="1">
      <protection hidden="1"/>
    </xf>
    <xf numFmtId="165" fontId="2" fillId="11" borderId="0" xfId="0" applyNumberFormat="1" applyFont="1" applyFill="1" applyProtection="1">
      <protection hidden="1"/>
    </xf>
    <xf numFmtId="0" fontId="2" fillId="11" borderId="15" xfId="0" applyFont="1" applyFill="1" applyBorder="1" applyAlignment="1" applyProtection="1">
      <alignment vertical="center"/>
      <protection hidden="1"/>
    </xf>
    <xf numFmtId="0" fontId="9" fillId="11" borderId="15" xfId="0" applyFont="1" applyFill="1" applyBorder="1" applyProtection="1">
      <protection hidden="1"/>
    </xf>
    <xf numFmtId="165" fontId="13" fillId="2" borderId="26" xfId="0" applyNumberFormat="1" applyFont="1" applyFill="1" applyBorder="1" applyAlignment="1" applyProtection="1">
      <alignment vertical="center"/>
      <protection hidden="1"/>
    </xf>
    <xf numFmtId="0" fontId="10" fillId="2" borderId="47" xfId="0" applyFont="1" applyFill="1" applyBorder="1" applyAlignment="1" applyProtection="1">
      <alignment horizontal="center" vertical="center"/>
      <protection hidden="1"/>
    </xf>
    <xf numFmtId="0" fontId="2" fillId="2" borderId="30" xfId="0" applyFont="1" applyFill="1" applyBorder="1" applyAlignment="1" applyProtection="1">
      <alignment horizontal="right" vertical="center"/>
      <protection hidden="1"/>
    </xf>
    <xf numFmtId="0" fontId="2" fillId="2" borderId="47" xfId="0" applyFont="1" applyFill="1" applyBorder="1" applyAlignment="1" applyProtection="1">
      <alignment horizontal="right" vertical="center"/>
      <protection hidden="1"/>
    </xf>
    <xf numFmtId="0" fontId="2" fillId="11" borderId="27" xfId="0" applyFont="1" applyFill="1" applyBorder="1" applyAlignment="1" applyProtection="1">
      <alignment horizontal="right"/>
      <protection hidden="1"/>
    </xf>
    <xf numFmtId="0" fontId="2" fillId="11" borderId="27" xfId="0" applyFont="1" applyFill="1" applyBorder="1" applyProtection="1">
      <protection hidden="1"/>
    </xf>
    <xf numFmtId="0" fontId="2" fillId="2" borderId="31" xfId="0" applyFont="1" applyFill="1" applyBorder="1" applyProtection="1">
      <protection hidden="1"/>
    </xf>
    <xf numFmtId="0" fontId="2" fillId="2" borderId="31" xfId="0" applyFont="1" applyFill="1" applyBorder="1" applyAlignment="1" applyProtection="1">
      <alignment vertical="center"/>
      <protection hidden="1"/>
    </xf>
    <xf numFmtId="0" fontId="5" fillId="2" borderId="31" xfId="0" applyFont="1" applyFill="1" applyBorder="1" applyProtection="1">
      <protection hidden="1"/>
    </xf>
    <xf numFmtId="0" fontId="2" fillId="2" borderId="27" xfId="0" applyFont="1" applyFill="1" applyBorder="1" applyProtection="1">
      <protection hidden="1"/>
    </xf>
    <xf numFmtId="0" fontId="2" fillId="11" borderId="31" xfId="0" applyFont="1" applyFill="1" applyBorder="1" applyAlignment="1" applyProtection="1">
      <alignment vertical="center"/>
      <protection hidden="1"/>
    </xf>
    <xf numFmtId="0" fontId="0" fillId="11" borderId="15" xfId="0" applyFill="1" applyBorder="1" applyAlignment="1" applyProtection="1">
      <alignment vertical="center"/>
      <protection hidden="1"/>
    </xf>
    <xf numFmtId="0" fontId="0" fillId="11" borderId="26" xfId="0" applyFill="1" applyBorder="1" applyAlignment="1" applyProtection="1">
      <alignment vertical="center"/>
      <protection hidden="1"/>
    </xf>
    <xf numFmtId="0" fontId="3" fillId="11" borderId="9" xfId="0" applyFont="1" applyFill="1" applyBorder="1" applyAlignment="1" applyProtection="1">
      <alignment horizontal="center" vertical="center"/>
      <protection hidden="1"/>
    </xf>
    <xf numFmtId="0" fontId="3" fillId="11" borderId="37" xfId="0" applyFont="1" applyFill="1" applyBorder="1" applyAlignment="1" applyProtection="1">
      <alignment horizontal="center"/>
      <protection hidden="1"/>
    </xf>
    <xf numFmtId="0" fontId="3" fillId="11" borderId="36" xfId="0" applyFont="1" applyFill="1" applyBorder="1" applyAlignment="1" applyProtection="1">
      <alignment horizontal="center" vertical="center"/>
      <protection hidden="1"/>
    </xf>
    <xf numFmtId="0" fontId="3" fillId="11" borderId="36" xfId="0" applyFont="1" applyFill="1" applyBorder="1" applyAlignment="1" applyProtection="1">
      <alignment horizontal="center"/>
      <protection hidden="1"/>
    </xf>
    <xf numFmtId="0" fontId="3" fillId="11" borderId="18" xfId="0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36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37" fillId="0" borderId="0" xfId="0" applyFont="1" applyAlignment="1">
      <alignment vertical="top"/>
    </xf>
    <xf numFmtId="0" fontId="38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2" fillId="0" borderId="0" xfId="0" applyFont="1"/>
    <xf numFmtId="0" fontId="36" fillId="0" borderId="17" xfId="0" applyFont="1" applyBorder="1" applyAlignment="1">
      <alignment vertical="top"/>
    </xf>
    <xf numFmtId="0" fontId="9" fillId="0" borderId="27" xfId="0" applyFont="1" applyBorder="1" applyAlignment="1">
      <alignment horizontal="justify" vertical="center"/>
    </xf>
    <xf numFmtId="0" fontId="36" fillId="0" borderId="15" xfId="0" applyFont="1" applyBorder="1" applyAlignment="1">
      <alignment vertical="top"/>
    </xf>
    <xf numFmtId="0" fontId="37" fillId="0" borderId="15" xfId="0" applyFont="1" applyBorder="1" applyAlignment="1">
      <alignment vertical="top"/>
    </xf>
    <xf numFmtId="0" fontId="36" fillId="0" borderId="26" xfId="0" applyFont="1" applyBorder="1" applyAlignment="1">
      <alignment vertical="top"/>
    </xf>
    <xf numFmtId="0" fontId="36" fillId="0" borderId="0" xfId="0" applyFont="1" applyAlignment="1">
      <alignment vertical="center"/>
    </xf>
    <xf numFmtId="0" fontId="36" fillId="0" borderId="16" xfId="0" applyFont="1" applyBorder="1" applyAlignment="1">
      <alignment horizontal="right" vertical="center"/>
    </xf>
    <xf numFmtId="0" fontId="36" fillId="0" borderId="26" xfId="0" applyFont="1" applyBorder="1" applyAlignment="1">
      <alignment vertical="center"/>
    </xf>
    <xf numFmtId="0" fontId="36" fillId="0" borderId="23" xfId="0" applyFont="1" applyBorder="1" applyAlignment="1">
      <alignment vertical="top"/>
    </xf>
    <xf numFmtId="0" fontId="36" fillId="0" borderId="16" xfId="0" applyFont="1" applyBorder="1" applyAlignment="1">
      <alignment vertical="top"/>
    </xf>
    <xf numFmtId="0" fontId="36" fillId="0" borderId="31" xfId="0" applyFont="1" applyBorder="1" applyAlignment="1">
      <alignment vertical="top"/>
    </xf>
    <xf numFmtId="0" fontId="7" fillId="0" borderId="15" xfId="0" applyFont="1" applyBorder="1" applyAlignment="1">
      <alignment horizontal="right" vertical="center"/>
    </xf>
    <xf numFmtId="0" fontId="36" fillId="0" borderId="15" xfId="0" applyFont="1" applyBorder="1" applyAlignment="1">
      <alignment vertical="top" wrapText="1"/>
    </xf>
    <xf numFmtId="0" fontId="36" fillId="11" borderId="47" xfId="0" applyFont="1" applyFill="1" applyBorder="1" applyAlignment="1">
      <alignment vertical="center" wrapText="1"/>
    </xf>
    <xf numFmtId="0" fontId="9" fillId="11" borderId="47" xfId="0" applyFont="1" applyFill="1" applyBorder="1" applyAlignment="1">
      <alignment horizontal="center" vertical="center"/>
    </xf>
    <xf numFmtId="0" fontId="36" fillId="11" borderId="30" xfId="0" applyFont="1" applyFill="1" applyBorder="1" applyAlignment="1">
      <alignment vertical="center" wrapText="1"/>
    </xf>
    <xf numFmtId="0" fontId="9" fillId="11" borderId="30" xfId="0" applyFont="1" applyFill="1" applyBorder="1" applyAlignment="1">
      <alignment horizontal="center" vertical="center"/>
    </xf>
    <xf numFmtId="0" fontId="9" fillId="11" borderId="14" xfId="0" applyFont="1" applyFill="1" applyBorder="1" applyAlignment="1">
      <alignment horizontal="center" vertical="center"/>
    </xf>
    <xf numFmtId="0" fontId="36" fillId="11" borderId="14" xfId="0" applyFont="1" applyFill="1" applyBorder="1" applyAlignment="1">
      <alignment vertical="center" wrapText="1"/>
    </xf>
    <xf numFmtId="0" fontId="0" fillId="11" borderId="30" xfId="0" applyFill="1" applyBorder="1" applyAlignment="1">
      <alignment vertical="center" wrapText="1"/>
    </xf>
    <xf numFmtId="0" fontId="36" fillId="11" borderId="27" xfId="0" applyFont="1" applyFill="1" applyBorder="1" applyAlignment="1" applyProtection="1">
      <alignment vertical="center"/>
      <protection hidden="1"/>
    </xf>
    <xf numFmtId="0" fontId="36" fillId="11" borderId="0" xfId="0" applyFont="1" applyFill="1" applyAlignment="1" applyProtection="1">
      <alignment vertical="center"/>
      <protection hidden="1"/>
    </xf>
    <xf numFmtId="1" fontId="5" fillId="11" borderId="0" xfId="0" applyNumberFormat="1" applyFont="1" applyFill="1" applyAlignment="1" applyProtection="1">
      <alignment vertical="center"/>
      <protection hidden="1"/>
    </xf>
    <xf numFmtId="1" fontId="9" fillId="11" borderId="0" xfId="0" quotePrefix="1" applyNumberFormat="1" applyFont="1" applyFill="1" applyAlignment="1" applyProtection="1">
      <alignment vertical="center"/>
      <protection hidden="1"/>
    </xf>
    <xf numFmtId="0" fontId="36" fillId="11" borderId="0" xfId="0" applyFont="1" applyFill="1" applyAlignment="1" applyProtection="1">
      <alignment vertical="top"/>
      <protection hidden="1"/>
    </xf>
    <xf numFmtId="0" fontId="36" fillId="11" borderId="27" xfId="0" applyFont="1" applyFill="1" applyBorder="1" applyAlignment="1" applyProtection="1">
      <alignment vertical="top"/>
      <protection hidden="1"/>
    </xf>
    <xf numFmtId="0" fontId="36" fillId="11" borderId="9" xfId="0" applyFont="1" applyFill="1" applyBorder="1" applyAlignment="1" applyProtection="1">
      <alignment vertical="top"/>
      <protection hidden="1"/>
    </xf>
    <xf numFmtId="1" fontId="5" fillId="11" borderId="16" xfId="0" applyNumberFormat="1" applyFont="1" applyFill="1" applyBorder="1" applyAlignment="1" applyProtection="1">
      <alignment vertical="center"/>
      <protection hidden="1"/>
    </xf>
    <xf numFmtId="0" fontId="36" fillId="11" borderId="16" xfId="0" applyFont="1" applyFill="1" applyBorder="1" applyAlignment="1" applyProtection="1">
      <alignment vertical="center" wrapText="1"/>
      <protection hidden="1"/>
    </xf>
    <xf numFmtId="0" fontId="0" fillId="11" borderId="0" xfId="0" applyFill="1" applyProtection="1">
      <protection hidden="1"/>
    </xf>
    <xf numFmtId="0" fontId="36" fillId="11" borderId="16" xfId="0" applyFont="1" applyFill="1" applyBorder="1" applyAlignment="1" applyProtection="1">
      <alignment vertical="center"/>
      <protection hidden="1"/>
    </xf>
    <xf numFmtId="0" fontId="9" fillId="0" borderId="15" xfId="0" applyFont="1" applyBorder="1" applyAlignment="1">
      <alignment horizontal="left" vertical="center"/>
    </xf>
    <xf numFmtId="1" fontId="21" fillId="3" borderId="0" xfId="0" applyNumberFormat="1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vertical="center"/>
    </xf>
    <xf numFmtId="0" fontId="9" fillId="11" borderId="23" xfId="0" applyFont="1" applyFill="1" applyBorder="1" applyAlignment="1" applyProtection="1">
      <alignment vertical="center"/>
      <protection hidden="1"/>
    </xf>
    <xf numFmtId="0" fontId="8" fillId="11" borderId="17" xfId="0" applyFont="1" applyFill="1" applyBorder="1" applyAlignment="1" applyProtection="1">
      <alignment vertical="justify"/>
      <protection hidden="1"/>
    </xf>
    <xf numFmtId="0" fontId="0" fillId="11" borderId="27" xfId="0" applyFill="1" applyBorder="1" applyAlignment="1" applyProtection="1">
      <alignment vertical="justify"/>
      <protection hidden="1"/>
    </xf>
    <xf numFmtId="0" fontId="9" fillId="11" borderId="9" xfId="0" applyFont="1" applyFill="1" applyBorder="1" applyAlignment="1" applyProtection="1">
      <alignment vertical="center"/>
      <protection hidden="1"/>
    </xf>
    <xf numFmtId="0" fontId="2" fillId="11" borderId="31" xfId="0" applyFont="1" applyFill="1" applyBorder="1" applyAlignment="1" applyProtection="1">
      <alignment horizontal="center"/>
      <protection hidden="1"/>
    </xf>
    <xf numFmtId="0" fontId="2" fillId="11" borderId="14" xfId="0" applyFont="1" applyFill="1" applyBorder="1" applyAlignment="1">
      <alignment horizontal="left"/>
    </xf>
    <xf numFmtId="0" fontId="2" fillId="11" borderId="13" xfId="0" applyFont="1" applyFill="1" applyBorder="1" applyAlignment="1">
      <alignment horizontal="left"/>
    </xf>
    <xf numFmtId="2" fontId="2" fillId="11" borderId="14" xfId="0" applyNumberFormat="1" applyFont="1" applyFill="1" applyBorder="1" applyAlignment="1">
      <alignment horizontal="right"/>
    </xf>
    <xf numFmtId="12" fontId="2" fillId="11" borderId="13" xfId="0" applyNumberFormat="1" applyFont="1" applyFill="1" applyBorder="1" applyAlignment="1">
      <alignment horizontal="right"/>
    </xf>
    <xf numFmtId="0" fontId="0" fillId="0" borderId="26" xfId="0" applyBorder="1" applyProtection="1">
      <protection hidden="1"/>
    </xf>
    <xf numFmtId="166" fontId="5" fillId="0" borderId="48" xfId="0" applyNumberFormat="1" applyFont="1" applyBorder="1" applyProtection="1">
      <protection hidden="1"/>
    </xf>
    <xf numFmtId="166" fontId="5" fillId="0" borderId="0" xfId="0" applyNumberFormat="1" applyFont="1" applyProtection="1">
      <protection hidden="1"/>
    </xf>
    <xf numFmtId="0" fontId="2" fillId="11" borderId="13" xfId="0" applyFont="1" applyFill="1" applyBorder="1" applyAlignment="1" applyProtection="1">
      <alignment horizontal="center"/>
      <protection hidden="1"/>
    </xf>
    <xf numFmtId="0" fontId="5" fillId="11" borderId="15" xfId="0" applyFont="1" applyFill="1" applyBorder="1" applyAlignment="1" applyProtection="1">
      <alignment horizontal="left"/>
      <protection hidden="1"/>
    </xf>
    <xf numFmtId="0" fontId="2" fillId="11" borderId="26" xfId="0" applyFont="1" applyFill="1" applyBorder="1" applyAlignment="1" applyProtection="1">
      <alignment horizontal="center"/>
      <protection hidden="1"/>
    </xf>
    <xf numFmtId="12" fontId="2" fillId="11" borderId="26" xfId="0" applyNumberFormat="1" applyFont="1" applyFill="1" applyBorder="1" applyAlignment="1">
      <alignment horizontal="right"/>
    </xf>
    <xf numFmtId="12" fontId="2" fillId="12" borderId="26" xfId="0" applyNumberFormat="1" applyFont="1" applyFill="1" applyBorder="1" applyAlignment="1">
      <alignment horizontal="right"/>
    </xf>
    <xf numFmtId="0" fontId="0" fillId="11" borderId="15" xfId="0" applyFill="1" applyBorder="1" applyProtection="1">
      <protection hidden="1"/>
    </xf>
    <xf numFmtId="0" fontId="5" fillId="0" borderId="34" xfId="0" applyFont="1" applyBorder="1" applyAlignment="1" applyProtection="1">
      <alignment horizontal="right" vertical="center"/>
      <protection hidden="1"/>
    </xf>
    <xf numFmtId="0" fontId="5" fillId="0" borderId="49" xfId="0" applyFont="1" applyBorder="1" applyAlignment="1" applyProtection="1">
      <alignment horizontal="right" vertical="center"/>
      <protection hidden="1"/>
    </xf>
    <xf numFmtId="165" fontId="5" fillId="4" borderId="50" xfId="0" applyNumberFormat="1" applyFont="1" applyFill="1" applyBorder="1" applyAlignment="1" applyProtection="1">
      <alignment vertical="center"/>
      <protection hidden="1"/>
    </xf>
    <xf numFmtId="0" fontId="11" fillId="0" borderId="0" xfId="0" applyFont="1" applyProtection="1">
      <protection hidden="1"/>
    </xf>
    <xf numFmtId="2" fontId="11" fillId="11" borderId="13" xfId="0" applyNumberFormat="1" applyFont="1" applyFill="1" applyBorder="1" applyAlignment="1" applyProtection="1">
      <alignment horizontal="center" vertical="center"/>
      <protection hidden="1"/>
    </xf>
    <xf numFmtId="0" fontId="9" fillId="11" borderId="14" xfId="0" applyFont="1" applyFill="1" applyBorder="1" applyAlignment="1">
      <alignment vertical="center" wrapText="1"/>
    </xf>
    <xf numFmtId="0" fontId="36" fillId="11" borderId="14" xfId="0" applyFont="1" applyFill="1" applyBorder="1" applyAlignment="1">
      <alignment horizontal="center" vertical="center"/>
    </xf>
    <xf numFmtId="0" fontId="7" fillId="2" borderId="47" xfId="0" applyFont="1" applyFill="1" applyBorder="1" applyAlignment="1" applyProtection="1">
      <alignment vertical="center"/>
      <protection hidden="1"/>
    </xf>
    <xf numFmtId="0" fontId="7" fillId="2" borderId="30" xfId="0" applyFont="1" applyFill="1" applyBorder="1" applyAlignment="1" applyProtection="1">
      <alignment vertical="center"/>
      <protection hidden="1"/>
    </xf>
    <xf numFmtId="0" fontId="0" fillId="2" borderId="30" xfId="0" applyFill="1" applyBorder="1" applyProtection="1">
      <protection hidden="1"/>
    </xf>
    <xf numFmtId="165" fontId="46" fillId="2" borderId="13" xfId="0" applyNumberFormat="1" applyFont="1" applyFill="1" applyBorder="1" applyAlignment="1" applyProtection="1">
      <alignment horizontal="center" vertical="center"/>
      <protection hidden="1"/>
    </xf>
    <xf numFmtId="165" fontId="46" fillId="4" borderId="13" xfId="0" applyNumberFormat="1" applyFont="1" applyFill="1" applyBorder="1" applyAlignment="1" applyProtection="1">
      <alignment horizontal="center" vertical="center"/>
      <protection hidden="1"/>
    </xf>
    <xf numFmtId="165" fontId="46" fillId="7" borderId="13" xfId="0" applyNumberFormat="1" applyFont="1" applyFill="1" applyBorder="1" applyAlignment="1" applyProtection="1">
      <alignment horizontal="center" vertical="center"/>
      <protection hidden="1"/>
    </xf>
    <xf numFmtId="165" fontId="46" fillId="9" borderId="13" xfId="0" applyNumberFormat="1" applyFont="1" applyFill="1" applyBorder="1" applyAlignment="1" applyProtection="1">
      <alignment horizontal="center" vertical="center"/>
      <protection hidden="1"/>
    </xf>
    <xf numFmtId="0" fontId="0" fillId="4" borderId="13" xfId="0" applyFill="1" applyBorder="1" applyProtection="1">
      <protection hidden="1"/>
    </xf>
    <xf numFmtId="0" fontId="9" fillId="2" borderId="30" xfId="0" applyFont="1" applyFill="1" applyBorder="1" applyAlignment="1" applyProtection="1">
      <alignment horizontal="center" vertical="center"/>
      <protection hidden="1"/>
    </xf>
    <xf numFmtId="0" fontId="7" fillId="2" borderId="30" xfId="0" applyFont="1" applyFill="1" applyBorder="1" applyAlignment="1" applyProtection="1">
      <alignment horizontal="center" vertical="center"/>
      <protection hidden="1"/>
    </xf>
    <xf numFmtId="0" fontId="0" fillId="2" borderId="30" xfId="0" applyFill="1" applyBorder="1" applyAlignment="1" applyProtection="1">
      <alignment vertical="center"/>
      <protection hidden="1"/>
    </xf>
    <xf numFmtId="0" fontId="0" fillId="2" borderId="14" xfId="0" applyFill="1" applyBorder="1" applyAlignment="1" applyProtection="1">
      <alignment vertical="center"/>
      <protection hidden="1"/>
    </xf>
    <xf numFmtId="0" fontId="5" fillId="11" borderId="0" xfId="0" applyFont="1" applyFill="1" applyAlignment="1" applyProtection="1">
      <alignment vertical="center"/>
      <protection hidden="1"/>
    </xf>
    <xf numFmtId="1" fontId="2" fillId="11" borderId="0" xfId="0" applyNumberFormat="1" applyFont="1" applyFill="1" applyAlignment="1" applyProtection="1">
      <alignment horizontal="center" vertical="center"/>
      <protection hidden="1"/>
    </xf>
    <xf numFmtId="1" fontId="2" fillId="11" borderId="13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vertical="center"/>
      <protection hidden="1"/>
    </xf>
    <xf numFmtId="0" fontId="2" fillId="4" borderId="13" xfId="0" applyFont="1" applyFill="1" applyBorder="1" applyAlignment="1" applyProtection="1">
      <alignment horizontal="center"/>
      <protection hidden="1"/>
    </xf>
    <xf numFmtId="1" fontId="5" fillId="11" borderId="23" xfId="0" applyNumberFormat="1" applyFont="1" applyFill="1" applyBorder="1" applyAlignment="1" applyProtection="1">
      <alignment vertical="center"/>
      <protection hidden="1"/>
    </xf>
    <xf numFmtId="1" fontId="9" fillId="11" borderId="9" xfId="0" quotePrefix="1" applyNumberFormat="1" applyFont="1" applyFill="1" applyBorder="1" applyAlignment="1" applyProtection="1">
      <alignment vertical="center"/>
      <protection hidden="1"/>
    </xf>
    <xf numFmtId="0" fontId="36" fillId="11" borderId="9" xfId="0" applyFont="1" applyFill="1" applyBorder="1" applyAlignment="1" applyProtection="1">
      <alignment vertical="center"/>
      <protection hidden="1"/>
    </xf>
    <xf numFmtId="1" fontId="5" fillId="2" borderId="13" xfId="0" applyNumberFormat="1" applyFont="1" applyFill="1" applyBorder="1" applyAlignment="1" applyProtection="1">
      <alignment horizontal="center" vertical="center"/>
      <protection hidden="1"/>
    </xf>
    <xf numFmtId="1" fontId="5" fillId="7" borderId="13" xfId="0" applyNumberFormat="1" applyFont="1" applyFill="1" applyBorder="1" applyAlignment="1" applyProtection="1">
      <alignment horizontal="center" vertical="center"/>
      <protection hidden="1"/>
    </xf>
    <xf numFmtId="0" fontId="3" fillId="2" borderId="31" xfId="0" applyFont="1" applyFill="1" applyBorder="1" applyProtection="1">
      <protection hidden="1"/>
    </xf>
    <xf numFmtId="0" fontId="9" fillId="2" borderId="15" xfId="0" applyFont="1" applyFill="1" applyBorder="1" applyAlignment="1" applyProtection="1">
      <alignment horizontal="center" vertical="center"/>
      <protection hidden="1"/>
    </xf>
    <xf numFmtId="0" fontId="9" fillId="2" borderId="26" xfId="0" applyFont="1" applyFill="1" applyBorder="1" applyAlignment="1" applyProtection="1">
      <alignment horizontal="center" vertical="center"/>
      <protection hidden="1"/>
    </xf>
    <xf numFmtId="166" fontId="5" fillId="10" borderId="13" xfId="0" applyNumberFormat="1" applyFont="1" applyFill="1" applyBorder="1" applyAlignment="1" applyProtection="1">
      <alignment horizontal="center" vertical="center"/>
      <protection hidden="1"/>
    </xf>
    <xf numFmtId="2" fontId="2" fillId="0" borderId="14" xfId="0" applyNumberFormat="1" applyFont="1" applyBorder="1" applyAlignment="1" applyProtection="1">
      <alignment horizontal="center"/>
      <protection hidden="1"/>
    </xf>
    <xf numFmtId="0" fontId="15" fillId="3" borderId="15" xfId="0" applyFont="1" applyFill="1" applyBorder="1" applyAlignment="1" applyProtection="1">
      <alignment horizontal="center" vertical="center"/>
      <protection hidden="1"/>
    </xf>
    <xf numFmtId="0" fontId="16" fillId="3" borderId="31" xfId="0" applyFont="1" applyFill="1" applyBorder="1" applyAlignment="1" applyProtection="1">
      <alignment horizontal="center" vertical="center"/>
      <protection hidden="1"/>
    </xf>
    <xf numFmtId="0" fontId="26" fillId="0" borderId="30" xfId="0" applyFont="1" applyBorder="1" applyProtection="1">
      <protection hidden="1"/>
    </xf>
    <xf numFmtId="0" fontId="15" fillId="0" borderId="48" xfId="0" applyFont="1" applyBorder="1" applyAlignment="1" applyProtection="1">
      <alignment horizontal="center" vertical="center"/>
      <protection hidden="1"/>
    </xf>
    <xf numFmtId="0" fontId="26" fillId="0" borderId="16" xfId="0" applyFont="1" applyBorder="1" applyProtection="1">
      <protection hidden="1"/>
    </xf>
    <xf numFmtId="0" fontId="0" fillId="0" borderId="16" xfId="0" applyBorder="1" applyProtection="1">
      <protection hidden="1"/>
    </xf>
    <xf numFmtId="0" fontId="5" fillId="0" borderId="22" xfId="0" applyFont="1" applyBorder="1" applyProtection="1">
      <protection hidden="1"/>
    </xf>
    <xf numFmtId="0" fontId="5" fillId="0" borderId="19" xfId="0" applyFont="1" applyBorder="1" applyProtection="1">
      <protection hidden="1"/>
    </xf>
    <xf numFmtId="0" fontId="5" fillId="0" borderId="0" xfId="0" applyFont="1" applyProtection="1">
      <protection hidden="1"/>
    </xf>
    <xf numFmtId="0" fontId="5" fillId="11" borderId="14" xfId="0" applyFont="1" applyFill="1" applyBorder="1" applyAlignment="1" applyProtection="1">
      <alignment horizontal="center" vertical="center"/>
      <protection hidden="1"/>
    </xf>
    <xf numFmtId="1" fontId="5" fillId="11" borderId="13" xfId="0" applyNumberFormat="1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9" fontId="5" fillId="11" borderId="13" xfId="5" applyFont="1" applyFill="1" applyBorder="1" applyAlignment="1" applyProtection="1">
      <alignment horizontal="center" vertical="center"/>
      <protection hidden="1"/>
    </xf>
    <xf numFmtId="0" fontId="5" fillId="11" borderId="31" xfId="0" applyFont="1" applyFill="1" applyBorder="1" applyAlignment="1" applyProtection="1">
      <alignment vertical="center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27" xfId="0" applyFont="1" applyBorder="1" applyAlignment="1" applyProtection="1">
      <alignment horizontal="left" vertical="center"/>
      <protection hidden="1"/>
    </xf>
    <xf numFmtId="0" fontId="5" fillId="11" borderId="4" xfId="0" applyFont="1" applyFill="1" applyBorder="1" applyAlignment="1" applyProtection="1">
      <alignment horizontal="center" vertical="center"/>
      <protection hidden="1"/>
    </xf>
    <xf numFmtId="0" fontId="5" fillId="11" borderId="5" xfId="0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>
      <alignment horizontal="center" vertical="center"/>
    </xf>
    <xf numFmtId="49" fontId="5" fillId="11" borderId="38" xfId="0" applyNumberFormat="1" applyFont="1" applyFill="1" applyBorder="1" applyAlignment="1">
      <alignment horizontal="center" vertical="center"/>
    </xf>
    <xf numFmtId="0" fontId="9" fillId="11" borderId="8" xfId="0" applyFont="1" applyFill="1" applyBorder="1" applyAlignment="1">
      <alignment horizontal="center" vertical="center"/>
    </xf>
    <xf numFmtId="0" fontId="9" fillId="11" borderId="48" xfId="0" applyFont="1" applyFill="1" applyBorder="1" applyAlignment="1">
      <alignment horizontal="center" vertical="center"/>
    </xf>
    <xf numFmtId="0" fontId="5" fillId="11" borderId="23" xfId="0" applyFont="1" applyFill="1" applyBorder="1" applyAlignment="1" applyProtection="1">
      <alignment horizontal="center" vertical="center"/>
      <protection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0" fontId="5" fillId="11" borderId="8" xfId="0" applyFont="1" applyFill="1" applyBorder="1" applyAlignment="1" applyProtection="1">
      <alignment horizontal="center" vertical="center"/>
      <protection hidden="1"/>
    </xf>
    <xf numFmtId="0" fontId="5" fillId="11" borderId="56" xfId="0" applyFont="1" applyFill="1" applyBorder="1" applyAlignment="1" applyProtection="1">
      <alignment horizontal="center" vertical="center"/>
      <protection hidden="1"/>
    </xf>
    <xf numFmtId="0" fontId="5" fillId="11" borderId="57" xfId="0" applyFont="1" applyFill="1" applyBorder="1" applyAlignment="1" applyProtection="1">
      <alignment horizontal="center" vertical="center"/>
      <protection hidden="1"/>
    </xf>
    <xf numFmtId="0" fontId="5" fillId="3" borderId="16" xfId="0" applyFont="1" applyFill="1" applyBorder="1" applyAlignment="1" applyProtection="1">
      <alignment vertical="center"/>
      <protection hidden="1"/>
    </xf>
    <xf numFmtId="0" fontId="5" fillId="3" borderId="30" xfId="0" applyFont="1" applyFill="1" applyBorder="1" applyAlignment="1" applyProtection="1">
      <alignment vertical="center"/>
      <protection hidden="1"/>
    </xf>
    <xf numFmtId="0" fontId="5" fillId="3" borderId="16" xfId="0" applyFont="1" applyFill="1" applyBorder="1" applyProtection="1">
      <protection hidden="1"/>
    </xf>
    <xf numFmtId="0" fontId="5" fillId="3" borderId="30" xfId="0" applyFont="1" applyFill="1" applyBorder="1" applyProtection="1">
      <protection hidden="1"/>
    </xf>
    <xf numFmtId="2" fontId="13" fillId="3" borderId="16" xfId="0" applyNumberFormat="1" applyFont="1" applyFill="1" applyBorder="1" applyAlignment="1" applyProtection="1">
      <alignment horizontal="center"/>
      <protection hidden="1"/>
    </xf>
    <xf numFmtId="0" fontId="0" fillId="3" borderId="3" xfId="0" applyFill="1" applyBorder="1" applyProtection="1">
      <protection hidden="1"/>
    </xf>
    <xf numFmtId="1" fontId="28" fillId="3" borderId="0" xfId="0" applyNumberFormat="1" applyFont="1" applyFill="1" applyAlignment="1" applyProtection="1">
      <alignment vertical="center"/>
      <protection hidden="1"/>
    </xf>
    <xf numFmtId="0" fontId="9" fillId="3" borderId="16" xfId="0" applyFont="1" applyFill="1" applyBorder="1" applyProtection="1">
      <protection hidden="1"/>
    </xf>
    <xf numFmtId="0" fontId="9" fillId="3" borderId="3" xfId="0" applyFont="1" applyFill="1" applyBorder="1" applyProtection="1">
      <protection hidden="1"/>
    </xf>
    <xf numFmtId="0" fontId="5" fillId="11" borderId="9" xfId="0" applyFont="1" applyFill="1" applyBorder="1" applyAlignment="1" applyProtection="1">
      <alignment horizontal="right" vertical="center"/>
      <protection hidden="1"/>
    </xf>
    <xf numFmtId="0" fontId="5" fillId="0" borderId="61" xfId="0" applyFont="1" applyBorder="1"/>
    <xf numFmtId="0" fontId="5" fillId="0" borderId="13" xfId="0" applyFont="1" applyBorder="1" applyProtection="1">
      <protection hidden="1"/>
    </xf>
    <xf numFmtId="0" fontId="47" fillId="0" borderId="0" xfId="0" applyFont="1" applyProtection="1">
      <protection hidden="1"/>
    </xf>
    <xf numFmtId="165" fontId="5" fillId="8" borderId="13" xfId="0" applyNumberFormat="1" applyFont="1" applyFill="1" applyBorder="1" applyProtection="1">
      <protection hidden="1"/>
    </xf>
    <xf numFmtId="165" fontId="5" fillId="8" borderId="31" xfId="0" applyNumberFormat="1" applyFont="1" applyFill="1" applyBorder="1" applyProtection="1"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5" fillId="0" borderId="61" xfId="0" applyFont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62" xfId="0" applyBorder="1" applyProtection="1">
      <protection hidden="1"/>
    </xf>
    <xf numFmtId="0" fontId="5" fillId="0" borderId="19" xfId="0" applyFont="1" applyBorder="1" applyAlignment="1" applyProtection="1">
      <alignment horizontal="right" vertical="center"/>
      <protection hidden="1"/>
    </xf>
    <xf numFmtId="0" fontId="0" fillId="0" borderId="34" xfId="0" applyBorder="1" applyProtection="1">
      <protection hidden="1"/>
    </xf>
    <xf numFmtId="0" fontId="5" fillId="11" borderId="14" xfId="1" applyFill="1" applyBorder="1" applyAlignment="1" applyProtection="1">
      <alignment horizontal="center" vertical="center"/>
      <protection hidden="1"/>
    </xf>
    <xf numFmtId="0" fontId="9" fillId="11" borderId="63" xfId="0" applyFont="1" applyFill="1" applyBorder="1" applyAlignment="1" applyProtection="1">
      <alignment horizontal="right" vertical="center"/>
      <protection hidden="1"/>
    </xf>
    <xf numFmtId="165" fontId="9" fillId="11" borderId="63" xfId="0" applyNumberFormat="1" applyFont="1" applyFill="1" applyBorder="1" applyAlignment="1" applyProtection="1">
      <alignment horizontal="right" vertical="center"/>
      <protection hidden="1"/>
    </xf>
    <xf numFmtId="165" fontId="9" fillId="11" borderId="65" xfId="0" applyNumberFormat="1" applyFont="1" applyFill="1" applyBorder="1" applyAlignment="1" applyProtection="1">
      <alignment horizontal="left" vertical="center"/>
      <protection hidden="1"/>
    </xf>
    <xf numFmtId="0" fontId="5" fillId="11" borderId="66" xfId="0" applyFont="1" applyFill="1" applyBorder="1" applyAlignment="1" applyProtection="1">
      <alignment horizontal="center" vertical="center"/>
      <protection hidden="1"/>
    </xf>
    <xf numFmtId="0" fontId="5" fillId="0" borderId="62" xfId="0" applyFont="1" applyBorder="1" applyAlignment="1" applyProtection="1">
      <alignment vertical="center"/>
      <protection hidden="1"/>
    </xf>
    <xf numFmtId="0" fontId="5" fillId="11" borderId="59" xfId="3" applyFill="1" applyBorder="1" applyAlignment="1" applyProtection="1">
      <alignment horizontal="center" vertical="center"/>
      <protection hidden="1"/>
    </xf>
    <xf numFmtId="0" fontId="5" fillId="11" borderId="9" xfId="0" applyFont="1" applyFill="1" applyBorder="1" applyAlignment="1">
      <alignment horizontal="center" vertical="center"/>
    </xf>
    <xf numFmtId="1" fontId="9" fillId="3" borderId="30" xfId="0" applyNumberFormat="1" applyFont="1" applyFill="1" applyBorder="1" applyAlignment="1" applyProtection="1">
      <alignment horizontal="center" vertical="center"/>
      <protection hidden="1"/>
    </xf>
    <xf numFmtId="0" fontId="11" fillId="10" borderId="0" xfId="0" applyFont="1" applyFill="1" applyAlignment="1" applyProtection="1">
      <alignment horizontal="left" vertical="center"/>
      <protection locked="0"/>
    </xf>
    <xf numFmtId="0" fontId="1" fillId="11" borderId="13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right"/>
      <protection hidden="1"/>
    </xf>
    <xf numFmtId="0" fontId="5" fillId="0" borderId="33" xfId="0" applyFont="1" applyBorder="1" applyAlignment="1" applyProtection="1">
      <alignment horizontal="right" vertical="center"/>
      <protection hidden="1"/>
    </xf>
    <xf numFmtId="0" fontId="1" fillId="0" borderId="49" xfId="0" applyFont="1" applyBorder="1" applyAlignment="1" applyProtection="1">
      <alignment horizontal="right" vertical="center"/>
      <protection hidden="1"/>
    </xf>
    <xf numFmtId="0" fontId="5" fillId="0" borderId="33" xfId="0" applyFont="1" applyBorder="1" applyAlignment="1" applyProtection="1">
      <alignment vertical="center"/>
      <protection hidden="1"/>
    </xf>
    <xf numFmtId="0" fontId="5" fillId="0" borderId="19" xfId="0" applyFont="1" applyBorder="1" applyAlignment="1" applyProtection="1">
      <alignment vertical="center"/>
      <protection hidden="1"/>
    </xf>
    <xf numFmtId="0" fontId="1" fillId="2" borderId="23" xfId="0" applyFont="1" applyFill="1" applyBorder="1" applyAlignment="1" applyProtection="1">
      <alignment horizontal="center" vertical="center"/>
      <protection hidden="1"/>
    </xf>
    <xf numFmtId="0" fontId="1" fillId="2" borderId="8" xfId="0" applyFont="1" applyFill="1" applyBorder="1" applyAlignment="1" applyProtection="1">
      <alignment horizontal="center" vertical="center"/>
      <protection hidden="1"/>
    </xf>
    <xf numFmtId="0" fontId="1" fillId="2" borderId="48" xfId="0" applyFont="1" applyFill="1" applyBorder="1" applyAlignment="1" applyProtection="1">
      <alignment horizontal="center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5" fillId="0" borderId="22" xfId="0" applyFont="1" applyBorder="1" applyAlignment="1" applyProtection="1">
      <alignment horizontal="left" vertical="center"/>
      <protection hidden="1"/>
    </xf>
    <xf numFmtId="0" fontId="1" fillId="0" borderId="0" xfId="0" applyFont="1" applyAlignment="1">
      <alignment horizontal="right" vertical="center"/>
    </xf>
    <xf numFmtId="0" fontId="1" fillId="0" borderId="34" xfId="0" applyFont="1" applyBorder="1" applyAlignment="1" applyProtection="1">
      <alignment vertical="center"/>
      <protection hidden="1"/>
    </xf>
    <xf numFmtId="0" fontId="0" fillId="0" borderId="19" xfId="0" applyBorder="1" applyAlignment="1">
      <alignment horizontal="right"/>
    </xf>
    <xf numFmtId="0" fontId="0" fillId="3" borderId="19" xfId="0" applyFill="1" applyBorder="1" applyAlignment="1" applyProtection="1">
      <alignment vertical="center"/>
      <protection hidden="1"/>
    </xf>
    <xf numFmtId="0" fontId="1" fillId="3" borderId="49" xfId="0" applyFont="1" applyFill="1" applyBorder="1" applyAlignment="1" applyProtection="1">
      <alignment horizontal="right" vertical="center"/>
      <protection hidden="1"/>
    </xf>
    <xf numFmtId="0" fontId="0" fillId="3" borderId="19" xfId="0" applyFill="1" applyBorder="1" applyProtection="1">
      <protection hidden="1"/>
    </xf>
    <xf numFmtId="164" fontId="5" fillId="8" borderId="13" xfId="0" applyNumberFormat="1" applyFont="1" applyFill="1" applyBorder="1" applyAlignment="1" applyProtection="1">
      <alignment horizontal="right"/>
      <protection hidden="1"/>
    </xf>
    <xf numFmtId="166" fontId="9" fillId="0" borderId="3" xfId="0" applyNumberFormat="1" applyFont="1" applyBorder="1" applyProtection="1">
      <protection hidden="1"/>
    </xf>
    <xf numFmtId="165" fontId="5" fillId="0" borderId="27" xfId="0" applyNumberFormat="1" applyFont="1" applyBorder="1" applyProtection="1">
      <protection hidden="1"/>
    </xf>
    <xf numFmtId="12" fontId="2" fillId="0" borderId="27" xfId="0" applyNumberFormat="1" applyFont="1" applyBorder="1" applyProtection="1">
      <protection hidden="1"/>
    </xf>
    <xf numFmtId="166" fontId="0" fillId="0" borderId="27" xfId="0" applyNumberFormat="1" applyBorder="1" applyProtection="1">
      <protection hidden="1"/>
    </xf>
    <xf numFmtId="166" fontId="5" fillId="0" borderId="26" xfId="0" applyNumberFormat="1" applyFont="1" applyBorder="1" applyProtection="1">
      <protection hidden="1"/>
    </xf>
    <xf numFmtId="165" fontId="0" fillId="0" borderId="15" xfId="0" applyNumberFormat="1" applyBorder="1" applyProtection="1">
      <protection hidden="1"/>
    </xf>
    <xf numFmtId="165" fontId="0" fillId="0" borderId="17" xfId="0" applyNumberFormat="1" applyBorder="1" applyProtection="1">
      <protection hidden="1"/>
    </xf>
    <xf numFmtId="0" fontId="1" fillId="0" borderId="0" xfId="0" applyFont="1" applyProtection="1">
      <protection hidden="1"/>
    </xf>
    <xf numFmtId="0" fontId="1" fillId="0" borderId="0" xfId="0" quotePrefix="1" applyFont="1" applyAlignment="1" applyProtection="1">
      <alignment horizontal="left"/>
      <protection hidden="1"/>
    </xf>
    <xf numFmtId="0" fontId="60" fillId="0" borderId="0" xfId="0" applyFont="1" applyAlignment="1">
      <alignment horizontal="right"/>
    </xf>
    <xf numFmtId="0" fontId="60" fillId="0" borderId="0" xfId="0" applyFont="1"/>
    <xf numFmtId="0" fontId="1" fillId="0" borderId="0" xfId="0" applyFont="1" applyAlignment="1" applyProtection="1">
      <alignment horizontal="left" vertical="top"/>
      <protection hidden="1"/>
    </xf>
    <xf numFmtId="0" fontId="1" fillId="0" borderId="0" xfId="0" applyFont="1" applyAlignment="1" applyProtection="1">
      <alignment vertical="center"/>
      <protection hidden="1"/>
    </xf>
    <xf numFmtId="2" fontId="0" fillId="0" borderId="0" xfId="0" applyNumberFormat="1" applyAlignment="1">
      <alignment horizontal="center" vertical="center"/>
    </xf>
    <xf numFmtId="0" fontId="1" fillId="0" borderId="73" xfId="0" applyFont="1" applyBorder="1" applyProtection="1">
      <protection hidden="1"/>
    </xf>
    <xf numFmtId="0" fontId="1" fillId="0" borderId="73" xfId="0" applyFont="1" applyBorder="1" applyAlignment="1" applyProtection="1">
      <alignment horizontal="left"/>
      <protection hidden="1"/>
    </xf>
    <xf numFmtId="0" fontId="1" fillId="0" borderId="73" xfId="0" quotePrefix="1" applyFont="1" applyBorder="1" applyAlignment="1" applyProtection="1">
      <alignment horizontal="left"/>
      <protection hidden="1"/>
    </xf>
    <xf numFmtId="0" fontId="64" fillId="3" borderId="3" xfId="0" applyFont="1" applyFill="1" applyBorder="1" applyAlignment="1" applyProtection="1">
      <alignment horizontal="left" vertical="center"/>
      <protection hidden="1"/>
    </xf>
    <xf numFmtId="0" fontId="14" fillId="3" borderId="61" xfId="0" applyFont="1" applyFill="1" applyBorder="1" applyAlignment="1" applyProtection="1">
      <alignment horizontal="left"/>
      <protection hidden="1"/>
    </xf>
    <xf numFmtId="0" fontId="26" fillId="3" borderId="16" xfId="0" applyFont="1" applyFill="1" applyBorder="1" applyAlignment="1" applyProtection="1">
      <alignment horizontal="left"/>
      <protection hidden="1"/>
    </xf>
    <xf numFmtId="0" fontId="0" fillId="3" borderId="16" xfId="0" applyFill="1" applyBorder="1" applyAlignment="1" applyProtection="1">
      <alignment horizontal="left"/>
      <protection hidden="1"/>
    </xf>
    <xf numFmtId="0" fontId="50" fillId="3" borderId="0" xfId="0" applyFont="1" applyFill="1" applyAlignment="1" applyProtection="1">
      <alignment horizontal="right" vertical="center"/>
      <protection hidden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2" fontId="5" fillId="0" borderId="0" xfId="0" applyNumberFormat="1" applyFont="1" applyAlignment="1">
      <alignment horizontal="right"/>
    </xf>
    <xf numFmtId="0" fontId="5" fillId="0" borderId="0" xfId="0" quotePrefix="1" applyFont="1" applyAlignment="1">
      <alignment horizontal="center"/>
    </xf>
    <xf numFmtId="165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right"/>
    </xf>
    <xf numFmtId="0" fontId="1" fillId="0" borderId="19" xfId="0" applyFont="1" applyBorder="1" applyAlignment="1" applyProtection="1">
      <alignment horizontal="right" vertical="center"/>
      <protection hidden="1"/>
    </xf>
    <xf numFmtId="0" fontId="63" fillId="0" borderId="0" xfId="0" applyFont="1" applyAlignment="1">
      <alignment vertical="top"/>
    </xf>
    <xf numFmtId="0" fontId="65" fillId="0" borderId="0" xfId="0" applyFont="1" applyAlignment="1">
      <alignment vertical="top"/>
    </xf>
    <xf numFmtId="0" fontId="61" fillId="0" borderId="76" xfId="0" applyFont="1" applyBorder="1" applyAlignment="1" applyProtection="1">
      <alignment horizontal="left" vertical="center"/>
      <protection hidden="1"/>
    </xf>
    <xf numFmtId="0" fontId="20" fillId="3" borderId="0" xfId="0" applyFont="1" applyFill="1" applyAlignment="1">
      <alignment horizontal="center" vertical="top"/>
    </xf>
    <xf numFmtId="0" fontId="40" fillId="3" borderId="0" xfId="0" applyFont="1" applyFill="1" applyAlignment="1">
      <alignment horizontal="center" vertical="center"/>
    </xf>
    <xf numFmtId="0" fontId="20" fillId="3" borderId="0" xfId="0" applyFont="1" applyFill="1" applyAlignment="1">
      <alignment vertical="top"/>
    </xf>
    <xf numFmtId="0" fontId="66" fillId="0" borderId="3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top"/>
    </xf>
    <xf numFmtId="0" fontId="66" fillId="0" borderId="3" xfId="0" applyFont="1" applyBorder="1" applyAlignment="1">
      <alignment horizontal="center" vertical="top"/>
    </xf>
    <xf numFmtId="0" fontId="66" fillId="0" borderId="14" xfId="0" applyFont="1" applyBorder="1" applyAlignment="1">
      <alignment horizontal="center" vertical="top"/>
    </xf>
    <xf numFmtId="0" fontId="66" fillId="0" borderId="61" xfId="0" applyFont="1" applyBorder="1" applyAlignment="1">
      <alignment horizontal="center" vertical="top"/>
    </xf>
    <xf numFmtId="0" fontId="66" fillId="0" borderId="48" xfId="0" applyFont="1" applyBorder="1" applyAlignment="1">
      <alignment horizontal="center" vertical="top"/>
    </xf>
    <xf numFmtId="0" fontId="66" fillId="0" borderId="30" xfId="0" applyFont="1" applyBorder="1" applyAlignment="1">
      <alignment horizontal="center" vertical="top"/>
    </xf>
    <xf numFmtId="0" fontId="66" fillId="0" borderId="17" xfId="0" applyFont="1" applyBorder="1" applyAlignment="1">
      <alignment horizontal="center" vertical="top"/>
    </xf>
    <xf numFmtId="0" fontId="66" fillId="0" borderId="26" xfId="0" applyFont="1" applyBorder="1" applyAlignment="1">
      <alignment horizontal="center" vertical="top"/>
    </xf>
    <xf numFmtId="0" fontId="62" fillId="0" borderId="0" xfId="0" applyFont="1" applyAlignment="1">
      <alignment horizontal="center" vertical="top"/>
    </xf>
    <xf numFmtId="0" fontId="62" fillId="0" borderId="0" xfId="0" applyFont="1" applyAlignment="1">
      <alignment vertical="top"/>
    </xf>
    <xf numFmtId="0" fontId="1" fillId="11" borderId="54" xfId="0" applyFont="1" applyFill="1" applyBorder="1" applyAlignment="1" applyProtection="1">
      <alignment horizontal="center" vertical="center"/>
      <protection hidden="1"/>
    </xf>
    <xf numFmtId="0" fontId="1" fillId="11" borderId="14" xfId="0" applyFont="1" applyFill="1" applyBorder="1" applyAlignment="1" applyProtection="1">
      <alignment horizontal="center" vertical="top"/>
      <protection hidden="1"/>
    </xf>
    <xf numFmtId="0" fontId="1" fillId="11" borderId="57" xfId="0" applyFont="1" applyFill="1" applyBorder="1" applyAlignment="1" applyProtection="1">
      <alignment horizontal="center" vertical="center"/>
      <protection hidden="1"/>
    </xf>
    <xf numFmtId="0" fontId="9" fillId="11" borderId="30" xfId="0" applyFont="1" applyFill="1" applyBorder="1" applyAlignment="1">
      <alignment vertical="center" wrapText="1"/>
    </xf>
    <xf numFmtId="0" fontId="9" fillId="0" borderId="0" xfId="0" applyFont="1" applyAlignment="1">
      <alignment vertical="top"/>
    </xf>
    <xf numFmtId="0" fontId="1" fillId="11" borderId="47" xfId="0" applyFont="1" applyFill="1" applyBorder="1" applyAlignment="1">
      <alignment horizontal="center" vertical="center" wrapText="1"/>
    </xf>
    <xf numFmtId="0" fontId="9" fillId="11" borderId="30" xfId="0" applyFont="1" applyFill="1" applyBorder="1" applyAlignment="1">
      <alignment horizontal="center" vertical="center" wrapText="1"/>
    </xf>
    <xf numFmtId="0" fontId="9" fillId="11" borderId="47" xfId="0" applyFont="1" applyFill="1" applyBorder="1" applyAlignment="1">
      <alignment horizontal="center" vertical="center" wrapText="1"/>
    </xf>
    <xf numFmtId="0" fontId="1" fillId="11" borderId="30" xfId="0" applyFont="1" applyFill="1" applyBorder="1" applyAlignment="1">
      <alignment horizontal="center" vertical="center" wrapText="1"/>
    </xf>
    <xf numFmtId="0" fontId="1" fillId="11" borderId="14" xfId="0" applyFont="1" applyFill="1" applyBorder="1" applyAlignment="1">
      <alignment horizontal="center" vertical="center"/>
    </xf>
    <xf numFmtId="0" fontId="1" fillId="11" borderId="17" xfId="0" applyFont="1" applyFill="1" applyBorder="1" applyAlignment="1" applyProtection="1">
      <alignment horizontal="center" vertical="center" wrapText="1"/>
      <protection hidden="1"/>
    </xf>
    <xf numFmtId="0" fontId="1" fillId="11" borderId="14" xfId="0" applyFont="1" applyFill="1" applyBorder="1" applyAlignment="1" applyProtection="1">
      <alignment horizontal="center"/>
      <protection hidden="1"/>
    </xf>
    <xf numFmtId="0" fontId="9" fillId="11" borderId="17" xfId="0" applyFont="1" applyFill="1" applyBorder="1" applyAlignment="1" applyProtection="1">
      <alignment vertical="center"/>
      <protection hidden="1"/>
    </xf>
    <xf numFmtId="0" fontId="9" fillId="11" borderId="59" xfId="0" applyFont="1" applyFill="1" applyBorder="1" applyAlignment="1">
      <alignment horizontal="center" vertical="center"/>
    </xf>
    <xf numFmtId="0" fontId="9" fillId="11" borderId="79" xfId="0" applyFont="1" applyFill="1" applyBorder="1" applyAlignment="1">
      <alignment horizontal="justify" vertical="center" wrapText="1"/>
    </xf>
    <xf numFmtId="0" fontId="1" fillId="11" borderId="79" xfId="0" applyFont="1" applyFill="1" applyBorder="1" applyAlignment="1">
      <alignment horizontal="center" vertical="center" wrapText="1"/>
    </xf>
    <xf numFmtId="0" fontId="36" fillId="11" borderId="79" xfId="0" applyFont="1" applyFill="1" applyBorder="1" applyAlignment="1">
      <alignment horizontal="center" vertical="center"/>
    </xf>
    <xf numFmtId="0" fontId="1" fillId="11" borderId="79" xfId="0" applyFont="1" applyFill="1" applyBorder="1" applyAlignment="1" applyProtection="1">
      <alignment horizontal="center"/>
      <protection hidden="1"/>
    </xf>
    <xf numFmtId="0" fontId="36" fillId="11" borderId="77" xfId="0" applyFont="1" applyFill="1" applyBorder="1" applyAlignment="1" applyProtection="1">
      <alignment vertical="center"/>
      <protection hidden="1"/>
    </xf>
    <xf numFmtId="0" fontId="5" fillId="11" borderId="53" xfId="0" applyFont="1" applyFill="1" applyBorder="1" applyAlignment="1" applyProtection="1">
      <alignment vertical="center"/>
      <protection hidden="1"/>
    </xf>
    <xf numFmtId="0" fontId="9" fillId="11" borderId="79" xfId="0" applyFont="1" applyFill="1" applyBorder="1" applyAlignment="1">
      <alignment vertical="center" wrapText="1"/>
    </xf>
    <xf numFmtId="0" fontId="1" fillId="11" borderId="79" xfId="0" applyFont="1" applyFill="1" applyBorder="1" applyAlignment="1" applyProtection="1">
      <alignment horizontal="center" vertical="center"/>
      <protection hidden="1"/>
    </xf>
    <xf numFmtId="0" fontId="9" fillId="11" borderId="79" xfId="0" applyFont="1" applyFill="1" applyBorder="1" applyAlignment="1">
      <alignment horizontal="center" vertical="center" wrapText="1"/>
    </xf>
    <xf numFmtId="0" fontId="9" fillId="11" borderId="79" xfId="0" applyFont="1" applyFill="1" applyBorder="1" applyAlignment="1">
      <alignment horizontal="center" vertical="center"/>
    </xf>
    <xf numFmtId="0" fontId="9" fillId="11" borderId="77" xfId="0" applyFont="1" applyFill="1" applyBorder="1" applyAlignment="1" applyProtection="1">
      <alignment vertical="center"/>
      <protection hidden="1"/>
    </xf>
    <xf numFmtId="0" fontId="36" fillId="11" borderId="53" xfId="0" applyFont="1" applyFill="1" applyBorder="1" applyAlignment="1" applyProtection="1">
      <alignment vertical="top"/>
      <protection hidden="1"/>
    </xf>
    <xf numFmtId="0" fontId="36" fillId="11" borderId="79" xfId="0" applyFont="1" applyFill="1" applyBorder="1" applyAlignment="1">
      <alignment vertical="center" wrapText="1"/>
    </xf>
    <xf numFmtId="0" fontId="36" fillId="11" borderId="79" xfId="0" applyFont="1" applyFill="1" applyBorder="1" applyAlignment="1">
      <alignment horizontal="left" vertical="center" wrapText="1"/>
    </xf>
    <xf numFmtId="0" fontId="1" fillId="11" borderId="77" xfId="0" applyFont="1" applyFill="1" applyBorder="1" applyAlignment="1" applyProtection="1">
      <alignment horizontal="center" vertical="center" wrapText="1"/>
      <protection hidden="1"/>
    </xf>
    <xf numFmtId="0" fontId="36" fillId="11" borderId="53" xfId="0" applyFont="1" applyFill="1" applyBorder="1" applyAlignment="1" applyProtection="1">
      <alignment vertical="center"/>
      <protection hidden="1"/>
    </xf>
    <xf numFmtId="0" fontId="36" fillId="11" borderId="47" xfId="0" applyFont="1" applyFill="1" applyBorder="1" applyAlignment="1">
      <alignment horizontal="left" vertical="center" wrapText="1"/>
    </xf>
    <xf numFmtId="0" fontId="1" fillId="11" borderId="79" xfId="0" applyFont="1" applyFill="1" applyBorder="1" applyAlignment="1">
      <alignment horizontal="center" vertical="center"/>
    </xf>
    <xf numFmtId="0" fontId="36" fillId="11" borderId="70" xfId="0" applyFont="1" applyFill="1" applyBorder="1" applyAlignment="1">
      <alignment horizontal="left" vertical="center" wrapText="1"/>
    </xf>
    <xf numFmtId="0" fontId="1" fillId="11" borderId="70" xfId="0" applyFont="1" applyFill="1" applyBorder="1" applyAlignment="1">
      <alignment horizontal="center" vertical="center"/>
    </xf>
    <xf numFmtId="0" fontId="9" fillId="11" borderId="70" xfId="0" applyFont="1" applyFill="1" applyBorder="1" applyAlignment="1">
      <alignment horizontal="center" vertical="center"/>
    </xf>
    <xf numFmtId="0" fontId="36" fillId="11" borderId="80" xfId="0" applyFont="1" applyFill="1" applyBorder="1" applyAlignment="1" applyProtection="1">
      <alignment vertical="top"/>
      <protection hidden="1"/>
    </xf>
    <xf numFmtId="0" fontId="9" fillId="11" borderId="54" xfId="0" applyFont="1" applyFill="1" applyBorder="1" applyAlignment="1">
      <alignment vertical="center" wrapText="1"/>
    </xf>
    <xf numFmtId="0" fontId="36" fillId="11" borderId="54" xfId="0" applyFont="1" applyFill="1" applyBorder="1" applyAlignment="1">
      <alignment horizontal="center" vertical="center"/>
    </xf>
    <xf numFmtId="0" fontId="9" fillId="11" borderId="47" xfId="0" applyFont="1" applyFill="1" applyBorder="1" applyAlignment="1">
      <alignment horizontal="left" vertical="center" wrapText="1"/>
    </xf>
    <xf numFmtId="0" fontId="9" fillId="11" borderId="47" xfId="0" applyFont="1" applyFill="1" applyBorder="1" applyAlignment="1" applyProtection="1">
      <alignment horizontal="center" vertical="center"/>
      <protection hidden="1"/>
    </xf>
    <xf numFmtId="0" fontId="54" fillId="11" borderId="14" xfId="0" applyFont="1" applyFill="1" applyBorder="1" applyAlignment="1">
      <alignment horizontal="center" vertical="center"/>
    </xf>
    <xf numFmtId="0" fontId="9" fillId="11" borderId="70" xfId="0" applyFont="1" applyFill="1" applyBorder="1" applyAlignment="1">
      <alignment vertical="center" wrapText="1"/>
    </xf>
    <xf numFmtId="0" fontId="36" fillId="11" borderId="70" xfId="0" applyFont="1" applyFill="1" applyBorder="1" applyAlignment="1">
      <alignment horizontal="center" vertical="center"/>
    </xf>
    <xf numFmtId="0" fontId="1" fillId="11" borderId="59" xfId="0" applyFont="1" applyFill="1" applyBorder="1" applyAlignment="1" applyProtection="1">
      <alignment horizontal="center" vertical="center"/>
      <protection hidden="1"/>
    </xf>
    <xf numFmtId="0" fontId="36" fillId="11" borderId="58" xfId="0" applyFont="1" applyFill="1" applyBorder="1" applyAlignment="1" applyProtection="1">
      <alignment vertical="top"/>
      <protection hidden="1"/>
    </xf>
    <xf numFmtId="0" fontId="36" fillId="11" borderId="59" xfId="0" applyFont="1" applyFill="1" applyBorder="1" applyAlignment="1">
      <alignment vertical="center" wrapText="1"/>
    </xf>
    <xf numFmtId="0" fontId="9" fillId="11" borderId="59" xfId="0" applyFont="1" applyFill="1" applyBorder="1" applyAlignment="1">
      <alignment horizontal="center" vertical="center" wrapText="1"/>
    </xf>
    <xf numFmtId="1" fontId="5" fillId="11" borderId="58" xfId="0" applyNumberFormat="1" applyFont="1" applyFill="1" applyBorder="1" applyAlignment="1" applyProtection="1">
      <alignment vertical="center"/>
      <protection hidden="1"/>
    </xf>
    <xf numFmtId="1" fontId="9" fillId="11" borderId="58" xfId="0" quotePrefix="1" applyNumberFormat="1" applyFont="1" applyFill="1" applyBorder="1" applyAlignment="1" applyProtection="1">
      <alignment vertical="center"/>
      <protection hidden="1"/>
    </xf>
    <xf numFmtId="0" fontId="36" fillId="11" borderId="58" xfId="0" applyFont="1" applyFill="1" applyBorder="1" applyAlignment="1" applyProtection="1">
      <alignment vertical="center"/>
      <protection hidden="1"/>
    </xf>
    <xf numFmtId="0" fontId="9" fillId="11" borderId="59" xfId="0" applyFont="1" applyFill="1" applyBorder="1" applyAlignment="1">
      <alignment horizontal="left" vertical="center" wrapText="1"/>
    </xf>
    <xf numFmtId="0" fontId="9" fillId="11" borderId="4" xfId="0" applyFont="1" applyFill="1" applyBorder="1" applyAlignment="1" applyProtection="1">
      <alignment vertical="center"/>
      <protection hidden="1"/>
    </xf>
    <xf numFmtId="0" fontId="9" fillId="11" borderId="54" xfId="0" applyFont="1" applyFill="1" applyBorder="1" applyAlignment="1">
      <alignment horizontal="center" vertical="center"/>
    </xf>
    <xf numFmtId="0" fontId="9" fillId="11" borderId="79" xfId="0" applyFont="1" applyFill="1" applyBorder="1" applyAlignment="1">
      <alignment horizontal="left" vertical="center" wrapText="1"/>
    </xf>
    <xf numFmtId="0" fontId="1" fillId="11" borderId="14" xfId="0" applyFont="1" applyFill="1" applyBorder="1" applyAlignment="1">
      <alignment horizontal="center" vertical="center" wrapText="1"/>
    </xf>
    <xf numFmtId="0" fontId="36" fillId="11" borderId="9" xfId="0" applyFont="1" applyFill="1" applyBorder="1" applyAlignment="1">
      <alignment vertical="center" wrapText="1"/>
    </xf>
    <xf numFmtId="0" fontId="1" fillId="11" borderId="47" xfId="0" applyFont="1" applyFill="1" applyBorder="1" applyAlignment="1">
      <alignment horizontal="center"/>
    </xf>
    <xf numFmtId="0" fontId="9" fillId="11" borderId="14" xfId="0" applyFont="1" applyFill="1" applyBorder="1" applyAlignment="1">
      <alignment horizontal="left" vertical="center" wrapText="1"/>
    </xf>
    <xf numFmtId="0" fontId="1" fillId="0" borderId="34" xfId="0" applyFont="1" applyBorder="1" applyAlignment="1" applyProtection="1">
      <alignment horizontal="right" vertical="center"/>
      <protection hidden="1"/>
    </xf>
    <xf numFmtId="0" fontId="36" fillId="11" borderId="68" xfId="0" applyFont="1" applyFill="1" applyBorder="1" applyAlignment="1">
      <alignment horizontal="left" vertical="center" wrapText="1"/>
    </xf>
    <xf numFmtId="0" fontId="36" fillId="11" borderId="81" xfId="0" applyFont="1" applyFill="1" applyBorder="1" applyAlignment="1" applyProtection="1">
      <alignment vertical="top"/>
      <protection hidden="1"/>
    </xf>
    <xf numFmtId="0" fontId="56" fillId="0" borderId="0" xfId="0" applyFont="1" applyAlignment="1">
      <alignment vertical="top"/>
    </xf>
    <xf numFmtId="0" fontId="36" fillId="11" borderId="54" xfId="0" applyFont="1" applyFill="1" applyBorder="1" applyAlignment="1">
      <alignment horizontal="left" vertical="center" wrapText="1"/>
    </xf>
    <xf numFmtId="0" fontId="1" fillId="11" borderId="82" xfId="0" applyFont="1" applyFill="1" applyBorder="1" applyAlignment="1" applyProtection="1">
      <alignment horizontal="center" vertical="center" wrapText="1"/>
      <protection hidden="1"/>
    </xf>
    <xf numFmtId="0" fontId="9" fillId="11" borderId="54" xfId="0" applyFont="1" applyFill="1" applyBorder="1" applyAlignment="1" applyProtection="1">
      <alignment horizontal="center" vertical="center"/>
      <protection hidden="1"/>
    </xf>
    <xf numFmtId="0" fontId="36" fillId="11" borderId="82" xfId="0" applyFont="1" applyFill="1" applyBorder="1" applyAlignment="1" applyProtection="1">
      <alignment vertical="center"/>
      <protection hidden="1"/>
    </xf>
    <xf numFmtId="0" fontId="36" fillId="11" borderId="37" xfId="0" applyFont="1" applyFill="1" applyBorder="1" applyAlignment="1" applyProtection="1">
      <alignment vertical="top"/>
      <protection hidden="1"/>
    </xf>
    <xf numFmtId="0" fontId="1" fillId="11" borderId="68" xfId="0" applyFont="1" applyFill="1" applyBorder="1" applyAlignment="1" applyProtection="1">
      <alignment horizontal="center" vertical="center"/>
      <protection hidden="1"/>
    </xf>
    <xf numFmtId="0" fontId="9" fillId="11" borderId="68" xfId="0" applyFont="1" applyFill="1" applyBorder="1" applyAlignment="1">
      <alignment horizontal="center" vertical="center"/>
    </xf>
    <xf numFmtId="0" fontId="7" fillId="11" borderId="9" xfId="0" applyFont="1" applyFill="1" applyBorder="1" applyAlignment="1" applyProtection="1">
      <alignment horizontal="left" vertical="center"/>
      <protection hidden="1"/>
    </xf>
    <xf numFmtId="0" fontId="9" fillId="11" borderId="68" xfId="0" applyFont="1" applyFill="1" applyBorder="1" applyAlignment="1">
      <alignment vertical="center" wrapText="1"/>
    </xf>
    <xf numFmtId="0" fontId="36" fillId="11" borderId="68" xfId="0" applyFont="1" applyFill="1" applyBorder="1" applyAlignment="1">
      <alignment horizontal="center" vertical="center"/>
    </xf>
    <xf numFmtId="0" fontId="36" fillId="11" borderId="17" xfId="0" applyFont="1" applyFill="1" applyBorder="1" applyAlignment="1" applyProtection="1">
      <alignment vertical="center"/>
      <protection hidden="1"/>
    </xf>
    <xf numFmtId="1" fontId="7" fillId="11" borderId="16" xfId="0" applyNumberFormat="1" applyFont="1" applyFill="1" applyBorder="1" applyAlignment="1" applyProtection="1">
      <alignment horizontal="left" vertical="center"/>
      <protection hidden="1"/>
    </xf>
    <xf numFmtId="1" fontId="7" fillId="11" borderId="16" xfId="0" applyNumberFormat="1" applyFont="1" applyFill="1" applyBorder="1" applyAlignment="1" applyProtection="1">
      <alignment vertical="center"/>
      <protection hidden="1"/>
    </xf>
    <xf numFmtId="0" fontId="1" fillId="11" borderId="30" xfId="0" applyFont="1" applyFill="1" applyBorder="1" applyAlignment="1">
      <alignment vertical="center" wrapText="1"/>
    </xf>
    <xf numFmtId="0" fontId="9" fillId="11" borderId="61" xfId="0" applyFont="1" applyFill="1" applyBorder="1" applyAlignment="1">
      <alignment horizontal="justify" vertical="center"/>
    </xf>
    <xf numFmtId="0" fontId="9" fillId="11" borderId="3" xfId="0" applyFont="1" applyFill="1" applyBorder="1" applyAlignment="1">
      <alignment horizontal="left" vertical="center" indent="1"/>
    </xf>
    <xf numFmtId="0" fontId="9" fillId="11" borderId="0" xfId="0" applyFont="1" applyFill="1" applyAlignment="1">
      <alignment horizontal="left" vertical="center" indent="1"/>
    </xf>
    <xf numFmtId="0" fontId="9" fillId="11" borderId="0" xfId="0" applyFont="1" applyFill="1" applyAlignment="1">
      <alignment horizontal="left" vertical="top" wrapText="1" indent="1"/>
    </xf>
    <xf numFmtId="0" fontId="9" fillId="11" borderId="48" xfId="0" applyFont="1" applyFill="1" applyBorder="1" applyAlignment="1">
      <alignment horizontal="left" vertical="center" wrapText="1" indent="1"/>
    </xf>
    <xf numFmtId="0" fontId="9" fillId="11" borderId="0" xfId="0" applyFont="1" applyFill="1" applyAlignment="1">
      <alignment horizontal="justify" vertical="center" wrapText="1"/>
    </xf>
    <xf numFmtId="0" fontId="9" fillId="11" borderId="0" xfId="0" applyFont="1" applyFill="1" applyAlignment="1">
      <alignment horizontal="left" vertical="center" wrapText="1" indent="1"/>
    </xf>
    <xf numFmtId="0" fontId="9" fillId="11" borderId="9" xfId="0" applyFont="1" applyFill="1" applyBorder="1" applyAlignment="1">
      <alignment horizontal="justify" vertical="center"/>
    </xf>
    <xf numFmtId="0" fontId="9" fillId="11" borderId="27" xfId="0" applyFont="1" applyFill="1" applyBorder="1" applyAlignment="1">
      <alignment horizontal="justify" vertical="center"/>
    </xf>
    <xf numFmtId="0" fontId="9" fillId="11" borderId="3" xfId="0" applyFont="1" applyFill="1" applyBorder="1" applyAlignment="1">
      <alignment horizontal="justify" vertical="center"/>
    </xf>
    <xf numFmtId="0" fontId="9" fillId="11" borderId="3" xfId="0" applyFont="1" applyFill="1" applyBorder="1" applyAlignment="1">
      <alignment horizontal="justify" vertical="top"/>
    </xf>
    <xf numFmtId="0" fontId="9" fillId="11" borderId="48" xfId="0" applyFont="1" applyFill="1" applyBorder="1" applyAlignment="1">
      <alignment horizontal="justify" vertical="center"/>
    </xf>
    <xf numFmtId="0" fontId="9" fillId="11" borderId="9" xfId="0" applyFont="1" applyFill="1" applyBorder="1" applyAlignment="1">
      <alignment horizontal="justify" vertical="top"/>
    </xf>
    <xf numFmtId="0" fontId="9" fillId="11" borderId="0" xfId="0" applyFont="1" applyFill="1" applyAlignment="1">
      <alignment vertical="center" wrapText="1"/>
    </xf>
    <xf numFmtId="0" fontId="9" fillId="11" borderId="0" xfId="0" applyFont="1" applyFill="1" applyAlignment="1">
      <alignment horizontal="justify" vertical="center"/>
    </xf>
    <xf numFmtId="0" fontId="9" fillId="11" borderId="27" xfId="0" applyFont="1" applyFill="1" applyBorder="1" applyAlignment="1">
      <alignment horizontal="justify" vertical="top"/>
    </xf>
    <xf numFmtId="0" fontId="9" fillId="11" borderId="9" xfId="0" applyFont="1" applyFill="1" applyBorder="1" applyAlignment="1">
      <alignment horizontal="justify" vertical="center" wrapText="1"/>
    </xf>
    <xf numFmtId="0" fontId="6" fillId="0" borderId="61" xfId="0" applyFont="1" applyBorder="1" applyAlignment="1" applyProtection="1">
      <alignment horizontal="center" vertical="center"/>
      <protection hidden="1"/>
    </xf>
    <xf numFmtId="0" fontId="9" fillId="11" borderId="60" xfId="0" applyFont="1" applyFill="1" applyBorder="1" applyAlignment="1" applyProtection="1">
      <alignment horizontal="center" vertical="center"/>
      <protection hidden="1"/>
    </xf>
    <xf numFmtId="0" fontId="1" fillId="11" borderId="23" xfId="0" applyFont="1" applyFill="1" applyBorder="1" applyAlignment="1" applyProtection="1">
      <alignment horizontal="center" vertical="center"/>
      <protection hidden="1"/>
    </xf>
    <xf numFmtId="0" fontId="1" fillId="0" borderId="19" xfId="0" applyFont="1" applyBorder="1" applyAlignment="1" applyProtection="1">
      <alignment horizontal="left" vertical="center"/>
      <protection hidden="1"/>
    </xf>
    <xf numFmtId="0" fontId="1" fillId="0" borderId="33" xfId="0" applyFont="1" applyBorder="1" applyAlignment="1" applyProtection="1">
      <alignment horizontal="left" vertical="center"/>
      <protection hidden="1"/>
    </xf>
    <xf numFmtId="0" fontId="1" fillId="0" borderId="21" xfId="0" applyFont="1" applyBorder="1" applyAlignment="1" applyProtection="1">
      <alignment horizontal="left" vertical="center"/>
      <protection hidden="1"/>
    </xf>
    <xf numFmtId="12" fontId="1" fillId="0" borderId="83" xfId="0" applyNumberFormat="1" applyFont="1" applyBorder="1" applyAlignment="1" applyProtection="1">
      <alignment horizontal="right"/>
      <protection hidden="1"/>
    </xf>
    <xf numFmtId="0" fontId="1" fillId="0" borderId="83" xfId="0" applyFont="1" applyBorder="1" applyAlignment="1" applyProtection="1">
      <alignment horizontal="center"/>
      <protection hidden="1"/>
    </xf>
    <xf numFmtId="0" fontId="1" fillId="11" borderId="84" xfId="0" applyFont="1" applyFill="1" applyBorder="1" applyAlignment="1" applyProtection="1">
      <alignment horizontal="center"/>
      <protection hidden="1"/>
    </xf>
    <xf numFmtId="0" fontId="2" fillId="0" borderId="83" xfId="0" applyFont="1" applyBorder="1" applyAlignment="1" applyProtection="1">
      <alignment horizontal="center"/>
      <protection hidden="1"/>
    </xf>
    <xf numFmtId="165" fontId="1" fillId="0" borderId="83" xfId="0" applyNumberFormat="1" applyFont="1" applyBorder="1" applyAlignment="1" applyProtection="1">
      <alignment horizontal="center"/>
      <protection hidden="1"/>
    </xf>
    <xf numFmtId="12" fontId="1" fillId="0" borderId="19" xfId="0" applyNumberFormat="1" applyFont="1" applyBorder="1" applyAlignment="1" applyProtection="1">
      <alignment horizontal="right"/>
      <protection hidden="1"/>
    </xf>
    <xf numFmtId="0" fontId="1" fillId="0" borderId="19" xfId="0" applyFont="1" applyBorder="1" applyAlignment="1" applyProtection="1">
      <alignment horizontal="center"/>
      <protection hidden="1"/>
    </xf>
    <xf numFmtId="165" fontId="1" fillId="11" borderId="43" xfId="0" applyNumberFormat="1" applyFont="1" applyFill="1" applyBorder="1" applyAlignment="1" applyProtection="1">
      <alignment horizontal="center"/>
      <protection hidden="1"/>
    </xf>
    <xf numFmtId="165" fontId="2" fillId="0" borderId="19" xfId="0" applyNumberFormat="1" applyFont="1" applyBorder="1" applyAlignment="1" applyProtection="1">
      <alignment horizontal="center"/>
      <protection hidden="1"/>
    </xf>
    <xf numFmtId="165" fontId="1" fillId="0" borderId="19" xfId="0" applyNumberFormat="1" applyFont="1" applyBorder="1" applyAlignment="1" applyProtection="1">
      <alignment horizontal="center"/>
      <protection hidden="1"/>
    </xf>
    <xf numFmtId="2" fontId="1" fillId="0" borderId="19" xfId="0" applyNumberFormat="1" applyFont="1" applyBorder="1" applyAlignment="1" applyProtection="1">
      <alignment horizontal="center"/>
      <protection hidden="1"/>
    </xf>
    <xf numFmtId="12" fontId="1" fillId="0" borderId="21" xfId="0" applyNumberFormat="1" applyFont="1" applyBorder="1" applyAlignment="1" applyProtection="1">
      <alignment horizontal="right"/>
      <protection hidden="1"/>
    </xf>
    <xf numFmtId="0" fontId="1" fillId="0" borderId="21" xfId="0" applyFont="1" applyBorder="1" applyAlignment="1" applyProtection="1">
      <alignment horizontal="center"/>
      <protection hidden="1"/>
    </xf>
    <xf numFmtId="165" fontId="1" fillId="11" borderId="44" xfId="0" applyNumberFormat="1" applyFont="1" applyFill="1" applyBorder="1" applyAlignment="1" applyProtection="1">
      <alignment horizontal="center"/>
      <protection hidden="1"/>
    </xf>
    <xf numFmtId="0" fontId="2" fillId="0" borderId="21" xfId="0" applyFont="1" applyBorder="1" applyAlignment="1" applyProtection="1">
      <alignment horizontal="center"/>
      <protection hidden="1"/>
    </xf>
    <xf numFmtId="165" fontId="1" fillId="0" borderId="21" xfId="0" applyNumberFormat="1" applyFont="1" applyBorder="1" applyAlignment="1" applyProtection="1">
      <alignment horizontal="center"/>
      <protection hidden="1"/>
    </xf>
    <xf numFmtId="0" fontId="1" fillId="11" borderId="4" xfId="0" applyFont="1" applyFill="1" applyBorder="1" applyAlignment="1" applyProtection="1">
      <alignment horizontal="center" vertical="center"/>
      <protection hidden="1"/>
    </xf>
    <xf numFmtId="2" fontId="5" fillId="7" borderId="23" xfId="0" applyNumberFormat="1" applyFont="1" applyFill="1" applyBorder="1" applyAlignment="1" applyProtection="1">
      <alignment vertical="center"/>
      <protection hidden="1"/>
    </xf>
    <xf numFmtId="167" fontId="3" fillId="0" borderId="27" xfId="0" applyNumberFormat="1" applyFont="1" applyBorder="1" applyAlignment="1" applyProtection="1">
      <alignment horizontal="center" vertical="center"/>
      <protection hidden="1"/>
    </xf>
    <xf numFmtId="1" fontId="3" fillId="0" borderId="3" xfId="0" applyNumberFormat="1" applyFont="1" applyBorder="1" applyAlignment="1" applyProtection="1">
      <alignment horizontal="right"/>
      <protection hidden="1"/>
    </xf>
    <xf numFmtId="49" fontId="2" fillId="14" borderId="8" xfId="0" applyNumberFormat="1" applyFont="1" applyFill="1" applyBorder="1" applyAlignment="1" applyProtection="1">
      <alignment horizontal="center" vertical="center"/>
      <protection locked="0"/>
    </xf>
    <xf numFmtId="1" fontId="5" fillId="14" borderId="23" xfId="0" applyNumberFormat="1" applyFont="1" applyFill="1" applyBorder="1" applyAlignment="1" applyProtection="1">
      <alignment horizontal="center" vertical="center"/>
      <protection locked="0"/>
    </xf>
    <xf numFmtId="1" fontId="5" fillId="14" borderId="25" xfId="0" applyNumberFormat="1" applyFont="1" applyFill="1" applyBorder="1" applyAlignment="1" applyProtection="1">
      <alignment horizontal="center" vertical="center"/>
      <protection locked="0"/>
    </xf>
    <xf numFmtId="2" fontId="5" fillId="14" borderId="23" xfId="0" applyNumberFormat="1" applyFont="1" applyFill="1" applyBorder="1" applyAlignment="1" applyProtection="1">
      <alignment vertical="center"/>
      <protection locked="0"/>
    </xf>
    <xf numFmtId="49" fontId="2" fillId="14" borderId="25" xfId="0" applyNumberFormat="1" applyFont="1" applyFill="1" applyBorder="1" applyAlignment="1" applyProtection="1">
      <alignment horizontal="center" vertical="center"/>
      <protection locked="0"/>
    </xf>
    <xf numFmtId="49" fontId="2" fillId="14" borderId="26" xfId="0" applyNumberFormat="1" applyFont="1" applyFill="1" applyBorder="1" applyAlignment="1" applyProtection="1">
      <alignment horizontal="center" vertical="center"/>
      <protection locked="0"/>
    </xf>
    <xf numFmtId="0" fontId="11" fillId="14" borderId="13" xfId="0" applyFont="1" applyFill="1" applyBorder="1" applyAlignment="1" applyProtection="1">
      <alignment horizontal="center" vertical="center"/>
      <protection locked="0"/>
    </xf>
    <xf numFmtId="0" fontId="2" fillId="17" borderId="14" xfId="0" applyFont="1" applyFill="1" applyBorder="1" applyAlignment="1" applyProtection="1">
      <alignment horizontal="center" vertical="center"/>
      <protection hidden="1"/>
    </xf>
    <xf numFmtId="165" fontId="2" fillId="17" borderId="8" xfId="0" applyNumberFormat="1" applyFont="1" applyFill="1" applyBorder="1" applyAlignment="1" applyProtection="1">
      <alignment vertical="center"/>
      <protection hidden="1"/>
    </xf>
    <xf numFmtId="165" fontId="2" fillId="17" borderId="9" xfId="0" applyNumberFormat="1" applyFont="1" applyFill="1" applyBorder="1" applyAlignment="1" applyProtection="1">
      <alignment vertical="center"/>
      <protection hidden="1"/>
    </xf>
    <xf numFmtId="165" fontId="2" fillId="17" borderId="18" xfId="0" applyNumberFormat="1" applyFont="1" applyFill="1" applyBorder="1" applyAlignment="1" applyProtection="1">
      <alignment vertical="center"/>
      <protection hidden="1"/>
    </xf>
    <xf numFmtId="165" fontId="2" fillId="17" borderId="75" xfId="0" applyNumberFormat="1" applyFont="1" applyFill="1" applyBorder="1" applyAlignment="1" applyProtection="1">
      <alignment vertical="center"/>
      <protection hidden="1"/>
    </xf>
    <xf numFmtId="0" fontId="69" fillId="18" borderId="13" xfId="0" applyFont="1" applyFill="1" applyBorder="1" applyAlignment="1" applyProtection="1">
      <alignment horizontal="center" vertical="center"/>
      <protection hidden="1"/>
    </xf>
    <xf numFmtId="0" fontId="9" fillId="2" borderId="28" xfId="0" applyFont="1" applyFill="1" applyBorder="1" applyProtection="1">
      <protection hidden="1"/>
    </xf>
    <xf numFmtId="0" fontId="1" fillId="2" borderId="27" xfId="0" applyFont="1" applyFill="1" applyBorder="1" applyAlignment="1" applyProtection="1">
      <alignment vertical="center"/>
      <protection hidden="1"/>
    </xf>
    <xf numFmtId="0" fontId="1" fillId="2" borderId="29" xfId="0" applyFont="1" applyFill="1" applyBorder="1" applyAlignment="1" applyProtection="1">
      <alignment vertical="center"/>
      <protection hidden="1"/>
    </xf>
    <xf numFmtId="0" fontId="3" fillId="2" borderId="7" xfId="0" applyFont="1" applyFill="1" applyBorder="1" applyAlignment="1" applyProtection="1">
      <alignment vertical="top"/>
      <protection hidden="1"/>
    </xf>
    <xf numFmtId="0" fontId="1" fillId="2" borderId="0" xfId="0" applyFont="1" applyFill="1" applyAlignment="1" applyProtection="1">
      <alignment vertical="center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165" fontId="23" fillId="0" borderId="29" xfId="0" applyNumberFormat="1" applyFont="1" applyBorder="1" applyAlignment="1" applyProtection="1">
      <alignment vertical="center"/>
      <protection hidden="1"/>
    </xf>
    <xf numFmtId="0" fontId="9" fillId="2" borderId="27" xfId="0" applyFont="1" applyFill="1" applyBorder="1" applyProtection="1">
      <protection hidden="1"/>
    </xf>
    <xf numFmtId="0" fontId="9" fillId="2" borderId="7" xfId="0" applyFont="1" applyFill="1" applyBorder="1" applyAlignment="1" applyProtection="1">
      <alignment vertical="top"/>
      <protection hidden="1"/>
    </xf>
    <xf numFmtId="0" fontId="3" fillId="2" borderId="9" xfId="0" applyFont="1" applyFill="1" applyBorder="1" applyAlignment="1" applyProtection="1">
      <alignment vertical="top"/>
      <protection hidden="1"/>
    </xf>
    <xf numFmtId="0" fontId="1" fillId="2" borderId="89" xfId="0" applyFont="1" applyFill="1" applyBorder="1" applyAlignment="1" applyProtection="1">
      <alignment horizontal="center" vertical="center"/>
      <protection hidden="1"/>
    </xf>
    <xf numFmtId="166" fontId="2" fillId="5" borderId="13" xfId="0" applyNumberFormat="1" applyFont="1" applyFill="1" applyBorder="1" applyAlignment="1" applyProtection="1">
      <alignment vertical="center"/>
      <protection hidden="1"/>
    </xf>
    <xf numFmtId="0" fontId="5" fillId="11" borderId="0" xfId="0" applyFont="1" applyFill="1" applyAlignment="1" applyProtection="1">
      <alignment horizontal="left" vertical="center"/>
      <protection hidden="1"/>
    </xf>
    <xf numFmtId="0" fontId="7" fillId="2" borderId="27" xfId="0" applyFont="1" applyFill="1" applyBorder="1" applyAlignment="1" applyProtection="1">
      <alignment vertical="center"/>
      <protection hidden="1"/>
    </xf>
    <xf numFmtId="0" fontId="7" fillId="2" borderId="61" xfId="0" applyFont="1" applyFill="1" applyBorder="1" applyAlignment="1" applyProtection="1">
      <alignment vertical="center"/>
      <protection hidden="1"/>
    </xf>
    <xf numFmtId="165" fontId="70" fillId="15" borderId="13" xfId="0" applyNumberFormat="1" applyFont="1" applyFill="1" applyBorder="1" applyAlignment="1" applyProtection="1">
      <alignment horizontal="center" vertical="center"/>
      <protection hidden="1"/>
    </xf>
    <xf numFmtId="1" fontId="2" fillId="0" borderId="13" xfId="0" applyNumberFormat="1" applyFont="1" applyBorder="1" applyAlignment="1" applyProtection="1">
      <alignment horizontal="center" vertical="center"/>
      <protection hidden="1"/>
    </xf>
    <xf numFmtId="166" fontId="2" fillId="10" borderId="13" xfId="0" applyNumberFormat="1" applyFont="1" applyFill="1" applyBorder="1" applyAlignment="1" applyProtection="1">
      <alignment horizontal="center" vertical="center"/>
      <protection hidden="1"/>
    </xf>
    <xf numFmtId="0" fontId="72" fillId="2" borderId="61" xfId="0" applyFont="1" applyFill="1" applyBorder="1" applyAlignment="1" applyProtection="1">
      <alignment horizontal="center" vertical="center"/>
      <protection hidden="1"/>
    </xf>
    <xf numFmtId="0" fontId="72" fillId="2" borderId="48" xfId="0" applyFont="1" applyFill="1" applyBorder="1" applyAlignment="1" applyProtection="1">
      <alignment horizontal="center" vertical="center"/>
      <protection hidden="1"/>
    </xf>
    <xf numFmtId="0" fontId="1" fillId="2" borderId="13" xfId="0" applyFont="1" applyFill="1" applyBorder="1" applyAlignment="1" applyProtection="1">
      <alignment horizontal="center" vertical="center"/>
      <protection hidden="1"/>
    </xf>
    <xf numFmtId="165" fontId="1" fillId="19" borderId="13" xfId="0" applyNumberFormat="1" applyFont="1" applyFill="1" applyBorder="1" applyAlignment="1" applyProtection="1">
      <alignment vertical="center"/>
      <protection hidden="1"/>
    </xf>
    <xf numFmtId="0" fontId="64" fillId="0" borderId="3" xfId="0" applyFont="1" applyBorder="1" applyAlignment="1" applyProtection="1">
      <alignment horizontal="left" vertical="center"/>
      <protection hidden="1"/>
    </xf>
    <xf numFmtId="1" fontId="9" fillId="0" borderId="0" xfId="0" applyNumberFormat="1" applyFont="1" applyAlignment="1" applyProtection="1">
      <alignment horizontal="center" vertical="center"/>
      <protection hidden="1"/>
    </xf>
    <xf numFmtId="171" fontId="9" fillId="0" borderId="16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right" vertical="center"/>
      <protection hidden="1"/>
    </xf>
    <xf numFmtId="49" fontId="2" fillId="0" borderId="15" xfId="0" applyNumberFormat="1" applyFont="1" applyBorder="1" applyAlignment="1" applyProtection="1">
      <alignment horizontal="center" vertical="center"/>
      <protection locked="0"/>
    </xf>
    <xf numFmtId="49" fontId="2" fillId="0" borderId="26" xfId="0" applyNumberFormat="1" applyFont="1" applyBorder="1" applyAlignment="1" applyProtection="1">
      <alignment horizontal="center" vertical="center"/>
      <protection locked="0"/>
    </xf>
    <xf numFmtId="1" fontId="5" fillId="0" borderId="23" xfId="0" applyNumberFormat="1" applyFont="1" applyBorder="1" applyAlignment="1" applyProtection="1">
      <alignment horizontal="center" vertical="center"/>
      <protection locked="0"/>
    </xf>
    <xf numFmtId="1" fontId="5" fillId="0" borderId="15" xfId="0" applyNumberFormat="1" applyFont="1" applyBorder="1" applyAlignment="1" applyProtection="1">
      <alignment horizontal="center" vertical="center"/>
      <protection locked="0"/>
    </xf>
    <xf numFmtId="2" fontId="5" fillId="0" borderId="23" xfId="0" applyNumberFormat="1" applyFont="1" applyBorder="1" applyAlignment="1" applyProtection="1">
      <alignment vertical="center"/>
      <protection locked="0"/>
    </xf>
    <xf numFmtId="2" fontId="5" fillId="0" borderId="48" xfId="0" applyNumberFormat="1" applyFont="1" applyBorder="1" applyAlignment="1" applyProtection="1">
      <alignment vertical="center"/>
      <protection locked="0"/>
    </xf>
    <xf numFmtId="2" fontId="5" fillId="0" borderId="14" xfId="2" applyNumberFormat="1" applyBorder="1" applyAlignment="1" applyProtection="1">
      <alignment vertical="center"/>
      <protection locked="0"/>
    </xf>
    <xf numFmtId="2" fontId="5" fillId="0" borderId="9" xfId="0" applyNumberFormat="1" applyFont="1" applyBorder="1" applyAlignment="1" applyProtection="1">
      <alignment vertical="center"/>
      <protection hidden="1"/>
    </xf>
    <xf numFmtId="1" fontId="5" fillId="0" borderId="14" xfId="0" applyNumberFormat="1" applyFont="1" applyBorder="1" applyAlignment="1" applyProtection="1">
      <alignment horizontal="center" vertical="center"/>
      <protection hidden="1"/>
    </xf>
    <xf numFmtId="170" fontId="5" fillId="0" borderId="14" xfId="0" applyNumberFormat="1" applyFont="1" applyBorder="1" applyAlignment="1" applyProtection="1">
      <alignment vertical="center"/>
      <protection hidden="1"/>
    </xf>
    <xf numFmtId="164" fontId="5" fillId="0" borderId="13" xfId="0" applyNumberFormat="1" applyFont="1" applyBorder="1" applyAlignment="1" applyProtection="1">
      <alignment vertical="center"/>
      <protection hidden="1"/>
    </xf>
    <xf numFmtId="165" fontId="5" fillId="0" borderId="48" xfId="0" applyNumberFormat="1" applyFont="1" applyBorder="1" applyAlignment="1" applyProtection="1">
      <alignment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165" fontId="5" fillId="0" borderId="23" xfId="0" applyNumberFormat="1" applyFont="1" applyBorder="1" applyAlignment="1" applyProtection="1">
      <alignment vertical="center"/>
      <protection hidden="1"/>
    </xf>
    <xf numFmtId="165" fontId="5" fillId="0" borderId="23" xfId="0" applyNumberFormat="1" applyFont="1" applyBorder="1" applyAlignment="1" applyProtection="1">
      <alignment vertical="center"/>
      <protection locked="0"/>
    </xf>
    <xf numFmtId="165" fontId="5" fillId="0" borderId="9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9" xfId="0" applyNumberFormat="1" applyFont="1" applyBorder="1" applyAlignment="1" applyProtection="1">
      <alignment vertical="center"/>
      <protection hidden="1"/>
    </xf>
    <xf numFmtId="12" fontId="2" fillId="0" borderId="27" xfId="0" applyNumberFormat="1" applyFont="1" applyBorder="1" applyAlignment="1" applyProtection="1">
      <alignment horizontal="right" vertical="center"/>
      <protection hidden="1"/>
    </xf>
    <xf numFmtId="165" fontId="5" fillId="0" borderId="27" xfId="0" applyNumberFormat="1" applyFont="1" applyBorder="1" applyAlignment="1" applyProtection="1">
      <alignment vertical="center"/>
      <protection hidden="1"/>
    </xf>
    <xf numFmtId="165" fontId="5" fillId="0" borderId="15" xfId="0" applyNumberFormat="1" applyFont="1" applyBorder="1" applyAlignment="1" applyProtection="1">
      <alignment vertical="center"/>
      <protection hidden="1"/>
    </xf>
    <xf numFmtId="164" fontId="5" fillId="0" borderId="23" xfId="0" applyNumberFormat="1" applyFont="1" applyBorder="1" applyAlignment="1" applyProtection="1">
      <alignment vertical="center"/>
      <protection hidden="1"/>
    </xf>
    <xf numFmtId="2" fontId="5" fillId="0" borderId="15" xfId="0" applyNumberFormat="1" applyFont="1" applyBorder="1" applyAlignment="1" applyProtection="1">
      <alignment vertical="center"/>
      <protection hidden="1"/>
    </xf>
    <xf numFmtId="2" fontId="2" fillId="0" borderId="23" xfId="0" applyNumberFormat="1" applyFont="1" applyBorder="1" applyAlignment="1" applyProtection="1">
      <alignment vertical="center"/>
      <protection hidden="1"/>
    </xf>
    <xf numFmtId="2" fontId="2" fillId="0" borderId="9" xfId="0" applyNumberFormat="1" applyFont="1" applyBorder="1" applyAlignment="1" applyProtection="1">
      <alignment horizontal="center" vertical="center"/>
      <protection hidden="1"/>
    </xf>
    <xf numFmtId="0" fontId="5" fillId="0" borderId="48" xfId="0" applyFont="1" applyBorder="1" applyProtection="1">
      <protection hidden="1"/>
    </xf>
    <xf numFmtId="2" fontId="2" fillId="0" borderId="31" xfId="0" applyNumberFormat="1" applyFont="1" applyBorder="1" applyAlignment="1" applyProtection="1">
      <alignment vertical="center"/>
      <protection hidden="1"/>
    </xf>
    <xf numFmtId="2" fontId="2" fillId="0" borderId="0" xfId="0" applyNumberFormat="1" applyFont="1" applyAlignment="1" applyProtection="1">
      <alignment horizontal="center" vertical="center"/>
      <protection hidden="1"/>
    </xf>
    <xf numFmtId="164" fontId="5" fillId="0" borderId="9" xfId="0" applyNumberFormat="1" applyFont="1" applyBorder="1" applyAlignment="1" applyProtection="1">
      <alignment vertical="center"/>
      <protection hidden="1"/>
    </xf>
    <xf numFmtId="49" fontId="2" fillId="5" borderId="11" xfId="0" applyNumberFormat="1" applyFont="1" applyFill="1" applyBorder="1" applyAlignment="1" applyProtection="1">
      <alignment vertical="center"/>
      <protection hidden="1"/>
    </xf>
    <xf numFmtId="49" fontId="2" fillId="5" borderId="6" xfId="0" applyNumberFormat="1" applyFont="1" applyFill="1" applyBorder="1" applyAlignment="1" applyProtection="1">
      <alignment vertical="center"/>
      <protection hidden="1"/>
    </xf>
    <xf numFmtId="49" fontId="2" fillId="5" borderId="90" xfId="0" applyNumberFormat="1" applyFont="1" applyFill="1" applyBorder="1" applyAlignment="1" applyProtection="1">
      <alignment vertical="center"/>
      <protection hidden="1"/>
    </xf>
    <xf numFmtId="0" fontId="2" fillId="2" borderId="16" xfId="0" applyFont="1" applyFill="1" applyBorder="1" applyAlignment="1" applyProtection="1">
      <alignment horizontal="right" vertical="center"/>
      <protection hidden="1"/>
    </xf>
    <xf numFmtId="0" fontId="58" fillId="12" borderId="2" xfId="0" applyFont="1" applyFill="1" applyBorder="1" applyAlignment="1" applyProtection="1">
      <alignment horizontal="center" vertical="center"/>
      <protection hidden="1"/>
    </xf>
    <xf numFmtId="0" fontId="58" fillId="12" borderId="74" xfId="0" applyFont="1" applyFill="1" applyBorder="1" applyAlignment="1" applyProtection="1">
      <alignment horizontal="center" vertical="center"/>
      <protection hidden="1"/>
    </xf>
    <xf numFmtId="0" fontId="5" fillId="11" borderId="9" xfId="0" applyFont="1" applyFill="1" applyBorder="1" applyAlignment="1" applyProtection="1">
      <alignment horizontal="center" vertical="center"/>
      <protection hidden="1"/>
    </xf>
    <xf numFmtId="0" fontId="5" fillId="11" borderId="48" xfId="0" applyFont="1" applyFill="1" applyBorder="1" applyAlignment="1" applyProtection="1">
      <alignment horizontal="center" vertical="center"/>
      <protection hidden="1"/>
    </xf>
    <xf numFmtId="0" fontId="5" fillId="11" borderId="75" xfId="0" applyFont="1" applyFill="1" applyBorder="1" applyAlignment="1" applyProtection="1">
      <alignment horizontal="center" vertical="center"/>
      <protection hidden="1"/>
    </xf>
    <xf numFmtId="0" fontId="2" fillId="2" borderId="29" xfId="0" applyFont="1" applyFill="1" applyBorder="1" applyAlignment="1" applyProtection="1">
      <alignment vertical="center"/>
      <protection hidden="1"/>
    </xf>
    <xf numFmtId="49" fontId="2" fillId="6" borderId="6" xfId="0" applyNumberFormat="1" applyFont="1" applyFill="1" applyBorder="1" applyAlignment="1" applyProtection="1">
      <alignment vertical="center"/>
      <protection hidden="1"/>
    </xf>
    <xf numFmtId="49" fontId="2" fillId="6" borderId="11" xfId="0" applyNumberFormat="1" applyFont="1" applyFill="1" applyBorder="1" applyAlignment="1" applyProtection="1">
      <alignment vertical="center"/>
      <protection hidden="1"/>
    </xf>
    <xf numFmtId="49" fontId="2" fillId="6" borderId="90" xfId="0" applyNumberFormat="1" applyFont="1" applyFill="1" applyBorder="1" applyAlignment="1" applyProtection="1">
      <alignment vertical="center"/>
      <protection hidden="1"/>
    </xf>
    <xf numFmtId="49" fontId="2" fillId="6" borderId="6" xfId="0" applyNumberFormat="1" applyFont="1" applyFill="1" applyBorder="1" applyAlignment="1" applyProtection="1">
      <alignment horizontal="left" vertical="center"/>
      <protection hidden="1"/>
    </xf>
    <xf numFmtId="49" fontId="2" fillId="6" borderId="11" xfId="0" applyNumberFormat="1" applyFont="1" applyFill="1" applyBorder="1" applyAlignment="1" applyProtection="1">
      <alignment horizontal="left" vertical="center"/>
      <protection hidden="1"/>
    </xf>
    <xf numFmtId="0" fontId="5" fillId="11" borderId="70" xfId="0" applyFont="1" applyFill="1" applyBorder="1" applyAlignment="1" applyProtection="1">
      <alignment horizontal="center" vertical="center"/>
      <protection hidden="1"/>
    </xf>
    <xf numFmtId="2" fontId="5" fillId="14" borderId="14" xfId="0" applyNumberFormat="1" applyFont="1" applyFill="1" applyBorder="1" applyAlignment="1" applyProtection="1">
      <alignment vertical="center"/>
      <protection locked="0"/>
    </xf>
    <xf numFmtId="2" fontId="5" fillId="14" borderId="91" xfId="0" applyNumberFormat="1" applyFont="1" applyFill="1" applyBorder="1" applyAlignment="1" applyProtection="1">
      <alignment vertical="center"/>
      <protection locked="0"/>
    </xf>
    <xf numFmtId="0" fontId="0" fillId="2" borderId="27" xfId="0" applyFill="1" applyBorder="1" applyAlignment="1" applyProtection="1">
      <alignment vertical="center"/>
      <protection hidden="1"/>
    </xf>
    <xf numFmtId="165" fontId="10" fillId="10" borderId="31" xfId="0" applyNumberFormat="1" applyFont="1" applyFill="1" applyBorder="1" applyAlignment="1" applyProtection="1">
      <alignment vertical="center"/>
      <protection hidden="1"/>
    </xf>
    <xf numFmtId="0" fontId="1" fillId="11" borderId="70" xfId="0" applyFont="1" applyFill="1" applyBorder="1" applyAlignment="1" applyProtection="1">
      <alignment horizontal="center" vertical="center"/>
      <protection hidden="1"/>
    </xf>
    <xf numFmtId="12" fontId="2" fillId="0" borderId="0" xfId="0" applyNumberFormat="1" applyFont="1" applyAlignment="1" applyProtection="1">
      <alignment horizontal="right" vertical="center"/>
      <protection hidden="1"/>
    </xf>
    <xf numFmtId="165" fontId="5" fillId="0" borderId="0" xfId="0" applyNumberFormat="1" applyFont="1" applyAlignment="1" applyProtection="1">
      <alignment vertical="center"/>
      <protection hidden="1"/>
    </xf>
    <xf numFmtId="2" fontId="2" fillId="0" borderId="19" xfId="0" applyNumberFormat="1" applyFont="1" applyBorder="1" applyAlignment="1" applyProtection="1">
      <alignment vertical="center"/>
      <protection hidden="1"/>
    </xf>
    <xf numFmtId="165" fontId="2" fillId="0" borderId="19" xfId="0" applyNumberFormat="1" applyFont="1" applyBorder="1" applyAlignment="1" applyProtection="1">
      <alignment vertical="center"/>
      <protection hidden="1"/>
    </xf>
    <xf numFmtId="169" fontId="1" fillId="0" borderId="19" xfId="0" applyNumberFormat="1" applyFont="1" applyBorder="1" applyAlignment="1" applyProtection="1">
      <alignment horizontal="right" vertical="center"/>
      <protection hidden="1"/>
    </xf>
    <xf numFmtId="0" fontId="4" fillId="11" borderId="0" xfId="0" applyFont="1" applyFill="1" applyAlignment="1" applyProtection="1">
      <alignment horizontal="center" vertical="center"/>
      <protection hidden="1"/>
    </xf>
    <xf numFmtId="0" fontId="4" fillId="11" borderId="14" xfId="0" applyFont="1" applyFill="1" applyBorder="1" applyAlignment="1" applyProtection="1">
      <alignment horizontal="center" vertical="center"/>
      <protection hidden="1"/>
    </xf>
    <xf numFmtId="0" fontId="68" fillId="21" borderId="0" xfId="0" applyFont="1" applyFill="1" applyProtection="1">
      <protection hidden="1"/>
    </xf>
    <xf numFmtId="0" fontId="2" fillId="14" borderId="8" xfId="0" applyFont="1" applyFill="1" applyBorder="1" applyAlignment="1" applyProtection="1">
      <alignment horizontal="center" vertical="center"/>
      <protection locked="0"/>
    </xf>
    <xf numFmtId="0" fontId="2" fillId="14" borderId="92" xfId="0" applyFont="1" applyFill="1" applyBorder="1" applyAlignment="1" applyProtection="1">
      <alignment horizontal="center" vertical="center"/>
      <protection locked="0"/>
    </xf>
    <xf numFmtId="0" fontId="2" fillId="14" borderId="93" xfId="0" applyFont="1" applyFill="1" applyBorder="1" applyAlignment="1" applyProtection="1">
      <alignment horizontal="center" vertical="center"/>
      <protection locked="0"/>
    </xf>
    <xf numFmtId="0" fontId="7" fillId="2" borderId="17" xfId="0" applyFont="1" applyFill="1" applyBorder="1" applyAlignment="1" applyProtection="1">
      <alignment vertical="center"/>
      <protection hidden="1"/>
    </xf>
    <xf numFmtId="0" fontId="72" fillId="2" borderId="15" xfId="0" applyFont="1" applyFill="1" applyBorder="1" applyAlignment="1" applyProtection="1">
      <alignment horizontal="left" vertical="center"/>
      <protection hidden="1"/>
    </xf>
    <xf numFmtId="2" fontId="5" fillId="8" borderId="93" xfId="0" applyNumberFormat="1" applyFont="1" applyFill="1" applyBorder="1" applyAlignment="1" applyProtection="1">
      <alignment vertical="center"/>
      <protection hidden="1"/>
    </xf>
    <xf numFmtId="0" fontId="3" fillId="2" borderId="13" xfId="0" applyFont="1" applyFill="1" applyBorder="1" applyAlignment="1" applyProtection="1">
      <alignment horizontal="center"/>
      <protection hidden="1"/>
    </xf>
    <xf numFmtId="0" fontId="3" fillId="2" borderId="47" xfId="0" applyFont="1" applyFill="1" applyBorder="1" applyAlignment="1" applyProtection="1">
      <alignment horizontal="center"/>
      <protection hidden="1"/>
    </xf>
    <xf numFmtId="165" fontId="5" fillId="8" borderId="91" xfId="0" applyNumberFormat="1" applyFont="1" applyFill="1" applyBorder="1" applyAlignment="1" applyProtection="1">
      <alignment vertical="center"/>
      <protection hidden="1"/>
    </xf>
    <xf numFmtId="0" fontId="71" fillId="2" borderId="47" xfId="0" applyFont="1" applyFill="1" applyBorder="1" applyAlignment="1" applyProtection="1">
      <alignment vertical="center"/>
      <protection hidden="1"/>
    </xf>
    <xf numFmtId="1" fontId="3" fillId="0" borderId="3" xfId="0" quotePrefix="1" applyNumberFormat="1" applyFont="1" applyBorder="1" applyAlignment="1" applyProtection="1">
      <alignment horizontal="left"/>
      <protection hidden="1"/>
    </xf>
    <xf numFmtId="0" fontId="9" fillId="0" borderId="0" xfId="0" applyFont="1" applyAlignment="1" applyProtection="1">
      <alignment horizontal="right" vertical="center"/>
      <protection hidden="1"/>
    </xf>
    <xf numFmtId="164" fontId="9" fillId="0" borderId="0" xfId="0" applyNumberFormat="1" applyFont="1" applyProtection="1">
      <protection hidden="1"/>
    </xf>
    <xf numFmtId="164" fontId="9" fillId="0" borderId="16" xfId="0" applyNumberFormat="1" applyFont="1" applyBorder="1" applyProtection="1">
      <protection hidden="1"/>
    </xf>
    <xf numFmtId="165" fontId="18" fillId="0" borderId="30" xfId="0" applyNumberFormat="1" applyFont="1" applyBorder="1" applyProtection="1">
      <protection hidden="1"/>
    </xf>
    <xf numFmtId="165" fontId="18" fillId="0" borderId="16" xfId="0" applyNumberFormat="1" applyFont="1" applyBorder="1" applyProtection="1">
      <protection hidden="1"/>
    </xf>
    <xf numFmtId="165" fontId="18" fillId="0" borderId="3" xfId="0" applyNumberFormat="1" applyFont="1" applyBorder="1" applyProtection="1">
      <protection hidden="1"/>
    </xf>
    <xf numFmtId="49" fontId="2" fillId="0" borderId="27" xfId="0" applyNumberFormat="1" applyFont="1" applyBorder="1" applyAlignment="1" applyProtection="1">
      <alignment horizontal="center" vertical="center"/>
      <protection locked="0"/>
    </xf>
    <xf numFmtId="49" fontId="2" fillId="0" borderId="61" xfId="0" applyNumberFormat="1" applyFont="1" applyBorder="1" applyAlignment="1" applyProtection="1">
      <alignment horizontal="center" vertical="center"/>
      <protection locked="0"/>
    </xf>
    <xf numFmtId="1" fontId="5" fillId="0" borderId="16" xfId="0" applyNumberFormat="1" applyFont="1" applyBorder="1" applyAlignment="1" applyProtection="1">
      <alignment horizontal="center" vertical="center"/>
      <protection locked="0"/>
    </xf>
    <xf numFmtId="1" fontId="5" fillId="0" borderId="27" xfId="0" applyNumberFormat="1" applyFont="1" applyBorder="1" applyAlignment="1" applyProtection="1">
      <alignment horizontal="center" vertical="center"/>
      <protection locked="0"/>
    </xf>
    <xf numFmtId="2" fontId="5" fillId="0" borderId="16" xfId="0" applyNumberFormat="1" applyFont="1" applyBorder="1" applyAlignment="1" applyProtection="1">
      <alignment vertical="center"/>
      <protection locked="0"/>
    </xf>
    <xf numFmtId="2" fontId="5" fillId="0" borderId="3" xfId="0" applyNumberFormat="1" applyFont="1" applyBorder="1" applyAlignment="1" applyProtection="1">
      <alignment vertical="center"/>
      <protection locked="0"/>
    </xf>
    <xf numFmtId="2" fontId="5" fillId="0" borderId="30" xfId="2" applyNumberFormat="1" applyBorder="1" applyAlignment="1" applyProtection="1">
      <alignment vertical="center"/>
      <protection locked="0"/>
    </xf>
    <xf numFmtId="2" fontId="5" fillId="0" borderId="0" xfId="0" applyNumberFormat="1" applyFont="1" applyAlignment="1" applyProtection="1">
      <alignment vertical="center"/>
      <protection hidden="1"/>
    </xf>
    <xf numFmtId="1" fontId="5" fillId="0" borderId="30" xfId="0" applyNumberFormat="1" applyFont="1" applyBorder="1" applyAlignment="1" applyProtection="1">
      <alignment horizontal="center" vertical="center"/>
      <protection hidden="1"/>
    </xf>
    <xf numFmtId="170" fontId="5" fillId="0" borderId="30" xfId="0" applyNumberFormat="1" applyFont="1" applyBorder="1" applyAlignment="1" applyProtection="1">
      <alignment vertical="center"/>
      <protection hidden="1"/>
    </xf>
    <xf numFmtId="164" fontId="5" fillId="0" borderId="47" xfId="0" applyNumberFormat="1" applyFont="1" applyBorder="1" applyAlignment="1" applyProtection="1">
      <alignment vertical="center"/>
      <protection hidden="1"/>
    </xf>
    <xf numFmtId="165" fontId="5" fillId="0" borderId="3" xfId="0" applyNumberFormat="1" applyFont="1" applyBorder="1" applyAlignment="1" applyProtection="1">
      <alignment vertical="center"/>
      <protection hidden="1"/>
    </xf>
    <xf numFmtId="49" fontId="2" fillId="0" borderId="9" xfId="0" applyNumberFormat="1" applyFont="1" applyBorder="1" applyAlignment="1" applyProtection="1">
      <alignment horizontal="center" vertical="center"/>
      <protection locked="0"/>
    </xf>
    <xf numFmtId="49" fontId="2" fillId="0" borderId="48" xfId="0" applyNumberFormat="1" applyFont="1" applyBorder="1" applyAlignment="1" applyProtection="1">
      <alignment horizontal="center" vertical="center"/>
      <protection locked="0"/>
    </xf>
    <xf numFmtId="1" fontId="5" fillId="0" borderId="9" xfId="0" applyNumberFormat="1" applyFont="1" applyBorder="1" applyAlignment="1" applyProtection="1">
      <alignment horizontal="center" vertical="center"/>
      <protection locked="0"/>
    </xf>
    <xf numFmtId="164" fontId="5" fillId="0" borderId="14" xfId="0" applyNumberFormat="1" applyFont="1" applyBorder="1" applyAlignment="1" applyProtection="1">
      <alignment vertical="center"/>
      <protection hidden="1"/>
    </xf>
    <xf numFmtId="0" fontId="5" fillId="11" borderId="52" xfId="0" applyFont="1" applyFill="1" applyBorder="1" applyAlignment="1" applyProtection="1">
      <alignment horizontal="center" vertical="center"/>
      <protection hidden="1"/>
    </xf>
    <xf numFmtId="49" fontId="5" fillId="11" borderId="38" xfId="0" applyNumberFormat="1" applyFont="1" applyFill="1" applyBorder="1" applyAlignment="1" applyProtection="1">
      <alignment horizontal="center" vertical="center"/>
      <protection hidden="1"/>
    </xf>
    <xf numFmtId="1" fontId="11" fillId="11" borderId="77" xfId="0" applyNumberFormat="1" applyFont="1" applyFill="1" applyBorder="1" applyAlignment="1" applyProtection="1">
      <alignment horizontal="center" vertical="center"/>
      <protection hidden="1"/>
    </xf>
    <xf numFmtId="1" fontId="11" fillId="11" borderId="78" xfId="0" applyNumberFormat="1" applyFont="1" applyFill="1" applyBorder="1" applyAlignment="1" applyProtection="1">
      <alignment horizontal="center" vertical="center"/>
      <protection hidden="1"/>
    </xf>
    <xf numFmtId="0" fontId="9" fillId="11" borderId="54" xfId="0" applyFont="1" applyFill="1" applyBorder="1" applyAlignment="1" applyProtection="1">
      <alignment horizontal="center" vertical="center" wrapText="1"/>
      <protection hidden="1"/>
    </xf>
    <xf numFmtId="0" fontId="5" fillId="11" borderId="53" xfId="0" applyFont="1" applyFill="1" applyBorder="1" applyAlignment="1" applyProtection="1">
      <alignment horizontal="center" vertical="center" wrapText="1"/>
      <protection hidden="1"/>
    </xf>
    <xf numFmtId="0" fontId="5" fillId="11" borderId="59" xfId="0" applyFont="1" applyFill="1" applyBorder="1" applyAlignment="1" applyProtection="1">
      <alignment horizontal="center" vertical="center" wrapText="1"/>
      <protection hidden="1"/>
    </xf>
    <xf numFmtId="0" fontId="5" fillId="11" borderId="54" xfId="0" applyFont="1" applyFill="1" applyBorder="1" applyAlignment="1" applyProtection="1">
      <alignment horizontal="center" vertical="center" wrapText="1"/>
      <protection hidden="1"/>
    </xf>
    <xf numFmtId="0" fontId="9" fillId="11" borderId="8" xfId="0" applyFont="1" applyFill="1" applyBorder="1" applyAlignment="1" applyProtection="1">
      <alignment horizontal="center" vertical="center"/>
      <protection hidden="1"/>
    </xf>
    <xf numFmtId="0" fontId="9" fillId="11" borderId="48" xfId="0" applyFont="1" applyFill="1" applyBorder="1" applyAlignment="1" applyProtection="1">
      <alignment horizontal="center" vertical="center"/>
      <protection hidden="1"/>
    </xf>
    <xf numFmtId="0" fontId="5" fillId="11" borderId="67" xfId="0" applyFont="1" applyFill="1" applyBorder="1" applyAlignment="1" applyProtection="1">
      <alignment horizontal="center" vertical="center"/>
      <protection hidden="1"/>
    </xf>
    <xf numFmtId="0" fontId="5" fillId="11" borderId="68" xfId="0" applyFont="1" applyFill="1" applyBorder="1" applyAlignment="1" applyProtection="1">
      <alignment horizontal="center" vertical="center"/>
      <protection hidden="1"/>
    </xf>
    <xf numFmtId="0" fontId="72" fillId="2" borderId="17" xfId="0" applyFont="1" applyFill="1" applyBorder="1" applyAlignment="1" applyProtection="1">
      <alignment horizontal="left" vertical="center"/>
      <protection hidden="1"/>
    </xf>
    <xf numFmtId="0" fontId="71" fillId="2" borderId="23" xfId="0" applyFont="1" applyFill="1" applyBorder="1" applyAlignment="1" applyProtection="1">
      <alignment vertical="center"/>
      <protection hidden="1"/>
    </xf>
    <xf numFmtId="2" fontId="1" fillId="8" borderId="8" xfId="0" applyNumberFormat="1" applyFont="1" applyFill="1" applyBorder="1" applyAlignment="1" applyProtection="1">
      <alignment vertical="center"/>
      <protection hidden="1"/>
    </xf>
    <xf numFmtId="2" fontId="10" fillId="10" borderId="13" xfId="0" applyNumberFormat="1" applyFont="1" applyFill="1" applyBorder="1" applyAlignment="1" applyProtection="1">
      <alignment vertical="center"/>
      <protection hidden="1"/>
    </xf>
    <xf numFmtId="2" fontId="2" fillId="11" borderId="0" xfId="0" applyNumberFormat="1" applyFont="1" applyFill="1" applyProtection="1">
      <protection hidden="1"/>
    </xf>
    <xf numFmtId="0" fontId="1" fillId="11" borderId="66" xfId="0" applyFont="1" applyFill="1" applyBorder="1" applyAlignment="1" applyProtection="1">
      <alignment horizontal="center" vertical="center"/>
      <protection hidden="1"/>
    </xf>
    <xf numFmtId="0" fontId="1" fillId="2" borderId="31" xfId="0" applyFont="1" applyFill="1" applyBorder="1" applyProtection="1">
      <protection hidden="1"/>
    </xf>
    <xf numFmtId="0" fontId="10" fillId="2" borderId="91" xfId="0" applyFont="1" applyFill="1" applyBorder="1" applyAlignment="1" applyProtection="1">
      <alignment horizontal="center" vertical="center"/>
      <protection hidden="1"/>
    </xf>
    <xf numFmtId="0" fontId="2" fillId="2" borderId="94" xfId="0" applyFont="1" applyFill="1" applyBorder="1" applyAlignment="1" applyProtection="1">
      <alignment horizontal="right" vertical="center"/>
      <protection hidden="1"/>
    </xf>
    <xf numFmtId="0" fontId="2" fillId="2" borderId="23" xfId="0" applyFont="1" applyFill="1" applyBorder="1" applyAlignment="1" applyProtection="1">
      <alignment horizontal="right" vertical="center"/>
      <protection hidden="1"/>
    </xf>
    <xf numFmtId="0" fontId="2" fillId="2" borderId="48" xfId="0" applyFont="1" applyFill="1" applyBorder="1" applyAlignment="1" applyProtection="1">
      <alignment horizontal="right" vertical="center"/>
      <protection hidden="1"/>
    </xf>
    <xf numFmtId="0" fontId="7" fillId="7" borderId="13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2" fillId="2" borderId="47" xfId="0" applyFont="1" applyFill="1" applyBorder="1" applyAlignment="1" applyProtection="1">
      <alignment horizontal="center" vertical="center"/>
      <protection hidden="1"/>
    </xf>
    <xf numFmtId="0" fontId="58" fillId="12" borderId="61" xfId="0" applyFont="1" applyFill="1" applyBorder="1" applyAlignment="1" applyProtection="1">
      <alignment horizontal="center" vertical="center"/>
      <protection hidden="1"/>
    </xf>
    <xf numFmtId="0" fontId="58" fillId="12" borderId="48" xfId="0" applyFont="1" applyFill="1" applyBorder="1" applyAlignment="1" applyProtection="1">
      <alignment horizontal="center" vertical="center"/>
      <protection hidden="1"/>
    </xf>
    <xf numFmtId="0" fontId="58" fillId="12" borderId="47" xfId="0" applyFont="1" applyFill="1" applyBorder="1" applyAlignment="1" applyProtection="1">
      <alignment horizontal="left" vertical="center"/>
      <protection hidden="1"/>
    </xf>
    <xf numFmtId="0" fontId="58" fillId="12" borderId="14" xfId="0" applyFont="1" applyFill="1" applyBorder="1" applyAlignment="1" applyProtection="1">
      <alignment horizontal="left" vertical="center"/>
      <protection hidden="1"/>
    </xf>
    <xf numFmtId="2" fontId="5" fillId="14" borderId="95" xfId="0" applyNumberFormat="1" applyFont="1" applyFill="1" applyBorder="1" applyAlignment="1" applyProtection="1">
      <alignment vertical="center"/>
      <protection locked="0"/>
    </xf>
    <xf numFmtId="165" fontId="5" fillId="14" borderId="14" xfId="0" applyNumberFormat="1" applyFont="1" applyFill="1" applyBorder="1" applyAlignment="1" applyProtection="1">
      <alignment vertical="center"/>
      <protection locked="0"/>
    </xf>
    <xf numFmtId="165" fontId="5" fillId="14" borderId="14" xfId="0" applyNumberFormat="1" applyFont="1" applyFill="1" applyBorder="1" applyAlignment="1" applyProtection="1">
      <alignment horizontal="center" vertical="center"/>
      <protection locked="0"/>
    </xf>
    <xf numFmtId="0" fontId="3" fillId="0" borderId="0" xfId="6" applyFont="1" applyAlignment="1" applyProtection="1">
      <alignment horizontal="left" vertical="center"/>
      <protection hidden="1"/>
    </xf>
    <xf numFmtId="165" fontId="5" fillId="14" borderId="91" xfId="0" applyNumberFormat="1" applyFont="1" applyFill="1" applyBorder="1" applyAlignment="1" applyProtection="1">
      <alignment horizontal="center" vertical="center"/>
      <protection locked="0"/>
    </xf>
    <xf numFmtId="1" fontId="2" fillId="11" borderId="14" xfId="0" applyNumberFormat="1" applyFont="1" applyFill="1" applyBorder="1" applyAlignment="1" applyProtection="1">
      <alignment horizontal="center" vertical="center"/>
      <protection hidden="1"/>
    </xf>
    <xf numFmtId="1" fontId="2" fillId="11" borderId="91" xfId="0" applyNumberFormat="1" applyFont="1" applyFill="1" applyBorder="1" applyAlignment="1" applyProtection="1">
      <alignment horizontal="center" vertical="center"/>
      <protection hidden="1"/>
    </xf>
    <xf numFmtId="165" fontId="73" fillId="0" borderId="23" xfId="0" applyNumberFormat="1" applyFont="1" applyBorder="1" applyAlignment="1" applyProtection="1">
      <alignment horizontal="left" vertical="center"/>
      <protection locked="0"/>
    </xf>
    <xf numFmtId="1" fontId="7" fillId="10" borderId="13" xfId="7" applyNumberFormat="1" applyFont="1" applyFill="1" applyBorder="1" applyAlignment="1" applyProtection="1">
      <alignment horizontal="center" vertical="center"/>
      <protection hidden="1"/>
    </xf>
    <xf numFmtId="0" fontId="3" fillId="0" borderId="0" xfId="7" applyFont="1" applyAlignment="1" applyProtection="1">
      <alignment vertical="center"/>
      <protection hidden="1"/>
    </xf>
    <xf numFmtId="165" fontId="73" fillId="0" borderId="23" xfId="0" applyNumberFormat="1" applyFont="1" applyBorder="1" applyAlignment="1" applyProtection="1">
      <alignment horizontal="left" vertical="center"/>
      <protection hidden="1"/>
    </xf>
    <xf numFmtId="0" fontId="72" fillId="0" borderId="19" xfId="0" applyFont="1" applyBorder="1" applyProtection="1">
      <protection hidden="1"/>
    </xf>
    <xf numFmtId="165" fontId="5" fillId="11" borderId="14" xfId="0" applyNumberFormat="1" applyFont="1" applyFill="1" applyBorder="1" applyAlignment="1" applyProtection="1">
      <alignment horizontal="center" vertical="center" wrapText="1"/>
      <protection hidden="1"/>
    </xf>
    <xf numFmtId="0" fontId="49" fillId="12" borderId="30" xfId="0" applyFont="1" applyFill="1" applyBorder="1" applyAlignment="1" applyProtection="1">
      <alignment horizontal="center" vertical="center"/>
      <protection hidden="1"/>
    </xf>
    <xf numFmtId="0" fontId="14" fillId="12" borderId="30" xfId="0" applyFont="1" applyFill="1" applyBorder="1" applyAlignment="1" applyProtection="1">
      <alignment horizontal="center" vertical="center"/>
      <protection hidden="1"/>
    </xf>
    <xf numFmtId="0" fontId="14" fillId="12" borderId="59" xfId="0" applyFont="1" applyFill="1" applyBorder="1" applyAlignment="1" applyProtection="1">
      <alignment horizontal="center" vertical="center"/>
      <protection hidden="1"/>
    </xf>
    <xf numFmtId="165" fontId="5" fillId="14" borderId="91" xfId="0" applyNumberFormat="1" applyFont="1" applyFill="1" applyBorder="1" applyAlignment="1" applyProtection="1">
      <alignment vertical="center"/>
      <protection locked="0"/>
    </xf>
    <xf numFmtId="165" fontId="5" fillId="14" borderId="95" xfId="0" applyNumberFormat="1" applyFont="1" applyFill="1" applyBorder="1" applyAlignment="1" applyProtection="1">
      <alignment vertical="center"/>
      <protection locked="0"/>
    </xf>
    <xf numFmtId="1" fontId="2" fillId="11" borderId="95" xfId="0" applyNumberFormat="1" applyFont="1" applyFill="1" applyBorder="1" applyAlignment="1" applyProtection="1">
      <alignment horizontal="center" vertical="center"/>
      <protection hidden="1"/>
    </xf>
    <xf numFmtId="1" fontId="1" fillId="14" borderId="23" xfId="0" applyNumberFormat="1" applyFont="1" applyFill="1" applyBorder="1" applyAlignment="1" applyProtection="1">
      <alignment horizontal="center" vertical="center"/>
      <protection locked="0"/>
    </xf>
    <xf numFmtId="1" fontId="1" fillId="14" borderId="25" xfId="0" applyNumberFormat="1" applyFont="1" applyFill="1" applyBorder="1" applyAlignment="1" applyProtection="1">
      <alignment horizontal="center" vertical="center"/>
      <protection locked="0"/>
    </xf>
    <xf numFmtId="2" fontId="1" fillId="14" borderId="23" xfId="0" applyNumberFormat="1" applyFont="1" applyFill="1" applyBorder="1" applyAlignment="1" applyProtection="1">
      <alignment vertical="center"/>
      <protection locked="0"/>
    </xf>
    <xf numFmtId="2" fontId="1" fillId="14" borderId="32" xfId="0" applyNumberFormat="1" applyFont="1" applyFill="1" applyBorder="1" applyAlignment="1" applyProtection="1">
      <alignment vertical="center"/>
      <protection locked="0"/>
    </xf>
    <xf numFmtId="2" fontId="1" fillId="14" borderId="31" xfId="0" applyNumberFormat="1" applyFont="1" applyFill="1" applyBorder="1" applyAlignment="1" applyProtection="1">
      <alignment vertical="center"/>
      <protection locked="0"/>
    </xf>
    <xf numFmtId="0" fontId="1" fillId="0" borderId="49" xfId="0" applyFont="1" applyBorder="1" applyAlignment="1">
      <alignment horizontal="right" vertical="center"/>
    </xf>
    <xf numFmtId="0" fontId="0" fillId="23" borderId="0" xfId="0" applyFill="1" applyProtection="1">
      <protection hidden="1"/>
    </xf>
    <xf numFmtId="0" fontId="0" fillId="0" borderId="15" xfId="0" applyBorder="1" applyProtection="1">
      <protection hidden="1"/>
    </xf>
    <xf numFmtId="0" fontId="1" fillId="0" borderId="0" xfId="0" applyFont="1" applyAlignment="1" applyProtection="1">
      <alignment horizontal="right" vertical="center"/>
      <protection hidden="1"/>
    </xf>
    <xf numFmtId="172" fontId="1" fillId="11" borderId="13" xfId="0" applyNumberFormat="1" applyFont="1" applyFill="1" applyBorder="1" applyAlignment="1" applyProtection="1">
      <alignment horizontal="center" vertical="center" wrapText="1"/>
      <protection hidden="1"/>
    </xf>
    <xf numFmtId="167" fontId="3" fillId="0" borderId="27" xfId="0" applyNumberFormat="1" applyFont="1" applyBorder="1" applyAlignment="1" applyProtection="1">
      <alignment horizontal="center"/>
      <protection hidden="1"/>
    </xf>
    <xf numFmtId="0" fontId="5" fillId="0" borderId="96" xfId="0" applyFont="1" applyBorder="1" applyAlignment="1" applyProtection="1">
      <alignment horizontal="left" vertical="center"/>
      <protection hidden="1"/>
    </xf>
    <xf numFmtId="0" fontId="5" fillId="0" borderId="9" xfId="0" applyFont="1" applyBorder="1" applyProtection="1">
      <protection hidden="1"/>
    </xf>
    <xf numFmtId="0" fontId="1" fillId="0" borderId="34" xfId="0" applyFont="1" applyBorder="1" applyAlignment="1" applyProtection="1">
      <alignment horizontal="left" vertical="center"/>
      <protection hidden="1"/>
    </xf>
    <xf numFmtId="0" fontId="3" fillId="11" borderId="82" xfId="0" applyFont="1" applyFill="1" applyBorder="1" applyAlignment="1" applyProtection="1">
      <alignment horizontal="center" vertical="center"/>
      <protection hidden="1"/>
    </xf>
    <xf numFmtId="0" fontId="1" fillId="0" borderId="19" xfId="0" applyFont="1" applyBorder="1" applyAlignment="1" applyProtection="1">
      <alignment horizontal="right"/>
      <protection hidden="1"/>
    </xf>
    <xf numFmtId="0" fontId="1" fillId="0" borderId="0" xfId="7"/>
    <xf numFmtId="0" fontId="1" fillId="0" borderId="0" xfId="7" applyProtection="1">
      <protection hidden="1"/>
    </xf>
    <xf numFmtId="0" fontId="9" fillId="2" borderId="15" xfId="7" applyFont="1" applyFill="1" applyBorder="1" applyAlignment="1" applyProtection="1">
      <alignment horizontal="center" vertical="center"/>
      <protection hidden="1"/>
    </xf>
    <xf numFmtId="0" fontId="1" fillId="2" borderId="31" xfId="7" applyFill="1" applyBorder="1" applyAlignment="1" applyProtection="1">
      <alignment vertical="center"/>
      <protection hidden="1"/>
    </xf>
    <xf numFmtId="0" fontId="1" fillId="0" borderId="0" xfId="7" applyAlignment="1" applyProtection="1">
      <alignment vertical="center"/>
      <protection hidden="1"/>
    </xf>
    <xf numFmtId="0" fontId="1" fillId="8" borderId="13" xfId="7" applyFill="1" applyBorder="1" applyAlignment="1" applyProtection="1">
      <alignment horizontal="right" vertical="center"/>
      <protection hidden="1"/>
    </xf>
    <xf numFmtId="0" fontId="1" fillId="8" borderId="13" xfId="7" applyFill="1" applyBorder="1" applyAlignment="1" applyProtection="1">
      <alignment horizontal="center" vertical="center"/>
      <protection hidden="1"/>
    </xf>
    <xf numFmtId="0" fontId="1" fillId="2" borderId="31" xfId="7" applyFill="1" applyBorder="1" applyAlignment="1" applyProtection="1">
      <alignment horizontal="center" vertical="center"/>
      <protection hidden="1"/>
    </xf>
    <xf numFmtId="0" fontId="1" fillId="0" borderId="97" xfId="7" applyBorder="1" applyProtection="1">
      <protection hidden="1"/>
    </xf>
    <xf numFmtId="0" fontId="1" fillId="0" borderId="97" xfId="7" applyBorder="1" applyAlignment="1" applyProtection="1">
      <alignment vertical="center"/>
      <protection hidden="1"/>
    </xf>
    <xf numFmtId="0" fontId="1" fillId="8" borderId="31" xfId="7" applyFill="1" applyBorder="1" applyAlignment="1" applyProtection="1">
      <alignment horizontal="right" vertical="center"/>
      <protection hidden="1"/>
    </xf>
    <xf numFmtId="0" fontId="0" fillId="0" borderId="19" xfId="0" applyBorder="1" applyAlignment="1" applyProtection="1">
      <alignment vertical="center"/>
      <protection hidden="1"/>
    </xf>
    <xf numFmtId="173" fontId="5" fillId="8" borderId="24" xfId="0" applyNumberFormat="1" applyFont="1" applyFill="1" applyBorder="1" applyAlignment="1" applyProtection="1">
      <alignment vertical="center"/>
      <protection hidden="1"/>
    </xf>
    <xf numFmtId="170" fontId="5" fillId="11" borderId="13" xfId="0" applyNumberFormat="1" applyFont="1" applyFill="1" applyBorder="1" applyAlignment="1" applyProtection="1">
      <alignment horizontal="center" vertical="center" wrapText="1"/>
      <protection hidden="1"/>
    </xf>
    <xf numFmtId="0" fontId="1" fillId="8" borderId="13" xfId="7" applyFill="1" applyBorder="1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73" fillId="0" borderId="0" xfId="0" applyFont="1" applyProtection="1">
      <protection hidden="1"/>
    </xf>
    <xf numFmtId="0" fontId="78" fillId="0" borderId="0" xfId="0" applyFont="1" applyProtection="1">
      <protection hidden="1"/>
    </xf>
    <xf numFmtId="0" fontId="1" fillId="11" borderId="14" xfId="0" applyFont="1" applyFill="1" applyBorder="1" applyAlignment="1" applyProtection="1">
      <alignment horizontal="center" vertical="center"/>
      <protection hidden="1"/>
    </xf>
    <xf numFmtId="0" fontId="5" fillId="14" borderId="13" xfId="0" applyFont="1" applyFill="1" applyBorder="1" applyAlignment="1" applyProtection="1">
      <alignment horizontal="center" vertical="center"/>
      <protection locked="0"/>
    </xf>
    <xf numFmtId="0" fontId="61" fillId="0" borderId="98" xfId="0" applyFont="1" applyBorder="1" applyAlignment="1" applyProtection="1">
      <alignment horizontal="left" vertical="center"/>
      <protection hidden="1"/>
    </xf>
    <xf numFmtId="0" fontId="51" fillId="0" borderId="76" xfId="0" applyFont="1" applyBorder="1" applyAlignment="1" applyProtection="1">
      <alignment horizontal="left" vertical="center"/>
      <protection hidden="1"/>
    </xf>
    <xf numFmtId="0" fontId="19" fillId="13" borderId="31" xfId="0" applyFont="1" applyFill="1" applyBorder="1" applyAlignment="1" applyProtection="1">
      <alignment horizontal="left" vertical="center" indent="1"/>
      <protection hidden="1"/>
    </xf>
    <xf numFmtId="0" fontId="9" fillId="11" borderId="3" xfId="0" applyFont="1" applyFill="1" applyBorder="1" applyAlignment="1">
      <alignment horizontal="left" vertical="center"/>
    </xf>
    <xf numFmtId="0" fontId="9" fillId="11" borderId="59" xfId="0" applyFont="1" applyFill="1" applyBorder="1" applyAlignment="1">
      <alignment vertical="center" wrapText="1"/>
    </xf>
    <xf numFmtId="0" fontId="1" fillId="11" borderId="59" xfId="0" applyFont="1" applyFill="1" applyBorder="1" applyAlignment="1">
      <alignment horizontal="center" vertical="center" wrapText="1"/>
    </xf>
    <xf numFmtId="0" fontId="0" fillId="23" borderId="0" xfId="0" applyFill="1" applyProtection="1">
      <protection locked="0" hidden="1"/>
    </xf>
    <xf numFmtId="0" fontId="77" fillId="24" borderId="61" xfId="0" applyFont="1" applyFill="1" applyBorder="1" applyAlignment="1" applyProtection="1">
      <alignment horizontal="left" vertical="center"/>
      <protection hidden="1"/>
    </xf>
    <xf numFmtId="0" fontId="76" fillId="24" borderId="0" xfId="0" applyFont="1" applyFill="1" applyProtection="1">
      <protection locked="0" hidden="1"/>
    </xf>
    <xf numFmtId="0" fontId="1" fillId="11" borderId="13" xfId="0" applyFont="1" applyFill="1" applyBorder="1" applyAlignment="1" applyProtection="1">
      <alignment horizontal="center" wrapText="1"/>
      <protection hidden="1"/>
    </xf>
    <xf numFmtId="0" fontId="9" fillId="21" borderId="0" xfId="0" applyFont="1" applyFill="1" applyAlignment="1" applyProtection="1">
      <alignment horizontal="center" vertical="center"/>
      <protection hidden="1"/>
    </xf>
    <xf numFmtId="0" fontId="1" fillId="11" borderId="51" xfId="0" applyFont="1" applyFill="1" applyBorder="1" applyAlignment="1" applyProtection="1">
      <alignment horizontal="center" vertical="center"/>
      <protection hidden="1"/>
    </xf>
    <xf numFmtId="164" fontId="5" fillId="8" borderId="8" xfId="0" applyNumberFormat="1" applyFont="1" applyFill="1" applyBorder="1" applyAlignment="1" applyProtection="1">
      <alignment vertical="center"/>
      <protection hidden="1"/>
    </xf>
    <xf numFmtId="0" fontId="0" fillId="0" borderId="99" xfId="0" applyBorder="1" applyProtection="1">
      <protection hidden="1"/>
    </xf>
    <xf numFmtId="0" fontId="1" fillId="11" borderId="101" xfId="0" applyFont="1" applyFill="1" applyBorder="1" applyAlignment="1" applyProtection="1">
      <alignment horizontal="center" vertical="center"/>
      <protection hidden="1"/>
    </xf>
    <xf numFmtId="0" fontId="1" fillId="3" borderId="103" xfId="0" applyFont="1" applyFill="1" applyBorder="1" applyAlignment="1" applyProtection="1">
      <alignment horizontal="right" vertical="center"/>
      <protection hidden="1"/>
    </xf>
    <xf numFmtId="165" fontId="2" fillId="17" borderId="56" xfId="0" applyNumberFormat="1" applyFont="1" applyFill="1" applyBorder="1" applyAlignment="1" applyProtection="1">
      <alignment vertical="center"/>
      <protection hidden="1"/>
    </xf>
    <xf numFmtId="0" fontId="0" fillId="3" borderId="33" xfId="0" applyFill="1" applyBorder="1" applyAlignment="1" applyProtection="1">
      <alignment vertical="center"/>
      <protection hidden="1"/>
    </xf>
    <xf numFmtId="2" fontId="5" fillId="8" borderId="13" xfId="0" applyNumberFormat="1" applyFont="1" applyFill="1" applyBorder="1" applyAlignment="1" applyProtection="1">
      <alignment vertical="center"/>
      <protection hidden="1"/>
    </xf>
    <xf numFmtId="4" fontId="9" fillId="0" borderId="0" xfId="0" applyNumberFormat="1" applyFont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Alignment="1">
      <alignment horizontal="center"/>
    </xf>
    <xf numFmtId="12" fontId="3" fillId="17" borderId="67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right"/>
      <protection hidden="1"/>
    </xf>
    <xf numFmtId="0" fontId="0" fillId="0" borderId="22" xfId="0" applyBorder="1" applyProtection="1">
      <protection hidden="1"/>
    </xf>
    <xf numFmtId="0" fontId="1" fillId="11" borderId="59" xfId="3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horizontal="right"/>
    </xf>
    <xf numFmtId="2" fontId="10" fillId="10" borderId="31" xfId="0" applyNumberFormat="1" applyFont="1" applyFill="1" applyBorder="1" applyAlignment="1" applyProtection="1">
      <alignment horizontal="center" vertical="center"/>
      <protection hidden="1"/>
    </xf>
    <xf numFmtId="0" fontId="81" fillId="0" borderId="0" xfId="0" applyFont="1" applyAlignment="1">
      <alignment horizontal="left"/>
    </xf>
    <xf numFmtId="0" fontId="9" fillId="11" borderId="56" xfId="0" applyFont="1" applyFill="1" applyBorder="1" applyAlignment="1" applyProtection="1">
      <alignment horizontal="center" vertical="center"/>
      <protection hidden="1"/>
    </xf>
    <xf numFmtId="12" fontId="6" fillId="17" borderId="67" xfId="0" applyNumberFormat="1" applyFont="1" applyFill="1" applyBorder="1" applyAlignment="1" applyProtection="1">
      <alignment horizontal="center" vertical="center"/>
      <protection hidden="1"/>
    </xf>
    <xf numFmtId="12" fontId="6" fillId="17" borderId="104" xfId="0" applyNumberFormat="1" applyFont="1" applyFill="1" applyBorder="1" applyAlignment="1" applyProtection="1">
      <alignment horizontal="center" vertical="center"/>
      <protection hidden="1"/>
    </xf>
    <xf numFmtId="0" fontId="1" fillId="0" borderId="31" xfId="0" applyFont="1" applyBorder="1" applyAlignment="1" applyProtection="1">
      <alignment horizontal="right"/>
      <protection hidden="1"/>
    </xf>
    <xf numFmtId="0" fontId="1" fillId="0" borderId="15" xfId="0" applyFont="1" applyBorder="1" applyAlignment="1" applyProtection="1">
      <alignment horizontal="center"/>
      <protection hidden="1"/>
    </xf>
    <xf numFmtId="2" fontId="5" fillId="0" borderId="101" xfId="0" applyNumberFormat="1" applyFont="1" applyBorder="1" applyAlignment="1" applyProtection="1">
      <alignment horizontal="right"/>
      <protection hidden="1"/>
    </xf>
    <xf numFmtId="0" fontId="84" fillId="0" borderId="0" xfId="0" applyFont="1"/>
    <xf numFmtId="0" fontId="1" fillId="11" borderId="15" xfId="0" applyFont="1" applyFill="1" applyBorder="1" applyAlignment="1" applyProtection="1">
      <alignment horizontal="center" vertical="center"/>
      <protection hidden="1"/>
    </xf>
    <xf numFmtId="0" fontId="85" fillId="27" borderId="106" xfId="0" applyFont="1" applyFill="1" applyBorder="1" applyAlignment="1" applyProtection="1">
      <alignment horizontal="center" vertical="center"/>
      <protection locked="0"/>
    </xf>
    <xf numFmtId="0" fontId="85" fillId="31" borderId="106" xfId="0" applyFont="1" applyFill="1" applyBorder="1" applyAlignment="1" applyProtection="1">
      <alignment horizontal="center" vertical="center"/>
      <protection locked="0"/>
    </xf>
    <xf numFmtId="0" fontId="85" fillId="28" borderId="106" xfId="0" applyFont="1" applyFill="1" applyBorder="1" applyAlignment="1" applyProtection="1">
      <alignment horizontal="center" vertical="center"/>
      <protection locked="0"/>
    </xf>
    <xf numFmtId="0" fontId="85" fillId="15" borderId="106" xfId="0" applyFont="1" applyFill="1" applyBorder="1" applyAlignment="1" applyProtection="1">
      <alignment horizontal="center" vertical="center"/>
      <protection locked="0"/>
    </xf>
    <xf numFmtId="0" fontId="85" fillId="30" borderId="106" xfId="0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/>
      <protection hidden="1"/>
    </xf>
    <xf numFmtId="0" fontId="1" fillId="11" borderId="53" xfId="4" applyFont="1" applyFill="1" applyBorder="1" applyAlignment="1" applyProtection="1">
      <alignment horizontal="center" vertical="center"/>
      <protection hidden="1"/>
    </xf>
    <xf numFmtId="0" fontId="1" fillId="0" borderId="26" xfId="0" applyFont="1" applyBorder="1" applyAlignment="1" applyProtection="1">
      <alignment horizontal="right"/>
      <protection hidden="1"/>
    </xf>
    <xf numFmtId="0" fontId="1" fillId="3" borderId="100" xfId="0" applyFont="1" applyFill="1" applyBorder="1" applyAlignment="1" applyProtection="1">
      <alignment horizontal="right" vertical="center"/>
      <protection hidden="1"/>
    </xf>
    <xf numFmtId="2" fontId="1" fillId="14" borderId="9" xfId="0" applyNumberFormat="1" applyFont="1" applyFill="1" applyBorder="1" applyAlignment="1" applyProtection="1">
      <alignment vertical="center"/>
      <protection locked="0"/>
    </xf>
    <xf numFmtId="1" fontId="1" fillId="2" borderId="31" xfId="7" applyNumberFormat="1" applyFill="1" applyBorder="1" applyAlignment="1" applyProtection="1">
      <alignment vertical="center"/>
      <protection hidden="1"/>
    </xf>
    <xf numFmtId="173" fontId="3" fillId="0" borderId="0" xfId="0" applyNumberFormat="1" applyFont="1" applyAlignment="1" applyProtection="1">
      <alignment vertical="top"/>
      <protection hidden="1"/>
    </xf>
    <xf numFmtId="2" fontId="3" fillId="0" borderId="0" xfId="0" applyNumberFormat="1" applyFont="1" applyAlignment="1" applyProtection="1">
      <alignment vertical="center"/>
      <protection hidden="1"/>
    </xf>
    <xf numFmtId="0" fontId="0" fillId="0" borderId="109" xfId="0" applyBorder="1" applyProtection="1">
      <protection hidden="1"/>
    </xf>
    <xf numFmtId="0" fontId="3" fillId="0" borderId="109" xfId="0" applyFont="1" applyBorder="1" applyProtection="1">
      <protection hidden="1"/>
    </xf>
    <xf numFmtId="0" fontId="1" fillId="3" borderId="110" xfId="0" applyFont="1" applyFill="1" applyBorder="1" applyAlignment="1" applyProtection="1">
      <alignment horizontal="right" vertical="center"/>
      <protection hidden="1"/>
    </xf>
    <xf numFmtId="0" fontId="1" fillId="3" borderId="19" xfId="0" applyFont="1" applyFill="1" applyBorder="1" applyAlignment="1" applyProtection="1">
      <alignment horizontal="right" vertical="center"/>
      <protection hidden="1"/>
    </xf>
    <xf numFmtId="0" fontId="51" fillId="0" borderId="19" xfId="0" applyFont="1" applyBorder="1" applyAlignment="1">
      <alignment horizontal="right" readingOrder="1"/>
    </xf>
    <xf numFmtId="0" fontId="1" fillId="0" borderId="3" xfId="0" applyFont="1" applyBorder="1" applyAlignment="1" applyProtection="1">
      <alignment horizontal="right" vertical="center"/>
      <protection hidden="1"/>
    </xf>
    <xf numFmtId="0" fontId="1" fillId="3" borderId="19" xfId="0" applyFont="1" applyFill="1" applyBorder="1" applyAlignment="1" applyProtection="1">
      <alignment horizontal="right"/>
      <protection hidden="1"/>
    </xf>
    <xf numFmtId="2" fontId="5" fillId="8" borderId="13" xfId="0" applyNumberFormat="1" applyFont="1" applyFill="1" applyBorder="1" applyProtection="1">
      <protection hidden="1"/>
    </xf>
    <xf numFmtId="166" fontId="0" fillId="32" borderId="13" xfId="0" applyNumberFormat="1" applyFill="1" applyBorder="1" applyAlignment="1" applyProtection="1">
      <alignment horizontal="center" vertical="center"/>
      <protection hidden="1"/>
    </xf>
    <xf numFmtId="166" fontId="5" fillId="32" borderId="13" xfId="0" applyNumberFormat="1" applyFont="1" applyFill="1" applyBorder="1" applyAlignment="1" applyProtection="1">
      <alignment horizontal="center" vertical="center"/>
      <protection hidden="1"/>
    </xf>
    <xf numFmtId="0" fontId="2" fillId="2" borderId="9" xfId="0" applyFont="1" applyFill="1" applyBorder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center"/>
      <protection hidden="1"/>
    </xf>
    <xf numFmtId="165" fontId="0" fillId="10" borderId="13" xfId="0" applyNumberFormat="1" applyFill="1" applyBorder="1" applyAlignment="1" applyProtection="1">
      <alignment horizontal="center" vertical="center"/>
      <protection hidden="1"/>
    </xf>
    <xf numFmtId="1" fontId="7" fillId="7" borderId="13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1" fontId="7" fillId="10" borderId="13" xfId="0" applyNumberFormat="1" applyFont="1" applyFill="1" applyBorder="1" applyAlignment="1" applyProtection="1">
      <alignment horizontal="center" vertical="center"/>
      <protection hidden="1"/>
    </xf>
    <xf numFmtId="1" fontId="0" fillId="0" borderId="0" xfId="0" applyNumberFormat="1" applyProtection="1">
      <protection hidden="1"/>
    </xf>
    <xf numFmtId="0" fontId="1" fillId="11" borderId="48" xfId="0" applyFont="1" applyFill="1" applyBorder="1" applyAlignment="1" applyProtection="1">
      <alignment horizontal="center" vertical="center"/>
      <protection hidden="1"/>
    </xf>
    <xf numFmtId="0" fontId="1" fillId="11" borderId="2" xfId="0" applyFont="1" applyFill="1" applyBorder="1" applyAlignment="1" applyProtection="1">
      <alignment horizontal="center" vertical="center"/>
      <protection hidden="1"/>
    </xf>
    <xf numFmtId="4" fontId="1" fillId="8" borderId="48" xfId="0" applyNumberFormat="1" applyFont="1" applyFill="1" applyBorder="1" applyAlignment="1" applyProtection="1">
      <alignment vertical="center"/>
      <protection hidden="1"/>
    </xf>
    <xf numFmtId="173" fontId="1" fillId="8" borderId="24" xfId="0" applyNumberFormat="1" applyFont="1" applyFill="1" applyBorder="1" applyAlignment="1" applyProtection="1">
      <alignment vertical="center"/>
      <protection hidden="1"/>
    </xf>
    <xf numFmtId="0" fontId="1" fillId="11" borderId="5" xfId="0" applyFont="1" applyFill="1" applyBorder="1" applyAlignment="1" applyProtection="1">
      <alignment horizontal="center" vertical="center"/>
      <protection hidden="1"/>
    </xf>
    <xf numFmtId="0" fontId="1" fillId="11" borderId="8" xfId="0" applyFont="1" applyFill="1" applyBorder="1" applyAlignment="1" applyProtection="1">
      <alignment horizontal="center" vertical="center"/>
      <protection hidden="1"/>
    </xf>
    <xf numFmtId="165" fontId="1" fillId="17" borderId="8" xfId="0" applyNumberFormat="1" applyFont="1" applyFill="1" applyBorder="1" applyAlignment="1" applyProtection="1">
      <alignment vertical="center"/>
      <protection hidden="1"/>
    </xf>
    <xf numFmtId="0" fontId="1" fillId="11" borderId="64" xfId="0" applyFont="1" applyFill="1" applyBorder="1" applyAlignment="1" applyProtection="1">
      <alignment horizontal="center" vertical="center"/>
      <protection hidden="1"/>
    </xf>
    <xf numFmtId="2" fontId="1" fillId="8" borderId="24" xfId="0" applyNumberFormat="1" applyFont="1" applyFill="1" applyBorder="1" applyAlignment="1" applyProtection="1">
      <alignment vertical="center"/>
      <protection hidden="1"/>
    </xf>
    <xf numFmtId="165" fontId="1" fillId="17" borderId="111" xfId="0" applyNumberFormat="1" applyFont="1" applyFill="1" applyBorder="1" applyAlignment="1" applyProtection="1">
      <alignment vertical="center"/>
      <protection hidden="1"/>
    </xf>
    <xf numFmtId="165" fontId="1" fillId="17" borderId="112" xfId="0" applyNumberFormat="1" applyFont="1" applyFill="1" applyBorder="1" applyAlignment="1" applyProtection="1">
      <alignment vertical="center"/>
      <protection hidden="1"/>
    </xf>
    <xf numFmtId="0" fontId="1" fillId="11" borderId="58" xfId="0" applyFont="1" applyFill="1" applyBorder="1" applyAlignment="1" applyProtection="1">
      <alignment horizontal="center" vertical="center"/>
      <protection hidden="1"/>
    </xf>
    <xf numFmtId="0" fontId="1" fillId="11" borderId="9" xfId="0" applyFont="1" applyFill="1" applyBorder="1" applyAlignment="1" applyProtection="1">
      <alignment horizontal="center" vertical="center"/>
      <protection hidden="1"/>
    </xf>
    <xf numFmtId="2" fontId="1" fillId="8" borderId="9" xfId="0" applyNumberFormat="1" applyFont="1" applyFill="1" applyBorder="1" applyAlignment="1" applyProtection="1">
      <alignment vertical="center"/>
      <protection hidden="1"/>
    </xf>
    <xf numFmtId="2" fontId="1" fillId="8" borderId="113" xfId="0" applyNumberFormat="1" applyFont="1" applyFill="1" applyBorder="1" applyAlignment="1" applyProtection="1">
      <alignment vertical="center"/>
      <protection hidden="1"/>
    </xf>
    <xf numFmtId="2" fontId="1" fillId="8" borderId="114" xfId="0" applyNumberFormat="1" applyFont="1" applyFill="1" applyBorder="1" applyAlignment="1" applyProtection="1">
      <alignment vertical="center"/>
      <protection hidden="1"/>
    </xf>
    <xf numFmtId="0" fontId="1" fillId="11" borderId="56" xfId="0" applyFont="1" applyFill="1" applyBorder="1" applyAlignment="1" applyProtection="1">
      <alignment horizontal="center" vertical="center"/>
      <protection hidden="1"/>
    </xf>
    <xf numFmtId="165" fontId="1" fillId="32" borderId="13" xfId="0" applyNumberFormat="1" applyFont="1" applyFill="1" applyBorder="1" applyAlignment="1" applyProtection="1">
      <alignment vertical="center"/>
      <protection hidden="1"/>
    </xf>
    <xf numFmtId="2" fontId="1" fillId="14" borderId="8" xfId="0" applyNumberFormat="1" applyFont="1" applyFill="1" applyBorder="1" applyAlignment="1" applyProtection="1">
      <alignment horizontal="center" vertical="center"/>
      <protection locked="0"/>
    </xf>
    <xf numFmtId="0" fontId="1" fillId="11" borderId="58" xfId="0" applyFont="1" applyFill="1" applyBorder="1" applyAlignment="1" applyProtection="1">
      <alignment horizontal="center"/>
      <protection hidden="1"/>
    </xf>
    <xf numFmtId="2" fontId="9" fillId="21" borderId="0" xfId="0" applyNumberFormat="1" applyFont="1" applyFill="1" applyAlignment="1" applyProtection="1">
      <alignment horizontal="center" vertical="center"/>
      <protection hidden="1"/>
    </xf>
    <xf numFmtId="0" fontId="1" fillId="11" borderId="51" xfId="7" applyFill="1" applyBorder="1" applyAlignment="1" applyProtection="1">
      <alignment horizontal="center" vertical="center"/>
      <protection hidden="1"/>
    </xf>
    <xf numFmtId="0" fontId="1" fillId="11" borderId="55" xfId="7" applyFill="1" applyBorder="1" applyAlignment="1" applyProtection="1">
      <alignment horizontal="center" vertical="center"/>
      <protection hidden="1"/>
    </xf>
    <xf numFmtId="0" fontId="1" fillId="11" borderId="31" xfId="7" applyFill="1" applyBorder="1" applyAlignment="1" applyProtection="1">
      <alignment horizontal="center"/>
      <protection hidden="1"/>
    </xf>
    <xf numFmtId="0" fontId="1" fillId="11" borderId="14" xfId="7" applyFill="1" applyBorder="1" applyAlignment="1" applyProtection="1">
      <alignment horizontal="center"/>
      <protection hidden="1"/>
    </xf>
    <xf numFmtId="0" fontId="91" fillId="31" borderId="0" xfId="0" applyFont="1" applyFill="1" applyProtection="1">
      <protection hidden="1"/>
    </xf>
    <xf numFmtId="0" fontId="76" fillId="31" borderId="0" xfId="0" applyFont="1" applyFill="1" applyProtection="1">
      <protection hidden="1"/>
    </xf>
    <xf numFmtId="0" fontId="76" fillId="31" borderId="0" xfId="0" applyFont="1" applyFill="1" applyAlignment="1" applyProtection="1">
      <alignment horizontal="right"/>
      <protection hidden="1"/>
    </xf>
    <xf numFmtId="0" fontId="91" fillId="31" borderId="0" xfId="0" applyFont="1" applyFill="1" applyAlignment="1" applyProtection="1">
      <alignment horizontal="right"/>
      <protection hidden="1"/>
    </xf>
    <xf numFmtId="1" fontId="7" fillId="10" borderId="13" xfId="0" applyNumberFormat="1" applyFont="1" applyFill="1" applyBorder="1" applyAlignment="1" applyProtection="1">
      <alignment horizontal="right" vertical="center"/>
      <protection hidden="1"/>
    </xf>
    <xf numFmtId="0" fontId="76" fillId="24" borderId="0" xfId="0" applyFont="1" applyFill="1" applyProtection="1">
      <protection hidden="1"/>
    </xf>
    <xf numFmtId="0" fontId="76" fillId="24" borderId="0" xfId="0" applyFont="1" applyFill="1" applyAlignment="1" applyProtection="1">
      <alignment horizontal="right"/>
      <protection hidden="1"/>
    </xf>
    <xf numFmtId="0" fontId="91" fillId="24" borderId="0" xfId="0" applyFont="1" applyFill="1" applyAlignment="1" applyProtection="1">
      <alignment horizontal="right"/>
      <protection hidden="1"/>
    </xf>
    <xf numFmtId="165" fontId="85" fillId="34" borderId="13" xfId="0" applyNumberFormat="1" applyFont="1" applyFill="1" applyBorder="1" applyAlignment="1" applyProtection="1">
      <alignment horizontal="center" vertical="center"/>
      <protection hidden="1"/>
    </xf>
    <xf numFmtId="165" fontId="85" fillId="24" borderId="13" xfId="0" applyNumberFormat="1" applyFont="1" applyFill="1" applyBorder="1" applyAlignment="1" applyProtection="1">
      <alignment horizontal="center" vertical="center"/>
      <protection hidden="1"/>
    </xf>
    <xf numFmtId="0" fontId="91" fillId="24" borderId="0" xfId="0" applyFont="1" applyFill="1" applyProtection="1">
      <protection hidden="1"/>
    </xf>
    <xf numFmtId="1" fontId="1" fillId="32" borderId="0" xfId="0" applyNumberFormat="1" applyFont="1" applyFill="1" applyAlignment="1" applyProtection="1">
      <alignment horizontal="center"/>
      <protection hidden="1"/>
    </xf>
    <xf numFmtId="0" fontId="3" fillId="32" borderId="0" xfId="0" applyFont="1" applyFill="1" applyAlignment="1" applyProtection="1">
      <alignment horizontal="center"/>
      <protection hidden="1"/>
    </xf>
    <xf numFmtId="1" fontId="1" fillId="33" borderId="0" xfId="0" applyNumberFormat="1" applyFont="1" applyFill="1" applyAlignment="1" applyProtection="1">
      <alignment horizontal="center"/>
      <protection hidden="1"/>
    </xf>
    <xf numFmtId="0" fontId="3" fillId="33" borderId="0" xfId="0" applyFont="1" applyFill="1" applyAlignment="1" applyProtection="1">
      <alignment horizontal="center"/>
      <protection hidden="1"/>
    </xf>
    <xf numFmtId="0" fontId="93" fillId="2" borderId="47" xfId="0" applyFont="1" applyFill="1" applyBorder="1" applyAlignment="1" applyProtection="1">
      <alignment horizontal="center" vertical="center"/>
      <protection hidden="1"/>
    </xf>
    <xf numFmtId="0" fontId="93" fillId="2" borderId="91" xfId="0" applyFont="1" applyFill="1" applyBorder="1" applyAlignment="1" applyProtection="1">
      <alignment horizontal="center" vertical="center"/>
      <protection hidden="1"/>
    </xf>
    <xf numFmtId="0" fontId="93" fillId="2" borderId="95" xfId="0" applyFont="1" applyFill="1" applyBorder="1" applyAlignment="1" applyProtection="1">
      <alignment horizontal="center" vertical="center"/>
      <protection hidden="1"/>
    </xf>
    <xf numFmtId="2" fontId="1" fillId="14" borderId="111" xfId="0" applyNumberFormat="1" applyFont="1" applyFill="1" applyBorder="1" applyAlignment="1" applyProtection="1">
      <alignment horizontal="center" vertical="center"/>
      <protection locked="0"/>
    </xf>
    <xf numFmtId="2" fontId="1" fillId="14" borderId="112" xfId="0" applyNumberFormat="1" applyFont="1" applyFill="1" applyBorder="1" applyAlignment="1" applyProtection="1">
      <alignment horizontal="center" vertical="center"/>
      <protection locked="0"/>
    </xf>
    <xf numFmtId="2" fontId="1" fillId="8" borderId="115" xfId="0" applyNumberFormat="1" applyFont="1" applyFill="1" applyBorder="1" applyAlignment="1" applyProtection="1">
      <alignment vertical="center"/>
      <protection hidden="1"/>
    </xf>
    <xf numFmtId="2" fontId="1" fillId="8" borderId="116" xfId="0" applyNumberFormat="1" applyFont="1" applyFill="1" applyBorder="1" applyAlignment="1" applyProtection="1">
      <alignment vertical="center"/>
      <protection hidden="1"/>
    </xf>
    <xf numFmtId="2" fontId="1" fillId="8" borderId="92" xfId="0" applyNumberFormat="1" applyFont="1" applyFill="1" applyBorder="1" applyAlignment="1" applyProtection="1">
      <alignment vertical="center"/>
      <protection hidden="1"/>
    </xf>
    <xf numFmtId="165" fontId="1" fillId="0" borderId="13" xfId="0" applyNumberFormat="1" applyFont="1" applyBorder="1" applyAlignment="1" applyProtection="1">
      <alignment horizontal="center" vertical="center"/>
      <protection hidden="1"/>
    </xf>
    <xf numFmtId="2" fontId="1" fillId="8" borderId="117" xfId="0" applyNumberFormat="1" applyFont="1" applyFill="1" applyBorder="1" applyAlignment="1" applyProtection="1">
      <alignment vertical="center"/>
      <protection hidden="1"/>
    </xf>
    <xf numFmtId="0" fontId="1" fillId="11" borderId="58" xfId="7" applyFill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165" fontId="3" fillId="23" borderId="0" xfId="0" applyNumberFormat="1" applyFont="1" applyFill="1" applyAlignment="1" applyProtection="1">
      <alignment horizontal="center"/>
      <protection hidden="1"/>
    </xf>
    <xf numFmtId="0" fontId="5" fillId="29" borderId="0" xfId="0" applyFont="1" applyFill="1" applyProtection="1">
      <protection hidden="1"/>
    </xf>
    <xf numFmtId="165" fontId="3" fillId="25" borderId="0" xfId="0" applyNumberFormat="1" applyFont="1" applyFill="1" applyAlignment="1" applyProtection="1">
      <alignment horizontal="center"/>
      <protection hidden="1"/>
    </xf>
    <xf numFmtId="0" fontId="9" fillId="29" borderId="0" xfId="0" applyFont="1" applyFill="1" applyProtection="1">
      <protection hidden="1"/>
    </xf>
    <xf numFmtId="165" fontId="5" fillId="0" borderId="0" xfId="0" applyNumberFormat="1" applyFont="1" applyProtection="1">
      <protection hidden="1"/>
    </xf>
    <xf numFmtId="1" fontId="9" fillId="0" borderId="0" xfId="0" applyNumberFormat="1" applyFont="1" applyProtection="1">
      <protection hidden="1"/>
    </xf>
    <xf numFmtId="165" fontId="1" fillId="0" borderId="0" xfId="0" applyNumberFormat="1" applyFont="1" applyProtection="1">
      <protection hidden="1"/>
    </xf>
    <xf numFmtId="165" fontId="3" fillId="29" borderId="0" xfId="0" applyNumberFormat="1" applyFont="1" applyFill="1" applyProtection="1">
      <protection hidden="1"/>
    </xf>
    <xf numFmtId="165" fontId="9" fillId="0" borderId="0" xfId="0" applyNumberFormat="1" applyFont="1" applyAlignment="1" applyProtection="1">
      <alignment horizontal="right"/>
      <protection hidden="1"/>
    </xf>
    <xf numFmtId="0" fontId="3" fillId="29" borderId="0" xfId="0" applyFont="1" applyFill="1" applyAlignment="1" applyProtection="1">
      <alignment horizontal="center"/>
      <protection hidden="1"/>
    </xf>
    <xf numFmtId="0" fontId="1" fillId="0" borderId="0" xfId="0" quotePrefix="1" applyFont="1" applyProtection="1">
      <protection hidden="1"/>
    </xf>
    <xf numFmtId="0" fontId="3" fillId="29" borderId="0" xfId="0" applyFont="1" applyFill="1" applyProtection="1">
      <protection hidden="1"/>
    </xf>
    <xf numFmtId="0" fontId="3" fillId="0" borderId="0" xfId="0" applyFont="1" applyAlignment="1" applyProtection="1">
      <alignment horizontal="right" vertical="center"/>
      <protection hidden="1"/>
    </xf>
    <xf numFmtId="0" fontId="9" fillId="29" borderId="0" xfId="0" applyFont="1" applyFill="1" applyAlignment="1" applyProtection="1">
      <alignment vertical="center"/>
      <protection hidden="1"/>
    </xf>
    <xf numFmtId="0" fontId="9" fillId="29" borderId="0" xfId="0" applyFont="1" applyFill="1" applyAlignment="1" applyProtection="1">
      <alignment horizontal="left" vertical="center"/>
      <protection hidden="1"/>
    </xf>
    <xf numFmtId="0" fontId="72" fillId="0" borderId="0" xfId="0" applyFont="1" applyProtection="1">
      <protection hidden="1"/>
    </xf>
    <xf numFmtId="0" fontId="92" fillId="0" borderId="0" xfId="0" applyFont="1" applyProtection="1">
      <protection hidden="1"/>
    </xf>
    <xf numFmtId="165" fontId="9" fillId="0" borderId="0" xfId="0" applyNumberFormat="1" applyFont="1" applyAlignment="1" applyProtection="1">
      <alignment horizontal="center"/>
      <protection hidden="1"/>
    </xf>
    <xf numFmtId="165" fontId="9" fillId="0" borderId="0" xfId="0" applyNumberFormat="1" applyFont="1" applyProtection="1">
      <protection hidden="1"/>
    </xf>
    <xf numFmtId="174" fontId="9" fillId="0" borderId="0" xfId="0" applyNumberFormat="1" applyFont="1" applyProtection="1">
      <protection hidden="1"/>
    </xf>
    <xf numFmtId="0" fontId="1" fillId="0" borderId="0" xfId="0" quotePrefix="1" applyFont="1" applyAlignment="1" applyProtection="1">
      <alignment horizontal="right"/>
      <protection hidden="1"/>
    </xf>
    <xf numFmtId="0" fontId="84" fillId="0" borderId="0" xfId="0" applyFont="1" applyAlignment="1" applyProtection="1">
      <alignment vertical="center"/>
      <protection hidden="1"/>
    </xf>
    <xf numFmtId="0" fontId="84" fillId="0" borderId="0" xfId="0" applyFont="1" applyProtection="1">
      <protection hidden="1"/>
    </xf>
    <xf numFmtId="165" fontId="9" fillId="0" borderId="0" xfId="0" applyNumberFormat="1" applyFont="1" applyAlignment="1" applyProtection="1">
      <alignment horizontal="center" vertical="top"/>
      <protection hidden="1"/>
    </xf>
    <xf numFmtId="165" fontId="9" fillId="0" borderId="0" xfId="0" applyNumberFormat="1" applyFont="1" applyAlignment="1" applyProtection="1">
      <alignment vertical="top"/>
      <protection hidden="1"/>
    </xf>
    <xf numFmtId="0" fontId="1" fillId="0" borderId="0" xfId="0" applyFont="1" applyAlignment="1" applyProtection="1">
      <alignment horizontal="left" vertical="center"/>
      <protection hidden="1"/>
    </xf>
    <xf numFmtId="165" fontId="73" fillId="0" borderId="0" xfId="0" applyNumberFormat="1" applyFont="1" applyProtection="1">
      <protection hidden="1"/>
    </xf>
    <xf numFmtId="0" fontId="73" fillId="0" borderId="0" xfId="0" applyFont="1"/>
    <xf numFmtId="1" fontId="5" fillId="8" borderId="13" xfId="0" applyNumberFormat="1" applyFont="1" applyFill="1" applyBorder="1" applyAlignment="1" applyProtection="1">
      <alignment horizontal="right"/>
      <protection hidden="1"/>
    </xf>
    <xf numFmtId="170" fontId="5" fillId="8" borderId="13" xfId="0" applyNumberFormat="1" applyFont="1" applyFill="1" applyBorder="1" applyAlignment="1" applyProtection="1">
      <alignment horizontal="right"/>
      <protection hidden="1"/>
    </xf>
    <xf numFmtId="0" fontId="1" fillId="0" borderId="0" xfId="0" applyFont="1"/>
    <xf numFmtId="165" fontId="1" fillId="11" borderId="15" xfId="0" applyNumberFormat="1" applyFont="1" applyFill="1" applyBorder="1" applyAlignment="1" applyProtection="1">
      <alignment horizontal="center" vertical="center"/>
      <protection hidden="1"/>
    </xf>
    <xf numFmtId="164" fontId="3" fillId="29" borderId="0" xfId="0" applyNumberFormat="1" applyFont="1" applyFill="1" applyProtection="1">
      <protection hidden="1"/>
    </xf>
    <xf numFmtId="0" fontId="9" fillId="29" borderId="118" xfId="0" applyFont="1" applyFill="1" applyBorder="1" applyAlignment="1" applyProtection="1">
      <alignment vertical="center"/>
      <protection hidden="1"/>
    </xf>
    <xf numFmtId="0" fontId="9" fillId="0" borderId="118" xfId="0" applyFont="1" applyBorder="1" applyAlignment="1" applyProtection="1">
      <alignment vertical="center"/>
      <protection hidden="1"/>
    </xf>
    <xf numFmtId="0" fontId="3" fillId="0" borderId="119" xfId="0" applyFont="1" applyBorder="1" applyAlignment="1" applyProtection="1">
      <alignment vertical="center"/>
      <protection hidden="1"/>
    </xf>
    <xf numFmtId="0" fontId="9" fillId="29" borderId="119" xfId="0" applyFont="1" applyFill="1" applyBorder="1" applyAlignment="1" applyProtection="1">
      <alignment vertical="center"/>
      <protection hidden="1"/>
    </xf>
    <xf numFmtId="0" fontId="9" fillId="0" borderId="119" xfId="0" applyFont="1" applyBorder="1" applyAlignment="1" applyProtection="1">
      <alignment vertical="center"/>
      <protection hidden="1"/>
    </xf>
    <xf numFmtId="0" fontId="1" fillId="11" borderId="87" xfId="0" applyFont="1" applyFill="1" applyBorder="1" applyAlignment="1" applyProtection="1">
      <alignment horizontal="center" vertical="center"/>
      <protection hidden="1"/>
    </xf>
    <xf numFmtId="0" fontId="5" fillId="0" borderId="120" xfId="0" applyFont="1" applyBorder="1" applyProtection="1">
      <protection hidden="1"/>
    </xf>
    <xf numFmtId="0" fontId="5" fillId="0" borderId="121" xfId="0" applyFont="1" applyBorder="1" applyProtection="1">
      <protection hidden="1"/>
    </xf>
    <xf numFmtId="1" fontId="5" fillId="8" borderId="13" xfId="0" applyNumberFormat="1" applyFont="1" applyFill="1" applyBorder="1" applyAlignment="1" applyProtection="1">
      <alignment horizontal="center"/>
      <protection hidden="1"/>
    </xf>
    <xf numFmtId="0" fontId="13" fillId="30" borderId="108" xfId="0" applyFont="1" applyFill="1" applyBorder="1" applyAlignment="1" applyProtection="1">
      <alignment horizontal="center" vertical="center"/>
      <protection hidden="1"/>
    </xf>
    <xf numFmtId="0" fontId="3" fillId="11" borderId="56" xfId="0" applyFont="1" applyFill="1" applyBorder="1" applyAlignment="1" applyProtection="1">
      <alignment horizontal="center" vertical="center"/>
      <protection hidden="1"/>
    </xf>
    <xf numFmtId="0" fontId="0" fillId="3" borderId="99" xfId="0" applyFill="1" applyBorder="1" applyAlignment="1" applyProtection="1">
      <alignment vertical="center"/>
      <protection hidden="1"/>
    </xf>
    <xf numFmtId="0" fontId="1" fillId="3" borderId="0" xfId="0" applyFont="1" applyFill="1" applyAlignment="1" applyProtection="1">
      <alignment horizontal="right"/>
      <protection hidden="1"/>
    </xf>
    <xf numFmtId="0" fontId="0" fillId="0" borderId="22" xfId="0" applyBorder="1"/>
    <xf numFmtId="0" fontId="1" fillId="29" borderId="0" xfId="0" applyFont="1" applyFill="1" applyAlignment="1" applyProtection="1">
      <alignment vertical="center"/>
      <protection hidden="1"/>
    </xf>
    <xf numFmtId="0" fontId="1" fillId="0" borderId="26" xfId="0" applyFont="1" applyBorder="1" applyAlignment="1" applyProtection="1">
      <alignment horizontal="left" vertical="center"/>
      <protection hidden="1"/>
    </xf>
    <xf numFmtId="165" fontId="1" fillId="0" borderId="0" xfId="7" applyNumberFormat="1" applyProtection="1">
      <protection hidden="1"/>
    </xf>
    <xf numFmtId="2" fontId="1" fillId="16" borderId="0" xfId="15" applyNumberFormat="1" applyFill="1" applyProtection="1">
      <protection hidden="1"/>
    </xf>
    <xf numFmtId="2" fontId="1" fillId="16" borderId="0" xfId="15" applyNumberFormat="1" applyFill="1"/>
    <xf numFmtId="165" fontId="9" fillId="29" borderId="0" xfId="0" applyNumberFormat="1" applyFont="1" applyFill="1" applyAlignment="1" applyProtection="1">
      <alignment vertical="center"/>
      <protection hidden="1"/>
    </xf>
    <xf numFmtId="0" fontId="1" fillId="0" borderId="118" xfId="0" applyFont="1" applyBorder="1" applyProtection="1">
      <protection hidden="1"/>
    </xf>
    <xf numFmtId="165" fontId="9" fillId="29" borderId="118" xfId="0" applyNumberFormat="1" applyFont="1" applyFill="1" applyBorder="1" applyAlignment="1" applyProtection="1">
      <alignment vertical="center"/>
      <protection hidden="1"/>
    </xf>
    <xf numFmtId="0" fontId="1" fillId="0" borderId="118" xfId="0" applyFont="1" applyBorder="1"/>
    <xf numFmtId="2" fontId="9" fillId="29" borderId="0" xfId="0" applyNumberFormat="1" applyFont="1" applyFill="1" applyAlignment="1" applyProtection="1">
      <alignment vertical="center"/>
      <protection hidden="1"/>
    </xf>
    <xf numFmtId="165" fontId="9" fillId="0" borderId="0" xfId="0" applyNumberFormat="1" applyFont="1" applyAlignment="1" applyProtection="1">
      <alignment horizontal="center" vertical="center"/>
      <protection hidden="1"/>
    </xf>
    <xf numFmtId="0" fontId="0" fillId="20" borderId="125" xfId="0" applyFill="1" applyBorder="1" applyProtection="1">
      <protection hidden="1"/>
    </xf>
    <xf numFmtId="0" fontId="5" fillId="20" borderId="125" xfId="0" applyFont="1" applyFill="1" applyBorder="1" applyProtection="1">
      <protection hidden="1"/>
    </xf>
    <xf numFmtId="0" fontId="0" fillId="0" borderId="125" xfId="0" applyBorder="1" applyProtection="1">
      <protection hidden="1"/>
    </xf>
    <xf numFmtId="0" fontId="5" fillId="0" borderId="126" xfId="0" applyFont="1" applyBorder="1" applyAlignment="1" applyProtection="1">
      <alignment horizontal="left" vertical="center"/>
      <protection hidden="1"/>
    </xf>
    <xf numFmtId="0" fontId="0" fillId="0" borderId="107" xfId="0" applyBorder="1" applyProtection="1">
      <protection hidden="1"/>
    </xf>
    <xf numFmtId="0" fontId="2" fillId="0" borderId="127" xfId="0" applyFont="1" applyBorder="1" applyAlignment="1" applyProtection="1">
      <alignment horizontal="center" vertical="center"/>
      <protection hidden="1"/>
    </xf>
    <xf numFmtId="0" fontId="0" fillId="0" borderId="96" xfId="0" applyBorder="1" applyProtection="1">
      <protection hidden="1"/>
    </xf>
    <xf numFmtId="0" fontId="0" fillId="0" borderId="128" xfId="0" applyBorder="1" applyProtection="1">
      <protection hidden="1"/>
    </xf>
    <xf numFmtId="0" fontId="0" fillId="0" borderId="31" xfId="0" applyBorder="1" applyProtection="1">
      <protection hidden="1"/>
    </xf>
    <xf numFmtId="0" fontId="20" fillId="0" borderId="15" xfId="0" applyFont="1" applyBorder="1" applyProtection="1">
      <protection hidden="1"/>
    </xf>
    <xf numFmtId="0" fontId="9" fillId="11" borderId="68" xfId="7" applyFont="1" applyFill="1" applyBorder="1" applyAlignment="1" applyProtection="1">
      <alignment horizontal="center" vertical="center"/>
      <protection hidden="1"/>
    </xf>
    <xf numFmtId="1" fontId="9" fillId="14" borderId="14" xfId="0" applyNumberFormat="1" applyFont="1" applyFill="1" applyBorder="1" applyAlignment="1" applyProtection="1">
      <alignment horizontal="center" vertical="center"/>
      <protection locked="0"/>
    </xf>
    <xf numFmtId="1" fontId="1" fillId="7" borderId="23" xfId="0" applyNumberFormat="1" applyFont="1" applyFill="1" applyBorder="1" applyAlignment="1" applyProtection="1">
      <alignment vertical="center"/>
      <protection hidden="1"/>
    </xf>
    <xf numFmtId="1" fontId="1" fillId="7" borderId="16" xfId="0" applyNumberFormat="1" applyFont="1" applyFill="1" applyBorder="1" applyAlignment="1" applyProtection="1">
      <alignment vertical="center"/>
      <protection hidden="1"/>
    </xf>
    <xf numFmtId="1" fontId="1" fillId="7" borderId="129" xfId="0" applyNumberFormat="1" applyFont="1" applyFill="1" applyBorder="1" applyAlignment="1" applyProtection="1">
      <alignment vertical="center"/>
      <protection hidden="1"/>
    </xf>
    <xf numFmtId="1" fontId="1" fillId="7" borderId="31" xfId="0" applyNumberFormat="1" applyFont="1" applyFill="1" applyBorder="1" applyAlignment="1" applyProtection="1">
      <alignment vertical="center"/>
      <protection hidden="1"/>
    </xf>
    <xf numFmtId="2" fontId="5" fillId="7" borderId="91" xfId="0" applyNumberFormat="1" applyFont="1" applyFill="1" applyBorder="1" applyAlignment="1" applyProtection="1">
      <alignment vertical="center"/>
      <protection hidden="1"/>
    </xf>
    <xf numFmtId="2" fontId="5" fillId="7" borderId="95" xfId="0" applyNumberFormat="1" applyFont="1" applyFill="1" applyBorder="1" applyAlignment="1" applyProtection="1">
      <alignment vertical="center"/>
      <protection hidden="1"/>
    </xf>
    <xf numFmtId="0" fontId="9" fillId="0" borderId="0" xfId="0" applyFont="1"/>
    <xf numFmtId="0" fontId="9" fillId="0" borderId="0" xfId="0" applyFont="1" applyAlignment="1" applyProtection="1">
      <alignment vertical="top"/>
      <protection hidden="1"/>
    </xf>
    <xf numFmtId="0" fontId="14" fillId="12" borderId="3" xfId="0" applyFont="1" applyFill="1" applyBorder="1" applyAlignment="1" applyProtection="1">
      <alignment horizontal="center" vertical="center"/>
      <protection hidden="1"/>
    </xf>
    <xf numFmtId="0" fontId="1" fillId="11" borderId="2" xfId="3" applyFont="1" applyFill="1" applyBorder="1" applyAlignment="1" applyProtection="1">
      <alignment horizontal="center" vertical="center"/>
      <protection hidden="1"/>
    </xf>
    <xf numFmtId="0" fontId="5" fillId="11" borderId="48" xfId="1" applyFill="1" applyBorder="1" applyAlignment="1" applyProtection="1">
      <alignment horizontal="center" vertical="center"/>
      <protection hidden="1"/>
    </xf>
    <xf numFmtId="0" fontId="2" fillId="35" borderId="8" xfId="0" applyFont="1" applyFill="1" applyBorder="1" applyAlignment="1" applyProtection="1">
      <alignment horizontal="center" vertical="center"/>
      <protection hidden="1"/>
    </xf>
    <xf numFmtId="12" fontId="2" fillId="35" borderId="24" xfId="0" applyNumberFormat="1" applyFont="1" applyFill="1" applyBorder="1" applyAlignment="1" applyProtection="1">
      <alignment horizontal="right" vertical="center"/>
      <protection hidden="1"/>
    </xf>
    <xf numFmtId="0" fontId="0" fillId="23" borderId="0" xfId="0" applyFill="1" applyAlignment="1" applyProtection="1">
      <alignment horizontal="center"/>
      <protection hidden="1"/>
    </xf>
    <xf numFmtId="0" fontId="83" fillId="36" borderId="19" xfId="0" applyFont="1" applyFill="1" applyBorder="1" applyAlignment="1" applyProtection="1">
      <alignment horizontal="center" vertical="center"/>
      <protection hidden="1"/>
    </xf>
    <xf numFmtId="0" fontId="83" fillId="36" borderId="33" xfId="0" applyFont="1" applyFill="1" applyBorder="1" applyAlignment="1" applyProtection="1">
      <alignment horizontal="center" vertical="center"/>
      <protection hidden="1"/>
    </xf>
    <xf numFmtId="0" fontId="83" fillId="36" borderId="21" xfId="0" applyFont="1" applyFill="1" applyBorder="1" applyAlignment="1" applyProtection="1">
      <alignment horizontal="center" vertical="center"/>
      <protection hidden="1"/>
    </xf>
    <xf numFmtId="0" fontId="83" fillId="31" borderId="19" xfId="0" applyFont="1" applyFill="1" applyBorder="1" applyAlignment="1" applyProtection="1">
      <alignment horizontal="center" vertical="center"/>
      <protection hidden="1"/>
    </xf>
    <xf numFmtId="0" fontId="83" fillId="31" borderId="22" xfId="0" applyFont="1" applyFill="1" applyBorder="1" applyAlignment="1" applyProtection="1">
      <alignment horizontal="center" vertical="center"/>
      <protection hidden="1"/>
    </xf>
    <xf numFmtId="0" fontId="83" fillId="31" borderId="33" xfId="0" applyFont="1" applyFill="1" applyBorder="1" applyAlignment="1" applyProtection="1">
      <alignment horizontal="center" vertical="center"/>
      <protection hidden="1"/>
    </xf>
    <xf numFmtId="0" fontId="94" fillId="36" borderId="47" xfId="1" applyFont="1" applyFill="1" applyBorder="1" applyAlignment="1" applyProtection="1">
      <alignment horizontal="center" vertical="center"/>
      <protection hidden="1"/>
    </xf>
    <xf numFmtId="0" fontId="94" fillId="34" borderId="47" xfId="1" applyFont="1" applyFill="1" applyBorder="1" applyAlignment="1" applyProtection="1">
      <alignment horizontal="center" vertical="center"/>
      <protection hidden="1"/>
    </xf>
    <xf numFmtId="165" fontId="0" fillId="0" borderId="0" xfId="0" applyNumberFormat="1" applyAlignment="1">
      <alignment horizontal="center" vertical="center"/>
    </xf>
    <xf numFmtId="0" fontId="94" fillId="36" borderId="13" xfId="1" applyFont="1" applyFill="1" applyBorder="1" applyAlignment="1" applyProtection="1">
      <alignment horizontal="center" vertical="center"/>
      <protection hidden="1"/>
    </xf>
    <xf numFmtId="0" fontId="94" fillId="37" borderId="13" xfId="1" applyFont="1" applyFill="1" applyBorder="1" applyAlignment="1" applyProtection="1">
      <alignment horizontal="center" vertical="center"/>
      <protection hidden="1"/>
    </xf>
    <xf numFmtId="0" fontId="94" fillId="34" borderId="13" xfId="1" applyFont="1" applyFill="1" applyBorder="1" applyAlignment="1" applyProtection="1">
      <alignment horizontal="center" vertical="center"/>
      <protection hidden="1"/>
    </xf>
    <xf numFmtId="0" fontId="83" fillId="37" borderId="19" xfId="0" applyFont="1" applyFill="1" applyBorder="1" applyAlignment="1" applyProtection="1">
      <alignment horizontal="center" vertical="center"/>
      <protection hidden="1"/>
    </xf>
    <xf numFmtId="0" fontId="83" fillId="37" borderId="22" xfId="0" applyFont="1" applyFill="1" applyBorder="1" applyAlignment="1" applyProtection="1">
      <alignment horizontal="center" vertical="center"/>
      <protection hidden="1"/>
    </xf>
    <xf numFmtId="0" fontId="83" fillId="37" borderId="33" xfId="0" applyFont="1" applyFill="1" applyBorder="1" applyAlignment="1" applyProtection="1">
      <alignment horizontal="center" vertical="center"/>
      <protection hidden="1"/>
    </xf>
    <xf numFmtId="0" fontId="94" fillId="37" borderId="47" xfId="1" applyFont="1" applyFill="1" applyBorder="1" applyAlignment="1" applyProtection="1">
      <alignment horizontal="center" vertical="center"/>
      <protection hidden="1"/>
    </xf>
    <xf numFmtId="0" fontId="95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2" fontId="1" fillId="17" borderId="18" xfId="0" applyNumberFormat="1" applyFont="1" applyFill="1" applyBorder="1" applyAlignment="1" applyProtection="1">
      <alignment vertical="center"/>
      <protection hidden="1"/>
    </xf>
    <xf numFmtId="0" fontId="98" fillId="0" borderId="0" xfId="0" applyFont="1" applyAlignment="1">
      <alignment vertical="top"/>
    </xf>
    <xf numFmtId="0" fontId="2" fillId="38" borderId="13" xfId="9" applyFont="1" applyFill="1" applyBorder="1" applyAlignment="1" applyProtection="1">
      <alignment horizontal="center" vertical="center"/>
      <protection locked="0"/>
    </xf>
    <xf numFmtId="0" fontId="1" fillId="38" borderId="13" xfId="0" applyFont="1" applyFill="1" applyBorder="1" applyAlignment="1" applyProtection="1">
      <alignment horizontal="center" vertical="center"/>
      <protection locked="0"/>
    </xf>
    <xf numFmtId="0" fontId="5" fillId="38" borderId="13" xfId="0" applyFont="1" applyFill="1" applyBorder="1" applyAlignment="1" applyProtection="1">
      <alignment horizontal="center" vertical="center"/>
      <protection locked="0"/>
    </xf>
    <xf numFmtId="165" fontId="1" fillId="38" borderId="24" xfId="0" applyNumberFormat="1" applyFont="1" applyFill="1" applyBorder="1" applyAlignment="1" applyProtection="1">
      <alignment vertical="center"/>
      <protection locked="0"/>
    </xf>
    <xf numFmtId="165" fontId="1" fillId="38" borderId="57" xfId="0" applyNumberFormat="1" applyFont="1" applyFill="1" applyBorder="1" applyAlignment="1" applyProtection="1">
      <alignment vertical="center"/>
      <protection locked="0"/>
    </xf>
    <xf numFmtId="2" fontId="1" fillId="38" borderId="15" xfId="9" applyNumberFormat="1" applyFill="1" applyBorder="1" applyAlignment="1" applyProtection="1">
      <alignment vertical="center"/>
      <protection locked="0"/>
    </xf>
    <xf numFmtId="175" fontId="3" fillId="38" borderId="122" xfId="9" applyNumberFormat="1" applyFont="1" applyFill="1" applyBorder="1" applyAlignment="1" applyProtection="1">
      <alignment horizontal="center" vertical="center"/>
      <protection locked="0"/>
    </xf>
    <xf numFmtId="165" fontId="5" fillId="38" borderId="24" xfId="0" applyNumberFormat="1" applyFont="1" applyFill="1" applyBorder="1" applyAlignment="1" applyProtection="1">
      <alignment vertical="center"/>
      <protection locked="0"/>
    </xf>
    <xf numFmtId="0" fontId="8" fillId="38" borderId="13" xfId="0" applyFont="1" applyFill="1" applyBorder="1" applyAlignment="1" applyProtection="1">
      <alignment horizontal="right" vertical="center"/>
      <protection locked="0"/>
    </xf>
    <xf numFmtId="2" fontId="73" fillId="0" borderId="0" xfId="0" applyNumberFormat="1" applyFont="1" applyAlignment="1">
      <alignment horizontal="center" vertical="center"/>
    </xf>
    <xf numFmtId="0" fontId="76" fillId="0" borderId="0" xfId="0" applyFont="1" applyAlignment="1">
      <alignment horizontal="center"/>
    </xf>
    <xf numFmtId="0" fontId="76" fillId="0" borderId="0" xfId="0" applyFont="1" applyAlignment="1">
      <alignment horizontal="center" vertical="center"/>
    </xf>
    <xf numFmtId="0" fontId="14" fillId="12" borderId="132" xfId="0" applyFont="1" applyFill="1" applyBorder="1" applyAlignment="1" applyProtection="1">
      <alignment horizontal="center" vertical="center"/>
      <protection hidden="1"/>
    </xf>
    <xf numFmtId="0" fontId="1" fillId="11" borderId="60" xfId="3" applyFont="1" applyFill="1" applyBorder="1" applyAlignment="1" applyProtection="1">
      <alignment horizontal="center" vertical="center"/>
      <protection hidden="1"/>
    </xf>
    <xf numFmtId="0" fontId="5" fillId="11" borderId="57" xfId="1" applyFill="1" applyBorder="1" applyAlignment="1" applyProtection="1">
      <alignment horizontal="center" vertical="center"/>
      <protection hidden="1"/>
    </xf>
    <xf numFmtId="2" fontId="1" fillId="38" borderId="24" xfId="9" applyNumberFormat="1" applyFill="1" applyBorder="1" applyAlignment="1" applyProtection="1">
      <alignment vertical="center"/>
      <protection locked="0"/>
    </xf>
    <xf numFmtId="2" fontId="0" fillId="0" borderId="0" xfId="0" applyNumberFormat="1" applyAlignment="1" applyProtection="1">
      <alignment horizontal="center" vertical="center"/>
      <protection hidden="1"/>
    </xf>
    <xf numFmtId="165" fontId="0" fillId="0" borderId="0" xfId="0" applyNumberFormat="1" applyAlignment="1" applyProtection="1">
      <alignment horizontal="center" vertical="center"/>
      <protection hidden="1"/>
    </xf>
    <xf numFmtId="0" fontId="1" fillId="38" borderId="133" xfId="0" applyFont="1" applyFill="1" applyBorder="1" applyAlignment="1" applyProtection="1">
      <alignment horizontal="center" vertical="center"/>
      <protection locked="0"/>
    </xf>
    <xf numFmtId="0" fontId="83" fillId="36" borderId="22" xfId="0" applyFont="1" applyFill="1" applyBorder="1" applyAlignment="1" applyProtection="1">
      <alignment horizontal="center" vertical="center"/>
      <protection hidden="1"/>
    </xf>
    <xf numFmtId="0" fontId="83" fillId="36" borderId="0" xfId="0" applyFont="1" applyFill="1" applyAlignment="1" applyProtection="1">
      <alignment horizontal="center" vertical="center"/>
      <protection hidden="1"/>
    </xf>
    <xf numFmtId="0" fontId="1" fillId="0" borderId="22" xfId="0" applyFont="1" applyBorder="1" applyAlignment="1" applyProtection="1">
      <alignment horizontal="left" vertical="center"/>
      <protection hidden="1"/>
    </xf>
    <xf numFmtId="0" fontId="53" fillId="0" borderId="0" xfId="0" applyFont="1" applyAlignment="1" applyProtection="1">
      <alignment vertical="center"/>
      <protection hidden="1"/>
    </xf>
    <xf numFmtId="0" fontId="51" fillId="0" borderId="0" xfId="0" applyFont="1" applyProtection="1">
      <protection hidden="1"/>
    </xf>
    <xf numFmtId="0" fontId="62" fillId="0" borderId="0" xfId="0" applyFont="1" applyProtection="1">
      <protection hidden="1"/>
    </xf>
    <xf numFmtId="0" fontId="52" fillId="0" borderId="0" xfId="0" applyFont="1" applyProtection="1">
      <protection hidden="1"/>
    </xf>
    <xf numFmtId="0" fontId="8" fillId="11" borderId="0" xfId="0" applyFont="1" applyFill="1" applyAlignment="1" applyProtection="1">
      <alignment horizontal="left"/>
      <protection hidden="1"/>
    </xf>
    <xf numFmtId="0" fontId="2" fillId="11" borderId="0" xfId="0" applyFont="1" applyFill="1" applyAlignment="1" applyProtection="1">
      <alignment horizontal="center"/>
      <protection hidden="1"/>
    </xf>
    <xf numFmtId="0" fontId="78" fillId="0" borderId="0" xfId="0" applyFont="1" applyAlignment="1" applyProtection="1">
      <alignment horizontal="center"/>
      <protection hidden="1"/>
    </xf>
    <xf numFmtId="0" fontId="1" fillId="2" borderId="31" xfId="0" applyFont="1" applyFill="1" applyBorder="1" applyAlignment="1" applyProtection="1">
      <alignment horizontal="right" vertical="center" wrapText="1"/>
      <protection hidden="1"/>
    </xf>
    <xf numFmtId="12" fontId="63" fillId="0" borderId="0" xfId="0" applyNumberFormat="1" applyFont="1" applyAlignment="1" applyProtection="1">
      <alignment horizontal="center" vertical="center"/>
      <protection hidden="1"/>
    </xf>
    <xf numFmtId="0" fontId="9" fillId="2" borderId="31" xfId="0" applyFont="1" applyFill="1" applyBorder="1" applyAlignment="1" applyProtection="1">
      <alignment horizontal="right" vertical="center" wrapText="1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2" fontId="9" fillId="35" borderId="66" xfId="0" applyNumberFormat="1" applyFont="1" applyFill="1" applyBorder="1" applyAlignment="1" applyProtection="1">
      <alignment vertical="center"/>
      <protection hidden="1"/>
    </xf>
    <xf numFmtId="2" fontId="9" fillId="21" borderId="66" xfId="0" applyNumberFormat="1" applyFont="1" applyFill="1" applyBorder="1" applyAlignment="1" applyProtection="1">
      <alignment vertical="center"/>
      <protection hidden="1"/>
    </xf>
    <xf numFmtId="2" fontId="73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2" fontId="9" fillId="35" borderId="0" xfId="0" applyNumberFormat="1" applyFont="1" applyFill="1" applyAlignment="1" applyProtection="1">
      <alignment vertical="center"/>
      <protection hidden="1"/>
    </xf>
    <xf numFmtId="2" fontId="9" fillId="21" borderId="0" xfId="0" applyNumberFormat="1" applyFont="1" applyFill="1" applyAlignment="1" applyProtection="1">
      <alignment vertical="center"/>
      <protection hidden="1"/>
    </xf>
    <xf numFmtId="9" fontId="5" fillId="38" borderId="13" xfId="0" applyNumberFormat="1" applyFont="1" applyFill="1" applyBorder="1" applyAlignment="1" applyProtection="1">
      <alignment horizontal="center" vertical="center"/>
      <protection locked="0"/>
    </xf>
    <xf numFmtId="0" fontId="9" fillId="35" borderId="0" xfId="0" applyFont="1" applyFill="1" applyProtection="1">
      <protection hidden="1"/>
    </xf>
    <xf numFmtId="0" fontId="1" fillId="39" borderId="0" xfId="0" applyFont="1" applyFill="1" applyProtection="1">
      <protection hidden="1"/>
    </xf>
    <xf numFmtId="0" fontId="0" fillId="39" borderId="0" xfId="0" applyFill="1" applyProtection="1">
      <protection hidden="1"/>
    </xf>
    <xf numFmtId="2" fontId="0" fillId="39" borderId="0" xfId="0" applyNumberFormat="1" applyFill="1" applyProtection="1">
      <protection hidden="1"/>
    </xf>
    <xf numFmtId="0" fontId="1" fillId="39" borderId="0" xfId="0" applyFont="1" applyFill="1" applyAlignment="1" applyProtection="1">
      <alignment horizontal="right"/>
      <protection hidden="1"/>
    </xf>
    <xf numFmtId="0" fontId="26" fillId="40" borderId="17" xfId="0" applyFont="1" applyFill="1" applyBorder="1" applyProtection="1">
      <protection hidden="1"/>
    </xf>
    <xf numFmtId="0" fontId="26" fillId="40" borderId="27" xfId="0" applyFont="1" applyFill="1" applyBorder="1" applyProtection="1">
      <protection hidden="1"/>
    </xf>
    <xf numFmtId="0" fontId="26" fillId="40" borderId="15" xfId="0" applyFont="1" applyFill="1" applyBorder="1" applyProtection="1">
      <protection hidden="1"/>
    </xf>
    <xf numFmtId="0" fontId="27" fillId="40" borderId="27" xfId="0" applyFont="1" applyFill="1" applyBorder="1" applyAlignment="1" applyProtection="1">
      <alignment vertical="top" wrapText="1"/>
      <protection hidden="1"/>
    </xf>
    <xf numFmtId="0" fontId="15" fillId="40" borderId="15" xfId="0" applyFont="1" applyFill="1" applyBorder="1" applyAlignment="1" applyProtection="1">
      <alignment horizontal="center" vertical="center"/>
      <protection hidden="1"/>
    </xf>
    <xf numFmtId="0" fontId="15" fillId="40" borderId="9" xfId="0" applyFont="1" applyFill="1" applyBorder="1" applyAlignment="1" applyProtection="1">
      <alignment horizontal="center" vertical="center"/>
      <protection hidden="1"/>
    </xf>
    <xf numFmtId="0" fontId="1" fillId="17" borderId="0" xfId="0" applyFont="1" applyFill="1" applyProtection="1">
      <protection hidden="1"/>
    </xf>
    <xf numFmtId="2" fontId="0" fillId="17" borderId="0" xfId="0" applyNumberFormat="1" applyFill="1" applyProtection="1">
      <protection hidden="1"/>
    </xf>
    <xf numFmtId="0" fontId="62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/>
      <protection hidden="1"/>
    </xf>
    <xf numFmtId="0" fontId="5" fillId="11" borderId="37" xfId="0" applyFont="1" applyFill="1" applyBorder="1" applyAlignment="1">
      <alignment horizontal="center"/>
    </xf>
    <xf numFmtId="0" fontId="0" fillId="11" borderId="0" xfId="0" applyFill="1"/>
    <xf numFmtId="0" fontId="5" fillId="11" borderId="0" xfId="0" applyFont="1" applyFill="1"/>
    <xf numFmtId="0" fontId="0" fillId="0" borderId="134" xfId="0" applyBorder="1" applyAlignment="1">
      <alignment vertical="center"/>
    </xf>
    <xf numFmtId="0" fontId="0" fillId="0" borderId="135" xfId="0" applyBorder="1" applyAlignment="1">
      <alignment vertical="center"/>
    </xf>
    <xf numFmtId="0" fontId="5" fillId="41" borderId="105" xfId="0" applyFont="1" applyFill="1" applyBorder="1"/>
    <xf numFmtId="0" fontId="5" fillId="41" borderId="105" xfId="0" applyFont="1" applyFill="1" applyBorder="1" applyAlignment="1">
      <alignment horizontal="center"/>
    </xf>
    <xf numFmtId="0" fontId="5" fillId="41" borderId="0" xfId="0" applyFont="1" applyFill="1"/>
    <xf numFmtId="0" fontId="5" fillId="41" borderId="107" xfId="0" applyFont="1" applyFill="1" applyBorder="1"/>
    <xf numFmtId="0" fontId="5" fillId="41" borderId="107" xfId="0" applyFont="1" applyFill="1" applyBorder="1" applyAlignment="1">
      <alignment horizontal="center"/>
    </xf>
    <xf numFmtId="0" fontId="36" fillId="41" borderId="47" xfId="0" applyFont="1" applyFill="1" applyBorder="1" applyAlignment="1">
      <alignment vertical="top"/>
    </xf>
    <xf numFmtId="0" fontId="36" fillId="41" borderId="30" xfId="0" applyFont="1" applyFill="1" applyBorder="1" applyAlignment="1">
      <alignment vertical="top"/>
    </xf>
    <xf numFmtId="0" fontId="36" fillId="41" borderId="30" xfId="0" applyFont="1" applyFill="1" applyBorder="1" applyAlignment="1">
      <alignment vertical="center"/>
    </xf>
    <xf numFmtId="0" fontId="36" fillId="41" borderId="23" xfId="0" applyFont="1" applyFill="1" applyBorder="1" applyAlignment="1">
      <alignment vertical="center"/>
    </xf>
    <xf numFmtId="0" fontId="36" fillId="41" borderId="15" xfId="0" applyFont="1" applyFill="1" applyBorder="1" applyAlignment="1">
      <alignment vertical="center"/>
    </xf>
    <xf numFmtId="0" fontId="15" fillId="41" borderId="14" xfId="0" applyFont="1" applyFill="1" applyBorder="1" applyAlignment="1">
      <alignment horizontal="center" vertical="center"/>
    </xf>
    <xf numFmtId="0" fontId="15" fillId="41" borderId="70" xfId="0" applyFont="1" applyFill="1" applyBorder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15" fillId="41" borderId="14" xfId="0" applyFont="1" applyFill="1" applyBorder="1" applyAlignment="1">
      <alignment horizontal="center" vertical="top"/>
    </xf>
    <xf numFmtId="0" fontId="15" fillId="41" borderId="30" xfId="0" applyFont="1" applyFill="1" applyBorder="1" applyAlignment="1">
      <alignment horizontal="center" vertical="center"/>
    </xf>
    <xf numFmtId="0" fontId="14" fillId="41" borderId="30" xfId="0" applyFont="1" applyFill="1" applyBorder="1" applyAlignment="1">
      <alignment horizontal="center" vertical="center"/>
    </xf>
    <xf numFmtId="0" fontId="15" fillId="41" borderId="47" xfId="0" applyFont="1" applyFill="1" applyBorder="1" applyAlignment="1">
      <alignment horizontal="center" vertical="center"/>
    </xf>
    <xf numFmtId="0" fontId="15" fillId="41" borderId="59" xfId="0" applyFont="1" applyFill="1" applyBorder="1" applyAlignment="1">
      <alignment horizontal="center" vertical="center"/>
    </xf>
    <xf numFmtId="0" fontId="15" fillId="41" borderId="79" xfId="0" applyFont="1" applyFill="1" applyBorder="1" applyAlignment="1">
      <alignment horizontal="center" vertical="center"/>
    </xf>
    <xf numFmtId="0" fontId="15" fillId="41" borderId="54" xfId="0" applyFont="1" applyFill="1" applyBorder="1" applyAlignment="1">
      <alignment horizontal="center" vertical="center"/>
    </xf>
    <xf numFmtId="0" fontId="15" fillId="41" borderId="68" xfId="0" applyFont="1" applyFill="1" applyBorder="1" applyAlignment="1">
      <alignment horizontal="center" vertical="center"/>
    </xf>
    <xf numFmtId="0" fontId="39" fillId="41" borderId="31" xfId="0" applyFont="1" applyFill="1" applyBorder="1" applyAlignment="1">
      <alignment vertical="center"/>
    </xf>
    <xf numFmtId="0" fontId="21" fillId="41" borderId="15" xfId="0" applyFont="1" applyFill="1" applyBorder="1" applyAlignment="1">
      <alignment vertical="top"/>
    </xf>
    <xf numFmtId="0" fontId="22" fillId="41" borderId="15" xfId="0" applyFont="1" applyFill="1" applyBorder="1" applyAlignment="1">
      <alignment vertical="top"/>
    </xf>
    <xf numFmtId="0" fontId="39" fillId="41" borderId="26" xfId="0" applyFont="1" applyFill="1" applyBorder="1" applyAlignment="1">
      <alignment horizontal="right" vertical="center"/>
    </xf>
    <xf numFmtId="0" fontId="13" fillId="41" borderId="23" xfId="0" applyFont="1" applyFill="1" applyBorder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20" fillId="41" borderId="30" xfId="0" applyFont="1" applyFill="1" applyBorder="1" applyAlignment="1">
      <alignment horizontal="center" vertical="center"/>
    </xf>
    <xf numFmtId="0" fontId="20" fillId="41" borderId="0" xfId="0" applyFont="1" applyFill="1" applyAlignment="1">
      <alignment horizontal="left" vertical="center"/>
    </xf>
    <xf numFmtId="0" fontId="22" fillId="41" borderId="0" xfId="0" applyFont="1" applyFill="1" applyAlignment="1">
      <alignment horizontal="center" vertical="center"/>
    </xf>
    <xf numFmtId="0" fontId="22" fillId="41" borderId="0" xfId="0" applyFont="1" applyFill="1" applyAlignment="1">
      <alignment vertical="top"/>
    </xf>
    <xf numFmtId="0" fontId="5" fillId="41" borderId="0" xfId="0" applyFont="1" applyFill="1" applyAlignment="1">
      <alignment horizontal="center"/>
    </xf>
    <xf numFmtId="0" fontId="0" fillId="41" borderId="47" xfId="0" applyFill="1" applyBorder="1"/>
    <xf numFmtId="0" fontId="0" fillId="41" borderId="30" xfId="0" applyFill="1" applyBorder="1"/>
    <xf numFmtId="0" fontId="0" fillId="41" borderId="30" xfId="0" applyFill="1" applyBorder="1" applyAlignment="1">
      <alignment vertical="center"/>
    </xf>
    <xf numFmtId="0" fontId="0" fillId="41" borderId="23" xfId="0" applyFill="1" applyBorder="1"/>
    <xf numFmtId="0" fontId="0" fillId="41" borderId="15" xfId="0" applyFill="1" applyBorder="1"/>
    <xf numFmtId="0" fontId="0" fillId="41" borderId="47" xfId="0" applyFill="1" applyBorder="1" applyProtection="1">
      <protection hidden="1"/>
    </xf>
    <xf numFmtId="0" fontId="0" fillId="41" borderId="30" xfId="0" applyFill="1" applyBorder="1" applyProtection="1">
      <protection hidden="1"/>
    </xf>
    <xf numFmtId="0" fontId="0" fillId="41" borderId="30" xfId="0" applyFill="1" applyBorder="1" applyAlignment="1" applyProtection="1">
      <alignment vertical="center"/>
      <protection hidden="1"/>
    </xf>
    <xf numFmtId="0" fontId="0" fillId="41" borderId="23" xfId="0" applyFill="1" applyBorder="1" applyProtection="1">
      <protection hidden="1"/>
    </xf>
    <xf numFmtId="0" fontId="0" fillId="41" borderId="15" xfId="0" applyFill="1" applyBorder="1" applyProtection="1">
      <protection hidden="1"/>
    </xf>
    <xf numFmtId="0" fontId="22" fillId="42" borderId="130" xfId="0" applyFont="1" applyFill="1" applyBorder="1" applyAlignment="1" applyProtection="1">
      <alignment horizontal="center" vertical="center"/>
      <protection hidden="1"/>
    </xf>
    <xf numFmtId="0" fontId="22" fillId="42" borderId="106" xfId="0" applyFont="1" applyFill="1" applyBorder="1" applyAlignment="1" applyProtection="1">
      <alignment horizontal="center" vertical="center"/>
      <protection hidden="1"/>
    </xf>
    <xf numFmtId="0" fontId="0" fillId="0" borderId="136" xfId="0" applyBorder="1" applyProtection="1">
      <protection hidden="1"/>
    </xf>
    <xf numFmtId="0" fontId="3" fillId="0" borderId="136" xfId="0" applyFont="1" applyBorder="1" applyProtection="1">
      <protection hidden="1"/>
    </xf>
    <xf numFmtId="0" fontId="1" fillId="0" borderId="137" xfId="0" applyFont="1" applyBorder="1" applyAlignment="1" applyProtection="1">
      <alignment horizontal="right" wrapText="1"/>
      <protection hidden="1"/>
    </xf>
    <xf numFmtId="0" fontId="0" fillId="0" borderId="137" xfId="0" applyBorder="1" applyProtection="1">
      <protection hidden="1"/>
    </xf>
    <xf numFmtId="0" fontId="3" fillId="0" borderId="137" xfId="0" applyFont="1" applyBorder="1" applyProtection="1">
      <protection hidden="1"/>
    </xf>
    <xf numFmtId="0" fontId="1" fillId="0" borderId="137" xfId="0" applyFont="1" applyBorder="1" applyAlignment="1" applyProtection="1">
      <alignment horizontal="right"/>
      <protection hidden="1"/>
    </xf>
    <xf numFmtId="9" fontId="1" fillId="38" borderId="138" xfId="0" applyNumberFormat="1" applyFont="1" applyFill="1" applyBorder="1" applyAlignment="1" applyProtection="1">
      <alignment horizontal="center" vertical="center"/>
      <protection locked="0"/>
    </xf>
    <xf numFmtId="0" fontId="0" fillId="0" borderId="81" xfId="0" applyBorder="1" applyProtection="1">
      <protection hidden="1"/>
    </xf>
    <xf numFmtId="0" fontId="0" fillId="0" borderId="139" xfId="0" applyBorder="1" applyAlignment="1" applyProtection="1">
      <alignment horizontal="right" vertical="center"/>
      <protection hidden="1"/>
    </xf>
    <xf numFmtId="165" fontId="1" fillId="38" borderId="13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02" xfId="0" applyFont="1" applyBorder="1" applyAlignment="1" applyProtection="1">
      <alignment horizontal="right" vertical="center"/>
      <protection hidden="1"/>
    </xf>
    <xf numFmtId="0" fontId="1" fillId="0" borderId="33" xfId="0" applyFont="1" applyBorder="1" applyAlignment="1" applyProtection="1">
      <alignment horizontal="right" vertical="center"/>
      <protection hidden="1"/>
    </xf>
    <xf numFmtId="2" fontId="5" fillId="16" borderId="13" xfId="0" applyNumberFormat="1" applyFont="1" applyFill="1" applyBorder="1" applyAlignment="1" applyProtection="1">
      <alignment vertical="center"/>
      <protection hidden="1"/>
    </xf>
    <xf numFmtId="2" fontId="5" fillId="16" borderId="9" xfId="0" applyNumberFormat="1" applyFont="1" applyFill="1" applyBorder="1" applyAlignment="1" applyProtection="1">
      <alignment vertical="center"/>
      <protection hidden="1"/>
    </xf>
    <xf numFmtId="1" fontId="5" fillId="16" borderId="14" xfId="0" applyNumberFormat="1" applyFont="1" applyFill="1" applyBorder="1" applyAlignment="1" applyProtection="1">
      <alignment horizontal="center" vertical="center"/>
      <protection hidden="1"/>
    </xf>
    <xf numFmtId="2" fontId="5" fillId="16" borderId="15" xfId="0" applyNumberFormat="1" applyFont="1" applyFill="1" applyBorder="1" applyAlignment="1" applyProtection="1">
      <alignment vertical="center"/>
      <protection hidden="1"/>
    </xf>
    <xf numFmtId="170" fontId="5" fillId="16" borderId="14" xfId="0" applyNumberFormat="1" applyFont="1" applyFill="1" applyBorder="1" applyAlignment="1" applyProtection="1">
      <alignment vertical="center"/>
      <protection hidden="1"/>
    </xf>
    <xf numFmtId="164" fontId="5" fillId="16" borderId="13" xfId="0" applyNumberFormat="1" applyFont="1" applyFill="1" applyBorder="1" applyAlignment="1" applyProtection="1">
      <alignment vertical="center"/>
      <protection hidden="1"/>
    </xf>
    <xf numFmtId="4" fontId="5" fillId="16" borderId="48" xfId="0" applyNumberFormat="1" applyFont="1" applyFill="1" applyBorder="1" applyAlignment="1" applyProtection="1">
      <alignment vertical="center"/>
      <protection hidden="1"/>
    </xf>
    <xf numFmtId="4" fontId="5" fillId="16" borderId="31" xfId="0" applyNumberFormat="1" applyFont="1" applyFill="1" applyBorder="1" applyAlignment="1" applyProtection="1">
      <alignment vertical="center"/>
      <protection hidden="1"/>
    </xf>
    <xf numFmtId="4" fontId="5" fillId="16" borderId="25" xfId="0" applyNumberFormat="1" applyFont="1" applyFill="1" applyBorder="1" applyAlignment="1" applyProtection="1">
      <alignment vertical="center"/>
      <protection hidden="1"/>
    </xf>
    <xf numFmtId="4" fontId="1" fillId="16" borderId="32" xfId="0" applyNumberFormat="1" applyFont="1" applyFill="1" applyBorder="1" applyAlignment="1" applyProtection="1">
      <alignment horizontal="right" vertical="center"/>
      <protection hidden="1"/>
    </xf>
    <xf numFmtId="173" fontId="5" fillId="16" borderId="24" xfId="0" applyNumberFormat="1" applyFont="1" applyFill="1" applyBorder="1" applyAlignment="1" applyProtection="1">
      <alignment vertical="center"/>
      <protection hidden="1"/>
    </xf>
    <xf numFmtId="2" fontId="5" fillId="16" borderId="8" xfId="0" applyNumberFormat="1" applyFont="1" applyFill="1" applyBorder="1" applyAlignment="1" applyProtection="1">
      <alignment vertical="center"/>
      <protection hidden="1"/>
    </xf>
    <xf numFmtId="2" fontId="2" fillId="16" borderId="57" xfId="0" applyNumberFormat="1" applyFont="1" applyFill="1" applyBorder="1" applyAlignment="1" applyProtection="1">
      <alignment vertical="center"/>
      <protection hidden="1"/>
    </xf>
    <xf numFmtId="2" fontId="2" fillId="16" borderId="24" xfId="0" applyNumberFormat="1" applyFont="1" applyFill="1" applyBorder="1" applyAlignment="1" applyProtection="1">
      <alignment vertical="center"/>
      <protection hidden="1"/>
    </xf>
    <xf numFmtId="2" fontId="5" fillId="16" borderId="32" xfId="0" applyNumberFormat="1" applyFont="1" applyFill="1" applyBorder="1" applyAlignment="1" applyProtection="1">
      <alignment vertical="center"/>
      <protection hidden="1"/>
    </xf>
    <xf numFmtId="0" fontId="83" fillId="26" borderId="31" xfId="0" applyFont="1" applyFill="1" applyBorder="1" applyAlignment="1" applyProtection="1">
      <alignment horizontal="left" vertical="center"/>
      <protection hidden="1"/>
    </xf>
    <xf numFmtId="0" fontId="97" fillId="26" borderId="26" xfId="0" quotePrefix="1" applyFont="1" applyFill="1" applyBorder="1" applyAlignment="1" applyProtection="1">
      <alignment horizontal="center" vertical="center"/>
      <protection hidden="1"/>
    </xf>
    <xf numFmtId="0" fontId="83" fillId="26" borderId="13" xfId="0" applyFont="1" applyFill="1" applyBorder="1" applyAlignment="1" applyProtection="1">
      <alignment horizontal="center" vertical="center"/>
      <protection hidden="1"/>
    </xf>
    <xf numFmtId="0" fontId="83" fillId="26" borderId="13" xfId="0" quotePrefix="1" applyFont="1" applyFill="1" applyBorder="1" applyAlignment="1" applyProtection="1">
      <alignment horizontal="center" vertical="center"/>
      <protection hidden="1"/>
    </xf>
    <xf numFmtId="0" fontId="11" fillId="16" borderId="13" xfId="0" applyFont="1" applyFill="1" applyBorder="1" applyAlignment="1" applyProtection="1">
      <alignment horizontal="center" vertical="center"/>
      <protection hidden="1"/>
    </xf>
    <xf numFmtId="164" fontId="11" fillId="16" borderId="13" xfId="0" applyNumberFormat="1" applyFont="1" applyFill="1" applyBorder="1" applyAlignment="1" applyProtection="1">
      <alignment horizontal="center" vertical="center"/>
      <protection hidden="1"/>
    </xf>
    <xf numFmtId="0" fontId="1" fillId="0" borderId="80" xfId="0" applyFont="1" applyBorder="1" applyAlignment="1" applyProtection="1">
      <alignment horizontal="right"/>
      <protection hidden="1"/>
    </xf>
    <xf numFmtId="0" fontId="1" fillId="0" borderId="27" xfId="0" applyFont="1" applyBorder="1" applyAlignment="1" applyProtection="1">
      <alignment horizontal="right"/>
      <protection hidden="1"/>
    </xf>
    <xf numFmtId="0" fontId="1" fillId="0" borderId="140" xfId="0" applyFont="1" applyBorder="1" applyAlignment="1" applyProtection="1">
      <alignment horizontal="right"/>
      <protection hidden="1"/>
    </xf>
    <xf numFmtId="0" fontId="1" fillId="0" borderId="109" xfId="0" applyFont="1" applyBorder="1" applyAlignment="1" applyProtection="1">
      <alignment horizontal="right"/>
      <protection hidden="1"/>
    </xf>
    <xf numFmtId="0" fontId="1" fillId="3" borderId="137" xfId="0" applyFont="1" applyFill="1" applyBorder="1" applyAlignment="1" applyProtection="1">
      <alignment horizontal="right" vertical="center"/>
      <protection hidden="1"/>
    </xf>
    <xf numFmtId="0" fontId="1" fillId="0" borderId="137" xfId="0" applyFont="1" applyBorder="1" applyAlignment="1" applyProtection="1">
      <alignment vertical="center"/>
      <protection hidden="1"/>
    </xf>
    <xf numFmtId="0" fontId="1" fillId="0" borderId="71" xfId="0" applyFont="1" applyBorder="1" applyAlignment="1" applyProtection="1">
      <alignment horizontal="right" vertical="center"/>
      <protection hidden="1"/>
    </xf>
    <xf numFmtId="0" fontId="1" fillId="0" borderId="141" xfId="0" applyFont="1" applyBorder="1" applyAlignment="1" applyProtection="1">
      <alignment horizontal="right"/>
      <protection hidden="1"/>
    </xf>
    <xf numFmtId="0" fontId="0" fillId="0" borderId="142" xfId="0" applyBorder="1" applyProtection="1">
      <protection hidden="1"/>
    </xf>
    <xf numFmtId="0" fontId="3" fillId="0" borderId="143" xfId="0" applyFont="1" applyBorder="1" applyProtection="1">
      <protection hidden="1"/>
    </xf>
    <xf numFmtId="0" fontId="1" fillId="0" borderId="144" xfId="0" applyFont="1" applyBorder="1" applyAlignment="1" applyProtection="1">
      <alignment horizontal="right"/>
      <protection hidden="1"/>
    </xf>
    <xf numFmtId="0" fontId="0" fillId="0" borderId="143" xfId="0" applyBorder="1" applyProtection="1">
      <protection hidden="1"/>
    </xf>
    <xf numFmtId="0" fontId="0" fillId="0" borderId="143" xfId="0" applyBorder="1" applyAlignment="1" applyProtection="1">
      <alignment horizontal="right" vertical="center"/>
      <protection hidden="1"/>
    </xf>
    <xf numFmtId="0" fontId="1" fillId="0" borderId="145" xfId="0" applyFont="1" applyBorder="1" applyAlignment="1" applyProtection="1">
      <alignment horizontal="right" vertical="center"/>
      <protection hidden="1"/>
    </xf>
    <xf numFmtId="0" fontId="1" fillId="0" borderId="123" xfId="0" applyFont="1" applyBorder="1" applyAlignment="1" applyProtection="1">
      <alignment horizontal="right"/>
      <protection hidden="1"/>
    </xf>
    <xf numFmtId="0" fontId="0" fillId="0" borderId="124" xfId="0" applyBorder="1" applyProtection="1">
      <protection hidden="1"/>
    </xf>
    <xf numFmtId="0" fontId="1" fillId="0" borderId="88" xfId="0" applyFont="1" applyBorder="1" applyAlignment="1" applyProtection="1">
      <alignment horizontal="right"/>
      <protection hidden="1"/>
    </xf>
    <xf numFmtId="0" fontId="3" fillId="0" borderId="80" xfId="0" applyFont="1" applyBorder="1" applyProtection="1">
      <protection hidden="1"/>
    </xf>
    <xf numFmtId="0" fontId="3" fillId="0" borderId="81" xfId="0" applyFont="1" applyBorder="1" applyProtection="1">
      <protection hidden="1"/>
    </xf>
    <xf numFmtId="0" fontId="5" fillId="0" borderId="17" xfId="0" applyFont="1" applyBorder="1"/>
    <xf numFmtId="0" fontId="5" fillId="20" borderId="110" xfId="0" applyFont="1" applyFill="1" applyBorder="1" applyAlignment="1" applyProtection="1">
      <alignment vertical="center"/>
      <protection hidden="1"/>
    </xf>
    <xf numFmtId="0" fontId="9" fillId="11" borderId="3" xfId="0" applyFont="1" applyFill="1" applyBorder="1" applyAlignment="1">
      <alignment horizontal="left" vertical="center" wrapText="1"/>
    </xf>
    <xf numFmtId="0" fontId="49" fillId="12" borderId="5" xfId="0" applyFont="1" applyFill="1" applyBorder="1" applyAlignment="1" applyProtection="1">
      <alignment horizontal="center" vertical="center"/>
      <protection hidden="1"/>
    </xf>
    <xf numFmtId="0" fontId="26" fillId="43" borderId="15" xfId="0" applyFont="1" applyFill="1" applyBorder="1" applyProtection="1">
      <protection hidden="1"/>
    </xf>
    <xf numFmtId="0" fontId="20" fillId="43" borderId="15" xfId="0" applyFont="1" applyFill="1" applyBorder="1" applyProtection="1">
      <protection hidden="1"/>
    </xf>
    <xf numFmtId="0" fontId="40" fillId="43" borderId="15" xfId="0" applyFont="1" applyFill="1" applyBorder="1" applyAlignment="1" applyProtection="1">
      <alignment vertical="center"/>
      <protection hidden="1"/>
    </xf>
    <xf numFmtId="0" fontId="14" fillId="43" borderId="13" xfId="0" applyFont="1" applyFill="1" applyBorder="1" applyAlignment="1" applyProtection="1">
      <alignment horizontal="center" vertical="center"/>
      <protection hidden="1"/>
    </xf>
    <xf numFmtId="0" fontId="5" fillId="43" borderId="0" xfId="0" applyFont="1" applyFill="1" applyProtection="1">
      <protection hidden="1"/>
    </xf>
    <xf numFmtId="0" fontId="0" fillId="43" borderId="0" xfId="0" applyFill="1" applyProtection="1">
      <protection hidden="1"/>
    </xf>
    <xf numFmtId="0" fontId="14" fillId="43" borderId="72" xfId="0" applyFont="1" applyFill="1" applyBorder="1" applyAlignment="1" applyProtection="1">
      <alignment horizontal="center" vertical="center"/>
      <protection hidden="1"/>
    </xf>
    <xf numFmtId="0" fontId="14" fillId="43" borderId="72" xfId="0" applyFont="1" applyFill="1" applyBorder="1" applyAlignment="1" applyProtection="1">
      <alignment vertical="center"/>
      <protection hidden="1"/>
    </xf>
    <xf numFmtId="0" fontId="26" fillId="43" borderId="31" xfId="0" applyFont="1" applyFill="1" applyBorder="1" applyProtection="1">
      <protection hidden="1"/>
    </xf>
    <xf numFmtId="0" fontId="17" fillId="43" borderId="23" xfId="0" applyFont="1" applyFill="1" applyBorder="1" applyAlignment="1" applyProtection="1">
      <alignment horizontal="left" vertical="center"/>
      <protection hidden="1"/>
    </xf>
    <xf numFmtId="0" fontId="17" fillId="43" borderId="9" xfId="0" applyFont="1" applyFill="1" applyBorder="1" applyAlignment="1" applyProtection="1">
      <alignment horizontal="left" vertical="center"/>
      <protection hidden="1"/>
    </xf>
    <xf numFmtId="0" fontId="22" fillId="43" borderId="9" xfId="0" applyFont="1" applyFill="1" applyBorder="1" applyAlignment="1" applyProtection="1">
      <alignment horizontal="center" vertical="center"/>
      <protection hidden="1"/>
    </xf>
    <xf numFmtId="0" fontId="59" fillId="43" borderId="9" xfId="0" applyFont="1" applyFill="1" applyBorder="1" applyAlignment="1" applyProtection="1">
      <alignment horizontal="center" vertical="center"/>
      <protection hidden="1"/>
    </xf>
    <xf numFmtId="167" fontId="3" fillId="43" borderId="27" xfId="0" applyNumberFormat="1" applyFont="1" applyFill="1" applyBorder="1" applyAlignment="1" applyProtection="1">
      <alignment horizontal="center" vertical="center"/>
      <protection hidden="1"/>
    </xf>
    <xf numFmtId="0" fontId="3" fillId="43" borderId="48" xfId="0" applyFont="1" applyFill="1" applyBorder="1" applyAlignment="1" applyProtection="1">
      <alignment horizontal="center" vertical="center"/>
      <protection hidden="1"/>
    </xf>
    <xf numFmtId="0" fontId="49" fillId="44" borderId="31" xfId="0" quotePrefix="1" applyFont="1" applyFill="1" applyBorder="1" applyAlignment="1" applyProtection="1">
      <alignment vertical="center"/>
      <protection hidden="1"/>
    </xf>
    <xf numFmtId="0" fontId="20" fillId="44" borderId="15" xfId="0" applyFont="1" applyFill="1" applyBorder="1" applyProtection="1">
      <protection hidden="1"/>
    </xf>
    <xf numFmtId="0" fontId="20" fillId="44" borderId="26" xfId="0" applyFont="1" applyFill="1" applyBorder="1" applyProtection="1">
      <protection hidden="1"/>
    </xf>
    <xf numFmtId="0" fontId="22" fillId="40" borderId="14" xfId="0" applyFont="1" applyFill="1" applyBorder="1" applyAlignment="1" applyProtection="1">
      <alignment horizontal="center" vertical="center"/>
      <protection hidden="1"/>
    </xf>
    <xf numFmtId="0" fontId="15" fillId="40" borderId="48" xfId="0" applyFont="1" applyFill="1" applyBorder="1" applyAlignment="1" applyProtection="1">
      <alignment horizontal="center" vertical="center"/>
      <protection hidden="1"/>
    </xf>
    <xf numFmtId="0" fontId="0" fillId="40" borderId="0" xfId="0" applyFill="1" applyProtection="1">
      <protection hidden="1"/>
    </xf>
    <xf numFmtId="0" fontId="22" fillId="40" borderId="13" xfId="0" applyFont="1" applyFill="1" applyBorder="1" applyAlignment="1" applyProtection="1">
      <alignment horizontal="center" vertical="center"/>
      <protection hidden="1"/>
    </xf>
    <xf numFmtId="0" fontId="105" fillId="40" borderId="0" xfId="0" applyFont="1" applyFill="1" applyAlignment="1">
      <alignment vertical="top"/>
    </xf>
    <xf numFmtId="0" fontId="76" fillId="40" borderId="0" xfId="0" applyFont="1" applyFill="1"/>
    <xf numFmtId="0" fontId="105" fillId="44" borderId="0" xfId="0" applyFont="1" applyFill="1" applyAlignment="1">
      <alignment vertical="top"/>
    </xf>
    <xf numFmtId="0" fontId="76" fillId="44" borderId="0" xfId="0" applyFont="1" applyFill="1"/>
    <xf numFmtId="0" fontId="106" fillId="44" borderId="0" xfId="0" applyFont="1" applyFill="1" applyAlignment="1">
      <alignment vertical="center"/>
    </xf>
    <xf numFmtId="0" fontId="106" fillId="44" borderId="0" xfId="0" applyFont="1" applyFill="1" applyAlignment="1" applyProtection="1">
      <alignment vertical="center"/>
      <protection hidden="1"/>
    </xf>
    <xf numFmtId="0" fontId="3" fillId="2" borderId="146" xfId="0" applyFont="1" applyFill="1" applyBorder="1" applyAlignment="1" applyProtection="1">
      <alignment horizontal="center"/>
      <protection hidden="1"/>
    </xf>
    <xf numFmtId="0" fontId="9" fillId="11" borderId="3" xfId="0" quotePrefix="1" applyFont="1" applyFill="1" applyBorder="1" applyAlignment="1">
      <alignment horizontal="left" vertical="center" wrapText="1" indent="1"/>
    </xf>
    <xf numFmtId="0" fontId="9" fillId="11" borderId="48" xfId="0" quotePrefix="1" applyFont="1" applyFill="1" applyBorder="1" applyAlignment="1">
      <alignment horizontal="left" vertical="center" wrapText="1" indent="1"/>
    </xf>
    <xf numFmtId="0" fontId="9" fillId="11" borderId="0" xfId="0" applyFont="1" applyFill="1" applyAlignment="1">
      <alignment horizontal="justify" vertical="top"/>
    </xf>
    <xf numFmtId="0" fontId="49" fillId="46" borderId="47" xfId="0" applyFont="1" applyFill="1" applyBorder="1" applyAlignment="1" applyProtection="1">
      <alignment horizontal="center"/>
      <protection hidden="1"/>
    </xf>
    <xf numFmtId="0" fontId="14" fillId="46" borderId="27" xfId="0" applyFont="1" applyFill="1" applyBorder="1" applyAlignment="1" applyProtection="1">
      <alignment horizontal="center" vertical="center"/>
      <protection hidden="1"/>
    </xf>
    <xf numFmtId="0" fontId="49" fillId="46" borderId="47" xfId="0" applyFont="1" applyFill="1" applyBorder="1" applyAlignment="1" applyProtection="1">
      <alignment horizontal="center" vertical="center"/>
      <protection hidden="1"/>
    </xf>
    <xf numFmtId="0" fontId="49" fillId="46" borderId="30" xfId="0" applyFont="1" applyFill="1" applyBorder="1" applyAlignment="1" applyProtection="1">
      <alignment horizontal="center" vertical="center"/>
      <protection hidden="1"/>
    </xf>
    <xf numFmtId="0" fontId="49" fillId="46" borderId="3" xfId="0" applyFont="1" applyFill="1" applyBorder="1" applyAlignment="1" applyProtection="1">
      <alignment horizontal="center" vertical="center"/>
      <protection hidden="1"/>
    </xf>
    <xf numFmtId="0" fontId="49" fillId="46" borderId="16" xfId="0" applyFont="1" applyFill="1" applyBorder="1" applyAlignment="1" applyProtection="1">
      <alignment horizontal="right" vertical="center"/>
      <protection hidden="1"/>
    </xf>
    <xf numFmtId="0" fontId="49" fillId="46" borderId="47" xfId="7" applyFont="1" applyFill="1" applyBorder="1" applyAlignment="1">
      <alignment horizontal="center" vertical="center"/>
    </xf>
    <xf numFmtId="0" fontId="49" fillId="46" borderId="4" xfId="0" applyFont="1" applyFill="1" applyBorder="1" applyAlignment="1" applyProtection="1">
      <alignment horizontal="center" vertical="center"/>
      <protection hidden="1"/>
    </xf>
    <xf numFmtId="0" fontId="49" fillId="46" borderId="51" xfId="0" applyFont="1" applyFill="1" applyBorder="1" applyAlignment="1" applyProtection="1">
      <alignment horizontal="center" vertical="center"/>
      <protection hidden="1"/>
    </xf>
    <xf numFmtId="0" fontId="49" fillId="46" borderId="58" xfId="0" applyFont="1" applyFill="1" applyBorder="1" applyAlignment="1" applyProtection="1">
      <alignment horizontal="center" vertical="center"/>
      <protection hidden="1"/>
    </xf>
    <xf numFmtId="0" fontId="49" fillId="46" borderId="59" xfId="0" applyFont="1" applyFill="1" applyBorder="1" applyAlignment="1" applyProtection="1">
      <alignment horizontal="center" vertical="center" wrapText="1"/>
      <protection hidden="1"/>
    </xf>
    <xf numFmtId="0" fontId="49" fillId="46" borderId="59" xfId="0" applyFont="1" applyFill="1" applyBorder="1" applyAlignment="1" applyProtection="1">
      <alignment horizontal="center" vertical="center"/>
      <protection hidden="1"/>
    </xf>
    <xf numFmtId="0" fontId="49" fillId="46" borderId="2" xfId="0" applyFont="1" applyFill="1" applyBorder="1" applyAlignment="1" applyProtection="1">
      <alignment horizontal="center" vertical="center"/>
      <protection hidden="1"/>
    </xf>
    <xf numFmtId="0" fontId="49" fillId="46" borderId="60" xfId="0" applyFont="1" applyFill="1" applyBorder="1" applyAlignment="1" applyProtection="1">
      <alignment horizontal="center" vertical="center"/>
      <protection hidden="1"/>
    </xf>
    <xf numFmtId="0" fontId="49" fillId="46" borderId="52" xfId="0" applyFont="1" applyFill="1" applyBorder="1" applyAlignment="1" applyProtection="1">
      <alignment horizontal="center" vertical="center"/>
      <protection hidden="1"/>
    </xf>
    <xf numFmtId="0" fontId="49" fillId="46" borderId="5" xfId="0" applyFont="1" applyFill="1" applyBorder="1" applyAlignment="1" applyProtection="1">
      <alignment horizontal="center" vertical="center"/>
      <protection hidden="1"/>
    </xf>
    <xf numFmtId="0" fontId="49" fillId="46" borderId="74" xfId="0" applyFont="1" applyFill="1" applyBorder="1" applyAlignment="1" applyProtection="1">
      <alignment horizontal="center" vertical="center"/>
      <protection hidden="1"/>
    </xf>
    <xf numFmtId="0" fontId="14" fillId="46" borderId="59" xfId="7" applyFont="1" applyFill="1" applyBorder="1" applyAlignment="1">
      <alignment horizontal="center" vertical="center"/>
    </xf>
    <xf numFmtId="0" fontId="22" fillId="46" borderId="4" xfId="0" applyFont="1" applyFill="1" applyBorder="1" applyAlignment="1" applyProtection="1">
      <alignment horizontal="center" vertical="center"/>
      <protection hidden="1"/>
    </xf>
    <xf numFmtId="173" fontId="5" fillId="16" borderId="31" xfId="0" applyNumberFormat="1" applyFont="1" applyFill="1" applyBorder="1" applyAlignment="1" applyProtection="1">
      <alignment vertical="center"/>
      <protection hidden="1"/>
    </xf>
    <xf numFmtId="0" fontId="1" fillId="11" borderId="78" xfId="0" applyFont="1" applyFill="1" applyBorder="1" applyAlignment="1" applyProtection="1">
      <alignment horizontal="center" vertical="center"/>
      <protection hidden="1"/>
    </xf>
    <xf numFmtId="0" fontId="5" fillId="11" borderId="147" xfId="0" applyFont="1" applyFill="1" applyBorder="1" applyAlignment="1" applyProtection="1">
      <alignment horizontal="center" vertical="center"/>
      <protection hidden="1"/>
    </xf>
    <xf numFmtId="2" fontId="5" fillId="16" borderId="57" xfId="0" applyNumberFormat="1" applyFont="1" applyFill="1" applyBorder="1" applyAlignment="1" applyProtection="1">
      <alignment vertical="center"/>
      <protection hidden="1"/>
    </xf>
    <xf numFmtId="2" fontId="5" fillId="16" borderId="55" xfId="0" applyNumberFormat="1" applyFont="1" applyFill="1" applyBorder="1" applyAlignment="1" applyProtection="1">
      <alignment vertical="center"/>
      <protection hidden="1"/>
    </xf>
    <xf numFmtId="0" fontId="1" fillId="0" borderId="0" xfId="0" quotePrefix="1" applyFont="1" applyAlignment="1">
      <alignment vertical="top"/>
    </xf>
    <xf numFmtId="0" fontId="108" fillId="46" borderId="60" xfId="0" applyFont="1" applyFill="1" applyBorder="1" applyAlignment="1" applyProtection="1">
      <alignment horizontal="center" vertical="center"/>
      <protection hidden="1"/>
    </xf>
    <xf numFmtId="0" fontId="108" fillId="46" borderId="58" xfId="0" applyFont="1" applyFill="1" applyBorder="1" applyAlignment="1" applyProtection="1">
      <alignment horizontal="center" vertical="center"/>
      <protection hidden="1"/>
    </xf>
    <xf numFmtId="0" fontId="1" fillId="11" borderId="13" xfId="0" applyFont="1" applyFill="1" applyBorder="1" applyAlignment="1" applyProtection="1">
      <alignment horizontal="center"/>
      <protection hidden="1"/>
    </xf>
    <xf numFmtId="0" fontId="11" fillId="11" borderId="31" xfId="0" applyFont="1" applyFill="1" applyBorder="1" applyAlignment="1" applyProtection="1">
      <alignment horizontal="center" vertical="center"/>
      <protection hidden="1"/>
    </xf>
    <xf numFmtId="0" fontId="11" fillId="11" borderId="64" xfId="0" applyFont="1" applyFill="1" applyBorder="1" applyAlignment="1" applyProtection="1">
      <alignment horizontal="center" vertical="center"/>
      <protection hidden="1"/>
    </xf>
    <xf numFmtId="165" fontId="11" fillId="11" borderId="65" xfId="0" applyNumberFormat="1" applyFont="1" applyFill="1" applyBorder="1" applyAlignment="1" applyProtection="1">
      <alignment horizontal="left" vertical="center"/>
      <protection hidden="1"/>
    </xf>
    <xf numFmtId="0" fontId="11" fillId="11" borderId="4" xfId="0" applyFont="1" applyFill="1" applyBorder="1" applyAlignment="1" applyProtection="1">
      <alignment horizontal="center" vertical="center"/>
      <protection hidden="1"/>
    </xf>
    <xf numFmtId="0" fontId="11" fillId="11" borderId="74" xfId="0" applyFont="1" applyFill="1" applyBorder="1" applyAlignment="1" applyProtection="1">
      <alignment horizontal="center" vertical="center"/>
      <protection hidden="1"/>
    </xf>
    <xf numFmtId="0" fontId="1" fillId="11" borderId="2" xfId="0" applyFont="1" applyFill="1" applyBorder="1" applyAlignment="1" applyProtection="1">
      <alignment horizontal="center" vertical="center" wrapText="1"/>
      <protection hidden="1"/>
    </xf>
    <xf numFmtId="0" fontId="11" fillId="11" borderId="60" xfId="0" applyFont="1" applyFill="1" applyBorder="1" applyAlignment="1" applyProtection="1">
      <alignment horizontal="center" vertical="center"/>
      <protection hidden="1"/>
    </xf>
    <xf numFmtId="0" fontId="14" fillId="46" borderId="30" xfId="0" applyFont="1" applyFill="1" applyBorder="1" applyAlignment="1" applyProtection="1">
      <alignment horizontal="center" vertical="center"/>
      <protection hidden="1"/>
    </xf>
    <xf numFmtId="0" fontId="11" fillId="11" borderId="53" xfId="4" applyFont="1" applyFill="1" applyBorder="1" applyAlignment="1" applyProtection="1">
      <alignment horizontal="center" vertical="center"/>
      <protection hidden="1"/>
    </xf>
    <xf numFmtId="165" fontId="11" fillId="11" borderId="53" xfId="4" applyNumberFormat="1" applyFont="1" applyFill="1" applyBorder="1" applyAlignment="1" applyProtection="1">
      <alignment horizontal="left" vertical="center"/>
      <protection hidden="1"/>
    </xf>
    <xf numFmtId="0" fontId="11" fillId="11" borderId="63" xfId="4" applyFont="1" applyFill="1" applyBorder="1" applyAlignment="1" applyProtection="1">
      <alignment horizontal="right" vertical="center"/>
      <protection hidden="1"/>
    </xf>
    <xf numFmtId="165" fontId="11" fillId="11" borderId="53" xfId="0" applyNumberFormat="1" applyFont="1" applyFill="1" applyBorder="1" applyAlignment="1" applyProtection="1">
      <alignment horizontal="center" vertical="center"/>
      <protection hidden="1"/>
    </xf>
    <xf numFmtId="165" fontId="11" fillId="11" borderId="53" xfId="0" applyNumberFormat="1" applyFont="1" applyFill="1" applyBorder="1" applyAlignment="1" applyProtection="1">
      <alignment horizontal="left" vertical="center"/>
      <protection hidden="1"/>
    </xf>
    <xf numFmtId="165" fontId="11" fillId="11" borderId="63" xfId="0" applyNumberFormat="1" applyFont="1" applyFill="1" applyBorder="1" applyAlignment="1" applyProtection="1">
      <alignment horizontal="right" vertical="center"/>
      <protection hidden="1"/>
    </xf>
    <xf numFmtId="12" fontId="2" fillId="17" borderId="24" xfId="0" applyNumberFormat="1" applyFont="1" applyFill="1" applyBorder="1" applyAlignment="1" applyProtection="1">
      <alignment horizontal="center" vertical="center"/>
      <protection hidden="1"/>
    </xf>
    <xf numFmtId="12" fontId="2" fillId="17" borderId="32" xfId="0" applyNumberFormat="1" applyFont="1" applyFill="1" applyBorder="1" applyAlignment="1" applyProtection="1">
      <alignment horizontal="center" vertical="center"/>
      <protection hidden="1"/>
    </xf>
    <xf numFmtId="0" fontId="0" fillId="0" borderId="124" xfId="0" applyBorder="1" applyAlignment="1" applyProtection="1">
      <alignment vertical="center"/>
      <protection hidden="1"/>
    </xf>
    <xf numFmtId="0" fontId="0" fillId="0" borderId="143" xfId="0" applyBorder="1" applyAlignment="1" applyProtection="1">
      <alignment vertical="center"/>
      <protection hidden="1"/>
    </xf>
    <xf numFmtId="0" fontId="0" fillId="0" borderId="80" xfId="0" applyBorder="1" applyAlignment="1" applyProtection="1">
      <alignment vertical="center"/>
      <protection hidden="1"/>
    </xf>
    <xf numFmtId="0" fontId="0" fillId="0" borderId="27" xfId="0" applyBorder="1" applyAlignment="1" applyProtection="1">
      <alignment vertical="center"/>
      <protection hidden="1"/>
    </xf>
    <xf numFmtId="0" fontId="0" fillId="0" borderId="136" xfId="0" applyBorder="1" applyAlignment="1" applyProtection="1">
      <alignment vertical="center"/>
      <protection hidden="1"/>
    </xf>
    <xf numFmtId="0" fontId="0" fillId="0" borderId="137" xfId="0" applyBorder="1" applyAlignment="1" applyProtection="1">
      <alignment vertical="center"/>
      <protection hidden="1"/>
    </xf>
    <xf numFmtId="0" fontId="0" fillId="0" borderId="109" xfId="0" applyBorder="1" applyAlignment="1" applyProtection="1">
      <alignment vertical="center"/>
      <protection hidden="1"/>
    </xf>
    <xf numFmtId="0" fontId="1" fillId="11" borderId="5" xfId="0" applyFont="1" applyFill="1" applyBorder="1" applyAlignment="1" applyProtection="1">
      <alignment horizontal="left" vertical="center"/>
      <protection hidden="1"/>
    </xf>
    <xf numFmtId="0" fontId="1" fillId="11" borderId="64" xfId="0" applyFont="1" applyFill="1" applyBorder="1" applyAlignment="1" applyProtection="1">
      <alignment horizontal="center"/>
      <protection hidden="1"/>
    </xf>
    <xf numFmtId="1" fontId="0" fillId="0" borderId="31" xfId="0" applyNumberFormat="1" applyBorder="1" applyProtection="1">
      <protection hidden="1"/>
    </xf>
    <xf numFmtId="0" fontId="73" fillId="0" borderId="22" xfId="0" applyFont="1" applyBorder="1" applyAlignment="1" applyProtection="1">
      <alignment horizontal="left"/>
      <protection hidden="1"/>
    </xf>
    <xf numFmtId="0" fontId="5" fillId="0" borderId="148" xfId="0" applyFont="1" applyBorder="1" applyProtection="1">
      <protection hidden="1"/>
    </xf>
    <xf numFmtId="0" fontId="1" fillId="3" borderId="149" xfId="0" applyFont="1" applyFill="1" applyBorder="1" applyAlignment="1" applyProtection="1">
      <alignment horizontal="right" vertical="center"/>
      <protection hidden="1"/>
    </xf>
    <xf numFmtId="0" fontId="110" fillId="0" borderId="0" xfId="0" applyFont="1"/>
    <xf numFmtId="165" fontId="3" fillId="47" borderId="0" xfId="0" applyNumberFormat="1" applyFont="1" applyFill="1" applyProtection="1">
      <protection hidden="1"/>
    </xf>
    <xf numFmtId="2" fontId="1" fillId="48" borderId="0" xfId="15" applyNumberFormat="1" applyFill="1"/>
    <xf numFmtId="0" fontId="5" fillId="47" borderId="0" xfId="0" applyFont="1" applyFill="1" applyProtection="1">
      <protection hidden="1"/>
    </xf>
    <xf numFmtId="0" fontId="9" fillId="47" borderId="0" xfId="0" applyFont="1" applyFill="1" applyProtection="1">
      <protection hidden="1"/>
    </xf>
    <xf numFmtId="2" fontId="2" fillId="16" borderId="85" xfId="0" applyNumberFormat="1" applyFont="1" applyFill="1" applyBorder="1" applyAlignment="1" applyProtection="1">
      <alignment horizontal="center" vertical="center"/>
      <protection hidden="1"/>
    </xf>
    <xf numFmtId="0" fontId="5" fillId="16" borderId="26" xfId="0" applyFont="1" applyFill="1" applyBorder="1" applyProtection="1">
      <protection hidden="1"/>
    </xf>
    <xf numFmtId="2" fontId="2" fillId="16" borderId="15" xfId="0" applyNumberFormat="1" applyFont="1" applyFill="1" applyBorder="1" applyAlignment="1" applyProtection="1">
      <alignment horizontal="center" vertical="center"/>
      <protection hidden="1"/>
    </xf>
    <xf numFmtId="0" fontId="0" fillId="16" borderId="26" xfId="0" applyFill="1" applyBorder="1" applyAlignment="1" applyProtection="1">
      <alignment vertical="center"/>
      <protection hidden="1"/>
    </xf>
    <xf numFmtId="0" fontId="1" fillId="11" borderId="82" xfId="0" applyFont="1" applyFill="1" applyBorder="1" applyAlignment="1" applyProtection="1">
      <alignment horizontal="center" vertical="center"/>
      <protection hidden="1"/>
    </xf>
    <xf numFmtId="0" fontId="0" fillId="0" borderId="86" xfId="0" applyBorder="1" applyAlignment="1" applyProtection="1">
      <alignment horizontal="center" vertical="center"/>
      <protection hidden="1"/>
    </xf>
    <xf numFmtId="0" fontId="5" fillId="11" borderId="9" xfId="0" applyFont="1" applyFill="1" applyBorder="1" applyAlignment="1" applyProtection="1">
      <alignment horizontal="center" vertical="center"/>
      <protection hidden="1"/>
    </xf>
    <xf numFmtId="0" fontId="5" fillId="11" borderId="48" xfId="0" applyFont="1" applyFill="1" applyBorder="1" applyAlignment="1" applyProtection="1">
      <alignment horizontal="center" vertical="center"/>
      <protection hidden="1"/>
    </xf>
    <xf numFmtId="0" fontId="1" fillId="11" borderId="75" xfId="0" quotePrefix="1" applyFont="1" applyFill="1" applyBorder="1" applyAlignment="1" applyProtection="1">
      <alignment horizontal="left" vertical="center"/>
      <protection hidden="1"/>
    </xf>
    <xf numFmtId="0" fontId="5" fillId="11" borderId="9" xfId="0" applyFont="1" applyFill="1" applyBorder="1" applyAlignment="1" applyProtection="1">
      <alignment horizontal="left" vertical="center"/>
      <protection hidden="1"/>
    </xf>
    <xf numFmtId="0" fontId="5" fillId="11" borderId="48" xfId="0" applyFont="1" applyFill="1" applyBorder="1" applyAlignment="1" applyProtection="1">
      <alignment horizontal="left" vertical="center"/>
      <protection hidden="1"/>
    </xf>
    <xf numFmtId="0" fontId="49" fillId="46" borderId="58" xfId="0" applyFont="1" applyFill="1" applyBorder="1" applyAlignment="1" applyProtection="1">
      <alignment horizontal="center" vertical="center"/>
      <protection hidden="1"/>
    </xf>
    <xf numFmtId="0" fontId="49" fillId="46" borderId="58" xfId="0" applyFont="1" applyFill="1" applyBorder="1" applyAlignment="1" applyProtection="1">
      <alignment vertical="center"/>
      <protection hidden="1"/>
    </xf>
    <xf numFmtId="0" fontId="49" fillId="46" borderId="2" xfId="0" applyFont="1" applyFill="1" applyBorder="1" applyAlignment="1" applyProtection="1">
      <alignment vertical="center"/>
      <protection hidden="1"/>
    </xf>
    <xf numFmtId="0" fontId="14" fillId="46" borderId="4" xfId="0" applyFont="1" applyFill="1" applyBorder="1" applyAlignment="1" applyProtection="1">
      <alignment horizontal="center" vertical="center"/>
      <protection hidden="1"/>
    </xf>
    <xf numFmtId="0" fontId="14" fillId="46" borderId="2" xfId="0" applyFont="1" applyFill="1" applyBorder="1" applyAlignment="1" applyProtection="1">
      <alignment vertical="center"/>
      <protection hidden="1"/>
    </xf>
    <xf numFmtId="0" fontId="49" fillId="46" borderId="4" xfId="0" applyFont="1" applyFill="1" applyBorder="1" applyAlignment="1" applyProtection="1">
      <alignment horizontal="center" vertical="center"/>
      <protection hidden="1"/>
    </xf>
    <xf numFmtId="0" fontId="49" fillId="46" borderId="2" xfId="0" applyFont="1" applyFill="1" applyBorder="1" applyAlignment="1" applyProtection="1">
      <alignment horizontal="center" vertical="center"/>
      <protection hidden="1"/>
    </xf>
    <xf numFmtId="0" fontId="49" fillId="46" borderId="74" xfId="0" quotePrefix="1" applyFont="1" applyFill="1" applyBorder="1" applyAlignment="1" applyProtection="1">
      <alignment horizontal="left" vertical="center"/>
      <protection hidden="1"/>
    </xf>
    <xf numFmtId="0" fontId="49" fillId="46" borderId="58" xfId="0" applyFont="1" applyFill="1" applyBorder="1" applyAlignment="1" applyProtection="1">
      <alignment horizontal="left" vertical="center"/>
      <protection hidden="1"/>
    </xf>
    <xf numFmtId="0" fontId="49" fillId="46" borderId="2" xfId="0" applyFont="1" applyFill="1" applyBorder="1" applyAlignment="1" applyProtection="1">
      <alignment horizontal="left" vertical="center"/>
      <protection hidden="1"/>
    </xf>
    <xf numFmtId="0" fontId="49" fillId="46" borderId="0" xfId="0" applyFont="1" applyFill="1" applyAlignment="1" applyProtection="1">
      <alignment horizontal="center" vertical="center"/>
      <protection hidden="1"/>
    </xf>
    <xf numFmtId="0" fontId="14" fillId="46" borderId="0" xfId="0" applyFont="1" applyFill="1" applyAlignment="1" applyProtection="1">
      <alignment vertical="center"/>
      <protection hidden="1"/>
    </xf>
    <xf numFmtId="0" fontId="14" fillId="46" borderId="3" xfId="0" applyFont="1" applyFill="1" applyBorder="1" applyAlignment="1" applyProtection="1">
      <alignment vertical="center"/>
      <protection hidden="1"/>
    </xf>
    <xf numFmtId="0" fontId="49" fillId="46" borderId="17" xfId="0" applyFont="1" applyFill="1" applyBorder="1" applyAlignment="1" applyProtection="1">
      <alignment horizontal="center" vertical="center"/>
      <protection hidden="1"/>
    </xf>
    <xf numFmtId="0" fontId="11" fillId="46" borderId="61" xfId="0" applyFont="1" applyFill="1" applyBorder="1" applyProtection="1">
      <protection hidden="1"/>
    </xf>
    <xf numFmtId="0" fontId="49" fillId="46" borderId="27" xfId="0" applyFont="1" applyFill="1" applyBorder="1" applyAlignment="1" applyProtection="1">
      <alignment horizontal="center" vertical="center"/>
      <protection hidden="1"/>
    </xf>
    <xf numFmtId="0" fontId="49" fillId="46" borderId="61" xfId="0" applyFont="1" applyFill="1" applyBorder="1" applyAlignment="1" applyProtection="1">
      <alignment horizontal="center" vertical="center"/>
      <protection hidden="1"/>
    </xf>
    <xf numFmtId="0" fontId="1" fillId="46" borderId="27" xfId="0" applyFont="1" applyFill="1" applyBorder="1" applyAlignment="1" applyProtection="1">
      <alignment horizontal="center" vertical="center"/>
      <protection hidden="1"/>
    </xf>
    <xf numFmtId="0" fontId="0" fillId="46" borderId="61" xfId="0" applyFill="1" applyBorder="1" applyAlignment="1">
      <alignment horizontal="center" vertical="center"/>
    </xf>
    <xf numFmtId="0" fontId="14" fillId="46" borderId="27" xfId="0" applyFont="1" applyFill="1" applyBorder="1" applyAlignment="1">
      <alignment horizontal="center" vertical="center"/>
    </xf>
    <xf numFmtId="0" fontId="14" fillId="46" borderId="61" xfId="0" applyFont="1" applyFill="1" applyBorder="1" applyAlignment="1">
      <alignment horizontal="center" vertical="center"/>
    </xf>
    <xf numFmtId="0" fontId="49" fillId="46" borderId="16" xfId="0" applyFont="1" applyFill="1" applyBorder="1" applyAlignment="1" applyProtection="1">
      <alignment horizontal="center" vertical="center"/>
      <protection hidden="1"/>
    </xf>
    <xf numFmtId="0" fontId="49" fillId="46" borderId="3" xfId="0" applyFont="1" applyFill="1" applyBorder="1" applyAlignment="1" applyProtection="1">
      <alignment horizontal="center" vertical="center"/>
      <protection hidden="1"/>
    </xf>
    <xf numFmtId="0" fontId="22" fillId="43" borderId="9" xfId="0" applyFont="1" applyFill="1" applyBorder="1" applyAlignment="1" applyProtection="1">
      <alignment horizontal="center" vertical="center"/>
      <protection hidden="1"/>
    </xf>
    <xf numFmtId="0" fontId="5" fillId="43" borderId="9" xfId="0" applyFont="1" applyFill="1" applyBorder="1" applyAlignment="1">
      <alignment horizontal="center" vertical="center"/>
    </xf>
    <xf numFmtId="0" fontId="5" fillId="43" borderId="9" xfId="0" applyFont="1" applyFill="1" applyBorder="1" applyAlignment="1" applyProtection="1">
      <alignment horizontal="center" vertical="center"/>
      <protection hidden="1"/>
    </xf>
    <xf numFmtId="0" fontId="19" fillId="43" borderId="31" xfId="0" applyFont="1" applyFill="1" applyBorder="1" applyAlignment="1" applyProtection="1">
      <alignment horizontal="center" vertical="top"/>
      <protection hidden="1"/>
    </xf>
    <xf numFmtId="0" fontId="19" fillId="43" borderId="15" xfId="0" applyFont="1" applyFill="1" applyBorder="1" applyAlignment="1" applyProtection="1">
      <alignment horizontal="center" vertical="top"/>
      <protection hidden="1"/>
    </xf>
    <xf numFmtId="0" fontId="19" fillId="43" borderId="26" xfId="0" applyFont="1" applyFill="1" applyBorder="1" applyAlignment="1" applyProtection="1">
      <alignment horizontal="center" vertical="top"/>
      <protection hidden="1"/>
    </xf>
    <xf numFmtId="0" fontId="11" fillId="38" borderId="9" xfId="0" applyFont="1" applyFill="1" applyBorder="1" applyAlignment="1" applyProtection="1">
      <alignment horizontal="left" vertical="center"/>
      <protection locked="0"/>
    </xf>
    <xf numFmtId="0" fontId="0" fillId="38" borderId="9" xfId="0" applyFill="1" applyBorder="1" applyAlignment="1" applyProtection="1">
      <alignment horizontal="left" vertical="center"/>
      <protection locked="0"/>
    </xf>
    <xf numFmtId="167" fontId="3" fillId="0" borderId="27" xfId="0" applyNumberFormat="1" applyFont="1" applyBorder="1" applyAlignment="1" applyProtection="1">
      <alignment horizontal="center"/>
      <protection hidden="1"/>
    </xf>
    <xf numFmtId="0" fontId="0" fillId="0" borderId="27" xfId="0" applyBorder="1" applyAlignment="1">
      <alignment horizontal="center"/>
    </xf>
    <xf numFmtId="0" fontId="49" fillId="46" borderId="74" xfId="0" quotePrefix="1" applyFont="1" applyFill="1" applyBorder="1" applyAlignment="1" applyProtection="1">
      <alignment vertical="center"/>
      <protection hidden="1"/>
    </xf>
    <xf numFmtId="168" fontId="11" fillId="38" borderId="9" xfId="0" applyNumberFormat="1" applyFont="1" applyFill="1" applyBorder="1" applyAlignment="1" applyProtection="1">
      <alignment horizontal="center" vertical="center"/>
      <protection locked="0"/>
    </xf>
    <xf numFmtId="168" fontId="11" fillId="38" borderId="48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/>
    </xf>
    <xf numFmtId="0" fontId="80" fillId="41" borderId="123" xfId="0" quotePrefix="1" applyFont="1" applyFill="1" applyBorder="1" applyAlignment="1" applyProtection="1">
      <alignment horizontal="right" vertical="center"/>
      <protection hidden="1"/>
    </xf>
    <xf numFmtId="0" fontId="0" fillId="41" borderId="124" xfId="0" applyFill="1" applyBorder="1" applyAlignment="1">
      <alignment vertical="center"/>
    </xf>
    <xf numFmtId="0" fontId="0" fillId="46" borderId="27" xfId="0" applyFill="1" applyBorder="1" applyAlignment="1">
      <alignment horizontal="center" vertical="center"/>
    </xf>
    <xf numFmtId="0" fontId="11" fillId="35" borderId="9" xfId="0" applyFont="1" applyFill="1" applyBorder="1" applyAlignment="1" applyProtection="1">
      <alignment horizontal="left" vertical="center"/>
      <protection hidden="1"/>
    </xf>
    <xf numFmtId="12" fontId="9" fillId="0" borderId="19" xfId="0" applyNumberFormat="1" applyFont="1" applyBorder="1" applyAlignment="1" applyProtection="1">
      <alignment vertical="center"/>
      <protection hidden="1"/>
    </xf>
    <xf numFmtId="0" fontId="0" fillId="0" borderId="19" xfId="0" applyBorder="1"/>
    <xf numFmtId="167" fontId="3" fillId="0" borderId="27" xfId="0" applyNumberFormat="1" applyFont="1" applyBorder="1" applyAlignment="1" applyProtection="1">
      <alignment horizontal="center" vertical="center"/>
      <protection hidden="1"/>
    </xf>
    <xf numFmtId="0" fontId="3" fillId="0" borderId="27" xfId="0" applyFont="1" applyBorder="1" applyAlignment="1" applyProtection="1">
      <alignment horizontal="center" vertical="center"/>
      <protection hidden="1"/>
    </xf>
    <xf numFmtId="0" fontId="82" fillId="45" borderId="31" xfId="0" applyFont="1" applyFill="1" applyBorder="1" applyAlignment="1" applyProtection="1">
      <alignment horizontal="right" vertical="center"/>
      <protection hidden="1"/>
    </xf>
    <xf numFmtId="0" fontId="82" fillId="45" borderId="15" xfId="0" applyFont="1" applyFill="1" applyBorder="1" applyAlignment="1">
      <alignment horizontal="right" vertical="center"/>
    </xf>
    <xf numFmtId="0" fontId="82" fillId="45" borderId="26" xfId="0" applyFont="1" applyFill="1" applyBorder="1" applyAlignment="1">
      <alignment horizontal="right" vertical="center"/>
    </xf>
    <xf numFmtId="0" fontId="0" fillId="35" borderId="9" xfId="0" applyFill="1" applyBorder="1" applyAlignment="1" applyProtection="1">
      <alignment horizontal="left" vertical="center"/>
      <protection hidden="1"/>
    </xf>
    <xf numFmtId="168" fontId="11" fillId="35" borderId="9" xfId="0" applyNumberFormat="1" applyFont="1" applyFill="1" applyBorder="1" applyAlignment="1" applyProtection="1">
      <alignment horizontal="center" vertical="center"/>
      <protection hidden="1"/>
    </xf>
    <xf numFmtId="0" fontId="5" fillId="11" borderId="35" xfId="0" applyFont="1" applyFill="1" applyBorder="1" applyAlignment="1">
      <alignment horizontal="center"/>
    </xf>
    <xf numFmtId="0" fontId="5" fillId="11" borderId="36" xfId="0" applyFont="1" applyFill="1" applyBorder="1" applyAlignment="1">
      <alignment horizontal="center"/>
    </xf>
    <xf numFmtId="0" fontId="4" fillId="11" borderId="66" xfId="0" applyFont="1" applyFill="1" applyBorder="1" applyAlignment="1">
      <alignment horizontal="center"/>
    </xf>
    <xf numFmtId="0" fontId="5" fillId="11" borderId="66" xfId="0" applyFont="1" applyFill="1" applyBorder="1" applyAlignment="1">
      <alignment horizontal="center"/>
    </xf>
    <xf numFmtId="0" fontId="5" fillId="11" borderId="63" xfId="0" applyFont="1" applyFill="1" applyBorder="1" applyAlignment="1">
      <alignment horizontal="left"/>
    </xf>
    <xf numFmtId="0" fontId="0" fillId="11" borderId="53" xfId="0" applyFill="1" applyBorder="1"/>
    <xf numFmtId="0" fontId="0" fillId="11" borderId="87" xfId="0" applyFill="1" applyBorder="1"/>
    <xf numFmtId="0" fontId="0" fillId="11" borderId="37" xfId="0" applyFill="1" applyBorder="1"/>
    <xf numFmtId="0" fontId="0" fillId="11" borderId="36" xfId="0" applyFill="1" applyBorder="1"/>
    <xf numFmtId="0" fontId="2" fillId="11" borderId="74" xfId="0" applyFont="1" applyFill="1" applyBorder="1" applyAlignment="1">
      <alignment horizontal="center"/>
    </xf>
    <xf numFmtId="0" fontId="0" fillId="11" borderId="58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83" fillId="31" borderId="0" xfId="0" applyFont="1" applyFill="1" applyAlignment="1" applyProtection="1">
      <alignment horizontal="center"/>
      <protection hidden="1"/>
    </xf>
    <xf numFmtId="0" fontId="76" fillId="31" borderId="0" xfId="0" applyFont="1" applyFill="1" applyProtection="1">
      <protection hidden="1"/>
    </xf>
    <xf numFmtId="0" fontId="0" fillId="31" borderId="0" xfId="0" applyFill="1" applyProtection="1">
      <protection hidden="1"/>
    </xf>
    <xf numFmtId="0" fontId="3" fillId="11" borderId="13" xfId="3" applyFont="1" applyFill="1" applyBorder="1" applyAlignment="1" applyProtection="1">
      <alignment horizontal="center" textRotation="90"/>
      <protection hidden="1"/>
    </xf>
    <xf numFmtId="0" fontId="3" fillId="0" borderId="13" xfId="0" applyFont="1" applyBorder="1" applyAlignment="1" applyProtection="1">
      <alignment horizontal="center"/>
      <protection hidden="1"/>
    </xf>
    <xf numFmtId="0" fontId="8" fillId="11" borderId="0" xfId="0" applyFont="1" applyFill="1" applyAlignment="1" applyProtection="1">
      <alignment horizontal="center" vertical="center"/>
      <protection hidden="1"/>
    </xf>
    <xf numFmtId="0" fontId="8" fillId="11" borderId="33" xfId="0" applyFont="1" applyFill="1" applyBorder="1" applyAlignment="1" applyProtection="1">
      <alignment horizontal="center" vertical="center"/>
      <protection hidden="1"/>
    </xf>
    <xf numFmtId="0" fontId="0" fillId="0" borderId="33" xfId="0" applyBorder="1" applyAlignment="1" applyProtection="1">
      <alignment horizontal="center" vertical="center"/>
      <protection hidden="1"/>
    </xf>
    <xf numFmtId="0" fontId="83" fillId="36" borderId="22" xfId="0" applyFont="1" applyFill="1" applyBorder="1" applyAlignment="1" applyProtection="1">
      <alignment horizontal="center" vertical="center"/>
      <protection hidden="1"/>
    </xf>
    <xf numFmtId="0" fontId="83" fillId="36" borderId="0" xfId="0" applyFont="1" applyFill="1" applyAlignment="1" applyProtection="1">
      <alignment horizontal="center" vertical="center"/>
      <protection hidden="1"/>
    </xf>
    <xf numFmtId="0" fontId="1" fillId="0" borderId="22" xfId="0" applyFont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83" fillId="36" borderId="0" xfId="0" applyFont="1" applyFill="1" applyAlignment="1" applyProtection="1">
      <alignment horizontal="center"/>
      <protection hidden="1"/>
    </xf>
    <xf numFmtId="0" fontId="76" fillId="36" borderId="0" xfId="0" applyFont="1" applyFill="1" applyProtection="1">
      <protection hidden="1"/>
    </xf>
    <xf numFmtId="0" fontId="0" fillId="5" borderId="0" xfId="0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2" fontId="0" fillId="5" borderId="0" xfId="0" applyNumberFormat="1" applyFill="1" applyAlignment="1" applyProtection="1">
      <alignment horizontal="center" vertical="center"/>
      <protection hidden="1"/>
    </xf>
    <xf numFmtId="0" fontId="3" fillId="0" borderId="13" xfId="3" applyFont="1" applyBorder="1" applyAlignment="1" applyProtection="1">
      <alignment horizontal="center" textRotation="90"/>
      <protection hidden="1"/>
    </xf>
    <xf numFmtId="0" fontId="3" fillId="0" borderId="13" xfId="0" applyFont="1" applyBorder="1" applyAlignment="1">
      <alignment horizontal="center"/>
    </xf>
    <xf numFmtId="0" fontId="14" fillId="12" borderId="16" xfId="0" applyFont="1" applyFill="1" applyBorder="1" applyAlignment="1" applyProtection="1">
      <alignment horizontal="center" vertical="center"/>
      <protection hidden="1"/>
    </xf>
    <xf numFmtId="0" fontId="14" fillId="12" borderId="0" xfId="0" applyFont="1" applyFill="1" applyAlignment="1" applyProtection="1">
      <alignment horizontal="center" vertical="center"/>
      <protection hidden="1"/>
    </xf>
    <xf numFmtId="0" fontId="14" fillId="12" borderId="3" xfId="0" applyFont="1" applyFill="1" applyBorder="1" applyAlignment="1" applyProtection="1">
      <alignment horizontal="center" vertical="center"/>
      <protection hidden="1"/>
    </xf>
    <xf numFmtId="0" fontId="83" fillId="37" borderId="0" xfId="0" applyFont="1" applyFill="1" applyAlignment="1" applyProtection="1">
      <alignment horizontal="center"/>
      <protection hidden="1"/>
    </xf>
    <xf numFmtId="0" fontId="76" fillId="37" borderId="0" xfId="0" applyFont="1" applyFill="1" applyProtection="1">
      <protection hidden="1"/>
    </xf>
    <xf numFmtId="0" fontId="0" fillId="37" borderId="0" xfId="0" applyFill="1" applyProtection="1">
      <protection hidden="1"/>
    </xf>
    <xf numFmtId="0" fontId="14" fillId="12" borderId="58" xfId="0" applyFont="1" applyFill="1" applyBorder="1" applyAlignment="1" applyProtection="1">
      <alignment horizontal="center" vertical="center"/>
      <protection hidden="1"/>
    </xf>
    <xf numFmtId="0" fontId="14" fillId="12" borderId="58" xfId="0" applyFont="1" applyFill="1" applyBorder="1" applyAlignment="1" applyProtection="1">
      <alignment vertical="center"/>
      <protection hidden="1"/>
    </xf>
    <xf numFmtId="0" fontId="14" fillId="12" borderId="2" xfId="0" applyFont="1" applyFill="1" applyBorder="1" applyAlignment="1" applyProtection="1">
      <alignment vertical="center"/>
      <protection hidden="1"/>
    </xf>
    <xf numFmtId="0" fontId="49" fillId="22" borderId="131" xfId="0" applyFont="1" applyFill="1" applyBorder="1" applyAlignment="1">
      <alignment horizontal="center" vertical="center"/>
    </xf>
    <xf numFmtId="0" fontId="1" fillId="0" borderId="131" xfId="0" applyFont="1" applyBorder="1" applyAlignment="1">
      <alignment horizontal="center" vertical="center"/>
    </xf>
    <xf numFmtId="0" fontId="97" fillId="34" borderId="131" xfId="0" applyFont="1" applyFill="1" applyBorder="1" applyAlignment="1">
      <alignment horizontal="center" vertical="center"/>
    </xf>
    <xf numFmtId="0" fontId="97" fillId="0" borderId="131" xfId="0" applyFont="1" applyBorder="1" applyAlignment="1">
      <alignment horizontal="center" vertical="center"/>
    </xf>
    <xf numFmtId="0" fontId="97" fillId="37" borderId="131" xfId="0" applyFont="1" applyFill="1" applyBorder="1" applyAlignment="1">
      <alignment horizontal="center" vertical="center"/>
    </xf>
    <xf numFmtId="0" fontId="22" fillId="42" borderId="130" xfId="0" applyFont="1" applyFill="1" applyBorder="1" applyAlignment="1" applyProtection="1">
      <alignment horizontal="center" vertical="center"/>
      <protection hidden="1"/>
    </xf>
    <xf numFmtId="0" fontId="0" fillId="42" borderId="130" xfId="0" applyFill="1" applyBorder="1" applyAlignment="1">
      <alignment horizontal="center" vertical="center"/>
    </xf>
    <xf numFmtId="0" fontId="49" fillId="12" borderId="0" xfId="0" applyFont="1" applyFill="1" applyAlignment="1" applyProtection="1">
      <alignment horizontal="center" vertical="center"/>
      <protection hidden="1"/>
    </xf>
    <xf numFmtId="0" fontId="14" fillId="12" borderId="0" xfId="0" applyFont="1" applyFill="1" applyAlignment="1" applyProtection="1">
      <alignment vertical="center"/>
      <protection hidden="1"/>
    </xf>
    <xf numFmtId="0" fontId="14" fillId="12" borderId="3" xfId="0" applyFont="1" applyFill="1" applyBorder="1" applyAlignment="1" applyProtection="1">
      <alignment vertical="center"/>
      <protection hidden="1"/>
    </xf>
    <xf numFmtId="0" fontId="5" fillId="0" borderId="0" xfId="0" applyFont="1" applyAlignment="1">
      <alignment horizontal="center"/>
    </xf>
    <xf numFmtId="0" fontId="0" fillId="0" borderId="0" xfId="0"/>
    <xf numFmtId="0" fontId="5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" fillId="11" borderId="61" xfId="0" applyFont="1" applyFill="1" applyBorder="1" applyAlignment="1">
      <alignment horizontal="justify" vertical="top"/>
    </xf>
    <xf numFmtId="0" fontId="0" fillId="11" borderId="3" xfId="0" applyFill="1" applyBorder="1" applyAlignment="1">
      <alignment horizontal="justify" vertical="top"/>
    </xf>
    <xf numFmtId="0" fontId="66" fillId="0" borderId="47" xfId="0" applyFont="1" applyBorder="1" applyAlignment="1">
      <alignment horizontal="center" vertical="top"/>
    </xf>
    <xf numFmtId="0" fontId="61" fillId="0" borderId="30" xfId="0" applyFont="1" applyBorder="1" applyAlignment="1">
      <alignment horizontal="center" vertical="top"/>
    </xf>
    <xf numFmtId="0" fontId="9" fillId="11" borderId="77" xfId="0" applyFont="1" applyFill="1" applyBorder="1" applyAlignment="1" applyProtection="1">
      <alignment vertical="center" wrapText="1"/>
      <protection hidden="1"/>
    </xf>
    <xf numFmtId="0" fontId="0" fillId="0" borderId="53" xfId="0" applyBorder="1"/>
    <xf numFmtId="0" fontId="9" fillId="11" borderId="4" xfId="0" applyFont="1" applyFill="1" applyBorder="1" applyAlignment="1" applyProtection="1">
      <alignment vertical="center" wrapText="1"/>
      <protection hidden="1"/>
    </xf>
    <xf numFmtId="0" fontId="0" fillId="0" borderId="58" xfId="0" applyBorder="1"/>
    <xf numFmtId="0" fontId="36" fillId="11" borderId="88" xfId="0" applyFont="1" applyFill="1" applyBorder="1" applyAlignment="1" applyProtection="1">
      <alignment vertical="center" wrapText="1"/>
      <protection hidden="1"/>
    </xf>
    <xf numFmtId="0" fontId="36" fillId="11" borderId="81" xfId="0" applyFont="1" applyFill="1" applyBorder="1" applyAlignment="1" applyProtection="1">
      <alignment vertical="center" wrapText="1"/>
      <protection hidden="1"/>
    </xf>
    <xf numFmtId="0" fontId="9" fillId="11" borderId="30" xfId="0" applyFont="1" applyFill="1" applyBorder="1" applyAlignment="1">
      <alignment vertical="center" wrapText="1"/>
    </xf>
    <xf numFmtId="0" fontId="0" fillId="11" borderId="30" xfId="0" applyFill="1" applyBorder="1" applyAlignment="1">
      <alignment vertical="center" wrapText="1"/>
    </xf>
    <xf numFmtId="0" fontId="9" fillId="11" borderId="3" xfId="0" applyFont="1" applyFill="1" applyBorder="1" applyAlignment="1">
      <alignment horizontal="justify" vertical="top" wrapText="1"/>
    </xf>
    <xf numFmtId="0" fontId="0" fillId="11" borderId="3" xfId="0" applyFill="1" applyBorder="1" applyAlignment="1">
      <alignment vertical="top" wrapText="1"/>
    </xf>
    <xf numFmtId="0" fontId="15" fillId="41" borderId="30" xfId="0" applyFont="1" applyFill="1" applyBorder="1" applyAlignment="1">
      <alignment horizontal="center" vertical="center"/>
    </xf>
    <xf numFmtId="0" fontId="14" fillId="41" borderId="30" xfId="0" applyFont="1" applyFill="1" applyBorder="1" applyAlignment="1">
      <alignment horizontal="center" vertical="center"/>
    </xf>
    <xf numFmtId="0" fontId="36" fillId="11" borderId="77" xfId="0" applyFont="1" applyFill="1" applyBorder="1" applyAlignment="1" applyProtection="1">
      <alignment vertical="center" wrapText="1"/>
      <protection hidden="1"/>
    </xf>
    <xf numFmtId="0" fontId="0" fillId="11" borderId="53" xfId="0" applyFill="1" applyBorder="1" applyAlignment="1" applyProtection="1">
      <alignment wrapText="1"/>
      <protection hidden="1"/>
    </xf>
    <xf numFmtId="0" fontId="36" fillId="11" borderId="82" xfId="0" applyFont="1" applyFill="1" applyBorder="1" applyAlignment="1">
      <alignment vertical="center" wrapText="1"/>
    </xf>
    <xf numFmtId="0" fontId="0" fillId="0" borderId="37" xfId="0" applyBorder="1"/>
    <xf numFmtId="0" fontId="36" fillId="11" borderId="71" xfId="0" applyFont="1" applyFill="1" applyBorder="1" applyAlignment="1" applyProtection="1">
      <alignment vertical="center" wrapText="1"/>
      <protection hidden="1"/>
    </xf>
    <xf numFmtId="0" fontId="0" fillId="11" borderId="80" xfId="0" applyFill="1" applyBorder="1" applyAlignment="1" applyProtection="1">
      <alignment wrapText="1"/>
      <protection hidden="1"/>
    </xf>
    <xf numFmtId="0" fontId="9" fillId="11" borderId="47" xfId="0" applyFont="1" applyFill="1" applyBorder="1" applyAlignment="1">
      <alignment vertical="center" wrapText="1"/>
    </xf>
    <xf numFmtId="0" fontId="0" fillId="0" borderId="59" xfId="0" applyBorder="1" applyAlignment="1">
      <alignment vertical="center" wrapText="1"/>
    </xf>
    <xf numFmtId="0" fontId="15" fillId="41" borderId="47" xfId="0" applyFont="1" applyFill="1" applyBorder="1" applyAlignment="1">
      <alignment horizontal="center" vertical="center"/>
    </xf>
    <xf numFmtId="0" fontId="0" fillId="41" borderId="59" xfId="0" applyFill="1" applyBorder="1" applyAlignment="1">
      <alignment horizontal="center" vertical="center"/>
    </xf>
    <xf numFmtId="0" fontId="9" fillId="11" borderId="77" xfId="0" applyFont="1" applyFill="1" applyBorder="1" applyAlignment="1" applyProtection="1">
      <alignment vertical="top" wrapText="1"/>
      <protection hidden="1"/>
    </xf>
    <xf numFmtId="0" fontId="0" fillId="0" borderId="53" xfId="0" applyBorder="1" applyAlignment="1" applyProtection="1">
      <alignment vertical="top"/>
      <protection hidden="1"/>
    </xf>
    <xf numFmtId="0" fontId="0" fillId="0" borderId="53" xfId="0" applyBorder="1" applyAlignment="1" applyProtection="1">
      <alignment vertical="center"/>
      <protection hidden="1"/>
    </xf>
    <xf numFmtId="0" fontId="9" fillId="11" borderId="47" xfId="0" applyFont="1" applyFill="1" applyBorder="1" applyAlignment="1">
      <alignment horizontal="center" wrapText="1"/>
    </xf>
    <xf numFmtId="0" fontId="0" fillId="0" borderId="59" xfId="0" applyBorder="1" applyAlignment="1">
      <alignment horizontal="center" wrapText="1"/>
    </xf>
    <xf numFmtId="0" fontId="9" fillId="11" borderId="17" xfId="0" applyFont="1" applyFill="1" applyBorder="1" applyAlignment="1" applyProtection="1">
      <alignment vertical="center" wrapText="1"/>
      <protection hidden="1"/>
    </xf>
    <xf numFmtId="0" fontId="5" fillId="0" borderId="27" xfId="0" applyFont="1" applyBorder="1" applyAlignment="1" applyProtection="1">
      <alignment vertical="center"/>
      <protection hidden="1"/>
    </xf>
    <xf numFmtId="0" fontId="5" fillId="0" borderId="53" xfId="0" applyFont="1" applyBorder="1" applyAlignment="1" applyProtection="1">
      <alignment vertical="center"/>
      <protection hidden="1"/>
    </xf>
    <xf numFmtId="0" fontId="9" fillId="11" borderId="53" xfId="0" applyFont="1" applyFill="1" applyBorder="1" applyAlignment="1" applyProtection="1">
      <alignment vertical="center" wrapText="1"/>
      <protection hidden="1"/>
    </xf>
    <xf numFmtId="0" fontId="0" fillId="0" borderId="53" xfId="0" applyBorder="1" applyAlignment="1">
      <alignment vertical="center"/>
    </xf>
    <xf numFmtId="0" fontId="9" fillId="11" borderId="77" xfId="0" applyFont="1" applyFill="1" applyBorder="1" applyAlignment="1" applyProtection="1">
      <alignment horizontal="center" wrapText="1"/>
      <protection hidden="1"/>
    </xf>
    <xf numFmtId="0" fontId="0" fillId="0" borderId="53" xfId="0" applyBorder="1" applyAlignment="1">
      <alignment horizontal="center"/>
    </xf>
    <xf numFmtId="0" fontId="66" fillId="0" borderId="47" xfId="0" applyFont="1" applyBorder="1" applyAlignment="1">
      <alignment horizontal="center" vertical="center"/>
    </xf>
    <xf numFmtId="0" fontId="61" fillId="0" borderId="30" xfId="0" applyFont="1" applyBorder="1" applyAlignment="1">
      <alignment horizontal="center" vertical="center"/>
    </xf>
    <xf numFmtId="0" fontId="9" fillId="11" borderId="3" xfId="0" applyFont="1" applyFill="1" applyBorder="1" applyAlignment="1">
      <alignment horizontal="left" vertical="top" wrapText="1" indent="1"/>
    </xf>
    <xf numFmtId="0" fontId="0" fillId="11" borderId="3" xfId="0" applyFill="1" applyBorder="1"/>
    <xf numFmtId="0" fontId="0" fillId="11" borderId="48" xfId="0" applyFill="1" applyBorder="1"/>
    <xf numFmtId="0" fontId="9" fillId="11" borderId="3" xfId="0" applyFont="1" applyFill="1" applyBorder="1" applyAlignment="1">
      <alignment horizontal="left" vertical="center" wrapText="1" indent="1"/>
    </xf>
    <xf numFmtId="0" fontId="0" fillId="11" borderId="3" xfId="0" applyFill="1" applyBorder="1" applyAlignment="1">
      <alignment horizontal="left" vertical="center" wrapText="1" indent="1"/>
    </xf>
    <xf numFmtId="0" fontId="9" fillId="11" borderId="61" xfId="0" applyFont="1" applyFill="1" applyBorder="1" applyAlignment="1">
      <alignment vertical="center" wrapText="1"/>
    </xf>
    <xf numFmtId="0" fontId="0" fillId="11" borderId="48" xfId="0" applyFill="1" applyBorder="1" applyAlignment="1">
      <alignment wrapText="1"/>
    </xf>
    <xf numFmtId="0" fontId="2" fillId="11" borderId="27" xfId="0" applyFont="1" applyFill="1" applyBorder="1" applyAlignment="1" applyProtection="1">
      <alignment vertical="center"/>
      <protection hidden="1"/>
    </xf>
    <xf numFmtId="0" fontId="2" fillId="0" borderId="27" xfId="0" applyFont="1" applyBorder="1" applyAlignment="1">
      <alignment vertical="center"/>
    </xf>
    <xf numFmtId="0" fontId="9" fillId="11" borderId="16" xfId="0" applyFont="1" applyFill="1" applyBorder="1" applyAlignment="1" applyProtection="1">
      <alignment wrapText="1"/>
      <protection hidden="1"/>
    </xf>
    <xf numFmtId="0" fontId="0" fillId="0" borderId="80" xfId="0" applyBorder="1"/>
    <xf numFmtId="0" fontId="8" fillId="11" borderId="23" xfId="0" applyFont="1" applyFill="1" applyBorder="1" applyAlignment="1" applyProtection="1">
      <alignment vertical="justify"/>
      <protection hidden="1"/>
    </xf>
    <xf numFmtId="0" fontId="0" fillId="11" borderId="9" xfId="0" applyFill="1" applyBorder="1" applyAlignment="1" applyProtection="1">
      <alignment vertical="justify"/>
      <protection hidden="1"/>
    </xf>
    <xf numFmtId="0" fontId="9" fillId="11" borderId="16" xfId="0" applyFont="1" applyFill="1" applyBorder="1" applyAlignment="1" applyProtection="1">
      <alignment vertical="center" wrapText="1"/>
      <protection hidden="1"/>
    </xf>
    <xf numFmtId="0" fontId="36" fillId="11" borderId="17" xfId="0" applyFont="1" applyFill="1" applyBorder="1" applyAlignment="1" applyProtection="1">
      <alignment vertical="top" wrapText="1"/>
      <protection hidden="1"/>
    </xf>
    <xf numFmtId="0" fontId="0" fillId="11" borderId="27" xfId="0" applyFill="1" applyBorder="1" applyAlignment="1" applyProtection="1">
      <alignment vertical="top" wrapText="1"/>
      <protection hidden="1"/>
    </xf>
    <xf numFmtId="0" fontId="51" fillId="16" borderId="15" xfId="0" applyFont="1" applyFill="1" applyBorder="1" applyAlignment="1">
      <alignment horizontal="justify" vertical="top" wrapText="1"/>
    </xf>
    <xf numFmtId="0" fontId="61" fillId="16" borderId="15" xfId="0" applyFont="1" applyFill="1" applyBorder="1" applyAlignment="1">
      <alignment vertical="top"/>
    </xf>
    <xf numFmtId="0" fontId="61" fillId="16" borderId="26" xfId="0" applyFont="1" applyFill="1" applyBorder="1" applyAlignment="1">
      <alignment vertical="top"/>
    </xf>
    <xf numFmtId="0" fontId="36" fillId="11" borderId="31" xfId="0" applyFont="1" applyFill="1" applyBorder="1" applyAlignment="1" applyProtection="1">
      <alignment vertical="center" wrapText="1"/>
      <protection hidden="1"/>
    </xf>
    <xf numFmtId="0" fontId="0" fillId="11" borderId="15" xfId="0" applyFill="1" applyBorder="1" applyProtection="1">
      <protection hidden="1"/>
    </xf>
    <xf numFmtId="0" fontId="9" fillId="11" borderId="61" xfId="0" applyFont="1" applyFill="1" applyBorder="1" applyAlignment="1">
      <alignment horizontal="justify" vertical="center" wrapText="1"/>
    </xf>
    <xf numFmtId="0" fontId="9" fillId="11" borderId="3" xfId="0" applyFont="1" applyFill="1" applyBorder="1" applyAlignment="1">
      <alignment horizontal="justify" vertical="center" wrapText="1"/>
    </xf>
    <xf numFmtId="0" fontId="0" fillId="0" borderId="27" xfId="0" applyBorder="1"/>
    <xf numFmtId="0" fontId="9" fillId="11" borderId="31" xfId="0" applyFont="1" applyFill="1" applyBorder="1" applyAlignment="1" applyProtection="1">
      <alignment vertical="center" wrapText="1"/>
      <protection hidden="1"/>
    </xf>
    <xf numFmtId="0" fontId="0" fillId="0" borderId="15" xfId="0" applyBorder="1"/>
    <xf numFmtId="0" fontId="0" fillId="0" borderId="59" xfId="0" applyBorder="1" applyAlignment="1">
      <alignment horizontal="center" vertical="center"/>
    </xf>
    <xf numFmtId="0" fontId="36" fillId="11" borderId="47" xfId="0" applyFont="1" applyFill="1" applyBorder="1" applyAlignment="1">
      <alignment vertical="center" wrapText="1"/>
    </xf>
    <xf numFmtId="0" fontId="15" fillId="41" borderId="54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9" fillId="11" borderId="23" xfId="0" applyFont="1" applyFill="1" applyBorder="1" applyAlignment="1">
      <alignment vertical="center" wrapText="1"/>
    </xf>
    <xf numFmtId="0" fontId="0" fillId="0" borderId="9" xfId="0" applyBorder="1"/>
    <xf numFmtId="0" fontId="1" fillId="11" borderId="30" xfId="0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9" fillId="11" borderId="30" xfId="0" applyFont="1" applyFill="1" applyBorder="1" applyAlignment="1">
      <alignment horizontal="center" vertical="center"/>
    </xf>
    <xf numFmtId="0" fontId="36" fillId="11" borderId="77" xfId="0" applyFont="1" applyFill="1" applyBorder="1" applyAlignment="1" applyProtection="1">
      <alignment horizontal="justify" vertical="center" wrapText="1"/>
      <protection hidden="1"/>
    </xf>
    <xf numFmtId="0" fontId="0" fillId="0" borderId="53" xfId="0" applyBorder="1" applyAlignment="1">
      <alignment horizontal="justify"/>
    </xf>
    <xf numFmtId="0" fontId="7" fillId="11" borderId="0" xfId="0" applyFont="1" applyFill="1" applyAlignment="1" applyProtection="1">
      <alignment horizontal="left" vertical="top" wrapText="1"/>
      <protection hidden="1"/>
    </xf>
    <xf numFmtId="0" fontId="0" fillId="0" borderId="0" xfId="0" applyAlignment="1">
      <alignment horizontal="left" wrapText="1"/>
    </xf>
    <xf numFmtId="0" fontId="0" fillId="0" borderId="9" xfId="0" applyBorder="1" applyAlignment="1">
      <alignment horizontal="left" wrapText="1"/>
    </xf>
    <xf numFmtId="0" fontId="0" fillId="11" borderId="27" xfId="0" applyFill="1" applyBorder="1" applyAlignment="1" applyProtection="1">
      <alignment wrapText="1"/>
      <protection hidden="1"/>
    </xf>
    <xf numFmtId="0" fontId="36" fillId="11" borderId="16" xfId="0" applyFont="1" applyFill="1" applyBorder="1" applyAlignment="1" applyProtection="1">
      <alignment vertical="center" wrapText="1"/>
      <protection hidden="1"/>
    </xf>
    <xf numFmtId="0" fontId="0" fillId="0" borderId="23" xfId="0" applyBorder="1"/>
    <xf numFmtId="0" fontId="7" fillId="11" borderId="53" xfId="0" applyFont="1" applyFill="1" applyBorder="1" applyAlignment="1" applyProtection="1">
      <alignment vertical="top" wrapText="1"/>
      <protection hidden="1"/>
    </xf>
    <xf numFmtId="0" fontId="9" fillId="11" borderId="54" xfId="0" applyFont="1" applyFill="1" applyBorder="1" applyAlignment="1">
      <alignment vertical="center" wrapText="1"/>
    </xf>
    <xf numFmtId="0" fontId="0" fillId="0" borderId="30" xfId="0" applyBorder="1" applyAlignment="1">
      <alignment vertical="center" wrapText="1"/>
    </xf>
    <xf numFmtId="0" fontId="1" fillId="11" borderId="47" xfId="0" applyFont="1" applyFill="1" applyBorder="1" applyAlignment="1">
      <alignment horizontal="center" vertical="center"/>
    </xf>
    <xf numFmtId="0" fontId="1" fillId="11" borderId="54" xfId="0" applyFont="1" applyFill="1" applyBorder="1" applyAlignment="1">
      <alignment horizontal="center" vertical="center"/>
    </xf>
    <xf numFmtId="0" fontId="36" fillId="11" borderId="47" xfId="0" applyFont="1" applyFill="1" applyBorder="1" applyAlignment="1">
      <alignment horizontal="center" vertical="center"/>
    </xf>
    <xf numFmtId="0" fontId="36" fillId="11" borderId="54" xfId="0" applyFont="1" applyFill="1" applyBorder="1" applyAlignment="1">
      <alignment horizontal="center" vertical="center"/>
    </xf>
  </cellXfs>
  <cellStyles count="16">
    <cellStyle name="Normal" xfId="0" builtinId="0"/>
    <cellStyle name="Normal 2" xfId="7" xr:uid="{00000000-0005-0000-0000-000001000000}"/>
    <cellStyle name="Normal 2 2" xfId="15" xr:uid="{00000000-0005-0000-0000-000002000000}"/>
    <cellStyle name="Normal 3" xfId="1" xr:uid="{00000000-0005-0000-0000-000003000000}"/>
    <cellStyle name="Normal 3 2" xfId="8" xr:uid="{00000000-0005-0000-0000-000004000000}"/>
    <cellStyle name="Normal 4" xfId="2" xr:uid="{00000000-0005-0000-0000-000005000000}"/>
    <cellStyle name="Normal 4 2" xfId="9" xr:uid="{00000000-0005-0000-0000-000006000000}"/>
    <cellStyle name="Normal 5" xfId="3" xr:uid="{00000000-0005-0000-0000-000007000000}"/>
    <cellStyle name="Normal 5 2" xfId="10" xr:uid="{00000000-0005-0000-0000-000008000000}"/>
    <cellStyle name="Normal 6" xfId="4" xr:uid="{00000000-0005-0000-0000-000009000000}"/>
    <cellStyle name="Normal 6 2" xfId="11" xr:uid="{00000000-0005-0000-0000-00000A000000}"/>
    <cellStyle name="Normal 7" xfId="6" xr:uid="{00000000-0005-0000-0000-00000B000000}"/>
    <cellStyle name="Percentagem" xfId="5" builtinId="5"/>
    <cellStyle name="Percentagem 2" xfId="12" xr:uid="{00000000-0005-0000-0000-00000D000000}"/>
    <cellStyle name="Percentagem 3" xfId="13" xr:uid="{00000000-0005-0000-0000-00000E000000}"/>
    <cellStyle name="Percentagem 4" xfId="14" xr:uid="{00000000-0005-0000-0000-00000F000000}"/>
  </cellStyles>
  <dxfs count="434"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465926084170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2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ont>
        <color theme="0"/>
      </font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ont>
        <b val="0"/>
        <i val="0"/>
        <color rgb="FFFF000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b val="0"/>
        <i val="0"/>
        <condense val="0"/>
        <extend val="0"/>
        <color indexed="10"/>
      </font>
      <border>
        <left/>
        <right/>
        <top style="thin">
          <color indexed="22"/>
        </top>
        <bottom style="thin">
          <color indexed="22"/>
        </bottom>
      </border>
    </dxf>
    <dxf>
      <font>
        <color rgb="FFFF0000"/>
      </font>
    </dxf>
    <dxf>
      <font>
        <b val="0"/>
        <i val="0"/>
        <condense val="0"/>
        <extend val="0"/>
        <color indexed="10"/>
      </font>
      <border>
        <left/>
        <right/>
        <top style="thin">
          <color indexed="22"/>
        </top>
        <bottom style="thin">
          <color indexed="22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ill>
        <patternFill>
          <bgColor theme="2" tint="-9.9948118533890809E-2"/>
        </patternFill>
      </fill>
    </dxf>
    <dxf>
      <font>
        <b/>
        <i val="0"/>
        <color theme="0"/>
      </font>
      <fill>
        <patternFill>
          <bgColor theme="2" tint="-0.49998474074526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ill>
        <patternFill>
          <bgColor theme="2" tint="-9.9948118533890809E-2"/>
        </patternFill>
      </fill>
    </dxf>
    <dxf>
      <font>
        <b/>
        <i val="0"/>
        <color theme="0"/>
      </font>
      <fill>
        <patternFill>
          <bgColor theme="2" tint="-0.499984740745262"/>
        </patternFill>
      </fill>
      <border>
        <vertical/>
        <horizontal/>
      </border>
    </dxf>
    <dxf>
      <font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indexed="1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6" tint="-0.2499465926084170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 val="0"/>
        <i val="0"/>
        <condense val="0"/>
        <extend val="0"/>
        <color indexed="10"/>
      </font>
      <border>
        <left/>
        <right/>
        <top style="thin">
          <color indexed="22"/>
        </top>
        <bottom style="thin">
          <color indexed="22"/>
        </bottom>
      </border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  <border>
        <left/>
        <right/>
        <top/>
        <bottom/>
      </border>
    </dxf>
    <dxf>
      <fill>
        <patternFill>
          <bgColor indexed="26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ill>
        <patternFill>
          <bgColor indexed="23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/>
        <i val="0"/>
        <color theme="0"/>
      </font>
      <fill>
        <patternFill>
          <bgColor theme="2" tint="-0.49998474074526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CCCC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EAEAEA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Curvas da instalação</a:t>
            </a:r>
            <a:r>
              <a:rPr lang="en-US" sz="1400" baseline="0"/>
              <a:t> e fonte de pressão</a:t>
            </a:r>
            <a:endParaRPr lang="en-US" sz="1400"/>
          </a:p>
        </c:rich>
      </c:tx>
      <c:layout>
        <c:manualLayout>
          <c:xMode val="edge"/>
          <c:yMode val="edge"/>
          <c:x val="0.26313856975464683"/>
          <c:y val="2.200233429750628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958689327256066E-2"/>
          <c:y val="9.8958982845691171E-2"/>
          <c:w val="0.66167551565358573"/>
          <c:h val="0.79126508913458538"/>
        </c:manualLayout>
      </c:layout>
      <c:scatterChart>
        <c:scatterStyle val="smoothMarker"/>
        <c:varyColors val="0"/>
        <c:ser>
          <c:idx val="3"/>
          <c:order val="4"/>
          <c:tx>
            <c:strRef>
              <c:f>'Curvas da Instalação'!$C$59</c:f>
              <c:strCache>
                <c:ptCount val="1"/>
                <c:pt idx="0">
                  <c:v>Limites da curva da fonte pressão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Ref>
              <c:f>'Curvas da Instalação'!$G$59:$I$59</c:f>
            </c:numRef>
          </c:xVal>
          <c:yVal>
            <c:numRef>
              <c:f>'Curvas da Instalação'!$G$60:$I$60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BA-4075-80BE-99F9F8324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027968"/>
        <c:axId val="183034624"/>
      </c:scatterChart>
      <c:scatterChart>
        <c:scatterStyle val="lineMarker"/>
        <c:varyColors val="0"/>
        <c:ser>
          <c:idx val="0"/>
          <c:order val="0"/>
          <c:tx>
            <c:strRef>
              <c:f>'Curvas da Instalação'!$C$50</c:f>
              <c:strCache>
                <c:ptCount val="1"/>
                <c:pt idx="0">
                  <c:v>Curvas da instalação mais críticas em pressão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19050">
                <a:solidFill>
                  <a:schemeClr val="accent2">
                    <a:lumMod val="50000"/>
                  </a:schemeClr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'Curvas da Instalação'!$F$53:$Q$53</c:f>
            </c:numRef>
          </c:xVal>
          <c:yVal>
            <c:numRef>
              <c:f>'Curvas da Instalação'!$F$54:$Q$54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1BA-4075-80BE-99F9F8324E8A}"/>
            </c:ext>
          </c:extLst>
        </c:ser>
        <c:ser>
          <c:idx val="2"/>
          <c:order val="1"/>
          <c:tx>
            <c:strRef>
              <c:f>'Curvas da Instalação'!$C$56</c:f>
              <c:strCache>
                <c:ptCount val="1"/>
                <c:pt idx="0">
                  <c:v>Curva prevista da fonte de pressão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25400">
                <a:solidFill>
                  <a:schemeClr val="tx2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'Curvas da Instalação'!$F$57:$I$57</c:f>
            </c:numRef>
          </c:xVal>
          <c:yVal>
            <c:numRef>
              <c:f>'Curvas da Instalação'!$F$58:$I$58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1BA-4075-80BE-99F9F8324E8A}"/>
            </c:ext>
          </c:extLst>
        </c:ser>
        <c:ser>
          <c:idx val="1"/>
          <c:order val="2"/>
          <c:tx>
            <c:strRef>
              <c:f>'Curvas da Instalação'!$C$47</c:f>
              <c:strCache>
                <c:ptCount val="1"/>
                <c:pt idx="0">
                  <c:v>Ponto de funcionamento mais crítico (4 BI em func. simultâneo)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accent6"/>
              </a:solidFill>
            </c:spPr>
          </c:marker>
          <c:dLbls>
            <c:dLbl>
              <c:idx val="0"/>
              <c:layout>
                <c:manualLayout>
                  <c:x val="2.5476233818231028E-3"/>
                  <c:y val="-1.0598883481816122E-2"/>
                </c:manualLayout>
              </c:layout>
              <c:numFmt formatCode="General" sourceLinked="0"/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pt-PT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BA-4075-80BE-99F9F8324E8A}"/>
                </c:ext>
              </c:extLst>
            </c:dLbl>
            <c:numFmt formatCode="General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>
                  <a:defRPr b="1"/>
                </a:pPr>
                <a:endParaRPr lang="pt-PT"/>
              </a:p>
            </c:txPr>
            <c:dLblPos val="t"/>
            <c:showLegendKey val="0"/>
            <c:showVal val="1"/>
            <c:showCatName val="1"/>
            <c:showSerName val="0"/>
            <c:showPercent val="0"/>
            <c:showBubbleSize val="0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'Curvas da Instalação'!$G$50</c:f>
            </c:numRef>
          </c:xVal>
          <c:yVal>
            <c:numRef>
              <c:f>'Curvas da Instalação'!$G$51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1BA-4075-80BE-99F9F8324E8A}"/>
            </c:ext>
          </c:extLst>
        </c:ser>
        <c:ser>
          <c:idx val="4"/>
          <c:order val="3"/>
          <c:tx>
            <c:v>Limite inferior</c:v>
          </c:tx>
          <c:spPr>
            <a:ln w="19050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Ref>
              <c:f>'Curvas da Instalação'!$G$61:$I$61</c:f>
            </c:numRef>
          </c:xVal>
          <c:yVal>
            <c:numRef>
              <c:f>'Curvas da Instalação'!$G$62:$I$62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1BA-4075-80BE-99F9F8324E8A}"/>
            </c:ext>
          </c:extLst>
        </c:ser>
        <c:ser>
          <c:idx val="5"/>
          <c:order val="5"/>
          <c:tx>
            <c:strRef>
              <c:f>'Curvas da Instalação'!$C$64</c:f>
              <c:strCache>
                <c:ptCount val="1"/>
                <c:pt idx="0">
                  <c:v>Apenas 1 BI crítica em func. (posição teórica)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trendlineType val="power"/>
            <c:dispRSqr val="0"/>
            <c:dispEq val="0"/>
          </c:trendline>
          <c:trendline>
            <c:spPr>
              <a:ln w="19050">
                <a:solidFill>
                  <a:schemeClr val="accent2">
                    <a:lumMod val="50000"/>
                  </a:schemeClr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'Curvas da Instalação'!$F$70:$Q$70</c:f>
            </c:numRef>
          </c:xVal>
          <c:yVal>
            <c:numRef>
              <c:f>'Curvas da Instalação'!$F$71:$Q$71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1BA-4075-80BE-99F9F8324E8A}"/>
            </c:ext>
          </c:extLst>
        </c:ser>
        <c:ser>
          <c:idx val="6"/>
          <c:order val="6"/>
          <c:tx>
            <c:strRef>
              <c:f>'Curvas da Instalação'!$C$64</c:f>
              <c:strCache>
                <c:ptCount val="1"/>
                <c:pt idx="0">
                  <c:v>Apenas 1 BI crítica em func. (posição teórica)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2">
                  <a:lumMod val="50000"/>
                </a:schemeClr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/>
                </a:pPr>
                <a:endParaRPr lang="pt-PT"/>
              </a:p>
            </c:txPr>
            <c:dLblPos val="l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'Curvas da Instalação'!$F$70</c:f>
            </c:numRef>
          </c:xVal>
          <c:yVal>
            <c:numRef>
              <c:f>'Curvas da Instalação'!$F$71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1BA-4075-80BE-99F9F8324E8A}"/>
            </c:ext>
          </c:extLst>
        </c:ser>
        <c:ser>
          <c:idx val="7"/>
          <c:order val="7"/>
          <c:tx>
            <c:strRef>
              <c:f>'Curvas da Instalação'!$C$76</c:f>
              <c:strCache>
                <c:ptCount val="1"/>
                <c:pt idx="0">
                  <c:v>Curvas da instalação mais críticas em caudal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00B05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'Curvas da Instalação'!$G$79:$Q$79</c:f>
            </c:numRef>
          </c:xVal>
          <c:yVal>
            <c:numRef>
              <c:f>'Curvas da Instalação'!$G$80:$Q$80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1BA-4075-80BE-99F9F8324E8A}"/>
            </c:ext>
          </c:extLst>
        </c:ser>
        <c:ser>
          <c:idx val="8"/>
          <c:order val="8"/>
          <c:tx>
            <c:strRef>
              <c:f>'Curvas da Instalação'!$C$73</c:f>
              <c:strCache>
                <c:ptCount val="1"/>
                <c:pt idx="0">
                  <c:v>4 BI menos críticas em funcionamento simultâneo (posição teórica)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5"/>
            <c:spPr>
              <a:solidFill>
                <a:srgbClr val="00B050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'Curvas da Instalação'!$F$79</c:f>
            </c:numRef>
          </c:xVal>
          <c:yVal>
            <c:numRef>
              <c:f>'Curvas da Instalação'!$F$80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1BA-4075-80BE-99F9F8324E8A}"/>
            </c:ext>
          </c:extLst>
        </c:ser>
        <c:ser>
          <c:idx val="9"/>
          <c:order val="9"/>
          <c:tx>
            <c:strRef>
              <c:f>'Curvas da Instalação'!$C$82</c:f>
              <c:strCache>
                <c:ptCount val="1"/>
                <c:pt idx="0">
                  <c:v>Apenas 1 BI menos crítica em funcionamento (posição teórica)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00B05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'Curvas da Instalação'!$G$88:$Q$88</c:f>
            </c:numRef>
          </c:xVal>
          <c:yVal>
            <c:numRef>
              <c:f>'Curvas da Instalação'!$G$89:$Q$89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1BA-4075-80BE-99F9F8324E8A}"/>
            </c:ext>
          </c:extLst>
        </c:ser>
        <c:ser>
          <c:idx val="10"/>
          <c:order val="10"/>
          <c:tx>
            <c:strRef>
              <c:f>'Curvas da Instalação'!$C$82</c:f>
              <c:strCache>
                <c:ptCount val="1"/>
                <c:pt idx="0">
                  <c:v>Apenas 1 BI menos crítica em funcionamento (posição teórica)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'Curvas da Instalação'!$F$88</c:f>
            </c:numRef>
          </c:xVal>
          <c:yVal>
            <c:numRef>
              <c:f>'Curvas da Instalação'!$F$89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01BA-4075-80BE-99F9F8324E8A}"/>
            </c:ext>
          </c:extLst>
        </c:ser>
        <c:ser>
          <c:idx val="11"/>
          <c:order val="11"/>
          <c:tx>
            <c:strRef>
              <c:f>'Curvas da Instalação'!$C$34</c:f>
              <c:strCache>
                <c:ptCount val="1"/>
                <c:pt idx="0">
                  <c:v>Previsão: func. mais crítico em caudal (4 B.I.)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5.294611794477344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BA-4075-80BE-99F9F8324E8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'Curvas da Instalação'!$T$71</c:f>
            </c:numRef>
          </c:xVal>
          <c:yVal>
            <c:numRef>
              <c:f>'Curvas da Instalação'!$T$70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01BA-4075-80BE-99F9F8324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027968"/>
        <c:axId val="183034624"/>
      </c:scatterChart>
      <c:valAx>
        <c:axId val="183027968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pt-PT" sz="1100"/>
                  <a:t>Caudal máximo - Q</a:t>
                </a:r>
                <a:r>
                  <a:rPr lang="pt-PT" sz="1200" baseline="-25000"/>
                  <a:t>máx</a:t>
                </a:r>
                <a:r>
                  <a:rPr lang="pt-PT" sz="1100" baseline="-25000"/>
                  <a:t>.</a:t>
                </a:r>
              </a:p>
            </c:rich>
          </c:tx>
          <c:layout>
            <c:manualLayout>
              <c:xMode val="edge"/>
              <c:yMode val="edge"/>
              <c:x val="0.35308196700920125"/>
              <c:y val="0.9394462443617204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183034624"/>
        <c:crosses val="autoZero"/>
        <c:crossBetween val="midCat"/>
      </c:valAx>
      <c:valAx>
        <c:axId val="183034624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pt-PT" sz="1100"/>
                  <a:t>Pressão total - P</a:t>
                </a:r>
                <a:r>
                  <a:rPr lang="pt-PT" sz="1200" baseline="-25000"/>
                  <a:t>total</a:t>
                </a:r>
              </a:p>
            </c:rich>
          </c:tx>
          <c:layout>
            <c:manualLayout>
              <c:xMode val="edge"/>
              <c:yMode val="edge"/>
              <c:x val="6.7688649084407769E-3"/>
              <c:y val="0.36368353499946499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183027968"/>
        <c:crosses val="autoZero"/>
        <c:crossBetween val="midCat"/>
      </c:valAx>
      <c:spPr>
        <a:solidFill>
          <a:schemeClr val="bg1">
            <a:lumMod val="85000"/>
            <a:alpha val="74000"/>
          </a:schemeClr>
        </a:solidFill>
        <a:ln w="19050">
          <a:solidFill>
            <a:schemeClr val="accent2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ayout>
        <c:manualLayout>
          <c:xMode val="edge"/>
          <c:yMode val="edge"/>
          <c:x val="0.76758374059101875"/>
          <c:y val="8.3653666885001934E-2"/>
          <c:w val="0.21098960267011094"/>
          <c:h val="0.8715056532493872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Drop" dropLines="5" dropStyle="combo" dx="16" fmlaLink="$P$9" fmlaRange="$P$5:$P$8" sel="1" val="0"/>
</file>

<file path=xl/ctrlProps/ctrlProp2.xml><?xml version="1.0" encoding="utf-8"?>
<formControlPr xmlns="http://schemas.microsoft.com/office/spreadsheetml/2009/9/main" objectType="Drop" dropLines="4" dropStyle="combo" dx="16" fmlaLink="BD10" fmlaRange="$AX$5:$AX$8" noThreeD="1" sel="1" val="0"/>
</file>

<file path=xl/ctrlProps/ctrlProp3.xml><?xml version="1.0" encoding="utf-8"?>
<formControlPr xmlns="http://schemas.microsoft.com/office/spreadsheetml/2009/9/main" objectType="Drop" dropLines="4" dropStyle="combo" dx="16" fmlaLink="BD11" fmlaRange="$BE$5:$BE$8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jpeg"/><Relationship Id="rId7" Type="http://schemas.openxmlformats.org/officeDocument/2006/relationships/image" Target="../media/image5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hyperlink" Target="http://www.apta.pt" TargetMode="External"/><Relationship Id="rId5" Type="http://schemas.openxmlformats.org/officeDocument/2006/relationships/hyperlink" Target="mailto:info@apta.pt" TargetMode="External"/><Relationship Id="rId4" Type="http://schemas.openxmlformats.org/officeDocument/2006/relationships/image" Target="../media/image4.jpeg"/><Relationship Id="rId9" Type="http://schemas.microsoft.com/office/2007/relationships/hdphoto" Target="../media/hdphoto1.wdp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0.png"/><Relationship Id="rId1" Type="http://schemas.openxmlformats.org/officeDocument/2006/relationships/image" Target="../media/image83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pta.pt" TargetMode="External"/><Relationship Id="rId2" Type="http://schemas.openxmlformats.org/officeDocument/2006/relationships/hyperlink" Target="mailto:info@apta.pt" TargetMode="External"/><Relationship Id="rId1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chart" Target="../charts/chart1.xml"/><Relationship Id="rId6" Type="http://schemas.openxmlformats.org/officeDocument/2006/relationships/hyperlink" Target="http://www.apta.pt" TargetMode="External"/><Relationship Id="rId5" Type="http://schemas.openxmlformats.org/officeDocument/2006/relationships/hyperlink" Target="mailto:info@apta.pt" TargetMode="External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png"/><Relationship Id="rId1" Type="http://schemas.openxmlformats.org/officeDocument/2006/relationships/image" Target="../media/image12.jpg"/><Relationship Id="rId6" Type="http://schemas.openxmlformats.org/officeDocument/2006/relationships/hyperlink" Target="http://www.apta.pt/conteudos.php?idConteudo=198" TargetMode="External"/><Relationship Id="rId5" Type="http://schemas.openxmlformats.org/officeDocument/2006/relationships/hyperlink" Target="mailto:info@apta.pt" TargetMode="External"/><Relationship Id="rId4" Type="http://schemas.openxmlformats.org/officeDocument/2006/relationships/image" Target="../media/image15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.jpeg"/><Relationship Id="rId18" Type="http://schemas.openxmlformats.org/officeDocument/2006/relationships/image" Target="../media/image33.jpeg"/><Relationship Id="rId26" Type="http://schemas.openxmlformats.org/officeDocument/2006/relationships/image" Target="../media/image41.jpeg"/><Relationship Id="rId39" Type="http://schemas.openxmlformats.org/officeDocument/2006/relationships/image" Target="../media/image4.jpeg"/><Relationship Id="rId21" Type="http://schemas.openxmlformats.org/officeDocument/2006/relationships/image" Target="../media/image36.jpeg"/><Relationship Id="rId34" Type="http://schemas.openxmlformats.org/officeDocument/2006/relationships/image" Target="../media/image49.jpeg"/><Relationship Id="rId42" Type="http://schemas.openxmlformats.org/officeDocument/2006/relationships/image" Target="../media/image54.jpg"/><Relationship Id="rId7" Type="http://schemas.openxmlformats.org/officeDocument/2006/relationships/image" Target="../media/image22.jpeg"/><Relationship Id="rId2" Type="http://schemas.openxmlformats.org/officeDocument/2006/relationships/image" Target="../media/image17.jpeg"/><Relationship Id="rId16" Type="http://schemas.openxmlformats.org/officeDocument/2006/relationships/image" Target="../media/image31.jpeg"/><Relationship Id="rId20" Type="http://schemas.openxmlformats.org/officeDocument/2006/relationships/image" Target="../media/image35.jpeg"/><Relationship Id="rId29" Type="http://schemas.openxmlformats.org/officeDocument/2006/relationships/image" Target="../media/image44.jpeg"/><Relationship Id="rId41" Type="http://schemas.openxmlformats.org/officeDocument/2006/relationships/hyperlink" Target="http://www.apta.pt/conteudos.php?idConteudo=255" TargetMode="External"/><Relationship Id="rId1" Type="http://schemas.openxmlformats.org/officeDocument/2006/relationships/image" Target="../media/image16.png"/><Relationship Id="rId6" Type="http://schemas.openxmlformats.org/officeDocument/2006/relationships/image" Target="../media/image21.jpeg"/><Relationship Id="rId11" Type="http://schemas.openxmlformats.org/officeDocument/2006/relationships/image" Target="../media/image26.jpeg"/><Relationship Id="rId24" Type="http://schemas.openxmlformats.org/officeDocument/2006/relationships/image" Target="../media/image39.jpeg"/><Relationship Id="rId32" Type="http://schemas.openxmlformats.org/officeDocument/2006/relationships/image" Target="../media/image47.png"/><Relationship Id="rId37" Type="http://schemas.openxmlformats.org/officeDocument/2006/relationships/image" Target="../media/image52.jpg"/><Relationship Id="rId40" Type="http://schemas.openxmlformats.org/officeDocument/2006/relationships/hyperlink" Target="mailto:info@apta.pt" TargetMode="External"/><Relationship Id="rId5" Type="http://schemas.openxmlformats.org/officeDocument/2006/relationships/image" Target="../media/image20.jpeg"/><Relationship Id="rId15" Type="http://schemas.openxmlformats.org/officeDocument/2006/relationships/image" Target="../media/image30.jpeg"/><Relationship Id="rId23" Type="http://schemas.openxmlformats.org/officeDocument/2006/relationships/image" Target="../media/image38.jpeg"/><Relationship Id="rId28" Type="http://schemas.openxmlformats.org/officeDocument/2006/relationships/image" Target="../media/image43.jpeg"/><Relationship Id="rId36" Type="http://schemas.openxmlformats.org/officeDocument/2006/relationships/image" Target="../media/image51.jpeg"/><Relationship Id="rId10" Type="http://schemas.openxmlformats.org/officeDocument/2006/relationships/image" Target="../media/image25.jpeg"/><Relationship Id="rId19" Type="http://schemas.openxmlformats.org/officeDocument/2006/relationships/image" Target="../media/image34.jpeg"/><Relationship Id="rId31" Type="http://schemas.openxmlformats.org/officeDocument/2006/relationships/image" Target="../media/image46.jpeg"/><Relationship Id="rId4" Type="http://schemas.openxmlformats.org/officeDocument/2006/relationships/image" Target="../media/image19.jpeg"/><Relationship Id="rId9" Type="http://schemas.openxmlformats.org/officeDocument/2006/relationships/image" Target="../media/image24.jpeg"/><Relationship Id="rId14" Type="http://schemas.openxmlformats.org/officeDocument/2006/relationships/image" Target="../media/image29.jpeg"/><Relationship Id="rId22" Type="http://schemas.openxmlformats.org/officeDocument/2006/relationships/image" Target="../media/image37.jpeg"/><Relationship Id="rId27" Type="http://schemas.openxmlformats.org/officeDocument/2006/relationships/image" Target="../media/image42.jpeg"/><Relationship Id="rId30" Type="http://schemas.openxmlformats.org/officeDocument/2006/relationships/image" Target="../media/image45.jpeg"/><Relationship Id="rId35" Type="http://schemas.openxmlformats.org/officeDocument/2006/relationships/image" Target="../media/image50.jpeg"/><Relationship Id="rId8" Type="http://schemas.openxmlformats.org/officeDocument/2006/relationships/image" Target="../media/image23.jpeg"/><Relationship Id="rId3" Type="http://schemas.openxmlformats.org/officeDocument/2006/relationships/image" Target="../media/image18.jpeg"/><Relationship Id="rId12" Type="http://schemas.openxmlformats.org/officeDocument/2006/relationships/image" Target="../media/image27.jpeg"/><Relationship Id="rId17" Type="http://schemas.openxmlformats.org/officeDocument/2006/relationships/image" Target="../media/image32.jpeg"/><Relationship Id="rId25" Type="http://schemas.openxmlformats.org/officeDocument/2006/relationships/image" Target="../media/image40.jpeg"/><Relationship Id="rId33" Type="http://schemas.openxmlformats.org/officeDocument/2006/relationships/image" Target="../media/image48.png"/><Relationship Id="rId38" Type="http://schemas.openxmlformats.org/officeDocument/2006/relationships/image" Target="../media/image5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apta.pt" TargetMode="External"/><Relationship Id="rId2" Type="http://schemas.openxmlformats.org/officeDocument/2006/relationships/image" Target="../media/image56.jpeg"/><Relationship Id="rId1" Type="http://schemas.openxmlformats.org/officeDocument/2006/relationships/image" Target="../media/image55.jpeg"/><Relationship Id="rId4" Type="http://schemas.openxmlformats.org/officeDocument/2006/relationships/hyperlink" Target="http://www.apta.pt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7" Type="http://schemas.openxmlformats.org/officeDocument/2006/relationships/hyperlink" Target="http://www.apta.pt/conteudos.php?idConteudo=191" TargetMode="External"/><Relationship Id="rId2" Type="http://schemas.openxmlformats.org/officeDocument/2006/relationships/image" Target="../media/image58.jpeg"/><Relationship Id="rId1" Type="http://schemas.openxmlformats.org/officeDocument/2006/relationships/image" Target="../media/image57.jpeg"/><Relationship Id="rId6" Type="http://schemas.openxmlformats.org/officeDocument/2006/relationships/hyperlink" Target="mailto:info@apta.pt" TargetMode="External"/><Relationship Id="rId5" Type="http://schemas.openxmlformats.org/officeDocument/2006/relationships/image" Target="../media/image61.jpeg"/><Relationship Id="rId4" Type="http://schemas.openxmlformats.org/officeDocument/2006/relationships/image" Target="../media/image6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apta.pt" TargetMode="External"/><Relationship Id="rId3" Type="http://schemas.openxmlformats.org/officeDocument/2006/relationships/image" Target="../media/image63.jpeg"/><Relationship Id="rId7" Type="http://schemas.openxmlformats.org/officeDocument/2006/relationships/image" Target="../media/image67.jpeg"/><Relationship Id="rId2" Type="http://schemas.openxmlformats.org/officeDocument/2006/relationships/image" Target="../media/image2.jpeg"/><Relationship Id="rId1" Type="http://schemas.openxmlformats.org/officeDocument/2006/relationships/image" Target="../media/image62.jpeg"/><Relationship Id="rId6" Type="http://schemas.openxmlformats.org/officeDocument/2006/relationships/image" Target="../media/image66.jpg"/><Relationship Id="rId5" Type="http://schemas.openxmlformats.org/officeDocument/2006/relationships/image" Target="../media/image65.jpg"/><Relationship Id="rId4" Type="http://schemas.openxmlformats.org/officeDocument/2006/relationships/image" Target="../media/image64.jpeg"/><Relationship Id="rId9" Type="http://schemas.openxmlformats.org/officeDocument/2006/relationships/hyperlink" Target="http://www.apta.pt/conteudos.php?idConteudo=200" TargetMode="Externa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jpg"/><Relationship Id="rId13" Type="http://schemas.openxmlformats.org/officeDocument/2006/relationships/image" Target="../media/image79.png"/><Relationship Id="rId18" Type="http://schemas.openxmlformats.org/officeDocument/2006/relationships/hyperlink" Target="http://www.apta.pt/conteudos.php?idConteudo=200" TargetMode="External"/><Relationship Id="rId3" Type="http://schemas.openxmlformats.org/officeDocument/2006/relationships/image" Target="../media/image70.png"/><Relationship Id="rId7" Type="http://schemas.openxmlformats.org/officeDocument/2006/relationships/image" Target="../media/image74.png"/><Relationship Id="rId12" Type="http://schemas.openxmlformats.org/officeDocument/2006/relationships/image" Target="../media/image78.png"/><Relationship Id="rId17" Type="http://schemas.openxmlformats.org/officeDocument/2006/relationships/hyperlink" Target="mailto:info@apta.pt" TargetMode="External"/><Relationship Id="rId2" Type="http://schemas.openxmlformats.org/officeDocument/2006/relationships/image" Target="../media/image69.png"/><Relationship Id="rId16" Type="http://schemas.openxmlformats.org/officeDocument/2006/relationships/image" Target="../media/image82.jpeg"/><Relationship Id="rId1" Type="http://schemas.openxmlformats.org/officeDocument/2006/relationships/image" Target="../media/image68.png"/><Relationship Id="rId6" Type="http://schemas.openxmlformats.org/officeDocument/2006/relationships/image" Target="../media/image73.png"/><Relationship Id="rId11" Type="http://schemas.openxmlformats.org/officeDocument/2006/relationships/image" Target="../media/image77.png"/><Relationship Id="rId5" Type="http://schemas.openxmlformats.org/officeDocument/2006/relationships/image" Target="../media/image72.png"/><Relationship Id="rId15" Type="http://schemas.openxmlformats.org/officeDocument/2006/relationships/image" Target="../media/image81.png"/><Relationship Id="rId10" Type="http://schemas.openxmlformats.org/officeDocument/2006/relationships/image" Target="../media/image76.png"/><Relationship Id="rId4" Type="http://schemas.openxmlformats.org/officeDocument/2006/relationships/image" Target="../media/image71.png"/><Relationship Id="rId9" Type="http://schemas.openxmlformats.org/officeDocument/2006/relationships/image" Target="../media/image75.png"/><Relationship Id="rId14" Type="http://schemas.openxmlformats.org/officeDocument/2006/relationships/image" Target="../media/image80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359832</xdr:colOff>
      <xdr:row>47</xdr:row>
      <xdr:rowOff>169683</xdr:rowOff>
    </xdr:from>
    <xdr:to>
      <xdr:col>18</xdr:col>
      <xdr:colOff>591539</xdr:colOff>
      <xdr:row>54</xdr:row>
      <xdr:rowOff>197797</xdr:rowOff>
    </xdr:to>
    <xdr:sp macro="" textlink="">
      <xdr:nvSpPr>
        <xdr:cNvPr id="22802" name="Text Box 274">
          <a:extLst>
            <a:ext uri="{FF2B5EF4-FFF2-40B4-BE49-F238E27FC236}">
              <a16:creationId xmlns:a16="http://schemas.microsoft.com/office/drawing/2014/main" id="{00000000-0008-0000-0000-000012590000}"/>
            </a:ext>
          </a:extLst>
        </xdr:cNvPr>
        <xdr:cNvSpPr txBox="1">
          <a:spLocks noChangeArrowheads="1"/>
        </xdr:cNvSpPr>
      </xdr:nvSpPr>
      <xdr:spPr bwMode="auto">
        <a:xfrm>
          <a:off x="2585218" y="10465342"/>
          <a:ext cx="4402668" cy="160543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000" tIns="0" rIns="36000" bIns="0" anchor="t" upright="1"/>
        <a:lstStyle/>
        <a:p>
          <a:pPr algn="l" rtl="0">
            <a:defRPr sz="1000"/>
          </a:pPr>
          <a:r>
            <a:rPr lang="pt-PT" sz="1000" b="0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Respeitem e façam respeitar as preocupações de execução de redes da canalização de fluídos, consagrada em termos legais no </a:t>
          </a:r>
          <a:r>
            <a:rPr lang="pt-PT" sz="10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Regulamento Geral dos Sistemas Públicos e Prediais de Distribuição de Água e de Drenagem de Águas Residuais </a:t>
          </a:r>
          <a:r>
            <a:rPr lang="pt-PT" sz="1000" b="0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(D.R. n.º 23/95, de 23 de Agosto), em matéria de prevenção da  Corrosão Galvânica.</a:t>
          </a:r>
        </a:p>
        <a:p>
          <a:pPr algn="l" rtl="0">
            <a:defRPr sz="1000"/>
          </a:pPr>
          <a:r>
            <a:rPr lang="pt-PT" sz="1000" b="0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Na execução de redes de canalização de águas e em particular nas redes de segurança contra incêndios, utilize sempre materiais homogéneos e </a:t>
          </a:r>
          <a:r>
            <a:rPr lang="pt-PT" sz="10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nunca misture tubos de aço preto ou galvanizado com acessórios de ligação em latão ou bronze</a:t>
          </a:r>
          <a:r>
            <a:rPr lang="pt-PT" sz="1000" b="0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.</a:t>
          </a:r>
        </a:p>
        <a:p>
          <a:pPr algn="l" rtl="0">
            <a:defRPr sz="1000"/>
          </a:pPr>
          <a:r>
            <a:rPr lang="pt-PT" sz="10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As ligações entre tubos de aço preto ou galvanizado devem ser efectuadas com acessórios roscados em ferro maleável pretos ou galvanizados respectivamente.</a:t>
          </a:r>
        </a:p>
      </xdr:txBody>
    </xdr:sp>
    <xdr:clientData/>
  </xdr:twoCellAnchor>
  <xdr:twoCellAnchor>
    <xdr:from>
      <xdr:col>4</xdr:col>
      <xdr:colOff>19050</xdr:colOff>
      <xdr:row>4</xdr:row>
      <xdr:rowOff>38100</xdr:rowOff>
    </xdr:from>
    <xdr:to>
      <xdr:col>4</xdr:col>
      <xdr:colOff>256442</xdr:colOff>
      <xdr:row>4</xdr:row>
      <xdr:rowOff>209550</xdr:rowOff>
    </xdr:to>
    <xdr:sp macro="" textlink="">
      <xdr:nvSpPr>
        <xdr:cNvPr id="86549" name="AutoShape 136">
          <a:extLst>
            <a:ext uri="{FF2B5EF4-FFF2-40B4-BE49-F238E27FC236}">
              <a16:creationId xmlns:a16="http://schemas.microsoft.com/office/drawing/2014/main" id="{00000000-0008-0000-0000-000015520100}"/>
            </a:ext>
          </a:extLst>
        </xdr:cNvPr>
        <xdr:cNvSpPr>
          <a:spLocks noChangeArrowheads="1"/>
        </xdr:cNvSpPr>
      </xdr:nvSpPr>
      <xdr:spPr bwMode="auto">
        <a:xfrm>
          <a:off x="552450" y="647700"/>
          <a:ext cx="237392" cy="171450"/>
        </a:xfrm>
        <a:prstGeom prst="rightArrow">
          <a:avLst>
            <a:gd name="adj1" fmla="val 50000"/>
            <a:gd name="adj2" fmla="val 34615"/>
          </a:avLst>
        </a:prstGeom>
        <a:solidFill>
          <a:srgbClr val="C00000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70907</xdr:colOff>
      <xdr:row>21</xdr:row>
      <xdr:rowOff>20108</xdr:rowOff>
    </xdr:from>
    <xdr:to>
      <xdr:col>5</xdr:col>
      <xdr:colOff>179915</xdr:colOff>
      <xdr:row>21</xdr:row>
      <xdr:rowOff>190499</xdr:rowOff>
    </xdr:to>
    <xdr:sp macro="" textlink="">
      <xdr:nvSpPr>
        <xdr:cNvPr id="22706" name="Text Box 178">
          <a:extLst>
            <a:ext uri="{FF2B5EF4-FFF2-40B4-BE49-F238E27FC236}">
              <a16:creationId xmlns:a16="http://schemas.microsoft.com/office/drawing/2014/main" id="{00000000-0008-0000-0000-0000B2580000}"/>
            </a:ext>
          </a:extLst>
        </xdr:cNvPr>
        <xdr:cNvSpPr txBox="1">
          <a:spLocks noChangeArrowheads="1"/>
        </xdr:cNvSpPr>
      </xdr:nvSpPr>
      <xdr:spPr bwMode="auto">
        <a:xfrm>
          <a:off x="229657" y="4486275"/>
          <a:ext cx="934508" cy="170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pt-PT" sz="900" b="0" i="0" u="none" strike="noStrike" baseline="0">
              <a:solidFill>
                <a:srgbClr val="FFFFFF"/>
              </a:solidFill>
              <a:latin typeface="Arial"/>
              <a:cs typeface="Arial"/>
            </a:rPr>
            <a:t>Característica:</a:t>
          </a:r>
        </a:p>
      </xdr:txBody>
    </xdr:sp>
    <xdr:clientData/>
  </xdr:twoCellAnchor>
  <xdr:twoCellAnchor>
    <xdr:from>
      <xdr:col>32</xdr:col>
      <xdr:colOff>399886</xdr:colOff>
      <xdr:row>2</xdr:row>
      <xdr:rowOff>30309</xdr:rowOff>
    </xdr:from>
    <xdr:to>
      <xdr:col>35</xdr:col>
      <xdr:colOff>199439</xdr:colOff>
      <xdr:row>5</xdr:row>
      <xdr:rowOff>173182</xdr:rowOff>
    </xdr:to>
    <xdr:grpSp>
      <xdr:nvGrpSpPr>
        <xdr:cNvPr id="86557" name="Group 281">
          <a:extLst>
            <a:ext uri="{FF2B5EF4-FFF2-40B4-BE49-F238E27FC236}">
              <a16:creationId xmlns:a16="http://schemas.microsoft.com/office/drawing/2014/main" id="{00000000-0008-0000-0000-00001D520100}"/>
            </a:ext>
          </a:extLst>
        </xdr:cNvPr>
        <xdr:cNvGrpSpPr>
          <a:grpSpLocks/>
        </xdr:cNvGrpSpPr>
      </xdr:nvGrpSpPr>
      <xdr:grpSpPr bwMode="auto">
        <a:xfrm>
          <a:off x="12102029" y="342036"/>
          <a:ext cx="1679813" cy="662419"/>
          <a:chOff x="1118" y="993"/>
          <a:chExt cx="223" cy="92"/>
        </a:xfrm>
      </xdr:grpSpPr>
      <xdr:pic>
        <xdr:nvPicPr>
          <xdr:cNvPr id="86605" name="Picture 282" descr="Boca Incêndio 25 mm Tipo Carretel">
            <a:extLst>
              <a:ext uri="{FF2B5EF4-FFF2-40B4-BE49-F238E27FC236}">
                <a16:creationId xmlns:a16="http://schemas.microsoft.com/office/drawing/2014/main" id="{00000000-0008-0000-0000-00004D5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187" y="1000"/>
            <a:ext cx="82" cy="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6606" name="Picture 283" descr="Boca Incêndio 45 mm Tipo Teatro">
            <a:extLst>
              <a:ext uri="{FF2B5EF4-FFF2-40B4-BE49-F238E27FC236}">
                <a16:creationId xmlns:a16="http://schemas.microsoft.com/office/drawing/2014/main" id="{00000000-0008-0000-0000-00004E5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l="5746"/>
          <a:stretch>
            <a:fillRect/>
          </a:stretch>
        </xdr:blipFill>
        <xdr:spPr bwMode="auto">
          <a:xfrm>
            <a:off x="1259" y="993"/>
            <a:ext cx="82" cy="9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6607" name="Picture 284" descr="Boca Incêndio 25 mm Tipo Carretel sem Caixa">
            <a:extLst>
              <a:ext uri="{FF2B5EF4-FFF2-40B4-BE49-F238E27FC236}">
                <a16:creationId xmlns:a16="http://schemas.microsoft.com/office/drawing/2014/main" id="{00000000-0008-0000-0000-00004F5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1118" y="1003"/>
            <a:ext cx="74" cy="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31</xdr:col>
      <xdr:colOff>36750</xdr:colOff>
      <xdr:row>49</xdr:row>
      <xdr:rowOff>199434</xdr:rowOff>
    </xdr:from>
    <xdr:to>
      <xdr:col>39</xdr:col>
      <xdr:colOff>238125</xdr:colOff>
      <xdr:row>51</xdr:row>
      <xdr:rowOff>192433</xdr:rowOff>
    </xdr:to>
    <xdr:sp macro="" textlink="">
      <xdr:nvSpPr>
        <xdr:cNvPr id="22795" name="Text Box 267">
          <a:extLst>
            <a:ext uri="{FF2B5EF4-FFF2-40B4-BE49-F238E27FC236}">
              <a16:creationId xmlns:a16="http://schemas.microsoft.com/office/drawing/2014/main" id="{00000000-0008-0000-0000-00000B590000}"/>
            </a:ext>
          </a:extLst>
        </xdr:cNvPr>
        <xdr:cNvSpPr txBox="1">
          <a:spLocks noChangeArrowheads="1"/>
        </xdr:cNvSpPr>
      </xdr:nvSpPr>
      <xdr:spPr bwMode="auto">
        <a:xfrm>
          <a:off x="11219100" y="11029359"/>
          <a:ext cx="5325825" cy="45019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6800" tIns="46800" rIns="46800" bIns="46800" anchor="b" upright="1"/>
        <a:lstStyle/>
        <a:p>
          <a:pPr algn="l" rtl="0">
            <a:defRPr sz="1000"/>
          </a:pPr>
          <a:r>
            <a:rPr lang="pt-PT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Tubos de Aço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- Série Média (M) - Conformes </a:t>
          </a:r>
          <a:r>
            <a:rPr lang="pt-PT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NP EN </a:t>
          </a:r>
          <a:r>
            <a:rPr lang="pt-PT" sz="11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10255 </a:t>
          </a:r>
          <a:r>
            <a:rPr lang="pt-PT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Certificação </a:t>
          </a:r>
          <a:r>
            <a:rPr lang="pt-PT" sz="11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CERTIF</a:t>
          </a:r>
          <a:r>
            <a:rPr lang="pt-PT" sz="11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Opção: Galvanizados conforme </a:t>
          </a:r>
          <a:r>
            <a:rPr lang="pt-PT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NP EN 10240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.</a:t>
          </a:r>
        </a:p>
      </xdr:txBody>
    </xdr:sp>
    <xdr:clientData/>
  </xdr:twoCellAnchor>
  <xdr:twoCellAnchor>
    <xdr:from>
      <xdr:col>31</xdr:col>
      <xdr:colOff>36751</xdr:colOff>
      <xdr:row>52</xdr:row>
      <xdr:rowOff>155820</xdr:rowOff>
    </xdr:from>
    <xdr:to>
      <xdr:col>39</xdr:col>
      <xdr:colOff>57150</xdr:colOff>
      <xdr:row>54</xdr:row>
      <xdr:rowOff>148819</xdr:rowOff>
    </xdr:to>
    <xdr:sp macro="" textlink="">
      <xdr:nvSpPr>
        <xdr:cNvPr id="22796" name="Text Box 268">
          <a:extLst>
            <a:ext uri="{FF2B5EF4-FFF2-40B4-BE49-F238E27FC236}">
              <a16:creationId xmlns:a16="http://schemas.microsoft.com/office/drawing/2014/main" id="{00000000-0008-0000-0000-00000C590000}"/>
            </a:ext>
          </a:extLst>
        </xdr:cNvPr>
        <xdr:cNvSpPr txBox="1">
          <a:spLocks noChangeArrowheads="1"/>
        </xdr:cNvSpPr>
      </xdr:nvSpPr>
      <xdr:spPr bwMode="auto">
        <a:xfrm>
          <a:off x="11047651" y="11623920"/>
          <a:ext cx="5033270" cy="45019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46800" tIns="46800" rIns="46800" bIns="46800" anchor="b" upright="1"/>
        <a:lstStyle/>
        <a:p>
          <a:pPr algn="l" rtl="0">
            <a:defRPr sz="1000"/>
          </a:pPr>
          <a:r>
            <a:rPr lang="pt-PT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Acessórios Roscados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 em Ferro Fundido Maleável - Conformes </a:t>
          </a:r>
          <a:r>
            <a:rPr lang="pt-PT" sz="11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NP EN 10242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Símbolo de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Projecto</a:t>
          </a:r>
          <a:r>
            <a:rPr lang="pt-PT" sz="11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pt-PT" sz="11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t-PT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Certificação </a:t>
          </a:r>
          <a:r>
            <a:rPr lang="pt-PT" sz="11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CERTIF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pt-PT" sz="11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Opção: Galvanizados.</a:t>
          </a:r>
        </a:p>
      </xdr:txBody>
    </xdr:sp>
    <xdr:clientData/>
  </xdr:twoCellAnchor>
  <xdr:twoCellAnchor>
    <xdr:from>
      <xdr:col>60</xdr:col>
      <xdr:colOff>200024</xdr:colOff>
      <xdr:row>20</xdr:row>
      <xdr:rowOff>0</xdr:rowOff>
    </xdr:from>
    <xdr:to>
      <xdr:col>79</xdr:col>
      <xdr:colOff>371475</xdr:colOff>
      <xdr:row>21</xdr:row>
      <xdr:rowOff>38100</xdr:rowOff>
    </xdr:to>
    <xdr:sp macro="" textlink="">
      <xdr:nvSpPr>
        <xdr:cNvPr id="86560" name="AutoShape 312">
          <a:extLst>
            <a:ext uri="{FF2B5EF4-FFF2-40B4-BE49-F238E27FC236}">
              <a16:creationId xmlns:a16="http://schemas.microsoft.com/office/drawing/2014/main" id="{00000000-0008-0000-0000-000020520100}"/>
            </a:ext>
          </a:extLst>
        </xdr:cNvPr>
        <xdr:cNvSpPr>
          <a:spLocks noChangeArrowheads="1"/>
        </xdr:cNvSpPr>
      </xdr:nvSpPr>
      <xdr:spPr bwMode="auto">
        <a:xfrm>
          <a:off x="25365074" y="4248150"/>
          <a:ext cx="8686801" cy="285750"/>
        </a:xfrm>
        <a:prstGeom prst="rightArrow">
          <a:avLst>
            <a:gd name="adj1" fmla="val 45454"/>
            <a:gd name="adj2" fmla="val 143333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76201</xdr:colOff>
      <xdr:row>25</xdr:row>
      <xdr:rowOff>130175</xdr:rowOff>
    </xdr:from>
    <xdr:to>
      <xdr:col>4</xdr:col>
      <xdr:colOff>7832</xdr:colOff>
      <xdr:row>46</xdr:row>
      <xdr:rowOff>1587</xdr:rowOff>
    </xdr:to>
    <xdr:sp macro="" textlink="">
      <xdr:nvSpPr>
        <xdr:cNvPr id="51" name="Text Box 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>
          <a:spLocks noChangeArrowheads="1"/>
        </xdr:cNvSpPr>
      </xdr:nvSpPr>
      <xdr:spPr bwMode="auto">
        <a:xfrm>
          <a:off x="76201" y="5645150"/>
          <a:ext cx="447674" cy="4633912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pt-PT" sz="1200" b="1" i="0" u="none" strike="noStrike" baseline="0">
              <a:solidFill>
                <a:schemeClr val="tx1"/>
              </a:solidFill>
              <a:latin typeface="Arial"/>
              <a:cs typeface="Arial"/>
            </a:rPr>
            <a:t>Análise dos troços de tubagem da rede de incêndio</a:t>
          </a:r>
        </a:p>
      </xdr:txBody>
    </xdr:sp>
    <xdr:clientData/>
  </xdr:twoCellAnchor>
  <xdr:twoCellAnchor>
    <xdr:from>
      <xdr:col>0</xdr:col>
      <xdr:colOff>38101</xdr:colOff>
      <xdr:row>4</xdr:row>
      <xdr:rowOff>152400</xdr:rowOff>
    </xdr:from>
    <xdr:to>
      <xdr:col>3</xdr:col>
      <xdr:colOff>204526</xdr:colOff>
      <xdr:row>18</xdr:row>
      <xdr:rowOff>38099</xdr:rowOff>
    </xdr:to>
    <xdr:sp macro="" textlink="">
      <xdr:nvSpPr>
        <xdr:cNvPr id="54" name="Text Box 2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 bwMode="auto">
        <a:xfrm>
          <a:off x="38101" y="762000"/>
          <a:ext cx="490275" cy="3095624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pt-PT" sz="1200" b="1" i="0" u="none" strike="noStrike" baseline="0">
              <a:solidFill>
                <a:schemeClr val="tx1"/>
              </a:solidFill>
              <a:latin typeface="Arial"/>
              <a:cs typeface="Arial"/>
            </a:rPr>
            <a:t>Parâmetros de dimensionamento </a:t>
          </a:r>
        </a:p>
      </xdr:txBody>
    </xdr:sp>
    <xdr:clientData/>
  </xdr:twoCellAnchor>
  <xdr:twoCellAnchor>
    <xdr:from>
      <xdr:col>8</xdr:col>
      <xdr:colOff>359835</xdr:colOff>
      <xdr:row>46</xdr:row>
      <xdr:rowOff>144210</xdr:rowOff>
    </xdr:from>
    <xdr:to>
      <xdr:col>10</xdr:col>
      <xdr:colOff>268433</xdr:colOff>
      <xdr:row>47</xdr:row>
      <xdr:rowOff>223157</xdr:rowOff>
    </xdr:to>
    <xdr:sp macro="" textlink="">
      <xdr:nvSpPr>
        <xdr:cNvPr id="87" name="Text Box 103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>
          <a:spLocks noChangeArrowheads="1"/>
        </xdr:cNvSpPr>
      </xdr:nvSpPr>
      <xdr:spPr bwMode="auto">
        <a:xfrm>
          <a:off x="2585221" y="10284005"/>
          <a:ext cx="1034280" cy="23481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pt-PT" sz="1050" b="0" i="0" u="none" strike="noStrike" baseline="0">
              <a:solidFill>
                <a:srgbClr val="000000"/>
              </a:solidFill>
              <a:latin typeface="+mn-lt"/>
              <a:cs typeface="Arial"/>
            </a:rPr>
            <a:t>Exmos. Profissionais</a:t>
          </a: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:</a:t>
          </a:r>
        </a:p>
      </xdr:txBody>
    </xdr:sp>
    <xdr:clientData/>
  </xdr:twoCellAnchor>
  <xdr:twoCellAnchor editAs="oneCell">
    <xdr:from>
      <xdr:col>1</xdr:col>
      <xdr:colOff>76201</xdr:colOff>
      <xdr:row>46</xdr:row>
      <xdr:rowOff>32661</xdr:rowOff>
    </xdr:from>
    <xdr:to>
      <xdr:col>8</xdr:col>
      <xdr:colOff>254664</xdr:colOff>
      <xdr:row>55</xdr:row>
      <xdr:rowOff>131112</xdr:rowOff>
    </xdr:to>
    <xdr:grpSp>
      <xdr:nvGrpSpPr>
        <xdr:cNvPr id="70" name="Grupo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GrpSpPr/>
      </xdr:nvGrpSpPr>
      <xdr:grpSpPr>
        <a:xfrm>
          <a:off x="145474" y="10195960"/>
          <a:ext cx="2459515" cy="2072724"/>
          <a:chOff x="10934702" y="2800350"/>
          <a:chExt cx="2332290" cy="2074911"/>
        </a:xfrm>
      </xdr:grpSpPr>
      <xdr:grpSp>
        <xdr:nvGrpSpPr>
          <xdr:cNvPr id="71" name="Group 749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GrpSpPr>
            <a:grpSpLocks/>
          </xdr:cNvGrpSpPr>
        </xdr:nvGrpSpPr>
        <xdr:grpSpPr bwMode="auto">
          <a:xfrm>
            <a:off x="10963275" y="4353370"/>
            <a:ext cx="2162175" cy="521891"/>
            <a:chOff x="292" y="1077"/>
            <a:chExt cx="227" cy="62"/>
          </a:xfrm>
        </xdr:grpSpPr>
        <xdr:sp macro="" textlink="">
          <xdr:nvSpPr>
            <xdr:cNvPr id="97" name="Text Box 103">
              <a:extLst>
                <a:ext uri="{FF2B5EF4-FFF2-40B4-BE49-F238E27FC236}">
                  <a16:creationId xmlns:a16="http://schemas.microsoft.com/office/drawing/2014/main" id="{00000000-0008-0000-0000-00006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06" y="1080"/>
              <a:ext cx="213" cy="5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wrap="square" lIns="36000" tIns="36000" rIns="36000" bIns="36000" anchor="t" upright="1"/>
            <a:lstStyle/>
            <a:p>
              <a:pPr algn="l" rtl="0">
                <a:defRPr sz="1000"/>
              </a:pPr>
              <a:r>
                <a:rPr lang="pt-PT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Desnível h, inserir valor positivo (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  <a:r>
                <a:rPr lang="pt-PT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) se o troço é ascendente e negativo (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  <a:r>
                <a:rPr lang="pt-PT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) se o troço é descendente.</a:t>
              </a:r>
            </a:p>
          </xdr:txBody>
        </xdr:sp>
        <xdr:sp macro="" textlink="">
          <xdr:nvSpPr>
            <xdr:cNvPr id="98" name="Text Box 182">
              <a:extLst>
                <a:ext uri="{FF2B5EF4-FFF2-40B4-BE49-F238E27FC236}">
                  <a16:creationId xmlns:a16="http://schemas.microsoft.com/office/drawing/2014/main" id="{00000000-0008-0000-0000-00006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92" y="1077"/>
              <a:ext cx="38" cy="2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wrap="square" lIns="36000" tIns="36000" rIns="90000" bIns="36000" anchor="t" upright="1"/>
            <a:lstStyle/>
            <a:p>
              <a:pPr algn="l" rtl="0">
                <a:defRPr sz="1000"/>
              </a:pPr>
              <a:r>
                <a:rPr lang="pt-PT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1)</a:t>
              </a:r>
            </a:p>
          </xdr:txBody>
        </xdr:sp>
      </xdr:grpSp>
      <xdr:grpSp>
        <xdr:nvGrpSpPr>
          <xdr:cNvPr id="72" name="Group 712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GrpSpPr>
            <a:grpSpLocks/>
          </xdr:cNvGrpSpPr>
        </xdr:nvGrpSpPr>
        <xdr:grpSpPr bwMode="auto">
          <a:xfrm>
            <a:off x="10934702" y="2800350"/>
            <a:ext cx="2332290" cy="1609725"/>
            <a:chOff x="70" y="1050"/>
            <a:chExt cx="244" cy="169"/>
          </a:xfrm>
        </xdr:grpSpPr>
        <xdr:sp macro="" textlink="">
          <xdr:nvSpPr>
            <xdr:cNvPr id="73" name="Rectangle 713">
              <a:extLst>
                <a:ext uri="{FF2B5EF4-FFF2-40B4-BE49-F238E27FC236}">
                  <a16:creationId xmlns:a16="http://schemas.microsoft.com/office/drawing/2014/main" id="{00000000-0008-0000-0000-00004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8" y="1197"/>
              <a:ext cx="15" cy="16"/>
            </a:xfrm>
            <a:prstGeom prst="rect">
              <a:avLst/>
            </a:prstGeom>
            <a:solidFill>
              <a:schemeClr val="bg2">
                <a:lumMod val="50000"/>
              </a:schemeClr>
            </a:solidFill>
            <a:ln w="9525">
              <a:noFill/>
              <a:miter lim="800000"/>
              <a:headEnd/>
              <a:tailEnd/>
            </a:ln>
            <a:effectLst>
              <a:prstShdw prst="shdw13" dist="53882" dir="13500000">
                <a:srgbClr val="808080"/>
              </a:prstShdw>
            </a:effectLst>
          </xdr:spPr>
        </xdr:sp>
        <xdr:sp macro="" textlink="">
          <xdr:nvSpPr>
            <xdr:cNvPr id="74" name="Rectangle 714">
              <a:extLst>
                <a:ext uri="{FF2B5EF4-FFF2-40B4-BE49-F238E27FC236}">
                  <a16:creationId xmlns:a16="http://schemas.microsoft.com/office/drawing/2014/main" id="{00000000-0008-0000-0000-00004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8" y="1126"/>
              <a:ext cx="15" cy="16"/>
            </a:xfrm>
            <a:prstGeom prst="rect">
              <a:avLst/>
            </a:prstGeom>
            <a:solidFill>
              <a:schemeClr val="bg2">
                <a:lumMod val="90000"/>
              </a:schemeClr>
            </a:solidFill>
            <a:ln w="9525">
              <a:noFill/>
              <a:miter lim="800000"/>
              <a:headEnd/>
              <a:tailEnd/>
            </a:ln>
            <a:effectLst>
              <a:prstShdw prst="shdw13" dist="53882" dir="13500000">
                <a:srgbClr val="808080"/>
              </a:prstShdw>
            </a:effectLst>
          </xdr:spPr>
        </xdr:sp>
        <xdr:sp macro="" textlink="">
          <xdr:nvSpPr>
            <xdr:cNvPr id="75" name="Rectangle 715">
              <a:extLst>
                <a:ext uri="{FF2B5EF4-FFF2-40B4-BE49-F238E27FC236}">
                  <a16:creationId xmlns:a16="http://schemas.microsoft.com/office/drawing/2014/main" id="{00000000-0008-0000-0000-00004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8" y="1103"/>
              <a:ext cx="16" cy="18"/>
            </a:xfrm>
            <a:prstGeom prst="rect">
              <a:avLst/>
            </a:prstGeom>
            <a:solidFill>
              <a:schemeClr val="accent3">
                <a:lumMod val="40000"/>
                <a:lumOff val="60000"/>
              </a:schemeClr>
            </a:solidFill>
            <a:ln w="9525">
              <a:noFill/>
              <a:miter lim="800000"/>
              <a:headEnd/>
              <a:tailEnd/>
            </a:ln>
            <a:effectLst>
              <a:prstShdw prst="shdw13" dist="53882" dir="13500000">
                <a:srgbClr val="808080"/>
              </a:prstShdw>
            </a:effectLst>
          </xdr:spPr>
        </xdr:sp>
        <xdr:sp macro="" textlink="">
          <xdr:nvSpPr>
            <xdr:cNvPr id="83" name="Rectangle 716">
              <a:extLst>
                <a:ext uri="{FF2B5EF4-FFF2-40B4-BE49-F238E27FC236}">
                  <a16:creationId xmlns:a16="http://schemas.microsoft.com/office/drawing/2014/main" id="{00000000-0008-0000-0000-00005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8" y="1081"/>
              <a:ext cx="15" cy="17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  <a:ln w="9525">
              <a:noFill/>
              <a:miter lim="800000"/>
              <a:headEnd/>
              <a:tailEnd/>
            </a:ln>
            <a:effectLst>
              <a:prstShdw prst="shdw13" dist="53882" dir="13500000">
                <a:srgbClr val="808080"/>
              </a:prstShdw>
            </a:effectLst>
          </xdr:spPr>
        </xdr:sp>
        <xdr:sp macro="" textlink="">
          <xdr:nvSpPr>
            <xdr:cNvPr id="84" name="Rectangle 717">
              <a:extLst>
                <a:ext uri="{FF2B5EF4-FFF2-40B4-BE49-F238E27FC236}">
                  <a16:creationId xmlns:a16="http://schemas.microsoft.com/office/drawing/2014/main" id="{00000000-0008-0000-0000-00005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8" y="1149"/>
              <a:ext cx="15" cy="16"/>
            </a:xfrm>
            <a:prstGeom prst="rect">
              <a:avLst/>
            </a:prstGeom>
            <a:solidFill>
              <a:schemeClr val="accent2">
                <a:lumMod val="20000"/>
                <a:lumOff val="80000"/>
              </a:schemeClr>
            </a:solidFill>
            <a:ln w="9525">
              <a:noFill/>
              <a:miter lim="800000"/>
              <a:headEnd/>
              <a:tailEnd/>
            </a:ln>
            <a:effectLst>
              <a:prstShdw prst="shdw13" dist="53882" dir="13500000">
                <a:srgbClr val="808080"/>
              </a:prstShdw>
            </a:effectLst>
          </xdr:spPr>
        </xdr:sp>
        <xdr:sp macro="" textlink="">
          <xdr:nvSpPr>
            <xdr:cNvPr id="85" name="Rectangle 718">
              <a:extLst>
                <a:ext uri="{FF2B5EF4-FFF2-40B4-BE49-F238E27FC236}">
                  <a16:creationId xmlns:a16="http://schemas.microsoft.com/office/drawing/2014/main" id="{00000000-0008-0000-0000-00005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8" y="1175"/>
              <a:ext cx="16" cy="16"/>
            </a:xfrm>
            <a:prstGeom prst="rect">
              <a:avLst/>
            </a:prstGeom>
            <a:solidFill>
              <a:srgbClr val="FF0000"/>
            </a:solidFill>
            <a:ln w="9525">
              <a:noFill/>
              <a:miter lim="800000"/>
              <a:headEnd/>
              <a:tailEnd/>
            </a:ln>
            <a:effectLst>
              <a:prstShdw prst="shdw13" dist="53882" dir="13500000">
                <a:srgbClr val="808080"/>
              </a:prstShdw>
            </a:effectLst>
          </xdr:spPr>
        </xdr:sp>
        <xdr:sp macro="" textlink="">
          <xdr:nvSpPr>
            <xdr:cNvPr id="86" name="Text Box 719">
              <a:extLst>
                <a:ext uri="{FF2B5EF4-FFF2-40B4-BE49-F238E27FC236}">
                  <a16:creationId xmlns:a16="http://schemas.microsoft.com/office/drawing/2014/main" id="{00000000-0008-0000-0000-00005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97" y="1075"/>
              <a:ext cx="212" cy="2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wrap="square" lIns="36000" tIns="46800" rIns="90000" bIns="46800" anchor="t" upright="1"/>
            <a:lstStyle/>
            <a:p>
              <a:pPr algn="l" rtl="0">
                <a:defRPr sz="1000"/>
              </a:pPr>
              <a:r>
                <a:rPr lang="pt-PT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Obtido no desenho da instalação</a:t>
              </a:r>
            </a:p>
          </xdr:txBody>
        </xdr:sp>
        <xdr:sp macro="" textlink="">
          <xdr:nvSpPr>
            <xdr:cNvPr id="91" name="Text Box 720">
              <a:extLst>
                <a:ext uri="{FF2B5EF4-FFF2-40B4-BE49-F238E27FC236}">
                  <a16:creationId xmlns:a16="http://schemas.microsoft.com/office/drawing/2014/main" id="{00000000-0008-0000-0000-00005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97" y="1099"/>
              <a:ext cx="194" cy="2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wrap="square" lIns="36000" tIns="46800" rIns="90000" bIns="46800" anchor="t" upright="1"/>
            <a:lstStyle/>
            <a:p>
              <a:pPr algn="l" rtl="0">
                <a:defRPr sz="1000"/>
              </a:pPr>
              <a:r>
                <a:rPr lang="pt-PT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Dados de entrada / decisões</a:t>
              </a:r>
            </a:p>
          </xdr:txBody>
        </xdr:sp>
        <xdr:sp macro="" textlink="">
          <xdr:nvSpPr>
            <xdr:cNvPr id="92" name="Text Box 721">
              <a:extLst>
                <a:ext uri="{FF2B5EF4-FFF2-40B4-BE49-F238E27FC236}">
                  <a16:creationId xmlns:a16="http://schemas.microsoft.com/office/drawing/2014/main" id="{00000000-0008-0000-0000-00005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97" y="1122"/>
              <a:ext cx="217" cy="2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wrap="square" lIns="36000" tIns="46800" rIns="90000" bIns="46800" anchor="t" upright="1"/>
            <a:lstStyle/>
            <a:p>
              <a:pPr algn="l" rtl="0">
                <a:defRPr sz="1000"/>
              </a:pPr>
              <a:r>
                <a:rPr lang="pt-PT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Calculado com recurso a fórmulas</a:t>
              </a:r>
            </a:p>
          </xdr:txBody>
        </xdr:sp>
        <xdr:sp macro="" textlink="">
          <xdr:nvSpPr>
            <xdr:cNvPr id="93" name="Text Box 722">
              <a:extLst>
                <a:ext uri="{FF2B5EF4-FFF2-40B4-BE49-F238E27FC236}">
                  <a16:creationId xmlns:a16="http://schemas.microsoft.com/office/drawing/2014/main" id="{00000000-0008-0000-0000-00005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97" y="1146"/>
              <a:ext cx="204" cy="2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wrap="square" lIns="36000" tIns="46800" rIns="90000" bIns="46800" anchor="t" upright="1"/>
            <a:lstStyle/>
            <a:p>
              <a:pPr algn="l" rtl="0">
                <a:defRPr sz="1000"/>
              </a:pPr>
              <a:r>
                <a:rPr lang="pt-PT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Retirado de especificações</a:t>
              </a:r>
            </a:p>
          </xdr:txBody>
        </xdr:sp>
        <xdr:sp macro="" textlink="">
          <xdr:nvSpPr>
            <xdr:cNvPr id="94" name="Text Box 723">
              <a:extLst>
                <a:ext uri="{FF2B5EF4-FFF2-40B4-BE49-F238E27FC236}">
                  <a16:creationId xmlns:a16="http://schemas.microsoft.com/office/drawing/2014/main" id="{00000000-0008-0000-0000-00005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97" y="1170"/>
              <a:ext cx="133" cy="2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wrap="square" lIns="36000" tIns="46800" rIns="90000" bIns="46800" anchor="t" upright="1"/>
            <a:lstStyle/>
            <a:p>
              <a:pPr algn="l" rtl="0">
                <a:defRPr sz="1000"/>
              </a:pPr>
              <a:r>
                <a:rPr lang="pt-PT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Restrições / Alertas</a:t>
              </a:r>
            </a:p>
          </xdr:txBody>
        </xdr:sp>
        <xdr:sp macro="" textlink="">
          <xdr:nvSpPr>
            <xdr:cNvPr id="95" name="Text Box 724">
              <a:extLst>
                <a:ext uri="{FF2B5EF4-FFF2-40B4-BE49-F238E27FC236}">
                  <a16:creationId xmlns:a16="http://schemas.microsoft.com/office/drawing/2014/main" id="{00000000-0008-0000-0000-00005F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97" y="1193"/>
              <a:ext cx="133" cy="2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wrap="square" lIns="36000" tIns="46800" rIns="90000" bIns="46800" anchor="t" upright="1"/>
            <a:lstStyle/>
            <a:p>
              <a:pPr algn="l" rtl="0">
                <a:defRPr sz="1000"/>
              </a:pPr>
              <a:r>
                <a:rPr lang="pt-PT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Conclusões</a:t>
              </a:r>
            </a:p>
          </xdr:txBody>
        </xdr:sp>
        <xdr:sp macro="" textlink="">
          <xdr:nvSpPr>
            <xdr:cNvPr id="96" name="Text Box 725">
              <a:extLst>
                <a:ext uri="{FF2B5EF4-FFF2-40B4-BE49-F238E27FC236}">
                  <a16:creationId xmlns:a16="http://schemas.microsoft.com/office/drawing/2014/main" id="{00000000-0008-0000-0000-000060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70" y="1050"/>
              <a:ext cx="140" cy="2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wrap="square" lIns="36000" tIns="46800" rIns="90000" bIns="46800" anchor="t" upright="1"/>
            <a:lstStyle/>
            <a:p>
              <a:pPr algn="l" rtl="0">
                <a:defRPr sz="1000"/>
              </a:pPr>
              <a:r>
                <a:rPr lang="pt-PT" sz="9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Legenda</a:t>
              </a:r>
              <a:r>
                <a:rPr lang="pt-PT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e </a:t>
              </a:r>
              <a:r>
                <a:rPr lang="pt-PT" sz="9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nota</a:t>
              </a:r>
              <a:r>
                <a:rPr lang="pt-PT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(s):</a:t>
              </a:r>
            </a:p>
          </xdr:txBody>
        </xdr:sp>
      </xdr:grpSp>
    </xdr:grpSp>
    <xdr:clientData/>
  </xdr:twoCellAnchor>
  <xdr:twoCellAnchor>
    <xdr:from>
      <xdr:col>1</xdr:col>
      <xdr:colOff>70907</xdr:colOff>
      <xdr:row>61</xdr:row>
      <xdr:rowOff>20108</xdr:rowOff>
    </xdr:from>
    <xdr:to>
      <xdr:col>5</xdr:col>
      <xdr:colOff>179915</xdr:colOff>
      <xdr:row>61</xdr:row>
      <xdr:rowOff>190499</xdr:rowOff>
    </xdr:to>
    <xdr:sp macro="" textlink="">
      <xdr:nvSpPr>
        <xdr:cNvPr id="80" name="Text Box 178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>
          <a:spLocks noChangeArrowheads="1"/>
        </xdr:cNvSpPr>
      </xdr:nvSpPr>
      <xdr:spPr bwMode="auto">
        <a:xfrm>
          <a:off x="163436" y="13240808"/>
          <a:ext cx="887336" cy="1703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pt-PT" sz="900" b="0" i="0" u="none" strike="noStrike" baseline="0">
              <a:solidFill>
                <a:srgbClr val="FFFFFF"/>
              </a:solidFill>
              <a:latin typeface="Arial"/>
              <a:cs typeface="Arial"/>
            </a:rPr>
            <a:t>Característica:</a:t>
          </a:r>
        </a:p>
      </xdr:txBody>
    </xdr:sp>
    <xdr:clientData/>
  </xdr:twoCellAnchor>
  <xdr:twoCellAnchor editAs="oneCell">
    <xdr:from>
      <xdr:col>0</xdr:col>
      <xdr:colOff>66675</xdr:colOff>
      <xdr:row>65</xdr:row>
      <xdr:rowOff>219075</xdr:rowOff>
    </xdr:from>
    <xdr:to>
      <xdr:col>4</xdr:col>
      <xdr:colOff>25859</xdr:colOff>
      <xdr:row>106</xdr:row>
      <xdr:rowOff>58243</xdr:rowOff>
    </xdr:to>
    <xdr:sp macro="" textlink="">
      <xdr:nvSpPr>
        <xdr:cNvPr id="82" name="Text Box 2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>
          <a:spLocks noChangeArrowheads="1"/>
        </xdr:cNvSpPr>
      </xdr:nvSpPr>
      <xdr:spPr bwMode="auto">
        <a:xfrm>
          <a:off x="66675" y="14716125"/>
          <a:ext cx="466725" cy="920115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pt-PT" sz="1200" b="1" i="0" u="none" strike="noStrike" baseline="0">
              <a:solidFill>
                <a:schemeClr val="tx1"/>
              </a:solidFill>
              <a:latin typeface="Arial"/>
              <a:cs typeface="Arial"/>
            </a:rPr>
            <a:t>Análise dos troços de tubagem da rede de incêndio</a:t>
          </a:r>
        </a:p>
      </xdr:txBody>
    </xdr:sp>
    <xdr:clientData/>
  </xdr:twoCellAnchor>
  <xdr:twoCellAnchor>
    <xdr:from>
      <xdr:col>1</xdr:col>
      <xdr:colOff>95249</xdr:colOff>
      <xdr:row>106</xdr:row>
      <xdr:rowOff>76204</xdr:rowOff>
    </xdr:from>
    <xdr:to>
      <xdr:col>8</xdr:col>
      <xdr:colOff>168729</xdr:colOff>
      <xdr:row>109</xdr:row>
      <xdr:rowOff>26833</xdr:rowOff>
    </xdr:to>
    <xdr:grpSp>
      <xdr:nvGrpSpPr>
        <xdr:cNvPr id="101" name="Grupo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GrpSpPr/>
      </xdr:nvGrpSpPr>
      <xdr:grpSpPr>
        <a:xfrm>
          <a:off x="164522" y="23604191"/>
          <a:ext cx="2354532" cy="529551"/>
          <a:chOff x="161924" y="10277479"/>
          <a:chExt cx="2277998" cy="541179"/>
        </a:xfrm>
      </xdr:grpSpPr>
      <xdr:sp macro="" textlink="">
        <xdr:nvSpPr>
          <xdr:cNvPr id="89" name="Text Box 103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5274" y="10302847"/>
            <a:ext cx="2144648" cy="5158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36000" tIns="36000" rIns="36000" bIns="36000" anchor="t" upright="1"/>
          <a:lstStyle/>
          <a:p>
            <a:pPr algn="l" rtl="0">
              <a:defRPr sz="1000"/>
            </a:pPr>
            <a:r>
              <a:rPr lang="pt-PT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Desnível h, inserir valor positivo (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+)</a:t>
            </a:r>
            <a:r>
              <a:rPr lang="pt-PT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se o troço é ascendente e negativo (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-)</a:t>
            </a:r>
            <a:r>
              <a:rPr lang="pt-PT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se o troço é descendente.</a:t>
            </a:r>
          </a:p>
        </xdr:txBody>
      </xdr:sp>
      <xdr:sp macro="" textlink="">
        <xdr:nvSpPr>
          <xdr:cNvPr id="100" name="Text Box 182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61924" y="10277479"/>
            <a:ext cx="361950" cy="21985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36000" tIns="36000" rIns="90000" bIns="36000" anchor="t" upright="1"/>
          <a:lstStyle/>
          <a:p>
            <a:pPr algn="l" rtl="0">
              <a:defRPr sz="1000"/>
            </a:pPr>
            <a:r>
              <a:rPr lang="pt-PT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1)</a:t>
            </a:r>
          </a:p>
        </xdr:txBody>
      </xdr:sp>
    </xdr:grpSp>
    <xdr:clientData/>
  </xdr:twoCellAnchor>
  <xdr:twoCellAnchor editAs="oneCell">
    <xdr:from>
      <xdr:col>35</xdr:col>
      <xdr:colOff>418194</xdr:colOff>
      <xdr:row>4</xdr:row>
      <xdr:rowOff>21772</xdr:rowOff>
    </xdr:from>
    <xdr:to>
      <xdr:col>36</xdr:col>
      <xdr:colOff>411393</xdr:colOff>
      <xdr:row>11</xdr:row>
      <xdr:rowOff>200023</xdr:rowOff>
    </xdr:to>
    <xdr:sp macro="" textlink="">
      <xdr:nvSpPr>
        <xdr:cNvPr id="86544" name="Rectângulo 84">
          <a:extLst>
            <a:ext uri="{FF2B5EF4-FFF2-40B4-BE49-F238E27FC236}">
              <a16:creationId xmlns:a16="http://schemas.microsoft.com/office/drawing/2014/main" id="{00000000-0008-0000-0000-000010520100}"/>
            </a:ext>
          </a:extLst>
        </xdr:cNvPr>
        <xdr:cNvSpPr>
          <a:spLocks noChangeArrowheads="1"/>
        </xdr:cNvSpPr>
      </xdr:nvSpPr>
      <xdr:spPr bwMode="auto">
        <a:xfrm>
          <a:off x="13934623" y="602343"/>
          <a:ext cx="578454" cy="1770139"/>
        </a:xfrm>
        <a:prstGeom prst="rect">
          <a:avLst/>
        </a:prstGeom>
        <a:solidFill>
          <a:srgbClr val="FFFFFF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35</xdr:col>
      <xdr:colOff>171419</xdr:colOff>
      <xdr:row>3</xdr:row>
      <xdr:rowOff>219078</xdr:rowOff>
    </xdr:from>
    <xdr:to>
      <xdr:col>36</xdr:col>
      <xdr:colOff>46210</xdr:colOff>
      <xdr:row>7</xdr:row>
      <xdr:rowOff>152402</xdr:rowOff>
    </xdr:to>
    <xdr:sp macro="" textlink="">
      <xdr:nvSpPr>
        <xdr:cNvPr id="56" name="Text Box 2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>
          <a:spLocks noChangeArrowheads="1"/>
        </xdr:cNvSpPr>
      </xdr:nvSpPr>
      <xdr:spPr bwMode="auto">
        <a:xfrm>
          <a:off x="12944444" y="590553"/>
          <a:ext cx="428624" cy="866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pt-PT" sz="1000" b="1" i="0" u="none" strike="noStrike" baseline="0">
              <a:solidFill>
                <a:schemeClr val="tx1"/>
              </a:solidFill>
              <a:latin typeface="Arial"/>
              <a:cs typeface="Arial"/>
            </a:rPr>
            <a:t>Comclusões dos cálculos</a:t>
          </a:r>
        </a:p>
      </xdr:txBody>
    </xdr:sp>
    <xdr:clientData/>
  </xdr:twoCellAnchor>
  <xdr:twoCellAnchor editAs="oneCell">
    <xdr:from>
      <xdr:col>35</xdr:col>
      <xdr:colOff>171419</xdr:colOff>
      <xdr:row>7</xdr:row>
      <xdr:rowOff>152415</xdr:rowOff>
    </xdr:from>
    <xdr:to>
      <xdr:col>36</xdr:col>
      <xdr:colOff>46210</xdr:colOff>
      <xdr:row>11</xdr:row>
      <xdr:rowOff>130653</xdr:rowOff>
    </xdr:to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>
          <a:spLocks noChangeArrowheads="1"/>
        </xdr:cNvSpPr>
      </xdr:nvSpPr>
      <xdr:spPr bwMode="auto">
        <a:xfrm>
          <a:off x="12944444" y="1457340"/>
          <a:ext cx="428624" cy="876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pt-PT" sz="1000" b="1" i="0" u="none" strike="noStrike" baseline="0">
              <a:solidFill>
                <a:schemeClr val="tx1"/>
              </a:solidFill>
              <a:latin typeface="Arial"/>
              <a:cs typeface="Arial"/>
            </a:rPr>
            <a:t>Requisitos alimentação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4</xdr:row>
          <xdr:rowOff>0</xdr:rowOff>
        </xdr:from>
        <xdr:to>
          <xdr:col>13</xdr:col>
          <xdr:colOff>571500</xdr:colOff>
          <xdr:row>4</xdr:row>
          <xdr:rowOff>239486</xdr:rowOff>
        </xdr:to>
        <xdr:sp macro="" textlink="">
          <xdr:nvSpPr>
            <xdr:cNvPr id="31347" name="Drop Down 1651" hidden="1">
              <a:extLst>
                <a:ext uri="{63B3BB69-23CF-44E3-9099-C40C66FF867C}">
                  <a14:compatExt spid="_x0000_s31347"/>
                </a:ext>
                <a:ext uri="{FF2B5EF4-FFF2-40B4-BE49-F238E27FC236}">
                  <a16:creationId xmlns:a16="http://schemas.microsoft.com/office/drawing/2014/main" id="{00000000-0008-0000-0000-000073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12</xdr:col>
          <xdr:colOff>10886</xdr:colOff>
          <xdr:row>18</xdr:row>
          <xdr:rowOff>10886</xdr:rowOff>
        </xdr:from>
        <xdr:to>
          <xdr:col>13</xdr:col>
          <xdr:colOff>201386</xdr:colOff>
          <xdr:row>19</xdr:row>
          <xdr:rowOff>10886</xdr:rowOff>
        </xdr:to>
        <xdr:sp macro="" textlink="">
          <xdr:nvSpPr>
            <xdr:cNvPr id="31349" name="Drop Down 1653" hidden="1">
              <a:extLst>
                <a:ext uri="{63B3BB69-23CF-44E3-9099-C40C66FF867C}">
                  <a14:compatExt spid="_x0000_s31349"/>
                </a:ext>
                <a:ext uri="{FF2B5EF4-FFF2-40B4-BE49-F238E27FC236}">
                  <a16:creationId xmlns:a16="http://schemas.microsoft.com/office/drawing/2014/main" id="{00000000-0008-0000-0000-000075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12</xdr:col>
          <xdr:colOff>10886</xdr:colOff>
          <xdr:row>19</xdr:row>
          <xdr:rowOff>27214</xdr:rowOff>
        </xdr:from>
        <xdr:to>
          <xdr:col>13</xdr:col>
          <xdr:colOff>201386</xdr:colOff>
          <xdr:row>20</xdr:row>
          <xdr:rowOff>10886</xdr:rowOff>
        </xdr:to>
        <xdr:sp macro="" textlink="">
          <xdr:nvSpPr>
            <xdr:cNvPr id="31350" name="Drop Down 1654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00000000-0008-0000-0000-000076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35</xdr:col>
      <xdr:colOff>419100</xdr:colOff>
      <xdr:row>14</xdr:row>
      <xdr:rowOff>209550</xdr:rowOff>
    </xdr:from>
    <xdr:to>
      <xdr:col>36</xdr:col>
      <xdr:colOff>133350</xdr:colOff>
      <xdr:row>19</xdr:row>
      <xdr:rowOff>76200</xdr:rowOff>
    </xdr:to>
    <xdr:sp macro="" textlink="">
      <xdr:nvSpPr>
        <xdr:cNvPr id="3" name="Rectângul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 bwMode="auto">
        <a:xfrm>
          <a:off x="13192125" y="3124200"/>
          <a:ext cx="266700" cy="99060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vert="vert270" wrap="square" lIns="18288" tIns="0" rIns="0" bIns="0" rtlCol="0" anchor="t" upright="1"/>
        <a:lstStyle/>
        <a:p>
          <a:pPr algn="l"/>
          <a:endParaRPr lang="pt-PT" sz="1100"/>
        </a:p>
      </xdr:txBody>
    </xdr:sp>
    <xdr:clientData/>
  </xdr:twoCellAnchor>
  <xdr:twoCellAnchor editAs="oneCell">
    <xdr:from>
      <xdr:col>35</xdr:col>
      <xdr:colOff>345126</xdr:colOff>
      <xdr:row>14</xdr:row>
      <xdr:rowOff>48985</xdr:rowOff>
    </xdr:from>
    <xdr:to>
      <xdr:col>36</xdr:col>
      <xdr:colOff>153698</xdr:colOff>
      <xdr:row>20</xdr:row>
      <xdr:rowOff>679</xdr:rowOff>
    </xdr:to>
    <xdr:sp macro="" textlink="">
      <xdr:nvSpPr>
        <xdr:cNvPr id="65" name="Text Box 2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>
          <a:spLocks noChangeArrowheads="1"/>
        </xdr:cNvSpPr>
      </xdr:nvSpPr>
      <xdr:spPr bwMode="auto">
        <a:xfrm>
          <a:off x="13169240" y="2932462"/>
          <a:ext cx="362753" cy="13198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0" tIns="0" rIns="0" bIns="0" anchor="ctr" upright="1"/>
        <a:lstStyle/>
        <a:p>
          <a:pPr algn="ctr" rtl="0">
            <a:defRPr sz="1000"/>
          </a:pPr>
          <a:r>
            <a:rPr lang="pt-PT" sz="1000" b="1" i="0" u="none" strike="noStrike" baseline="0">
              <a:solidFill>
                <a:schemeClr val="tx1"/>
              </a:solidFill>
              <a:latin typeface="Arial"/>
              <a:cs typeface="Arial"/>
            </a:rPr>
            <a:t>Análise da tubagem de aspiração</a:t>
          </a:r>
        </a:p>
      </xdr:txBody>
    </xdr:sp>
    <xdr:clientData/>
  </xdr:twoCellAnchor>
  <xdr:twoCellAnchor>
    <xdr:from>
      <xdr:col>1</xdr:col>
      <xdr:colOff>24191</xdr:colOff>
      <xdr:row>1</xdr:row>
      <xdr:rowOff>0</xdr:rowOff>
    </xdr:from>
    <xdr:to>
      <xdr:col>17</xdr:col>
      <xdr:colOff>647701</xdr:colOff>
      <xdr:row>2</xdr:row>
      <xdr:rowOff>0</xdr:rowOff>
    </xdr:to>
    <xdr:sp macro="" textlink="">
      <xdr:nvSpPr>
        <xdr:cNvPr id="81" name="Retângulo: Cantos Arredondados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 bwMode="auto">
        <a:xfrm>
          <a:off x="96762" y="42333"/>
          <a:ext cx="6616701" cy="266096"/>
        </a:xfrm>
        <a:prstGeom prst="roundRect">
          <a:avLst/>
        </a:prstGeom>
        <a:gradFill>
          <a:gsLst>
            <a:gs pos="0">
              <a:schemeClr val="bg2">
                <a:lumMod val="50000"/>
              </a:schemeClr>
            </a:gs>
            <a:gs pos="47000">
              <a:schemeClr val="bg2">
                <a:lumMod val="75000"/>
              </a:schemeClr>
            </a:gs>
            <a:gs pos="59000">
              <a:schemeClr val="bg2">
                <a:lumMod val="75000"/>
              </a:schemeClr>
            </a:gs>
            <a:gs pos="100000">
              <a:schemeClr val="bg2">
                <a:lumMod val="50000"/>
              </a:schemeClr>
            </a:gs>
          </a:gsLst>
          <a:lin ang="5400000" scaled="1"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</a:t>
          </a:r>
          <a:r>
            <a:rPr lang="pt-PT" sz="14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Dimensionamento Hidráulico de Rede de Segurança Contra Incêndios do tipo:</a:t>
          </a:r>
          <a:endParaRPr lang="pt-PT" sz="120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35</xdr:col>
      <xdr:colOff>92532</xdr:colOff>
      <xdr:row>45</xdr:row>
      <xdr:rowOff>223156</xdr:rowOff>
    </xdr:from>
    <xdr:to>
      <xdr:col>40</xdr:col>
      <xdr:colOff>292137</xdr:colOff>
      <xdr:row>48</xdr:row>
      <xdr:rowOff>156481</xdr:rowOff>
    </xdr:to>
    <xdr:grpSp>
      <xdr:nvGrpSpPr>
        <xdr:cNvPr id="90" name="Agrupar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GrpSpPr/>
      </xdr:nvGrpSpPr>
      <xdr:grpSpPr>
        <a:xfrm>
          <a:off x="13674935" y="10158844"/>
          <a:ext cx="3227812" cy="541936"/>
          <a:chOff x="14253187" y="10334311"/>
          <a:chExt cx="3214338" cy="533818"/>
        </a:xfrm>
      </xdr:grpSpPr>
      <xdr:sp macro="" textlink="">
        <xdr:nvSpPr>
          <xdr:cNvPr id="102" name="Rectangle 17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ChangeArrowheads="1"/>
          </xdr:cNvSpPr>
        </xdr:nvSpPr>
        <xdr:spPr bwMode="auto">
          <a:xfrm>
            <a:off x="15759499" y="10676869"/>
            <a:ext cx="716026" cy="101621"/>
          </a:xfrm>
          <a:prstGeom prst="rect">
            <a:avLst/>
          </a:prstGeom>
          <a:solidFill>
            <a:schemeClr val="bg2">
              <a:lumMod val="50000"/>
            </a:scheme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/>
          <a:lstStyle/>
          <a:p>
            <a:endParaRPr lang="pt-PT"/>
          </a:p>
        </xdr:txBody>
      </xdr:sp>
      <xdr:sp macro="" textlink="">
        <xdr:nvSpPr>
          <xdr:cNvPr id="108" name="AutoShape 20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 noChangeArrowheads="1"/>
          </xdr:cNvSpPr>
        </xdr:nvSpPr>
        <xdr:spPr bwMode="auto">
          <a:xfrm>
            <a:off x="14283711" y="10344017"/>
            <a:ext cx="1590130" cy="514406"/>
          </a:xfrm>
          <a:prstGeom prst="upArrowCallout">
            <a:avLst>
              <a:gd name="adj1" fmla="val 25931"/>
              <a:gd name="adj2" fmla="val 32902"/>
              <a:gd name="adj3" fmla="val 30356"/>
              <a:gd name="adj4" fmla="val 50727"/>
            </a:avLst>
          </a:prstGeom>
          <a:solidFill>
            <a:schemeClr val="bg2">
              <a:lumMod val="50000"/>
            </a:schemeClr>
          </a:solidFill>
          <a:ln w="9525">
            <a:noFill/>
            <a:miter lim="800000"/>
            <a:headEnd/>
            <a:tailEnd/>
          </a:ln>
          <a:effectLst>
            <a:softEdge rad="12700"/>
          </a:effectLst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endParaRPr lang="pt-PT" sz="1000" b="0" i="0" u="none" strike="noStrike" baseline="0">
              <a:solidFill>
                <a:schemeClr val="bg1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09" name="AutoShape 5425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 noChangeArrowheads="1"/>
          </xdr:cNvSpPr>
        </xdr:nvSpPr>
        <xdr:spPr bwMode="auto">
          <a:xfrm>
            <a:off x="16417702" y="10334311"/>
            <a:ext cx="1027635" cy="533818"/>
          </a:xfrm>
          <a:prstGeom prst="upArrowCallout">
            <a:avLst>
              <a:gd name="adj1" fmla="val 26052"/>
              <a:gd name="adj2" fmla="val 31075"/>
              <a:gd name="adj3" fmla="val 30190"/>
              <a:gd name="adj4" fmla="val 50727"/>
            </a:avLst>
          </a:prstGeom>
          <a:solidFill>
            <a:schemeClr val="bg2">
              <a:lumMod val="50000"/>
            </a:schemeClr>
          </a:solidFill>
          <a:ln w="9525">
            <a:noFill/>
            <a:miter lim="800000"/>
            <a:headEnd/>
            <a:tailEnd/>
          </a:ln>
          <a:effectLst>
            <a:softEdge rad="12700"/>
          </a:effectLst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endParaRPr lang="pt-PT" sz="1000" b="0" i="0" u="none" strike="noStrike" baseline="0">
              <a:solidFill>
                <a:schemeClr val="bg1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11" name="Retângulo: Cantos Arredondados 110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/>
        </xdr:nvSpPr>
        <xdr:spPr bwMode="auto">
          <a:xfrm>
            <a:off x="14253187" y="10588034"/>
            <a:ext cx="1654472" cy="276747"/>
          </a:xfrm>
          <a:prstGeom prst="roundRect">
            <a:avLst/>
          </a:prstGeom>
          <a:solidFill>
            <a:schemeClr val="bg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ctr"/>
            <a:r>
              <a:rPr lang="el-GR" sz="1100" b="0" i="0" baseline="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Δ</a:t>
            </a:r>
            <a:r>
              <a:rPr lang="pt-PT" sz="1100" b="0" i="0" baseline="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</a:t>
            </a:r>
            <a:r>
              <a:rPr lang="pt-PT" sz="1100" b="0" i="0" baseline="-2500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acumulada  </a:t>
            </a:r>
            <a:r>
              <a:rPr lang="pt-PT" sz="1100" b="0" i="0" baseline="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≤ </a:t>
            </a:r>
            <a:r>
              <a:rPr lang="el-GR" sz="1100" b="0" i="0" baseline="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Δ</a:t>
            </a:r>
            <a:r>
              <a:rPr lang="pt-PT" sz="1100" b="0" i="0" baseline="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</a:t>
            </a:r>
            <a:r>
              <a:rPr lang="pt-PT" sz="1100" b="0" i="0" baseline="-2500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admissível</a:t>
            </a:r>
            <a:endParaRPr lang="pt-PT" sz="900" b="0" cap="none" spc="0">
              <a:ln w="0">
                <a:noFill/>
              </a:ln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12" name="Retângulo: Cantos Arredondados 111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/>
        </xdr:nvSpPr>
        <xdr:spPr bwMode="auto">
          <a:xfrm>
            <a:off x="16408685" y="10588034"/>
            <a:ext cx="1058840" cy="276747"/>
          </a:xfrm>
          <a:prstGeom prst="roundRect">
            <a:avLst/>
          </a:prstGeom>
          <a:solidFill>
            <a:schemeClr val="bg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ctr"/>
            <a:r>
              <a:rPr lang="pt-PT" sz="1100" b="0" i="0" baseline="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V ≤ V</a:t>
            </a:r>
            <a:r>
              <a:rPr lang="pt-PT" sz="1100" b="0" i="0" baseline="-2500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admissível</a:t>
            </a:r>
            <a:endParaRPr lang="pt-PT" sz="900" b="0" cap="none" spc="0">
              <a:ln w="0">
                <a:noFill/>
              </a:ln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35</xdr:col>
      <xdr:colOff>81641</xdr:colOff>
      <xdr:row>105</xdr:row>
      <xdr:rowOff>212272</xdr:rowOff>
    </xdr:from>
    <xdr:to>
      <xdr:col>40</xdr:col>
      <xdr:colOff>281246</xdr:colOff>
      <xdr:row>108</xdr:row>
      <xdr:rowOff>167369</xdr:rowOff>
    </xdr:to>
    <xdr:grpSp>
      <xdr:nvGrpSpPr>
        <xdr:cNvPr id="113" name="Agrupar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GrpSpPr/>
      </xdr:nvGrpSpPr>
      <xdr:grpSpPr>
        <a:xfrm>
          <a:off x="13664044" y="23512648"/>
          <a:ext cx="3227812" cy="543916"/>
          <a:chOff x="14253187" y="10334311"/>
          <a:chExt cx="3214338" cy="533818"/>
        </a:xfrm>
      </xdr:grpSpPr>
      <xdr:sp macro="" textlink="">
        <xdr:nvSpPr>
          <xdr:cNvPr id="114" name="Rectangle 17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 noChangeArrowheads="1"/>
          </xdr:cNvSpPr>
        </xdr:nvSpPr>
        <xdr:spPr bwMode="auto">
          <a:xfrm>
            <a:off x="15759499" y="10676869"/>
            <a:ext cx="716026" cy="101621"/>
          </a:xfrm>
          <a:prstGeom prst="rect">
            <a:avLst/>
          </a:prstGeom>
          <a:solidFill>
            <a:schemeClr val="bg2">
              <a:lumMod val="50000"/>
            </a:scheme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/>
          <a:lstStyle/>
          <a:p>
            <a:endParaRPr lang="pt-PT"/>
          </a:p>
        </xdr:txBody>
      </xdr:sp>
      <xdr:sp macro="" textlink="">
        <xdr:nvSpPr>
          <xdr:cNvPr id="115" name="AutoShape 20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 noChangeArrowheads="1"/>
          </xdr:cNvSpPr>
        </xdr:nvSpPr>
        <xdr:spPr bwMode="auto">
          <a:xfrm>
            <a:off x="14283711" y="10344017"/>
            <a:ext cx="1590130" cy="514406"/>
          </a:xfrm>
          <a:prstGeom prst="upArrowCallout">
            <a:avLst>
              <a:gd name="adj1" fmla="val 25931"/>
              <a:gd name="adj2" fmla="val 32902"/>
              <a:gd name="adj3" fmla="val 30356"/>
              <a:gd name="adj4" fmla="val 50727"/>
            </a:avLst>
          </a:prstGeom>
          <a:solidFill>
            <a:schemeClr val="bg2">
              <a:lumMod val="50000"/>
            </a:schemeClr>
          </a:solidFill>
          <a:ln w="9525">
            <a:noFill/>
            <a:miter lim="800000"/>
            <a:headEnd/>
            <a:tailEnd/>
          </a:ln>
          <a:effectLst>
            <a:softEdge rad="12700"/>
          </a:effectLst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endParaRPr lang="pt-PT" sz="1000" b="0" i="0" u="none" strike="noStrike" baseline="0">
              <a:solidFill>
                <a:schemeClr val="bg1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16" name="AutoShape 5425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ChangeArrowheads="1"/>
          </xdr:cNvSpPr>
        </xdr:nvSpPr>
        <xdr:spPr bwMode="auto">
          <a:xfrm>
            <a:off x="16417702" y="10334311"/>
            <a:ext cx="1027635" cy="533818"/>
          </a:xfrm>
          <a:prstGeom prst="upArrowCallout">
            <a:avLst>
              <a:gd name="adj1" fmla="val 26052"/>
              <a:gd name="adj2" fmla="val 31075"/>
              <a:gd name="adj3" fmla="val 30190"/>
              <a:gd name="adj4" fmla="val 50727"/>
            </a:avLst>
          </a:prstGeom>
          <a:solidFill>
            <a:schemeClr val="bg2">
              <a:lumMod val="50000"/>
            </a:schemeClr>
          </a:solidFill>
          <a:ln w="9525">
            <a:noFill/>
            <a:miter lim="800000"/>
            <a:headEnd/>
            <a:tailEnd/>
          </a:ln>
          <a:effectLst>
            <a:softEdge rad="12700"/>
          </a:effectLst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endParaRPr lang="pt-PT" sz="1000" b="0" i="0" u="none" strike="noStrike" baseline="0">
              <a:solidFill>
                <a:schemeClr val="bg1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17" name="Retângulo: Cantos Arredondados 116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/>
        </xdr:nvSpPr>
        <xdr:spPr bwMode="auto">
          <a:xfrm>
            <a:off x="14253187" y="10588034"/>
            <a:ext cx="1654472" cy="276747"/>
          </a:xfrm>
          <a:prstGeom prst="roundRect">
            <a:avLst/>
          </a:prstGeom>
          <a:solidFill>
            <a:schemeClr val="bg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ctr"/>
            <a:r>
              <a:rPr lang="el-GR" sz="1100" b="0" i="0" baseline="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Δ</a:t>
            </a:r>
            <a:r>
              <a:rPr lang="pt-PT" sz="1100" b="0" i="0" baseline="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</a:t>
            </a:r>
            <a:r>
              <a:rPr lang="pt-PT" sz="1100" b="0" i="0" baseline="-2500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acumulada</a:t>
            </a:r>
            <a:r>
              <a:rPr lang="pt-PT" sz="1100" b="0" i="0" baseline="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pt-PT" sz="1100" b="0" i="0" baseline="-2500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pt-PT" sz="1100" b="0" i="0" baseline="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≤ </a:t>
            </a:r>
            <a:r>
              <a:rPr lang="el-GR" sz="1100" b="0" i="0" baseline="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Δ</a:t>
            </a:r>
            <a:r>
              <a:rPr lang="pt-PT" sz="1100" b="0" i="0" baseline="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</a:t>
            </a:r>
            <a:r>
              <a:rPr lang="pt-PT" sz="1100" b="0" i="0" baseline="-2500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admissível</a:t>
            </a:r>
            <a:endParaRPr lang="pt-PT" sz="900" b="0" cap="none" spc="0">
              <a:ln w="0">
                <a:noFill/>
              </a:ln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18" name="Retângulo: Cantos Arredondados 117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/>
        </xdr:nvSpPr>
        <xdr:spPr bwMode="auto">
          <a:xfrm>
            <a:off x="16408685" y="10588034"/>
            <a:ext cx="1058840" cy="276747"/>
          </a:xfrm>
          <a:prstGeom prst="roundRect">
            <a:avLst/>
          </a:prstGeom>
          <a:solidFill>
            <a:schemeClr val="bg2">
              <a:lumMod val="50000"/>
            </a:schemeClr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ctr"/>
            <a:r>
              <a:rPr lang="pt-PT" sz="1100" b="0" i="0" baseline="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V ≤ V</a:t>
            </a:r>
            <a:r>
              <a:rPr lang="pt-PT" sz="1100" b="0" i="0" baseline="-25000">
                <a:solidFill>
                  <a:schemeClr val="lt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admissível</a:t>
            </a:r>
            <a:endParaRPr lang="pt-PT" sz="900" b="0" cap="none" spc="0">
              <a:ln w="0">
                <a:noFill/>
              </a:ln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31</xdr:col>
      <xdr:colOff>92530</xdr:colOff>
      <xdr:row>49</xdr:row>
      <xdr:rowOff>5443</xdr:rowOff>
    </xdr:from>
    <xdr:to>
      <xdr:col>36</xdr:col>
      <xdr:colOff>192066</xdr:colOff>
      <xdr:row>49</xdr:row>
      <xdr:rowOff>222803</xdr:rowOff>
    </xdr:to>
    <xdr:sp macro="" textlink="">
      <xdr:nvSpPr>
        <xdr:cNvPr id="119" name="Retângulo: Cantos Arredondados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/>
      </xdr:nvSpPr>
      <xdr:spPr bwMode="auto">
        <a:xfrm>
          <a:off x="11119759" y="10798629"/>
          <a:ext cx="3169307" cy="217360"/>
        </a:xfrm>
        <a:prstGeom prst="roundRect">
          <a:avLst/>
        </a:prstGeom>
        <a:gradFill flip="none" rotWithShape="1">
          <a:gsLst>
            <a:gs pos="1000">
              <a:schemeClr val="accent2">
                <a:lumMod val="60000"/>
                <a:lumOff val="40000"/>
              </a:schemeClr>
            </a:gs>
            <a:gs pos="0">
              <a:schemeClr val="accent2">
                <a:lumMod val="60000"/>
                <a:lumOff val="40000"/>
              </a:schemeClr>
            </a:gs>
            <a:gs pos="100000">
              <a:srgbClr val="C00000"/>
            </a:gs>
            <a:gs pos="100000">
              <a:srgbClr val="C00000"/>
            </a:gs>
          </a:gsLst>
          <a:path path="circle">
            <a:fillToRect l="100000" t="100000"/>
          </a:path>
          <a:tileRect r="-100000" b="-100000"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Especificações gerais do sistema de canalização:</a:t>
          </a:r>
          <a:endParaRPr lang="pt-PT" sz="105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31</xdr:col>
      <xdr:colOff>92530</xdr:colOff>
      <xdr:row>51</xdr:row>
      <xdr:rowOff>206828</xdr:rowOff>
    </xdr:from>
    <xdr:to>
      <xdr:col>33</xdr:col>
      <xdr:colOff>310243</xdr:colOff>
      <xdr:row>52</xdr:row>
      <xdr:rowOff>194228</xdr:rowOff>
    </xdr:to>
    <xdr:sp macro="" textlink="">
      <xdr:nvSpPr>
        <xdr:cNvPr id="121" name="Retângulo: Cantos Arredondados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/>
      </xdr:nvSpPr>
      <xdr:spPr bwMode="auto">
        <a:xfrm>
          <a:off x="11119759" y="11457214"/>
          <a:ext cx="1458684" cy="216000"/>
        </a:xfrm>
        <a:prstGeom prst="roundRect">
          <a:avLst/>
        </a:prstGeom>
        <a:gradFill flip="none" rotWithShape="1">
          <a:gsLst>
            <a:gs pos="1000">
              <a:schemeClr val="accent2">
                <a:lumMod val="60000"/>
                <a:lumOff val="40000"/>
              </a:schemeClr>
            </a:gs>
            <a:gs pos="0">
              <a:schemeClr val="accent2">
                <a:lumMod val="60000"/>
                <a:lumOff val="40000"/>
              </a:schemeClr>
            </a:gs>
            <a:gs pos="100000">
              <a:srgbClr val="C00000"/>
            </a:gs>
            <a:gs pos="100000">
              <a:srgbClr val="C00000"/>
            </a:gs>
          </a:gsLst>
          <a:path path="circle">
            <a:fillToRect l="100000" t="100000"/>
          </a:path>
          <a:tileRect r="-100000" b="-100000"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Unidos mediante:</a:t>
          </a:r>
          <a:endParaRPr lang="pt-PT" sz="105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119743</xdr:colOff>
      <xdr:row>47</xdr:row>
      <xdr:rowOff>27213</xdr:rowOff>
    </xdr:from>
    <xdr:to>
      <xdr:col>20</xdr:col>
      <xdr:colOff>544285</xdr:colOff>
      <xdr:row>55</xdr:row>
      <xdr:rowOff>266699</xdr:rowOff>
    </xdr:to>
    <xdr:sp macro="" textlink="">
      <xdr:nvSpPr>
        <xdr:cNvPr id="123" name="Retângulo: Cantos Arredondados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/>
      </xdr:nvSpPr>
      <xdr:spPr bwMode="auto">
        <a:xfrm rot="16200000">
          <a:off x="6678385" y="11185071"/>
          <a:ext cx="2068286" cy="424542"/>
        </a:xfrm>
        <a:prstGeom prst="roundRect">
          <a:avLst/>
        </a:prstGeom>
        <a:gradFill flip="none" rotWithShape="1">
          <a:gsLst>
            <a:gs pos="1000">
              <a:schemeClr val="accent2">
                <a:lumMod val="60000"/>
                <a:lumOff val="40000"/>
              </a:schemeClr>
            </a:gs>
            <a:gs pos="0">
              <a:schemeClr val="accent2">
                <a:lumMod val="60000"/>
                <a:lumOff val="40000"/>
              </a:schemeClr>
            </a:gs>
            <a:gs pos="100000">
              <a:srgbClr val="C00000"/>
            </a:gs>
            <a:gs pos="100000">
              <a:srgbClr val="C00000"/>
            </a:gs>
          </a:gsLst>
          <a:path path="circle">
            <a:fillToRect l="100000" t="100000"/>
          </a:path>
          <a:tileRect r="-100000" b="-100000"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vert270" wrap="square" lIns="18288" tIns="0" rIns="0" bIns="0" rtlCol="0" anchor="ctr" upright="1"/>
        <a:lstStyle/>
        <a:p>
          <a:pPr algn="ctr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Consumo de Tubos de Aço e Especificações Aplicáveis </a:t>
          </a:r>
        </a:p>
        <a:p>
          <a:pPr algn="l"/>
          <a:endParaRPr lang="pt-PT" sz="105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36</xdr:col>
      <xdr:colOff>458</xdr:colOff>
      <xdr:row>3</xdr:row>
      <xdr:rowOff>12096</xdr:rowOff>
    </xdr:from>
    <xdr:to>
      <xdr:col>44</xdr:col>
      <xdr:colOff>6048</xdr:colOff>
      <xdr:row>4</xdr:row>
      <xdr:rowOff>0</xdr:rowOff>
    </xdr:to>
    <xdr:sp macro="" textlink="">
      <xdr:nvSpPr>
        <xdr:cNvPr id="124" name="Retângulo: Cantos Arredondados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/>
      </xdr:nvSpPr>
      <xdr:spPr bwMode="auto">
        <a:xfrm>
          <a:off x="14103506" y="356810"/>
          <a:ext cx="4263113" cy="223761"/>
        </a:xfrm>
        <a:prstGeom prst="roundRect">
          <a:avLst/>
        </a:prstGeom>
        <a:gradFill flip="none" rotWithShape="1">
          <a:gsLst>
            <a:gs pos="1000">
              <a:schemeClr val="accent2">
                <a:lumMod val="60000"/>
                <a:lumOff val="40000"/>
              </a:schemeClr>
            </a:gs>
            <a:gs pos="0">
              <a:schemeClr val="accent2">
                <a:lumMod val="60000"/>
                <a:lumOff val="40000"/>
              </a:schemeClr>
            </a:gs>
            <a:gs pos="100000">
              <a:srgbClr val="C00000"/>
            </a:gs>
            <a:gs pos="100000">
              <a:srgbClr val="C00000"/>
            </a:gs>
          </a:gsLst>
          <a:path path="circle">
            <a:fillToRect l="100000" b="100000"/>
          </a:path>
          <a:tileRect t="-100000" r="-100000"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Especificações calculadas:</a:t>
          </a:r>
          <a:endParaRPr lang="pt-PT" sz="105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176285</xdr:colOff>
      <xdr:row>5</xdr:row>
      <xdr:rowOff>8124</xdr:rowOff>
    </xdr:from>
    <xdr:to>
      <xdr:col>4</xdr:col>
      <xdr:colOff>281216</xdr:colOff>
      <xdr:row>17</xdr:row>
      <xdr:rowOff>222255</xdr:rowOff>
    </xdr:to>
    <xdr:grpSp>
      <xdr:nvGrpSpPr>
        <xdr:cNvPr id="125" name="Agrupar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GrpSpPr/>
      </xdr:nvGrpSpPr>
      <xdr:grpSpPr>
        <a:xfrm>
          <a:off x="497909" y="839397"/>
          <a:ext cx="327592" cy="2930612"/>
          <a:chOff x="10000209" y="585737"/>
          <a:chExt cx="297678" cy="2650311"/>
        </a:xfrm>
      </xdr:grpSpPr>
      <xdr:sp macro="" textlink="">
        <xdr:nvSpPr>
          <xdr:cNvPr id="126" name="Retângulo: Cantos Arredondados 125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/>
        </xdr:nvSpPr>
        <xdr:spPr bwMode="auto">
          <a:xfrm>
            <a:off x="10000209" y="585737"/>
            <a:ext cx="297678" cy="180000"/>
          </a:xfrm>
          <a:prstGeom prst="roundRect">
            <a:avLst/>
          </a:prstGeom>
          <a:solidFill>
            <a:srgbClr val="C00000"/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1.5</a:t>
            </a:r>
          </a:p>
        </xdr:txBody>
      </xdr:sp>
      <xdr:sp macro="" textlink="">
        <xdr:nvSpPr>
          <xdr:cNvPr id="129" name="Retângulo: Cantos Arredondados 128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/>
        </xdr:nvSpPr>
        <xdr:spPr bwMode="auto">
          <a:xfrm>
            <a:off x="10000209" y="1176915"/>
            <a:ext cx="297678" cy="180000"/>
          </a:xfrm>
          <a:prstGeom prst="roundRect">
            <a:avLst/>
          </a:prstGeom>
          <a:solidFill>
            <a:srgbClr val="C00000"/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1.6</a:t>
            </a:r>
          </a:p>
        </xdr:txBody>
      </xdr:sp>
      <xdr:sp macro="" textlink="">
        <xdr:nvSpPr>
          <xdr:cNvPr id="130" name="Retângulo: Cantos Arredondados 129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/>
        </xdr:nvSpPr>
        <xdr:spPr bwMode="auto">
          <a:xfrm>
            <a:off x="10000209" y="1593001"/>
            <a:ext cx="297678" cy="180000"/>
          </a:xfrm>
          <a:prstGeom prst="roundRect">
            <a:avLst/>
          </a:prstGeom>
          <a:solidFill>
            <a:srgbClr val="C00000"/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1.2</a:t>
            </a:r>
          </a:p>
        </xdr:txBody>
      </xdr:sp>
      <xdr:sp macro="" textlink="">
        <xdr:nvSpPr>
          <xdr:cNvPr id="131" name="Retângulo: Cantos Arredondados 130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/>
        </xdr:nvSpPr>
        <xdr:spPr bwMode="auto">
          <a:xfrm>
            <a:off x="10000209" y="1807879"/>
            <a:ext cx="297678" cy="180000"/>
          </a:xfrm>
          <a:prstGeom prst="roundRect">
            <a:avLst/>
          </a:prstGeom>
          <a:solidFill>
            <a:srgbClr val="C00000"/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1.1</a:t>
            </a:r>
          </a:p>
        </xdr:txBody>
      </xdr:sp>
      <xdr:sp macro="" textlink="">
        <xdr:nvSpPr>
          <xdr:cNvPr id="132" name="Retângulo: Cantos Arredondados 131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/>
        </xdr:nvSpPr>
        <xdr:spPr bwMode="auto">
          <a:xfrm>
            <a:off x="10000209" y="2018747"/>
            <a:ext cx="297678" cy="180000"/>
          </a:xfrm>
          <a:prstGeom prst="roundRect">
            <a:avLst/>
          </a:prstGeom>
          <a:solidFill>
            <a:srgbClr val="C00000"/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1.3</a:t>
            </a:r>
          </a:p>
        </xdr:txBody>
      </xdr:sp>
      <xdr:sp macro="" textlink="">
        <xdr:nvSpPr>
          <xdr:cNvPr id="133" name="Retângulo: Cantos Arredondados 132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/>
        </xdr:nvSpPr>
        <xdr:spPr bwMode="auto">
          <a:xfrm>
            <a:off x="10000209" y="2225328"/>
            <a:ext cx="297678" cy="180000"/>
          </a:xfrm>
          <a:prstGeom prst="roundRect">
            <a:avLst/>
          </a:prstGeom>
          <a:solidFill>
            <a:srgbClr val="C00000"/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1.4</a:t>
            </a:r>
          </a:p>
        </xdr:txBody>
      </xdr:sp>
      <xdr:sp macro="" textlink="">
        <xdr:nvSpPr>
          <xdr:cNvPr id="134" name="Retângulo: Cantos Arredondados 133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/>
        </xdr:nvSpPr>
        <xdr:spPr bwMode="auto">
          <a:xfrm>
            <a:off x="10000209" y="2431993"/>
            <a:ext cx="297678" cy="180000"/>
          </a:xfrm>
          <a:prstGeom prst="roundRect">
            <a:avLst/>
          </a:prstGeom>
          <a:solidFill>
            <a:srgbClr val="C00000"/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1.10</a:t>
            </a:r>
          </a:p>
        </xdr:txBody>
      </xdr:sp>
      <xdr:sp macro="" textlink="">
        <xdr:nvSpPr>
          <xdr:cNvPr id="135" name="Retângulo: Cantos Arredondados 134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/>
        </xdr:nvSpPr>
        <xdr:spPr bwMode="auto">
          <a:xfrm>
            <a:off x="10000209" y="2634488"/>
            <a:ext cx="297678" cy="180000"/>
          </a:xfrm>
          <a:prstGeom prst="roundRect">
            <a:avLst/>
          </a:prstGeom>
          <a:solidFill>
            <a:srgbClr val="C00000"/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 baseline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1</a:t>
            </a:r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.7</a:t>
            </a:r>
          </a:p>
        </xdr:txBody>
      </xdr:sp>
      <xdr:sp macro="" textlink="">
        <xdr:nvSpPr>
          <xdr:cNvPr id="136" name="Retângulo: Cantos Arredondados 135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/>
        </xdr:nvSpPr>
        <xdr:spPr bwMode="auto">
          <a:xfrm>
            <a:off x="10000209" y="2845179"/>
            <a:ext cx="297678" cy="180000"/>
          </a:xfrm>
          <a:prstGeom prst="roundRect">
            <a:avLst/>
          </a:prstGeom>
          <a:solidFill>
            <a:srgbClr val="C00000"/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 baseline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1</a:t>
            </a:r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.8</a:t>
            </a:r>
          </a:p>
        </xdr:txBody>
      </xdr:sp>
      <xdr:sp macro="" textlink="">
        <xdr:nvSpPr>
          <xdr:cNvPr id="137" name="Retângulo: Cantos Arredondados 136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/>
        </xdr:nvSpPr>
        <xdr:spPr bwMode="auto">
          <a:xfrm>
            <a:off x="10000209" y="3056048"/>
            <a:ext cx="297678" cy="180000"/>
          </a:xfrm>
          <a:prstGeom prst="roundRect">
            <a:avLst/>
          </a:prstGeom>
          <a:solidFill>
            <a:srgbClr val="C00000"/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1.9</a:t>
            </a:r>
          </a:p>
        </xdr:txBody>
      </xdr:sp>
    </xdr:grpSp>
    <xdr:clientData/>
  </xdr:twoCellAnchor>
  <xdr:twoCellAnchor>
    <xdr:from>
      <xdr:col>36</xdr:col>
      <xdr:colOff>10235</xdr:colOff>
      <xdr:row>4</xdr:row>
      <xdr:rowOff>26483</xdr:rowOff>
    </xdr:from>
    <xdr:to>
      <xdr:col>36</xdr:col>
      <xdr:colOff>356809</xdr:colOff>
      <xdr:row>10</xdr:row>
      <xdr:rowOff>219337</xdr:rowOff>
    </xdr:to>
    <xdr:grpSp>
      <xdr:nvGrpSpPr>
        <xdr:cNvPr id="138" name="Agrupar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GrpSpPr/>
      </xdr:nvGrpSpPr>
      <xdr:grpSpPr>
        <a:xfrm>
          <a:off x="14181456" y="610353"/>
          <a:ext cx="346574" cy="1548620"/>
          <a:chOff x="10000209" y="585737"/>
          <a:chExt cx="297678" cy="1366541"/>
        </a:xfrm>
      </xdr:grpSpPr>
      <xdr:sp macro="" textlink="">
        <xdr:nvSpPr>
          <xdr:cNvPr id="139" name="Retângulo: Cantos Arredondados 138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/>
        </xdr:nvSpPr>
        <xdr:spPr bwMode="auto">
          <a:xfrm>
            <a:off x="10000209" y="585737"/>
            <a:ext cx="297678" cy="180000"/>
          </a:xfrm>
          <a:prstGeom prst="roundRect">
            <a:avLst/>
          </a:prstGeom>
          <a:solidFill>
            <a:srgbClr val="C00000"/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3.5</a:t>
            </a:r>
          </a:p>
        </xdr:txBody>
      </xdr:sp>
      <xdr:sp macro="" textlink="">
        <xdr:nvSpPr>
          <xdr:cNvPr id="140" name="Retângulo: Cantos Arredondados 139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/>
        </xdr:nvSpPr>
        <xdr:spPr bwMode="auto">
          <a:xfrm>
            <a:off x="10000209" y="784191"/>
            <a:ext cx="297678" cy="180000"/>
          </a:xfrm>
          <a:prstGeom prst="roundRect">
            <a:avLst/>
          </a:prstGeom>
          <a:solidFill>
            <a:srgbClr val="C00000"/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3.7</a:t>
            </a:r>
          </a:p>
        </xdr:txBody>
      </xdr:sp>
      <xdr:sp macro="" textlink="">
        <xdr:nvSpPr>
          <xdr:cNvPr id="141" name="Retângulo: Cantos Arredondados 140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/>
        </xdr:nvSpPr>
        <xdr:spPr bwMode="auto">
          <a:xfrm>
            <a:off x="10000209" y="978460"/>
            <a:ext cx="297678" cy="180000"/>
          </a:xfrm>
          <a:prstGeom prst="roundRect">
            <a:avLst/>
          </a:prstGeom>
          <a:solidFill>
            <a:srgbClr val="C00000"/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3.8</a:t>
            </a:r>
          </a:p>
        </xdr:txBody>
      </xdr:sp>
      <xdr:sp macro="" textlink="">
        <xdr:nvSpPr>
          <xdr:cNvPr id="142" name="Retângulo: Cantos Arredondados 141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/>
        </xdr:nvSpPr>
        <xdr:spPr bwMode="auto">
          <a:xfrm>
            <a:off x="10000209" y="1176915"/>
            <a:ext cx="297678" cy="180000"/>
          </a:xfrm>
          <a:prstGeom prst="roundRect">
            <a:avLst/>
          </a:prstGeom>
          <a:solidFill>
            <a:srgbClr val="C00000"/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7.2</a:t>
            </a:r>
          </a:p>
        </xdr:txBody>
      </xdr:sp>
      <xdr:sp macro="" textlink="">
        <xdr:nvSpPr>
          <xdr:cNvPr id="143" name="Retângulo: Cantos Arredondados 142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/>
        </xdr:nvSpPr>
        <xdr:spPr bwMode="auto">
          <a:xfrm>
            <a:off x="10000209" y="1371183"/>
            <a:ext cx="297678" cy="180000"/>
          </a:xfrm>
          <a:prstGeom prst="roundRect">
            <a:avLst/>
          </a:prstGeom>
          <a:solidFill>
            <a:srgbClr val="C00000"/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9.1</a:t>
            </a:r>
          </a:p>
        </xdr:txBody>
      </xdr:sp>
      <xdr:sp macro="" textlink="">
        <xdr:nvSpPr>
          <xdr:cNvPr id="144" name="Retângulo: Cantos Arredondados 143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/>
        </xdr:nvSpPr>
        <xdr:spPr bwMode="auto">
          <a:xfrm>
            <a:off x="10000209" y="1569637"/>
            <a:ext cx="297678" cy="180000"/>
          </a:xfrm>
          <a:prstGeom prst="roundRect">
            <a:avLst/>
          </a:prstGeom>
          <a:solidFill>
            <a:srgbClr val="C00000"/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9.2</a:t>
            </a:r>
          </a:p>
        </xdr:txBody>
      </xdr:sp>
      <xdr:sp macro="" textlink="">
        <xdr:nvSpPr>
          <xdr:cNvPr id="145" name="Retângulo: Cantos Arredondados 144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/>
        </xdr:nvSpPr>
        <xdr:spPr bwMode="auto">
          <a:xfrm>
            <a:off x="10000209" y="1772278"/>
            <a:ext cx="297678" cy="180000"/>
          </a:xfrm>
          <a:prstGeom prst="roundRect">
            <a:avLst/>
          </a:prstGeom>
          <a:solidFill>
            <a:srgbClr val="C00000"/>
          </a:solidFill>
          <a:ln>
            <a:noFill/>
            <a:headEnd type="none" w="med" len="med"/>
            <a:tailEnd type="none" w="med" len="med"/>
          </a:ln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vert="horz" wrap="square" lIns="18288" tIns="0" rIns="0" bIns="0" rtlCol="0" anchor="ctr" upright="1"/>
          <a:lstStyle/>
          <a:p>
            <a:pPr algn="l"/>
            <a:r>
              <a:rPr lang="pt-PT" sz="900" b="0" cap="none" spc="0">
                <a:ln w="0">
                  <a:noFill/>
                </a:ln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Arial" panose="020B0604020202020204" pitchFamily="34" charset="0"/>
                <a:cs typeface="Arial" panose="020B0604020202020204" pitchFamily="34" charset="0"/>
              </a:rPr>
              <a:t> 10.1</a:t>
            </a:r>
          </a:p>
        </xdr:txBody>
      </xdr:sp>
    </xdr:grpSp>
    <xdr:clientData/>
  </xdr:twoCellAnchor>
  <xdr:twoCellAnchor>
    <xdr:from>
      <xdr:col>39</xdr:col>
      <xdr:colOff>173181</xdr:colOff>
      <xdr:row>49</xdr:row>
      <xdr:rowOff>89066</xdr:rowOff>
    </xdr:from>
    <xdr:to>
      <xdr:col>43</xdr:col>
      <xdr:colOff>336820</xdr:colOff>
      <xdr:row>53</xdr:row>
      <xdr:rowOff>216902</xdr:rowOff>
    </xdr:to>
    <xdr:grpSp>
      <xdr:nvGrpSpPr>
        <xdr:cNvPr id="110" name="Agrupar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GrpSpPr/>
      </xdr:nvGrpSpPr>
      <xdr:grpSpPr>
        <a:xfrm>
          <a:off x="16298882" y="10860975"/>
          <a:ext cx="2004314" cy="1038278"/>
          <a:chOff x="15881769" y="11053948"/>
          <a:chExt cx="1687639" cy="881920"/>
        </a:xfrm>
      </xdr:grpSpPr>
      <xdr:pic>
        <xdr:nvPicPr>
          <xdr:cNvPr id="120" name="Picture 5501" descr="Resize of logoapta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lum contras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375413" y="11053948"/>
            <a:ext cx="1133453" cy="6659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2" name="Text Box 551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6146899" y="11765940"/>
            <a:ext cx="1422509" cy="1583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pt-PT" sz="8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Autor: </a:t>
            </a:r>
            <a:r>
              <a:rPr lang="pt-PT" sz="8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Paulo Gomes</a:t>
            </a:r>
            <a:r>
              <a:rPr lang="pt-PT" sz="7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,</a:t>
            </a:r>
            <a:r>
              <a:rPr lang="pt-PT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 </a:t>
            </a:r>
            <a:r>
              <a:rPr lang="pt-PT" sz="7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Engº</a:t>
            </a:r>
          </a:p>
        </xdr:txBody>
      </xdr:sp>
      <xdr:sp macro="" textlink="">
        <xdr:nvSpPr>
          <xdr:cNvPr id="127" name="Text Box 55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81769" y="11430224"/>
            <a:ext cx="818260" cy="1976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info@apta.pt</a:t>
            </a:r>
          </a:p>
        </xdr:txBody>
      </xdr:sp>
      <xdr:sp macro="" textlink="">
        <xdr:nvSpPr>
          <xdr:cNvPr id="128" name="Text Box 5510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922558" y="11741615"/>
            <a:ext cx="335959" cy="1942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36576" tIns="22860" rIns="36576" bIns="22860" anchor="ctr" upright="1"/>
          <a:lstStyle/>
          <a:p>
            <a:pPr algn="ctr" rtl="0">
              <a:defRPr sz="1000"/>
            </a:pPr>
            <a:r>
              <a:rPr lang="pt-PT" sz="12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®</a:t>
            </a:r>
          </a:p>
        </xdr:txBody>
      </xdr:sp>
      <xdr:sp macro="" textlink="">
        <xdr:nvSpPr>
          <xdr:cNvPr id="146" name="Text Box 551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918384" y="11603181"/>
            <a:ext cx="751603" cy="1731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www.apta.pt</a:t>
            </a:r>
          </a:p>
        </xdr:txBody>
      </xdr:sp>
    </xdr:grpSp>
    <xdr:clientData/>
  </xdr:twoCellAnchor>
  <xdr:twoCellAnchor>
    <xdr:from>
      <xdr:col>29</xdr:col>
      <xdr:colOff>564055</xdr:colOff>
      <xdr:row>106</xdr:row>
      <xdr:rowOff>64321</xdr:rowOff>
    </xdr:from>
    <xdr:to>
      <xdr:col>35</xdr:col>
      <xdr:colOff>297214</xdr:colOff>
      <xdr:row>110</xdr:row>
      <xdr:rowOff>108284</xdr:rowOff>
    </xdr:to>
    <xdr:grpSp>
      <xdr:nvGrpSpPr>
        <xdr:cNvPr id="147" name="Agrupar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GrpSpPr/>
      </xdr:nvGrpSpPr>
      <xdr:grpSpPr>
        <a:xfrm>
          <a:off x="10410679" y="23592308"/>
          <a:ext cx="3468938" cy="850495"/>
          <a:chOff x="15881769" y="11053948"/>
          <a:chExt cx="2936099" cy="722416"/>
        </a:xfrm>
      </xdr:grpSpPr>
      <xdr:pic>
        <xdr:nvPicPr>
          <xdr:cNvPr id="148" name="Picture 5501" descr="Resize of logoapta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lum contras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375413" y="11053948"/>
            <a:ext cx="1133453" cy="6659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9" name="Text Box 5512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7395359" y="11610430"/>
            <a:ext cx="1422509" cy="1583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pt-PT" sz="8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Autor: </a:t>
            </a:r>
            <a:r>
              <a:rPr lang="pt-PT" sz="8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Paulo Gomes</a:t>
            </a:r>
            <a:r>
              <a:rPr lang="pt-PT" sz="7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,</a:t>
            </a:r>
            <a:r>
              <a:rPr lang="pt-PT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 </a:t>
            </a:r>
            <a:r>
              <a:rPr lang="pt-PT" sz="7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Engº</a:t>
            </a:r>
          </a:p>
        </xdr:txBody>
      </xdr:sp>
      <xdr:sp macro="" textlink="">
        <xdr:nvSpPr>
          <xdr:cNvPr id="150" name="Text Box 55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81769" y="11430224"/>
            <a:ext cx="818260" cy="1976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info@apta.pt</a:t>
            </a:r>
          </a:p>
        </xdr:txBody>
      </xdr:sp>
      <xdr:sp macro="" textlink="">
        <xdr:nvSpPr>
          <xdr:cNvPr id="151" name="Text Box 5510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7482075" y="11581902"/>
            <a:ext cx="335959" cy="1942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36576" tIns="22860" rIns="36576" bIns="22860" anchor="ctr" upright="1"/>
          <a:lstStyle/>
          <a:p>
            <a:pPr algn="ctr" rtl="0">
              <a:defRPr sz="1000"/>
            </a:pPr>
            <a:r>
              <a:rPr lang="pt-PT" sz="12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®</a:t>
            </a:r>
          </a:p>
        </xdr:txBody>
      </xdr:sp>
      <xdr:sp macro="" textlink="">
        <xdr:nvSpPr>
          <xdr:cNvPr id="152" name="Text Box 551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918384" y="11603181"/>
            <a:ext cx="751603" cy="1731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www.apta.pt</a:t>
            </a:r>
          </a:p>
        </xdr:txBody>
      </xdr:sp>
    </xdr:grpSp>
    <xdr:clientData/>
  </xdr:twoCellAnchor>
  <xdr:twoCellAnchor editAs="oneCell">
    <xdr:from>
      <xdr:col>33</xdr:col>
      <xdr:colOff>415638</xdr:colOff>
      <xdr:row>17</xdr:row>
      <xdr:rowOff>4754</xdr:rowOff>
    </xdr:from>
    <xdr:to>
      <xdr:col>35</xdr:col>
      <xdr:colOff>26364</xdr:colOff>
      <xdr:row>20</xdr:row>
      <xdr:rowOff>30557</xdr:rowOff>
    </xdr:to>
    <xdr:pic>
      <xdr:nvPicPr>
        <xdr:cNvPr id="86558" name="Picture 148" descr="Imagem Dimensionamento Segurança Contra Incêndios">
          <a:extLst>
            <a:ext uri="{FF2B5EF4-FFF2-40B4-BE49-F238E27FC236}">
              <a16:creationId xmlns:a16="http://schemas.microsoft.com/office/drawing/2014/main" id="{00000000-0008-0000-0000-00001E5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3854" t="2309" r="8308" b="3787"/>
        <a:stretch>
          <a:fillRect/>
        </a:stretch>
      </xdr:blipFill>
      <xdr:spPr bwMode="auto">
        <a:xfrm>
          <a:off x="12662066" y="3552508"/>
          <a:ext cx="945338" cy="717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144620</xdr:colOff>
      <xdr:row>12</xdr:row>
      <xdr:rowOff>167120</xdr:rowOff>
    </xdr:from>
    <xdr:to>
      <xdr:col>35</xdr:col>
      <xdr:colOff>487075</xdr:colOff>
      <xdr:row>17</xdr:row>
      <xdr:rowOff>124069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alphaModFix amt="87000"/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21000" contrast="2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442" r="-531"/>
        <a:stretch/>
      </xdr:blipFill>
      <xdr:spPr>
        <a:xfrm>
          <a:off x="12391048" y="2591665"/>
          <a:ext cx="1682510" cy="1076078"/>
        </a:xfrm>
        <a:prstGeom prst="rect">
          <a:avLst/>
        </a:prstGeom>
        <a:effectLst>
          <a:softEdge rad="6350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121</xdr:row>
      <xdr:rowOff>9525</xdr:rowOff>
    </xdr:from>
    <xdr:to>
      <xdr:col>19</xdr:col>
      <xdr:colOff>523875</xdr:colOff>
      <xdr:row>121</xdr:row>
      <xdr:rowOff>19050</xdr:rowOff>
    </xdr:to>
    <xdr:grpSp>
      <xdr:nvGrpSpPr>
        <xdr:cNvPr id="11" name="Group 547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pSpPr>
          <a:grpSpLocks/>
        </xdr:cNvGrpSpPr>
      </xdr:nvGrpSpPr>
      <xdr:grpSpPr bwMode="auto">
        <a:xfrm>
          <a:off x="115812" y="19035335"/>
          <a:ext cx="12261396" cy="9525"/>
          <a:chOff x="12" y="2036"/>
          <a:chExt cx="1205" cy="1"/>
        </a:xfrm>
      </xdr:grpSpPr>
      <xdr:sp macro="" textlink="">
        <xdr:nvSpPr>
          <xdr:cNvPr id="12" name="Line 110"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>
            <a:spLocks noChangeShapeType="1"/>
          </xdr:cNvSpPr>
        </xdr:nvSpPr>
        <xdr:spPr bwMode="auto">
          <a:xfrm>
            <a:off x="12" y="2036"/>
            <a:ext cx="755" cy="1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</xdr:sp>
      <xdr:sp macro="" textlink="">
        <xdr:nvSpPr>
          <xdr:cNvPr id="13" name="Line 113"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757" y="2037"/>
            <a:ext cx="460" cy="0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28575</xdr:colOff>
      <xdr:row>0</xdr:row>
      <xdr:rowOff>66675</xdr:rowOff>
    </xdr:from>
    <xdr:to>
      <xdr:col>21</xdr:col>
      <xdr:colOff>552450</xdr:colOff>
      <xdr:row>121</xdr:row>
      <xdr:rowOff>133350</xdr:rowOff>
    </xdr:to>
    <xdr:grpSp>
      <xdr:nvGrpSpPr>
        <xdr:cNvPr id="14" name="Group 59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pSpPr>
          <a:grpSpLocks/>
        </xdr:cNvGrpSpPr>
      </xdr:nvGrpSpPr>
      <xdr:grpSpPr bwMode="auto">
        <a:xfrm>
          <a:off x="125337" y="66675"/>
          <a:ext cx="13586732" cy="19092485"/>
          <a:chOff x="13" y="7"/>
          <a:chExt cx="1335" cy="2064"/>
        </a:xfrm>
      </xdr:grpSpPr>
      <xdr:sp macro="" textlink="">
        <xdr:nvSpPr>
          <xdr:cNvPr id="15" name="Line 109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13" y="7"/>
            <a:ext cx="1" cy="2054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</xdr:sp>
      <xdr:grpSp>
        <xdr:nvGrpSpPr>
          <xdr:cNvPr id="16" name="Group 548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GrpSpPr>
            <a:grpSpLocks/>
          </xdr:cNvGrpSpPr>
        </xdr:nvGrpSpPr>
        <xdr:grpSpPr bwMode="auto">
          <a:xfrm>
            <a:off x="1218" y="2042"/>
            <a:ext cx="130" cy="29"/>
            <a:chOff x="1218" y="2032"/>
            <a:chExt cx="130" cy="29"/>
          </a:xfrm>
        </xdr:grpSpPr>
        <xdr:sp macro="" textlink="">
          <xdr:nvSpPr>
            <xdr:cNvPr id="17" name="Text Box 112">
              <a:extLst>
                <a:ext uri="{FF2B5EF4-FFF2-40B4-BE49-F238E27FC236}">
                  <a16:creationId xmlns:a16="http://schemas.microsoft.com/office/drawing/2014/main" id="{00000000-0008-0000-0800-00001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251" y="2032"/>
              <a:ext cx="97" cy="29"/>
            </a:xfrm>
            <a:prstGeom prst="rect">
              <a:avLst/>
            </a:prstGeom>
            <a:solidFill>
              <a:srgbClr val="969696"/>
            </a:solidFill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wrap="square" lIns="72000" tIns="46800" rIns="90000" bIns="46800" anchor="ctr" upright="1"/>
            <a:lstStyle/>
            <a:p>
              <a:pPr algn="l" rtl="0">
                <a:defRPr sz="1000"/>
              </a:pPr>
              <a:r>
                <a:rPr lang="pt-PT" sz="1100" b="0" i="0" u="none" strike="noStrike" baseline="0">
                  <a:solidFill>
                    <a:srgbClr val="FFFFFF"/>
                  </a:solidFill>
                  <a:latin typeface="Arial"/>
                  <a:cs typeface="Arial"/>
                </a:rPr>
                <a:t>Pág.</a:t>
              </a:r>
              <a:r>
                <a:rPr lang="pt-PT" sz="1100" b="1" i="0" u="none" strike="noStrike" baseline="0">
                  <a:solidFill>
                    <a:srgbClr val="FFFFFF"/>
                  </a:solidFill>
                  <a:latin typeface="Arial"/>
                  <a:cs typeface="Arial"/>
                </a:rPr>
                <a:t> 1 </a:t>
              </a:r>
              <a:r>
                <a:rPr lang="pt-PT" sz="1100" b="0" i="0" u="none" strike="noStrike" baseline="0">
                  <a:solidFill>
                    <a:srgbClr val="FFFFFF"/>
                  </a:solidFill>
                  <a:latin typeface="Arial"/>
                  <a:cs typeface="Arial"/>
                </a:rPr>
                <a:t>de</a:t>
              </a:r>
              <a:r>
                <a:rPr lang="pt-PT" sz="1100" b="1" i="0" u="none" strike="noStrike" baseline="0">
                  <a:solidFill>
                    <a:srgbClr val="FFFFFF"/>
                  </a:solidFill>
                  <a:latin typeface="Arial"/>
                  <a:cs typeface="Arial"/>
                </a:rPr>
                <a:t> 1</a:t>
              </a:r>
            </a:p>
          </xdr:txBody>
        </xdr:sp>
        <xdr:sp macro="" textlink="">
          <xdr:nvSpPr>
            <xdr:cNvPr id="18" name="Line 114">
              <a:extLst>
                <a:ext uri="{FF2B5EF4-FFF2-40B4-BE49-F238E27FC236}">
                  <a16:creationId xmlns:a16="http://schemas.microsoft.com/office/drawing/2014/main" id="{00000000-0008-0000-0800-000012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45" y="2032"/>
              <a:ext cx="0" cy="29"/>
            </a:xfrm>
            <a:prstGeom prst="line">
              <a:avLst/>
            </a:prstGeom>
            <a:noFill/>
            <a:ln w="57150">
              <a:solidFill>
                <a:srgbClr val="969696"/>
              </a:solidFill>
              <a:round/>
              <a:headEnd/>
              <a:tailEnd/>
            </a:ln>
          </xdr:spPr>
        </xdr:sp>
        <xdr:sp macro="" textlink="">
          <xdr:nvSpPr>
            <xdr:cNvPr id="19" name="Line 115">
              <a:extLst>
                <a:ext uri="{FF2B5EF4-FFF2-40B4-BE49-F238E27FC236}">
                  <a16:creationId xmlns:a16="http://schemas.microsoft.com/office/drawing/2014/main" id="{00000000-0008-0000-0800-000013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36" y="2032"/>
              <a:ext cx="0" cy="29"/>
            </a:xfrm>
            <a:prstGeom prst="line">
              <a:avLst/>
            </a:prstGeom>
            <a:noFill/>
            <a:ln w="57150">
              <a:solidFill>
                <a:srgbClr val="C00000"/>
              </a:solidFill>
              <a:round/>
              <a:headEnd/>
              <a:tailEnd/>
            </a:ln>
          </xdr:spPr>
        </xdr:sp>
        <xdr:sp macro="" textlink="">
          <xdr:nvSpPr>
            <xdr:cNvPr id="20" name="Line 116">
              <a:extLst>
                <a:ext uri="{FF2B5EF4-FFF2-40B4-BE49-F238E27FC236}">
                  <a16:creationId xmlns:a16="http://schemas.microsoft.com/office/drawing/2014/main" id="{00000000-0008-0000-0800-000014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27" y="2032"/>
              <a:ext cx="0" cy="29"/>
            </a:xfrm>
            <a:prstGeom prst="line">
              <a:avLst/>
            </a:prstGeom>
            <a:noFill/>
            <a:ln w="57150">
              <a:solidFill>
                <a:srgbClr val="C00000"/>
              </a:solidFill>
              <a:round/>
              <a:headEnd/>
              <a:tailEnd/>
            </a:ln>
          </xdr:spPr>
        </xdr:sp>
        <xdr:sp macro="" textlink="">
          <xdr:nvSpPr>
            <xdr:cNvPr id="21" name="Line 117">
              <a:extLst>
                <a:ext uri="{FF2B5EF4-FFF2-40B4-BE49-F238E27FC236}">
                  <a16:creationId xmlns:a16="http://schemas.microsoft.com/office/drawing/2014/main" id="{00000000-0008-0000-0800-000015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18" y="2032"/>
              <a:ext cx="0" cy="29"/>
            </a:xfrm>
            <a:prstGeom prst="line">
              <a:avLst/>
            </a:prstGeom>
            <a:noFill/>
            <a:ln w="57150">
              <a:solidFill>
                <a:srgbClr val="C00000"/>
              </a:solidFill>
              <a:round/>
              <a:headEnd/>
              <a:tailEnd/>
            </a:ln>
          </xdr:spPr>
        </xdr:sp>
      </xdr:grpSp>
    </xdr:grpSp>
    <xdr:clientData/>
  </xdr:twoCellAnchor>
  <xdr:twoCellAnchor editAs="oneCell">
    <xdr:from>
      <xdr:col>1</xdr:col>
      <xdr:colOff>116340</xdr:colOff>
      <xdr:row>2</xdr:row>
      <xdr:rowOff>114294</xdr:rowOff>
    </xdr:from>
    <xdr:to>
      <xdr:col>21</xdr:col>
      <xdr:colOff>571500</xdr:colOff>
      <xdr:row>118</xdr:row>
      <xdr:rowOff>162160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96" y="447669"/>
          <a:ext cx="13313910" cy="19383616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0</xdr:row>
      <xdr:rowOff>57150</xdr:rowOff>
    </xdr:from>
    <xdr:to>
      <xdr:col>8</xdr:col>
      <xdr:colOff>348343</xdr:colOff>
      <xdr:row>2</xdr:row>
      <xdr:rowOff>123825</xdr:rowOff>
    </xdr:to>
    <xdr:sp macro="" textlink="">
      <xdr:nvSpPr>
        <xdr:cNvPr id="9" name="Text Box 92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>
          <a:spLocks noChangeArrowheads="1"/>
        </xdr:cNvSpPr>
      </xdr:nvSpPr>
      <xdr:spPr bwMode="auto">
        <a:xfrm>
          <a:off x="221796" y="57150"/>
          <a:ext cx="4796518" cy="382361"/>
        </a:xfrm>
        <a:prstGeom prst="rect">
          <a:avLst/>
        </a:prstGeom>
        <a:gradFill>
          <a:gsLst>
            <a:gs pos="0">
              <a:srgbClr val="C00000"/>
            </a:gs>
            <a:gs pos="100000">
              <a:schemeClr val="bg1">
                <a:lumMod val="50000"/>
              </a:schemeClr>
            </a:gs>
          </a:gsLst>
          <a:lin ang="5400000" scaled="0"/>
        </a:gradFill>
        <a:ln w="9525">
          <a:noFill/>
          <a:miter lim="800000"/>
          <a:headEnd/>
          <a:tailEnd/>
        </a:ln>
        <a:effectLst/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pt-PT" sz="2000" b="1" i="0" u="none" strike="noStrike" baseline="0">
              <a:solidFill>
                <a:srgbClr val="FFFFFF"/>
              </a:solidFill>
              <a:latin typeface="Arial"/>
              <a:cs typeface="Arial"/>
            </a:rPr>
            <a:t>Regulamentação Aplicável </a:t>
          </a:r>
          <a:r>
            <a:rPr lang="pt-PT" sz="1600" b="1" i="0" u="none" strike="noStrike" baseline="0">
              <a:solidFill>
                <a:srgbClr val="FFFFFF"/>
              </a:solidFill>
              <a:latin typeface="Arial"/>
              <a:cs typeface="Arial"/>
            </a:rPr>
            <a:t>(Resumo)</a:t>
          </a:r>
        </a:p>
      </xdr:txBody>
    </xdr:sp>
    <xdr:clientData/>
  </xdr:twoCellAnchor>
  <xdr:twoCellAnchor editAs="oneCell">
    <xdr:from>
      <xdr:col>19</xdr:col>
      <xdr:colOff>353785</xdr:colOff>
      <xdr:row>4</xdr:row>
      <xdr:rowOff>74842</xdr:rowOff>
    </xdr:from>
    <xdr:to>
      <xdr:col>21</xdr:col>
      <xdr:colOff>387802</xdr:colOff>
      <xdr:row>10</xdr:row>
      <xdr:rowOff>76601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5" t="16623" r="4416" b="19192"/>
        <a:stretch/>
      </xdr:blipFill>
      <xdr:spPr>
        <a:xfrm>
          <a:off x="12205606" y="700771"/>
          <a:ext cx="1340304" cy="9406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1</xdr:row>
      <xdr:rowOff>123825</xdr:rowOff>
    </xdr:from>
    <xdr:to>
      <xdr:col>9</xdr:col>
      <xdr:colOff>771525</xdr:colOff>
      <xdr:row>17</xdr:row>
      <xdr:rowOff>104775</xdr:rowOff>
    </xdr:to>
    <xdr:grpSp>
      <xdr:nvGrpSpPr>
        <xdr:cNvPr id="89161" name="Group 137">
          <a:extLst>
            <a:ext uri="{FF2B5EF4-FFF2-40B4-BE49-F238E27FC236}">
              <a16:creationId xmlns:a16="http://schemas.microsoft.com/office/drawing/2014/main" id="{00000000-0008-0000-0900-0000495C0100}"/>
            </a:ext>
          </a:extLst>
        </xdr:cNvPr>
        <xdr:cNvGrpSpPr>
          <a:grpSpLocks/>
        </xdr:cNvGrpSpPr>
      </xdr:nvGrpSpPr>
      <xdr:grpSpPr bwMode="auto">
        <a:xfrm>
          <a:off x="381000" y="658215"/>
          <a:ext cx="7253473" cy="2514352"/>
          <a:chOff x="40" y="30"/>
          <a:chExt cx="719" cy="270"/>
        </a:xfrm>
      </xdr:grpSpPr>
      <xdr:sp macro="" textlink="">
        <xdr:nvSpPr>
          <xdr:cNvPr id="33794" name="Text Box 2">
            <a:extLst>
              <a:ext uri="{FF2B5EF4-FFF2-40B4-BE49-F238E27FC236}">
                <a16:creationId xmlns:a16="http://schemas.microsoft.com/office/drawing/2014/main" id="{00000000-0008-0000-0900-0000028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0" y="30"/>
            <a:ext cx="719" cy="27"/>
          </a:xfrm>
          <a:prstGeom prst="rect">
            <a:avLst/>
          </a:prstGeom>
          <a:gradFill>
            <a:gsLst>
              <a:gs pos="0">
                <a:srgbClr val="C00000"/>
              </a:gs>
              <a:gs pos="100000">
                <a:schemeClr val="bg1">
                  <a:lumMod val="50000"/>
                </a:schemeClr>
              </a:gs>
            </a:gsLst>
            <a:lin ang="5400000" scaled="0"/>
          </a:gra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12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Quadro 8: Factores de conversão de unidades de Pressão</a:t>
            </a:r>
          </a:p>
        </xdr:txBody>
      </xdr:sp>
      <xdr:grpSp>
        <xdr:nvGrpSpPr>
          <xdr:cNvPr id="89172" name="Group 3">
            <a:extLst>
              <a:ext uri="{FF2B5EF4-FFF2-40B4-BE49-F238E27FC236}">
                <a16:creationId xmlns:a16="http://schemas.microsoft.com/office/drawing/2014/main" id="{00000000-0008-0000-0900-0000545C0100}"/>
              </a:ext>
            </a:extLst>
          </xdr:cNvPr>
          <xdr:cNvGrpSpPr>
            <a:grpSpLocks/>
          </xdr:cNvGrpSpPr>
        </xdr:nvGrpSpPr>
        <xdr:grpSpPr bwMode="auto">
          <a:xfrm>
            <a:off x="118" y="64"/>
            <a:ext cx="641" cy="236"/>
            <a:chOff x="1389" y="1558"/>
            <a:chExt cx="594" cy="236"/>
          </a:xfrm>
        </xdr:grpSpPr>
        <xdr:grpSp>
          <xdr:nvGrpSpPr>
            <xdr:cNvPr id="89173" name="Group 4">
              <a:extLst>
                <a:ext uri="{FF2B5EF4-FFF2-40B4-BE49-F238E27FC236}">
                  <a16:creationId xmlns:a16="http://schemas.microsoft.com/office/drawing/2014/main" id="{00000000-0008-0000-0900-0000555C01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432" y="1559"/>
              <a:ext cx="551" cy="235"/>
              <a:chOff x="1432" y="1559"/>
              <a:chExt cx="551" cy="235"/>
            </a:xfrm>
          </xdr:grpSpPr>
          <xdr:grpSp>
            <xdr:nvGrpSpPr>
              <xdr:cNvPr id="89176" name="Group 5">
                <a:extLst>
                  <a:ext uri="{FF2B5EF4-FFF2-40B4-BE49-F238E27FC236}">
                    <a16:creationId xmlns:a16="http://schemas.microsoft.com/office/drawing/2014/main" id="{00000000-0008-0000-0900-0000585C01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512" y="1559"/>
                <a:ext cx="471" cy="56"/>
                <a:chOff x="1512" y="1559"/>
                <a:chExt cx="471" cy="56"/>
              </a:xfrm>
            </xdr:grpSpPr>
            <xdr:sp macro="" textlink="">
              <xdr:nvSpPr>
                <xdr:cNvPr id="33798" name="Text Box 6">
                  <a:extLst>
                    <a:ext uri="{FF2B5EF4-FFF2-40B4-BE49-F238E27FC236}">
                      <a16:creationId xmlns:a16="http://schemas.microsoft.com/office/drawing/2014/main" id="{00000000-0008-0000-0900-000006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09" y="1559"/>
                  <a:ext cx="474" cy="27"/>
                </a:xfrm>
                <a:prstGeom prst="rect">
                  <a:avLst/>
                </a:prstGeom>
                <a:solidFill>
                  <a:schemeClr val="bg2">
                    <a:lumMod val="5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1200" b="1" i="0" u="none" strike="noStrike" baseline="0">
                      <a:solidFill>
                        <a:schemeClr val="bg1"/>
                      </a:solidFill>
                      <a:latin typeface="Arial"/>
                      <a:cs typeface="Arial"/>
                    </a:rPr>
                    <a:t>Para:</a:t>
                  </a:r>
                </a:p>
              </xdr:txBody>
            </xdr:sp>
            <xdr:grpSp>
              <xdr:nvGrpSpPr>
                <xdr:cNvPr id="89226" name="Group 7">
                  <a:extLst>
                    <a:ext uri="{FF2B5EF4-FFF2-40B4-BE49-F238E27FC236}">
                      <a16:creationId xmlns:a16="http://schemas.microsoft.com/office/drawing/2014/main" id="{00000000-0008-0000-0900-00008A5C01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512" y="1589"/>
                  <a:ext cx="471" cy="26"/>
                  <a:chOff x="1463" y="1600"/>
                  <a:chExt cx="471" cy="26"/>
                </a:xfrm>
              </xdr:grpSpPr>
              <xdr:sp macro="" textlink="">
                <xdr:nvSpPr>
                  <xdr:cNvPr id="33800" name="Text Box 8">
                    <a:extLst>
                      <a:ext uri="{FF2B5EF4-FFF2-40B4-BE49-F238E27FC236}">
                        <a16:creationId xmlns:a16="http://schemas.microsoft.com/office/drawing/2014/main" id="{00000000-0008-0000-0900-000008840000}"/>
                      </a:ext>
                    </a:extLst>
                  </xdr:cNvPr>
                  <xdr:cNvSpPr txBox="1">
                    <a:spLocks noChangeArrowheads="1"/>
                  </xdr:cNvSpPr>
                </xdr:nvSpPr>
                <xdr:spPr bwMode="auto">
                  <a:xfrm>
                    <a:off x="1858" y="1600"/>
                    <a:ext cx="76" cy="26"/>
                  </a:xfrm>
                  <a:prstGeom prst="rect">
                    <a:avLst/>
                  </a:prstGeom>
                  <a:solidFill>
                    <a:schemeClr val="bg2">
                      <a:lumMod val="50000"/>
                    </a:schemeClr>
                  </a:solidFill>
                  <a:ln w="9525">
                    <a:noFill/>
                    <a:miter lim="800000"/>
                    <a:headEnd/>
                    <a:tailEnd/>
                  </a:ln>
                  <a:effectLst/>
                </xdr:spPr>
                <xdr:txBody>
                  <a:bodyPr vertOverflow="clip" wrap="square" lIns="18000" tIns="18000" rIns="18000" bIns="18000" anchor="ctr" upright="1"/>
                  <a:lstStyle/>
                  <a:p>
                    <a:pPr algn="ctr" rtl="0">
                      <a:defRPr sz="1000"/>
                    </a:pPr>
                    <a:r>
                      <a:rPr lang="pt-PT" sz="1200" b="1" i="0" u="none" strike="noStrike" baseline="0">
                        <a:solidFill>
                          <a:schemeClr val="bg1"/>
                        </a:solidFill>
                        <a:latin typeface="Arial"/>
                        <a:cs typeface="Arial"/>
                      </a:rPr>
                      <a:t>psi</a:t>
                    </a:r>
                  </a:p>
                </xdr:txBody>
              </xdr:sp>
              <xdr:sp macro="" textlink="">
                <xdr:nvSpPr>
                  <xdr:cNvPr id="33801" name="Text Box 9">
                    <a:extLst>
                      <a:ext uri="{FF2B5EF4-FFF2-40B4-BE49-F238E27FC236}">
                        <a16:creationId xmlns:a16="http://schemas.microsoft.com/office/drawing/2014/main" id="{00000000-0008-0000-0900-000009840000}"/>
                      </a:ext>
                    </a:extLst>
                  </xdr:cNvPr>
                  <xdr:cNvSpPr txBox="1">
                    <a:spLocks noChangeArrowheads="1"/>
                  </xdr:cNvSpPr>
                </xdr:nvSpPr>
                <xdr:spPr bwMode="auto">
                  <a:xfrm>
                    <a:off x="1776" y="1600"/>
                    <a:ext cx="82" cy="26"/>
                  </a:xfrm>
                  <a:prstGeom prst="rect">
                    <a:avLst/>
                  </a:prstGeom>
                  <a:solidFill>
                    <a:schemeClr val="bg2">
                      <a:lumMod val="50000"/>
                    </a:schemeClr>
                  </a:solidFill>
                  <a:ln w="9525">
                    <a:noFill/>
                    <a:miter lim="800000"/>
                    <a:headEnd/>
                    <a:tailEnd/>
                  </a:ln>
                  <a:effectLst/>
                </xdr:spPr>
                <xdr:txBody>
                  <a:bodyPr vertOverflow="clip" wrap="square" lIns="18000" tIns="18000" rIns="18000" bIns="18000" anchor="ctr" upright="1"/>
                  <a:lstStyle/>
                  <a:p>
                    <a:pPr algn="ctr" rtl="0">
                      <a:defRPr sz="1000"/>
                    </a:pPr>
                    <a:r>
                      <a:rPr lang="pt-PT" sz="1200" b="1" i="0" u="none" strike="noStrike" baseline="0">
                        <a:solidFill>
                          <a:schemeClr val="bg1"/>
                        </a:solidFill>
                        <a:latin typeface="Arial"/>
                        <a:cs typeface="Arial"/>
                      </a:rPr>
                      <a:t>atm</a:t>
                    </a:r>
                  </a:p>
                </xdr:txBody>
              </xdr:sp>
              <xdr:sp macro="" textlink="">
                <xdr:nvSpPr>
                  <xdr:cNvPr id="33802" name="Text Box 10">
                    <a:extLst>
                      <a:ext uri="{FF2B5EF4-FFF2-40B4-BE49-F238E27FC236}">
                        <a16:creationId xmlns:a16="http://schemas.microsoft.com/office/drawing/2014/main" id="{00000000-0008-0000-0900-00000A840000}"/>
                      </a:ext>
                    </a:extLst>
                  </xdr:cNvPr>
                  <xdr:cNvSpPr txBox="1">
                    <a:spLocks noChangeArrowheads="1"/>
                  </xdr:cNvSpPr>
                </xdr:nvSpPr>
                <xdr:spPr bwMode="auto">
                  <a:xfrm>
                    <a:off x="1700" y="1600"/>
                    <a:ext cx="76" cy="26"/>
                  </a:xfrm>
                  <a:prstGeom prst="rect">
                    <a:avLst/>
                  </a:prstGeom>
                  <a:solidFill>
                    <a:schemeClr val="bg2">
                      <a:lumMod val="50000"/>
                    </a:schemeClr>
                  </a:solidFill>
                  <a:ln w="9525">
                    <a:noFill/>
                    <a:miter lim="800000"/>
                    <a:headEnd/>
                    <a:tailEnd/>
                  </a:ln>
                  <a:effectLst/>
                </xdr:spPr>
                <xdr:txBody>
                  <a:bodyPr vertOverflow="clip" wrap="square" lIns="18000" tIns="18000" rIns="18000" bIns="18000" anchor="ctr" upright="1"/>
                  <a:lstStyle/>
                  <a:p>
                    <a:pPr algn="ctr" rtl="0">
                      <a:defRPr sz="1000"/>
                    </a:pPr>
                    <a:r>
                      <a:rPr lang="pt-PT" sz="1200" b="1" i="0" u="none" strike="noStrike" baseline="0">
                        <a:solidFill>
                          <a:schemeClr val="bg1"/>
                        </a:solidFill>
                        <a:latin typeface="Arial"/>
                        <a:cs typeface="Arial"/>
                      </a:rPr>
                      <a:t>m.c.a.</a:t>
                    </a:r>
                  </a:p>
                </xdr:txBody>
              </xdr:sp>
              <xdr:sp macro="" textlink="">
                <xdr:nvSpPr>
                  <xdr:cNvPr id="33803" name="Text Box 11">
                    <a:extLst>
                      <a:ext uri="{FF2B5EF4-FFF2-40B4-BE49-F238E27FC236}">
                        <a16:creationId xmlns:a16="http://schemas.microsoft.com/office/drawing/2014/main" id="{00000000-0008-0000-0900-00000B840000}"/>
                      </a:ext>
                    </a:extLst>
                  </xdr:cNvPr>
                  <xdr:cNvSpPr txBox="1">
                    <a:spLocks noChangeArrowheads="1"/>
                  </xdr:cNvSpPr>
                </xdr:nvSpPr>
                <xdr:spPr bwMode="auto">
                  <a:xfrm>
                    <a:off x="1621" y="1600"/>
                    <a:ext cx="76" cy="26"/>
                  </a:xfrm>
                  <a:prstGeom prst="rect">
                    <a:avLst/>
                  </a:prstGeom>
                  <a:solidFill>
                    <a:schemeClr val="bg2">
                      <a:lumMod val="50000"/>
                    </a:schemeClr>
                  </a:solidFill>
                  <a:ln w="9525">
                    <a:noFill/>
                    <a:miter lim="800000"/>
                    <a:headEnd/>
                    <a:tailEnd/>
                  </a:ln>
                  <a:effectLst/>
                </xdr:spPr>
                <xdr:txBody>
                  <a:bodyPr vertOverflow="clip" wrap="square" lIns="18000" tIns="18000" rIns="18000" bIns="18000" anchor="ctr" upright="1"/>
                  <a:lstStyle/>
                  <a:p>
                    <a:pPr algn="ctr" rtl="0">
                      <a:defRPr sz="1000"/>
                    </a:pPr>
                    <a:r>
                      <a:rPr lang="pt-PT" sz="1100" b="1" i="0" u="none" strike="noStrike" baseline="0">
                        <a:solidFill>
                          <a:schemeClr val="bg1"/>
                        </a:solidFill>
                        <a:latin typeface="Arial"/>
                        <a:cs typeface="Arial"/>
                      </a:rPr>
                      <a:t>kgf/cm</a:t>
                    </a:r>
                    <a:r>
                      <a:rPr lang="pt-PT" sz="1100" b="1" i="0" u="none" strike="noStrike" baseline="30000">
                        <a:solidFill>
                          <a:schemeClr val="bg1"/>
                        </a:solidFill>
                        <a:latin typeface="Arial"/>
                        <a:cs typeface="Arial"/>
                      </a:rPr>
                      <a:t>2</a:t>
                    </a:r>
                  </a:p>
                </xdr:txBody>
              </xdr:sp>
              <xdr:sp macro="" textlink="">
                <xdr:nvSpPr>
                  <xdr:cNvPr id="33804" name="Text Box 12">
                    <a:extLst>
                      <a:ext uri="{FF2B5EF4-FFF2-40B4-BE49-F238E27FC236}">
                        <a16:creationId xmlns:a16="http://schemas.microsoft.com/office/drawing/2014/main" id="{00000000-0008-0000-0900-00000C840000}"/>
                      </a:ext>
                    </a:extLst>
                  </xdr:cNvPr>
                  <xdr:cNvSpPr txBox="1">
                    <a:spLocks noChangeArrowheads="1"/>
                  </xdr:cNvSpPr>
                </xdr:nvSpPr>
                <xdr:spPr bwMode="auto">
                  <a:xfrm>
                    <a:off x="1536" y="1600"/>
                    <a:ext cx="82" cy="26"/>
                  </a:xfrm>
                  <a:prstGeom prst="rect">
                    <a:avLst/>
                  </a:prstGeom>
                  <a:solidFill>
                    <a:schemeClr val="bg2">
                      <a:lumMod val="50000"/>
                    </a:schemeClr>
                  </a:solidFill>
                  <a:ln w="9525">
                    <a:noFill/>
                    <a:miter lim="800000"/>
                    <a:headEnd/>
                    <a:tailEnd/>
                  </a:ln>
                  <a:effectLst/>
                </xdr:spPr>
                <xdr:txBody>
                  <a:bodyPr vertOverflow="clip" wrap="square" lIns="18000" tIns="18000" rIns="18000" bIns="18000" anchor="ctr" upright="1"/>
                  <a:lstStyle/>
                  <a:p>
                    <a:pPr algn="ctr" rtl="0">
                      <a:defRPr sz="1000"/>
                    </a:pPr>
                    <a:r>
                      <a:rPr lang="pt-PT" sz="1200" b="1" i="0" u="none" strike="noStrike" baseline="0">
                        <a:solidFill>
                          <a:schemeClr val="bg1"/>
                        </a:solidFill>
                        <a:latin typeface="Arial"/>
                        <a:cs typeface="Arial"/>
                      </a:rPr>
                      <a:t>bar</a:t>
                    </a:r>
                  </a:p>
                </xdr:txBody>
              </xdr:sp>
              <xdr:sp macro="" textlink="">
                <xdr:nvSpPr>
                  <xdr:cNvPr id="33805" name="Text Box 13">
                    <a:extLst>
                      <a:ext uri="{FF2B5EF4-FFF2-40B4-BE49-F238E27FC236}">
                        <a16:creationId xmlns:a16="http://schemas.microsoft.com/office/drawing/2014/main" id="{00000000-0008-0000-0900-00000D840000}"/>
                      </a:ext>
                    </a:extLst>
                  </xdr:cNvPr>
                  <xdr:cNvSpPr txBox="1">
                    <a:spLocks noChangeArrowheads="1"/>
                  </xdr:cNvSpPr>
                </xdr:nvSpPr>
                <xdr:spPr bwMode="auto">
                  <a:xfrm>
                    <a:off x="1460" y="1600"/>
                    <a:ext cx="76" cy="26"/>
                  </a:xfrm>
                  <a:prstGeom prst="rect">
                    <a:avLst/>
                  </a:prstGeom>
                  <a:solidFill>
                    <a:schemeClr val="bg2">
                      <a:lumMod val="50000"/>
                    </a:schemeClr>
                  </a:solidFill>
                  <a:ln w="9525">
                    <a:noFill/>
                    <a:miter lim="800000"/>
                    <a:headEnd/>
                    <a:tailEnd/>
                  </a:ln>
                  <a:effectLst/>
                </xdr:spPr>
                <xdr:txBody>
                  <a:bodyPr vertOverflow="clip" wrap="square" lIns="18000" tIns="18000" rIns="18000" bIns="18000" anchor="ctr" upright="1"/>
                  <a:lstStyle/>
                  <a:p>
                    <a:pPr algn="ctr" rtl="0">
                      <a:defRPr sz="1000"/>
                    </a:pPr>
                    <a:r>
                      <a:rPr lang="pt-PT" sz="1200" b="1" i="0" u="none" strike="noStrike" baseline="0">
                        <a:solidFill>
                          <a:schemeClr val="bg1"/>
                        </a:solidFill>
                        <a:latin typeface="Arial"/>
                        <a:cs typeface="Arial"/>
                      </a:rPr>
                      <a:t>kPa</a:t>
                    </a:r>
                  </a:p>
                </xdr:txBody>
              </xdr:sp>
            </xdr:grpSp>
          </xdr:grpSp>
          <xdr:grpSp>
            <xdr:nvGrpSpPr>
              <xdr:cNvPr id="89177" name="Group 14">
                <a:extLst>
                  <a:ext uri="{FF2B5EF4-FFF2-40B4-BE49-F238E27FC236}">
                    <a16:creationId xmlns:a16="http://schemas.microsoft.com/office/drawing/2014/main" id="{00000000-0008-0000-0900-0000595C01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32" y="1619"/>
                <a:ext cx="551" cy="26"/>
                <a:chOff x="1432" y="1619"/>
                <a:chExt cx="551" cy="26"/>
              </a:xfrm>
            </xdr:grpSpPr>
            <xdr:sp macro="" textlink="">
              <xdr:nvSpPr>
                <xdr:cNvPr id="33807" name="Text Box 15">
                  <a:extLst>
                    <a:ext uri="{FF2B5EF4-FFF2-40B4-BE49-F238E27FC236}">
                      <a16:creationId xmlns:a16="http://schemas.microsoft.com/office/drawing/2014/main" id="{00000000-0008-0000-0900-00000F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907" y="161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0,145</a:t>
                  </a:r>
                </a:p>
              </xdr:txBody>
            </xdr:sp>
            <xdr:sp macro="" textlink="">
              <xdr:nvSpPr>
                <xdr:cNvPr id="33808" name="Text Box 16">
                  <a:extLst>
                    <a:ext uri="{FF2B5EF4-FFF2-40B4-BE49-F238E27FC236}">
                      <a16:creationId xmlns:a16="http://schemas.microsoft.com/office/drawing/2014/main" id="{00000000-0008-0000-0900-000010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828" y="161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0,0987</a:t>
                  </a:r>
                </a:p>
              </xdr:txBody>
            </xdr:sp>
            <xdr:sp macro="" textlink="">
              <xdr:nvSpPr>
                <xdr:cNvPr id="33809" name="Text Box 17">
                  <a:extLst>
                    <a:ext uri="{FF2B5EF4-FFF2-40B4-BE49-F238E27FC236}">
                      <a16:creationId xmlns:a16="http://schemas.microsoft.com/office/drawing/2014/main" id="{00000000-0008-0000-0900-000011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749" y="161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0,102</a:t>
                  </a:r>
                </a:p>
              </xdr:txBody>
            </xdr:sp>
            <xdr:sp macro="" textlink="">
              <xdr:nvSpPr>
                <xdr:cNvPr id="33810" name="Text Box 18">
                  <a:extLst>
                    <a:ext uri="{FF2B5EF4-FFF2-40B4-BE49-F238E27FC236}">
                      <a16:creationId xmlns:a16="http://schemas.microsoft.com/office/drawing/2014/main" id="{00000000-0008-0000-0900-000012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670" y="161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10,2x10</a:t>
                  </a:r>
                  <a:r>
                    <a:rPr lang="pt-PT" sz="1100" b="1" i="0" u="none" strike="noStrike" baseline="30000">
                      <a:solidFill>
                        <a:srgbClr val="000000"/>
                      </a:solidFill>
                      <a:latin typeface="Arial"/>
                      <a:cs typeface="Arial"/>
                    </a:rPr>
                    <a:t>-3</a:t>
                  </a:r>
                </a:p>
              </xdr:txBody>
            </xdr:sp>
            <xdr:sp macro="" textlink="">
              <xdr:nvSpPr>
                <xdr:cNvPr id="33811" name="Text Box 19">
                  <a:extLst>
                    <a:ext uri="{FF2B5EF4-FFF2-40B4-BE49-F238E27FC236}">
                      <a16:creationId xmlns:a16="http://schemas.microsoft.com/office/drawing/2014/main" id="{00000000-0008-0000-0900-000013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91" y="161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10</a:t>
                  </a:r>
                  <a:r>
                    <a:rPr lang="pt-PT" sz="1100" b="1" i="0" u="none" strike="noStrike" baseline="30000">
                      <a:solidFill>
                        <a:srgbClr val="000000"/>
                      </a:solidFill>
                      <a:latin typeface="Arial"/>
                      <a:cs typeface="Arial"/>
                    </a:rPr>
                    <a:t>-2</a:t>
                  </a:r>
                </a:p>
              </xdr:txBody>
            </xdr:sp>
            <xdr:sp macro="" textlink="">
              <xdr:nvSpPr>
                <xdr:cNvPr id="33812" name="Text Box 20">
                  <a:extLst>
                    <a:ext uri="{FF2B5EF4-FFF2-40B4-BE49-F238E27FC236}">
                      <a16:creationId xmlns:a16="http://schemas.microsoft.com/office/drawing/2014/main" id="{00000000-0008-0000-0900-000014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09" y="161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-</a:t>
                  </a:r>
                </a:p>
              </xdr:txBody>
            </xdr:sp>
            <xdr:sp macro="" textlink="">
              <xdr:nvSpPr>
                <xdr:cNvPr id="33813" name="Text Box 21">
                  <a:extLst>
                    <a:ext uri="{FF2B5EF4-FFF2-40B4-BE49-F238E27FC236}">
                      <a16:creationId xmlns:a16="http://schemas.microsoft.com/office/drawing/2014/main" id="{00000000-0008-0000-0900-000015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432" y="161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5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1200" b="1" i="0" u="none" strike="noStrike" baseline="0">
                      <a:solidFill>
                        <a:schemeClr val="bg1"/>
                      </a:solidFill>
                      <a:latin typeface="Arial"/>
                      <a:cs typeface="Arial"/>
                    </a:rPr>
                    <a:t>kPa</a:t>
                  </a:r>
                </a:p>
              </xdr:txBody>
            </xdr:sp>
          </xdr:grpSp>
          <xdr:grpSp>
            <xdr:nvGrpSpPr>
              <xdr:cNvPr id="89178" name="Group 22">
                <a:extLst>
                  <a:ext uri="{FF2B5EF4-FFF2-40B4-BE49-F238E27FC236}">
                    <a16:creationId xmlns:a16="http://schemas.microsoft.com/office/drawing/2014/main" id="{00000000-0008-0000-0900-00005A5C01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32" y="1649"/>
                <a:ext cx="551" cy="26"/>
                <a:chOff x="1432" y="1649"/>
                <a:chExt cx="551" cy="26"/>
              </a:xfrm>
            </xdr:grpSpPr>
            <xdr:sp macro="" textlink="">
              <xdr:nvSpPr>
                <xdr:cNvPr id="33815" name="Text Box 23">
                  <a:extLst>
                    <a:ext uri="{FF2B5EF4-FFF2-40B4-BE49-F238E27FC236}">
                      <a16:creationId xmlns:a16="http://schemas.microsoft.com/office/drawing/2014/main" id="{00000000-0008-0000-0900-000017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907" y="164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14,505</a:t>
                  </a:r>
                </a:p>
              </xdr:txBody>
            </xdr:sp>
            <xdr:sp macro="" textlink="">
              <xdr:nvSpPr>
                <xdr:cNvPr id="33816" name="Text Box 24">
                  <a:extLst>
                    <a:ext uri="{FF2B5EF4-FFF2-40B4-BE49-F238E27FC236}">
                      <a16:creationId xmlns:a16="http://schemas.microsoft.com/office/drawing/2014/main" id="{00000000-0008-0000-0900-000018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828" y="164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0,987</a:t>
                  </a:r>
                </a:p>
              </xdr:txBody>
            </xdr:sp>
            <xdr:sp macro="" textlink="">
              <xdr:nvSpPr>
                <xdr:cNvPr id="33817" name="Text Box 25">
                  <a:extLst>
                    <a:ext uri="{FF2B5EF4-FFF2-40B4-BE49-F238E27FC236}">
                      <a16:creationId xmlns:a16="http://schemas.microsoft.com/office/drawing/2014/main" id="{00000000-0008-0000-0900-000019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749" y="164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10,197</a:t>
                  </a:r>
                </a:p>
              </xdr:txBody>
            </xdr:sp>
            <xdr:sp macro="" textlink="">
              <xdr:nvSpPr>
                <xdr:cNvPr id="33818" name="Text Box 26">
                  <a:extLst>
                    <a:ext uri="{FF2B5EF4-FFF2-40B4-BE49-F238E27FC236}">
                      <a16:creationId xmlns:a16="http://schemas.microsoft.com/office/drawing/2014/main" id="{00000000-0008-0000-0900-00001A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670" y="164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1,0197</a:t>
                  </a:r>
                </a:p>
              </xdr:txBody>
            </xdr:sp>
            <xdr:sp macro="" textlink="">
              <xdr:nvSpPr>
                <xdr:cNvPr id="33819" name="Text Box 27">
                  <a:extLst>
                    <a:ext uri="{FF2B5EF4-FFF2-40B4-BE49-F238E27FC236}">
                      <a16:creationId xmlns:a16="http://schemas.microsoft.com/office/drawing/2014/main" id="{00000000-0008-0000-0900-00001B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91" y="164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-</a:t>
                  </a:r>
                </a:p>
              </xdr:txBody>
            </xdr:sp>
            <xdr:sp macro="" textlink="">
              <xdr:nvSpPr>
                <xdr:cNvPr id="33820" name="Text Box 28">
                  <a:extLst>
                    <a:ext uri="{FF2B5EF4-FFF2-40B4-BE49-F238E27FC236}">
                      <a16:creationId xmlns:a16="http://schemas.microsoft.com/office/drawing/2014/main" id="{00000000-0008-0000-0900-00001C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09" y="164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100</a:t>
                  </a:r>
                </a:p>
              </xdr:txBody>
            </xdr:sp>
            <xdr:sp macro="" textlink="">
              <xdr:nvSpPr>
                <xdr:cNvPr id="33821" name="Text Box 29">
                  <a:extLst>
                    <a:ext uri="{FF2B5EF4-FFF2-40B4-BE49-F238E27FC236}">
                      <a16:creationId xmlns:a16="http://schemas.microsoft.com/office/drawing/2014/main" id="{00000000-0008-0000-0900-00001D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432" y="164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5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1200" b="1" i="0" u="none" strike="noStrike" baseline="0">
                      <a:solidFill>
                        <a:schemeClr val="bg1"/>
                      </a:solidFill>
                      <a:latin typeface="Arial"/>
                      <a:cs typeface="Arial"/>
                    </a:rPr>
                    <a:t>bar</a:t>
                  </a:r>
                </a:p>
              </xdr:txBody>
            </xdr:sp>
          </xdr:grpSp>
          <xdr:grpSp>
            <xdr:nvGrpSpPr>
              <xdr:cNvPr id="89179" name="Group 30">
                <a:extLst>
                  <a:ext uri="{FF2B5EF4-FFF2-40B4-BE49-F238E27FC236}">
                    <a16:creationId xmlns:a16="http://schemas.microsoft.com/office/drawing/2014/main" id="{00000000-0008-0000-0900-00005B5C01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32" y="1679"/>
                <a:ext cx="551" cy="26"/>
                <a:chOff x="1432" y="1679"/>
                <a:chExt cx="551" cy="26"/>
              </a:xfrm>
            </xdr:grpSpPr>
            <xdr:sp macro="" textlink="">
              <xdr:nvSpPr>
                <xdr:cNvPr id="33823" name="Text Box 31">
                  <a:extLst>
                    <a:ext uri="{FF2B5EF4-FFF2-40B4-BE49-F238E27FC236}">
                      <a16:creationId xmlns:a16="http://schemas.microsoft.com/office/drawing/2014/main" id="{00000000-0008-0000-0900-00001F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907" y="167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14,220</a:t>
                  </a:r>
                </a:p>
              </xdr:txBody>
            </xdr:sp>
            <xdr:sp macro="" textlink="">
              <xdr:nvSpPr>
                <xdr:cNvPr id="33824" name="Text Box 32">
                  <a:extLst>
                    <a:ext uri="{FF2B5EF4-FFF2-40B4-BE49-F238E27FC236}">
                      <a16:creationId xmlns:a16="http://schemas.microsoft.com/office/drawing/2014/main" id="{00000000-0008-0000-0900-000020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828" y="167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0,968</a:t>
                  </a:r>
                </a:p>
              </xdr:txBody>
            </xdr:sp>
            <xdr:sp macro="" textlink="">
              <xdr:nvSpPr>
                <xdr:cNvPr id="33825" name="Text Box 33">
                  <a:extLst>
                    <a:ext uri="{FF2B5EF4-FFF2-40B4-BE49-F238E27FC236}">
                      <a16:creationId xmlns:a16="http://schemas.microsoft.com/office/drawing/2014/main" id="{00000000-0008-0000-0900-000021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749" y="167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10</a:t>
                  </a:r>
                </a:p>
              </xdr:txBody>
            </xdr:sp>
            <xdr:sp macro="" textlink="">
              <xdr:nvSpPr>
                <xdr:cNvPr id="33826" name="Text Box 34">
                  <a:extLst>
                    <a:ext uri="{FF2B5EF4-FFF2-40B4-BE49-F238E27FC236}">
                      <a16:creationId xmlns:a16="http://schemas.microsoft.com/office/drawing/2014/main" id="{00000000-0008-0000-0900-000022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670" y="167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-</a:t>
                  </a:r>
                </a:p>
              </xdr:txBody>
            </xdr:sp>
            <xdr:sp macro="" textlink="">
              <xdr:nvSpPr>
                <xdr:cNvPr id="33827" name="Text Box 35">
                  <a:extLst>
                    <a:ext uri="{FF2B5EF4-FFF2-40B4-BE49-F238E27FC236}">
                      <a16:creationId xmlns:a16="http://schemas.microsoft.com/office/drawing/2014/main" id="{00000000-0008-0000-0900-000023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91" y="167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0,9807</a:t>
                  </a:r>
                </a:p>
              </xdr:txBody>
            </xdr:sp>
            <xdr:sp macro="" textlink="">
              <xdr:nvSpPr>
                <xdr:cNvPr id="33828" name="Text Box 36">
                  <a:extLst>
                    <a:ext uri="{FF2B5EF4-FFF2-40B4-BE49-F238E27FC236}">
                      <a16:creationId xmlns:a16="http://schemas.microsoft.com/office/drawing/2014/main" id="{00000000-0008-0000-0900-000024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09" y="167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98,1</a:t>
                  </a:r>
                </a:p>
              </xdr:txBody>
            </xdr:sp>
            <xdr:sp macro="" textlink="">
              <xdr:nvSpPr>
                <xdr:cNvPr id="33829" name="Text Box 37">
                  <a:extLst>
                    <a:ext uri="{FF2B5EF4-FFF2-40B4-BE49-F238E27FC236}">
                      <a16:creationId xmlns:a16="http://schemas.microsoft.com/office/drawing/2014/main" id="{00000000-0008-0000-0900-000025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432" y="167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5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1100" b="1" i="0" u="none" strike="noStrike" baseline="0">
                      <a:solidFill>
                        <a:schemeClr val="bg1"/>
                      </a:solidFill>
                      <a:latin typeface="Arial"/>
                      <a:cs typeface="Arial"/>
                    </a:rPr>
                    <a:t>kgf/cm</a:t>
                  </a:r>
                  <a:r>
                    <a:rPr lang="pt-PT" sz="1100" b="1" i="0" u="none" strike="noStrike" baseline="30000">
                      <a:solidFill>
                        <a:schemeClr val="bg1"/>
                      </a:solidFill>
                      <a:latin typeface="Arial"/>
                      <a:cs typeface="Arial"/>
                    </a:rPr>
                    <a:t>2</a:t>
                  </a:r>
                </a:p>
              </xdr:txBody>
            </xdr:sp>
          </xdr:grpSp>
          <xdr:grpSp>
            <xdr:nvGrpSpPr>
              <xdr:cNvPr id="89180" name="Group 38">
                <a:extLst>
                  <a:ext uri="{FF2B5EF4-FFF2-40B4-BE49-F238E27FC236}">
                    <a16:creationId xmlns:a16="http://schemas.microsoft.com/office/drawing/2014/main" id="{00000000-0008-0000-0900-00005C5C01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32" y="1709"/>
                <a:ext cx="551" cy="26"/>
                <a:chOff x="1432" y="1709"/>
                <a:chExt cx="551" cy="26"/>
              </a:xfrm>
            </xdr:grpSpPr>
            <xdr:sp macro="" textlink="">
              <xdr:nvSpPr>
                <xdr:cNvPr id="33831" name="Text Box 39">
                  <a:extLst>
                    <a:ext uri="{FF2B5EF4-FFF2-40B4-BE49-F238E27FC236}">
                      <a16:creationId xmlns:a16="http://schemas.microsoft.com/office/drawing/2014/main" id="{00000000-0008-0000-0900-000027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907" y="170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1,4225</a:t>
                  </a:r>
                </a:p>
              </xdr:txBody>
            </xdr:sp>
            <xdr:sp macro="" textlink="">
              <xdr:nvSpPr>
                <xdr:cNvPr id="33832" name="Text Box 40">
                  <a:extLst>
                    <a:ext uri="{FF2B5EF4-FFF2-40B4-BE49-F238E27FC236}">
                      <a16:creationId xmlns:a16="http://schemas.microsoft.com/office/drawing/2014/main" id="{00000000-0008-0000-0900-000028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828" y="170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96,78x10</a:t>
                  </a:r>
                  <a:r>
                    <a:rPr lang="pt-PT" sz="1100" b="0" i="0" u="none" strike="noStrike" baseline="30000">
                      <a:solidFill>
                        <a:srgbClr val="000000"/>
                      </a:solidFill>
                      <a:latin typeface="Arial"/>
                      <a:cs typeface="Arial"/>
                    </a:rPr>
                    <a:t>-3</a:t>
                  </a:r>
                </a:p>
              </xdr:txBody>
            </xdr:sp>
            <xdr:sp macro="" textlink="">
              <xdr:nvSpPr>
                <xdr:cNvPr id="33833" name="Text Box 41">
                  <a:extLst>
                    <a:ext uri="{FF2B5EF4-FFF2-40B4-BE49-F238E27FC236}">
                      <a16:creationId xmlns:a16="http://schemas.microsoft.com/office/drawing/2014/main" id="{00000000-0008-0000-0900-000029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749" y="170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-</a:t>
                  </a:r>
                </a:p>
              </xdr:txBody>
            </xdr:sp>
            <xdr:sp macro="" textlink="">
              <xdr:nvSpPr>
                <xdr:cNvPr id="33834" name="Text Box 42">
                  <a:extLst>
                    <a:ext uri="{FF2B5EF4-FFF2-40B4-BE49-F238E27FC236}">
                      <a16:creationId xmlns:a16="http://schemas.microsoft.com/office/drawing/2014/main" id="{00000000-0008-0000-0900-00002A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670" y="170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0,1</a:t>
                  </a:r>
                </a:p>
              </xdr:txBody>
            </xdr:sp>
            <xdr:sp macro="" textlink="">
              <xdr:nvSpPr>
                <xdr:cNvPr id="33835" name="Text Box 43">
                  <a:extLst>
                    <a:ext uri="{FF2B5EF4-FFF2-40B4-BE49-F238E27FC236}">
                      <a16:creationId xmlns:a16="http://schemas.microsoft.com/office/drawing/2014/main" id="{00000000-0008-0000-0900-00002B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91" y="170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98,07x10</a:t>
                  </a:r>
                  <a:r>
                    <a:rPr lang="pt-PT" sz="1100" b="1" i="0" u="none" strike="noStrike" baseline="30000">
                      <a:solidFill>
                        <a:srgbClr val="000000"/>
                      </a:solidFill>
                      <a:latin typeface="Arial"/>
                      <a:cs typeface="Arial"/>
                    </a:rPr>
                    <a:t>-3</a:t>
                  </a:r>
                </a:p>
              </xdr:txBody>
            </xdr:sp>
            <xdr:sp macro="" textlink="">
              <xdr:nvSpPr>
                <xdr:cNvPr id="33836" name="Text Box 44">
                  <a:extLst>
                    <a:ext uri="{FF2B5EF4-FFF2-40B4-BE49-F238E27FC236}">
                      <a16:creationId xmlns:a16="http://schemas.microsoft.com/office/drawing/2014/main" id="{00000000-0008-0000-0900-00002C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09" y="170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9,81</a:t>
                  </a:r>
                </a:p>
              </xdr:txBody>
            </xdr:sp>
            <xdr:sp macro="" textlink="">
              <xdr:nvSpPr>
                <xdr:cNvPr id="33837" name="Text Box 45">
                  <a:extLst>
                    <a:ext uri="{FF2B5EF4-FFF2-40B4-BE49-F238E27FC236}">
                      <a16:creationId xmlns:a16="http://schemas.microsoft.com/office/drawing/2014/main" id="{00000000-0008-0000-0900-00002D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432" y="170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5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1200" b="1" i="0" u="none" strike="noStrike" baseline="0">
                      <a:solidFill>
                        <a:schemeClr val="bg1"/>
                      </a:solidFill>
                      <a:latin typeface="Arial"/>
                      <a:cs typeface="Arial"/>
                    </a:rPr>
                    <a:t>m.c.a.</a:t>
                  </a:r>
                </a:p>
              </xdr:txBody>
            </xdr:sp>
          </xdr:grpSp>
          <xdr:grpSp>
            <xdr:nvGrpSpPr>
              <xdr:cNvPr id="89181" name="Group 46">
                <a:extLst>
                  <a:ext uri="{FF2B5EF4-FFF2-40B4-BE49-F238E27FC236}">
                    <a16:creationId xmlns:a16="http://schemas.microsoft.com/office/drawing/2014/main" id="{00000000-0008-0000-0900-00005D5C01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32" y="1739"/>
                <a:ext cx="551" cy="26"/>
                <a:chOff x="1432" y="1739"/>
                <a:chExt cx="551" cy="26"/>
              </a:xfrm>
            </xdr:grpSpPr>
            <xdr:sp macro="" textlink="">
              <xdr:nvSpPr>
                <xdr:cNvPr id="33839" name="Text Box 47">
                  <a:extLst>
                    <a:ext uri="{FF2B5EF4-FFF2-40B4-BE49-F238E27FC236}">
                      <a16:creationId xmlns:a16="http://schemas.microsoft.com/office/drawing/2014/main" id="{00000000-0008-0000-0900-00002F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907" y="173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14,652</a:t>
                  </a:r>
                </a:p>
              </xdr:txBody>
            </xdr:sp>
            <xdr:sp macro="" textlink="">
              <xdr:nvSpPr>
                <xdr:cNvPr id="33840" name="Text Box 48">
                  <a:extLst>
                    <a:ext uri="{FF2B5EF4-FFF2-40B4-BE49-F238E27FC236}">
                      <a16:creationId xmlns:a16="http://schemas.microsoft.com/office/drawing/2014/main" id="{00000000-0008-0000-0900-000030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828" y="173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-</a:t>
                  </a:r>
                </a:p>
              </xdr:txBody>
            </xdr:sp>
            <xdr:sp macro="" textlink="">
              <xdr:nvSpPr>
                <xdr:cNvPr id="33841" name="Text Box 49">
                  <a:extLst>
                    <a:ext uri="{FF2B5EF4-FFF2-40B4-BE49-F238E27FC236}">
                      <a16:creationId xmlns:a16="http://schemas.microsoft.com/office/drawing/2014/main" id="{00000000-0008-0000-0900-000031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749" y="173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10,33</a:t>
                  </a:r>
                </a:p>
              </xdr:txBody>
            </xdr:sp>
            <xdr:sp macro="" textlink="">
              <xdr:nvSpPr>
                <xdr:cNvPr id="33842" name="Text Box 50">
                  <a:extLst>
                    <a:ext uri="{FF2B5EF4-FFF2-40B4-BE49-F238E27FC236}">
                      <a16:creationId xmlns:a16="http://schemas.microsoft.com/office/drawing/2014/main" id="{00000000-0008-0000-0900-000032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670" y="173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1,033</a:t>
                  </a:r>
                </a:p>
              </xdr:txBody>
            </xdr:sp>
            <xdr:sp macro="" textlink="">
              <xdr:nvSpPr>
                <xdr:cNvPr id="33843" name="Text Box 51">
                  <a:extLst>
                    <a:ext uri="{FF2B5EF4-FFF2-40B4-BE49-F238E27FC236}">
                      <a16:creationId xmlns:a16="http://schemas.microsoft.com/office/drawing/2014/main" id="{00000000-0008-0000-0900-000033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91" y="173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1,013</a:t>
                  </a:r>
                </a:p>
              </xdr:txBody>
            </xdr:sp>
            <xdr:sp macro="" textlink="">
              <xdr:nvSpPr>
                <xdr:cNvPr id="33844" name="Text Box 52">
                  <a:extLst>
                    <a:ext uri="{FF2B5EF4-FFF2-40B4-BE49-F238E27FC236}">
                      <a16:creationId xmlns:a16="http://schemas.microsoft.com/office/drawing/2014/main" id="{00000000-0008-0000-0900-000034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09" y="173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101,3</a:t>
                  </a:r>
                </a:p>
              </xdr:txBody>
            </xdr:sp>
            <xdr:sp macro="" textlink="">
              <xdr:nvSpPr>
                <xdr:cNvPr id="33845" name="Text Box 53">
                  <a:extLst>
                    <a:ext uri="{FF2B5EF4-FFF2-40B4-BE49-F238E27FC236}">
                      <a16:creationId xmlns:a16="http://schemas.microsoft.com/office/drawing/2014/main" id="{00000000-0008-0000-0900-000035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432" y="1739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5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1200" b="1" i="0" u="none" strike="noStrike" baseline="0">
                      <a:solidFill>
                        <a:schemeClr val="bg1"/>
                      </a:solidFill>
                      <a:latin typeface="Arial"/>
                      <a:cs typeface="Arial"/>
                    </a:rPr>
                    <a:t>atm</a:t>
                  </a:r>
                </a:p>
              </xdr:txBody>
            </xdr:sp>
          </xdr:grpSp>
          <xdr:grpSp>
            <xdr:nvGrpSpPr>
              <xdr:cNvPr id="89182" name="Group 54">
                <a:extLst>
                  <a:ext uri="{FF2B5EF4-FFF2-40B4-BE49-F238E27FC236}">
                    <a16:creationId xmlns:a16="http://schemas.microsoft.com/office/drawing/2014/main" id="{00000000-0008-0000-0900-00005E5C01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32" y="1768"/>
                <a:ext cx="551" cy="26"/>
                <a:chOff x="1432" y="1768"/>
                <a:chExt cx="551" cy="26"/>
              </a:xfrm>
            </xdr:grpSpPr>
            <xdr:sp macro="" textlink="">
              <xdr:nvSpPr>
                <xdr:cNvPr id="33847" name="Text Box 55">
                  <a:extLst>
                    <a:ext uri="{FF2B5EF4-FFF2-40B4-BE49-F238E27FC236}">
                      <a16:creationId xmlns:a16="http://schemas.microsoft.com/office/drawing/2014/main" id="{00000000-0008-0000-0900-000037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907" y="1768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-</a:t>
                  </a:r>
                </a:p>
              </xdr:txBody>
            </xdr:sp>
            <xdr:sp macro="" textlink="">
              <xdr:nvSpPr>
                <xdr:cNvPr id="33848" name="Text Box 56">
                  <a:extLst>
                    <a:ext uri="{FF2B5EF4-FFF2-40B4-BE49-F238E27FC236}">
                      <a16:creationId xmlns:a16="http://schemas.microsoft.com/office/drawing/2014/main" id="{00000000-0008-0000-0900-000038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828" y="1768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68,94x10</a:t>
                  </a:r>
                  <a:r>
                    <a:rPr lang="pt-PT" sz="1100" b="0" i="0" u="none" strike="noStrike" baseline="30000">
                      <a:solidFill>
                        <a:srgbClr val="000000"/>
                      </a:solidFill>
                      <a:latin typeface="Arial"/>
                      <a:cs typeface="Arial"/>
                    </a:rPr>
                    <a:t>-3</a:t>
                  </a:r>
                </a:p>
              </xdr:txBody>
            </xdr:sp>
            <xdr:sp macro="" textlink="">
              <xdr:nvSpPr>
                <xdr:cNvPr id="33849" name="Text Box 57">
                  <a:extLst>
                    <a:ext uri="{FF2B5EF4-FFF2-40B4-BE49-F238E27FC236}">
                      <a16:creationId xmlns:a16="http://schemas.microsoft.com/office/drawing/2014/main" id="{00000000-0008-0000-0900-000039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749" y="1768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0,703</a:t>
                  </a:r>
                </a:p>
              </xdr:txBody>
            </xdr:sp>
            <xdr:sp macro="" textlink="">
              <xdr:nvSpPr>
                <xdr:cNvPr id="33850" name="Text Box 58">
                  <a:extLst>
                    <a:ext uri="{FF2B5EF4-FFF2-40B4-BE49-F238E27FC236}">
                      <a16:creationId xmlns:a16="http://schemas.microsoft.com/office/drawing/2014/main" id="{00000000-0008-0000-0900-00003A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670" y="1768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 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70,3x10</a:t>
                  </a:r>
                  <a:r>
                    <a:rPr lang="pt-PT" sz="1100" b="1" i="0" u="none" strike="noStrike" baseline="30000">
                      <a:solidFill>
                        <a:srgbClr val="000000"/>
                      </a:solidFill>
                      <a:latin typeface="Arial"/>
                      <a:cs typeface="Arial"/>
                    </a:rPr>
                    <a:t>-3</a:t>
                  </a:r>
                </a:p>
              </xdr:txBody>
            </xdr:sp>
            <xdr:sp macro="" textlink="">
              <xdr:nvSpPr>
                <xdr:cNvPr id="33851" name="Text Box 59">
                  <a:extLst>
                    <a:ext uri="{FF2B5EF4-FFF2-40B4-BE49-F238E27FC236}">
                      <a16:creationId xmlns:a16="http://schemas.microsoft.com/office/drawing/2014/main" id="{00000000-0008-0000-0900-00003B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91" y="1768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68,05x10</a:t>
                  </a:r>
                  <a:r>
                    <a:rPr lang="pt-PT" sz="1100" b="1" i="0" u="none" strike="noStrike" baseline="30000">
                      <a:solidFill>
                        <a:srgbClr val="000000"/>
                      </a:solidFill>
                      <a:latin typeface="Arial"/>
                      <a:cs typeface="Arial"/>
                    </a:rPr>
                    <a:t>-3</a:t>
                  </a:r>
                </a:p>
              </xdr:txBody>
            </xdr:sp>
            <xdr:sp macro="" textlink="">
              <xdr:nvSpPr>
                <xdr:cNvPr id="33852" name="Text Box 60">
                  <a:extLst>
                    <a:ext uri="{FF2B5EF4-FFF2-40B4-BE49-F238E27FC236}">
                      <a16:creationId xmlns:a16="http://schemas.microsoft.com/office/drawing/2014/main" id="{00000000-0008-0000-0900-00003C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509" y="1768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9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900" b="1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x</a:t>
                  </a:r>
                  <a:r>
                    <a:rPr lang="pt-PT" sz="900" b="0" i="0" u="none" strike="noStrike" baseline="0">
                      <a:solidFill>
                        <a:srgbClr val="000000"/>
                      </a:solidFill>
                      <a:latin typeface="Arial"/>
                      <a:cs typeface="Arial"/>
                    </a:rPr>
                    <a:t> 6,895</a:t>
                  </a:r>
                </a:p>
              </xdr:txBody>
            </xdr:sp>
            <xdr:sp macro="" textlink="">
              <xdr:nvSpPr>
                <xdr:cNvPr id="33853" name="Text Box 61">
                  <a:extLst>
                    <a:ext uri="{FF2B5EF4-FFF2-40B4-BE49-F238E27FC236}">
                      <a16:creationId xmlns:a16="http://schemas.microsoft.com/office/drawing/2014/main" id="{00000000-0008-0000-0900-00003D840000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432" y="1768"/>
                  <a:ext cx="76" cy="26"/>
                </a:xfrm>
                <a:prstGeom prst="rect">
                  <a:avLst/>
                </a:prstGeom>
                <a:solidFill>
                  <a:schemeClr val="bg2">
                    <a:lumMod val="50000"/>
                  </a:schemeClr>
                </a:solidFill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18000" tIns="18000" rIns="18000" bIns="18000" anchor="ctr" upright="1"/>
                <a:lstStyle/>
                <a:p>
                  <a:pPr algn="ctr" rtl="0">
                    <a:defRPr sz="1000"/>
                  </a:pPr>
                  <a:r>
                    <a:rPr lang="pt-PT" sz="1200" b="1" i="0" u="none" strike="noStrike" baseline="0">
                      <a:solidFill>
                        <a:schemeClr val="bg1"/>
                      </a:solidFill>
                      <a:latin typeface="Arial"/>
                      <a:cs typeface="Arial"/>
                    </a:rPr>
                    <a:t>psi</a:t>
                  </a:r>
                </a:p>
              </xdr:txBody>
            </xdr:sp>
          </xdr:grpSp>
        </xdr:grpSp>
        <xdr:sp macro="" textlink="">
          <xdr:nvSpPr>
            <xdr:cNvPr id="33854" name="Text Box 62">
              <a:extLst>
                <a:ext uri="{FF2B5EF4-FFF2-40B4-BE49-F238E27FC236}">
                  <a16:creationId xmlns:a16="http://schemas.microsoft.com/office/drawing/2014/main" id="{00000000-0008-0000-0900-00003E8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389" y="1619"/>
              <a:ext cx="40" cy="175"/>
            </a:xfrm>
            <a:prstGeom prst="rect">
              <a:avLst/>
            </a:prstGeom>
            <a:solidFill>
              <a:schemeClr val="bg2">
                <a:lumMod val="50000"/>
              </a:schemeClr>
            </a:solidFill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wrap="square" lIns="18000" tIns="18000" rIns="18000" bIns="18000" anchor="ctr" upright="1"/>
            <a:lstStyle/>
            <a:p>
              <a:pPr algn="ctr" rtl="0">
                <a:defRPr sz="1000"/>
              </a:pPr>
              <a:r>
                <a:rPr lang="pt-PT" sz="1200" b="1" i="0" u="none" strike="noStrike" baseline="0">
                  <a:solidFill>
                    <a:schemeClr val="bg1"/>
                  </a:solidFill>
                  <a:latin typeface="Arial"/>
                  <a:cs typeface="Arial"/>
                </a:rPr>
                <a:t>De:</a:t>
              </a:r>
            </a:p>
          </xdr:txBody>
        </xdr:sp>
        <xdr:sp macro="" textlink="">
          <xdr:nvSpPr>
            <xdr:cNvPr id="89175" name="AutoShape 63">
              <a:extLst>
                <a:ext uri="{FF2B5EF4-FFF2-40B4-BE49-F238E27FC236}">
                  <a16:creationId xmlns:a16="http://schemas.microsoft.com/office/drawing/2014/main" id="{00000000-0008-0000-0900-0000575C0100}"/>
                </a:ext>
              </a:extLst>
            </xdr:cNvPr>
            <xdr:cNvSpPr>
              <a:spLocks noChangeArrowheads="1"/>
            </xdr:cNvSpPr>
          </xdr:nvSpPr>
          <xdr:spPr bwMode="auto">
            <a:xfrm rot="5400000" flipH="1">
              <a:off x="1399" y="1569"/>
              <a:ext cx="70" cy="48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0 w 21600"/>
                <a:gd name="T9" fmla="*/ 0 h 21600"/>
                <a:gd name="T10" fmla="*/ 0 w 21600"/>
                <a:gd name="T11" fmla="*/ 0 h 21600"/>
                <a:gd name="T12" fmla="*/ 17694720 60000 65536"/>
                <a:gd name="T13" fmla="*/ 11796480 60000 65536"/>
                <a:gd name="T14" fmla="*/ 11796480 60000 65536"/>
                <a:gd name="T15" fmla="*/ 5898240 60000 65536"/>
                <a:gd name="T16" fmla="*/ 0 60000 65536"/>
                <a:gd name="T17" fmla="*/ 0 60000 65536"/>
                <a:gd name="T18" fmla="*/ 10491 w 21600"/>
                <a:gd name="T19" fmla="*/ 3150 h 21600"/>
                <a:gd name="T20" fmla="*/ 17589 w 21600"/>
                <a:gd name="T21" fmla="*/ 21600 h 21600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1600" h="21600">
                  <a:moveTo>
                    <a:pt x="14097" y="0"/>
                  </a:moveTo>
                  <a:lnTo>
                    <a:pt x="6593" y="6593"/>
                  </a:lnTo>
                  <a:lnTo>
                    <a:pt x="10605" y="6593"/>
                  </a:lnTo>
                  <a:lnTo>
                    <a:pt x="10605" y="13024"/>
                  </a:lnTo>
                  <a:lnTo>
                    <a:pt x="0" y="13024"/>
                  </a:lnTo>
                  <a:lnTo>
                    <a:pt x="0" y="21600"/>
                  </a:lnTo>
                  <a:lnTo>
                    <a:pt x="17588" y="21600"/>
                  </a:lnTo>
                  <a:lnTo>
                    <a:pt x="17588" y="6593"/>
                  </a:lnTo>
                  <a:lnTo>
                    <a:pt x="21600" y="6593"/>
                  </a:lnTo>
                  <a:close/>
                </a:path>
              </a:pathLst>
            </a:custGeom>
            <a:solidFill>
              <a:schemeClr val="bg2">
                <a:lumMod val="50000"/>
              </a:schemeClr>
            </a:solidFill>
            <a:ln w="9525">
              <a:noFill/>
              <a:miter lim="800000"/>
              <a:headEnd/>
              <a:tailEnd/>
            </a:ln>
          </xdr:spPr>
        </xdr:sp>
      </xdr:grpSp>
    </xdr:grpSp>
    <xdr:clientData/>
  </xdr:twoCellAnchor>
  <xdr:twoCellAnchor>
    <xdr:from>
      <xdr:col>0</xdr:col>
      <xdr:colOff>428625</xdr:colOff>
      <xdr:row>19</xdr:row>
      <xdr:rowOff>123825</xdr:rowOff>
    </xdr:from>
    <xdr:to>
      <xdr:col>10</xdr:col>
      <xdr:colOff>9525</xdr:colOff>
      <xdr:row>29</xdr:row>
      <xdr:rowOff>0</xdr:rowOff>
    </xdr:to>
    <xdr:grpSp>
      <xdr:nvGrpSpPr>
        <xdr:cNvPr id="89162" name="Group 135">
          <a:extLst>
            <a:ext uri="{FF2B5EF4-FFF2-40B4-BE49-F238E27FC236}">
              <a16:creationId xmlns:a16="http://schemas.microsoft.com/office/drawing/2014/main" id="{00000000-0008-0000-0900-00004A5C0100}"/>
            </a:ext>
          </a:extLst>
        </xdr:cNvPr>
        <xdr:cNvGrpSpPr>
          <a:grpSpLocks/>
        </xdr:cNvGrpSpPr>
      </xdr:nvGrpSpPr>
      <xdr:grpSpPr bwMode="auto">
        <a:xfrm>
          <a:off x="428625" y="3508292"/>
          <a:ext cx="7314705" cy="2172072"/>
          <a:chOff x="45" y="336"/>
          <a:chExt cx="720" cy="232"/>
        </a:xfrm>
      </xdr:grpSpPr>
      <xdr:sp macro="" textlink="">
        <xdr:nvSpPr>
          <xdr:cNvPr id="33919" name="Text Box 127">
            <a:extLst>
              <a:ext uri="{FF2B5EF4-FFF2-40B4-BE49-F238E27FC236}">
                <a16:creationId xmlns:a16="http://schemas.microsoft.com/office/drawing/2014/main" id="{00000000-0008-0000-0900-00007F8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5" y="336"/>
            <a:ext cx="720" cy="27"/>
          </a:xfrm>
          <a:prstGeom prst="rect">
            <a:avLst/>
          </a:prstGeom>
          <a:gradFill>
            <a:gsLst>
              <a:gs pos="0">
                <a:srgbClr val="C00000"/>
              </a:gs>
              <a:gs pos="100000">
                <a:schemeClr val="bg1">
                  <a:lumMod val="50000"/>
                </a:schemeClr>
              </a:gs>
            </a:gsLst>
            <a:lin ang="5400000" scaled="0"/>
          </a:gra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12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Conversão automática de unidades de Pressão</a:t>
            </a:r>
          </a:p>
        </xdr:txBody>
      </xdr:sp>
      <xdr:grpSp>
        <xdr:nvGrpSpPr>
          <xdr:cNvPr id="89167" name="Group 132">
            <a:extLst>
              <a:ext uri="{FF2B5EF4-FFF2-40B4-BE49-F238E27FC236}">
                <a16:creationId xmlns:a16="http://schemas.microsoft.com/office/drawing/2014/main" id="{00000000-0008-0000-0900-00004F5C0100}"/>
              </a:ext>
            </a:extLst>
          </xdr:cNvPr>
          <xdr:cNvGrpSpPr>
            <a:grpSpLocks/>
          </xdr:cNvGrpSpPr>
        </xdr:nvGrpSpPr>
        <xdr:grpSpPr bwMode="auto">
          <a:xfrm>
            <a:off x="45" y="368"/>
            <a:ext cx="102" cy="200"/>
            <a:chOff x="45" y="368"/>
            <a:chExt cx="102" cy="200"/>
          </a:xfrm>
        </xdr:grpSpPr>
        <xdr:sp macro="" textlink="">
          <xdr:nvSpPr>
            <xdr:cNvPr id="33920" name="Text Box 128">
              <a:extLst>
                <a:ext uri="{FF2B5EF4-FFF2-40B4-BE49-F238E27FC236}">
                  <a16:creationId xmlns:a16="http://schemas.microsoft.com/office/drawing/2014/main" id="{00000000-0008-0000-0900-00008084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5" y="368"/>
              <a:ext cx="44" cy="200"/>
            </a:xfrm>
            <a:prstGeom prst="rect">
              <a:avLst/>
            </a:prstGeom>
            <a:solidFill>
              <a:schemeClr val="bg2">
                <a:lumMod val="50000"/>
              </a:schemeClr>
            </a:solidFill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vert="vert270" wrap="square" lIns="18000" tIns="18000" rIns="18000" bIns="18000" anchor="ctr" upright="1"/>
            <a:lstStyle/>
            <a:p>
              <a:pPr algn="ctr" rtl="0">
                <a:defRPr sz="1000"/>
              </a:pPr>
              <a:r>
                <a:rPr lang="pt-PT" sz="1200" b="1" i="0" u="none" strike="noStrike" baseline="0">
                  <a:solidFill>
                    <a:schemeClr val="bg1"/>
                  </a:solidFill>
                  <a:latin typeface="Arial"/>
                  <a:cs typeface="Arial"/>
                </a:rPr>
                <a:t>Introdução do valor de pressão a converter</a:t>
              </a:r>
            </a:p>
          </xdr:txBody>
        </xdr:sp>
        <xdr:sp macro="" textlink="">
          <xdr:nvSpPr>
            <xdr:cNvPr id="89169" name="AutoShape 129">
              <a:extLst>
                <a:ext uri="{FF2B5EF4-FFF2-40B4-BE49-F238E27FC236}">
                  <a16:creationId xmlns:a16="http://schemas.microsoft.com/office/drawing/2014/main" id="{00000000-0008-0000-0900-0000515C0100}"/>
                </a:ext>
              </a:extLst>
            </xdr:cNvPr>
            <xdr:cNvSpPr>
              <a:spLocks noChangeArrowheads="1"/>
            </xdr:cNvSpPr>
          </xdr:nvSpPr>
          <xdr:spPr bwMode="auto">
            <a:xfrm flipV="1">
              <a:off x="104" y="368"/>
              <a:ext cx="43" cy="31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0 w 21600"/>
                <a:gd name="T9" fmla="*/ 0 h 21600"/>
                <a:gd name="T10" fmla="*/ 0 w 21600"/>
                <a:gd name="T11" fmla="*/ 0 h 21600"/>
                <a:gd name="T12" fmla="*/ 17694720 60000 65536"/>
                <a:gd name="T13" fmla="*/ 11796480 60000 65536"/>
                <a:gd name="T14" fmla="*/ 11796480 60000 65536"/>
                <a:gd name="T15" fmla="*/ 5898240 60000 65536"/>
                <a:gd name="T16" fmla="*/ 0 60000 65536"/>
                <a:gd name="T17" fmla="*/ 0 60000 65536"/>
                <a:gd name="T18" fmla="*/ 12558 w 21600"/>
                <a:gd name="T19" fmla="*/ 3484 h 21600"/>
                <a:gd name="T20" fmla="*/ 18586 w 21600"/>
                <a:gd name="T21" fmla="*/ 21600 h 21600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1600" h="21600">
                  <a:moveTo>
                    <a:pt x="15429" y="0"/>
                  </a:moveTo>
                  <a:lnTo>
                    <a:pt x="9257" y="7200"/>
                  </a:lnTo>
                  <a:lnTo>
                    <a:pt x="12343" y="7200"/>
                  </a:lnTo>
                  <a:lnTo>
                    <a:pt x="12343" y="14400"/>
                  </a:lnTo>
                  <a:lnTo>
                    <a:pt x="0" y="14400"/>
                  </a:lnTo>
                  <a:lnTo>
                    <a:pt x="0" y="21600"/>
                  </a:lnTo>
                  <a:lnTo>
                    <a:pt x="18514" y="21600"/>
                  </a:lnTo>
                  <a:lnTo>
                    <a:pt x="18514" y="7200"/>
                  </a:lnTo>
                  <a:lnTo>
                    <a:pt x="21600" y="7200"/>
                  </a:lnTo>
                  <a:close/>
                </a:path>
              </a:pathLst>
            </a:custGeom>
            <a:solidFill>
              <a:schemeClr val="bg2">
                <a:lumMod val="50000"/>
              </a:schemeClr>
            </a:solidFill>
            <a:ln w="9525">
              <a:noFill/>
              <a:miter lim="800000"/>
              <a:headEnd/>
              <a:tailEnd/>
            </a:ln>
          </xdr:spPr>
        </xdr:sp>
        <xdr:sp macro="" textlink="">
          <xdr:nvSpPr>
            <xdr:cNvPr id="89170" name="Rectangle 131">
              <a:extLst>
                <a:ext uri="{FF2B5EF4-FFF2-40B4-BE49-F238E27FC236}">
                  <a16:creationId xmlns:a16="http://schemas.microsoft.com/office/drawing/2014/main" id="{00000000-0008-0000-0900-0000525C01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8" y="368"/>
              <a:ext cx="32" cy="10"/>
            </a:xfrm>
            <a:prstGeom prst="rect">
              <a:avLst/>
            </a:prstGeom>
            <a:solidFill>
              <a:schemeClr val="bg2">
                <a:lumMod val="50000"/>
              </a:schemeClr>
            </a:solidFill>
            <a:ln w="9525">
              <a:noFill/>
              <a:miter lim="800000"/>
              <a:headEnd/>
              <a:tailEnd/>
            </a:ln>
          </xdr:spPr>
        </xdr:sp>
      </xdr:grpSp>
    </xdr:grpSp>
    <xdr:clientData/>
  </xdr:twoCellAnchor>
  <xdr:twoCellAnchor>
    <xdr:from>
      <xdr:col>0</xdr:col>
      <xdr:colOff>370114</xdr:colOff>
      <xdr:row>0</xdr:row>
      <xdr:rowOff>125186</xdr:rowOff>
    </xdr:from>
    <xdr:to>
      <xdr:col>9</xdr:col>
      <xdr:colOff>128210</xdr:colOff>
      <xdr:row>0</xdr:row>
      <xdr:rowOff>391886</xdr:rowOff>
    </xdr:to>
    <xdr:sp macro="" textlink="">
      <xdr:nvSpPr>
        <xdr:cNvPr id="74" name="Retângulo: Cantos Arredondados 73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SpPr/>
      </xdr:nvSpPr>
      <xdr:spPr bwMode="auto">
        <a:xfrm>
          <a:off x="370114" y="125186"/>
          <a:ext cx="6621539" cy="266700"/>
        </a:xfrm>
        <a:prstGeom prst="roundRect">
          <a:avLst/>
        </a:prstGeom>
        <a:gradFill>
          <a:gsLst>
            <a:gs pos="0">
              <a:schemeClr val="bg2">
                <a:lumMod val="50000"/>
              </a:schemeClr>
            </a:gs>
            <a:gs pos="47000">
              <a:schemeClr val="bg2">
                <a:lumMod val="75000"/>
              </a:schemeClr>
            </a:gs>
            <a:gs pos="59000">
              <a:schemeClr val="bg2">
                <a:lumMod val="75000"/>
              </a:schemeClr>
            </a:gs>
            <a:gs pos="100000">
              <a:schemeClr val="bg2">
                <a:lumMod val="50000"/>
              </a:schemeClr>
            </a:gs>
          </a:gsLst>
          <a:lin ang="5400000" scaled="1"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</a:t>
          </a:r>
          <a:r>
            <a:rPr lang="pt-PT" sz="14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Dimensionamento Hidráulico de Redes de Segurança Contra Incêndios</a:t>
          </a:r>
          <a:endParaRPr lang="pt-PT" sz="120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566054</xdr:colOff>
      <xdr:row>29</xdr:row>
      <xdr:rowOff>114299</xdr:rowOff>
    </xdr:from>
    <xdr:to>
      <xdr:col>10</xdr:col>
      <xdr:colOff>6185</xdr:colOff>
      <xdr:row>33</xdr:row>
      <xdr:rowOff>263649</xdr:rowOff>
    </xdr:to>
    <xdr:grpSp>
      <xdr:nvGrpSpPr>
        <xdr:cNvPr id="75" name="Agrupar 74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GrpSpPr/>
      </xdr:nvGrpSpPr>
      <xdr:grpSpPr>
        <a:xfrm>
          <a:off x="5687288" y="5794663"/>
          <a:ext cx="2052702" cy="1218129"/>
          <a:chOff x="15838809" y="11053948"/>
          <a:chExt cx="1730599" cy="881920"/>
        </a:xfrm>
      </xdr:grpSpPr>
      <xdr:pic>
        <xdr:nvPicPr>
          <xdr:cNvPr id="77" name="Picture 5501" descr="Resize of logoapta">
            <a:extLst>
              <a:ext uri="{FF2B5EF4-FFF2-40B4-BE49-F238E27FC236}">
                <a16:creationId xmlns:a16="http://schemas.microsoft.com/office/drawing/2014/main" id="{00000000-0008-0000-0900-00004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431281" y="11053948"/>
            <a:ext cx="1077585" cy="6659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8" name="Text Box 5512">
            <a:extLst>
              <a:ext uri="{FF2B5EF4-FFF2-40B4-BE49-F238E27FC236}">
                <a16:creationId xmlns:a16="http://schemas.microsoft.com/office/drawing/2014/main" id="{00000000-0008-0000-0900-00004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6146899" y="11765940"/>
            <a:ext cx="1422509" cy="1583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pt-PT" sz="8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Autor: </a:t>
            </a:r>
            <a:r>
              <a:rPr lang="pt-PT" sz="8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Paulo Gomes</a:t>
            </a:r>
            <a:r>
              <a:rPr lang="pt-PT" sz="7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,</a:t>
            </a:r>
            <a:r>
              <a:rPr lang="pt-PT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 </a:t>
            </a:r>
            <a:r>
              <a:rPr lang="pt-PT" sz="7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Engº</a:t>
            </a:r>
          </a:p>
        </xdr:txBody>
      </xdr:sp>
      <xdr:sp macro="" textlink="">
        <xdr:nvSpPr>
          <xdr:cNvPr id="79" name="Text Box 551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900-00004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44947" y="11430224"/>
            <a:ext cx="818260" cy="1976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info@apta.pt</a:t>
            </a:r>
          </a:p>
        </xdr:txBody>
      </xdr:sp>
      <xdr:sp macro="" textlink="">
        <xdr:nvSpPr>
          <xdr:cNvPr id="80" name="Text Box 5510">
            <a:extLst>
              <a:ext uri="{FF2B5EF4-FFF2-40B4-BE49-F238E27FC236}">
                <a16:creationId xmlns:a16="http://schemas.microsoft.com/office/drawing/2014/main" id="{00000000-0008-0000-0900-00005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922558" y="11741615"/>
            <a:ext cx="335959" cy="1942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36576" tIns="22860" rIns="36576" bIns="22860" anchor="ctr" upright="1"/>
          <a:lstStyle/>
          <a:p>
            <a:pPr algn="ctr" rtl="0">
              <a:defRPr sz="1000"/>
            </a:pPr>
            <a:r>
              <a:rPr lang="pt-PT" sz="12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®</a:t>
            </a:r>
          </a:p>
        </xdr:txBody>
      </xdr:sp>
      <xdr:sp macro="" textlink="">
        <xdr:nvSpPr>
          <xdr:cNvPr id="81" name="Text Box 551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900-00005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38809" y="11603181"/>
            <a:ext cx="818904" cy="1656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www.apta.pt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323741</xdr:colOff>
      <xdr:row>41</xdr:row>
      <xdr:rowOff>132850</xdr:rowOff>
    </xdr:from>
    <xdr:to>
      <xdr:col>20</xdr:col>
      <xdr:colOff>1229041</xdr:colOff>
      <xdr:row>43</xdr:row>
      <xdr:rowOff>113882</xdr:rowOff>
    </xdr:to>
    <xdr:sp macro="" textlink="">
      <xdr:nvSpPr>
        <xdr:cNvPr id="3" name="Text Box 2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9922962" y="7228356"/>
          <a:ext cx="905300" cy="272968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72000" tIns="46800" rIns="90000" bIns="46800" anchor="ctr" upright="1"/>
        <a:lstStyle/>
        <a:p>
          <a:pPr algn="l" rtl="0">
            <a:defRPr sz="1000"/>
          </a:pPr>
          <a:r>
            <a:rPr lang="pt-PT" sz="1100" b="0" i="0" u="none" strike="noStrike" baseline="0">
              <a:solidFill>
                <a:srgbClr val="FFFFFF"/>
              </a:solidFill>
              <a:latin typeface="Arial"/>
              <a:cs typeface="Arial"/>
            </a:rPr>
            <a:t>Pág.</a:t>
          </a:r>
          <a:r>
            <a:rPr lang="pt-PT" sz="1100" b="1" i="0" u="none" strike="noStrike" baseline="0">
              <a:solidFill>
                <a:srgbClr val="FFFFFF"/>
              </a:solidFill>
              <a:latin typeface="Arial"/>
              <a:cs typeface="Arial"/>
            </a:rPr>
            <a:t> 1 </a:t>
          </a:r>
          <a:r>
            <a:rPr lang="pt-PT" sz="1100" b="0" i="0" u="none" strike="noStrike" baseline="0">
              <a:solidFill>
                <a:srgbClr val="FFFFFF"/>
              </a:solidFill>
              <a:latin typeface="Arial"/>
              <a:cs typeface="Arial"/>
            </a:rPr>
            <a:t>de</a:t>
          </a:r>
          <a:r>
            <a:rPr lang="pt-PT" sz="1100" b="1" i="0" u="none" strike="noStrike" baseline="0">
              <a:solidFill>
                <a:srgbClr val="FFFFFF"/>
              </a:solidFill>
              <a:latin typeface="Arial"/>
              <a:cs typeface="Arial"/>
            </a:rPr>
            <a:t> 1</a:t>
          </a:r>
        </a:p>
      </xdr:txBody>
    </xdr:sp>
    <xdr:clientData/>
  </xdr:twoCellAnchor>
  <xdr:twoCellAnchor editAs="absolute">
    <xdr:from>
      <xdr:col>20</xdr:col>
      <xdr:colOff>268499</xdr:colOff>
      <xdr:row>41</xdr:row>
      <xdr:rowOff>132850</xdr:rowOff>
    </xdr:from>
    <xdr:to>
      <xdr:col>20</xdr:col>
      <xdr:colOff>268499</xdr:colOff>
      <xdr:row>43</xdr:row>
      <xdr:rowOff>113882</xdr:rowOff>
    </xdr:to>
    <xdr:sp macro="" textlink="">
      <xdr:nvSpPr>
        <xdr:cNvPr id="4" name="Line 2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ShapeType="1"/>
        </xdr:cNvSpPr>
      </xdr:nvSpPr>
      <xdr:spPr bwMode="auto">
        <a:xfrm>
          <a:off x="9867720" y="7228356"/>
          <a:ext cx="0" cy="272968"/>
        </a:xfrm>
        <a:prstGeom prst="line">
          <a:avLst/>
        </a:prstGeom>
        <a:noFill/>
        <a:ln w="57150">
          <a:solidFill>
            <a:srgbClr val="969696"/>
          </a:solidFill>
          <a:round/>
          <a:headEnd/>
          <a:tailEnd/>
        </a:ln>
      </xdr:spPr>
    </xdr:sp>
    <xdr:clientData/>
  </xdr:twoCellAnchor>
  <xdr:twoCellAnchor editAs="absolute">
    <xdr:from>
      <xdr:col>20</xdr:col>
      <xdr:colOff>183161</xdr:colOff>
      <xdr:row>41</xdr:row>
      <xdr:rowOff>132850</xdr:rowOff>
    </xdr:from>
    <xdr:to>
      <xdr:col>20</xdr:col>
      <xdr:colOff>183161</xdr:colOff>
      <xdr:row>43</xdr:row>
      <xdr:rowOff>113882</xdr:rowOff>
    </xdr:to>
    <xdr:sp macro="" textlink="">
      <xdr:nvSpPr>
        <xdr:cNvPr id="5" name="Line 2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ShapeType="1"/>
        </xdr:cNvSpPr>
      </xdr:nvSpPr>
      <xdr:spPr bwMode="auto">
        <a:xfrm>
          <a:off x="9782382" y="7228356"/>
          <a:ext cx="0" cy="272968"/>
        </a:xfrm>
        <a:prstGeom prst="line">
          <a:avLst/>
        </a:prstGeom>
        <a:noFill/>
        <a:ln w="57150">
          <a:solidFill>
            <a:srgbClr val="C00000"/>
          </a:solidFill>
          <a:round/>
          <a:headEnd/>
          <a:tailEnd/>
        </a:ln>
      </xdr:spPr>
    </xdr:sp>
    <xdr:clientData/>
  </xdr:twoCellAnchor>
  <xdr:twoCellAnchor editAs="absolute">
    <xdr:from>
      <xdr:col>20</xdr:col>
      <xdr:colOff>97824</xdr:colOff>
      <xdr:row>41</xdr:row>
      <xdr:rowOff>132850</xdr:rowOff>
    </xdr:from>
    <xdr:to>
      <xdr:col>20</xdr:col>
      <xdr:colOff>97824</xdr:colOff>
      <xdr:row>43</xdr:row>
      <xdr:rowOff>113882</xdr:rowOff>
    </xdr:to>
    <xdr:sp macro="" textlink="">
      <xdr:nvSpPr>
        <xdr:cNvPr id="6" name="Line 2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ShapeType="1"/>
        </xdr:cNvSpPr>
      </xdr:nvSpPr>
      <xdr:spPr bwMode="auto">
        <a:xfrm>
          <a:off x="9697045" y="7228356"/>
          <a:ext cx="0" cy="272968"/>
        </a:xfrm>
        <a:prstGeom prst="line">
          <a:avLst/>
        </a:prstGeom>
        <a:noFill/>
        <a:ln w="57150">
          <a:solidFill>
            <a:srgbClr val="C00000"/>
          </a:solidFill>
          <a:round/>
          <a:headEnd/>
          <a:tailEnd/>
        </a:ln>
      </xdr:spPr>
      <xdr:txBody>
        <a:bodyPr/>
        <a:lstStyle/>
        <a:p>
          <a:endParaRPr lang="pt-PT"/>
        </a:p>
      </xdr:txBody>
    </xdr:sp>
    <xdr:clientData/>
  </xdr:twoCellAnchor>
  <xdr:twoCellAnchor editAs="absolute">
    <xdr:from>
      <xdr:col>20</xdr:col>
      <xdr:colOff>17434</xdr:colOff>
      <xdr:row>41</xdr:row>
      <xdr:rowOff>132850</xdr:rowOff>
    </xdr:from>
    <xdr:to>
      <xdr:col>20</xdr:col>
      <xdr:colOff>17434</xdr:colOff>
      <xdr:row>43</xdr:row>
      <xdr:rowOff>113882</xdr:rowOff>
    </xdr:to>
    <xdr:sp macro="" textlink="">
      <xdr:nvSpPr>
        <xdr:cNvPr id="7" name="Line 25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ShapeType="1"/>
        </xdr:cNvSpPr>
      </xdr:nvSpPr>
      <xdr:spPr bwMode="auto">
        <a:xfrm>
          <a:off x="9616655" y="7228356"/>
          <a:ext cx="0" cy="272968"/>
        </a:xfrm>
        <a:prstGeom prst="line">
          <a:avLst/>
        </a:prstGeom>
        <a:noFill/>
        <a:ln w="57150">
          <a:solidFill>
            <a:srgbClr val="C00000"/>
          </a:solidFill>
          <a:round/>
          <a:headEnd/>
          <a:tailEnd/>
        </a:ln>
      </xdr:spPr>
      <xdr:txBody>
        <a:bodyPr/>
        <a:lstStyle/>
        <a:p>
          <a:endParaRPr lang="pt-PT"/>
        </a:p>
      </xdr:txBody>
    </xdr:sp>
    <xdr:clientData/>
  </xdr:twoCellAnchor>
  <xdr:twoCellAnchor editAs="absolute">
    <xdr:from>
      <xdr:col>6</xdr:col>
      <xdr:colOff>339460</xdr:colOff>
      <xdr:row>3</xdr:row>
      <xdr:rowOff>79578</xdr:rowOff>
    </xdr:from>
    <xdr:to>
      <xdr:col>20</xdr:col>
      <xdr:colOff>1771387</xdr:colOff>
      <xdr:row>31</xdr:row>
      <xdr:rowOff>25111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15</xdr:col>
      <xdr:colOff>558102</xdr:colOff>
      <xdr:row>34</xdr:row>
      <xdr:rowOff>97325</xdr:rowOff>
    </xdr:from>
    <xdr:ext cx="3468568" cy="1458424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7368477" y="5964725"/>
          <a:ext cx="3468568" cy="1458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r>
            <a:rPr lang="pt-PT" sz="1000" b="1"/>
            <a:t>Requisitos aplicáveis</a:t>
          </a:r>
          <a:r>
            <a:rPr lang="pt-PT" sz="1000" b="1" baseline="0"/>
            <a:t> à fonte de pressão:</a:t>
          </a:r>
        </a:p>
        <a:p>
          <a:pPr marL="228600" lvl="0" indent="-228600">
            <a:buFont typeface="+mj-lt"/>
            <a:buAutoNum type="arabicPeriod"/>
          </a:pPr>
          <a:r>
            <a:rPr lang="pt-PT" sz="1000" baseline="0"/>
            <a:t>Mínimo de 100% da necessidade de pressão  (P</a:t>
          </a:r>
          <a:r>
            <a:rPr lang="pt-PT" sz="1000" baseline="-25000"/>
            <a:t>total</a:t>
          </a:r>
          <a:r>
            <a:rPr lang="pt-PT" sz="1000" baseline="0"/>
            <a:t>) para 100% da necessidade de caudal </a:t>
          </a:r>
          <a:r>
            <a:rPr lang="pt-PT" sz="10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(Q</a:t>
          </a:r>
          <a:r>
            <a:rPr lang="pt-PT" sz="10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máx.</a:t>
          </a:r>
          <a:r>
            <a:rPr lang="pt-PT" sz="10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). </a:t>
          </a:r>
        </a:p>
        <a:p>
          <a:pPr marL="228600" marR="0" lvl="0" indent="-2286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+mj-lt"/>
            <a:buAutoNum type="arabicPeriod"/>
            <a:tabLst/>
            <a:defRPr/>
          </a:pPr>
          <a:r>
            <a:rPr lang="pt-PT" sz="10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Mínimo de 70% da necessidade de pressão  (P</a:t>
          </a:r>
          <a:r>
            <a:rPr lang="pt-PT" sz="10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total</a:t>
          </a:r>
          <a:r>
            <a:rPr lang="pt-PT" sz="10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) para 140% da necessidade de caudal (Q</a:t>
          </a:r>
          <a:r>
            <a:rPr lang="pt-PT" sz="10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máx.</a:t>
          </a:r>
          <a:r>
            <a:rPr lang="pt-PT" sz="10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). </a:t>
          </a:r>
        </a:p>
        <a:p>
          <a:pPr marL="228600" marR="0" lvl="0" indent="-2286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+mj-lt"/>
            <a:buAutoNum type="arabicPeriod"/>
            <a:tabLst/>
            <a:defRPr/>
          </a:pPr>
          <a:r>
            <a:rPr lang="pt-PT" sz="10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Máximo de 140% da necessidade de pressão  (P</a:t>
          </a:r>
          <a:r>
            <a:rPr lang="pt-PT" sz="10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total</a:t>
          </a:r>
          <a:r>
            <a:rPr lang="pt-PT" sz="10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) para 0% da necessidade de caudal (Q</a:t>
          </a:r>
          <a:r>
            <a:rPr lang="pt-PT" sz="1000" baseline="-25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máx.</a:t>
          </a:r>
          <a:r>
            <a:rPr lang="pt-PT" sz="10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).</a:t>
          </a:r>
        </a:p>
        <a:p>
          <a:pPr marL="228600" marR="0" lvl="0" indent="-22860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+mj-lt"/>
            <a:buAutoNum type="arabicPeriod"/>
            <a:tabLst/>
            <a:defRPr/>
          </a:pPr>
          <a:r>
            <a:rPr lang="pt-PT" sz="10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Se a bomba trabalhar  em aspiração negativa, recomenda-se a implementação de um sistema automático de ferragem. </a:t>
          </a:r>
          <a:endParaRPr lang="pt-PT" sz="1000">
            <a:effectLst/>
          </a:endParaRPr>
        </a:p>
        <a:p>
          <a:pPr marL="228600" lvl="0" indent="-228600">
            <a:buFont typeface="+mj-lt"/>
            <a:buAutoNum type="arabicPeriod"/>
          </a:pPr>
          <a:endParaRPr lang="pt-PT" sz="1100"/>
        </a:p>
      </xdr:txBody>
    </xdr:sp>
    <xdr:clientData/>
  </xdr:oneCellAnchor>
  <xdr:twoCellAnchor editAs="oneCell">
    <xdr:from>
      <xdr:col>2</xdr:col>
      <xdr:colOff>36634</xdr:colOff>
      <xdr:row>4</xdr:row>
      <xdr:rowOff>65942</xdr:rowOff>
    </xdr:from>
    <xdr:to>
      <xdr:col>6</xdr:col>
      <xdr:colOff>308545</xdr:colOff>
      <xdr:row>10</xdr:row>
      <xdr:rowOff>123825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484" y="675542"/>
          <a:ext cx="2509517" cy="1096108"/>
        </a:xfrm>
        <a:prstGeom prst="rect">
          <a:avLst/>
        </a:prstGeom>
      </xdr:spPr>
    </xdr:pic>
    <xdr:clientData/>
  </xdr:twoCellAnchor>
  <xdr:twoCellAnchor editAs="oneCell">
    <xdr:from>
      <xdr:col>8</xdr:col>
      <xdr:colOff>39430</xdr:colOff>
      <xdr:row>31</xdr:row>
      <xdr:rowOff>84654</xdr:rowOff>
    </xdr:from>
    <xdr:to>
      <xdr:col>15</xdr:col>
      <xdr:colOff>501546</xdr:colOff>
      <xdr:row>40</xdr:row>
      <xdr:rowOff>171450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0330" y="5361504"/>
          <a:ext cx="3948267" cy="1887021"/>
        </a:xfrm>
        <a:prstGeom prst="rect">
          <a:avLst/>
        </a:prstGeom>
      </xdr:spPr>
    </xdr:pic>
    <xdr:clientData/>
  </xdr:twoCellAnchor>
  <xdr:oneCellAnchor>
    <xdr:from>
      <xdr:col>16</xdr:col>
      <xdr:colOff>123584</xdr:colOff>
      <xdr:row>32</xdr:row>
      <xdr:rowOff>162198</xdr:rowOff>
    </xdr:from>
    <xdr:ext cx="717864" cy="291322"/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381634" y="5639073"/>
          <a:ext cx="717864" cy="2913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PT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</a:t>
          </a:r>
          <a:r>
            <a:rPr lang="pt-PT" sz="1100" baseline="-25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eq.local </a:t>
          </a:r>
          <a:r>
            <a:rPr lang="pt-PT" sz="10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= </a:t>
          </a:r>
          <a:endParaRPr lang="pt-PT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228600" lvl="0" indent="-228600">
            <a:buFont typeface="+mj-lt"/>
            <a:buAutoNum type="arabicPeriod"/>
          </a:pPr>
          <a:endParaRPr lang="pt-PT" sz="1100"/>
        </a:p>
      </xdr:txBody>
    </xdr:sp>
    <xdr:clientData/>
  </xdr:oneCellAnchor>
  <xdr:twoCellAnchor>
    <xdr:from>
      <xdr:col>0</xdr:col>
      <xdr:colOff>370</xdr:colOff>
      <xdr:row>44</xdr:row>
      <xdr:rowOff>58634</xdr:rowOff>
    </xdr:from>
    <xdr:to>
      <xdr:col>20</xdr:col>
      <xdr:colOff>1931223</xdr:colOff>
      <xdr:row>91</xdr:row>
      <xdr:rowOff>77684</xdr:rowOff>
    </xdr:to>
    <xdr:sp macro="" textlink="">
      <xdr:nvSpPr>
        <xdr:cNvPr id="8" name="Rectângul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 bwMode="auto">
        <a:xfrm>
          <a:off x="370" y="7614309"/>
          <a:ext cx="11530074" cy="8658349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vert="vert270" wrap="square" lIns="18288" tIns="0" rIns="0" bIns="0" rtlCol="0" anchor="t" upright="1"/>
        <a:lstStyle/>
        <a:p>
          <a:pPr algn="l"/>
          <a:endParaRPr lang="pt-PT" sz="1100"/>
        </a:p>
      </xdr:txBody>
    </xdr:sp>
    <xdr:clientData/>
  </xdr:twoCellAnchor>
  <xdr:twoCellAnchor>
    <xdr:from>
      <xdr:col>2</xdr:col>
      <xdr:colOff>29688</xdr:colOff>
      <xdr:row>0</xdr:row>
      <xdr:rowOff>74221</xdr:rowOff>
    </xdr:from>
    <xdr:to>
      <xdr:col>14</xdr:col>
      <xdr:colOff>119798</xdr:colOff>
      <xdr:row>2</xdr:row>
      <xdr:rowOff>24246</xdr:rowOff>
    </xdr:to>
    <xdr:sp macro="" textlink="">
      <xdr:nvSpPr>
        <xdr:cNvPr id="17" name="Retângulo: Cantos Arredondados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 bwMode="auto">
        <a:xfrm>
          <a:off x="326571" y="74221"/>
          <a:ext cx="6621539" cy="266700"/>
        </a:xfrm>
        <a:prstGeom prst="roundRect">
          <a:avLst/>
        </a:prstGeom>
        <a:gradFill>
          <a:gsLst>
            <a:gs pos="0">
              <a:schemeClr val="bg2">
                <a:lumMod val="50000"/>
              </a:schemeClr>
            </a:gs>
            <a:gs pos="47000">
              <a:schemeClr val="bg2">
                <a:lumMod val="75000"/>
              </a:schemeClr>
            </a:gs>
            <a:gs pos="59000">
              <a:schemeClr val="bg2">
                <a:lumMod val="75000"/>
              </a:schemeClr>
            </a:gs>
            <a:gs pos="100000">
              <a:schemeClr val="bg2">
                <a:lumMod val="50000"/>
              </a:schemeClr>
            </a:gs>
          </a:gsLst>
          <a:lin ang="5400000" scaled="1"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</a:t>
          </a:r>
          <a:r>
            <a:rPr lang="pt-PT" sz="14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Dimensionamento Hidráulico de Redes de Segurança Contra Incêndios</a:t>
          </a:r>
          <a:endParaRPr lang="pt-PT" sz="120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19</xdr:col>
      <xdr:colOff>331521</xdr:colOff>
      <xdr:row>1</xdr:row>
      <xdr:rowOff>0</xdr:rowOff>
    </xdr:from>
    <xdr:to>
      <xdr:col>20</xdr:col>
      <xdr:colOff>1524000</xdr:colOff>
      <xdr:row>5</xdr:row>
      <xdr:rowOff>11802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pSpPr/>
      </xdr:nvGrpSpPr>
      <xdr:grpSpPr>
        <a:xfrm>
          <a:off x="9396352" y="84117"/>
          <a:ext cx="1726869" cy="744113"/>
          <a:chOff x="15881769" y="11053948"/>
          <a:chExt cx="1627096" cy="722416"/>
        </a:xfrm>
      </xdr:grpSpPr>
      <xdr:pic>
        <xdr:nvPicPr>
          <xdr:cNvPr id="19" name="Picture 5501" descr="Resize of logoapta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lum contras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511161" y="11053948"/>
            <a:ext cx="997704" cy="6659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0" name="Text Box 55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81769" y="11430224"/>
            <a:ext cx="818260" cy="1976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info@apta.pt</a:t>
            </a:r>
          </a:p>
        </xdr:txBody>
      </xdr:sp>
      <xdr:sp macro="" textlink="">
        <xdr:nvSpPr>
          <xdr:cNvPr id="21" name="Text Box 551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918384" y="11603181"/>
            <a:ext cx="751603" cy="1731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www.apta.pt</a:t>
            </a:r>
          </a:p>
        </xdr:txBody>
      </xdr: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0.77612</cdr:x>
      <cdr:y>0.23771</cdr:y>
    </cdr:from>
    <cdr:to>
      <cdr:x>0.80692</cdr:x>
      <cdr:y>0.23771</cdr:y>
    </cdr:to>
    <cdr:cxnSp macro="">
      <cdr:nvCxnSpPr>
        <cdr:cNvPr id="7" name="Conexão reta 6">
          <a:extLst xmlns:a="http://schemas.openxmlformats.org/drawingml/2006/main">
            <a:ext uri="{FF2B5EF4-FFF2-40B4-BE49-F238E27FC236}">
              <a16:creationId xmlns:a16="http://schemas.microsoft.com/office/drawing/2014/main" id="{29F7DD18-45B9-C409-0539-9121575CB76C}"/>
            </a:ext>
          </a:extLst>
        </cdr:cNvPr>
        <cdr:cNvCxnSpPr/>
      </cdr:nvCxnSpPr>
      <cdr:spPr bwMode="auto">
        <a:xfrm xmlns:a="http://schemas.openxmlformats.org/drawingml/2006/main">
          <a:off x="6483903" y="1107955"/>
          <a:ext cx="25729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FFFFFF"/>
        </a:solidFill>
        <a:ln xmlns:a="http://schemas.openxmlformats.org/drawingml/2006/main" w="25400" cap="flat" cmpd="sng" algn="ctr">
          <a:solidFill>
            <a:schemeClr val="accent2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0.77569</cdr:x>
      <cdr:y>0.36219</cdr:y>
    </cdr:from>
    <cdr:to>
      <cdr:x>0.80648</cdr:x>
      <cdr:y>0.36219</cdr:y>
    </cdr:to>
    <cdr:cxnSp macro="">
      <cdr:nvCxnSpPr>
        <cdr:cNvPr id="8" name="Conexão reta 7">
          <a:extLst xmlns:a="http://schemas.openxmlformats.org/drawingml/2006/main">
            <a:ext uri="{FF2B5EF4-FFF2-40B4-BE49-F238E27FC236}">
              <a16:creationId xmlns:a16="http://schemas.microsoft.com/office/drawing/2014/main" id="{7B704357-6022-1E25-1BD4-42907132E115}"/>
            </a:ext>
          </a:extLst>
        </cdr:cNvPr>
        <cdr:cNvCxnSpPr/>
      </cdr:nvCxnSpPr>
      <cdr:spPr bwMode="auto">
        <a:xfrm xmlns:a="http://schemas.openxmlformats.org/drawingml/2006/main">
          <a:off x="6480276" y="1688197"/>
          <a:ext cx="25729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FFFFFF"/>
        </a:solidFill>
        <a:ln xmlns:a="http://schemas.openxmlformats.org/drawingml/2006/main" w="25400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0.77644</cdr:x>
      <cdr:y>0.73403</cdr:y>
    </cdr:from>
    <cdr:to>
      <cdr:x>0.80723</cdr:x>
      <cdr:y>0.73403</cdr:y>
    </cdr:to>
    <cdr:cxnSp macro="">
      <cdr:nvCxnSpPr>
        <cdr:cNvPr id="9" name="Conexão reta 8">
          <a:extLst xmlns:a="http://schemas.openxmlformats.org/drawingml/2006/main">
            <a:ext uri="{FF2B5EF4-FFF2-40B4-BE49-F238E27FC236}">
              <a16:creationId xmlns:a16="http://schemas.microsoft.com/office/drawing/2014/main" id="{6F5DC445-32EC-C753-C30E-D7A5CEA1D36C}"/>
            </a:ext>
          </a:extLst>
        </cdr:cNvPr>
        <cdr:cNvCxnSpPr/>
      </cdr:nvCxnSpPr>
      <cdr:spPr bwMode="auto">
        <a:xfrm xmlns:a="http://schemas.openxmlformats.org/drawingml/2006/main">
          <a:off x="6486543" y="3421334"/>
          <a:ext cx="25729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FFFFFF"/>
        </a:solidFill>
        <a:ln xmlns:a="http://schemas.openxmlformats.org/drawingml/2006/main" w="25400" cap="flat" cmpd="sng" algn="ctr">
          <a:solidFill>
            <a:srgbClr val="00B050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21770</xdr:colOff>
      <xdr:row>45</xdr:row>
      <xdr:rowOff>65314</xdr:rowOff>
    </xdr:from>
    <xdr:to>
      <xdr:col>21</xdr:col>
      <xdr:colOff>126545</xdr:colOff>
      <xdr:row>47</xdr:row>
      <xdr:rowOff>65314</xdr:rowOff>
    </xdr:to>
    <xdr:grpSp>
      <xdr:nvGrpSpPr>
        <xdr:cNvPr id="64271" name="Group 20">
          <a:extLst>
            <a:ext uri="{FF2B5EF4-FFF2-40B4-BE49-F238E27FC236}">
              <a16:creationId xmlns:a16="http://schemas.microsoft.com/office/drawing/2014/main" id="{00000000-0008-0000-0200-00000FFB0000}"/>
            </a:ext>
          </a:extLst>
        </xdr:cNvPr>
        <xdr:cNvGrpSpPr>
          <a:grpSpLocks/>
        </xdr:cNvGrpSpPr>
      </xdr:nvGrpSpPr>
      <xdr:grpSpPr bwMode="auto">
        <a:xfrm>
          <a:off x="10115796" y="5696197"/>
          <a:ext cx="1307152" cy="227611"/>
          <a:chOff x="1218" y="2023"/>
          <a:chExt cx="130" cy="29"/>
        </a:xfrm>
      </xdr:grpSpPr>
      <xdr:sp macro="" textlink="">
        <xdr:nvSpPr>
          <xdr:cNvPr id="10261" name="Text Box 21">
            <a:extLst>
              <a:ext uri="{FF2B5EF4-FFF2-40B4-BE49-F238E27FC236}">
                <a16:creationId xmlns:a16="http://schemas.microsoft.com/office/drawing/2014/main" id="{00000000-0008-0000-0200-0000152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51" y="2023"/>
            <a:ext cx="97" cy="29"/>
          </a:xfrm>
          <a:prstGeom prst="rect">
            <a:avLst/>
          </a:prstGeom>
          <a:solidFill>
            <a:srgbClr val="969696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72000" tIns="46800" rIns="90000" bIns="46800" anchor="ctr" upright="1"/>
          <a:lstStyle/>
          <a:p>
            <a:pPr algn="l" rtl="0">
              <a:defRPr sz="1000"/>
            </a:pP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Pág.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 </a:t>
            </a: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de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</a:t>
            </a:r>
          </a:p>
        </xdr:txBody>
      </xdr:sp>
      <xdr:sp macro="" textlink="">
        <xdr:nvSpPr>
          <xdr:cNvPr id="64281" name="Line 22">
            <a:extLst>
              <a:ext uri="{FF2B5EF4-FFF2-40B4-BE49-F238E27FC236}">
                <a16:creationId xmlns:a16="http://schemas.microsoft.com/office/drawing/2014/main" id="{00000000-0008-0000-0200-000019FB0000}"/>
              </a:ext>
            </a:extLst>
          </xdr:cNvPr>
          <xdr:cNvSpPr>
            <a:spLocks noChangeShapeType="1"/>
          </xdr:cNvSpPr>
        </xdr:nvSpPr>
        <xdr:spPr bwMode="auto">
          <a:xfrm>
            <a:off x="1245" y="2023"/>
            <a:ext cx="0" cy="29"/>
          </a:xfrm>
          <a:prstGeom prst="line">
            <a:avLst/>
          </a:prstGeom>
          <a:noFill/>
          <a:ln w="57150">
            <a:solidFill>
              <a:srgbClr val="969696"/>
            </a:solidFill>
            <a:round/>
            <a:headEnd/>
            <a:tailEnd/>
          </a:ln>
        </xdr:spPr>
      </xdr:sp>
      <xdr:sp macro="" textlink="">
        <xdr:nvSpPr>
          <xdr:cNvPr id="64282" name="Line 23">
            <a:extLst>
              <a:ext uri="{FF2B5EF4-FFF2-40B4-BE49-F238E27FC236}">
                <a16:creationId xmlns:a16="http://schemas.microsoft.com/office/drawing/2014/main" id="{00000000-0008-0000-0200-00001AFB0000}"/>
              </a:ext>
            </a:extLst>
          </xdr:cNvPr>
          <xdr:cNvSpPr>
            <a:spLocks noChangeShapeType="1"/>
          </xdr:cNvSpPr>
        </xdr:nvSpPr>
        <xdr:spPr bwMode="auto">
          <a:xfrm>
            <a:off x="1236" y="2023"/>
            <a:ext cx="0" cy="29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</xdr:sp>
      <xdr:sp macro="" textlink="">
        <xdr:nvSpPr>
          <xdr:cNvPr id="64283" name="Line 24">
            <a:extLst>
              <a:ext uri="{FF2B5EF4-FFF2-40B4-BE49-F238E27FC236}">
                <a16:creationId xmlns:a16="http://schemas.microsoft.com/office/drawing/2014/main" id="{00000000-0008-0000-0200-00001BFB0000}"/>
              </a:ext>
            </a:extLst>
          </xdr:cNvPr>
          <xdr:cNvSpPr>
            <a:spLocks noChangeShapeType="1"/>
          </xdr:cNvSpPr>
        </xdr:nvSpPr>
        <xdr:spPr bwMode="auto">
          <a:xfrm>
            <a:off x="1227" y="2023"/>
            <a:ext cx="0" cy="29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</xdr:sp>
      <xdr:sp macro="" textlink="">
        <xdr:nvSpPr>
          <xdr:cNvPr id="64284" name="Line 25">
            <a:extLst>
              <a:ext uri="{FF2B5EF4-FFF2-40B4-BE49-F238E27FC236}">
                <a16:creationId xmlns:a16="http://schemas.microsoft.com/office/drawing/2014/main" id="{00000000-0008-0000-0200-00001CFB0000}"/>
              </a:ext>
            </a:extLst>
          </xdr:cNvPr>
          <xdr:cNvSpPr>
            <a:spLocks noChangeShapeType="1"/>
          </xdr:cNvSpPr>
        </xdr:nvSpPr>
        <xdr:spPr bwMode="auto">
          <a:xfrm>
            <a:off x="1218" y="2023"/>
            <a:ext cx="0" cy="29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  <xdr:txBody>
          <a:bodyPr/>
          <a:lstStyle/>
          <a:p>
            <a:endParaRPr lang="pt-PT"/>
          </a:p>
        </xdr:txBody>
      </xdr:sp>
    </xdr:grpSp>
    <xdr:clientData/>
  </xdr:twoCellAnchor>
  <xdr:twoCellAnchor>
    <xdr:from>
      <xdr:col>2</xdr:col>
      <xdr:colOff>28576</xdr:colOff>
      <xdr:row>3</xdr:row>
      <xdr:rowOff>57150</xdr:rowOff>
    </xdr:from>
    <xdr:to>
      <xdr:col>16</xdr:col>
      <xdr:colOff>97972</xdr:colOff>
      <xdr:row>23</xdr:row>
      <xdr:rowOff>133350</xdr:rowOff>
    </xdr:to>
    <xdr:sp macro="" textlink="">
      <xdr:nvSpPr>
        <xdr:cNvPr id="64274" name="Rectângulo 23">
          <a:extLst>
            <a:ext uri="{FF2B5EF4-FFF2-40B4-BE49-F238E27FC236}">
              <a16:creationId xmlns:a16="http://schemas.microsoft.com/office/drawing/2014/main" id="{00000000-0008-0000-0200-000012FB0000}"/>
            </a:ext>
          </a:extLst>
        </xdr:cNvPr>
        <xdr:cNvSpPr>
          <a:spLocks noChangeArrowheads="1"/>
        </xdr:cNvSpPr>
      </xdr:nvSpPr>
      <xdr:spPr bwMode="auto">
        <a:xfrm>
          <a:off x="268062" y="465364"/>
          <a:ext cx="8413296" cy="3559629"/>
        </a:xfrm>
        <a:prstGeom prst="rect">
          <a:avLst/>
        </a:prstGeom>
        <a:solidFill>
          <a:srgbClr val="FFFFFF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1</xdr:col>
      <xdr:colOff>116694</xdr:colOff>
      <xdr:row>2</xdr:row>
      <xdr:rowOff>87286</xdr:rowOff>
    </xdr:from>
    <xdr:to>
      <xdr:col>15</xdr:col>
      <xdr:colOff>10887</xdr:colOff>
      <xdr:row>37</xdr:row>
      <xdr:rowOff>272147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551" y="402972"/>
          <a:ext cx="8020378" cy="3924104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21</xdr:row>
      <xdr:rowOff>108856</xdr:rowOff>
    </xdr:from>
    <xdr:to>
      <xdr:col>20</xdr:col>
      <xdr:colOff>97983</xdr:colOff>
      <xdr:row>40</xdr:row>
      <xdr:rowOff>81643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 bwMode="auto">
        <a:xfrm>
          <a:off x="6105525" y="3756931"/>
          <a:ext cx="3860358" cy="1191987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vert="vert270" wrap="square" lIns="18288" tIns="0" rIns="0" bIns="0" rtlCol="0" anchor="ctr" upright="1"/>
        <a:lstStyle/>
        <a:p>
          <a:pPr algn="l"/>
          <a:endParaRPr lang="pt-PT" sz="1100"/>
        </a:p>
      </xdr:txBody>
    </xdr:sp>
    <xdr:clientData/>
  </xdr:twoCellAnchor>
  <xdr:twoCellAnchor editAs="oneCell">
    <xdr:from>
      <xdr:col>12</xdr:col>
      <xdr:colOff>849087</xdr:colOff>
      <xdr:row>14</xdr:row>
      <xdr:rowOff>87086</xdr:rowOff>
    </xdr:from>
    <xdr:to>
      <xdr:col>21</xdr:col>
      <xdr:colOff>132017</xdr:colOff>
      <xdr:row>42</xdr:row>
      <xdr:rowOff>110226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2558" y="2394857"/>
          <a:ext cx="4578830" cy="2793555"/>
        </a:xfrm>
        <a:prstGeom prst="rect">
          <a:avLst/>
        </a:prstGeom>
      </xdr:spPr>
    </xdr:pic>
    <xdr:clientData/>
  </xdr:twoCellAnchor>
  <xdr:twoCellAnchor editAs="absolute">
    <xdr:from>
      <xdr:col>15</xdr:col>
      <xdr:colOff>77968</xdr:colOff>
      <xdr:row>3</xdr:row>
      <xdr:rowOff>247401</xdr:rowOff>
    </xdr:from>
    <xdr:to>
      <xdr:col>21</xdr:col>
      <xdr:colOff>188169</xdr:colOff>
      <xdr:row>12</xdr:row>
      <xdr:rowOff>62345</xdr:rowOff>
    </xdr:to>
    <xdr:pic>
      <xdr:nvPicPr>
        <xdr:cNvPr id="64272" name="Picture 27" descr="RI-Sprinklers-Foto de Tubos">
          <a:extLst>
            <a:ext uri="{FF2B5EF4-FFF2-40B4-BE49-F238E27FC236}">
              <a16:creationId xmlns:a16="http://schemas.microsoft.com/office/drawing/2014/main" id="{00000000-0008-0000-0200-000010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306578" y="658089"/>
          <a:ext cx="3177994" cy="14032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70757</xdr:rowOff>
    </xdr:from>
    <xdr:to>
      <xdr:col>12</xdr:col>
      <xdr:colOff>857553</xdr:colOff>
      <xdr:row>2</xdr:row>
      <xdr:rowOff>21771</xdr:rowOff>
    </xdr:to>
    <xdr:sp macro="" textlink="">
      <xdr:nvSpPr>
        <xdr:cNvPr id="16" name="Retângulo: Cantos Arredondados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 bwMode="auto">
        <a:xfrm>
          <a:off x="223157" y="70757"/>
          <a:ext cx="6621539" cy="266700"/>
        </a:xfrm>
        <a:prstGeom prst="roundRect">
          <a:avLst/>
        </a:prstGeom>
        <a:gradFill>
          <a:gsLst>
            <a:gs pos="0">
              <a:schemeClr val="bg2">
                <a:lumMod val="50000"/>
              </a:schemeClr>
            </a:gs>
            <a:gs pos="47000">
              <a:schemeClr val="bg2">
                <a:lumMod val="75000"/>
              </a:schemeClr>
            </a:gs>
            <a:gs pos="59000">
              <a:schemeClr val="bg2">
                <a:lumMod val="75000"/>
              </a:schemeClr>
            </a:gs>
            <a:gs pos="100000">
              <a:schemeClr val="bg2">
                <a:lumMod val="50000"/>
              </a:schemeClr>
            </a:gs>
          </a:gsLst>
          <a:lin ang="5400000" scaled="1"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</a:t>
          </a:r>
          <a:r>
            <a:rPr lang="pt-PT" sz="14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Dimensionamento Hidráulico de Redes de Segurança Contra Incêndios</a:t>
          </a:r>
          <a:endParaRPr lang="pt-PT" sz="120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18</xdr:col>
      <xdr:colOff>682831</xdr:colOff>
      <xdr:row>0</xdr:row>
      <xdr:rowOff>0</xdr:rowOff>
    </xdr:from>
    <xdr:to>
      <xdr:col>21</xdr:col>
      <xdr:colOff>29687</xdr:colOff>
      <xdr:row>4</xdr:row>
      <xdr:rowOff>21698</xdr:rowOff>
    </xdr:to>
    <xdr:grpSp>
      <xdr:nvGrpSpPr>
        <xdr:cNvPr id="17" name="Agrupar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pSpPr/>
      </xdr:nvGrpSpPr>
      <xdr:grpSpPr>
        <a:xfrm>
          <a:off x="9777350" y="0"/>
          <a:ext cx="1548740" cy="699581"/>
          <a:chOff x="15881769" y="11053948"/>
          <a:chExt cx="1627097" cy="722416"/>
        </a:xfrm>
      </xdr:grpSpPr>
      <xdr:pic>
        <xdr:nvPicPr>
          <xdr:cNvPr id="18" name="Picture 5501" descr="Resize of logoapta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lum contras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375413" y="11053948"/>
            <a:ext cx="1133453" cy="6659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" name="Text Box 55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81769" y="11430224"/>
            <a:ext cx="818260" cy="1976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info@apta.pt</a:t>
            </a:r>
          </a:p>
        </xdr:txBody>
      </xdr:sp>
      <xdr:sp macro="" textlink="">
        <xdr:nvSpPr>
          <xdr:cNvPr id="20" name="Text Box 551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918384" y="11603181"/>
            <a:ext cx="751603" cy="1731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www.apta.pt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42802</xdr:colOff>
      <xdr:row>2</xdr:row>
      <xdr:rowOff>67130</xdr:rowOff>
    </xdr:from>
    <xdr:to>
      <xdr:col>73</xdr:col>
      <xdr:colOff>255815</xdr:colOff>
      <xdr:row>79</xdr:row>
      <xdr:rowOff>63954</xdr:rowOff>
    </xdr:to>
    <xdr:sp macro="" textlink="">
      <xdr:nvSpPr>
        <xdr:cNvPr id="74185" name="Rectângulo 72">
          <a:extLst>
            <a:ext uri="{FF2B5EF4-FFF2-40B4-BE49-F238E27FC236}">
              <a16:creationId xmlns:a16="http://schemas.microsoft.com/office/drawing/2014/main" id="{00000000-0008-0000-0300-0000C9210100}"/>
            </a:ext>
          </a:extLst>
        </xdr:cNvPr>
        <xdr:cNvSpPr>
          <a:spLocks noChangeArrowheads="1"/>
        </xdr:cNvSpPr>
      </xdr:nvSpPr>
      <xdr:spPr bwMode="auto">
        <a:xfrm>
          <a:off x="12996802" y="399144"/>
          <a:ext cx="9493084" cy="15280367"/>
        </a:xfrm>
        <a:prstGeom prst="rect">
          <a:avLst/>
        </a:prstGeom>
        <a:solidFill>
          <a:srgbClr val="FFFFFF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66</xdr:col>
      <xdr:colOff>9525</xdr:colOff>
      <xdr:row>79</xdr:row>
      <xdr:rowOff>114300</xdr:rowOff>
    </xdr:from>
    <xdr:to>
      <xdr:col>70</xdr:col>
      <xdr:colOff>150357</xdr:colOff>
      <xdr:row>81</xdr:row>
      <xdr:rowOff>68716</xdr:rowOff>
    </xdr:to>
    <xdr:grpSp>
      <xdr:nvGrpSpPr>
        <xdr:cNvPr id="74184" name="Group 59">
          <a:extLst>
            <a:ext uri="{FF2B5EF4-FFF2-40B4-BE49-F238E27FC236}">
              <a16:creationId xmlns:a16="http://schemas.microsoft.com/office/drawing/2014/main" id="{00000000-0008-0000-0300-0000C8210100}"/>
            </a:ext>
          </a:extLst>
        </xdr:cNvPr>
        <xdr:cNvGrpSpPr>
          <a:grpSpLocks/>
        </xdr:cNvGrpSpPr>
      </xdr:nvGrpSpPr>
      <xdr:grpSpPr bwMode="auto">
        <a:xfrm>
          <a:off x="20186196" y="15729857"/>
          <a:ext cx="1316490" cy="242888"/>
          <a:chOff x="1218" y="2023"/>
          <a:chExt cx="130" cy="29"/>
        </a:xfrm>
      </xdr:grpSpPr>
      <xdr:sp macro="" textlink="">
        <xdr:nvSpPr>
          <xdr:cNvPr id="3" name="Text Box 60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51" y="2023"/>
            <a:ext cx="97" cy="29"/>
          </a:xfrm>
          <a:prstGeom prst="rect">
            <a:avLst/>
          </a:prstGeom>
          <a:solidFill>
            <a:srgbClr val="969696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72000" tIns="46800" rIns="90000" bIns="46800" anchor="ctr" upright="1"/>
          <a:lstStyle/>
          <a:p>
            <a:pPr algn="l" rtl="0">
              <a:defRPr sz="1000"/>
            </a:pP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Pág.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2 </a:t>
            </a: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de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2</a:t>
            </a:r>
          </a:p>
        </xdr:txBody>
      </xdr:sp>
      <xdr:sp macro="" textlink="">
        <xdr:nvSpPr>
          <xdr:cNvPr id="74193" name="Line 61">
            <a:extLst>
              <a:ext uri="{FF2B5EF4-FFF2-40B4-BE49-F238E27FC236}">
                <a16:creationId xmlns:a16="http://schemas.microsoft.com/office/drawing/2014/main" id="{00000000-0008-0000-0300-0000D1210100}"/>
              </a:ext>
            </a:extLst>
          </xdr:cNvPr>
          <xdr:cNvSpPr>
            <a:spLocks noChangeShapeType="1"/>
          </xdr:cNvSpPr>
        </xdr:nvSpPr>
        <xdr:spPr bwMode="auto">
          <a:xfrm>
            <a:off x="1245" y="2023"/>
            <a:ext cx="0" cy="29"/>
          </a:xfrm>
          <a:prstGeom prst="line">
            <a:avLst/>
          </a:prstGeom>
          <a:noFill/>
          <a:ln w="57150">
            <a:solidFill>
              <a:srgbClr val="969696"/>
            </a:solidFill>
            <a:round/>
            <a:headEnd/>
            <a:tailEnd/>
          </a:ln>
        </xdr:spPr>
      </xdr:sp>
      <xdr:sp macro="" textlink="">
        <xdr:nvSpPr>
          <xdr:cNvPr id="74194" name="Line 62">
            <a:extLst>
              <a:ext uri="{FF2B5EF4-FFF2-40B4-BE49-F238E27FC236}">
                <a16:creationId xmlns:a16="http://schemas.microsoft.com/office/drawing/2014/main" id="{00000000-0008-0000-0300-0000D2210100}"/>
              </a:ext>
            </a:extLst>
          </xdr:cNvPr>
          <xdr:cNvSpPr>
            <a:spLocks noChangeShapeType="1"/>
          </xdr:cNvSpPr>
        </xdr:nvSpPr>
        <xdr:spPr bwMode="auto">
          <a:xfrm>
            <a:off x="1236" y="2023"/>
            <a:ext cx="0" cy="29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</xdr:sp>
      <xdr:sp macro="" textlink="">
        <xdr:nvSpPr>
          <xdr:cNvPr id="74195" name="Line 63">
            <a:extLst>
              <a:ext uri="{FF2B5EF4-FFF2-40B4-BE49-F238E27FC236}">
                <a16:creationId xmlns:a16="http://schemas.microsoft.com/office/drawing/2014/main" id="{00000000-0008-0000-0300-0000D3210100}"/>
              </a:ext>
            </a:extLst>
          </xdr:cNvPr>
          <xdr:cNvSpPr>
            <a:spLocks noChangeShapeType="1"/>
          </xdr:cNvSpPr>
        </xdr:nvSpPr>
        <xdr:spPr bwMode="auto">
          <a:xfrm>
            <a:off x="1227" y="2023"/>
            <a:ext cx="0" cy="29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</xdr:sp>
      <xdr:sp macro="" textlink="">
        <xdr:nvSpPr>
          <xdr:cNvPr id="74196" name="Line 64">
            <a:extLst>
              <a:ext uri="{FF2B5EF4-FFF2-40B4-BE49-F238E27FC236}">
                <a16:creationId xmlns:a16="http://schemas.microsoft.com/office/drawing/2014/main" id="{00000000-0008-0000-0300-0000D4210100}"/>
              </a:ext>
            </a:extLst>
          </xdr:cNvPr>
          <xdr:cNvSpPr>
            <a:spLocks noChangeShapeType="1"/>
          </xdr:cNvSpPr>
        </xdr:nvSpPr>
        <xdr:spPr bwMode="auto">
          <a:xfrm>
            <a:off x="1218" y="2023"/>
            <a:ext cx="0" cy="29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  <xdr:txBody>
          <a:bodyPr/>
          <a:lstStyle/>
          <a:p>
            <a:endParaRPr lang="pt-PT"/>
          </a:p>
        </xdr:txBody>
      </xdr:sp>
    </xdr:grpSp>
    <xdr:clientData/>
  </xdr:twoCellAnchor>
  <xdr:twoCellAnchor editAs="oneCell">
    <xdr:from>
      <xdr:col>46</xdr:col>
      <xdr:colOff>187375</xdr:colOff>
      <xdr:row>4</xdr:row>
      <xdr:rowOff>243478</xdr:rowOff>
    </xdr:from>
    <xdr:to>
      <xdr:col>68</xdr:col>
      <xdr:colOff>57969</xdr:colOff>
      <xdr:row>11</xdr:row>
      <xdr:rowOff>133350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5700" y="1081678"/>
          <a:ext cx="6166619" cy="1547222"/>
        </a:xfrm>
        <a:prstGeom prst="rect">
          <a:avLst/>
        </a:prstGeom>
      </xdr:spPr>
    </xdr:pic>
    <xdr:clientData/>
  </xdr:twoCellAnchor>
  <xdr:twoCellAnchor editAs="oneCell">
    <xdr:from>
      <xdr:col>35</xdr:col>
      <xdr:colOff>19050</xdr:colOff>
      <xdr:row>79</xdr:row>
      <xdr:rowOff>114300</xdr:rowOff>
    </xdr:from>
    <xdr:to>
      <xdr:col>39</xdr:col>
      <xdr:colOff>152398</xdr:colOff>
      <xdr:row>81</xdr:row>
      <xdr:rowOff>68716</xdr:rowOff>
    </xdr:to>
    <xdr:grpSp>
      <xdr:nvGrpSpPr>
        <xdr:cNvPr id="18" name="Group 59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pSpPr>
          <a:grpSpLocks/>
        </xdr:cNvGrpSpPr>
      </xdr:nvGrpSpPr>
      <xdr:grpSpPr bwMode="auto">
        <a:xfrm>
          <a:off x="11013621" y="15729857"/>
          <a:ext cx="1309006" cy="242888"/>
          <a:chOff x="1218" y="2023"/>
          <a:chExt cx="130" cy="29"/>
        </a:xfrm>
      </xdr:grpSpPr>
      <xdr:sp macro="" textlink="">
        <xdr:nvSpPr>
          <xdr:cNvPr id="19" name="Text Box 60"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51" y="2023"/>
            <a:ext cx="97" cy="29"/>
          </a:xfrm>
          <a:prstGeom prst="rect">
            <a:avLst/>
          </a:prstGeom>
          <a:solidFill>
            <a:srgbClr val="969696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72000" tIns="46800" rIns="90000" bIns="46800" anchor="ctr" upright="1"/>
          <a:lstStyle/>
          <a:p>
            <a:pPr algn="l" rtl="0">
              <a:defRPr sz="1000"/>
            </a:pP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Pág.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 </a:t>
            </a: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de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2</a:t>
            </a:r>
          </a:p>
        </xdr:txBody>
      </xdr:sp>
      <xdr:sp macro="" textlink="">
        <xdr:nvSpPr>
          <xdr:cNvPr id="20" name="Line 61"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>
            <a:spLocks noChangeShapeType="1"/>
          </xdr:cNvSpPr>
        </xdr:nvSpPr>
        <xdr:spPr bwMode="auto">
          <a:xfrm>
            <a:off x="1245" y="2023"/>
            <a:ext cx="0" cy="29"/>
          </a:xfrm>
          <a:prstGeom prst="line">
            <a:avLst/>
          </a:prstGeom>
          <a:noFill/>
          <a:ln w="57150">
            <a:solidFill>
              <a:srgbClr val="969696"/>
            </a:solidFill>
            <a:round/>
            <a:headEnd/>
            <a:tailEnd/>
          </a:ln>
        </xdr:spPr>
      </xdr:sp>
      <xdr:sp macro="" textlink="">
        <xdr:nvSpPr>
          <xdr:cNvPr id="21" name="Line 62"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>
            <a:spLocks noChangeShapeType="1"/>
          </xdr:cNvSpPr>
        </xdr:nvSpPr>
        <xdr:spPr bwMode="auto">
          <a:xfrm>
            <a:off x="1236" y="2023"/>
            <a:ext cx="0" cy="29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</xdr:sp>
      <xdr:sp macro="" textlink="">
        <xdr:nvSpPr>
          <xdr:cNvPr id="22" name="Line 63"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>
            <a:spLocks noChangeShapeType="1"/>
          </xdr:cNvSpPr>
        </xdr:nvSpPr>
        <xdr:spPr bwMode="auto">
          <a:xfrm>
            <a:off x="1227" y="2023"/>
            <a:ext cx="0" cy="29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</xdr:sp>
      <xdr:sp macro="" textlink="">
        <xdr:nvSpPr>
          <xdr:cNvPr id="23" name="Line 64"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>
            <a:spLocks noChangeShapeType="1"/>
          </xdr:cNvSpPr>
        </xdr:nvSpPr>
        <xdr:spPr bwMode="auto">
          <a:xfrm>
            <a:off x="1218" y="2023"/>
            <a:ext cx="0" cy="29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  <xdr:txBody>
          <a:bodyPr/>
          <a:lstStyle/>
          <a:p>
            <a:endParaRPr lang="pt-PT"/>
          </a:p>
        </xdr:txBody>
      </xdr:sp>
    </xdr:grpSp>
    <xdr:clientData/>
  </xdr:twoCellAnchor>
  <xdr:twoCellAnchor editAs="oneCell">
    <xdr:from>
      <xdr:col>11</xdr:col>
      <xdr:colOff>45427</xdr:colOff>
      <xdr:row>9</xdr:row>
      <xdr:rowOff>97448</xdr:rowOff>
    </xdr:from>
    <xdr:to>
      <xdr:col>12</xdr:col>
      <xdr:colOff>27956</xdr:colOff>
      <xdr:row>10</xdr:row>
      <xdr:rowOff>123301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0652" y="2164373"/>
          <a:ext cx="256032" cy="228600"/>
        </a:xfrm>
        <a:prstGeom prst="rect">
          <a:avLst/>
        </a:prstGeom>
      </xdr:spPr>
    </xdr:pic>
    <xdr:clientData/>
  </xdr:twoCellAnchor>
  <xdr:twoCellAnchor editAs="oneCell">
    <xdr:from>
      <xdr:col>12</xdr:col>
      <xdr:colOff>20242</xdr:colOff>
      <xdr:row>9</xdr:row>
      <xdr:rowOff>89296</xdr:rowOff>
    </xdr:from>
    <xdr:to>
      <xdr:col>13</xdr:col>
      <xdr:colOff>1739</xdr:colOff>
      <xdr:row>10</xdr:row>
      <xdr:rowOff>135064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6088" y="2155488"/>
          <a:ext cx="259920" cy="243595"/>
        </a:xfrm>
        <a:prstGeom prst="rect">
          <a:avLst/>
        </a:prstGeom>
      </xdr:spPr>
    </xdr:pic>
    <xdr:clientData/>
  </xdr:twoCellAnchor>
  <xdr:twoCellAnchor editAs="oneCell">
    <xdr:from>
      <xdr:col>10</xdr:col>
      <xdr:colOff>18394</xdr:colOff>
      <xdr:row>9</xdr:row>
      <xdr:rowOff>97719</xdr:rowOff>
    </xdr:from>
    <xdr:to>
      <xdr:col>10</xdr:col>
      <xdr:colOff>277732</xdr:colOff>
      <xdr:row>10</xdr:row>
      <xdr:rowOff>162139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7394" y="2164644"/>
          <a:ext cx="256617" cy="261724"/>
        </a:xfrm>
        <a:prstGeom prst="rect">
          <a:avLst/>
        </a:prstGeom>
      </xdr:spPr>
    </xdr:pic>
    <xdr:clientData/>
  </xdr:twoCellAnchor>
  <xdr:twoCellAnchor editAs="oneCell">
    <xdr:from>
      <xdr:col>13</xdr:col>
      <xdr:colOff>13757</xdr:colOff>
      <xdr:row>9</xdr:row>
      <xdr:rowOff>112873</xdr:rowOff>
    </xdr:from>
    <xdr:to>
      <xdr:col>13</xdr:col>
      <xdr:colOff>256569</xdr:colOff>
      <xdr:row>10</xdr:row>
      <xdr:rowOff>132757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3549" y="2192498"/>
          <a:ext cx="245533" cy="220967"/>
        </a:xfrm>
        <a:prstGeom prst="rect">
          <a:avLst/>
        </a:prstGeom>
      </xdr:spPr>
    </xdr:pic>
    <xdr:clientData/>
  </xdr:twoCellAnchor>
  <xdr:twoCellAnchor editAs="oneCell">
    <xdr:from>
      <xdr:col>14</xdr:col>
      <xdr:colOff>10584</xdr:colOff>
      <xdr:row>9</xdr:row>
      <xdr:rowOff>100541</xdr:rowOff>
    </xdr:from>
    <xdr:to>
      <xdr:col>15</xdr:col>
      <xdr:colOff>21167</xdr:colOff>
      <xdr:row>10</xdr:row>
      <xdr:rowOff>143073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5542" y="2180166"/>
          <a:ext cx="285750" cy="246336"/>
        </a:xfrm>
        <a:prstGeom prst="rect">
          <a:avLst/>
        </a:prstGeom>
      </xdr:spPr>
    </xdr:pic>
    <xdr:clientData/>
  </xdr:twoCellAnchor>
  <xdr:twoCellAnchor editAs="oneCell">
    <xdr:from>
      <xdr:col>15</xdr:col>
      <xdr:colOff>37040</xdr:colOff>
      <xdr:row>9</xdr:row>
      <xdr:rowOff>69651</xdr:rowOff>
    </xdr:from>
    <xdr:to>
      <xdr:col>15</xdr:col>
      <xdr:colOff>248707</xdr:colOff>
      <xdr:row>10</xdr:row>
      <xdr:rowOff>150791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7165" y="2149276"/>
          <a:ext cx="211667" cy="282223"/>
        </a:xfrm>
        <a:prstGeom prst="rect">
          <a:avLst/>
        </a:prstGeom>
      </xdr:spPr>
    </xdr:pic>
    <xdr:clientData/>
  </xdr:twoCellAnchor>
  <xdr:twoCellAnchor editAs="oneCell">
    <xdr:from>
      <xdr:col>16</xdr:col>
      <xdr:colOff>31750</xdr:colOff>
      <xdr:row>9</xdr:row>
      <xdr:rowOff>58207</xdr:rowOff>
    </xdr:from>
    <xdr:to>
      <xdr:col>16</xdr:col>
      <xdr:colOff>256571</xdr:colOff>
      <xdr:row>10</xdr:row>
      <xdr:rowOff>159869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7042" y="2137832"/>
          <a:ext cx="227542" cy="305467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238124</xdr:colOff>
      <xdr:row>9</xdr:row>
      <xdr:rowOff>164040</xdr:rowOff>
    </xdr:from>
    <xdr:to>
      <xdr:col>17</xdr:col>
      <xdr:colOff>277487</xdr:colOff>
      <xdr:row>10</xdr:row>
      <xdr:rowOff>150207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3416" y="2243665"/>
          <a:ext cx="311808" cy="185209"/>
        </a:xfrm>
        <a:prstGeom prst="rect">
          <a:avLst/>
        </a:prstGeom>
      </xdr:spPr>
    </xdr:pic>
    <xdr:clientData/>
  </xdr:twoCellAnchor>
  <xdr:twoCellAnchor editAs="oneCell">
    <xdr:from>
      <xdr:col>18</xdr:col>
      <xdr:colOff>26459</xdr:colOff>
      <xdr:row>9</xdr:row>
      <xdr:rowOff>134409</xdr:rowOff>
    </xdr:from>
    <xdr:to>
      <xdr:col>18</xdr:col>
      <xdr:colOff>256722</xdr:colOff>
      <xdr:row>10</xdr:row>
      <xdr:rowOff>141134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5259" y="2201334"/>
          <a:ext cx="227541" cy="209471"/>
        </a:xfrm>
        <a:prstGeom prst="rect">
          <a:avLst/>
        </a:prstGeom>
      </xdr:spPr>
    </xdr:pic>
    <xdr:clientData/>
  </xdr:twoCellAnchor>
  <xdr:twoCellAnchor editAs="oneCell">
    <xdr:from>
      <xdr:col>19</xdr:col>
      <xdr:colOff>24340</xdr:colOff>
      <xdr:row>9</xdr:row>
      <xdr:rowOff>142876</xdr:rowOff>
    </xdr:from>
    <xdr:to>
      <xdr:col>20</xdr:col>
      <xdr:colOff>10129</xdr:colOff>
      <xdr:row>10</xdr:row>
      <xdr:rowOff>143892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9365" y="2209801"/>
          <a:ext cx="259293" cy="203762"/>
        </a:xfrm>
        <a:prstGeom prst="rect">
          <a:avLst/>
        </a:prstGeom>
      </xdr:spPr>
    </xdr:pic>
    <xdr:clientData/>
  </xdr:twoCellAnchor>
  <xdr:twoCellAnchor editAs="oneCell">
    <xdr:from>
      <xdr:col>20</xdr:col>
      <xdr:colOff>31750</xdr:colOff>
      <xdr:row>9</xdr:row>
      <xdr:rowOff>102404</xdr:rowOff>
    </xdr:from>
    <xdr:to>
      <xdr:col>20</xdr:col>
      <xdr:colOff>245608</xdr:colOff>
      <xdr:row>10</xdr:row>
      <xdr:rowOff>143498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7708" y="2182029"/>
          <a:ext cx="206375" cy="244898"/>
        </a:xfrm>
        <a:prstGeom prst="rect">
          <a:avLst/>
        </a:prstGeom>
      </xdr:spPr>
    </xdr:pic>
    <xdr:clientData/>
  </xdr:twoCellAnchor>
  <xdr:twoCellAnchor editAs="oneCell">
    <xdr:from>
      <xdr:col>21</xdr:col>
      <xdr:colOff>21167</xdr:colOff>
      <xdr:row>9</xdr:row>
      <xdr:rowOff>60182</xdr:rowOff>
    </xdr:from>
    <xdr:to>
      <xdr:col>21</xdr:col>
      <xdr:colOff>256721</xdr:colOff>
      <xdr:row>10</xdr:row>
      <xdr:rowOff>150876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2292" y="2139807"/>
          <a:ext cx="232832" cy="291777"/>
        </a:xfrm>
        <a:prstGeom prst="rect">
          <a:avLst/>
        </a:prstGeom>
      </xdr:spPr>
    </xdr:pic>
    <xdr:clientData/>
  </xdr:twoCellAnchor>
  <xdr:twoCellAnchor editAs="oneCell">
    <xdr:from>
      <xdr:col>22</xdr:col>
      <xdr:colOff>37040</xdr:colOff>
      <xdr:row>9</xdr:row>
      <xdr:rowOff>100374</xdr:rowOff>
    </xdr:from>
    <xdr:to>
      <xdr:col>22</xdr:col>
      <xdr:colOff>264583</xdr:colOff>
      <xdr:row>10</xdr:row>
      <xdr:rowOff>150207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2" y="2179999"/>
          <a:ext cx="227543" cy="248875"/>
        </a:xfrm>
        <a:prstGeom prst="rect">
          <a:avLst/>
        </a:prstGeom>
      </xdr:spPr>
    </xdr:pic>
    <xdr:clientData/>
  </xdr:twoCellAnchor>
  <xdr:twoCellAnchor editAs="oneCell">
    <xdr:from>
      <xdr:col>22</xdr:col>
      <xdr:colOff>280457</xdr:colOff>
      <xdr:row>9</xdr:row>
      <xdr:rowOff>75124</xdr:rowOff>
    </xdr:from>
    <xdr:to>
      <xdr:col>23</xdr:col>
      <xdr:colOff>278039</xdr:colOff>
      <xdr:row>10</xdr:row>
      <xdr:rowOff>153839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49" y="2154749"/>
          <a:ext cx="285751" cy="279798"/>
        </a:xfrm>
        <a:prstGeom prst="rect">
          <a:avLst/>
        </a:prstGeom>
      </xdr:spPr>
    </xdr:pic>
    <xdr:clientData/>
  </xdr:twoCellAnchor>
  <xdr:twoCellAnchor editAs="oneCell">
    <xdr:from>
      <xdr:col>24</xdr:col>
      <xdr:colOff>5290</xdr:colOff>
      <xdr:row>9</xdr:row>
      <xdr:rowOff>121710</xdr:rowOff>
    </xdr:from>
    <xdr:to>
      <xdr:col>25</xdr:col>
      <xdr:colOff>11439</xdr:colOff>
      <xdr:row>10</xdr:row>
      <xdr:rowOff>132143</xdr:rowOff>
    </xdr:to>
    <xdr:pic>
      <xdr:nvPicPr>
        <xdr:cNvPr id="74176" name="Imagem 74175">
          <a:extLst>
            <a:ext uri="{FF2B5EF4-FFF2-40B4-BE49-F238E27FC236}">
              <a16:creationId xmlns:a16="http://schemas.microsoft.com/office/drawing/2014/main" id="{00000000-0008-0000-0300-0000C0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3082" y="2201335"/>
          <a:ext cx="278594" cy="216958"/>
        </a:xfrm>
        <a:prstGeom prst="rect">
          <a:avLst/>
        </a:prstGeom>
      </xdr:spPr>
    </xdr:pic>
    <xdr:clientData/>
  </xdr:twoCellAnchor>
  <xdr:twoCellAnchor editAs="oneCell">
    <xdr:from>
      <xdr:col>25</xdr:col>
      <xdr:colOff>15876</xdr:colOff>
      <xdr:row>9</xdr:row>
      <xdr:rowOff>111124</xdr:rowOff>
    </xdr:from>
    <xdr:to>
      <xdr:col>25</xdr:col>
      <xdr:colOff>246052</xdr:colOff>
      <xdr:row>10</xdr:row>
      <xdr:rowOff>150207</xdr:rowOff>
    </xdr:to>
    <xdr:pic>
      <xdr:nvPicPr>
        <xdr:cNvPr id="74177" name="Imagem 74176">
          <a:extLst>
            <a:ext uri="{FF2B5EF4-FFF2-40B4-BE49-F238E27FC236}">
              <a16:creationId xmlns:a16="http://schemas.microsoft.com/office/drawing/2014/main" id="{00000000-0008-0000-0300-0000C1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8834" y="2190749"/>
          <a:ext cx="235618" cy="238125"/>
        </a:xfrm>
        <a:prstGeom prst="rect">
          <a:avLst/>
        </a:prstGeom>
      </xdr:spPr>
    </xdr:pic>
    <xdr:clientData/>
  </xdr:twoCellAnchor>
  <xdr:twoCellAnchor editAs="oneCell">
    <xdr:from>
      <xdr:col>26</xdr:col>
      <xdr:colOff>37041</xdr:colOff>
      <xdr:row>9</xdr:row>
      <xdr:rowOff>105834</xdr:rowOff>
    </xdr:from>
    <xdr:to>
      <xdr:col>26</xdr:col>
      <xdr:colOff>240349</xdr:colOff>
      <xdr:row>10</xdr:row>
      <xdr:rowOff>133327</xdr:rowOff>
    </xdr:to>
    <xdr:pic>
      <xdr:nvPicPr>
        <xdr:cNvPr id="74178" name="Imagem 74177">
          <a:extLst>
            <a:ext uri="{FF2B5EF4-FFF2-40B4-BE49-F238E27FC236}">
              <a16:creationId xmlns:a16="http://schemas.microsoft.com/office/drawing/2014/main" id="{00000000-0008-0000-0300-0000C2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5166" y="2185459"/>
          <a:ext cx="200587" cy="234018"/>
        </a:xfrm>
        <a:prstGeom prst="rect">
          <a:avLst/>
        </a:prstGeom>
      </xdr:spPr>
    </xdr:pic>
    <xdr:clientData/>
  </xdr:twoCellAnchor>
  <xdr:twoCellAnchor editAs="oneCell">
    <xdr:from>
      <xdr:col>27</xdr:col>
      <xdr:colOff>15874</xdr:colOff>
      <xdr:row>9</xdr:row>
      <xdr:rowOff>121708</xdr:rowOff>
    </xdr:from>
    <xdr:to>
      <xdr:col>27</xdr:col>
      <xdr:colOff>248855</xdr:colOff>
      <xdr:row>10</xdr:row>
      <xdr:rowOff>143015</xdr:rowOff>
    </xdr:to>
    <xdr:pic>
      <xdr:nvPicPr>
        <xdr:cNvPr id="74179" name="Imagem 74178">
          <a:extLst>
            <a:ext uri="{FF2B5EF4-FFF2-40B4-BE49-F238E27FC236}">
              <a16:creationId xmlns:a16="http://schemas.microsoft.com/office/drawing/2014/main" id="{00000000-0008-0000-0300-0000C3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166" y="2201333"/>
          <a:ext cx="232981" cy="219668"/>
        </a:xfrm>
        <a:prstGeom prst="rect">
          <a:avLst/>
        </a:prstGeom>
      </xdr:spPr>
    </xdr:pic>
    <xdr:clientData/>
  </xdr:twoCellAnchor>
  <xdr:twoCellAnchor editAs="oneCell">
    <xdr:from>
      <xdr:col>28</xdr:col>
      <xdr:colOff>20106</xdr:colOff>
      <xdr:row>9</xdr:row>
      <xdr:rowOff>125943</xdr:rowOff>
    </xdr:from>
    <xdr:to>
      <xdr:col>28</xdr:col>
      <xdr:colOff>247645</xdr:colOff>
      <xdr:row>10</xdr:row>
      <xdr:rowOff>141807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8564" y="2205568"/>
          <a:ext cx="232981" cy="219668"/>
        </a:xfrm>
        <a:prstGeom prst="rect">
          <a:avLst/>
        </a:prstGeom>
      </xdr:spPr>
    </xdr:pic>
    <xdr:clientData/>
  </xdr:twoCellAnchor>
  <xdr:twoCellAnchor editAs="oneCell">
    <xdr:from>
      <xdr:col>28</xdr:col>
      <xdr:colOff>264584</xdr:colOff>
      <xdr:row>9</xdr:row>
      <xdr:rowOff>105834</xdr:rowOff>
    </xdr:from>
    <xdr:to>
      <xdr:col>30</xdr:col>
      <xdr:colOff>9529</xdr:colOff>
      <xdr:row>10</xdr:row>
      <xdr:rowOff>150209</xdr:rowOff>
    </xdr:to>
    <xdr:pic>
      <xdr:nvPicPr>
        <xdr:cNvPr id="74180" name="Imagem 74179">
          <a:extLst>
            <a:ext uri="{FF2B5EF4-FFF2-40B4-BE49-F238E27FC236}">
              <a16:creationId xmlns:a16="http://schemas.microsoft.com/office/drawing/2014/main" id="{00000000-0008-0000-0300-0000C4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042" y="2185459"/>
          <a:ext cx="298001" cy="243417"/>
        </a:xfrm>
        <a:prstGeom prst="rect">
          <a:avLst/>
        </a:prstGeom>
      </xdr:spPr>
    </xdr:pic>
    <xdr:clientData/>
  </xdr:twoCellAnchor>
  <xdr:twoCellAnchor editAs="oneCell">
    <xdr:from>
      <xdr:col>30</xdr:col>
      <xdr:colOff>5290</xdr:colOff>
      <xdr:row>9</xdr:row>
      <xdr:rowOff>111126</xdr:rowOff>
    </xdr:from>
    <xdr:to>
      <xdr:col>31</xdr:col>
      <xdr:colOff>20611</xdr:colOff>
      <xdr:row>10</xdr:row>
      <xdr:rowOff>144918</xdr:rowOff>
    </xdr:to>
    <xdr:pic>
      <xdr:nvPicPr>
        <xdr:cNvPr id="74181" name="Imagem 74180">
          <a:extLst>
            <a:ext uri="{FF2B5EF4-FFF2-40B4-BE49-F238E27FC236}">
              <a16:creationId xmlns:a16="http://schemas.microsoft.com/office/drawing/2014/main" id="{00000000-0008-0000-0300-0000C5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082" y="2190751"/>
          <a:ext cx="285045" cy="232834"/>
        </a:xfrm>
        <a:prstGeom prst="rect">
          <a:avLst/>
        </a:prstGeom>
      </xdr:spPr>
    </xdr:pic>
    <xdr:clientData/>
  </xdr:twoCellAnchor>
  <xdr:twoCellAnchor editAs="oneCell">
    <xdr:from>
      <xdr:col>31</xdr:col>
      <xdr:colOff>9792</xdr:colOff>
      <xdr:row>9</xdr:row>
      <xdr:rowOff>89958</xdr:rowOff>
    </xdr:from>
    <xdr:to>
      <xdr:col>31</xdr:col>
      <xdr:colOff>275094</xdr:colOff>
      <xdr:row>10</xdr:row>
      <xdr:rowOff>161471</xdr:rowOff>
    </xdr:to>
    <xdr:pic>
      <xdr:nvPicPr>
        <xdr:cNvPr id="74182" name="Imagem 74181">
          <a:extLst>
            <a:ext uri="{FF2B5EF4-FFF2-40B4-BE49-F238E27FC236}">
              <a16:creationId xmlns:a16="http://schemas.microsoft.com/office/drawing/2014/main" id="{00000000-0008-0000-0300-0000C6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3750" y="2169583"/>
          <a:ext cx="262581" cy="269875"/>
        </a:xfrm>
        <a:prstGeom prst="rect">
          <a:avLst/>
        </a:prstGeom>
      </xdr:spPr>
    </xdr:pic>
    <xdr:clientData/>
  </xdr:twoCellAnchor>
  <xdr:twoCellAnchor editAs="oneCell">
    <xdr:from>
      <xdr:col>32</xdr:col>
      <xdr:colOff>26458</xdr:colOff>
      <xdr:row>9</xdr:row>
      <xdr:rowOff>105831</xdr:rowOff>
    </xdr:from>
    <xdr:to>
      <xdr:col>32</xdr:col>
      <xdr:colOff>264357</xdr:colOff>
      <xdr:row>10</xdr:row>
      <xdr:rowOff>161470</xdr:rowOff>
    </xdr:to>
    <xdr:pic>
      <xdr:nvPicPr>
        <xdr:cNvPr id="74183" name="Imagem 74182">
          <a:extLst>
            <a:ext uri="{FF2B5EF4-FFF2-40B4-BE49-F238E27FC236}">
              <a16:creationId xmlns:a16="http://schemas.microsoft.com/office/drawing/2014/main" id="{00000000-0008-0000-0300-0000C7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5583" y="2185456"/>
          <a:ext cx="230415" cy="254001"/>
        </a:xfrm>
        <a:prstGeom prst="rect">
          <a:avLst/>
        </a:prstGeom>
      </xdr:spPr>
    </xdr:pic>
    <xdr:clientData/>
  </xdr:twoCellAnchor>
  <xdr:twoCellAnchor editAs="oneCell">
    <xdr:from>
      <xdr:col>33</xdr:col>
      <xdr:colOff>15874</xdr:colOff>
      <xdr:row>9</xdr:row>
      <xdr:rowOff>31750</xdr:rowOff>
    </xdr:from>
    <xdr:to>
      <xdr:col>33</xdr:col>
      <xdr:colOff>258517</xdr:colOff>
      <xdr:row>10</xdr:row>
      <xdr:rowOff>181514</xdr:rowOff>
    </xdr:to>
    <xdr:pic>
      <xdr:nvPicPr>
        <xdr:cNvPr id="74187" name="Imagem 74186">
          <a:extLst>
            <a:ext uri="{FF2B5EF4-FFF2-40B4-BE49-F238E27FC236}">
              <a16:creationId xmlns:a16="http://schemas.microsoft.com/office/drawing/2014/main" id="{00000000-0008-0000-0300-0000CB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0166" y="2111375"/>
          <a:ext cx="245364" cy="353568"/>
        </a:xfrm>
        <a:prstGeom prst="rect">
          <a:avLst/>
        </a:prstGeom>
      </xdr:spPr>
    </xdr:pic>
    <xdr:clientData/>
  </xdr:twoCellAnchor>
  <xdr:twoCellAnchor editAs="oneCell">
    <xdr:from>
      <xdr:col>34</xdr:col>
      <xdr:colOff>5292</xdr:colOff>
      <xdr:row>9</xdr:row>
      <xdr:rowOff>58207</xdr:rowOff>
    </xdr:from>
    <xdr:to>
      <xdr:col>35</xdr:col>
      <xdr:colOff>11670</xdr:colOff>
      <xdr:row>10</xdr:row>
      <xdr:rowOff>144916</xdr:rowOff>
    </xdr:to>
    <xdr:pic>
      <xdr:nvPicPr>
        <xdr:cNvPr id="74188" name="Imagem 74187">
          <a:extLst>
            <a:ext uri="{FF2B5EF4-FFF2-40B4-BE49-F238E27FC236}">
              <a16:creationId xmlns:a16="http://schemas.microsoft.com/office/drawing/2014/main" id="{00000000-0008-0000-0300-0000CC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4750" y="2137832"/>
          <a:ext cx="278824" cy="285751"/>
        </a:xfrm>
        <a:prstGeom prst="rect">
          <a:avLst/>
        </a:prstGeom>
      </xdr:spPr>
    </xdr:pic>
    <xdr:clientData/>
  </xdr:twoCellAnchor>
  <xdr:twoCellAnchor editAs="oneCell">
    <xdr:from>
      <xdr:col>35</xdr:col>
      <xdr:colOff>31751</xdr:colOff>
      <xdr:row>9</xdr:row>
      <xdr:rowOff>31749</xdr:rowOff>
    </xdr:from>
    <xdr:to>
      <xdr:col>35</xdr:col>
      <xdr:colOff>246685</xdr:colOff>
      <xdr:row>10</xdr:row>
      <xdr:rowOff>190499</xdr:rowOff>
    </xdr:to>
    <xdr:pic>
      <xdr:nvPicPr>
        <xdr:cNvPr id="74191" name="Imagem 74190">
          <a:extLst>
            <a:ext uri="{FF2B5EF4-FFF2-40B4-BE49-F238E27FC236}">
              <a16:creationId xmlns:a16="http://schemas.microsoft.com/office/drawing/2014/main" id="{00000000-0008-0000-0300-0000CF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6376" y="2111374"/>
          <a:ext cx="220376" cy="359833"/>
        </a:xfrm>
        <a:prstGeom prst="rect">
          <a:avLst/>
        </a:prstGeom>
      </xdr:spPr>
    </xdr:pic>
    <xdr:clientData/>
  </xdr:twoCellAnchor>
  <xdr:twoCellAnchor editAs="oneCell">
    <xdr:from>
      <xdr:col>36</xdr:col>
      <xdr:colOff>10581</xdr:colOff>
      <xdr:row>9</xdr:row>
      <xdr:rowOff>15876</xdr:rowOff>
    </xdr:from>
    <xdr:to>
      <xdr:col>36</xdr:col>
      <xdr:colOff>278510</xdr:colOff>
      <xdr:row>10</xdr:row>
      <xdr:rowOff>182639</xdr:rowOff>
    </xdr:to>
    <xdr:pic>
      <xdr:nvPicPr>
        <xdr:cNvPr id="74192" name="Imagem 74191">
          <a:extLst>
            <a:ext uri="{FF2B5EF4-FFF2-40B4-BE49-F238E27FC236}">
              <a16:creationId xmlns:a16="http://schemas.microsoft.com/office/drawing/2014/main" id="{00000000-0008-0000-0300-0000D0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0373" y="2095501"/>
          <a:ext cx="259765" cy="365124"/>
        </a:xfrm>
        <a:prstGeom prst="rect">
          <a:avLst/>
        </a:prstGeom>
      </xdr:spPr>
    </xdr:pic>
    <xdr:clientData/>
  </xdr:twoCellAnchor>
  <xdr:twoCellAnchor editAs="oneCell">
    <xdr:from>
      <xdr:col>36</xdr:col>
      <xdr:colOff>243416</xdr:colOff>
      <xdr:row>9</xdr:row>
      <xdr:rowOff>84667</xdr:rowOff>
    </xdr:from>
    <xdr:to>
      <xdr:col>38</xdr:col>
      <xdr:colOff>29399</xdr:colOff>
      <xdr:row>10</xdr:row>
      <xdr:rowOff>182173</xdr:rowOff>
    </xdr:to>
    <xdr:pic>
      <xdr:nvPicPr>
        <xdr:cNvPr id="74197" name="Imagem 74196">
          <a:extLst>
            <a:ext uri="{FF2B5EF4-FFF2-40B4-BE49-F238E27FC236}">
              <a16:creationId xmlns:a16="http://schemas.microsoft.com/office/drawing/2014/main" id="{00000000-0008-0000-0300-0000D5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3208" y="2164292"/>
          <a:ext cx="333594" cy="295867"/>
        </a:xfrm>
        <a:prstGeom prst="rect">
          <a:avLst/>
        </a:prstGeom>
      </xdr:spPr>
    </xdr:pic>
    <xdr:clientData/>
  </xdr:twoCellAnchor>
  <xdr:twoCellAnchor editAs="oneCell">
    <xdr:from>
      <xdr:col>39</xdr:col>
      <xdr:colOff>3781</xdr:colOff>
      <xdr:row>9</xdr:row>
      <xdr:rowOff>58209</xdr:rowOff>
    </xdr:from>
    <xdr:to>
      <xdr:col>40</xdr:col>
      <xdr:colOff>10046</xdr:colOff>
      <xdr:row>10</xdr:row>
      <xdr:rowOff>179567</xdr:rowOff>
    </xdr:to>
    <xdr:pic>
      <xdr:nvPicPr>
        <xdr:cNvPr id="74198" name="Imagem 74197">
          <a:extLst>
            <a:ext uri="{FF2B5EF4-FFF2-40B4-BE49-F238E27FC236}">
              <a16:creationId xmlns:a16="http://schemas.microsoft.com/office/drawing/2014/main" id="{00000000-0008-0000-0300-0000D6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9073" y="2137834"/>
          <a:ext cx="278710" cy="325162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72</xdr:row>
      <xdr:rowOff>190500</xdr:rowOff>
    </xdr:from>
    <xdr:to>
      <xdr:col>7</xdr:col>
      <xdr:colOff>190500</xdr:colOff>
      <xdr:row>78</xdr:row>
      <xdr:rowOff>9525</xdr:rowOff>
    </xdr:to>
    <xdr:grpSp>
      <xdr:nvGrpSpPr>
        <xdr:cNvPr id="52" name="Grupo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GrpSpPr/>
      </xdr:nvGrpSpPr>
      <xdr:grpSpPr>
        <a:xfrm>
          <a:off x="277586" y="14537871"/>
          <a:ext cx="2329543" cy="907597"/>
          <a:chOff x="1181100" y="8543925"/>
          <a:chExt cx="1866901" cy="971550"/>
        </a:xfrm>
      </xdr:grpSpPr>
      <xdr:sp macro="" textlink="">
        <xdr:nvSpPr>
          <xdr:cNvPr id="53" name="Text Box 5474">
            <a:extLst>
              <a:ext uri="{FF2B5EF4-FFF2-40B4-BE49-F238E27FC236}">
                <a16:creationId xmlns:a16="http://schemas.microsoft.com/office/drawing/2014/main" id="{00000000-0008-0000-0300-00003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43027" y="8543925"/>
            <a:ext cx="1533524" cy="2476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36000" tIns="46800" rIns="90000" bIns="46800" anchor="t" upright="1"/>
          <a:lstStyle/>
          <a:p>
            <a:pPr algn="l" rtl="0">
              <a:defRPr sz="1000"/>
            </a:pPr>
            <a:r>
              <a:rPr lang="pt-PT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Dados já estabelecidos</a:t>
            </a:r>
          </a:p>
        </xdr:txBody>
      </xdr:sp>
      <xdr:sp macro="" textlink="">
        <xdr:nvSpPr>
          <xdr:cNvPr id="54" name="Text Box 5475">
            <a:extLst>
              <a:ext uri="{FF2B5EF4-FFF2-40B4-BE49-F238E27FC236}">
                <a16:creationId xmlns:a16="http://schemas.microsoft.com/office/drawing/2014/main" id="{00000000-0008-0000-0300-00003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43025" y="8791575"/>
            <a:ext cx="1571625" cy="304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36000" tIns="46800" rIns="90000" bIns="46800" anchor="t" upright="1"/>
          <a:lstStyle/>
          <a:p>
            <a:pPr algn="l" rtl="0">
              <a:defRPr sz="1000"/>
            </a:pPr>
            <a:r>
              <a:rPr lang="pt-PT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Imposições ou decisões</a:t>
            </a:r>
          </a:p>
        </xdr:txBody>
      </xdr:sp>
      <xdr:sp macro="" textlink="">
        <xdr:nvSpPr>
          <xdr:cNvPr id="55" name="Text Box 5476">
            <a:extLst>
              <a:ext uri="{FF2B5EF4-FFF2-40B4-BE49-F238E27FC236}">
                <a16:creationId xmlns:a16="http://schemas.microsoft.com/office/drawing/2014/main" id="{00000000-0008-0000-0300-00003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43027" y="9020175"/>
            <a:ext cx="1704974" cy="304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36000" tIns="46800" rIns="90000" bIns="46800" anchor="t" upright="1"/>
          <a:lstStyle/>
          <a:p>
            <a:pPr algn="l" rtl="0">
              <a:defRPr sz="1000"/>
            </a:pPr>
            <a:r>
              <a:rPr lang="pt-PT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Calculado com fórmulas</a:t>
            </a:r>
          </a:p>
        </xdr:txBody>
      </xdr:sp>
      <xdr:sp macro="" textlink="">
        <xdr:nvSpPr>
          <xdr:cNvPr id="56" name="Text Box 5477">
            <a:extLst>
              <a:ext uri="{FF2B5EF4-FFF2-40B4-BE49-F238E27FC236}">
                <a16:creationId xmlns:a16="http://schemas.microsoft.com/office/drawing/2014/main" id="{00000000-0008-0000-0300-00003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43024" y="9258300"/>
            <a:ext cx="1666875" cy="2571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36000" tIns="46800" rIns="90000" bIns="46800" anchor="t" upright="1"/>
          <a:lstStyle/>
          <a:p>
            <a:pPr algn="l" rtl="0">
              <a:defRPr sz="1000"/>
            </a:pPr>
            <a:r>
              <a:rPr lang="pt-PT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Tabelas de especificações</a:t>
            </a:r>
          </a:p>
        </xdr:txBody>
      </xdr:sp>
      <xdr:sp macro="" textlink="">
        <xdr:nvSpPr>
          <xdr:cNvPr id="57" name="Rectangle 10">
            <a:extLst>
              <a:ext uri="{FF2B5EF4-FFF2-40B4-BE49-F238E27FC236}">
                <a16:creationId xmlns:a16="http://schemas.microsoft.com/office/drawing/2014/main" id="{00000000-0008-0000-0300-000039000000}"/>
              </a:ext>
            </a:extLst>
          </xdr:cNvPr>
          <xdr:cNvSpPr>
            <a:spLocks noChangeArrowheads="1"/>
          </xdr:cNvSpPr>
        </xdr:nvSpPr>
        <xdr:spPr bwMode="auto">
          <a:xfrm>
            <a:off x="1181100" y="9267825"/>
            <a:ext cx="142875" cy="180975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>
            <a:noFill/>
          </a:ln>
          <a:effectLst>
            <a:prstShdw prst="shdw13" dist="53882" dir="13500000">
              <a:srgbClr val="808080"/>
            </a:prstShdw>
          </a:effectLst>
        </xdr:spPr>
      </xdr:sp>
      <xdr:sp macro="" textlink="">
        <xdr:nvSpPr>
          <xdr:cNvPr id="58" name="Rectangle 7">
            <a:extLst>
              <a:ext uri="{FF2B5EF4-FFF2-40B4-BE49-F238E27FC236}">
                <a16:creationId xmlns:a16="http://schemas.microsoft.com/office/drawing/2014/main" id="{00000000-0008-0000-0300-00003A000000}"/>
              </a:ext>
            </a:extLst>
          </xdr:cNvPr>
          <xdr:cNvSpPr>
            <a:spLocks noChangeArrowheads="1"/>
          </xdr:cNvSpPr>
        </xdr:nvSpPr>
        <xdr:spPr bwMode="auto">
          <a:xfrm>
            <a:off x="1181100" y="9039225"/>
            <a:ext cx="142875" cy="180975"/>
          </a:xfrm>
          <a:prstGeom prst="rect">
            <a:avLst/>
          </a:prstGeom>
          <a:solidFill>
            <a:schemeClr val="bg2">
              <a:lumMod val="90000"/>
            </a:schemeClr>
          </a:solidFill>
          <a:ln>
            <a:noFill/>
          </a:ln>
          <a:effectLst>
            <a:prstShdw prst="shdw13" dist="53882" dir="13500000">
              <a:srgbClr val="808080"/>
            </a:prstShdw>
          </a:effectLst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9" name="Rectangle 8">
            <a:extLst>
              <a:ext uri="{FF2B5EF4-FFF2-40B4-BE49-F238E27FC236}">
                <a16:creationId xmlns:a16="http://schemas.microsoft.com/office/drawing/2014/main" id="{00000000-0008-0000-0300-00003B000000}"/>
              </a:ext>
            </a:extLst>
          </xdr:cNvPr>
          <xdr:cNvSpPr>
            <a:spLocks noChangeArrowheads="1"/>
          </xdr:cNvSpPr>
        </xdr:nvSpPr>
        <xdr:spPr bwMode="auto">
          <a:xfrm>
            <a:off x="1181100" y="8801100"/>
            <a:ext cx="152400" cy="20002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  <a:effectLst>
            <a:prstShdw prst="shdw13" dist="53882" dir="13500000">
              <a:srgbClr val="808080"/>
            </a:prstShdw>
          </a:effectLst>
        </xdr:spPr>
      </xdr:sp>
      <xdr:sp macro="" textlink="">
        <xdr:nvSpPr>
          <xdr:cNvPr id="60" name="Rectangle 9">
            <a:extLst>
              <a:ext uri="{FF2B5EF4-FFF2-40B4-BE49-F238E27FC236}">
                <a16:creationId xmlns:a16="http://schemas.microsoft.com/office/drawing/2014/main" id="{00000000-0008-0000-0300-00003C000000}"/>
              </a:ext>
            </a:extLst>
          </xdr:cNvPr>
          <xdr:cNvSpPr>
            <a:spLocks noChangeArrowheads="1"/>
          </xdr:cNvSpPr>
        </xdr:nvSpPr>
        <xdr:spPr bwMode="auto">
          <a:xfrm>
            <a:off x="1181100" y="8582025"/>
            <a:ext cx="142875" cy="16192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noFill/>
          </a:ln>
          <a:effectLst>
            <a:prstShdw prst="shdw13" dist="53882" dir="13500000">
              <a:srgbClr val="808080"/>
            </a:prstShdw>
          </a:effectLst>
        </xdr:spPr>
      </xdr:sp>
    </xdr:grpSp>
    <xdr:clientData/>
  </xdr:twoCellAnchor>
  <xdr:twoCellAnchor editAs="oneCell">
    <xdr:from>
      <xdr:col>43</xdr:col>
      <xdr:colOff>70757</xdr:colOff>
      <xdr:row>11</xdr:row>
      <xdr:rowOff>54425</xdr:rowOff>
    </xdr:from>
    <xdr:to>
      <xdr:col>69</xdr:col>
      <xdr:colOff>287792</xdr:colOff>
      <xdr:row>78</xdr:row>
      <xdr:rowOff>94538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5514" y="2525482"/>
          <a:ext cx="8251372" cy="13010441"/>
        </a:xfrm>
        <a:prstGeom prst="rect">
          <a:avLst/>
        </a:prstGeom>
      </xdr:spPr>
    </xdr:pic>
    <xdr:clientData/>
  </xdr:twoCellAnchor>
  <xdr:twoCellAnchor editAs="oneCell">
    <xdr:from>
      <xdr:col>70</xdr:col>
      <xdr:colOff>208643</xdr:colOff>
      <xdr:row>46</xdr:row>
      <xdr:rowOff>103544</xdr:rowOff>
    </xdr:from>
    <xdr:to>
      <xdr:col>103</xdr:col>
      <xdr:colOff>18649</xdr:colOff>
      <xdr:row>70</xdr:row>
      <xdr:rowOff>135392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60972" y="9481587"/>
          <a:ext cx="5595763" cy="4620857"/>
        </a:xfrm>
        <a:prstGeom prst="rect">
          <a:avLst/>
        </a:prstGeom>
      </xdr:spPr>
    </xdr:pic>
    <xdr:clientData/>
  </xdr:twoCellAnchor>
  <xdr:twoCellAnchor editAs="oneCell">
    <xdr:from>
      <xdr:col>70</xdr:col>
      <xdr:colOff>208643</xdr:colOff>
      <xdr:row>12</xdr:row>
      <xdr:rowOff>35378</xdr:rowOff>
    </xdr:from>
    <xdr:to>
      <xdr:col>107</xdr:col>
      <xdr:colOff>419884</xdr:colOff>
      <xdr:row>45</xdr:row>
      <xdr:rowOff>97291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60972" y="2751364"/>
          <a:ext cx="8604807" cy="6523265"/>
        </a:xfrm>
        <a:prstGeom prst="rect">
          <a:avLst/>
        </a:prstGeom>
      </xdr:spPr>
    </xdr:pic>
    <xdr:clientData/>
  </xdr:twoCellAnchor>
  <xdr:twoCellAnchor editAs="oneCell">
    <xdr:from>
      <xdr:col>38</xdr:col>
      <xdr:colOff>13997</xdr:colOff>
      <xdr:row>9</xdr:row>
      <xdr:rowOff>18659</xdr:rowOff>
    </xdr:from>
    <xdr:to>
      <xdr:col>38</xdr:col>
      <xdr:colOff>275631</xdr:colOff>
      <xdr:row>11</xdr:row>
      <xdr:rowOff>7296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519" y="2068284"/>
          <a:ext cx="256872" cy="409972"/>
        </a:xfrm>
        <a:prstGeom prst="rect">
          <a:avLst/>
        </a:prstGeom>
      </xdr:spPr>
    </xdr:pic>
    <xdr:clientData/>
  </xdr:twoCellAnchor>
  <xdr:twoCellAnchor editAs="oneCell">
    <xdr:from>
      <xdr:col>48</xdr:col>
      <xdr:colOff>274476</xdr:colOff>
      <xdr:row>73</xdr:row>
      <xdr:rowOff>108856</xdr:rowOff>
    </xdr:from>
    <xdr:to>
      <xdr:col>49</xdr:col>
      <xdr:colOff>199334</xdr:colOff>
      <xdr:row>75</xdr:row>
      <xdr:rowOff>162807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4619" y="14646727"/>
          <a:ext cx="256872" cy="408418"/>
        </a:xfrm>
        <a:prstGeom prst="rect">
          <a:avLst/>
        </a:prstGeom>
      </xdr:spPr>
    </xdr:pic>
    <xdr:clientData/>
  </xdr:twoCellAnchor>
  <xdr:twoCellAnchor editAs="oneCell">
    <xdr:from>
      <xdr:col>50</xdr:col>
      <xdr:colOff>9165</xdr:colOff>
      <xdr:row>68</xdr:row>
      <xdr:rowOff>162133</xdr:rowOff>
    </xdr:from>
    <xdr:to>
      <xdr:col>50</xdr:col>
      <xdr:colOff>294311</xdr:colOff>
      <xdr:row>71</xdr:row>
      <xdr:rowOff>18426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7193" y="13762444"/>
          <a:ext cx="285146" cy="425422"/>
        </a:xfrm>
        <a:prstGeom prst="rect">
          <a:avLst/>
        </a:prstGeom>
      </xdr:spPr>
    </xdr:pic>
    <xdr:clientData/>
  </xdr:twoCellAnchor>
  <xdr:twoCellAnchor editAs="oneCell">
    <xdr:from>
      <xdr:col>42</xdr:col>
      <xdr:colOff>57150</xdr:colOff>
      <xdr:row>2</xdr:row>
      <xdr:rowOff>66675</xdr:rowOff>
    </xdr:from>
    <xdr:to>
      <xdr:col>47</xdr:col>
      <xdr:colOff>164255</xdr:colOff>
      <xdr:row>6</xdr:row>
      <xdr:rowOff>209550</xdr:rowOff>
    </xdr:to>
    <xdr:pic>
      <xdr:nvPicPr>
        <xdr:cNvPr id="74201" name="Imagem 74200">
          <a:extLst>
            <a:ext uri="{FF2B5EF4-FFF2-40B4-BE49-F238E27FC236}">
              <a16:creationId xmlns:a16="http://schemas.microsoft.com/office/drawing/2014/main" id="{00000000-0008-0000-0300-0000D92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675" y="400050"/>
          <a:ext cx="1483468" cy="1162050"/>
        </a:xfrm>
        <a:prstGeom prst="rect">
          <a:avLst/>
        </a:prstGeom>
      </xdr:spPr>
    </xdr:pic>
    <xdr:clientData/>
  </xdr:twoCellAnchor>
  <xdr:twoCellAnchor editAs="oneCell">
    <xdr:from>
      <xdr:col>96</xdr:col>
      <xdr:colOff>447676</xdr:colOff>
      <xdr:row>17</xdr:row>
      <xdr:rowOff>28575</xdr:rowOff>
    </xdr:from>
    <xdr:to>
      <xdr:col>98</xdr:col>
      <xdr:colOff>189082</xdr:colOff>
      <xdr:row>20</xdr:row>
      <xdr:rowOff>180975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07476" y="3771900"/>
          <a:ext cx="960606" cy="752475"/>
        </a:xfrm>
        <a:prstGeom prst="rect">
          <a:avLst/>
        </a:prstGeom>
      </xdr:spPr>
    </xdr:pic>
    <xdr:clientData/>
  </xdr:twoCellAnchor>
  <xdr:twoCellAnchor>
    <xdr:from>
      <xdr:col>2</xdr:col>
      <xdr:colOff>5443</xdr:colOff>
      <xdr:row>1</xdr:row>
      <xdr:rowOff>10885</xdr:rowOff>
    </xdr:from>
    <xdr:to>
      <xdr:col>20</xdr:col>
      <xdr:colOff>258839</xdr:colOff>
      <xdr:row>2</xdr:row>
      <xdr:rowOff>10885</xdr:rowOff>
    </xdr:to>
    <xdr:sp macro="" textlink="">
      <xdr:nvSpPr>
        <xdr:cNvPr id="66" name="Retângulo: Cantos Arredondados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/>
      </xdr:nvSpPr>
      <xdr:spPr bwMode="auto">
        <a:xfrm>
          <a:off x="206829" y="76199"/>
          <a:ext cx="6621539" cy="266700"/>
        </a:xfrm>
        <a:prstGeom prst="roundRect">
          <a:avLst/>
        </a:prstGeom>
        <a:gradFill>
          <a:gsLst>
            <a:gs pos="0">
              <a:schemeClr val="bg2">
                <a:lumMod val="50000"/>
              </a:schemeClr>
            </a:gs>
            <a:gs pos="47000">
              <a:schemeClr val="bg2">
                <a:lumMod val="75000"/>
              </a:schemeClr>
            </a:gs>
            <a:gs pos="59000">
              <a:schemeClr val="bg2">
                <a:lumMod val="75000"/>
              </a:schemeClr>
            </a:gs>
            <a:gs pos="100000">
              <a:schemeClr val="bg2">
                <a:lumMod val="50000"/>
              </a:schemeClr>
            </a:gs>
          </a:gsLst>
          <a:lin ang="5400000" scaled="1"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</a:t>
          </a:r>
          <a:r>
            <a:rPr lang="pt-PT" sz="14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Dimensionamento Hidráulico de Redes de Segurança Contra Incêndios</a:t>
          </a:r>
          <a:endParaRPr lang="pt-PT" sz="120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43</xdr:col>
      <xdr:colOff>70759</xdr:colOff>
      <xdr:row>1</xdr:row>
      <xdr:rowOff>16328</xdr:rowOff>
    </xdr:from>
    <xdr:to>
      <xdr:col>64</xdr:col>
      <xdr:colOff>128212</xdr:colOff>
      <xdr:row>2</xdr:row>
      <xdr:rowOff>16328</xdr:rowOff>
    </xdr:to>
    <xdr:sp macro="" textlink="">
      <xdr:nvSpPr>
        <xdr:cNvPr id="67" name="Retângulo: Cantos Arredondados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/>
      </xdr:nvSpPr>
      <xdr:spPr bwMode="auto">
        <a:xfrm>
          <a:off x="13095516" y="81642"/>
          <a:ext cx="6621539" cy="266700"/>
        </a:xfrm>
        <a:prstGeom prst="roundRect">
          <a:avLst/>
        </a:prstGeom>
        <a:gradFill>
          <a:gsLst>
            <a:gs pos="0">
              <a:schemeClr val="bg2">
                <a:lumMod val="50000"/>
              </a:schemeClr>
            </a:gs>
            <a:gs pos="47000">
              <a:schemeClr val="bg2">
                <a:lumMod val="75000"/>
              </a:schemeClr>
            </a:gs>
            <a:gs pos="59000">
              <a:schemeClr val="bg2">
                <a:lumMod val="75000"/>
              </a:schemeClr>
            </a:gs>
            <a:gs pos="100000">
              <a:schemeClr val="bg2">
                <a:lumMod val="50000"/>
              </a:schemeClr>
            </a:gs>
          </a:gsLst>
          <a:lin ang="5400000" scaled="1"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</a:t>
          </a:r>
          <a:r>
            <a:rPr lang="pt-PT" sz="14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Dimensionamento Hidráulico de Redes de Segurança Contra Incêndios</a:t>
          </a:r>
          <a:endParaRPr lang="pt-PT" sz="120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61</xdr:col>
      <xdr:colOff>146958</xdr:colOff>
      <xdr:row>2</xdr:row>
      <xdr:rowOff>136072</xdr:rowOff>
    </xdr:from>
    <xdr:to>
      <xdr:col>67</xdr:col>
      <xdr:colOff>97474</xdr:colOff>
      <xdr:row>5</xdr:row>
      <xdr:rowOff>239982</xdr:rowOff>
    </xdr:to>
    <xdr:grpSp>
      <xdr:nvGrpSpPr>
        <xdr:cNvPr id="68" name="Agrupar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GrpSpPr/>
      </xdr:nvGrpSpPr>
      <xdr:grpSpPr>
        <a:xfrm>
          <a:off x="18854058" y="468086"/>
          <a:ext cx="1714002" cy="860467"/>
          <a:chOff x="15881769" y="11053948"/>
          <a:chExt cx="1627097" cy="722416"/>
        </a:xfrm>
      </xdr:grpSpPr>
      <xdr:pic>
        <xdr:nvPicPr>
          <xdr:cNvPr id="69" name="Picture 5501" descr="Resize of logoapta">
            <a:extLst>
              <a:ext uri="{FF2B5EF4-FFF2-40B4-BE49-F238E27FC236}">
                <a16:creationId xmlns:a16="http://schemas.microsoft.com/office/drawing/2014/main" id="{00000000-0008-0000-0300-00004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 cstate="print">
            <a:lum contras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375413" y="11053948"/>
            <a:ext cx="1133453" cy="6659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1" name="Text Box 5515">
            <a:hlinkClick xmlns:r="http://schemas.openxmlformats.org/officeDocument/2006/relationships" r:id="rId40"/>
            <a:extLst>
              <a:ext uri="{FF2B5EF4-FFF2-40B4-BE49-F238E27FC236}">
                <a16:creationId xmlns:a16="http://schemas.microsoft.com/office/drawing/2014/main" id="{00000000-0008-0000-0300-00004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81769" y="11430224"/>
            <a:ext cx="818260" cy="1976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info@apta.pt</a:t>
            </a:r>
          </a:p>
        </xdr:txBody>
      </xdr:sp>
      <xdr:sp macro="" textlink="">
        <xdr:nvSpPr>
          <xdr:cNvPr id="72" name="Text Box 5515">
            <a:hlinkClick xmlns:r="http://schemas.openxmlformats.org/officeDocument/2006/relationships" r:id="rId41"/>
            <a:extLst>
              <a:ext uri="{FF2B5EF4-FFF2-40B4-BE49-F238E27FC236}">
                <a16:creationId xmlns:a16="http://schemas.microsoft.com/office/drawing/2014/main" id="{00000000-0008-0000-0300-00004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918384" y="11603181"/>
            <a:ext cx="751603" cy="1731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www.apta.pt</a:t>
            </a:r>
          </a:p>
        </xdr:txBody>
      </xdr:sp>
    </xdr:grpSp>
    <xdr:clientData/>
  </xdr:twoCellAnchor>
  <xdr:twoCellAnchor editAs="oneCell">
    <xdr:from>
      <xdr:col>43</xdr:col>
      <xdr:colOff>81025</xdr:colOff>
      <xdr:row>6</xdr:row>
      <xdr:rowOff>244311</xdr:rowOff>
    </xdr:from>
    <xdr:to>
      <xdr:col>45</xdr:col>
      <xdr:colOff>217714</xdr:colOff>
      <xdr:row>10</xdr:row>
      <xdr:rowOff>201384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5782" y="1588697"/>
          <a:ext cx="855146" cy="8551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239483</xdr:colOff>
      <xdr:row>42</xdr:row>
      <xdr:rowOff>21772</xdr:rowOff>
    </xdr:from>
    <xdr:to>
      <xdr:col>20</xdr:col>
      <xdr:colOff>131987</xdr:colOff>
      <xdr:row>44</xdr:row>
      <xdr:rowOff>108858</xdr:rowOff>
    </xdr:to>
    <xdr:grpSp>
      <xdr:nvGrpSpPr>
        <xdr:cNvPr id="78091" name="Group 20">
          <a:extLst>
            <a:ext uri="{FF2B5EF4-FFF2-40B4-BE49-F238E27FC236}">
              <a16:creationId xmlns:a16="http://schemas.microsoft.com/office/drawing/2014/main" id="{00000000-0008-0000-0400-00000B310100}"/>
            </a:ext>
          </a:extLst>
        </xdr:cNvPr>
        <xdr:cNvGrpSpPr>
          <a:grpSpLocks/>
        </xdr:cNvGrpSpPr>
      </xdr:nvGrpSpPr>
      <xdr:grpSpPr bwMode="auto">
        <a:xfrm>
          <a:off x="9759039" y="7404266"/>
          <a:ext cx="1362572" cy="304800"/>
          <a:chOff x="1218" y="2023"/>
          <a:chExt cx="130" cy="29"/>
        </a:xfrm>
      </xdr:grpSpPr>
      <xdr:sp macro="" textlink="">
        <xdr:nvSpPr>
          <xdr:cNvPr id="3" name="Text Box 21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51" y="2023"/>
            <a:ext cx="97" cy="29"/>
          </a:xfrm>
          <a:prstGeom prst="rect">
            <a:avLst/>
          </a:prstGeom>
          <a:solidFill>
            <a:srgbClr val="969696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72000" tIns="46800" rIns="90000" bIns="46800" anchor="ctr" upright="1"/>
          <a:lstStyle/>
          <a:p>
            <a:pPr algn="l" rtl="0">
              <a:defRPr sz="1000"/>
            </a:pP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Pág.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 </a:t>
            </a: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de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</a:t>
            </a:r>
          </a:p>
        </xdr:txBody>
      </xdr:sp>
      <xdr:sp macro="" textlink="">
        <xdr:nvSpPr>
          <xdr:cNvPr id="78097" name="Line 22">
            <a:extLst>
              <a:ext uri="{FF2B5EF4-FFF2-40B4-BE49-F238E27FC236}">
                <a16:creationId xmlns:a16="http://schemas.microsoft.com/office/drawing/2014/main" id="{00000000-0008-0000-0400-000011310100}"/>
              </a:ext>
            </a:extLst>
          </xdr:cNvPr>
          <xdr:cNvSpPr>
            <a:spLocks noChangeShapeType="1"/>
          </xdr:cNvSpPr>
        </xdr:nvSpPr>
        <xdr:spPr bwMode="auto">
          <a:xfrm>
            <a:off x="1245" y="2023"/>
            <a:ext cx="0" cy="29"/>
          </a:xfrm>
          <a:prstGeom prst="line">
            <a:avLst/>
          </a:prstGeom>
          <a:noFill/>
          <a:ln w="57150">
            <a:solidFill>
              <a:srgbClr val="969696"/>
            </a:solidFill>
            <a:round/>
            <a:headEnd/>
            <a:tailEnd/>
          </a:ln>
        </xdr:spPr>
      </xdr:sp>
      <xdr:sp macro="" textlink="">
        <xdr:nvSpPr>
          <xdr:cNvPr id="78098" name="Line 23">
            <a:extLst>
              <a:ext uri="{FF2B5EF4-FFF2-40B4-BE49-F238E27FC236}">
                <a16:creationId xmlns:a16="http://schemas.microsoft.com/office/drawing/2014/main" id="{00000000-0008-0000-0400-000012310100}"/>
              </a:ext>
            </a:extLst>
          </xdr:cNvPr>
          <xdr:cNvSpPr>
            <a:spLocks noChangeShapeType="1"/>
          </xdr:cNvSpPr>
        </xdr:nvSpPr>
        <xdr:spPr bwMode="auto">
          <a:xfrm>
            <a:off x="1236" y="2023"/>
            <a:ext cx="0" cy="29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</xdr:sp>
      <xdr:sp macro="" textlink="">
        <xdr:nvSpPr>
          <xdr:cNvPr id="78099" name="Line 24">
            <a:extLst>
              <a:ext uri="{FF2B5EF4-FFF2-40B4-BE49-F238E27FC236}">
                <a16:creationId xmlns:a16="http://schemas.microsoft.com/office/drawing/2014/main" id="{00000000-0008-0000-0400-000013310100}"/>
              </a:ext>
            </a:extLst>
          </xdr:cNvPr>
          <xdr:cNvSpPr>
            <a:spLocks noChangeShapeType="1"/>
          </xdr:cNvSpPr>
        </xdr:nvSpPr>
        <xdr:spPr bwMode="auto">
          <a:xfrm>
            <a:off x="1227" y="2023"/>
            <a:ext cx="0" cy="29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</xdr:sp>
      <xdr:sp macro="" textlink="">
        <xdr:nvSpPr>
          <xdr:cNvPr id="78100" name="Line 25">
            <a:extLst>
              <a:ext uri="{FF2B5EF4-FFF2-40B4-BE49-F238E27FC236}">
                <a16:creationId xmlns:a16="http://schemas.microsoft.com/office/drawing/2014/main" id="{00000000-0008-0000-0400-000014310100}"/>
              </a:ext>
            </a:extLst>
          </xdr:cNvPr>
          <xdr:cNvSpPr>
            <a:spLocks noChangeShapeType="1"/>
          </xdr:cNvSpPr>
        </xdr:nvSpPr>
        <xdr:spPr bwMode="auto">
          <a:xfrm>
            <a:off x="1218" y="2023"/>
            <a:ext cx="0" cy="29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  <xdr:txBody>
          <a:bodyPr/>
          <a:lstStyle/>
          <a:p>
            <a:endParaRPr lang="pt-PT"/>
          </a:p>
        </xdr:txBody>
      </xdr:sp>
    </xdr:grpSp>
    <xdr:clientData/>
  </xdr:twoCellAnchor>
  <xdr:twoCellAnchor editAs="oneCell">
    <xdr:from>
      <xdr:col>2</xdr:col>
      <xdr:colOff>104775</xdr:colOff>
      <xdr:row>2</xdr:row>
      <xdr:rowOff>78918</xdr:rowOff>
    </xdr:from>
    <xdr:to>
      <xdr:col>6</xdr:col>
      <xdr:colOff>245282</xdr:colOff>
      <xdr:row>40</xdr:row>
      <xdr:rowOff>5440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604" y="394604"/>
          <a:ext cx="2807507" cy="6702879"/>
        </a:xfrm>
        <a:prstGeom prst="rect">
          <a:avLst/>
        </a:prstGeom>
      </xdr:spPr>
    </xdr:pic>
    <xdr:clientData/>
  </xdr:twoCellAnchor>
  <xdr:twoCellAnchor>
    <xdr:from>
      <xdr:col>2</xdr:col>
      <xdr:colOff>114298</xdr:colOff>
      <xdr:row>0</xdr:row>
      <xdr:rowOff>70757</xdr:rowOff>
    </xdr:from>
    <xdr:to>
      <xdr:col>12</xdr:col>
      <xdr:colOff>471109</xdr:colOff>
      <xdr:row>2</xdr:row>
      <xdr:rowOff>21771</xdr:rowOff>
    </xdr:to>
    <xdr:sp macro="" textlink="">
      <xdr:nvSpPr>
        <xdr:cNvPr id="13" name="Retângulo: Cantos Arredondados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 bwMode="auto">
        <a:xfrm>
          <a:off x="353784" y="70757"/>
          <a:ext cx="6621539" cy="266700"/>
        </a:xfrm>
        <a:prstGeom prst="roundRect">
          <a:avLst/>
        </a:prstGeom>
        <a:gradFill>
          <a:gsLst>
            <a:gs pos="0">
              <a:schemeClr val="bg2">
                <a:lumMod val="50000"/>
              </a:schemeClr>
            </a:gs>
            <a:gs pos="47000">
              <a:schemeClr val="bg2">
                <a:lumMod val="75000"/>
              </a:schemeClr>
            </a:gs>
            <a:gs pos="59000">
              <a:schemeClr val="bg2">
                <a:lumMod val="75000"/>
              </a:schemeClr>
            </a:gs>
            <a:gs pos="100000">
              <a:schemeClr val="bg2">
                <a:lumMod val="50000"/>
              </a:schemeClr>
            </a:gs>
          </a:gsLst>
          <a:lin ang="5400000" scaled="1"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</a:t>
          </a:r>
          <a:r>
            <a:rPr lang="pt-PT" sz="14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Dimensionamento Hidráulico de Redes de Segurança Contra Incêndios</a:t>
          </a:r>
          <a:endParaRPr lang="pt-PT" sz="120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806533</xdr:colOff>
      <xdr:row>1</xdr:row>
      <xdr:rowOff>94013</xdr:rowOff>
    </xdr:from>
    <xdr:to>
      <xdr:col>20</xdr:col>
      <xdr:colOff>71998</xdr:colOff>
      <xdr:row>6</xdr:row>
      <xdr:rowOff>61275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pSpPr/>
      </xdr:nvGrpSpPr>
      <xdr:grpSpPr>
        <a:xfrm>
          <a:off x="9386455" y="178130"/>
          <a:ext cx="1675167" cy="823275"/>
          <a:chOff x="15838809" y="11053948"/>
          <a:chExt cx="1730599" cy="881920"/>
        </a:xfrm>
      </xdr:grpSpPr>
      <xdr:pic>
        <xdr:nvPicPr>
          <xdr:cNvPr id="15" name="Picture 5501" descr="Resize of logoapta"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contras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431281" y="11053948"/>
            <a:ext cx="1077585" cy="6659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" name="Text Box 5512"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6146899" y="11765940"/>
            <a:ext cx="1422509" cy="1583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pt-PT" sz="8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Autor: </a:t>
            </a:r>
            <a:r>
              <a:rPr lang="pt-PT" sz="8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Paulo Gomes</a:t>
            </a:r>
            <a:r>
              <a:rPr lang="pt-PT" sz="7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,</a:t>
            </a:r>
            <a:r>
              <a:rPr lang="pt-PT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 </a:t>
            </a:r>
            <a:r>
              <a:rPr lang="pt-PT" sz="7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Engº</a:t>
            </a:r>
          </a:p>
        </xdr:txBody>
      </xdr:sp>
      <xdr:sp macro="" textlink="">
        <xdr:nvSpPr>
          <xdr:cNvPr id="17" name="Text Box 551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400-00001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44947" y="11430224"/>
            <a:ext cx="818260" cy="1976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info@apta.pt</a:t>
            </a:r>
          </a:p>
        </xdr:txBody>
      </xdr:sp>
      <xdr:sp macro="" textlink="">
        <xdr:nvSpPr>
          <xdr:cNvPr id="18" name="Text Box 5510">
            <a:extLst>
              <a:ext uri="{FF2B5EF4-FFF2-40B4-BE49-F238E27FC236}">
                <a16:creationId xmlns:a16="http://schemas.microsoft.com/office/drawing/2014/main" id="{00000000-0008-0000-0400-00001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922558" y="11741615"/>
            <a:ext cx="335959" cy="1942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36576" tIns="22860" rIns="36576" bIns="22860" anchor="ctr" upright="1"/>
          <a:lstStyle/>
          <a:p>
            <a:pPr algn="ctr" rtl="0">
              <a:defRPr sz="1000"/>
            </a:pPr>
            <a:r>
              <a:rPr lang="pt-PT" sz="12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®</a:t>
            </a:r>
          </a:p>
        </xdr:txBody>
      </xdr:sp>
      <xdr:sp macro="" textlink="">
        <xdr:nvSpPr>
          <xdr:cNvPr id="19" name="Text Box 55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38809" y="11603181"/>
            <a:ext cx="818904" cy="1656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www.apta.pt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983338</xdr:colOff>
      <xdr:row>45</xdr:row>
      <xdr:rowOff>76172</xdr:rowOff>
    </xdr:from>
    <xdr:to>
      <xdr:col>18</xdr:col>
      <xdr:colOff>820754</xdr:colOff>
      <xdr:row>47</xdr:row>
      <xdr:rowOff>83679</xdr:rowOff>
    </xdr:to>
    <xdr:grpSp>
      <xdr:nvGrpSpPr>
        <xdr:cNvPr id="2" name="Group 20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>
          <a:grpSpLocks/>
        </xdr:cNvGrpSpPr>
      </xdr:nvGrpSpPr>
      <xdr:grpSpPr bwMode="auto">
        <a:xfrm>
          <a:off x="9564910" y="7687100"/>
          <a:ext cx="1216272" cy="225222"/>
          <a:chOff x="1218" y="2023"/>
          <a:chExt cx="121" cy="30"/>
        </a:xfrm>
      </xdr:grpSpPr>
      <xdr:sp macro="" textlink="">
        <xdr:nvSpPr>
          <xdr:cNvPr id="3" name="Text Box 21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51" y="2023"/>
            <a:ext cx="88" cy="30"/>
          </a:xfrm>
          <a:prstGeom prst="rect">
            <a:avLst/>
          </a:prstGeom>
          <a:solidFill>
            <a:srgbClr val="969696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72000" tIns="46800" rIns="90000" bIns="46800" anchor="ctr" upright="1"/>
          <a:lstStyle/>
          <a:p>
            <a:pPr algn="l" rtl="0">
              <a:defRPr sz="1000"/>
            </a:pP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Pág.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 </a:t>
            </a: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de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</a:t>
            </a:r>
          </a:p>
        </xdr:txBody>
      </xdr:sp>
      <xdr:sp macro="" textlink="">
        <xdr:nvSpPr>
          <xdr:cNvPr id="4" name="Line 22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>
            <a:spLocks noChangeShapeType="1"/>
          </xdr:cNvSpPr>
        </xdr:nvSpPr>
        <xdr:spPr bwMode="auto">
          <a:xfrm>
            <a:off x="1245" y="2023"/>
            <a:ext cx="0" cy="29"/>
          </a:xfrm>
          <a:prstGeom prst="line">
            <a:avLst/>
          </a:prstGeom>
          <a:noFill/>
          <a:ln w="57150">
            <a:solidFill>
              <a:srgbClr val="969696"/>
            </a:solidFill>
            <a:round/>
            <a:headEnd/>
            <a:tailEnd/>
          </a:ln>
        </xdr:spPr>
      </xdr:sp>
      <xdr:sp macro="" textlink="">
        <xdr:nvSpPr>
          <xdr:cNvPr id="5" name="Line 23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>
            <a:spLocks noChangeShapeType="1"/>
          </xdr:cNvSpPr>
        </xdr:nvSpPr>
        <xdr:spPr bwMode="auto">
          <a:xfrm>
            <a:off x="1236" y="2023"/>
            <a:ext cx="0" cy="29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</xdr:sp>
      <xdr:sp macro="" textlink="">
        <xdr:nvSpPr>
          <xdr:cNvPr id="6" name="Line 24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>
            <a:spLocks noChangeShapeType="1"/>
          </xdr:cNvSpPr>
        </xdr:nvSpPr>
        <xdr:spPr bwMode="auto">
          <a:xfrm>
            <a:off x="1227" y="2023"/>
            <a:ext cx="0" cy="29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</xdr:sp>
      <xdr:sp macro="" textlink="">
        <xdr:nvSpPr>
          <xdr:cNvPr id="7" name="Line 25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>
            <a:spLocks noChangeShapeType="1"/>
          </xdr:cNvSpPr>
        </xdr:nvSpPr>
        <xdr:spPr bwMode="auto">
          <a:xfrm>
            <a:off x="1218" y="2023"/>
            <a:ext cx="0" cy="29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  <xdr:txBody>
          <a:bodyPr/>
          <a:lstStyle/>
          <a:p>
            <a:endParaRPr lang="pt-PT"/>
          </a:p>
        </xdr:txBody>
      </xdr:sp>
    </xdr:grpSp>
    <xdr:clientData/>
  </xdr:twoCellAnchor>
  <xdr:twoCellAnchor editAs="oneCell">
    <xdr:from>
      <xdr:col>2</xdr:col>
      <xdr:colOff>18370</xdr:colOff>
      <xdr:row>3</xdr:row>
      <xdr:rowOff>39685</xdr:rowOff>
    </xdr:from>
    <xdr:to>
      <xdr:col>16</xdr:col>
      <xdr:colOff>209772</xdr:colOff>
      <xdr:row>45</xdr:row>
      <xdr:rowOff>85956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620" y="460373"/>
          <a:ext cx="8565465" cy="7293208"/>
        </a:xfrm>
        <a:prstGeom prst="rect">
          <a:avLst/>
        </a:prstGeom>
      </xdr:spPr>
    </xdr:pic>
    <xdr:clientData/>
  </xdr:twoCellAnchor>
  <xdr:twoCellAnchor editAs="oneCell">
    <xdr:from>
      <xdr:col>14</xdr:col>
      <xdr:colOff>68276</xdr:colOff>
      <xdr:row>7</xdr:row>
      <xdr:rowOff>102487</xdr:rowOff>
    </xdr:from>
    <xdr:to>
      <xdr:col>20</xdr:col>
      <xdr:colOff>178506</xdr:colOff>
      <xdr:row>19</xdr:row>
      <xdr:rowOff>31755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3214" y="1261362"/>
          <a:ext cx="2721667" cy="2048581"/>
        </a:xfrm>
        <a:prstGeom prst="rect">
          <a:avLst/>
        </a:prstGeom>
      </xdr:spPr>
    </xdr:pic>
    <xdr:clientData/>
  </xdr:twoCellAnchor>
  <xdr:twoCellAnchor>
    <xdr:from>
      <xdr:col>2</xdr:col>
      <xdr:colOff>195033</xdr:colOff>
      <xdr:row>1</xdr:row>
      <xdr:rowOff>0</xdr:rowOff>
    </xdr:from>
    <xdr:to>
      <xdr:col>12</xdr:col>
      <xdr:colOff>552750</xdr:colOff>
      <xdr:row>2</xdr:row>
      <xdr:rowOff>30843</xdr:rowOff>
    </xdr:to>
    <xdr:sp macro="" textlink="">
      <xdr:nvSpPr>
        <xdr:cNvPr id="14" name="Retângulo: Cantos Arredondados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 bwMode="auto">
        <a:xfrm>
          <a:off x="408211" y="81643"/>
          <a:ext cx="6621539" cy="266700"/>
        </a:xfrm>
        <a:prstGeom prst="roundRect">
          <a:avLst/>
        </a:prstGeom>
        <a:gradFill>
          <a:gsLst>
            <a:gs pos="0">
              <a:schemeClr val="bg2">
                <a:lumMod val="50000"/>
              </a:schemeClr>
            </a:gs>
            <a:gs pos="47000">
              <a:schemeClr val="bg2">
                <a:lumMod val="75000"/>
              </a:schemeClr>
            </a:gs>
            <a:gs pos="59000">
              <a:schemeClr val="bg2">
                <a:lumMod val="75000"/>
              </a:schemeClr>
            </a:gs>
            <a:gs pos="100000">
              <a:schemeClr val="bg2">
                <a:lumMod val="50000"/>
              </a:schemeClr>
            </a:gs>
          </a:gsLst>
          <a:lin ang="5400000" scaled="1"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</a:t>
          </a:r>
          <a:r>
            <a:rPr lang="pt-PT" sz="14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Dimensionamento Hidráulico de Redes de Segurança Contra Incêndios</a:t>
          </a:r>
          <a:endParaRPr lang="pt-PT" sz="120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12</xdr:col>
      <xdr:colOff>752517</xdr:colOff>
      <xdr:row>0</xdr:row>
      <xdr:rowOff>74221</xdr:rowOff>
    </xdr:from>
    <xdr:to>
      <xdr:col>13</xdr:col>
      <xdr:colOff>648608</xdr:colOff>
      <xdr:row>3</xdr:row>
      <xdr:rowOff>127000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15" r="10077"/>
        <a:stretch/>
      </xdr:blipFill>
      <xdr:spPr>
        <a:xfrm>
          <a:off x="6856455" y="74221"/>
          <a:ext cx="697778" cy="473467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762083</xdr:colOff>
      <xdr:row>0</xdr:row>
      <xdr:rowOff>26058</xdr:rowOff>
    </xdr:from>
    <xdr:to>
      <xdr:col>16</xdr:col>
      <xdr:colOff>351066</xdr:colOff>
      <xdr:row>3</xdr:row>
      <xdr:rowOff>150812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5" t="16623" r="4416" b="19192"/>
        <a:stretch/>
      </xdr:blipFill>
      <xdr:spPr>
        <a:xfrm>
          <a:off x="7667708" y="26058"/>
          <a:ext cx="779608" cy="545442"/>
        </a:xfrm>
        <a:prstGeom prst="rect">
          <a:avLst/>
        </a:prstGeom>
      </xdr:spPr>
    </xdr:pic>
    <xdr:clientData/>
  </xdr:twoCellAnchor>
  <xdr:twoCellAnchor>
    <xdr:from>
      <xdr:col>16</xdr:col>
      <xdr:colOff>766535</xdr:colOff>
      <xdr:row>0</xdr:row>
      <xdr:rowOff>40821</xdr:rowOff>
    </xdr:from>
    <xdr:to>
      <xdr:col>20</xdr:col>
      <xdr:colOff>58962</xdr:colOff>
      <xdr:row>5</xdr:row>
      <xdr:rowOff>158750</xdr:rowOff>
    </xdr:to>
    <xdr:grpSp>
      <xdr:nvGrpSpPr>
        <xdr:cNvPr id="16" name="Agrupar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pSpPr/>
      </xdr:nvGrpSpPr>
      <xdr:grpSpPr>
        <a:xfrm>
          <a:off x="9348107" y="40821"/>
          <a:ext cx="1709963" cy="884465"/>
          <a:chOff x="15838809" y="11053948"/>
          <a:chExt cx="1730599" cy="881920"/>
        </a:xfrm>
      </xdr:grpSpPr>
      <xdr:pic>
        <xdr:nvPicPr>
          <xdr:cNvPr id="18" name="Picture 5501" descr="Resize of logoapta">
            <a:extLst>
              <a:ext uri="{FF2B5EF4-FFF2-40B4-BE49-F238E27FC236}">
                <a16:creationId xmlns:a16="http://schemas.microsoft.com/office/drawing/2014/main" id="{00000000-0008-0000-05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lum contras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415674" y="11053948"/>
            <a:ext cx="1093192" cy="6659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" name="Text Box 5512">
            <a:extLst>
              <a:ext uri="{FF2B5EF4-FFF2-40B4-BE49-F238E27FC236}">
                <a16:creationId xmlns:a16="http://schemas.microsoft.com/office/drawing/2014/main" id="{00000000-0008-0000-0500-00001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6146899" y="11765940"/>
            <a:ext cx="1422509" cy="1583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pt-PT" sz="8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Autor: </a:t>
            </a:r>
            <a:r>
              <a:rPr lang="pt-PT" sz="8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Paulo Gomes</a:t>
            </a:r>
            <a:r>
              <a:rPr lang="pt-PT" sz="7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,</a:t>
            </a:r>
            <a:r>
              <a:rPr lang="pt-PT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 </a:t>
            </a:r>
            <a:r>
              <a:rPr lang="pt-PT" sz="7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Engº</a:t>
            </a:r>
          </a:p>
        </xdr:txBody>
      </xdr:sp>
      <xdr:sp macro="" textlink="">
        <xdr:nvSpPr>
          <xdr:cNvPr id="20" name="Text Box 551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44947" y="11430224"/>
            <a:ext cx="818260" cy="1976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info@apta.pt</a:t>
            </a:r>
          </a:p>
        </xdr:txBody>
      </xdr:sp>
      <xdr:sp macro="" textlink="">
        <xdr:nvSpPr>
          <xdr:cNvPr id="21" name="Text Box 5510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922558" y="11741615"/>
            <a:ext cx="335959" cy="1942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36576" tIns="22860" rIns="36576" bIns="22860" anchor="ctr" upright="1"/>
          <a:lstStyle/>
          <a:p>
            <a:pPr algn="ctr" rtl="0">
              <a:defRPr sz="1000"/>
            </a:pPr>
            <a:r>
              <a:rPr lang="pt-PT" sz="12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®</a:t>
            </a:r>
          </a:p>
        </xdr:txBody>
      </xdr:sp>
      <xdr:sp macro="" textlink="">
        <xdr:nvSpPr>
          <xdr:cNvPr id="22" name="Text Box 551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38809" y="11603181"/>
            <a:ext cx="818904" cy="1656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www.apta.pt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171405</xdr:colOff>
      <xdr:row>19</xdr:row>
      <xdr:rowOff>28289</xdr:rowOff>
    </xdr:from>
    <xdr:to>
      <xdr:col>16</xdr:col>
      <xdr:colOff>544286</xdr:colOff>
      <xdr:row>27</xdr:row>
      <xdr:rowOff>0</xdr:rowOff>
    </xdr:to>
    <xdr:sp macro="" textlink="">
      <xdr:nvSpPr>
        <xdr:cNvPr id="30753" name="Text Box 33">
          <a:extLst>
            <a:ext uri="{FF2B5EF4-FFF2-40B4-BE49-F238E27FC236}">
              <a16:creationId xmlns:a16="http://schemas.microsoft.com/office/drawing/2014/main" id="{00000000-0008-0000-0600-000021780000}"/>
            </a:ext>
          </a:extLst>
        </xdr:cNvPr>
        <xdr:cNvSpPr txBox="1">
          <a:spLocks noChangeArrowheads="1"/>
        </xdr:cNvSpPr>
      </xdr:nvSpPr>
      <xdr:spPr bwMode="auto">
        <a:xfrm>
          <a:off x="5494519" y="3027303"/>
          <a:ext cx="4944881" cy="1234454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46800" tIns="46800" rIns="0" bIns="46800" anchor="ctr" upright="1"/>
        <a:lstStyle/>
        <a:p>
          <a:pPr algn="l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6.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No bloco "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Características e Especificações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": designar com a colocação da marca "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x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" a dimensão, o caudal instantâneo e o coeficiente de descarga (quando aplicável) dos dispositivos utilizados:</a:t>
          </a:r>
        </a:p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Bocas de Incêndio (B.I.)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DN 25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: caudal =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90 l/min </a:t>
          </a:r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(RIA-TC)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Bocas de Incêndio (B.I.)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DN 50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: caudal =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180 l/min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(RHA-TT ; RS) ou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240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l/min (RH).</a:t>
          </a:r>
        </a:p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Ou introduzir directamente o(s) valor(es) do(s) caudal(ais) adoptado(s), em coerência com o sistema de unidades adoptado.</a:t>
          </a:r>
        </a:p>
      </xdr:txBody>
    </xdr:sp>
    <xdr:clientData/>
  </xdr:twoCellAnchor>
  <xdr:twoCellAnchor>
    <xdr:from>
      <xdr:col>9</xdr:col>
      <xdr:colOff>176645</xdr:colOff>
      <xdr:row>84</xdr:row>
      <xdr:rowOff>114300</xdr:rowOff>
    </xdr:from>
    <xdr:to>
      <xdr:col>15</xdr:col>
      <xdr:colOff>253788</xdr:colOff>
      <xdr:row>87</xdr:row>
      <xdr:rowOff>76200</xdr:rowOff>
    </xdr:to>
    <xdr:sp macro="" textlink="">
      <xdr:nvSpPr>
        <xdr:cNvPr id="264" name="Text Box 24">
          <a:extLst>
            <a:ext uri="{FF2B5EF4-FFF2-40B4-BE49-F238E27FC236}">
              <a16:creationId xmlns:a16="http://schemas.microsoft.com/office/drawing/2014/main" id="{00000000-0008-0000-0600-000008010000}"/>
            </a:ext>
          </a:extLst>
        </xdr:cNvPr>
        <xdr:cNvSpPr txBox="1">
          <a:spLocks noChangeArrowheads="1"/>
        </xdr:cNvSpPr>
      </xdr:nvSpPr>
      <xdr:spPr bwMode="auto">
        <a:xfrm>
          <a:off x="5499759" y="13373100"/>
          <a:ext cx="3996000" cy="435429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46800" tIns="46800" rIns="46800" bIns="46800" anchor="ctr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- </a:t>
          </a:r>
          <a:r>
            <a:rPr lang="pt-PT" sz="1000" b="1" i="0" baseline="0">
              <a:latin typeface="Arial" pitchFamily="34" charset="0"/>
              <a:ea typeface="+mn-ea"/>
              <a:cs typeface="Arial" pitchFamily="34" charset="0"/>
            </a:rPr>
            <a:t>Coluna (8)</a:t>
          </a:r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: Em opção, o comprimento equivalente do(s) acessório(s) utilizados no 1.º troço (em </a:t>
          </a:r>
          <a:r>
            <a:rPr lang="pt-PT" sz="1000" b="1" i="0" baseline="0">
              <a:latin typeface="Arial" pitchFamily="34" charset="0"/>
              <a:ea typeface="+mn-ea"/>
              <a:cs typeface="Arial" pitchFamily="34" charset="0"/>
            </a:rPr>
            <a:t>metros</a:t>
          </a:r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).</a:t>
          </a:r>
          <a:endParaRPr lang="pt-PT" sz="100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9</xdr:col>
      <xdr:colOff>176645</xdr:colOff>
      <xdr:row>99</xdr:row>
      <xdr:rowOff>41277</xdr:rowOff>
    </xdr:from>
    <xdr:to>
      <xdr:col>15</xdr:col>
      <xdr:colOff>252245</xdr:colOff>
      <xdr:row>102</xdr:row>
      <xdr:rowOff>3177</xdr:rowOff>
    </xdr:to>
    <xdr:sp macro="" textlink="">
      <xdr:nvSpPr>
        <xdr:cNvPr id="263" name="Text Box 24">
          <a:extLst>
            <a:ext uri="{FF2B5EF4-FFF2-40B4-BE49-F238E27FC236}">
              <a16:creationId xmlns:a16="http://schemas.microsoft.com/office/drawing/2014/main" id="{00000000-0008-0000-0600-000007010000}"/>
            </a:ext>
          </a:extLst>
        </xdr:cNvPr>
        <xdr:cNvSpPr txBox="1">
          <a:spLocks noChangeArrowheads="1"/>
        </xdr:cNvSpPr>
      </xdr:nvSpPr>
      <xdr:spPr bwMode="auto">
        <a:xfrm>
          <a:off x="5499759" y="15667720"/>
          <a:ext cx="3994457" cy="435428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46800" tIns="46800" rIns="46800" bIns="46800" anchor="ctr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- </a:t>
          </a:r>
          <a:r>
            <a:rPr lang="pt-PT" sz="1000" b="1" i="0" baseline="0">
              <a:latin typeface="Arial" pitchFamily="34" charset="0"/>
              <a:ea typeface="+mn-ea"/>
              <a:cs typeface="Arial" pitchFamily="34" charset="0"/>
            </a:rPr>
            <a:t>Coluna (8)</a:t>
          </a:r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: Em opção, o comprimento equivalente do(s) acessório(s) utilizados no troço seguinte (em </a:t>
          </a:r>
          <a:r>
            <a:rPr lang="pt-PT" sz="1000" b="1" i="0" baseline="0">
              <a:latin typeface="Arial" pitchFamily="34" charset="0"/>
              <a:ea typeface="+mn-ea"/>
              <a:cs typeface="Arial" pitchFamily="34" charset="0"/>
            </a:rPr>
            <a:t>metros</a:t>
          </a:r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).</a:t>
          </a:r>
          <a:endParaRPr lang="pt-PT" sz="100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142875</xdr:colOff>
      <xdr:row>42</xdr:row>
      <xdr:rowOff>114300</xdr:rowOff>
    </xdr:from>
    <xdr:to>
      <xdr:col>8</xdr:col>
      <xdr:colOff>295275</xdr:colOff>
      <xdr:row>65</xdr:row>
      <xdr:rowOff>133350</xdr:rowOff>
    </xdr:to>
    <xdr:grpSp>
      <xdr:nvGrpSpPr>
        <xdr:cNvPr id="88413" name="Group 854">
          <a:extLst>
            <a:ext uri="{FF2B5EF4-FFF2-40B4-BE49-F238E27FC236}">
              <a16:creationId xmlns:a16="http://schemas.microsoft.com/office/drawing/2014/main" id="{00000000-0008-0000-0600-00005D590100}"/>
            </a:ext>
          </a:extLst>
        </xdr:cNvPr>
        <xdr:cNvGrpSpPr>
          <a:grpSpLocks/>
        </xdr:cNvGrpSpPr>
      </xdr:nvGrpSpPr>
      <xdr:grpSpPr bwMode="auto">
        <a:xfrm>
          <a:off x="241836" y="6764482"/>
          <a:ext cx="4724400" cy="3660816"/>
          <a:chOff x="25" y="679"/>
          <a:chExt cx="464" cy="393"/>
        </a:xfrm>
      </xdr:grpSpPr>
      <xdr:sp macro="" textlink="">
        <xdr:nvSpPr>
          <xdr:cNvPr id="88623" name="AutoShape 29">
            <a:extLst>
              <a:ext uri="{FF2B5EF4-FFF2-40B4-BE49-F238E27FC236}">
                <a16:creationId xmlns:a16="http://schemas.microsoft.com/office/drawing/2014/main" id="{00000000-0008-0000-0600-00002F5A0100}"/>
              </a:ext>
            </a:extLst>
          </xdr:cNvPr>
          <xdr:cNvSpPr>
            <a:spLocks noChangeArrowheads="1"/>
          </xdr:cNvSpPr>
        </xdr:nvSpPr>
        <xdr:spPr bwMode="auto">
          <a:xfrm>
            <a:off x="400" y="679"/>
            <a:ext cx="89" cy="44"/>
          </a:xfrm>
          <a:prstGeom prst="homePlate">
            <a:avLst>
              <a:gd name="adj" fmla="val 50568"/>
            </a:avLst>
          </a:prstGeom>
          <a:solidFill>
            <a:srgbClr val="F2F2F2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750" name="Text Box 30">
            <a:extLst>
              <a:ext uri="{FF2B5EF4-FFF2-40B4-BE49-F238E27FC236}">
                <a16:creationId xmlns:a16="http://schemas.microsoft.com/office/drawing/2014/main" id="{00000000-0008-0000-0600-00001E7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" y="679"/>
            <a:ext cx="411" cy="393"/>
          </a:xfrm>
          <a:prstGeom prst="rect">
            <a:avLst/>
          </a:prstGeom>
          <a:solidFill>
            <a:schemeClr val="bg1">
              <a:lumMod val="9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46800" tIns="46800" rIns="46800" bIns="46800" anchor="ctr" upright="1"/>
          <a:lstStyle/>
          <a:p>
            <a:pPr algn="l" rtl="0">
              <a:defRPr sz="1000"/>
            </a:pPr>
            <a:r>
              <a:rPr lang="pt-P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Passo 2 (bloco "Características e Especificações"):</a:t>
            </a: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  <a:p>
            <a:pPr algn="l" rtl="0">
              <a:defRPr sz="1000"/>
            </a:pP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Especificar:</a:t>
            </a:r>
          </a:p>
          <a:p>
            <a:pPr algn="l" rtl="0"/>
            <a:r>
              <a:rPr lang="pt-PT" sz="12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d) Utilização de Bocas de Incêndio </a:t>
            </a:r>
            <a:r>
              <a:rPr lang="pt-PT" sz="12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DN 25</a:t>
            </a:r>
            <a:r>
              <a:rPr lang="pt-PT" sz="12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: Ø</a:t>
            </a:r>
            <a:r>
              <a:rPr lang="pt-PT" sz="10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int.</a:t>
            </a:r>
            <a:r>
              <a:rPr lang="pt-PT" sz="12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25 mm,</a:t>
            </a:r>
            <a:endParaRPr lang="pt-PT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/>
            <a:r>
              <a:rPr lang="pt-PT" sz="12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e) Utilização de Bocas de Incêndio </a:t>
            </a:r>
            <a:r>
              <a:rPr lang="pt-PT" sz="12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DN 50</a:t>
            </a:r>
            <a:r>
              <a:rPr lang="pt-PT" sz="12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: Ø</a:t>
            </a:r>
            <a:r>
              <a:rPr lang="pt-PT" sz="10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int. </a:t>
            </a:r>
            <a:r>
              <a:rPr lang="pt-PT" sz="12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50 mm </a:t>
            </a:r>
            <a:r>
              <a:rPr lang="pt-PT" sz="1100" b="0" i="0" baseline="0">
                <a:effectLst/>
                <a:latin typeface="+mn-lt"/>
                <a:ea typeface="+mn-ea"/>
                <a:cs typeface="+mn-cs"/>
              </a:rPr>
              <a:t>(por defeito, asume a utilização de </a:t>
            </a:r>
            <a:r>
              <a:rPr lang="pt-PT" sz="1100" b="1" i="0" baseline="0">
                <a:effectLst/>
                <a:latin typeface="+mn-lt"/>
                <a:ea typeface="+mn-ea"/>
                <a:cs typeface="+mn-cs"/>
              </a:rPr>
              <a:t>Bocas de Incêndio DN 25 para RIA-TC e DN 50 para RHA-TT ou RH ou RS</a:t>
            </a:r>
            <a:r>
              <a:rPr lang="pt-PT" sz="1100" b="0" i="0" baseline="0">
                <a:effectLst/>
                <a:latin typeface="+mn-lt"/>
                <a:ea typeface="+mn-ea"/>
                <a:cs typeface="+mn-cs"/>
              </a:rPr>
              <a:t>),</a:t>
            </a:r>
            <a:endParaRPr lang="pt-PT" sz="12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f) Pressão Mínima nas Bocas de Incêndio 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(por defeito, assume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460 kPa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em 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RIA-TC (K=42)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e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450 kPa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em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RHA-TT (K=85)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),</a:t>
            </a: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pt-PT" sz="12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g) Pressão Máxima de Abastecimento da Instalação </a:t>
            </a:r>
            <a:r>
              <a:rPr lang="pt-PT" sz="10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(por defeito, asume uma pressão igual a </a:t>
            </a:r>
            <a:r>
              <a:rPr lang="pt-PT" sz="10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600 kPa</a:t>
            </a:r>
            <a:r>
              <a:rPr lang="pt-PT" sz="10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),</a:t>
            </a:r>
            <a:endParaRPr lang="pt-PT"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h) N.º Máximo de Bocas de Incêndio-</a:t>
            </a:r>
            <a:r>
              <a:rPr lang="pt-P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B.I.</a:t>
            </a: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funcionando em simultâneo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(por defeito, assume que a instalação deverá alimentar simultaneamente pelo menos 50% das bocas de incêndio existentes num máximo de 4 bocas),</a:t>
            </a:r>
            <a:endParaRPr lang="pt-PT" sz="12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i) % de afectação das perdas carga localizadas 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(por defeito asume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25 %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),</a:t>
            </a:r>
          </a:p>
          <a:p>
            <a:pPr algn="l" rtl="0">
              <a:defRPr sz="1000"/>
            </a:pP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j) Factor de rugosidade para tubagens em aço na condução de água 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(por defeito, assume o valor recomendado para 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tubagens em aço na condução de água, </a:t>
            </a:r>
            <a:r>
              <a:rPr lang="pt-PT" sz="1000" b="1" i="0" baseline="0">
                <a:latin typeface="Arial" pitchFamily="34" charset="0"/>
                <a:ea typeface="+mn-ea"/>
                <a:cs typeface="Arial" pitchFamily="34" charset="0"/>
              </a:rPr>
              <a:t>C = 120</a:t>
            </a:r>
            <a:r>
              <a:rPr lang="pt-PT" sz="1000" b="0" i="0" baseline="0">
                <a:latin typeface="Arial" pitchFamily="34" charset="0"/>
                <a:ea typeface="+mn-ea"/>
                <a:cs typeface="Arial" pitchFamily="34" charset="0"/>
              </a:rPr>
              <a:t>, se utilizada a fórmula de Hazen &amp; Williams e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b = 0,00023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, se utilizada a fórmula de Flamant).</a:t>
            </a:r>
          </a:p>
        </xdr:txBody>
      </xdr:sp>
    </xdr:grpSp>
    <xdr:clientData/>
  </xdr:twoCellAnchor>
  <xdr:twoCellAnchor>
    <xdr:from>
      <xdr:col>1</xdr:col>
      <xdr:colOff>123825</xdr:colOff>
      <xdr:row>0</xdr:row>
      <xdr:rowOff>57150</xdr:rowOff>
    </xdr:from>
    <xdr:to>
      <xdr:col>8</xdr:col>
      <xdr:colOff>323850</xdr:colOff>
      <xdr:row>2</xdr:row>
      <xdr:rowOff>123825</xdr:rowOff>
    </xdr:to>
    <xdr:grpSp>
      <xdr:nvGrpSpPr>
        <xdr:cNvPr id="88414" name="Group 542">
          <a:extLst>
            <a:ext uri="{FF2B5EF4-FFF2-40B4-BE49-F238E27FC236}">
              <a16:creationId xmlns:a16="http://schemas.microsoft.com/office/drawing/2014/main" id="{00000000-0008-0000-0600-00005E590100}"/>
            </a:ext>
          </a:extLst>
        </xdr:cNvPr>
        <xdr:cNvGrpSpPr>
          <a:grpSpLocks/>
        </xdr:cNvGrpSpPr>
      </xdr:nvGrpSpPr>
      <xdr:grpSpPr bwMode="auto">
        <a:xfrm>
          <a:off x="222786" y="57150"/>
          <a:ext cx="4772025" cy="383350"/>
          <a:chOff x="23" y="6"/>
          <a:chExt cx="469" cy="41"/>
        </a:xfrm>
      </xdr:grpSpPr>
      <xdr:sp macro="" textlink="">
        <xdr:nvSpPr>
          <xdr:cNvPr id="30812" name="Text Box 92">
            <a:extLst>
              <a:ext uri="{FF2B5EF4-FFF2-40B4-BE49-F238E27FC236}">
                <a16:creationId xmlns:a16="http://schemas.microsoft.com/office/drawing/2014/main" id="{00000000-0008-0000-0600-00005C7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" y="6"/>
            <a:ext cx="335" cy="41"/>
          </a:xfrm>
          <a:prstGeom prst="rect">
            <a:avLst/>
          </a:prstGeom>
          <a:gradFill>
            <a:gsLst>
              <a:gs pos="0">
                <a:srgbClr val="C00000"/>
              </a:gs>
              <a:gs pos="100000">
                <a:schemeClr val="bg1">
                  <a:lumMod val="50000"/>
                </a:schemeClr>
              </a:gs>
            </a:gsLst>
            <a:lin ang="5400000" scaled="0"/>
          </a:gra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45720" tIns="41148" rIns="0" bIns="0" anchor="t" upright="1"/>
          <a:lstStyle/>
          <a:p>
            <a:pPr algn="l" rtl="0">
              <a:defRPr sz="1000"/>
            </a:pPr>
            <a:r>
              <a:rPr lang="pt-PT" sz="20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Instruções de utilização</a:t>
            </a:r>
            <a:r>
              <a:rPr lang="pt-PT" sz="18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30827" name="Text Box 107">
            <a:extLst>
              <a:ext uri="{FF2B5EF4-FFF2-40B4-BE49-F238E27FC236}">
                <a16:creationId xmlns:a16="http://schemas.microsoft.com/office/drawing/2014/main" id="{00000000-0008-0000-0600-00006B7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4" y="18"/>
            <a:ext cx="128" cy="29"/>
          </a:xfrm>
          <a:prstGeom prst="rect">
            <a:avLst/>
          </a:prstGeom>
          <a:gradFill>
            <a:gsLst>
              <a:gs pos="0">
                <a:srgbClr val="C00000"/>
              </a:gs>
              <a:gs pos="100000">
                <a:schemeClr val="bg1">
                  <a:lumMod val="50000"/>
                </a:schemeClr>
              </a:gs>
            </a:gsLst>
            <a:lin ang="5400000" scaled="0"/>
          </a:gra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46800" tIns="46800" rIns="46800" bIns="46800" anchor="t" upright="1"/>
          <a:lstStyle/>
          <a:p>
            <a:pPr algn="ctr" rtl="0">
              <a:defRPr sz="1000"/>
            </a:pPr>
            <a:r>
              <a:rPr lang="pt-PT" sz="12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2024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</a:t>
            </a:r>
            <a:r>
              <a:rPr lang="pt-PT" sz="8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/ Versão 0</a:t>
            </a:r>
          </a:p>
        </xdr:txBody>
      </xdr:sp>
    </xdr:grpSp>
    <xdr:clientData/>
  </xdr:twoCellAnchor>
  <xdr:twoCellAnchor>
    <xdr:from>
      <xdr:col>1</xdr:col>
      <xdr:colOff>19050</xdr:colOff>
      <xdr:row>121</xdr:row>
      <xdr:rowOff>9525</xdr:rowOff>
    </xdr:from>
    <xdr:to>
      <xdr:col>19</xdr:col>
      <xdr:colOff>523875</xdr:colOff>
      <xdr:row>121</xdr:row>
      <xdr:rowOff>19050</xdr:rowOff>
    </xdr:to>
    <xdr:grpSp>
      <xdr:nvGrpSpPr>
        <xdr:cNvPr id="88415" name="Group 547">
          <a:extLst>
            <a:ext uri="{FF2B5EF4-FFF2-40B4-BE49-F238E27FC236}">
              <a16:creationId xmlns:a16="http://schemas.microsoft.com/office/drawing/2014/main" id="{00000000-0008-0000-0600-00005F590100}"/>
            </a:ext>
          </a:extLst>
        </xdr:cNvPr>
        <xdr:cNvGrpSpPr>
          <a:grpSpLocks/>
        </xdr:cNvGrpSpPr>
      </xdr:nvGrpSpPr>
      <xdr:grpSpPr bwMode="auto">
        <a:xfrm>
          <a:off x="118011" y="19168382"/>
          <a:ext cx="12261397" cy="9525"/>
          <a:chOff x="12" y="2036"/>
          <a:chExt cx="1205" cy="1"/>
        </a:xfrm>
      </xdr:grpSpPr>
      <xdr:sp macro="" textlink="">
        <xdr:nvSpPr>
          <xdr:cNvPr id="88619" name="Line 110">
            <a:extLst>
              <a:ext uri="{FF2B5EF4-FFF2-40B4-BE49-F238E27FC236}">
                <a16:creationId xmlns:a16="http://schemas.microsoft.com/office/drawing/2014/main" id="{00000000-0008-0000-0600-00002B5A0100}"/>
              </a:ext>
            </a:extLst>
          </xdr:cNvPr>
          <xdr:cNvSpPr>
            <a:spLocks noChangeShapeType="1"/>
          </xdr:cNvSpPr>
        </xdr:nvSpPr>
        <xdr:spPr bwMode="auto">
          <a:xfrm>
            <a:off x="12" y="2036"/>
            <a:ext cx="755" cy="1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</xdr:sp>
      <xdr:sp macro="" textlink="">
        <xdr:nvSpPr>
          <xdr:cNvPr id="88620" name="Line 113">
            <a:extLst>
              <a:ext uri="{FF2B5EF4-FFF2-40B4-BE49-F238E27FC236}">
                <a16:creationId xmlns:a16="http://schemas.microsoft.com/office/drawing/2014/main" id="{00000000-0008-0000-0600-00002C5A0100}"/>
              </a:ext>
            </a:extLst>
          </xdr:cNvPr>
          <xdr:cNvSpPr>
            <a:spLocks noChangeShapeType="1"/>
          </xdr:cNvSpPr>
        </xdr:nvSpPr>
        <xdr:spPr bwMode="auto">
          <a:xfrm flipV="1">
            <a:off x="757" y="2037"/>
            <a:ext cx="460" cy="0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28575</xdr:colOff>
      <xdr:row>0</xdr:row>
      <xdr:rowOff>66675</xdr:rowOff>
    </xdr:from>
    <xdr:to>
      <xdr:col>21</xdr:col>
      <xdr:colOff>552450</xdr:colOff>
      <xdr:row>121</xdr:row>
      <xdr:rowOff>133350</xdr:rowOff>
    </xdr:to>
    <xdr:grpSp>
      <xdr:nvGrpSpPr>
        <xdr:cNvPr id="88416" name="Group 593">
          <a:extLst>
            <a:ext uri="{FF2B5EF4-FFF2-40B4-BE49-F238E27FC236}">
              <a16:creationId xmlns:a16="http://schemas.microsoft.com/office/drawing/2014/main" id="{00000000-0008-0000-0600-000060590100}"/>
            </a:ext>
          </a:extLst>
        </xdr:cNvPr>
        <xdr:cNvGrpSpPr>
          <a:grpSpLocks/>
        </xdr:cNvGrpSpPr>
      </xdr:nvGrpSpPr>
      <xdr:grpSpPr bwMode="auto">
        <a:xfrm>
          <a:off x="127536" y="66675"/>
          <a:ext cx="13586732" cy="19225532"/>
          <a:chOff x="13" y="7"/>
          <a:chExt cx="1335" cy="2064"/>
        </a:xfrm>
      </xdr:grpSpPr>
      <xdr:sp macro="" textlink="">
        <xdr:nvSpPr>
          <xdr:cNvPr id="88612" name="Line 109">
            <a:extLst>
              <a:ext uri="{FF2B5EF4-FFF2-40B4-BE49-F238E27FC236}">
                <a16:creationId xmlns:a16="http://schemas.microsoft.com/office/drawing/2014/main" id="{00000000-0008-0000-0600-0000245A0100}"/>
              </a:ext>
            </a:extLst>
          </xdr:cNvPr>
          <xdr:cNvSpPr>
            <a:spLocks noChangeShapeType="1"/>
          </xdr:cNvSpPr>
        </xdr:nvSpPr>
        <xdr:spPr bwMode="auto">
          <a:xfrm flipH="1">
            <a:off x="13" y="7"/>
            <a:ext cx="1" cy="2054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</xdr:sp>
      <xdr:grpSp>
        <xdr:nvGrpSpPr>
          <xdr:cNvPr id="88613" name="Group 548">
            <a:extLst>
              <a:ext uri="{FF2B5EF4-FFF2-40B4-BE49-F238E27FC236}">
                <a16:creationId xmlns:a16="http://schemas.microsoft.com/office/drawing/2014/main" id="{00000000-0008-0000-0600-0000255A0100}"/>
              </a:ext>
            </a:extLst>
          </xdr:cNvPr>
          <xdr:cNvGrpSpPr>
            <a:grpSpLocks/>
          </xdr:cNvGrpSpPr>
        </xdr:nvGrpSpPr>
        <xdr:grpSpPr bwMode="auto">
          <a:xfrm>
            <a:off x="1218" y="2042"/>
            <a:ext cx="130" cy="29"/>
            <a:chOff x="1218" y="2032"/>
            <a:chExt cx="130" cy="29"/>
          </a:xfrm>
        </xdr:grpSpPr>
        <xdr:sp macro="" textlink="">
          <xdr:nvSpPr>
            <xdr:cNvPr id="30832" name="Text Box 112">
              <a:extLst>
                <a:ext uri="{FF2B5EF4-FFF2-40B4-BE49-F238E27FC236}">
                  <a16:creationId xmlns:a16="http://schemas.microsoft.com/office/drawing/2014/main" id="{00000000-0008-0000-0600-00007078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251" y="2032"/>
              <a:ext cx="97" cy="29"/>
            </a:xfrm>
            <a:prstGeom prst="rect">
              <a:avLst/>
            </a:prstGeom>
            <a:solidFill>
              <a:srgbClr val="969696"/>
            </a:solidFill>
            <a:ln w="9525">
              <a:noFill/>
              <a:miter lim="800000"/>
              <a:headEnd/>
              <a:tailEnd/>
            </a:ln>
            <a:effectLst/>
          </xdr:spPr>
          <xdr:txBody>
            <a:bodyPr vertOverflow="clip" wrap="square" lIns="72000" tIns="46800" rIns="90000" bIns="46800" anchor="ctr" upright="1"/>
            <a:lstStyle/>
            <a:p>
              <a:pPr algn="l" rtl="0">
                <a:defRPr sz="1000"/>
              </a:pPr>
              <a:r>
                <a:rPr lang="pt-PT" sz="1100" b="0" i="0" u="none" strike="noStrike" baseline="0">
                  <a:solidFill>
                    <a:srgbClr val="FFFFFF"/>
                  </a:solidFill>
                  <a:latin typeface="Arial"/>
                  <a:cs typeface="Arial"/>
                </a:rPr>
                <a:t>Pág.</a:t>
              </a:r>
              <a:r>
                <a:rPr lang="pt-PT" sz="1100" b="1" i="0" u="none" strike="noStrike" baseline="0">
                  <a:solidFill>
                    <a:srgbClr val="FFFFFF"/>
                  </a:solidFill>
                  <a:latin typeface="Arial"/>
                  <a:cs typeface="Arial"/>
                </a:rPr>
                <a:t> 1 </a:t>
              </a:r>
              <a:r>
                <a:rPr lang="pt-PT" sz="1100" b="0" i="0" u="none" strike="noStrike" baseline="0">
                  <a:solidFill>
                    <a:srgbClr val="FFFFFF"/>
                  </a:solidFill>
                  <a:latin typeface="Arial"/>
                  <a:cs typeface="Arial"/>
                </a:rPr>
                <a:t>de</a:t>
              </a:r>
              <a:r>
                <a:rPr lang="pt-PT" sz="1100" b="1" i="0" u="none" strike="noStrike" baseline="0">
                  <a:solidFill>
                    <a:srgbClr val="FFFFFF"/>
                  </a:solidFill>
                  <a:latin typeface="Arial"/>
                  <a:cs typeface="Arial"/>
                </a:rPr>
                <a:t> 1</a:t>
              </a:r>
            </a:p>
          </xdr:txBody>
        </xdr:sp>
        <xdr:sp macro="" textlink="">
          <xdr:nvSpPr>
            <xdr:cNvPr id="88615" name="Line 114">
              <a:extLst>
                <a:ext uri="{FF2B5EF4-FFF2-40B4-BE49-F238E27FC236}">
                  <a16:creationId xmlns:a16="http://schemas.microsoft.com/office/drawing/2014/main" id="{00000000-0008-0000-0600-0000275A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45" y="2032"/>
              <a:ext cx="0" cy="29"/>
            </a:xfrm>
            <a:prstGeom prst="line">
              <a:avLst/>
            </a:prstGeom>
            <a:noFill/>
            <a:ln w="57150">
              <a:solidFill>
                <a:srgbClr val="969696"/>
              </a:solidFill>
              <a:round/>
              <a:headEnd/>
              <a:tailEnd/>
            </a:ln>
          </xdr:spPr>
        </xdr:sp>
        <xdr:sp macro="" textlink="">
          <xdr:nvSpPr>
            <xdr:cNvPr id="88616" name="Line 115">
              <a:extLst>
                <a:ext uri="{FF2B5EF4-FFF2-40B4-BE49-F238E27FC236}">
                  <a16:creationId xmlns:a16="http://schemas.microsoft.com/office/drawing/2014/main" id="{00000000-0008-0000-0600-0000285A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36" y="2032"/>
              <a:ext cx="0" cy="29"/>
            </a:xfrm>
            <a:prstGeom prst="line">
              <a:avLst/>
            </a:prstGeom>
            <a:noFill/>
            <a:ln w="57150">
              <a:solidFill>
                <a:srgbClr val="C00000"/>
              </a:solidFill>
              <a:round/>
              <a:headEnd/>
              <a:tailEnd/>
            </a:ln>
          </xdr:spPr>
        </xdr:sp>
        <xdr:sp macro="" textlink="">
          <xdr:nvSpPr>
            <xdr:cNvPr id="88617" name="Line 116">
              <a:extLst>
                <a:ext uri="{FF2B5EF4-FFF2-40B4-BE49-F238E27FC236}">
                  <a16:creationId xmlns:a16="http://schemas.microsoft.com/office/drawing/2014/main" id="{00000000-0008-0000-0600-0000295A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27" y="2032"/>
              <a:ext cx="0" cy="29"/>
            </a:xfrm>
            <a:prstGeom prst="line">
              <a:avLst/>
            </a:prstGeom>
            <a:noFill/>
            <a:ln w="57150">
              <a:solidFill>
                <a:srgbClr val="C00000"/>
              </a:solidFill>
              <a:round/>
              <a:headEnd/>
              <a:tailEnd/>
            </a:ln>
          </xdr:spPr>
        </xdr:sp>
        <xdr:sp macro="" textlink="">
          <xdr:nvSpPr>
            <xdr:cNvPr id="88618" name="Line 117">
              <a:extLst>
                <a:ext uri="{FF2B5EF4-FFF2-40B4-BE49-F238E27FC236}">
                  <a16:creationId xmlns:a16="http://schemas.microsoft.com/office/drawing/2014/main" id="{00000000-0008-0000-0600-00002A5A01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18" y="2032"/>
              <a:ext cx="0" cy="29"/>
            </a:xfrm>
            <a:prstGeom prst="line">
              <a:avLst/>
            </a:prstGeom>
            <a:noFill/>
            <a:ln w="57150">
              <a:solidFill>
                <a:srgbClr val="C00000"/>
              </a:solidFill>
              <a:round/>
              <a:headEnd/>
              <a:tailEnd/>
            </a:ln>
          </xdr:spPr>
        </xdr:sp>
      </xdr:grpSp>
    </xdr:grpSp>
    <xdr:clientData/>
  </xdr:twoCellAnchor>
  <xdr:twoCellAnchor>
    <xdr:from>
      <xdr:col>1</xdr:col>
      <xdr:colOff>142875</xdr:colOff>
      <xdr:row>68</xdr:row>
      <xdr:rowOff>85725</xdr:rowOff>
    </xdr:from>
    <xdr:to>
      <xdr:col>8</xdr:col>
      <xdr:colOff>295275</xdr:colOff>
      <xdr:row>84</xdr:row>
      <xdr:rowOff>85725</xdr:rowOff>
    </xdr:to>
    <xdr:grpSp>
      <xdr:nvGrpSpPr>
        <xdr:cNvPr id="88417" name="Group 855">
          <a:extLst>
            <a:ext uri="{FF2B5EF4-FFF2-40B4-BE49-F238E27FC236}">
              <a16:creationId xmlns:a16="http://schemas.microsoft.com/office/drawing/2014/main" id="{00000000-0008-0000-0600-000061590100}"/>
            </a:ext>
          </a:extLst>
        </xdr:cNvPr>
        <xdr:cNvGrpSpPr>
          <a:grpSpLocks/>
        </xdr:cNvGrpSpPr>
      </xdr:nvGrpSpPr>
      <xdr:grpSpPr bwMode="auto">
        <a:xfrm>
          <a:off x="241836" y="10852686"/>
          <a:ext cx="4724400" cy="2533403"/>
          <a:chOff x="25" y="1165"/>
          <a:chExt cx="464" cy="272"/>
        </a:xfrm>
      </xdr:grpSpPr>
      <xdr:sp macro="" textlink="">
        <xdr:nvSpPr>
          <xdr:cNvPr id="88610" name="AutoShape 145">
            <a:extLst>
              <a:ext uri="{FF2B5EF4-FFF2-40B4-BE49-F238E27FC236}">
                <a16:creationId xmlns:a16="http://schemas.microsoft.com/office/drawing/2014/main" id="{00000000-0008-0000-0600-0000225A0100}"/>
              </a:ext>
            </a:extLst>
          </xdr:cNvPr>
          <xdr:cNvSpPr>
            <a:spLocks noChangeArrowheads="1"/>
          </xdr:cNvSpPr>
        </xdr:nvSpPr>
        <xdr:spPr bwMode="auto">
          <a:xfrm>
            <a:off x="400" y="1165"/>
            <a:ext cx="89" cy="46"/>
          </a:xfrm>
          <a:prstGeom prst="homePlate">
            <a:avLst>
              <a:gd name="adj" fmla="val 48370"/>
            </a:avLst>
          </a:prstGeom>
          <a:solidFill>
            <a:srgbClr val="F2F2F2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866" name="Text Box 146">
            <a:extLst>
              <a:ext uri="{FF2B5EF4-FFF2-40B4-BE49-F238E27FC236}">
                <a16:creationId xmlns:a16="http://schemas.microsoft.com/office/drawing/2014/main" id="{00000000-0008-0000-0600-0000927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" y="1165"/>
            <a:ext cx="407" cy="272"/>
          </a:xfrm>
          <a:prstGeom prst="rect">
            <a:avLst/>
          </a:prstGeom>
          <a:solidFill>
            <a:schemeClr val="bg1">
              <a:lumMod val="9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46800" tIns="46800" rIns="46800" bIns="46800" anchor="ctr" upright="1"/>
          <a:lstStyle/>
          <a:p>
            <a:pPr algn="l" rtl="0">
              <a:defRPr sz="1000"/>
            </a:pPr>
            <a:r>
              <a:rPr lang="pt-P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Passo 3 (bloco "Cálculos"):</a:t>
            </a: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  <a:p>
            <a:pPr algn="l" rtl="0">
              <a:defRPr sz="1000"/>
            </a:pP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Especificar:</a:t>
            </a:r>
          </a:p>
          <a:p>
            <a:pPr algn="l" rtl="0">
              <a:defRPr sz="1000"/>
            </a:pP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l) O início e fim de cada troço,</a:t>
            </a:r>
          </a:p>
          <a:p>
            <a:pPr algn="l" rtl="0">
              <a:defRPr sz="1000"/>
            </a:pP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m) Imputar a cada troço em análise o número total de Bocas de Incêndio abastecidas, 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na coluna correspondente ao tipo de B.I. utilizada</a:t>
            </a: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  <a:p>
            <a:pPr algn="l" rtl="0">
              <a:defRPr sz="1000"/>
            </a:pP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n) Comprimento de cada troço,</a:t>
            </a:r>
          </a:p>
          <a:p>
            <a:pPr algn="l" rtl="0">
              <a:defRPr sz="1000"/>
            </a:pP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 ) Altura da cada troço,</a:t>
            </a:r>
          </a:p>
          <a:p>
            <a:pPr algn="l" rtl="0">
              <a:defRPr sz="1000"/>
            </a:pP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p) Em opção: o comprimento equivalente de cada acessório utilizado (por preenchimento do </a:t>
            </a:r>
            <a:r>
              <a:rPr lang="pt-P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Quadro 2</a:t>
            </a: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).</a:t>
            </a:r>
          </a:p>
        </xdr:txBody>
      </xdr:sp>
    </xdr:grpSp>
    <xdr:clientData/>
  </xdr:twoCellAnchor>
  <xdr:twoCellAnchor>
    <xdr:from>
      <xdr:col>1</xdr:col>
      <xdr:colOff>247650</xdr:colOff>
      <xdr:row>14</xdr:row>
      <xdr:rowOff>28575</xdr:rowOff>
    </xdr:from>
    <xdr:to>
      <xdr:col>8</xdr:col>
      <xdr:colOff>333375</xdr:colOff>
      <xdr:row>17</xdr:row>
      <xdr:rowOff>123826</xdr:rowOff>
    </xdr:to>
    <xdr:sp macro="" textlink="">
      <xdr:nvSpPr>
        <xdr:cNvPr id="31086" name="Text Box 366">
          <a:extLst>
            <a:ext uri="{FF2B5EF4-FFF2-40B4-BE49-F238E27FC236}">
              <a16:creationId xmlns:a16="http://schemas.microsoft.com/office/drawing/2014/main" id="{00000000-0008-0000-0600-00006E790000}"/>
            </a:ext>
          </a:extLst>
        </xdr:cNvPr>
        <xdr:cNvSpPr txBox="1">
          <a:spLocks noChangeArrowheads="1"/>
        </xdr:cNvSpPr>
      </xdr:nvSpPr>
      <xdr:spPr bwMode="auto">
        <a:xfrm>
          <a:off x="342900" y="2295525"/>
          <a:ext cx="4352925" cy="581026"/>
        </a:xfrm>
        <a:prstGeom prst="rect">
          <a:avLst/>
        </a:prstGeom>
        <a:solidFill>
          <a:srgbClr val="EAEAEA"/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just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4. "Quadro 2":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Gama de Acessórios Roscados em Ferro Fundido Maleável, símbolo de projecto A, conformes a norma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NP EN 10242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 respectivos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Comprimentos Equivalentes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(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L</a:t>
          </a:r>
          <a:r>
            <a:rPr lang="pt-PT" sz="1100" b="0" i="0" u="none" strike="noStrike" baseline="-25000">
              <a:solidFill>
                <a:srgbClr val="000000"/>
              </a:solidFill>
              <a:latin typeface="Arial"/>
              <a:cs typeface="Arial"/>
            </a:rPr>
            <a:t>eq.local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).</a:t>
          </a:r>
        </a:p>
      </xdr:txBody>
    </xdr:sp>
    <xdr:clientData/>
  </xdr:twoCellAnchor>
  <xdr:twoCellAnchor>
    <xdr:from>
      <xdr:col>1</xdr:col>
      <xdr:colOff>152400</xdr:colOff>
      <xdr:row>12</xdr:row>
      <xdr:rowOff>114300</xdr:rowOff>
    </xdr:from>
    <xdr:to>
      <xdr:col>9</xdr:col>
      <xdr:colOff>133350</xdr:colOff>
      <xdr:row>41</xdr:row>
      <xdr:rowOff>114300</xdr:rowOff>
    </xdr:to>
    <xdr:grpSp>
      <xdr:nvGrpSpPr>
        <xdr:cNvPr id="88419" name="Group 544">
          <a:extLst>
            <a:ext uri="{FF2B5EF4-FFF2-40B4-BE49-F238E27FC236}">
              <a16:creationId xmlns:a16="http://schemas.microsoft.com/office/drawing/2014/main" id="{00000000-0008-0000-0600-000063590100}"/>
            </a:ext>
          </a:extLst>
        </xdr:cNvPr>
        <xdr:cNvGrpSpPr>
          <a:grpSpLocks/>
        </xdr:cNvGrpSpPr>
      </xdr:nvGrpSpPr>
      <xdr:grpSpPr bwMode="auto">
        <a:xfrm>
          <a:off x="251361" y="2014352"/>
          <a:ext cx="5206093" cy="4591793"/>
          <a:chOff x="26" y="174"/>
          <a:chExt cx="510" cy="493"/>
        </a:xfrm>
      </xdr:grpSpPr>
      <xdr:sp macro="" textlink="">
        <xdr:nvSpPr>
          <xdr:cNvPr id="88606" name="AutoShape 316">
            <a:extLst>
              <a:ext uri="{FF2B5EF4-FFF2-40B4-BE49-F238E27FC236}">
                <a16:creationId xmlns:a16="http://schemas.microsoft.com/office/drawing/2014/main" id="{00000000-0008-0000-0600-00001E5A0100}"/>
              </a:ext>
            </a:extLst>
          </xdr:cNvPr>
          <xdr:cNvSpPr>
            <a:spLocks noChangeArrowheads="1"/>
          </xdr:cNvSpPr>
        </xdr:nvSpPr>
        <xdr:spPr bwMode="auto">
          <a:xfrm>
            <a:off x="504" y="174"/>
            <a:ext cx="32" cy="17"/>
          </a:xfrm>
          <a:prstGeom prst="homePlate">
            <a:avLst>
              <a:gd name="adj" fmla="val 70588"/>
            </a:avLst>
          </a:prstGeom>
          <a:solidFill>
            <a:srgbClr val="F2F2F2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037" name="Text Box 317">
            <a:extLst>
              <a:ext uri="{FF2B5EF4-FFF2-40B4-BE49-F238E27FC236}">
                <a16:creationId xmlns:a16="http://schemas.microsoft.com/office/drawing/2014/main" id="{00000000-0008-0000-0600-00003D7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" y="534"/>
            <a:ext cx="406" cy="133"/>
          </a:xfrm>
          <a:prstGeom prst="rect">
            <a:avLst/>
          </a:prstGeom>
          <a:solidFill>
            <a:schemeClr val="bg1">
              <a:lumMod val="9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46800" tIns="46800" rIns="46800" bIns="46800" anchor="ctr" upright="1"/>
          <a:lstStyle/>
          <a:p>
            <a:pPr algn="just" rtl="0">
              <a:defRPr sz="1000"/>
            </a:pPr>
            <a:r>
              <a:rPr lang="pt-P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Passo 1 (bloco "Características e Especificações"):</a:t>
            </a: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  <a:p>
            <a:pPr algn="just" rtl="0">
              <a:defRPr sz="1000"/>
            </a:pP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Especificar o </a:t>
            </a:r>
            <a:r>
              <a:rPr lang="pt-P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Tipo</a:t>
            </a: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de instalação a dimensionar:</a:t>
            </a:r>
          </a:p>
          <a:p>
            <a:pPr algn="just" rtl="0">
              <a:defRPr sz="1000"/>
            </a:pP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a) </a:t>
            </a:r>
            <a:r>
              <a:rPr lang="pt-PT" sz="1200" b="1" i="0" baseline="0">
                <a:latin typeface="Arial" pitchFamily="34" charset="0"/>
                <a:ea typeface="+mn-ea"/>
                <a:cs typeface="Arial" pitchFamily="34" charset="0"/>
              </a:rPr>
              <a:t>Rede Incêndio Armada Tipo Carretel</a:t>
            </a:r>
            <a:r>
              <a:rPr lang="pt-PT" sz="1200" b="0" i="0" baseline="0">
                <a:latin typeface="Arial" pitchFamily="34" charset="0"/>
                <a:ea typeface="+mn-ea"/>
                <a:cs typeface="Arial" pitchFamily="34" charset="0"/>
              </a:rPr>
              <a:t> (</a:t>
            </a:r>
            <a:r>
              <a:rPr lang="pt-PT" sz="1200" b="1" i="0" baseline="0">
                <a:latin typeface="Arial" pitchFamily="34" charset="0"/>
                <a:ea typeface="+mn-ea"/>
                <a:cs typeface="Arial" pitchFamily="34" charset="0"/>
              </a:rPr>
              <a:t>RIA-TC</a:t>
            </a:r>
            <a:r>
              <a:rPr lang="pt-PT" sz="1200" b="0" i="0" baseline="0">
                <a:latin typeface="Arial" pitchFamily="34" charset="0"/>
                <a:ea typeface="+mn-ea"/>
                <a:cs typeface="Arial" pitchFamily="34" charset="0"/>
              </a:rPr>
              <a:t>)</a:t>
            </a: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,</a:t>
            </a:r>
          </a:p>
          <a:p>
            <a:pPr marL="0" marR="0" indent="0" algn="just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pt-PT" sz="12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b) </a:t>
            </a:r>
            <a:r>
              <a:rPr lang="pt-PT" sz="12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Rede Húmida Armada Tipo Teatro</a:t>
            </a:r>
            <a:r>
              <a:rPr lang="pt-PT" sz="12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(</a:t>
            </a:r>
            <a:r>
              <a:rPr lang="pt-PT" sz="12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RHA-TT</a:t>
            </a:r>
            <a:r>
              <a:rPr lang="pt-PT" sz="12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),</a:t>
            </a:r>
            <a:endParaRPr lang="pt-PT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just" rtl="0">
              <a:defRPr sz="1000"/>
            </a:pP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c) </a:t>
            </a:r>
            <a:r>
              <a:rPr lang="pt-P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Rede Húmida não armada</a:t>
            </a: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(</a:t>
            </a:r>
            <a:r>
              <a:rPr lang="pt-P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RH</a:t>
            </a: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),</a:t>
            </a:r>
          </a:p>
          <a:p>
            <a:pPr algn="just" rtl="0">
              <a:defRPr sz="1000"/>
            </a:pPr>
            <a:r>
              <a:rPr lang="pt-PT" sz="1200" b="0" i="0" baseline="0">
                <a:latin typeface="Arial" pitchFamily="34" charset="0"/>
                <a:ea typeface="+mn-ea"/>
                <a:cs typeface="Arial" pitchFamily="34" charset="0"/>
              </a:rPr>
              <a:t>d) </a:t>
            </a:r>
            <a:r>
              <a:rPr lang="pt-PT" sz="1200" b="1" i="0" baseline="0">
                <a:latin typeface="Arial" pitchFamily="34" charset="0"/>
                <a:ea typeface="+mn-ea"/>
                <a:cs typeface="Arial" pitchFamily="34" charset="0"/>
              </a:rPr>
              <a:t>Rede Seca não armada</a:t>
            </a:r>
            <a:r>
              <a:rPr lang="pt-PT" sz="1200" b="0" i="0" baseline="0">
                <a:latin typeface="Arial" pitchFamily="34" charset="0"/>
                <a:ea typeface="+mn-ea"/>
                <a:cs typeface="Arial" pitchFamily="34" charset="0"/>
              </a:rPr>
              <a:t> (</a:t>
            </a:r>
            <a:r>
              <a:rPr lang="pt-PT" sz="1200" b="1" i="0" baseline="0">
                <a:latin typeface="Arial" pitchFamily="34" charset="0"/>
                <a:ea typeface="+mn-ea"/>
                <a:cs typeface="Arial" pitchFamily="34" charset="0"/>
              </a:rPr>
              <a:t>RS</a:t>
            </a:r>
            <a:r>
              <a:rPr lang="pt-PT" sz="1200" b="0" i="0" baseline="0">
                <a:latin typeface="Arial" pitchFamily="34" charset="0"/>
                <a:ea typeface="+mn-ea"/>
                <a:cs typeface="Arial" pitchFamily="34" charset="0"/>
              </a:rPr>
              <a:t>)</a:t>
            </a:r>
            <a:r>
              <a:rPr lang="pt-PT" sz="1200" b="1" i="0" baseline="0">
                <a:latin typeface="Arial" pitchFamily="34" charset="0"/>
                <a:ea typeface="+mn-ea"/>
                <a:cs typeface="Arial" pitchFamily="34" charset="0"/>
              </a:rPr>
              <a:t>.</a:t>
            </a:r>
            <a:endParaRPr lang="pt-PT" sz="12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88608" name="Rectangle 479">
            <a:extLst>
              <a:ext uri="{FF2B5EF4-FFF2-40B4-BE49-F238E27FC236}">
                <a16:creationId xmlns:a16="http://schemas.microsoft.com/office/drawing/2014/main" id="{00000000-0008-0000-0600-0000205A0100}"/>
              </a:ext>
            </a:extLst>
          </xdr:cNvPr>
          <xdr:cNvSpPr>
            <a:spLocks noChangeArrowheads="1"/>
          </xdr:cNvSpPr>
        </xdr:nvSpPr>
        <xdr:spPr bwMode="auto">
          <a:xfrm>
            <a:off x="425" y="534"/>
            <a:ext cx="93" cy="14"/>
          </a:xfrm>
          <a:prstGeom prst="rect">
            <a:avLst/>
          </a:prstGeom>
          <a:solidFill>
            <a:srgbClr val="F2F2F2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88609" name="Rectangle 480">
            <a:extLst>
              <a:ext uri="{FF2B5EF4-FFF2-40B4-BE49-F238E27FC236}">
                <a16:creationId xmlns:a16="http://schemas.microsoft.com/office/drawing/2014/main" id="{00000000-0008-0000-0600-0000215A0100}"/>
              </a:ext>
            </a:extLst>
          </xdr:cNvPr>
          <xdr:cNvSpPr>
            <a:spLocks noChangeArrowheads="1"/>
          </xdr:cNvSpPr>
        </xdr:nvSpPr>
        <xdr:spPr bwMode="auto">
          <a:xfrm>
            <a:off x="504" y="187"/>
            <a:ext cx="13" cy="351"/>
          </a:xfrm>
          <a:prstGeom prst="rect">
            <a:avLst/>
          </a:prstGeom>
          <a:solidFill>
            <a:srgbClr val="F2F2F2"/>
          </a:solidFill>
          <a:ln w="9525">
            <a:noFill/>
            <a:miter lim="800000"/>
            <a:headEnd/>
            <a:tailEnd/>
          </a:ln>
        </xdr:spPr>
      </xdr:sp>
    </xdr:grpSp>
    <xdr:clientData/>
  </xdr:twoCellAnchor>
  <xdr:twoCellAnchor>
    <xdr:from>
      <xdr:col>7</xdr:col>
      <xdr:colOff>398691</xdr:colOff>
      <xdr:row>102</xdr:row>
      <xdr:rowOff>38100</xdr:rowOff>
    </xdr:from>
    <xdr:to>
      <xdr:col>21</xdr:col>
      <xdr:colOff>465366</xdr:colOff>
      <xdr:row>119</xdr:row>
      <xdr:rowOff>142875</xdr:rowOff>
    </xdr:to>
    <xdr:grpSp>
      <xdr:nvGrpSpPr>
        <xdr:cNvPr id="88420" name="Group 590">
          <a:extLst>
            <a:ext uri="{FF2B5EF4-FFF2-40B4-BE49-F238E27FC236}">
              <a16:creationId xmlns:a16="http://schemas.microsoft.com/office/drawing/2014/main" id="{00000000-0008-0000-0600-000064590100}"/>
            </a:ext>
          </a:extLst>
        </xdr:cNvPr>
        <xdr:cNvGrpSpPr>
          <a:grpSpLocks/>
        </xdr:cNvGrpSpPr>
      </xdr:nvGrpSpPr>
      <xdr:grpSpPr bwMode="auto">
        <a:xfrm>
          <a:off x="4416509" y="16188542"/>
          <a:ext cx="9210675" cy="2796515"/>
          <a:chOff x="433" y="1734"/>
          <a:chExt cx="903" cy="300"/>
        </a:xfrm>
      </xdr:grpSpPr>
      <xdr:sp macro="" textlink="">
        <xdr:nvSpPr>
          <xdr:cNvPr id="31265" name="Text Box 545">
            <a:extLst>
              <a:ext uri="{FF2B5EF4-FFF2-40B4-BE49-F238E27FC236}">
                <a16:creationId xmlns:a16="http://schemas.microsoft.com/office/drawing/2014/main" id="{00000000-0008-0000-0600-0000217A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33" y="1988"/>
            <a:ext cx="903" cy="46"/>
          </a:xfrm>
          <a:prstGeom prst="rect">
            <a:avLst/>
          </a:prstGeom>
          <a:solidFill>
            <a:schemeClr val="accent3">
              <a:lumMod val="20000"/>
              <a:lumOff val="80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46800" tIns="46800" rIns="46800" bIns="46800" anchor="ctr" upright="1"/>
          <a:lstStyle/>
          <a:p>
            <a:pPr algn="l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18.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Em conjunto com a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Necessidade de Pressão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(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</a:t>
            </a:r>
            <a:r>
              <a:rPr lang="pt-PT" sz="1100" b="0" i="0" u="none" strike="noStrike" baseline="-25000">
                <a:solidFill>
                  <a:srgbClr val="000000"/>
                </a:solidFill>
                <a:latin typeface="Arial"/>
                <a:cs typeface="Arial"/>
              </a:rPr>
              <a:t>i máx</a:t>
            </a:r>
            <a:r>
              <a:rPr lang="pt-PT" sz="1000" b="0" i="0" u="none" strike="noStrike" baseline="-25000">
                <a:solidFill>
                  <a:srgbClr val="000000"/>
                </a:solidFill>
                <a:latin typeface="Arial"/>
                <a:cs typeface="Arial"/>
              </a:rPr>
              <a:t>.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 é calculada a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Necessidade de Caudal 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Q</a:t>
            </a:r>
            <a:r>
              <a:rPr lang="pt-PT" sz="1100" b="0" i="0" u="none" strike="noStrike" baseline="-25000">
                <a:solidFill>
                  <a:srgbClr val="000000"/>
                </a:solidFill>
                <a:latin typeface="Arial"/>
                <a:cs typeface="Arial"/>
              </a:rPr>
              <a:t>máx.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 e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 aplicável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, a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Potência mínima da Fonte de Pressão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em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kW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(considerando um rendimento, alterável, de 75 %) e a respectiva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Capacidade do Reservatório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sp macro="" textlink="">
        <xdr:nvSpPr>
          <xdr:cNvPr id="30744" name="Text Box 24">
            <a:extLst>
              <a:ext uri="{FF2B5EF4-FFF2-40B4-BE49-F238E27FC236}">
                <a16:creationId xmlns:a16="http://schemas.microsoft.com/office/drawing/2014/main" id="{00000000-0008-0000-0600-0000187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33" y="1734"/>
            <a:ext cx="903" cy="204"/>
          </a:xfrm>
          <a:prstGeom prst="rect">
            <a:avLst/>
          </a:prstGeom>
          <a:solidFill>
            <a:schemeClr val="accent3">
              <a:lumMod val="20000"/>
              <a:lumOff val="80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46800" tIns="46800" rIns="46800" bIns="46800" anchor="ctr" upright="1"/>
          <a:lstStyle/>
          <a:p>
            <a:pPr algn="l" rtl="0"/>
            <a:r>
              <a:rPr lang="pt-PT" sz="1000" b="1" i="0" baseline="0">
                <a:latin typeface="Arial" pitchFamily="34" charset="0"/>
                <a:ea typeface="+mn-ea"/>
                <a:cs typeface="Arial" pitchFamily="34" charset="0"/>
              </a:rPr>
              <a:t>16. Análise e avaliação</a:t>
            </a:r>
            <a:r>
              <a:rPr lang="pt-PT" sz="1000" b="0" i="0" baseline="0">
                <a:latin typeface="Arial" pitchFamily="34" charset="0"/>
                <a:ea typeface="+mn-ea"/>
                <a:cs typeface="Arial" pitchFamily="34" charset="0"/>
              </a:rPr>
              <a:t> (dos valores obtidos mediante cálculo hidráulico e consulta automática dos Quadros 1, 3, 4 e 5:</a:t>
            </a:r>
            <a:endParaRPr lang="pt-PT" sz="1000">
              <a:latin typeface="Arial" pitchFamily="34" charset="0"/>
              <a:cs typeface="Arial" pitchFamily="34" charset="0"/>
            </a:endParaRPr>
          </a:p>
          <a:p>
            <a:pPr algn="l" rtl="0"/>
            <a:r>
              <a:rPr lang="pt-PT" sz="1000" b="0" i="0" baseline="0">
                <a:latin typeface="Arial" pitchFamily="34" charset="0"/>
                <a:ea typeface="+mn-ea"/>
                <a:cs typeface="Arial" pitchFamily="34" charset="0"/>
              </a:rPr>
              <a:t>- Nas </a:t>
            </a:r>
            <a:r>
              <a:rPr lang="pt-PT" sz="1000" b="1" i="0" baseline="0">
                <a:latin typeface="Arial" pitchFamily="34" charset="0"/>
                <a:ea typeface="+mn-ea"/>
                <a:cs typeface="Arial" pitchFamily="34" charset="0"/>
              </a:rPr>
              <a:t>Colunas (14), (15), (16) e (17)</a:t>
            </a:r>
            <a:r>
              <a:rPr lang="pt-PT" sz="1000" b="0" i="0" baseline="0">
                <a:latin typeface="Arial" pitchFamily="34" charset="0"/>
                <a:ea typeface="+mn-ea"/>
                <a:cs typeface="Arial" pitchFamily="34" charset="0"/>
              </a:rPr>
              <a:t>, são apresentados os diâmetros interior e exterior (em mm), a dimensão da rosca e a dimensão nominal do troço.</a:t>
            </a:r>
            <a:endParaRPr lang="pt-PT" sz="1000">
              <a:latin typeface="Arial" pitchFamily="34" charset="0"/>
              <a:cs typeface="Arial" pitchFamily="34" charset="0"/>
            </a:endParaRPr>
          </a:p>
          <a:p>
            <a:pPr algn="l" rtl="0">
              <a:defRPr sz="1000"/>
            </a:pP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Nas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Colunas (22)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e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(23)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, são apresentadas a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perda de carga acumulada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(em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kPa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 e avaliação da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conformidade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do troço em questão.</a:t>
            </a:r>
          </a:p>
          <a:p>
            <a:pPr algn="l" rtl="0">
              <a:defRPr sz="1000"/>
            </a:pP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Nas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Colunas (24)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e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(25)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, são apresentadas a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velocidade de escoamento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(em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m/s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 e avaliação da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conformidade 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do troço em questão.</a:t>
            </a:r>
          </a:p>
          <a:p>
            <a:pPr algn="just" rtl="0">
              <a:defRPr sz="1000"/>
            </a:pP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Nos troços onde se verificarem casos de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não conformidade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(automaticamente assinalados pela cor </a:t>
            </a:r>
            <a:r>
              <a:rPr lang="pt-PT" sz="10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vermelha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 com a mensagem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"Redimensionar"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), deve-se subir um escalão no valor do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diâmetro interior normalizado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do troço em questão por consulta no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Quadro 1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, introduzindo esse novo valor (em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mm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 na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Coluna (13)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correspondente ao novo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diâmetro imposto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  <a:p>
            <a:pPr algn="just" rtl="0">
              <a:defRPr sz="1000"/>
            </a:pP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Em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cima à direita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, é calculada a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necessidade de pressão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(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</a:t>
            </a:r>
            <a:r>
              <a:rPr lang="pt-PT" sz="1100" b="0" i="0" u="none" strike="noStrike" baseline="-25000">
                <a:solidFill>
                  <a:srgbClr val="000000"/>
                </a:solidFill>
                <a:latin typeface="Arial"/>
                <a:cs typeface="Arial"/>
              </a:rPr>
              <a:t>i máx.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 e respectiva avaliação global do dimensionamento. Em caso de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não conformidade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(automaticamente assinalada pela cor </a:t>
            </a:r>
            <a:r>
              <a:rPr lang="pt-PT" sz="10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vermelha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e com a mensagem "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ATENÇÃO: Valor Superior ao Permitido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"), deve-se:</a:t>
            </a:r>
          </a:p>
          <a:p>
            <a:pPr algn="just" rtl="0">
              <a:defRPr sz="1000"/>
            </a:pP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Ou subir um escalão no valor do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diâmetro interior normalizado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no(s) troço(s) com maiores perdas de carga,</a:t>
            </a:r>
          </a:p>
          <a:p>
            <a:pPr algn="just" rtl="0">
              <a:defRPr sz="1000"/>
            </a:pP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Ou proceder ao aumento da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pressão máxima de abastecimento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(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</a:t>
            </a:r>
            <a:r>
              <a:rPr lang="pt-PT" sz="1100" b="0" i="0" u="none" strike="noStrike" baseline="-25000">
                <a:solidFill>
                  <a:srgbClr val="000000"/>
                </a:solidFill>
                <a:latin typeface="Arial"/>
                <a:cs typeface="Arial"/>
              </a:rPr>
              <a:t>Máx.A.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), respeitando os limites regulamentares aplicáveis.</a:t>
            </a:r>
          </a:p>
          <a:p>
            <a:pPr algn="just" rtl="0">
              <a:defRPr sz="1000"/>
            </a:pP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Em seguida,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procede-se a nova análise e avaliação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</xdr:grpSp>
    <xdr:clientData/>
  </xdr:twoCellAnchor>
  <xdr:twoCellAnchor>
    <xdr:from>
      <xdr:col>9</xdr:col>
      <xdr:colOff>176645</xdr:colOff>
      <xdr:row>87</xdr:row>
      <xdr:rowOff>104775</xdr:rowOff>
    </xdr:from>
    <xdr:to>
      <xdr:col>15</xdr:col>
      <xdr:colOff>252845</xdr:colOff>
      <xdr:row>102</xdr:row>
      <xdr:rowOff>133350</xdr:rowOff>
    </xdr:to>
    <xdr:grpSp>
      <xdr:nvGrpSpPr>
        <xdr:cNvPr id="88421" name="Group 853">
          <a:extLst>
            <a:ext uri="{FF2B5EF4-FFF2-40B4-BE49-F238E27FC236}">
              <a16:creationId xmlns:a16="http://schemas.microsoft.com/office/drawing/2014/main" id="{00000000-0008-0000-0600-000065590100}"/>
            </a:ext>
          </a:extLst>
        </xdr:cNvPr>
        <xdr:cNvGrpSpPr>
          <a:grpSpLocks/>
        </xdr:cNvGrpSpPr>
      </xdr:nvGrpSpPr>
      <xdr:grpSpPr bwMode="auto">
        <a:xfrm>
          <a:off x="5500749" y="13880151"/>
          <a:ext cx="3995057" cy="2403641"/>
          <a:chOff x="535" y="1513"/>
          <a:chExt cx="392" cy="258"/>
        </a:xfrm>
      </xdr:grpSpPr>
      <xdr:sp macro="" textlink="">
        <xdr:nvSpPr>
          <xdr:cNvPr id="30860" name="Text Box 140">
            <a:extLst>
              <a:ext uri="{FF2B5EF4-FFF2-40B4-BE49-F238E27FC236}">
                <a16:creationId xmlns:a16="http://schemas.microsoft.com/office/drawing/2014/main" id="{00000000-0008-0000-0600-00008C7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5" y="1513"/>
            <a:ext cx="392" cy="202"/>
          </a:xfrm>
          <a:prstGeom prst="rect">
            <a:avLst/>
          </a:prstGeom>
          <a:solidFill>
            <a:schemeClr val="accent1">
              <a:lumMod val="20000"/>
              <a:lumOff val="80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46800" tIns="46800" rIns="46800" bIns="46800" anchor="ctr" upright="1"/>
          <a:lstStyle/>
          <a:p>
            <a:pPr algn="l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15.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Continuar a introduzir nas restantes linhas do bloco de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Cálculos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, de forma sequencial (e também unicamente nas células a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azul claro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as seguintes características dos restantes troços da instalação:</a:t>
            </a:r>
            <a:endParaRPr lang="pt-PT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Colunas (2) e (3)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: Códigos identificativos (letras ou números) atribuídos ao início e fim do troço seguinte.</a:t>
            </a:r>
          </a:p>
          <a:p>
            <a:pPr algn="l" rtl="0">
              <a:defRPr sz="1000"/>
            </a:pP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Coluna (4)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: Número total de Bocas de Incêndio abastecidos pelo troço seguinte.</a:t>
            </a:r>
          </a:p>
          <a:p>
            <a:pPr algn="l" rtl="0">
              <a:defRPr sz="1000"/>
            </a:pP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Coluna (6): 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Comprimento do troço seguinte (em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metros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).</a:t>
            </a:r>
          </a:p>
          <a:p>
            <a:pPr algn="l" rtl="0">
              <a:defRPr sz="1000"/>
            </a:pP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Coluna (7)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: Altura ou desnível do troço seguinte (em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metros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). O valor da altura ou desnível deve ser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positivo se o troço for ascendente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e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negativo se o troço for descendente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  <a:p>
            <a:pPr algn="l" rtl="0">
              <a:defRPr sz="1000"/>
            </a:pP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88603" name="AutoShape 134">
            <a:extLst>
              <a:ext uri="{FF2B5EF4-FFF2-40B4-BE49-F238E27FC236}">
                <a16:creationId xmlns:a16="http://schemas.microsoft.com/office/drawing/2014/main" id="{00000000-0008-0000-0600-00001B5A01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721" y="1756"/>
            <a:ext cx="16" cy="14"/>
          </a:xfrm>
          <a:prstGeom prst="homePlate">
            <a:avLst>
              <a:gd name="adj" fmla="val 57143"/>
            </a:avLst>
          </a:prstGeom>
          <a:solidFill>
            <a:srgbClr val="C0C0C0"/>
          </a:solidFill>
          <a:ln w="9525">
            <a:noFill/>
            <a:miter lim="800000"/>
            <a:headEnd/>
            <a:tailEnd/>
          </a:ln>
        </xdr:spPr>
      </xdr:sp>
    </xdr:grpSp>
    <xdr:clientData/>
  </xdr:twoCellAnchor>
  <xdr:twoCellAnchor>
    <xdr:from>
      <xdr:col>9</xdr:col>
      <xdr:colOff>176645</xdr:colOff>
      <xdr:row>73</xdr:row>
      <xdr:rowOff>47625</xdr:rowOff>
    </xdr:from>
    <xdr:to>
      <xdr:col>21</xdr:col>
      <xdr:colOff>541857</xdr:colOff>
      <xdr:row>88</xdr:row>
      <xdr:rowOff>57150</xdr:rowOff>
    </xdr:to>
    <xdr:grpSp>
      <xdr:nvGrpSpPr>
        <xdr:cNvPr id="88422" name="Group 628">
          <a:extLst>
            <a:ext uri="{FF2B5EF4-FFF2-40B4-BE49-F238E27FC236}">
              <a16:creationId xmlns:a16="http://schemas.microsoft.com/office/drawing/2014/main" id="{00000000-0008-0000-0600-000066590100}"/>
            </a:ext>
          </a:extLst>
        </xdr:cNvPr>
        <xdr:cNvGrpSpPr>
          <a:grpSpLocks/>
        </xdr:cNvGrpSpPr>
      </xdr:nvGrpSpPr>
      <xdr:grpSpPr bwMode="auto">
        <a:xfrm>
          <a:off x="5500749" y="11606274"/>
          <a:ext cx="8202926" cy="2384591"/>
          <a:chOff x="537" y="1258"/>
          <a:chExt cx="806" cy="256"/>
        </a:xfrm>
      </xdr:grpSpPr>
      <xdr:grpSp>
        <xdr:nvGrpSpPr>
          <xdr:cNvPr id="88593" name="Group 561">
            <a:extLst>
              <a:ext uri="{FF2B5EF4-FFF2-40B4-BE49-F238E27FC236}">
                <a16:creationId xmlns:a16="http://schemas.microsoft.com/office/drawing/2014/main" id="{00000000-0008-0000-0600-0000115A0100}"/>
              </a:ext>
            </a:extLst>
          </xdr:cNvPr>
          <xdr:cNvGrpSpPr>
            <a:grpSpLocks/>
          </xdr:cNvGrpSpPr>
        </xdr:nvGrpSpPr>
        <xdr:grpSpPr bwMode="auto">
          <a:xfrm>
            <a:off x="951" y="1262"/>
            <a:ext cx="392" cy="124"/>
            <a:chOff x="952" y="1282"/>
            <a:chExt cx="392" cy="124"/>
          </a:xfrm>
        </xdr:grpSpPr>
        <xdr:sp macro="" textlink="">
          <xdr:nvSpPr>
            <xdr:cNvPr id="30868" name="Text Box 148">
              <a:extLst>
                <a:ext uri="{FF2B5EF4-FFF2-40B4-BE49-F238E27FC236}">
                  <a16:creationId xmlns:a16="http://schemas.microsoft.com/office/drawing/2014/main" id="{00000000-0008-0000-0600-00009478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953" y="1282"/>
              <a:ext cx="125" cy="25"/>
            </a:xfrm>
            <a:prstGeom prst="rect">
              <a:avLst/>
            </a:prstGeom>
            <a:solidFill>
              <a:schemeClr val="bg2">
                <a:lumMod val="90000"/>
              </a:schemeClr>
            </a:solidFill>
            <a:ln w="9525">
              <a:noFill/>
              <a:prstDash val="dash"/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l" rtl="0">
                <a:defRPr sz="1000"/>
              </a:pPr>
              <a:r>
                <a:rPr lang="pt-PT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Cálculo:</a:t>
              </a:r>
              <a:r>
                <a:rPr lang="pt-PT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Q</a:t>
              </a:r>
              <a:r>
                <a:rPr lang="pt-PT" sz="1000" b="0" i="0" u="none" strike="noStrike" baseline="-25000">
                  <a:solidFill>
                    <a:srgbClr val="000000"/>
                  </a:solidFill>
                  <a:latin typeface="Arial"/>
                  <a:cs typeface="Arial"/>
                </a:rPr>
                <a:t>troço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(</a:t>
              </a:r>
              <a:r>
                <a:rPr lang="pt-PT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l/min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)</a:t>
              </a:r>
            </a:p>
          </xdr:txBody>
        </xdr:sp>
        <xdr:sp macro="" textlink="">
          <xdr:nvSpPr>
            <xdr:cNvPr id="30869" name="Text Box 149">
              <a:extLst>
                <a:ext uri="{FF2B5EF4-FFF2-40B4-BE49-F238E27FC236}">
                  <a16:creationId xmlns:a16="http://schemas.microsoft.com/office/drawing/2014/main" id="{00000000-0008-0000-0600-00009578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85" y="1282"/>
              <a:ext cx="258" cy="59"/>
            </a:xfrm>
            <a:prstGeom prst="rect">
              <a:avLst/>
            </a:prstGeom>
            <a:solidFill>
              <a:schemeClr val="bg2">
                <a:lumMod val="90000"/>
              </a:schemeClr>
            </a:solidFill>
            <a:ln w="9525">
              <a:noFill/>
              <a:prstDash val="dash"/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l" rtl="0">
                <a:defRPr sz="1000"/>
              </a:pPr>
              <a:r>
                <a:rPr lang="pt-PT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Cálculo:</a:t>
              </a:r>
              <a:r>
                <a:rPr lang="pt-PT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diâmetro interior  - D</a:t>
              </a:r>
              <a:r>
                <a:rPr lang="pt-PT" sz="1000" b="0" i="0" u="none" strike="noStrike" baseline="-25000">
                  <a:solidFill>
                    <a:srgbClr val="000000"/>
                  </a:solidFill>
                  <a:latin typeface="Arial"/>
                  <a:cs typeface="Arial"/>
                </a:rPr>
                <a:t>i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(</a:t>
              </a:r>
              <a:r>
                <a:rPr lang="pt-PT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mm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)</a:t>
              </a:r>
            </a:p>
            <a:p>
              <a:pPr algn="l" rtl="0">
                <a:defRPr sz="1000"/>
              </a:pP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          diâmetro exterior - D (</a:t>
              </a:r>
              <a:r>
                <a:rPr lang="pt-PT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mm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)</a:t>
              </a:r>
            </a:p>
            <a:p>
              <a:pPr algn="l" rtl="0">
                <a:defRPr sz="1000"/>
              </a:pP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          dimensões comerciais - (R), (DN)</a:t>
              </a:r>
            </a:p>
          </xdr:txBody>
        </xdr:sp>
        <xdr:sp macro="" textlink="">
          <xdr:nvSpPr>
            <xdr:cNvPr id="30870" name="Text Box 150">
              <a:extLst>
                <a:ext uri="{FF2B5EF4-FFF2-40B4-BE49-F238E27FC236}">
                  <a16:creationId xmlns:a16="http://schemas.microsoft.com/office/drawing/2014/main" id="{00000000-0008-0000-0600-00009678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952" y="1378"/>
              <a:ext cx="168" cy="27"/>
            </a:xfrm>
            <a:prstGeom prst="rect">
              <a:avLst/>
            </a:prstGeom>
            <a:solidFill>
              <a:schemeClr val="bg2">
                <a:lumMod val="90000"/>
              </a:schemeClr>
            </a:solidFill>
            <a:ln w="9525">
              <a:noFill/>
              <a:prstDash val="dash"/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l" rtl="0">
                <a:defRPr sz="1000"/>
              </a:pPr>
              <a:r>
                <a:rPr lang="pt-PT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Cálculo:</a:t>
              </a:r>
              <a:r>
                <a:rPr lang="pt-PT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Symbol"/>
                </a:rPr>
                <a:t>D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</a:t>
              </a:r>
              <a:r>
                <a:rPr lang="pt-PT" sz="1200" b="0" i="0" u="none" strike="noStrike" baseline="-25000">
                  <a:solidFill>
                    <a:srgbClr val="000000"/>
                  </a:solidFill>
                  <a:latin typeface="Arial"/>
                  <a:cs typeface="Arial"/>
                </a:rPr>
                <a:t>acum.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(</a:t>
              </a:r>
              <a:r>
                <a:rPr lang="pt-PT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kPa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)</a:t>
              </a:r>
            </a:p>
          </xdr:txBody>
        </xdr:sp>
        <xdr:sp macro="" textlink="">
          <xdr:nvSpPr>
            <xdr:cNvPr id="30871" name="Text Box 151">
              <a:extLst>
                <a:ext uri="{FF2B5EF4-FFF2-40B4-BE49-F238E27FC236}">
                  <a16:creationId xmlns:a16="http://schemas.microsoft.com/office/drawing/2014/main" id="{00000000-0008-0000-0600-00009778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27" y="1379"/>
              <a:ext cx="116" cy="27"/>
            </a:xfrm>
            <a:prstGeom prst="rect">
              <a:avLst/>
            </a:prstGeom>
            <a:solidFill>
              <a:schemeClr val="bg2">
                <a:lumMod val="90000"/>
              </a:schemeClr>
            </a:solidFill>
            <a:ln w="9525">
              <a:noFill/>
              <a:prstDash val="dash"/>
              <a:miter lim="800000"/>
              <a:headEnd/>
              <a:tailEnd/>
            </a:ln>
          </xdr:spPr>
          <xdr:txBody>
            <a:bodyPr vertOverflow="clip" wrap="square" lIns="36000" tIns="46800" rIns="90000" bIns="46800" anchor="t" upright="1"/>
            <a:lstStyle/>
            <a:p>
              <a:pPr algn="l" rtl="0">
                <a:defRPr sz="1000"/>
              </a:pPr>
              <a:r>
                <a:rPr lang="pt-PT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Cálculo:</a:t>
              </a:r>
              <a:r>
                <a:rPr lang="pt-PT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 (</a:t>
              </a:r>
              <a:r>
                <a:rPr lang="pt-PT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m/s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)</a:t>
              </a:r>
            </a:p>
          </xdr:txBody>
        </xdr:sp>
        <xdr:sp macro="" textlink="">
          <xdr:nvSpPr>
            <xdr:cNvPr id="31174" name="Text Box 454">
              <a:extLst>
                <a:ext uri="{FF2B5EF4-FFF2-40B4-BE49-F238E27FC236}">
                  <a16:creationId xmlns:a16="http://schemas.microsoft.com/office/drawing/2014/main" id="{00000000-0008-0000-0600-0000C679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952" y="1346"/>
              <a:ext cx="392" cy="28"/>
            </a:xfrm>
            <a:prstGeom prst="rect">
              <a:avLst/>
            </a:prstGeom>
            <a:solidFill>
              <a:schemeClr val="bg2">
                <a:lumMod val="90000"/>
              </a:schemeClr>
            </a:solidFill>
            <a:ln w="9525">
              <a:noFill/>
              <a:prstDash val="dash"/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l" rtl="0">
                <a:defRPr sz="1000"/>
              </a:pPr>
              <a:r>
                <a:rPr lang="pt-PT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Cálculo:</a:t>
              </a:r>
              <a:r>
                <a:rPr lang="pt-PT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</a:t>
              </a:r>
              <a:r>
                <a:rPr lang="pt-PT" sz="1200" b="0" i="0" u="none" strike="noStrike" baseline="-25000">
                  <a:solidFill>
                    <a:srgbClr val="000000"/>
                  </a:solidFill>
                  <a:latin typeface="Arial"/>
                  <a:cs typeface="Arial"/>
                </a:rPr>
                <a:t>i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(</a:t>
              </a:r>
              <a:r>
                <a:rPr lang="pt-PT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kPa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 pitchFamily="34" charset="0"/>
                  <a:cs typeface="Arial" pitchFamily="34" charset="0"/>
                </a:rPr>
                <a:t>), </a:t>
              </a:r>
              <a:r>
                <a:rPr lang="pt-PT" sz="1000" b="0" i="0" baseline="0">
                  <a:latin typeface="Arial" pitchFamily="34" charset="0"/>
                  <a:ea typeface="+mn-ea"/>
                  <a:cs typeface="Arial" pitchFamily="34" charset="0"/>
                </a:rPr>
                <a:t>P</a:t>
              </a:r>
              <a:r>
                <a:rPr lang="pt-PT" sz="1000" b="0" i="0" baseline="-25000">
                  <a:latin typeface="Arial" pitchFamily="34" charset="0"/>
                  <a:ea typeface="+mn-ea"/>
                  <a:cs typeface="Arial" pitchFamily="34" charset="0"/>
                </a:rPr>
                <a:t>f</a:t>
              </a:r>
              <a:r>
                <a:rPr lang="pt-PT" sz="1000" b="0" i="0" baseline="0">
                  <a:latin typeface="Arial" pitchFamily="34" charset="0"/>
                  <a:ea typeface="+mn-ea"/>
                  <a:cs typeface="Arial" pitchFamily="34" charset="0"/>
                </a:rPr>
                <a:t> (</a:t>
              </a:r>
              <a:r>
                <a:rPr lang="pt-PT" sz="800" b="0" i="0" baseline="0">
                  <a:latin typeface="Arial" pitchFamily="34" charset="0"/>
                  <a:ea typeface="+mn-ea"/>
                  <a:cs typeface="Arial" pitchFamily="34" charset="0"/>
                </a:rPr>
                <a:t>kPa</a:t>
              </a:r>
              <a:r>
                <a:rPr lang="pt-PT" sz="1000" b="0" i="0" baseline="0">
                  <a:latin typeface="Arial" pitchFamily="34" charset="0"/>
                  <a:ea typeface="+mn-ea"/>
                  <a:cs typeface="Arial" pitchFamily="34" charset="0"/>
                </a:rPr>
                <a:t>)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, J (</a:t>
              </a:r>
              <a:r>
                <a:rPr lang="pt-PT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kPa/m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), </a:t>
              </a:r>
              <a:r>
                <a:rPr kumimoji="0" lang="pt-PT" sz="10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Symbol"/>
                  <a:ea typeface="+mn-ea"/>
                  <a:cs typeface="+mn-cs"/>
                </a:rPr>
                <a:t>D</a:t>
              </a:r>
              <a:r>
                <a:rPr kumimoji="0" lang="pt-PT" sz="10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ea typeface="+mn-ea"/>
                  <a:cs typeface="Arial"/>
                </a:rPr>
                <a:t>P</a:t>
              </a:r>
              <a:r>
                <a:rPr kumimoji="0" lang="pt-PT" sz="1200" b="0" i="0" u="none" strike="noStrike" kern="0" cap="none" spc="0" normalizeH="0" baseline="-2500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ea typeface="+mn-ea"/>
                  <a:cs typeface="Arial"/>
                </a:rPr>
                <a:t>din.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(</a:t>
              </a:r>
              <a:r>
                <a:rPr lang="pt-PT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kPa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), </a:t>
              </a:r>
              <a:r>
                <a:rPr kumimoji="0" lang="pt-PT" sz="10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Symbol"/>
                  <a:ea typeface="+mn-ea"/>
                  <a:cs typeface="+mn-cs"/>
                </a:rPr>
                <a:t>D</a:t>
              </a:r>
              <a:r>
                <a:rPr kumimoji="0" lang="pt-PT" sz="10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ea typeface="+mn-ea"/>
                  <a:cs typeface="Arial"/>
                </a:rPr>
                <a:t>P</a:t>
              </a:r>
              <a:r>
                <a:rPr kumimoji="0" lang="pt-PT" sz="1200" b="0" i="0" u="none" strike="noStrike" kern="0" cap="none" spc="0" normalizeH="0" baseline="-2500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ea typeface="+mn-ea"/>
                  <a:cs typeface="Arial"/>
                </a:rPr>
                <a:t>est.</a:t>
              </a:r>
              <a:r>
                <a:rPr kumimoji="0" lang="pt-PT" sz="10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ea typeface="+mn-ea"/>
                  <a:cs typeface="Arial"/>
                </a:rPr>
                <a:t>(</a:t>
              </a:r>
              <a:r>
                <a:rPr kumimoji="0" lang="pt-PT" sz="8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ea typeface="+mn-ea"/>
                  <a:cs typeface="Arial"/>
                </a:rPr>
                <a:t>kPa</a:t>
              </a:r>
              <a:r>
                <a:rPr kumimoji="0" lang="pt-PT" sz="1000" b="0" i="0" u="none" strike="noStrike" kern="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Arial"/>
                  <a:ea typeface="+mn-ea"/>
                  <a:cs typeface="Arial"/>
                </a:rPr>
                <a:t>), 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Symbol"/>
                </a:rPr>
                <a:t>D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</a:t>
              </a:r>
              <a:r>
                <a:rPr lang="pt-PT" sz="1200" b="0" i="0" u="none" strike="noStrike" baseline="-25000">
                  <a:solidFill>
                    <a:srgbClr val="000000"/>
                  </a:solidFill>
                  <a:latin typeface="Arial"/>
                  <a:cs typeface="Arial"/>
                </a:rPr>
                <a:t>troço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(</a:t>
              </a:r>
              <a:r>
                <a:rPr lang="pt-PT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kPa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)</a:t>
              </a:r>
            </a:p>
          </xdr:txBody>
        </xdr:sp>
      </xdr:grpSp>
      <xdr:grpSp>
        <xdr:nvGrpSpPr>
          <xdr:cNvPr id="88594" name="Group 618">
            <a:extLst>
              <a:ext uri="{FF2B5EF4-FFF2-40B4-BE49-F238E27FC236}">
                <a16:creationId xmlns:a16="http://schemas.microsoft.com/office/drawing/2014/main" id="{00000000-0008-0000-0600-0000125A0100}"/>
              </a:ext>
            </a:extLst>
          </xdr:cNvPr>
          <xdr:cNvGrpSpPr>
            <a:grpSpLocks/>
          </xdr:cNvGrpSpPr>
        </xdr:nvGrpSpPr>
        <xdr:grpSpPr bwMode="auto">
          <a:xfrm>
            <a:off x="537" y="1258"/>
            <a:ext cx="393" cy="256"/>
            <a:chOff x="537" y="1258"/>
            <a:chExt cx="393" cy="256"/>
          </a:xfrm>
        </xdr:grpSpPr>
        <xdr:sp macro="" textlink="">
          <xdr:nvSpPr>
            <xdr:cNvPr id="30856" name="Text Box 136">
              <a:extLst>
                <a:ext uri="{FF2B5EF4-FFF2-40B4-BE49-F238E27FC236}">
                  <a16:creationId xmlns:a16="http://schemas.microsoft.com/office/drawing/2014/main" id="{00000000-0008-0000-0600-00008878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37" y="1258"/>
              <a:ext cx="393" cy="199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  <a:ln w="9525">
              <a:noFill/>
              <a:miter lim="800000"/>
              <a:headEnd/>
              <a:tailEnd/>
            </a:ln>
          </xdr:spPr>
          <xdr:txBody>
            <a:bodyPr vertOverflow="clip" wrap="square" lIns="46800" tIns="46800" rIns="46800" bIns="46800" anchor="ctr" upright="1"/>
            <a:lstStyle/>
            <a:p>
              <a:pPr algn="just" rtl="0">
                <a:defRPr sz="1000"/>
              </a:pP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14.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No bloco de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Cálculos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,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introduzir na 1º linha 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(e unicamente nas células a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azul claro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)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as seguintes características do 1.º troço da instalação:</a:t>
              </a:r>
              <a:endPara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l" rtl="0">
                <a:defRPr sz="1000"/>
              </a:pP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Colunas (2) e (3)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: Códigos identificativos (letras ou números) atribuídos ao início e fim do 1.º troço.</a:t>
              </a:r>
            </a:p>
            <a:p>
              <a:pPr algn="l" rtl="0">
                <a:defRPr sz="1000"/>
              </a:pP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Coluna (4)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: Número total de Bocas de Incêndio abastecidas pelo 1.º troço, na coluna correspondente ao tipo de B.I. utilizada.</a:t>
              </a:r>
            </a:p>
            <a:p>
              <a:pPr algn="l" rtl="0">
                <a:defRPr sz="1000"/>
              </a:pP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Coluna (6): 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Comprimento do 1.º troço (em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metros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).</a:t>
              </a:r>
            </a:p>
            <a:p>
              <a:pPr algn="l" rtl="0">
                <a:defRPr sz="1000"/>
              </a:pP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Coluna (7)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: Altura ou desnível do 1.º troço (em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metros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). O valor da altura ou desnível deve ser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positivo se o troço for ascendente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e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negativo se o troço for descendente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.</a:t>
              </a:r>
            </a:p>
            <a:p>
              <a:pPr algn="just" rtl="0">
                <a:defRPr sz="1000"/>
              </a:pPr>
              <a:endPara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88596" name="AutoShape 142">
              <a:extLst>
                <a:ext uri="{FF2B5EF4-FFF2-40B4-BE49-F238E27FC236}">
                  <a16:creationId xmlns:a16="http://schemas.microsoft.com/office/drawing/2014/main" id="{00000000-0008-0000-0600-0000145A0100}"/>
                </a:ext>
              </a:extLst>
            </xdr:cNvPr>
            <xdr:cNvSpPr>
              <a:spLocks noChangeArrowheads="1"/>
            </xdr:cNvSpPr>
          </xdr:nvSpPr>
          <xdr:spPr bwMode="auto">
            <a:xfrm rot="5400000">
              <a:off x="725" y="1499"/>
              <a:ext cx="16" cy="14"/>
            </a:xfrm>
            <a:prstGeom prst="homePlate">
              <a:avLst>
                <a:gd name="adj" fmla="val 57143"/>
              </a:avLst>
            </a:prstGeom>
            <a:solidFill>
              <a:srgbClr val="C0C0C0"/>
            </a:solidFill>
            <a:ln w="9525">
              <a:noFill/>
              <a:miter lim="800000"/>
              <a:headEnd/>
              <a:tailEnd/>
            </a:ln>
          </xdr:spPr>
        </xdr:sp>
      </xdr:grpSp>
    </xdr:grpSp>
    <xdr:clientData/>
  </xdr:twoCellAnchor>
  <xdr:twoCellAnchor>
    <xdr:from>
      <xdr:col>9</xdr:col>
      <xdr:colOff>176645</xdr:colOff>
      <xdr:row>65</xdr:row>
      <xdr:rowOff>85978</xdr:rowOff>
    </xdr:from>
    <xdr:to>
      <xdr:col>21</xdr:col>
      <xdr:colOff>526034</xdr:colOff>
      <xdr:row>73</xdr:row>
      <xdr:rowOff>123810</xdr:rowOff>
    </xdr:to>
    <xdr:grpSp>
      <xdr:nvGrpSpPr>
        <xdr:cNvPr id="88423" name="Group 642">
          <a:extLst>
            <a:ext uri="{FF2B5EF4-FFF2-40B4-BE49-F238E27FC236}">
              <a16:creationId xmlns:a16="http://schemas.microsoft.com/office/drawing/2014/main" id="{00000000-0008-0000-0600-000067590100}"/>
            </a:ext>
          </a:extLst>
        </xdr:cNvPr>
        <xdr:cNvGrpSpPr>
          <a:grpSpLocks/>
        </xdr:cNvGrpSpPr>
      </xdr:nvGrpSpPr>
      <xdr:grpSpPr bwMode="auto">
        <a:xfrm>
          <a:off x="5500749" y="10377926"/>
          <a:ext cx="8187103" cy="1304533"/>
          <a:chOff x="537" y="1118"/>
          <a:chExt cx="801" cy="139"/>
        </a:xfrm>
      </xdr:grpSpPr>
      <xdr:sp macro="" textlink="">
        <xdr:nvSpPr>
          <xdr:cNvPr id="30851" name="Text Box 131">
            <a:extLst>
              <a:ext uri="{FF2B5EF4-FFF2-40B4-BE49-F238E27FC236}">
                <a16:creationId xmlns:a16="http://schemas.microsoft.com/office/drawing/2014/main" id="{00000000-0008-0000-0600-0000837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50" y="1118"/>
            <a:ext cx="388" cy="125"/>
          </a:xfrm>
          <a:prstGeom prst="rect">
            <a:avLst/>
          </a:prstGeom>
          <a:solidFill>
            <a:srgbClr val="EAEAEA"/>
          </a:solidFill>
          <a:ln w="9525">
            <a:noFill/>
            <a:prstDash val="dash"/>
            <a:miter lim="800000"/>
            <a:headEnd/>
            <a:tailEnd/>
          </a:ln>
        </xdr:spPr>
        <xdr:txBody>
          <a:bodyPr vertOverflow="clip" wrap="square" lIns="46800" tIns="46800" rIns="46800" bIns="46800" anchor="t" upright="1"/>
          <a:lstStyle/>
          <a:p>
            <a:pPr algn="l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Nó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- Ponto de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derivação 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de uma tubagem.</a:t>
            </a:r>
          </a:p>
          <a:p>
            <a:pPr algn="l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Troço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de tubagem - Tubagem situada entre:</a:t>
            </a:r>
          </a:p>
          <a:p>
            <a:pPr algn="l" rtl="0">
              <a:defRPr sz="1000"/>
            </a:pP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A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Entrada de Alimentação (S.I.) 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 um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Nó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No caso de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RIA-TC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 </a:t>
            </a:r>
          </a:p>
          <a:p>
            <a:pPr algn="l" rtl="0">
              <a:defRPr sz="1000"/>
            </a:pP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ou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RHA-TT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ou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RH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, a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Saída da Fonte de Alimentação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(Sistema</a:t>
            </a:r>
          </a:p>
          <a:p>
            <a:pPr algn="l" rtl="0">
              <a:defRPr sz="1000"/>
            </a:pP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de Bombagem) e um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Nó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  <a:p>
            <a:pPr algn="l" rtl="0">
              <a:defRPr sz="1000"/>
            </a:pP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Dois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Nós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  <a:p>
            <a:pPr algn="l" rtl="0">
              <a:defRPr sz="1000"/>
            </a:pP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Um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Nó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e a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Boca de Incêndio (B.I.)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  <xdr:grpSp>
        <xdr:nvGrpSpPr>
          <xdr:cNvPr id="88590" name="Group 528">
            <a:extLst>
              <a:ext uri="{FF2B5EF4-FFF2-40B4-BE49-F238E27FC236}">
                <a16:creationId xmlns:a16="http://schemas.microsoft.com/office/drawing/2014/main" id="{00000000-0008-0000-0600-00000E5A0100}"/>
              </a:ext>
            </a:extLst>
          </xdr:cNvPr>
          <xdr:cNvGrpSpPr>
            <a:grpSpLocks/>
          </xdr:cNvGrpSpPr>
        </xdr:nvGrpSpPr>
        <xdr:grpSpPr bwMode="auto">
          <a:xfrm>
            <a:off x="537" y="1118"/>
            <a:ext cx="391" cy="139"/>
            <a:chOff x="537" y="1151"/>
            <a:chExt cx="391" cy="139"/>
          </a:xfrm>
        </xdr:grpSpPr>
        <xdr:sp macro="" textlink="">
          <xdr:nvSpPr>
            <xdr:cNvPr id="30852" name="Text Box 132">
              <a:extLst>
                <a:ext uri="{FF2B5EF4-FFF2-40B4-BE49-F238E27FC236}">
                  <a16:creationId xmlns:a16="http://schemas.microsoft.com/office/drawing/2014/main" id="{00000000-0008-0000-0600-00008478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37" y="1151"/>
              <a:ext cx="391" cy="127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  <a:ln w="9525">
              <a:noFill/>
              <a:miter lim="800000"/>
              <a:headEnd/>
              <a:tailEnd/>
            </a:ln>
          </xdr:spPr>
          <xdr:txBody>
            <a:bodyPr vertOverflow="clip" wrap="square" lIns="46800" tIns="46800" rIns="46800" bIns="46800" anchor="ctr" upright="1"/>
            <a:lstStyle/>
            <a:p>
              <a:pPr algn="just" rtl="0">
                <a:defRPr sz="1000"/>
              </a:pP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13.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No desenho da Instalação a dimensionar, codificar ou numerar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sequencialmente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, a partir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inclusive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da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Entrada de Alimentação (S.I)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, no caso de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Redes Secas (RS)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, ou a partir da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Saída da Fonte de Alimentação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, nos casos de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Redes de Incêndio Armadas (RIA)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ou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Redes Húmidas não armadas (RH)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,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inclusivé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, todos os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Nós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e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Bocas de Incêndio (B.I.) 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(por ex.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A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,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B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,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C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, etc.).</a:t>
              </a:r>
            </a:p>
          </xdr:txBody>
        </xdr:sp>
        <xdr:sp macro="" textlink="">
          <xdr:nvSpPr>
            <xdr:cNvPr id="88592" name="AutoShape 138">
              <a:extLst>
                <a:ext uri="{FF2B5EF4-FFF2-40B4-BE49-F238E27FC236}">
                  <a16:creationId xmlns:a16="http://schemas.microsoft.com/office/drawing/2014/main" id="{00000000-0008-0000-0600-0000105A0100}"/>
                </a:ext>
              </a:extLst>
            </xdr:cNvPr>
            <xdr:cNvSpPr>
              <a:spLocks noChangeArrowheads="1"/>
            </xdr:cNvSpPr>
          </xdr:nvSpPr>
          <xdr:spPr bwMode="auto">
            <a:xfrm rot="5400000">
              <a:off x="728" y="1276"/>
              <a:ext cx="14" cy="14"/>
            </a:xfrm>
            <a:prstGeom prst="homePlate">
              <a:avLst>
                <a:gd name="adj" fmla="val 57144"/>
              </a:avLst>
            </a:prstGeom>
            <a:solidFill>
              <a:srgbClr val="C0C0C0"/>
            </a:solidFill>
            <a:ln w="9525">
              <a:noFill/>
              <a:miter lim="800000"/>
              <a:headEnd/>
              <a:tailEnd/>
            </a:ln>
          </xdr:spPr>
        </xdr:sp>
      </xdr:grpSp>
    </xdr:grpSp>
    <xdr:clientData/>
  </xdr:twoCellAnchor>
  <xdr:twoCellAnchor>
    <xdr:from>
      <xdr:col>9</xdr:col>
      <xdr:colOff>187036</xdr:colOff>
      <xdr:row>50</xdr:row>
      <xdr:rowOff>77998</xdr:rowOff>
    </xdr:from>
    <xdr:to>
      <xdr:col>16</xdr:col>
      <xdr:colOff>390525</xdr:colOff>
      <xdr:row>60</xdr:row>
      <xdr:rowOff>77841</xdr:rowOff>
    </xdr:to>
    <xdr:sp macro="" textlink="">
      <xdr:nvSpPr>
        <xdr:cNvPr id="30758" name="Text Box 38">
          <a:extLst>
            <a:ext uri="{FF2B5EF4-FFF2-40B4-BE49-F238E27FC236}">
              <a16:creationId xmlns:a16="http://schemas.microsoft.com/office/drawing/2014/main" id="{00000000-0008-0000-0600-000026780000}"/>
            </a:ext>
          </a:extLst>
        </xdr:cNvPr>
        <xdr:cNvSpPr txBox="1">
          <a:spLocks noChangeArrowheads="1"/>
        </xdr:cNvSpPr>
      </xdr:nvSpPr>
      <xdr:spPr bwMode="auto">
        <a:xfrm>
          <a:off x="5510150" y="7970141"/>
          <a:ext cx="4775489" cy="1578271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46800" tIns="46800" rIns="46800" bIns="46800" anchor="ctr" upright="1"/>
        <a:lstStyle/>
        <a:p>
          <a:pPr algn="just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11.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No bloco "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Características e Especificações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":</a:t>
          </a:r>
        </a:p>
        <a:p>
          <a:pPr algn="just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pt-PT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Impor </a:t>
          </a:r>
          <a:r>
            <a:rPr lang="pt-PT" sz="10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 pretendido</a:t>
          </a:r>
          <a:r>
            <a:rPr lang="pt-PT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o dimensionamento efectuado com base na </a:t>
          </a:r>
          <a:r>
            <a:rPr lang="pt-PT" sz="1000" b="1" i="0" baseline="0">
              <a:latin typeface="Arial" pitchFamily="34" charset="0"/>
              <a:ea typeface="+mn-ea"/>
              <a:cs typeface="Arial" pitchFamily="34" charset="0"/>
            </a:rPr>
            <a:t>fórmula de Flamant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Por defeito, assume o dimensionamento efectuado com base na fórmula de Hazen &amp; Williams. </a:t>
          </a:r>
          <a:endParaRPr lang="pt-PT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 Impor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se necessário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a constante de rugosidade aplicável a tubagens em aço galvanizado na condução de água fria.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Por defeito, assume os seguintes valores da constante de rugosidade recomendados para tubagens em aço na condução de água: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1) </a:t>
          </a:r>
          <a:r>
            <a:rPr lang="pt-PT" sz="1000" b="1" i="0" baseline="0">
              <a:latin typeface="Arial" pitchFamily="34" charset="0"/>
              <a:ea typeface="+mn-ea"/>
              <a:cs typeface="Arial" pitchFamily="34" charset="0"/>
            </a:rPr>
            <a:t>C = 120</a:t>
          </a:r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, caso seja utilizada a </a:t>
          </a:r>
          <a:r>
            <a:rPr lang="pt-PT" sz="1000" b="1" i="0" baseline="0">
              <a:latin typeface="Arial" pitchFamily="34" charset="0"/>
              <a:ea typeface="+mn-ea"/>
              <a:cs typeface="Arial" pitchFamily="34" charset="0"/>
            </a:rPr>
            <a:t>Fórmula de Hazen &amp; Williams</a:t>
          </a:r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endParaRPr lang="pt-PT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2)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b = 0,00023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caso seja utilizada a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Fórmula de Flamant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pt-PT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161925</xdr:colOff>
      <xdr:row>27</xdr:row>
      <xdr:rowOff>57150</xdr:rowOff>
    </xdr:from>
    <xdr:to>
      <xdr:col>21</xdr:col>
      <xdr:colOff>219075</xdr:colOff>
      <xdr:row>42</xdr:row>
      <xdr:rowOff>85725</xdr:rowOff>
    </xdr:to>
    <xdr:grpSp>
      <xdr:nvGrpSpPr>
        <xdr:cNvPr id="88425" name="Group 626">
          <a:extLst>
            <a:ext uri="{FF2B5EF4-FFF2-40B4-BE49-F238E27FC236}">
              <a16:creationId xmlns:a16="http://schemas.microsoft.com/office/drawing/2014/main" id="{00000000-0008-0000-0600-000069590100}"/>
            </a:ext>
          </a:extLst>
        </xdr:cNvPr>
        <xdr:cNvGrpSpPr>
          <a:grpSpLocks/>
        </xdr:cNvGrpSpPr>
      </xdr:nvGrpSpPr>
      <xdr:grpSpPr bwMode="auto">
        <a:xfrm>
          <a:off x="5486029" y="4332267"/>
          <a:ext cx="7894864" cy="2403640"/>
          <a:chOff x="539" y="335"/>
          <a:chExt cx="774" cy="258"/>
        </a:xfrm>
      </xdr:grpSpPr>
      <xdr:sp macro="" textlink="">
        <xdr:nvSpPr>
          <xdr:cNvPr id="31202" name="Text Box 482">
            <a:extLst>
              <a:ext uri="{FF2B5EF4-FFF2-40B4-BE49-F238E27FC236}">
                <a16:creationId xmlns:a16="http://schemas.microsoft.com/office/drawing/2014/main" id="{00000000-0008-0000-0600-0000E27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39" y="335"/>
            <a:ext cx="664" cy="61"/>
          </a:xfrm>
          <a:prstGeom prst="rect">
            <a:avLst/>
          </a:prstGeom>
          <a:solidFill>
            <a:schemeClr val="accent3">
              <a:lumMod val="20000"/>
              <a:lumOff val="80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46800" tIns="46800" rIns="46800" bIns="46800" anchor="ctr" upright="1"/>
          <a:lstStyle/>
          <a:p>
            <a:pPr algn="just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7.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No bloco "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Características e Especificações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": impor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 necessário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, a Pressão Mínima à Saída.</a:t>
            </a:r>
          </a:p>
          <a:p>
            <a:pPr algn="just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 defeito,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estabelece um valor K = 42 (Pressão Mínima = 460 kPa), nos casos de </a:t>
            </a:r>
            <a:r>
              <a:rPr lang="pt-PT" sz="1000" b="1" i="0" baseline="0">
                <a:latin typeface="Arial" pitchFamily="34" charset="0"/>
                <a:ea typeface="+mn-ea"/>
                <a:cs typeface="Arial" pitchFamily="34" charset="0"/>
              </a:rPr>
              <a:t>Bocas de Incêndio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ea typeface="+mn-ea"/>
                <a:cs typeface="Arial"/>
              </a:rPr>
              <a:t>A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rmadas Tipo Carretel e K =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85 </a:t>
            </a:r>
            <a:r>
              <a:rPr lang="pt-PT" sz="10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(Pressão Mínima = 450 kPa)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, </a:t>
            </a:r>
            <a:r>
              <a:rPr lang="pt-PT" sz="1000" b="1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nos casos de Bocas de Incêndio Armadas Tipo Teatro.</a:t>
            </a:r>
            <a:endParaRPr lang="pt-PT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grpSp>
        <xdr:nvGrpSpPr>
          <xdr:cNvPr id="88582" name="Group 625">
            <a:extLst>
              <a:ext uri="{FF2B5EF4-FFF2-40B4-BE49-F238E27FC236}">
                <a16:creationId xmlns:a16="http://schemas.microsoft.com/office/drawing/2014/main" id="{00000000-0008-0000-0600-0000065A0100}"/>
              </a:ext>
            </a:extLst>
          </xdr:cNvPr>
          <xdr:cNvGrpSpPr>
            <a:grpSpLocks/>
          </xdr:cNvGrpSpPr>
        </xdr:nvGrpSpPr>
        <xdr:grpSpPr bwMode="auto">
          <a:xfrm>
            <a:off x="539" y="395"/>
            <a:ext cx="665" cy="53"/>
            <a:chOff x="539" y="395"/>
            <a:chExt cx="665" cy="53"/>
          </a:xfrm>
        </xdr:grpSpPr>
        <xdr:sp macro="" textlink="">
          <xdr:nvSpPr>
            <xdr:cNvPr id="31189" name="Text Box 469">
              <a:extLst>
                <a:ext uri="{FF2B5EF4-FFF2-40B4-BE49-F238E27FC236}">
                  <a16:creationId xmlns:a16="http://schemas.microsoft.com/office/drawing/2014/main" id="{00000000-0008-0000-0600-0000D579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39" y="402"/>
              <a:ext cx="665" cy="46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  <a:ln w="9525">
              <a:noFill/>
              <a:miter lim="800000"/>
              <a:headEnd/>
              <a:tailEnd/>
            </a:ln>
          </xdr:spPr>
          <xdr:txBody>
            <a:bodyPr vertOverflow="clip" wrap="square" lIns="46800" tIns="46800" rIns="46800" bIns="46800" anchor="ctr" upright="1"/>
            <a:lstStyle/>
            <a:p>
              <a:pPr algn="just" rtl="0">
                <a:defRPr sz="1000"/>
              </a:pP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8.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No bloco "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Características e Especificações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": impor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 necessário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, a Pressão Máxima de Abastecimento.</a:t>
              </a:r>
            </a:p>
            <a:p>
              <a:pPr algn="just" rtl="0">
                <a:defRPr sz="1000"/>
              </a:pP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Por defeito, estabelece um valor inicial para a Pressão Máxima de Abastecimento = 600 kPa.</a:t>
              </a:r>
            </a:p>
          </xdr:txBody>
        </xdr:sp>
        <xdr:sp macro="" textlink="">
          <xdr:nvSpPr>
            <xdr:cNvPr id="88588" name="AutoShape 474">
              <a:extLst>
                <a:ext uri="{FF2B5EF4-FFF2-40B4-BE49-F238E27FC236}">
                  <a16:creationId xmlns:a16="http://schemas.microsoft.com/office/drawing/2014/main" id="{00000000-0008-0000-0600-00000C5A0100}"/>
                </a:ext>
              </a:extLst>
            </xdr:cNvPr>
            <xdr:cNvSpPr>
              <a:spLocks noChangeArrowheads="1"/>
            </xdr:cNvSpPr>
          </xdr:nvSpPr>
          <xdr:spPr bwMode="auto">
            <a:xfrm rot="5400000">
              <a:off x="733" y="394"/>
              <a:ext cx="12" cy="14"/>
            </a:xfrm>
            <a:prstGeom prst="homePlate">
              <a:avLst>
                <a:gd name="adj" fmla="val 57144"/>
              </a:avLst>
            </a:prstGeom>
            <a:solidFill>
              <a:srgbClr val="C0C0C0"/>
            </a:solidFill>
            <a:ln w="9525">
              <a:noFill/>
              <a:miter lim="800000"/>
              <a:headEnd/>
              <a:tailEnd/>
            </a:ln>
          </xdr:spPr>
        </xdr:sp>
      </xdr:grpSp>
      <xdr:grpSp>
        <xdr:nvGrpSpPr>
          <xdr:cNvPr id="88583" name="Group 624">
            <a:extLst>
              <a:ext uri="{FF2B5EF4-FFF2-40B4-BE49-F238E27FC236}">
                <a16:creationId xmlns:a16="http://schemas.microsoft.com/office/drawing/2014/main" id="{00000000-0008-0000-0600-0000075A0100}"/>
              </a:ext>
            </a:extLst>
          </xdr:cNvPr>
          <xdr:cNvGrpSpPr>
            <a:grpSpLocks/>
          </xdr:cNvGrpSpPr>
        </xdr:nvGrpSpPr>
        <xdr:grpSpPr bwMode="auto">
          <a:xfrm>
            <a:off x="539" y="454"/>
            <a:ext cx="774" cy="139"/>
            <a:chOff x="539" y="454"/>
            <a:chExt cx="774" cy="139"/>
          </a:xfrm>
        </xdr:grpSpPr>
        <xdr:sp macro="" textlink="">
          <xdr:nvSpPr>
            <xdr:cNvPr id="31315" name="Text Box 595">
              <a:extLst>
                <a:ext uri="{FF2B5EF4-FFF2-40B4-BE49-F238E27FC236}">
                  <a16:creationId xmlns:a16="http://schemas.microsoft.com/office/drawing/2014/main" id="{00000000-0008-0000-0600-0000537A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39" y="454"/>
              <a:ext cx="774" cy="98"/>
            </a:xfrm>
            <a:prstGeom prst="rect">
              <a:avLst/>
            </a:prstGeom>
            <a:solidFill>
              <a:schemeClr val="accent1">
                <a:lumMod val="20000"/>
                <a:lumOff val="80000"/>
              </a:schemeClr>
            </a:solidFill>
            <a:ln w="9525">
              <a:noFill/>
              <a:miter lim="800000"/>
              <a:headEnd/>
              <a:tailEnd/>
            </a:ln>
          </xdr:spPr>
          <xdr:txBody>
            <a:bodyPr vertOverflow="clip" wrap="square" lIns="46800" tIns="46800" rIns="46800" bIns="46800" anchor="ctr" upright="1"/>
            <a:lstStyle/>
            <a:p>
              <a:pPr algn="just" rtl="0">
                <a:defRPr sz="1000"/>
              </a:pP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9.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No bloco "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Características e Especificações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": introduzir o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N.º total de Bocas de Incêndio (B.I.) 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existentes na instalação.</a:t>
              </a:r>
            </a:p>
            <a:p>
              <a:pPr algn="just" rtl="0">
                <a:defRPr sz="1000"/>
              </a:pP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Em consequência, o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N.º máximo de Bocas de Incêndio (B.I.) funcionando em simultâneo 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é estabelecido automaticamente, pressupondo-se que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 instalação deverá alimentar simultaneamente pelo menos 50% das bocas de incêndio existentes num máximo de 4 bocas (adicionalmente e por defeito, estabelece um máximo de 4 Bocas de Incêndio (B.I.) em funcionamento simultâneo).</a:t>
              </a:r>
              <a:endPara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just" rtl="0">
                <a:defRPr sz="1000"/>
              </a:pPr>
              <a:endPara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31196" name="Text Box 476">
              <a:extLst>
                <a:ext uri="{FF2B5EF4-FFF2-40B4-BE49-F238E27FC236}">
                  <a16:creationId xmlns:a16="http://schemas.microsoft.com/office/drawing/2014/main" id="{00000000-0008-0000-0600-0000DC79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40" y="546"/>
              <a:ext cx="773" cy="47"/>
            </a:xfrm>
            <a:prstGeom prst="rect">
              <a:avLst/>
            </a:prstGeom>
            <a:solidFill>
              <a:schemeClr val="accent3">
                <a:lumMod val="20000"/>
                <a:lumOff val="80000"/>
              </a:schemeClr>
            </a:solidFill>
            <a:ln w="9525">
              <a:noFill/>
              <a:miter lim="800000"/>
              <a:headEnd/>
              <a:tailEnd/>
            </a:ln>
          </xdr:spPr>
          <xdr:txBody>
            <a:bodyPr vertOverflow="clip" wrap="square" lIns="46800" tIns="46800" rIns="46800" bIns="46800" anchor="ctr" upright="1"/>
            <a:lstStyle/>
            <a:p>
              <a:pPr algn="just" rtl="0">
                <a:defRPr sz="1000"/>
              </a:pP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Impor 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 necessário</a:t>
              </a:r>
              <a:r>
                <a:rPr lang="pt-PT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, o N.º máximo de Bocas de Incêndio (B.I.) funcionando em simultâneo.</a:t>
              </a:r>
              <a:r>
                <a:rPr lang="pt-PT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Sendo o mesmo aceite, se o critério for mais exigente que o anterior. </a:t>
              </a:r>
            </a:p>
          </xdr:txBody>
        </xdr:sp>
      </xdr:grpSp>
      <xdr:sp macro="" textlink="">
        <xdr:nvSpPr>
          <xdr:cNvPr id="88584" name="AutoShape 575">
            <a:extLst>
              <a:ext uri="{FF2B5EF4-FFF2-40B4-BE49-F238E27FC236}">
                <a16:creationId xmlns:a16="http://schemas.microsoft.com/office/drawing/2014/main" id="{00000000-0008-0000-0600-0000085A010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732" y="445"/>
            <a:ext cx="12" cy="14"/>
          </a:xfrm>
          <a:prstGeom prst="homePlate">
            <a:avLst>
              <a:gd name="adj" fmla="val 42106"/>
            </a:avLst>
          </a:prstGeom>
          <a:solidFill>
            <a:srgbClr val="C0C0C0"/>
          </a:solidFill>
          <a:ln w="9525">
            <a:noFill/>
            <a:miter lim="800000"/>
            <a:headEnd/>
            <a:tailEnd/>
          </a:ln>
        </xdr:spPr>
      </xdr:sp>
    </xdr:grpSp>
    <xdr:clientData/>
  </xdr:twoCellAnchor>
  <xdr:twoCellAnchor>
    <xdr:from>
      <xdr:col>9</xdr:col>
      <xdr:colOff>171450</xdr:colOff>
      <xdr:row>0</xdr:row>
      <xdr:rowOff>66675</xdr:rowOff>
    </xdr:from>
    <xdr:to>
      <xdr:col>16</xdr:col>
      <xdr:colOff>533400</xdr:colOff>
      <xdr:row>11</xdr:row>
      <xdr:rowOff>123825</xdr:rowOff>
    </xdr:to>
    <xdr:grpSp>
      <xdr:nvGrpSpPr>
        <xdr:cNvPr id="88565" name="Group 573">
          <a:extLst>
            <a:ext uri="{FF2B5EF4-FFF2-40B4-BE49-F238E27FC236}">
              <a16:creationId xmlns:a16="http://schemas.microsoft.com/office/drawing/2014/main" id="{00000000-0008-0000-0600-0000F5590100}"/>
            </a:ext>
          </a:extLst>
        </xdr:cNvPr>
        <xdr:cNvGrpSpPr>
          <a:grpSpLocks/>
        </xdr:cNvGrpSpPr>
      </xdr:nvGrpSpPr>
      <xdr:grpSpPr bwMode="auto">
        <a:xfrm>
          <a:off x="5495554" y="66675"/>
          <a:ext cx="4933950" cy="1798865"/>
          <a:chOff x="540" y="7"/>
          <a:chExt cx="486" cy="193"/>
        </a:xfrm>
      </xdr:grpSpPr>
      <xdr:sp macro="" textlink="">
        <xdr:nvSpPr>
          <xdr:cNvPr id="30809" name="AutoShape 89">
            <a:extLst>
              <a:ext uri="{FF2B5EF4-FFF2-40B4-BE49-F238E27FC236}">
                <a16:creationId xmlns:a16="http://schemas.microsoft.com/office/drawing/2014/main" id="{00000000-0008-0000-0600-000059780000}"/>
              </a:ext>
            </a:extLst>
          </xdr:cNvPr>
          <xdr:cNvSpPr>
            <a:spLocks noChangeArrowheads="1"/>
          </xdr:cNvSpPr>
        </xdr:nvSpPr>
        <xdr:spPr bwMode="auto">
          <a:xfrm>
            <a:off x="540" y="7"/>
            <a:ext cx="470" cy="51"/>
          </a:xfrm>
          <a:prstGeom prst="flowChartPreparation">
            <a:avLst/>
          </a:prstGeom>
          <a:solidFill>
            <a:srgbClr val="FF0000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36576" tIns="27432" rIns="36576" bIns="0" anchor="t" upright="1"/>
          <a:lstStyle/>
          <a:p>
            <a:pPr algn="ctr" rtl="0">
              <a:defRPr sz="1000"/>
            </a:pPr>
            <a:r>
              <a:rPr lang="pt-PT" sz="14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Dimensionamento de</a:t>
            </a:r>
          </a:p>
          <a:p>
            <a:pPr algn="ctr" rtl="0">
              <a:defRPr sz="1000"/>
            </a:pPr>
            <a:r>
              <a:rPr lang="pt-PT" sz="14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Redes de Incêndio - R.I.</a:t>
            </a:r>
          </a:p>
        </xdr:txBody>
      </xdr:sp>
      <xdr:sp macro="" textlink="">
        <xdr:nvSpPr>
          <xdr:cNvPr id="30810" name="Text Box 90">
            <a:extLst>
              <a:ext uri="{FF2B5EF4-FFF2-40B4-BE49-F238E27FC236}">
                <a16:creationId xmlns:a16="http://schemas.microsoft.com/office/drawing/2014/main" id="{00000000-0008-0000-0600-00005A7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0" y="63"/>
            <a:ext cx="486" cy="90"/>
          </a:xfrm>
          <a:prstGeom prst="rect">
            <a:avLst/>
          </a:prstGeom>
          <a:solidFill>
            <a:srgbClr val="EAEAEA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000" tIns="46800" rIns="36000" bIns="46800" anchor="ctr" upright="1"/>
          <a:lstStyle/>
          <a:p>
            <a:pPr algn="l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Abrir o ficheiro "Excel": "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APTA-RI-Dimensionamento de Instalações Aço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". </a:t>
            </a:r>
          </a:p>
          <a:p>
            <a:pPr algn="l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2.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Seleccionar a folha com o título "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Cálc. RIA, Rede Húmida ou Seca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".</a:t>
            </a:r>
          </a:p>
          <a:p>
            <a:pPr algn="l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Premir as teclas "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Control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" e "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" ou o botão "</a:t>
            </a:r>
            <a:r>
              <a:rPr lang="pt-PT" sz="10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Limpar todos os dados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",  </a:t>
            </a:r>
          </a:p>
          <a:p>
            <a:pPr algn="l" rtl="0">
              <a:defRPr sz="1000"/>
            </a:pP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  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efectuando-se uma limpeza global 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da folha de cálculo (eliminando </a:t>
            </a:r>
          </a:p>
          <a:p>
            <a:pPr algn="l" rtl="0">
              <a:defRPr sz="1000"/>
            </a:pP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  dados provenientes de utilizações anteriores).</a:t>
            </a:r>
          </a:p>
        </xdr:txBody>
      </xdr:sp>
      <xdr:sp macro="" textlink="">
        <xdr:nvSpPr>
          <xdr:cNvPr id="30811" name="Text Box 91">
            <a:extLst>
              <a:ext uri="{FF2B5EF4-FFF2-40B4-BE49-F238E27FC236}">
                <a16:creationId xmlns:a16="http://schemas.microsoft.com/office/drawing/2014/main" id="{00000000-0008-0000-0600-00005B7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0" y="158"/>
            <a:ext cx="486" cy="42"/>
          </a:xfrm>
          <a:prstGeom prst="rect">
            <a:avLst/>
          </a:prstGeom>
          <a:solidFill>
            <a:schemeClr val="accent3">
              <a:lumMod val="20000"/>
              <a:lumOff val="80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36000" tIns="46800" rIns="36000" bIns="46800" anchor="ctr" upright="1"/>
          <a:lstStyle/>
          <a:p>
            <a:pPr algn="just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4.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(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Opcional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): Identificar o dimensionamento em causa, preenchendo os </a:t>
            </a:r>
          </a:p>
          <a:p>
            <a:pPr algn="just" rtl="0">
              <a:defRPr sz="1000"/>
            </a:pP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  seguintes campos do cabeçalho: "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Ref.ª"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, "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Descrição"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e "</a:t>
            </a: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Data"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</xdr:grpSp>
    <xdr:clientData/>
  </xdr:twoCellAnchor>
  <xdr:twoCellAnchor>
    <xdr:from>
      <xdr:col>1</xdr:col>
      <xdr:colOff>133350</xdr:colOff>
      <xdr:row>3</xdr:row>
      <xdr:rowOff>152400</xdr:rowOff>
    </xdr:from>
    <xdr:to>
      <xdr:col>8</xdr:col>
      <xdr:colOff>333375</xdr:colOff>
      <xdr:row>5</xdr:row>
      <xdr:rowOff>95250</xdr:rowOff>
    </xdr:to>
    <xdr:sp macro="" textlink="">
      <xdr:nvSpPr>
        <xdr:cNvPr id="30816" name="Text Box 96">
          <a:extLst>
            <a:ext uri="{FF2B5EF4-FFF2-40B4-BE49-F238E27FC236}">
              <a16:creationId xmlns:a16="http://schemas.microsoft.com/office/drawing/2014/main" id="{00000000-0008-0000-0600-000060780000}"/>
            </a:ext>
          </a:extLst>
        </xdr:cNvPr>
        <xdr:cNvSpPr txBox="1">
          <a:spLocks noChangeArrowheads="1"/>
        </xdr:cNvSpPr>
      </xdr:nvSpPr>
      <xdr:spPr bwMode="auto">
        <a:xfrm>
          <a:off x="228600" y="638175"/>
          <a:ext cx="4467225" cy="2667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100" b="1" i="0" u="none" strike="noStrike" baseline="0">
              <a:solidFill>
                <a:srgbClr val="FFFFFF"/>
              </a:solidFill>
              <a:latin typeface="Arial"/>
              <a:cs typeface="Arial"/>
            </a:rPr>
            <a:t>O ficheiro de cálculo "Excel" contém as seguintes  folhas:</a:t>
          </a:r>
        </a:p>
      </xdr:txBody>
    </xdr:sp>
    <xdr:clientData/>
  </xdr:twoCellAnchor>
  <xdr:twoCellAnchor>
    <xdr:from>
      <xdr:col>1</xdr:col>
      <xdr:colOff>247650</xdr:colOff>
      <xdr:row>5</xdr:row>
      <xdr:rowOff>123825</xdr:rowOff>
    </xdr:from>
    <xdr:to>
      <xdr:col>8</xdr:col>
      <xdr:colOff>333375</xdr:colOff>
      <xdr:row>9</xdr:row>
      <xdr:rowOff>66675</xdr:rowOff>
    </xdr:to>
    <xdr:sp macro="" textlink="">
      <xdr:nvSpPr>
        <xdr:cNvPr id="30817" name="Text Box 97">
          <a:extLst>
            <a:ext uri="{FF2B5EF4-FFF2-40B4-BE49-F238E27FC236}">
              <a16:creationId xmlns:a16="http://schemas.microsoft.com/office/drawing/2014/main" id="{00000000-0008-0000-0600-000061780000}"/>
            </a:ext>
          </a:extLst>
        </xdr:cNvPr>
        <xdr:cNvSpPr txBox="1">
          <a:spLocks noChangeArrowheads="1"/>
        </xdr:cNvSpPr>
      </xdr:nvSpPr>
      <xdr:spPr bwMode="auto">
        <a:xfrm>
          <a:off x="342900" y="933450"/>
          <a:ext cx="4352925" cy="590550"/>
        </a:xfrm>
        <a:prstGeom prst="rect">
          <a:avLst/>
        </a:prstGeom>
        <a:solidFill>
          <a:srgbClr val="EAEAEA"/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1. "Cálc. RIA, Rede Húmida ou Seca":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Dimensionamento de Instalações de Segurança Contra Incêndios dos tipos</a:t>
          </a:r>
          <a:r>
            <a:rPr lang="pt-PT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: </a:t>
          </a:r>
          <a:r>
            <a:rPr lang="pt-PT" sz="1000" b="1" i="0" baseline="0">
              <a:latin typeface="Arial" pitchFamily="34" charset="0"/>
              <a:ea typeface="+mn-ea"/>
              <a:cs typeface="Arial" pitchFamily="34" charset="0"/>
            </a:rPr>
            <a:t>Rede de Incêndio Armada-RIA</a:t>
          </a:r>
          <a:r>
            <a:rPr lang="pt-PT" sz="1000" b="1" i="0" u="none" strike="noStrike" baseline="0">
              <a:solidFill>
                <a:srgbClr val="000000"/>
              </a:solidFill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pt-PT" sz="10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Rede/Coluna Húmida-RH</a:t>
          </a:r>
          <a:r>
            <a:rPr lang="pt-PT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e </a:t>
          </a:r>
          <a:r>
            <a:rPr lang="pt-PT" sz="10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Rede/Coluna Seca-RS</a:t>
          </a:r>
          <a:r>
            <a:rPr lang="pt-PT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pt-PT" sz="1000" b="0" i="0" u="none" strike="noStrike" baseline="0">
              <a:solidFill>
                <a:srgbClr val="FFFFFF"/>
              </a:solidFill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>
    <xdr:from>
      <xdr:col>1</xdr:col>
      <xdr:colOff>247650</xdr:colOff>
      <xdr:row>11</xdr:row>
      <xdr:rowOff>66675</xdr:rowOff>
    </xdr:from>
    <xdr:to>
      <xdr:col>8</xdr:col>
      <xdr:colOff>333375</xdr:colOff>
      <xdr:row>13</xdr:row>
      <xdr:rowOff>152400</xdr:rowOff>
    </xdr:to>
    <xdr:sp macro="" textlink="">
      <xdr:nvSpPr>
        <xdr:cNvPr id="30819" name="Text Box 99">
          <a:extLst>
            <a:ext uri="{FF2B5EF4-FFF2-40B4-BE49-F238E27FC236}">
              <a16:creationId xmlns:a16="http://schemas.microsoft.com/office/drawing/2014/main" id="{00000000-0008-0000-0600-000063780000}"/>
            </a:ext>
          </a:extLst>
        </xdr:cNvPr>
        <xdr:cNvSpPr txBox="1">
          <a:spLocks noChangeArrowheads="1"/>
        </xdr:cNvSpPr>
      </xdr:nvSpPr>
      <xdr:spPr bwMode="auto">
        <a:xfrm>
          <a:off x="342900" y="1847850"/>
          <a:ext cx="4352925" cy="409575"/>
        </a:xfrm>
        <a:prstGeom prst="rect">
          <a:avLst/>
        </a:prstGeom>
        <a:solidFill>
          <a:srgbClr val="EAEAEA"/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3. "Quadro 1":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Gama de Tubos de Aço para canalizações, conformes as normas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NP EN 10255 e NP EN 10240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twoCellAnchor>
  <xdr:twoCellAnchor>
    <xdr:from>
      <xdr:col>1</xdr:col>
      <xdr:colOff>247650</xdr:colOff>
      <xdr:row>23</xdr:row>
      <xdr:rowOff>76200</xdr:rowOff>
    </xdr:from>
    <xdr:to>
      <xdr:col>8</xdr:col>
      <xdr:colOff>333375</xdr:colOff>
      <xdr:row>27</xdr:row>
      <xdr:rowOff>0</xdr:rowOff>
    </xdr:to>
    <xdr:sp macro="" textlink="">
      <xdr:nvSpPr>
        <xdr:cNvPr id="30820" name="Text Box 100">
          <a:extLst>
            <a:ext uri="{FF2B5EF4-FFF2-40B4-BE49-F238E27FC236}">
              <a16:creationId xmlns:a16="http://schemas.microsoft.com/office/drawing/2014/main" id="{00000000-0008-0000-0600-000064780000}"/>
            </a:ext>
          </a:extLst>
        </xdr:cNvPr>
        <xdr:cNvSpPr txBox="1">
          <a:spLocks noChangeArrowheads="1"/>
        </xdr:cNvSpPr>
      </xdr:nvSpPr>
      <xdr:spPr bwMode="auto">
        <a:xfrm>
          <a:off x="342900" y="3800475"/>
          <a:ext cx="4352925" cy="571500"/>
        </a:xfrm>
        <a:prstGeom prst="rect">
          <a:avLst/>
        </a:prstGeom>
        <a:solidFill>
          <a:srgbClr val="EAEAEA"/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just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8. "Procedimento":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Procedimento informativo de dimensionamento de Instalações de Segurança Contra Incêndios dos tipos</a:t>
          </a:r>
          <a:r>
            <a:rPr lang="pt-PT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: </a:t>
          </a:r>
          <a:r>
            <a:rPr lang="pt-PT" sz="1000" b="1" i="0" baseline="0">
              <a:latin typeface="Arial" pitchFamily="34" charset="0"/>
              <a:ea typeface="+mn-ea"/>
              <a:cs typeface="Arial" pitchFamily="34" charset="0"/>
            </a:rPr>
            <a:t>Redes de Incêndio Armadas-RIA,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Redes/colunas Húmidas-RH e Secas-RS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twoCellAnchor>
  <xdr:twoCellAnchor>
    <xdr:from>
      <xdr:col>1</xdr:col>
      <xdr:colOff>247650</xdr:colOff>
      <xdr:row>21</xdr:row>
      <xdr:rowOff>95250</xdr:rowOff>
    </xdr:from>
    <xdr:to>
      <xdr:col>8</xdr:col>
      <xdr:colOff>333375</xdr:colOff>
      <xdr:row>23</xdr:row>
      <xdr:rowOff>38100</xdr:rowOff>
    </xdr:to>
    <xdr:sp macro="" textlink="">
      <xdr:nvSpPr>
        <xdr:cNvPr id="30822" name="Text Box 102">
          <a:extLst>
            <a:ext uri="{FF2B5EF4-FFF2-40B4-BE49-F238E27FC236}">
              <a16:creationId xmlns:a16="http://schemas.microsoft.com/office/drawing/2014/main" id="{00000000-0008-0000-0600-000066780000}"/>
            </a:ext>
          </a:extLst>
        </xdr:cNvPr>
        <xdr:cNvSpPr txBox="1">
          <a:spLocks noChangeArrowheads="1"/>
        </xdr:cNvSpPr>
      </xdr:nvSpPr>
      <xdr:spPr bwMode="auto">
        <a:xfrm>
          <a:off x="342900" y="3495675"/>
          <a:ext cx="4352925" cy="266700"/>
        </a:xfrm>
        <a:prstGeom prst="rect">
          <a:avLst/>
        </a:prstGeom>
        <a:solidFill>
          <a:srgbClr val="EAEAEA"/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7. "Instruções":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Instruções de utilização desta aplicação de cálculo. </a:t>
          </a:r>
        </a:p>
      </xdr:txBody>
    </xdr:sp>
    <xdr:clientData/>
  </xdr:twoCellAnchor>
  <xdr:twoCellAnchor>
    <xdr:from>
      <xdr:col>1</xdr:col>
      <xdr:colOff>133350</xdr:colOff>
      <xdr:row>3</xdr:row>
      <xdr:rowOff>152399</xdr:rowOff>
    </xdr:from>
    <xdr:to>
      <xdr:col>1</xdr:col>
      <xdr:colOff>180975</xdr:colOff>
      <xdr:row>33</xdr:row>
      <xdr:rowOff>66674</xdr:rowOff>
    </xdr:to>
    <xdr:sp macro="" textlink="">
      <xdr:nvSpPr>
        <xdr:cNvPr id="88568" name="Rectangle 103">
          <a:extLst>
            <a:ext uri="{FF2B5EF4-FFF2-40B4-BE49-F238E27FC236}">
              <a16:creationId xmlns:a16="http://schemas.microsoft.com/office/drawing/2014/main" id="{00000000-0008-0000-0600-0000F8590100}"/>
            </a:ext>
          </a:extLst>
        </xdr:cNvPr>
        <xdr:cNvSpPr>
          <a:spLocks noChangeArrowheads="1"/>
        </xdr:cNvSpPr>
      </xdr:nvSpPr>
      <xdr:spPr bwMode="auto">
        <a:xfrm>
          <a:off x="228600" y="638174"/>
          <a:ext cx="47625" cy="4772025"/>
        </a:xfrm>
        <a:prstGeom prst="rect">
          <a:avLst/>
        </a:prstGeom>
        <a:solidFill>
          <a:srgbClr val="D99694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133350</xdr:colOff>
      <xdr:row>27</xdr:row>
      <xdr:rowOff>38100</xdr:rowOff>
    </xdr:from>
    <xdr:to>
      <xdr:col>8</xdr:col>
      <xdr:colOff>333375</xdr:colOff>
      <xdr:row>28</xdr:row>
      <xdr:rowOff>142875</xdr:rowOff>
    </xdr:to>
    <xdr:sp macro="" textlink="">
      <xdr:nvSpPr>
        <xdr:cNvPr id="30824" name="Text Box 104">
          <a:extLst>
            <a:ext uri="{FF2B5EF4-FFF2-40B4-BE49-F238E27FC236}">
              <a16:creationId xmlns:a16="http://schemas.microsoft.com/office/drawing/2014/main" id="{00000000-0008-0000-0600-000068780000}"/>
            </a:ext>
          </a:extLst>
        </xdr:cNvPr>
        <xdr:cNvSpPr txBox="1">
          <a:spLocks noChangeArrowheads="1"/>
        </xdr:cNvSpPr>
      </xdr:nvSpPr>
      <xdr:spPr bwMode="auto">
        <a:xfrm>
          <a:off x="228600" y="4410075"/>
          <a:ext cx="4467225" cy="2667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As células de introdução de dados são identificadas do seguinte modo:</a:t>
          </a:r>
        </a:p>
      </xdr:txBody>
    </xdr:sp>
    <xdr:clientData/>
  </xdr:twoCellAnchor>
  <xdr:twoCellAnchor>
    <xdr:from>
      <xdr:col>1</xdr:col>
      <xdr:colOff>352425</xdr:colOff>
      <xdr:row>29</xdr:row>
      <xdr:rowOff>19050</xdr:rowOff>
    </xdr:from>
    <xdr:to>
      <xdr:col>8</xdr:col>
      <xdr:colOff>333375</xdr:colOff>
      <xdr:row>30</xdr:row>
      <xdr:rowOff>104775</xdr:rowOff>
    </xdr:to>
    <xdr:sp macro="" textlink="">
      <xdr:nvSpPr>
        <xdr:cNvPr id="30825" name="Text Box 105">
          <a:extLst>
            <a:ext uri="{FF2B5EF4-FFF2-40B4-BE49-F238E27FC236}">
              <a16:creationId xmlns:a16="http://schemas.microsoft.com/office/drawing/2014/main" id="{00000000-0008-0000-0600-000069780000}"/>
            </a:ext>
          </a:extLst>
        </xdr:cNvPr>
        <xdr:cNvSpPr txBox="1">
          <a:spLocks noChangeArrowheads="1"/>
        </xdr:cNvSpPr>
      </xdr:nvSpPr>
      <xdr:spPr bwMode="auto">
        <a:xfrm>
          <a:off x="447675" y="4714875"/>
          <a:ext cx="4248150" cy="24765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Verde Claro: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Células de introdução de dados de entrada ou decisões.</a:t>
          </a:r>
          <a:r>
            <a:rPr lang="pt-PT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>
    <xdr:from>
      <xdr:col>1</xdr:col>
      <xdr:colOff>352425</xdr:colOff>
      <xdr:row>30</xdr:row>
      <xdr:rowOff>152400</xdr:rowOff>
    </xdr:from>
    <xdr:to>
      <xdr:col>8</xdr:col>
      <xdr:colOff>333375</xdr:colOff>
      <xdr:row>32</xdr:row>
      <xdr:rowOff>85725</xdr:rowOff>
    </xdr:to>
    <xdr:sp macro="" textlink="">
      <xdr:nvSpPr>
        <xdr:cNvPr id="30826" name="Text Box 106">
          <a:extLst>
            <a:ext uri="{FF2B5EF4-FFF2-40B4-BE49-F238E27FC236}">
              <a16:creationId xmlns:a16="http://schemas.microsoft.com/office/drawing/2014/main" id="{00000000-0008-0000-0600-00006A780000}"/>
            </a:ext>
          </a:extLst>
        </xdr:cNvPr>
        <xdr:cNvSpPr txBox="1">
          <a:spLocks noChangeArrowheads="1"/>
        </xdr:cNvSpPr>
      </xdr:nvSpPr>
      <xdr:spPr bwMode="auto">
        <a:xfrm>
          <a:off x="447675" y="5010150"/>
          <a:ext cx="4248150" cy="25717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Azul Claro   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Células de introdução de dados obtidos no desenho.</a:t>
          </a:r>
          <a:r>
            <a:rPr lang="pt-PT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>
    <xdr:from>
      <xdr:col>9</xdr:col>
      <xdr:colOff>161925</xdr:colOff>
      <xdr:row>12</xdr:row>
      <xdr:rowOff>0</xdr:rowOff>
    </xdr:from>
    <xdr:to>
      <xdr:col>16</xdr:col>
      <xdr:colOff>533400</xdr:colOff>
      <xdr:row>18</xdr:row>
      <xdr:rowOff>152399</xdr:rowOff>
    </xdr:to>
    <xdr:sp macro="" textlink="">
      <xdr:nvSpPr>
        <xdr:cNvPr id="31187" name="Text Box 467">
          <a:extLst>
            <a:ext uri="{FF2B5EF4-FFF2-40B4-BE49-F238E27FC236}">
              <a16:creationId xmlns:a16="http://schemas.microsoft.com/office/drawing/2014/main" id="{00000000-0008-0000-0600-0000D3790000}"/>
            </a:ext>
          </a:extLst>
        </xdr:cNvPr>
        <xdr:cNvSpPr txBox="1">
          <a:spLocks noChangeArrowheads="1"/>
        </xdr:cNvSpPr>
      </xdr:nvSpPr>
      <xdr:spPr bwMode="auto">
        <a:xfrm>
          <a:off x="5133975" y="1943100"/>
          <a:ext cx="4638675" cy="112394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46800" tIns="46800" rIns="46800" bIns="46800" anchor="ctr" upright="1"/>
        <a:lstStyle/>
        <a:p>
          <a:pPr algn="just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5.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No bloco "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Características e Especificações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": especificar o tipo de instalação a dimensionar:</a:t>
          </a:r>
        </a:p>
        <a:p>
          <a:pPr algn="just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a) </a:t>
          </a:r>
          <a:r>
            <a:rPr lang="pt-PT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Rede de Incêndio Armada com bocas tipo carretel </a:t>
          </a:r>
          <a:r>
            <a:rPr lang="pt-PT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(</a:t>
          </a:r>
          <a:r>
            <a:rPr lang="pt-PT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RIA-TC</a:t>
          </a:r>
          <a:r>
            <a:rPr lang="pt-PT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)</a:t>
          </a:r>
          <a:r>
            <a:rPr lang="pt-PT" sz="1100" b="0" i="0" u="none" strike="noStrike" baseline="0">
              <a:solidFill>
                <a:srgbClr val="000000"/>
              </a:solidFill>
              <a:latin typeface="Arial"/>
              <a:cs typeface="Arial"/>
            </a:rPr>
            <a:t>;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b) </a:t>
          </a:r>
          <a:r>
            <a:rPr lang="pt-PT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Rede Húmida Armada com bocas tipo teatro </a:t>
          </a:r>
          <a:r>
            <a:rPr lang="pt-PT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pt-PT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RHA-TT</a:t>
          </a:r>
          <a:r>
            <a:rPr lang="pt-PT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);</a:t>
          </a:r>
          <a:endParaRPr lang="pt-PT" sz="12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 rtl="0">
            <a:defRPr sz="1000"/>
          </a:pPr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c) </a:t>
          </a:r>
          <a:r>
            <a:rPr lang="pt-PT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Rede Húmida não armada </a:t>
          </a:r>
          <a:r>
            <a:rPr lang="pt-PT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(</a:t>
          </a:r>
          <a:r>
            <a:rPr lang="pt-PT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RH</a:t>
          </a:r>
          <a:r>
            <a:rPr lang="pt-PT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);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t-PT" sz="1000" b="0" i="0" baseline="0">
              <a:latin typeface="Arial" pitchFamily="34" charset="0"/>
              <a:ea typeface="+mn-ea"/>
              <a:cs typeface="Arial" pitchFamily="34" charset="0"/>
            </a:rPr>
            <a:t>d) </a:t>
          </a:r>
          <a:r>
            <a:rPr lang="pt-PT" sz="1200" b="1" i="0" baseline="0">
              <a:latin typeface="Arial" pitchFamily="34" charset="0"/>
              <a:ea typeface="+mn-ea"/>
              <a:cs typeface="Arial" pitchFamily="34" charset="0"/>
            </a:rPr>
            <a:t>Rede Seca não armada</a:t>
          </a:r>
          <a:r>
            <a:rPr lang="pt-PT" sz="1200" b="0" i="0" baseline="0">
              <a:latin typeface="Arial" pitchFamily="34" charset="0"/>
              <a:ea typeface="+mn-ea"/>
              <a:cs typeface="Arial" pitchFamily="34" charset="0"/>
            </a:rPr>
            <a:t> (</a:t>
          </a:r>
          <a:r>
            <a:rPr lang="pt-PT" sz="1200" b="1" i="0" baseline="0">
              <a:latin typeface="Arial" pitchFamily="34" charset="0"/>
              <a:ea typeface="+mn-ea"/>
              <a:cs typeface="Arial" pitchFamily="34" charset="0"/>
            </a:rPr>
            <a:t>RS</a:t>
          </a:r>
          <a:r>
            <a:rPr lang="pt-PT" sz="1200" b="0" i="0" baseline="0">
              <a:latin typeface="Arial" pitchFamily="34" charset="0"/>
              <a:ea typeface="+mn-ea"/>
              <a:cs typeface="Arial" pitchFamily="34" charset="0"/>
            </a:rPr>
            <a:t>).</a:t>
          </a:r>
          <a:endParaRPr lang="pt-PT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12</xdr:col>
      <xdr:colOff>166688</xdr:colOff>
      <xdr:row>18</xdr:row>
      <xdr:rowOff>109537</xdr:rowOff>
    </xdr:from>
    <xdr:to>
      <xdr:col>12</xdr:col>
      <xdr:colOff>300038</xdr:colOff>
      <xdr:row>19</xdr:row>
      <xdr:rowOff>52387</xdr:rowOff>
    </xdr:to>
    <xdr:sp macro="" textlink="">
      <xdr:nvSpPr>
        <xdr:cNvPr id="88564" name="AutoShape 599">
          <a:extLst>
            <a:ext uri="{FF2B5EF4-FFF2-40B4-BE49-F238E27FC236}">
              <a16:creationId xmlns:a16="http://schemas.microsoft.com/office/drawing/2014/main" id="{00000000-0008-0000-0600-0000F4590100}"/>
            </a:ext>
          </a:extLst>
        </xdr:cNvPr>
        <xdr:cNvSpPr>
          <a:spLocks noChangeArrowheads="1"/>
        </xdr:cNvSpPr>
      </xdr:nvSpPr>
      <xdr:spPr bwMode="auto">
        <a:xfrm rot="5400000">
          <a:off x="6981825" y="3009900"/>
          <a:ext cx="104775" cy="133350"/>
        </a:xfrm>
        <a:prstGeom prst="homePlate">
          <a:avLst>
            <a:gd name="adj" fmla="val 57144"/>
          </a:avLst>
        </a:prstGeom>
        <a:solidFill>
          <a:srgbClr val="C0C0C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9</xdr:col>
      <xdr:colOff>180975</xdr:colOff>
      <xdr:row>42</xdr:row>
      <xdr:rowOff>161252</xdr:rowOff>
    </xdr:from>
    <xdr:to>
      <xdr:col>16</xdr:col>
      <xdr:colOff>390525</xdr:colOff>
      <xdr:row>49</xdr:row>
      <xdr:rowOff>150669</xdr:rowOff>
    </xdr:to>
    <xdr:sp macro="" textlink="">
      <xdr:nvSpPr>
        <xdr:cNvPr id="31186" name="Text Box 466">
          <a:extLst>
            <a:ext uri="{FF2B5EF4-FFF2-40B4-BE49-F238E27FC236}">
              <a16:creationId xmlns:a16="http://schemas.microsoft.com/office/drawing/2014/main" id="{00000000-0008-0000-0600-0000D2790000}"/>
            </a:ext>
          </a:extLst>
        </xdr:cNvPr>
        <xdr:cNvSpPr txBox="1">
          <a:spLocks noChangeArrowheads="1"/>
        </xdr:cNvSpPr>
      </xdr:nvSpPr>
      <xdr:spPr bwMode="auto">
        <a:xfrm>
          <a:off x="5153025" y="6962102"/>
          <a:ext cx="4476750" cy="1122892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46800" tIns="46800" rIns="46800" bIns="46800" anchor="ctr" upright="1"/>
        <a:lstStyle/>
        <a:p>
          <a:pPr algn="just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10.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No bloco "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Características e Especificações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": impor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se necessário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 a % de afectação das perdas de carga locais. </a:t>
          </a:r>
        </a:p>
        <a:p>
          <a:pPr algn="just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Por defeito, é efectuado um acréscimo de 25 % ao comprimento dos troços analisados, para compensação das perdas de carga localizadas.</a:t>
          </a:r>
        </a:p>
        <a:p>
          <a:pPr marL="0" marR="0" indent="0" algn="just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t-PT" sz="1000" b="1" i="0" baseline="0">
              <a:latin typeface="+mn-lt"/>
              <a:ea typeface="+mn-ea"/>
              <a:cs typeface="+mn-cs"/>
            </a:rPr>
            <a:t>Em opção: </a:t>
          </a:r>
          <a:r>
            <a:rPr lang="pt-PT" sz="1000" b="0" i="0" baseline="0">
              <a:latin typeface="+mn-lt"/>
              <a:ea typeface="+mn-ea"/>
              <a:cs typeface="+mn-cs"/>
            </a:rPr>
            <a:t>adicionar as perdas de carga locais referentes aos acessórios utilizados (expressas em </a:t>
          </a:r>
          <a:r>
            <a:rPr lang="pt-PT" sz="1000" b="1" i="0" baseline="0">
              <a:latin typeface="+mn-lt"/>
              <a:ea typeface="+mn-ea"/>
              <a:cs typeface="+mn-cs"/>
            </a:rPr>
            <a:t>metros</a:t>
          </a:r>
          <a:r>
            <a:rPr lang="pt-PT" sz="1000" b="0" i="0" baseline="0">
              <a:latin typeface="+mn-lt"/>
              <a:ea typeface="+mn-ea"/>
              <a:cs typeface="+mn-cs"/>
            </a:rPr>
            <a:t> e por consulta do </a:t>
          </a:r>
          <a:r>
            <a:rPr lang="pt-PT" sz="1000" b="1" i="0" baseline="0">
              <a:latin typeface="+mn-lt"/>
              <a:ea typeface="+mn-ea"/>
              <a:cs typeface="+mn-cs"/>
            </a:rPr>
            <a:t>Quadro 2</a:t>
          </a:r>
          <a:r>
            <a:rPr lang="pt-PT" sz="1000" b="0" i="0" baseline="0">
              <a:latin typeface="+mn-lt"/>
              <a:ea typeface="+mn-ea"/>
              <a:cs typeface="+mn-cs"/>
            </a:rPr>
            <a:t>).</a:t>
          </a:r>
          <a:endParaRPr lang="pt-PT"/>
        </a:p>
      </xdr:txBody>
    </xdr:sp>
    <xdr:clientData/>
  </xdr:twoCellAnchor>
  <xdr:twoCellAnchor>
    <xdr:from>
      <xdr:col>1</xdr:col>
      <xdr:colOff>257175</xdr:colOff>
      <xdr:row>18</xdr:row>
      <xdr:rowOff>0</xdr:rowOff>
    </xdr:from>
    <xdr:to>
      <xdr:col>8</xdr:col>
      <xdr:colOff>342900</xdr:colOff>
      <xdr:row>19</xdr:row>
      <xdr:rowOff>85725</xdr:rowOff>
    </xdr:to>
    <xdr:sp macro="" textlink="">
      <xdr:nvSpPr>
        <xdr:cNvPr id="261" name="Text Box 102">
          <a:extLst>
            <a:ext uri="{FF2B5EF4-FFF2-40B4-BE49-F238E27FC236}">
              <a16:creationId xmlns:a16="http://schemas.microsoft.com/office/drawing/2014/main" id="{00000000-0008-0000-0600-000005010000}"/>
            </a:ext>
          </a:extLst>
        </xdr:cNvPr>
        <xdr:cNvSpPr txBox="1">
          <a:spLocks noChangeArrowheads="1"/>
        </xdr:cNvSpPr>
      </xdr:nvSpPr>
      <xdr:spPr bwMode="auto">
        <a:xfrm>
          <a:off x="352425" y="2914650"/>
          <a:ext cx="4352925" cy="247650"/>
        </a:xfrm>
        <a:prstGeom prst="rect">
          <a:avLst/>
        </a:prstGeom>
        <a:solidFill>
          <a:srgbClr val="EAEAEA"/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5. "Quadros 3 a 5":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Informação sobre diâmetros mínimos a utilizar. </a:t>
          </a:r>
        </a:p>
      </xdr:txBody>
    </xdr:sp>
    <xdr:clientData/>
  </xdr:twoCellAnchor>
  <xdr:twoCellAnchor>
    <xdr:from>
      <xdr:col>9</xdr:col>
      <xdr:colOff>176645</xdr:colOff>
      <xdr:row>60</xdr:row>
      <xdr:rowOff>152573</xdr:rowOff>
    </xdr:from>
    <xdr:to>
      <xdr:col>16</xdr:col>
      <xdr:colOff>376670</xdr:colOff>
      <xdr:row>64</xdr:row>
      <xdr:rowOff>146958</xdr:rowOff>
    </xdr:to>
    <xdr:sp macro="" textlink="">
      <xdr:nvSpPr>
        <xdr:cNvPr id="288" name="Text Box 466">
          <a:extLst>
            <a:ext uri="{FF2B5EF4-FFF2-40B4-BE49-F238E27FC236}">
              <a16:creationId xmlns:a16="http://schemas.microsoft.com/office/drawing/2014/main" id="{00000000-0008-0000-0600-000020010000}"/>
            </a:ext>
          </a:extLst>
        </xdr:cNvPr>
        <xdr:cNvSpPr txBox="1">
          <a:spLocks noChangeArrowheads="1"/>
        </xdr:cNvSpPr>
      </xdr:nvSpPr>
      <xdr:spPr bwMode="auto">
        <a:xfrm>
          <a:off x="5499759" y="9623144"/>
          <a:ext cx="4772025" cy="625757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46800" tIns="46800" rIns="46800" bIns="46800" anchor="ctr" upright="1"/>
        <a:lstStyle/>
        <a:p>
          <a:pPr algn="l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12.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No bloco "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Características e Especificações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": impor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se necessário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a velocidade de escoamento admissível. </a:t>
          </a:r>
        </a:p>
        <a:p>
          <a:pPr algn="just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Por defeito, estabelece um valor de 6,0 m/s.</a:t>
          </a:r>
        </a:p>
      </xdr:txBody>
    </xdr:sp>
    <xdr:clientData/>
  </xdr:twoCellAnchor>
  <xdr:twoCellAnchor>
    <xdr:from>
      <xdr:col>12</xdr:col>
      <xdr:colOff>171450</xdr:colOff>
      <xdr:row>42</xdr:row>
      <xdr:rowOff>76200</xdr:rowOff>
    </xdr:from>
    <xdr:to>
      <xdr:col>12</xdr:col>
      <xdr:colOff>285750</xdr:colOff>
      <xdr:row>43</xdr:row>
      <xdr:rowOff>47625</xdr:rowOff>
    </xdr:to>
    <xdr:sp macro="" textlink="">
      <xdr:nvSpPr>
        <xdr:cNvPr id="88435" name="AutoShape 581">
          <a:extLst>
            <a:ext uri="{FF2B5EF4-FFF2-40B4-BE49-F238E27FC236}">
              <a16:creationId xmlns:a16="http://schemas.microsoft.com/office/drawing/2014/main" id="{00000000-0008-0000-0600-000073590100}"/>
            </a:ext>
          </a:extLst>
        </xdr:cNvPr>
        <xdr:cNvSpPr>
          <a:spLocks noChangeArrowheads="1"/>
        </xdr:cNvSpPr>
      </xdr:nvSpPr>
      <xdr:spPr bwMode="auto">
        <a:xfrm rot="5400000">
          <a:off x="6962775" y="6886575"/>
          <a:ext cx="133350" cy="114300"/>
        </a:xfrm>
        <a:prstGeom prst="homePlate">
          <a:avLst>
            <a:gd name="adj" fmla="val 56924"/>
          </a:avLst>
        </a:prstGeom>
        <a:solidFill>
          <a:srgbClr val="C0C0C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171450</xdr:colOff>
      <xdr:row>49</xdr:row>
      <xdr:rowOff>123825</xdr:rowOff>
    </xdr:from>
    <xdr:to>
      <xdr:col>12</xdr:col>
      <xdr:colOff>276225</xdr:colOff>
      <xdr:row>50</xdr:row>
      <xdr:rowOff>95250</xdr:rowOff>
    </xdr:to>
    <xdr:sp macro="" textlink="">
      <xdr:nvSpPr>
        <xdr:cNvPr id="88436" name="AutoShape 581">
          <a:extLst>
            <a:ext uri="{FF2B5EF4-FFF2-40B4-BE49-F238E27FC236}">
              <a16:creationId xmlns:a16="http://schemas.microsoft.com/office/drawing/2014/main" id="{00000000-0008-0000-0600-000074590100}"/>
            </a:ext>
          </a:extLst>
        </xdr:cNvPr>
        <xdr:cNvSpPr>
          <a:spLocks noChangeArrowheads="1"/>
        </xdr:cNvSpPr>
      </xdr:nvSpPr>
      <xdr:spPr bwMode="auto">
        <a:xfrm rot="5400000">
          <a:off x="6958013" y="8072437"/>
          <a:ext cx="133350" cy="104775"/>
        </a:xfrm>
        <a:prstGeom prst="homePlate">
          <a:avLst>
            <a:gd name="adj" fmla="val 59447"/>
          </a:avLst>
        </a:prstGeom>
        <a:solidFill>
          <a:srgbClr val="C0C0C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171450</xdr:colOff>
      <xdr:row>60</xdr:row>
      <xdr:rowOff>54430</xdr:rowOff>
    </xdr:from>
    <xdr:to>
      <xdr:col>12</xdr:col>
      <xdr:colOff>285750</xdr:colOff>
      <xdr:row>61</xdr:row>
      <xdr:rowOff>29937</xdr:rowOff>
    </xdr:to>
    <xdr:sp macro="" textlink="">
      <xdr:nvSpPr>
        <xdr:cNvPr id="88437" name="AutoShape 581">
          <a:extLst>
            <a:ext uri="{FF2B5EF4-FFF2-40B4-BE49-F238E27FC236}">
              <a16:creationId xmlns:a16="http://schemas.microsoft.com/office/drawing/2014/main" id="{00000000-0008-0000-0600-000075590100}"/>
            </a:ext>
          </a:extLst>
        </xdr:cNvPr>
        <xdr:cNvSpPr>
          <a:spLocks noChangeArrowheads="1"/>
        </xdr:cNvSpPr>
      </xdr:nvSpPr>
      <xdr:spPr bwMode="auto">
        <a:xfrm rot="5400000">
          <a:off x="7444468" y="9534526"/>
          <a:ext cx="133350" cy="114300"/>
        </a:xfrm>
        <a:prstGeom prst="homePlate">
          <a:avLst>
            <a:gd name="adj" fmla="val 56924"/>
          </a:avLst>
        </a:prstGeom>
        <a:solidFill>
          <a:srgbClr val="C0C0C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171450</xdr:colOff>
      <xdr:row>64</xdr:row>
      <xdr:rowOff>125185</xdr:rowOff>
    </xdr:from>
    <xdr:to>
      <xdr:col>12</xdr:col>
      <xdr:colOff>304800</xdr:colOff>
      <xdr:row>65</xdr:row>
      <xdr:rowOff>96610</xdr:rowOff>
    </xdr:to>
    <xdr:sp macro="" textlink="">
      <xdr:nvSpPr>
        <xdr:cNvPr id="88438" name="AutoShape 40">
          <a:extLst>
            <a:ext uri="{FF2B5EF4-FFF2-40B4-BE49-F238E27FC236}">
              <a16:creationId xmlns:a16="http://schemas.microsoft.com/office/drawing/2014/main" id="{00000000-0008-0000-0600-000076590100}"/>
            </a:ext>
          </a:extLst>
        </xdr:cNvPr>
        <xdr:cNvSpPr>
          <a:spLocks noChangeArrowheads="1"/>
        </xdr:cNvSpPr>
      </xdr:nvSpPr>
      <xdr:spPr bwMode="auto">
        <a:xfrm rot="5400000">
          <a:off x="7456034" y="10225087"/>
          <a:ext cx="129268" cy="133350"/>
        </a:xfrm>
        <a:prstGeom prst="homePlate">
          <a:avLst>
            <a:gd name="adj" fmla="val 43259"/>
          </a:avLst>
        </a:prstGeom>
        <a:solidFill>
          <a:srgbClr val="C0C0C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26</xdr:row>
      <xdr:rowOff>133350</xdr:rowOff>
    </xdr:from>
    <xdr:to>
      <xdr:col>12</xdr:col>
      <xdr:colOff>285750</xdr:colOff>
      <xdr:row>27</xdr:row>
      <xdr:rowOff>104775</xdr:rowOff>
    </xdr:to>
    <xdr:sp macro="" textlink="">
      <xdr:nvSpPr>
        <xdr:cNvPr id="88439" name="AutoShape 578">
          <a:extLst>
            <a:ext uri="{FF2B5EF4-FFF2-40B4-BE49-F238E27FC236}">
              <a16:creationId xmlns:a16="http://schemas.microsoft.com/office/drawing/2014/main" id="{00000000-0008-0000-0600-000077590100}"/>
            </a:ext>
          </a:extLst>
        </xdr:cNvPr>
        <xdr:cNvSpPr>
          <a:spLocks noChangeArrowheads="1"/>
        </xdr:cNvSpPr>
      </xdr:nvSpPr>
      <xdr:spPr bwMode="auto">
        <a:xfrm rot="5400000">
          <a:off x="6967538" y="4357687"/>
          <a:ext cx="133350" cy="104775"/>
        </a:xfrm>
        <a:prstGeom prst="homePlate">
          <a:avLst>
            <a:gd name="adj" fmla="val 61203"/>
          </a:avLst>
        </a:prstGeom>
        <a:solidFill>
          <a:srgbClr val="C0C0C0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161925</xdr:colOff>
      <xdr:row>105</xdr:row>
      <xdr:rowOff>57150</xdr:rowOff>
    </xdr:from>
    <xdr:to>
      <xdr:col>7</xdr:col>
      <xdr:colOff>342900</xdr:colOff>
      <xdr:row>117</xdr:row>
      <xdr:rowOff>47625</xdr:rowOff>
    </xdr:to>
    <xdr:grpSp>
      <xdr:nvGrpSpPr>
        <xdr:cNvPr id="88412" name="Group 546">
          <a:extLst>
            <a:ext uri="{FF2B5EF4-FFF2-40B4-BE49-F238E27FC236}">
              <a16:creationId xmlns:a16="http://schemas.microsoft.com/office/drawing/2014/main" id="{00000000-0008-0000-0600-00005C590100}"/>
            </a:ext>
          </a:extLst>
        </xdr:cNvPr>
        <xdr:cNvGrpSpPr>
          <a:grpSpLocks/>
        </xdr:cNvGrpSpPr>
      </xdr:nvGrpSpPr>
      <xdr:grpSpPr bwMode="auto">
        <a:xfrm>
          <a:off x="260886" y="16682605"/>
          <a:ext cx="4099832" cy="1890526"/>
          <a:chOff x="27" y="1840"/>
          <a:chExt cx="403" cy="203"/>
        </a:xfrm>
      </xdr:grpSpPr>
      <xdr:sp macro="" textlink="">
        <xdr:nvSpPr>
          <xdr:cNvPr id="88625" name="AutoShape 22">
            <a:extLst>
              <a:ext uri="{FF2B5EF4-FFF2-40B4-BE49-F238E27FC236}">
                <a16:creationId xmlns:a16="http://schemas.microsoft.com/office/drawing/2014/main" id="{00000000-0008-0000-0600-0000315A0100}"/>
              </a:ext>
            </a:extLst>
          </xdr:cNvPr>
          <xdr:cNvSpPr>
            <a:spLocks noChangeArrowheads="1"/>
          </xdr:cNvSpPr>
        </xdr:nvSpPr>
        <xdr:spPr bwMode="auto">
          <a:xfrm>
            <a:off x="341" y="1840"/>
            <a:ext cx="89" cy="46"/>
          </a:xfrm>
          <a:prstGeom prst="homePlate">
            <a:avLst>
              <a:gd name="adj" fmla="val 48370"/>
            </a:avLst>
          </a:prstGeom>
          <a:solidFill>
            <a:srgbClr val="F2F2F2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743" name="Text Box 23">
            <a:extLst>
              <a:ext uri="{FF2B5EF4-FFF2-40B4-BE49-F238E27FC236}">
                <a16:creationId xmlns:a16="http://schemas.microsoft.com/office/drawing/2014/main" id="{00000000-0008-0000-0600-0000177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7" y="1840"/>
            <a:ext cx="376" cy="203"/>
          </a:xfrm>
          <a:prstGeom prst="rect">
            <a:avLst/>
          </a:prstGeom>
          <a:solidFill>
            <a:schemeClr val="bg1">
              <a:lumMod val="9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46800" tIns="46800" rIns="46800" bIns="46800" anchor="ctr" upright="1"/>
          <a:lstStyle/>
          <a:p>
            <a:pPr algn="l" rtl="0">
              <a:defRPr sz="1000"/>
            </a:pPr>
            <a:r>
              <a:rPr lang="pt-P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Passo 4 (bloco "Cálculos", análise e avaliação):</a:t>
            </a: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  <a:p>
            <a:pPr algn="l" rtl="0">
              <a:defRPr sz="1000"/>
            </a:pP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Analisar em cada troço:</a:t>
            </a:r>
          </a:p>
          <a:p>
            <a:pPr algn="l" rtl="0">
              <a:defRPr sz="1000"/>
            </a:pP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q) Conformidade da </a:t>
            </a:r>
            <a:r>
              <a:rPr lang="pt-P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Perda de Carga Acumulada</a:t>
            </a: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,</a:t>
            </a:r>
          </a:p>
          <a:p>
            <a:pPr algn="l" rtl="0">
              <a:defRPr sz="1000"/>
            </a:pP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r) Conformidade da </a:t>
            </a:r>
            <a:r>
              <a:rPr lang="pt-P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Velocidade de Escoamento</a:t>
            </a: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,</a:t>
            </a:r>
          </a:p>
          <a:p>
            <a:pPr algn="l" rtl="0">
              <a:defRPr sz="1000"/>
            </a:pP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s)  </a:t>
            </a:r>
            <a:r>
              <a:rPr lang="pt-P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Redimensionar</a:t>
            </a: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se necessário.</a:t>
            </a:r>
          </a:p>
          <a:p>
            <a:pPr algn="l" rtl="0">
              <a:defRPr sz="1000"/>
            </a:pP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t) Analisar a </a:t>
            </a:r>
            <a:r>
              <a:rPr lang="pt-P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conformidade geral do dimensionamento</a:t>
            </a: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e </a:t>
            </a:r>
            <a:r>
              <a:rPr lang="pt-P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redimensionar </a:t>
            </a: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 necessário.</a:t>
            </a:r>
          </a:p>
          <a:p>
            <a:pPr algn="l" rtl="0">
              <a:defRPr sz="1000"/>
            </a:pP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u) Se aplicável, ter em consideração o impacto da </a:t>
            </a:r>
            <a:r>
              <a:rPr lang="pt-PT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tubagem de aspiração</a:t>
            </a:r>
            <a:r>
              <a:rPr lang="pt-PT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xdr:txBody>
      </xdr:sp>
    </xdr:grpSp>
    <xdr:clientData/>
  </xdr:twoCellAnchor>
  <xdr:twoCellAnchor>
    <xdr:from>
      <xdr:col>17</xdr:col>
      <xdr:colOff>507366</xdr:colOff>
      <xdr:row>2</xdr:row>
      <xdr:rowOff>123825</xdr:rowOff>
    </xdr:from>
    <xdr:to>
      <xdr:col>20</xdr:col>
      <xdr:colOff>350967</xdr:colOff>
      <xdr:row>5</xdr:row>
      <xdr:rowOff>28575</xdr:rowOff>
    </xdr:to>
    <xdr:sp macro="" textlink="">
      <xdr:nvSpPr>
        <xdr:cNvPr id="250" name="Text Box 86">
          <a:extLst>
            <a:ext uri="{FF2B5EF4-FFF2-40B4-BE49-F238E27FC236}">
              <a16:creationId xmlns:a16="http://schemas.microsoft.com/office/drawing/2014/main" id="{00000000-0008-0000-0600-0000FA000000}"/>
            </a:ext>
          </a:extLst>
        </xdr:cNvPr>
        <xdr:cNvSpPr txBox="1">
          <a:spLocks noChangeArrowheads="1"/>
        </xdr:cNvSpPr>
      </xdr:nvSpPr>
      <xdr:spPr bwMode="auto">
        <a:xfrm>
          <a:off x="10356216" y="447675"/>
          <a:ext cx="1672401" cy="3905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Tubos de Aço </a:t>
          </a:r>
        </a:p>
        <a:p>
          <a:pPr algn="l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NP EN 10255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- Série Média</a:t>
          </a:r>
        </a:p>
      </xdr:txBody>
    </xdr:sp>
    <xdr:clientData/>
  </xdr:twoCellAnchor>
  <xdr:twoCellAnchor>
    <xdr:from>
      <xdr:col>17</xdr:col>
      <xdr:colOff>507366</xdr:colOff>
      <xdr:row>5</xdr:row>
      <xdr:rowOff>38100</xdr:rowOff>
    </xdr:from>
    <xdr:to>
      <xdr:col>20</xdr:col>
      <xdr:colOff>293627</xdr:colOff>
      <xdr:row>7</xdr:row>
      <xdr:rowOff>104775</xdr:rowOff>
    </xdr:to>
    <xdr:sp macro="" textlink="">
      <xdr:nvSpPr>
        <xdr:cNvPr id="251" name="Text Box 87">
          <a:extLst>
            <a:ext uri="{FF2B5EF4-FFF2-40B4-BE49-F238E27FC236}">
              <a16:creationId xmlns:a16="http://schemas.microsoft.com/office/drawing/2014/main" id="{00000000-0008-0000-0600-0000FB000000}"/>
            </a:ext>
          </a:extLst>
        </xdr:cNvPr>
        <xdr:cNvSpPr txBox="1">
          <a:spLocks noChangeArrowheads="1"/>
        </xdr:cNvSpPr>
      </xdr:nvSpPr>
      <xdr:spPr bwMode="auto">
        <a:xfrm>
          <a:off x="10356216" y="847725"/>
          <a:ext cx="1615061" cy="3905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Acessórios Roscados</a:t>
          </a:r>
        </a:p>
        <a:p>
          <a:pPr algn="l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NP EN 10242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- Proj. A</a:t>
          </a:r>
        </a:p>
      </xdr:txBody>
    </xdr:sp>
    <xdr:clientData/>
  </xdr:twoCellAnchor>
  <xdr:twoCellAnchor>
    <xdr:from>
      <xdr:col>17</xdr:col>
      <xdr:colOff>323958</xdr:colOff>
      <xdr:row>1</xdr:row>
      <xdr:rowOff>47625</xdr:rowOff>
    </xdr:from>
    <xdr:to>
      <xdr:col>21</xdr:col>
      <xdr:colOff>542286</xdr:colOff>
      <xdr:row>2</xdr:row>
      <xdr:rowOff>104775</xdr:rowOff>
    </xdr:to>
    <xdr:sp macro="" textlink="">
      <xdr:nvSpPr>
        <xdr:cNvPr id="252" name="Text Box 88">
          <a:extLst>
            <a:ext uri="{FF2B5EF4-FFF2-40B4-BE49-F238E27FC236}">
              <a16:creationId xmlns:a16="http://schemas.microsoft.com/office/drawing/2014/main" id="{00000000-0008-0000-0600-0000FC000000}"/>
            </a:ext>
          </a:extLst>
        </xdr:cNvPr>
        <xdr:cNvSpPr txBox="1">
          <a:spLocks noChangeArrowheads="1"/>
        </xdr:cNvSpPr>
      </xdr:nvSpPr>
      <xdr:spPr bwMode="auto">
        <a:xfrm>
          <a:off x="10172808" y="209550"/>
          <a:ext cx="2656728" cy="2190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Sustentadas no sistema de tubagem</a:t>
          </a:r>
        </a:p>
      </xdr:txBody>
    </xdr:sp>
    <xdr:clientData/>
  </xdr:twoCellAnchor>
  <xdr:twoCellAnchor>
    <xdr:from>
      <xdr:col>17</xdr:col>
      <xdr:colOff>507366</xdr:colOff>
      <xdr:row>7</xdr:row>
      <xdr:rowOff>133350</xdr:rowOff>
    </xdr:from>
    <xdr:to>
      <xdr:col>21</xdr:col>
      <xdr:colOff>200082</xdr:colOff>
      <xdr:row>9</xdr:row>
      <xdr:rowOff>38100</xdr:rowOff>
    </xdr:to>
    <xdr:sp macro="" textlink="">
      <xdr:nvSpPr>
        <xdr:cNvPr id="254" name="Text Box 101">
          <a:extLst>
            <a:ext uri="{FF2B5EF4-FFF2-40B4-BE49-F238E27FC236}">
              <a16:creationId xmlns:a16="http://schemas.microsoft.com/office/drawing/2014/main" id="{00000000-0008-0000-0600-0000FE000000}"/>
            </a:ext>
          </a:extLst>
        </xdr:cNvPr>
        <xdr:cNvSpPr txBox="1">
          <a:spLocks noChangeArrowheads="1"/>
        </xdr:cNvSpPr>
      </xdr:nvSpPr>
      <xdr:spPr bwMode="auto">
        <a:xfrm>
          <a:off x="10356216" y="1266825"/>
          <a:ext cx="2131116" cy="228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Ligação Roscada NP EN 10226-1</a:t>
          </a:r>
        </a:p>
      </xdr:txBody>
    </xdr:sp>
    <xdr:clientData/>
  </xdr:twoCellAnchor>
  <xdr:twoCellAnchor editAs="absolute">
    <xdr:from>
      <xdr:col>1</xdr:col>
      <xdr:colOff>352425</xdr:colOff>
      <xdr:row>32</xdr:row>
      <xdr:rowOff>57150</xdr:rowOff>
    </xdr:from>
    <xdr:to>
      <xdr:col>8</xdr:col>
      <xdr:colOff>265875</xdr:colOff>
      <xdr:row>33</xdr:row>
      <xdr:rowOff>152400</xdr:rowOff>
    </xdr:to>
    <xdr:sp macro="" textlink="">
      <xdr:nvSpPr>
        <xdr:cNvPr id="218" name="Text Box 44">
          <a:extLst>
            <a:ext uri="{FF2B5EF4-FFF2-40B4-BE49-F238E27FC236}">
              <a16:creationId xmlns:a16="http://schemas.microsoft.com/office/drawing/2014/main" id="{00000000-0008-0000-0600-0000DA000000}"/>
            </a:ext>
          </a:extLst>
        </xdr:cNvPr>
        <xdr:cNvSpPr txBox="1">
          <a:spLocks noChangeArrowheads="1"/>
        </xdr:cNvSpPr>
      </xdr:nvSpPr>
      <xdr:spPr bwMode="auto">
        <a:xfrm>
          <a:off x="447675" y="5238750"/>
          <a:ext cx="41806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As restantes células estão intencionalmente protegidas.</a:t>
          </a:r>
          <a:r>
            <a:rPr lang="pt-PT" sz="1000" b="0" i="0" u="none" strike="noStrike" baseline="0">
              <a:solidFill>
                <a:srgbClr val="FFFFFF"/>
              </a:solidFill>
              <a:latin typeface="Arial"/>
              <a:cs typeface="Arial"/>
            </a:rPr>
            <a:t> </a:t>
          </a:r>
        </a:p>
      </xdr:txBody>
    </xdr:sp>
    <xdr:clientData/>
  </xdr:twoCellAnchor>
  <xdr:twoCellAnchor>
    <xdr:from>
      <xdr:col>16</xdr:col>
      <xdr:colOff>552450</xdr:colOff>
      <xdr:row>12</xdr:row>
      <xdr:rowOff>38100</xdr:rowOff>
    </xdr:from>
    <xdr:to>
      <xdr:col>23</xdr:col>
      <xdr:colOff>0</xdr:colOff>
      <xdr:row>26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10448554" y="1938152"/>
          <a:ext cx="3425783" cy="2292927"/>
          <a:chOff x="9658350" y="5972175"/>
          <a:chExt cx="3152775" cy="2343150"/>
        </a:xfrm>
      </xdr:grpSpPr>
      <xdr:sp macro="" textlink="">
        <xdr:nvSpPr>
          <xdr:cNvPr id="275" name="Text Box 335">
            <a:extLst>
              <a:ext uri="{FF2B5EF4-FFF2-40B4-BE49-F238E27FC236}">
                <a16:creationId xmlns:a16="http://schemas.microsoft.com/office/drawing/2014/main" id="{00000000-0008-0000-0600-00001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830050" y="6496050"/>
            <a:ext cx="457200" cy="180975"/>
          </a:xfrm>
          <a:prstGeom prst="rect">
            <a:avLst/>
          </a:prstGeom>
          <a:solidFill>
            <a:schemeClr val="bg1">
              <a:lumMod val="65000"/>
            </a:scheme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8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l/min</a:t>
            </a:r>
          </a:p>
        </xdr:txBody>
      </xdr:sp>
      <xdr:sp macro="" textlink="">
        <xdr:nvSpPr>
          <xdr:cNvPr id="276" name="Text Box 336">
            <a:extLst>
              <a:ext uri="{FF2B5EF4-FFF2-40B4-BE49-F238E27FC236}">
                <a16:creationId xmlns:a16="http://schemas.microsoft.com/office/drawing/2014/main" id="{00000000-0008-0000-0600-00001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858625" y="6677025"/>
            <a:ext cx="514350" cy="180975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90</a:t>
            </a:r>
          </a:p>
        </xdr:txBody>
      </xdr:sp>
      <xdr:sp macro="" textlink="">
        <xdr:nvSpPr>
          <xdr:cNvPr id="277" name="Text Box 339">
            <a:extLst>
              <a:ext uri="{FF2B5EF4-FFF2-40B4-BE49-F238E27FC236}">
                <a16:creationId xmlns:a16="http://schemas.microsoft.com/office/drawing/2014/main" id="{00000000-0008-0000-0600-00001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839575" y="6867525"/>
            <a:ext cx="514350" cy="180975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180</a:t>
            </a:r>
          </a:p>
        </xdr:txBody>
      </xdr:sp>
      <xdr:sp macro="" textlink="">
        <xdr:nvSpPr>
          <xdr:cNvPr id="31050" name="Text Box 330">
            <a:extLst>
              <a:ext uri="{FF2B5EF4-FFF2-40B4-BE49-F238E27FC236}">
                <a16:creationId xmlns:a16="http://schemas.microsoft.com/office/drawing/2014/main" id="{00000000-0008-0000-0600-00004A7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86925" y="6276975"/>
            <a:ext cx="1266825" cy="400050"/>
          </a:xfrm>
          <a:prstGeom prst="rect">
            <a:avLst/>
          </a:prstGeom>
          <a:solidFill>
            <a:schemeClr val="bg1">
              <a:lumMod val="65000"/>
            </a:scheme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54000" tIns="54000" rIns="54000" bIns="54000" anchor="ctr" upright="1"/>
          <a:lstStyle/>
          <a:p>
            <a:pPr algn="ctr" rtl="0">
              <a:defRPr sz="1000"/>
            </a:pPr>
            <a:r>
              <a:rPr lang="pt-PT" sz="12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Dispositivos</a:t>
            </a:r>
          </a:p>
        </xdr:txBody>
      </xdr:sp>
      <xdr:sp macro="" textlink="">
        <xdr:nvSpPr>
          <xdr:cNvPr id="31051" name="Text Box 331">
            <a:extLst>
              <a:ext uri="{FF2B5EF4-FFF2-40B4-BE49-F238E27FC236}">
                <a16:creationId xmlns:a16="http://schemas.microsoft.com/office/drawing/2014/main" id="{00000000-0008-0000-0600-00004B7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991850" y="6276975"/>
            <a:ext cx="790575" cy="400050"/>
          </a:xfrm>
          <a:prstGeom prst="rect">
            <a:avLst/>
          </a:prstGeom>
          <a:solidFill>
            <a:schemeClr val="bg1">
              <a:lumMod val="65000"/>
            </a:scheme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54000" tIns="54000" rIns="54000" bIns="54000" anchor="ctr" upright="1"/>
          <a:lstStyle/>
          <a:p>
            <a:pPr algn="ctr" rtl="0">
              <a:defRPr sz="1000"/>
            </a:pPr>
            <a:r>
              <a:rPr lang="pt-PT" sz="9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Designação típica</a:t>
            </a:r>
          </a:p>
        </xdr:txBody>
      </xdr:sp>
      <xdr:sp macro="" textlink="">
        <xdr:nvSpPr>
          <xdr:cNvPr id="31052" name="Text Box 332">
            <a:extLst>
              <a:ext uri="{FF2B5EF4-FFF2-40B4-BE49-F238E27FC236}">
                <a16:creationId xmlns:a16="http://schemas.microsoft.com/office/drawing/2014/main" id="{00000000-0008-0000-0600-00004C7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991850" y="6677025"/>
            <a:ext cx="828675" cy="190500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l" rtl="0">
              <a:defRPr sz="1000"/>
            </a:pPr>
            <a:r>
              <a:rPr lang="pt-PT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B.I. tipo carretel</a:t>
            </a:r>
          </a:p>
        </xdr:txBody>
      </xdr:sp>
      <xdr:sp macro="" textlink="">
        <xdr:nvSpPr>
          <xdr:cNvPr id="31053" name="Text Box 333">
            <a:extLst>
              <a:ext uri="{FF2B5EF4-FFF2-40B4-BE49-F238E27FC236}">
                <a16:creationId xmlns:a16="http://schemas.microsoft.com/office/drawing/2014/main" id="{00000000-0008-0000-0600-00004D7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58350" y="6686550"/>
            <a:ext cx="1304925" cy="180975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Boca de Incêndio </a:t>
            </a:r>
            <a:r>
              <a:rPr lang="pt-PT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DN 25</a:t>
            </a:r>
          </a:p>
        </xdr:txBody>
      </xdr:sp>
      <xdr:sp macro="" textlink="">
        <xdr:nvSpPr>
          <xdr:cNvPr id="31054" name="Text Box 334">
            <a:extLst>
              <a:ext uri="{FF2B5EF4-FFF2-40B4-BE49-F238E27FC236}">
                <a16:creationId xmlns:a16="http://schemas.microsoft.com/office/drawing/2014/main" id="{00000000-0008-0000-0600-00004E7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830050" y="6276975"/>
            <a:ext cx="962025" cy="190500"/>
          </a:xfrm>
          <a:prstGeom prst="rect">
            <a:avLst/>
          </a:prstGeom>
          <a:solidFill>
            <a:schemeClr val="bg1">
              <a:lumMod val="65000"/>
            </a:scheme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8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Caudal</a:t>
            </a:r>
          </a:p>
        </xdr:txBody>
      </xdr:sp>
      <xdr:sp macro="" textlink="">
        <xdr:nvSpPr>
          <xdr:cNvPr id="31055" name="Text Box 335">
            <a:extLst>
              <a:ext uri="{FF2B5EF4-FFF2-40B4-BE49-F238E27FC236}">
                <a16:creationId xmlns:a16="http://schemas.microsoft.com/office/drawing/2014/main" id="{00000000-0008-0000-0600-00004F7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334875" y="6496050"/>
            <a:ext cx="457200" cy="180975"/>
          </a:xfrm>
          <a:prstGeom prst="rect">
            <a:avLst/>
          </a:prstGeom>
          <a:solidFill>
            <a:schemeClr val="bg1">
              <a:lumMod val="65000"/>
            </a:scheme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8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l/s</a:t>
            </a:r>
          </a:p>
        </xdr:txBody>
      </xdr:sp>
      <xdr:sp macro="" textlink="">
        <xdr:nvSpPr>
          <xdr:cNvPr id="31056" name="Text Box 336">
            <a:extLst>
              <a:ext uri="{FF2B5EF4-FFF2-40B4-BE49-F238E27FC236}">
                <a16:creationId xmlns:a16="http://schemas.microsoft.com/office/drawing/2014/main" id="{00000000-0008-0000-0600-0000507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296775" y="6686550"/>
            <a:ext cx="514350" cy="180975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1,5</a:t>
            </a:r>
          </a:p>
        </xdr:txBody>
      </xdr:sp>
      <xdr:sp macro="" textlink="">
        <xdr:nvSpPr>
          <xdr:cNvPr id="31057" name="Text Box 337">
            <a:extLst>
              <a:ext uri="{FF2B5EF4-FFF2-40B4-BE49-F238E27FC236}">
                <a16:creationId xmlns:a16="http://schemas.microsoft.com/office/drawing/2014/main" id="{00000000-0008-0000-0600-0000517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934700" y="6877050"/>
            <a:ext cx="800100" cy="190500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l" rtl="0">
              <a:defRPr sz="1000"/>
            </a:pPr>
            <a:r>
              <a:rPr lang="pt-PT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B.I. tipo teatro</a:t>
            </a:r>
          </a:p>
        </xdr:txBody>
      </xdr:sp>
      <xdr:sp macro="" textlink="">
        <xdr:nvSpPr>
          <xdr:cNvPr id="31058" name="Text Box 338">
            <a:extLst>
              <a:ext uri="{FF2B5EF4-FFF2-40B4-BE49-F238E27FC236}">
                <a16:creationId xmlns:a16="http://schemas.microsoft.com/office/drawing/2014/main" id="{00000000-0008-0000-0600-0000527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58350" y="6877050"/>
            <a:ext cx="1304925" cy="190500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Boca de Incêndio </a:t>
            </a:r>
            <a:r>
              <a:rPr lang="pt-PT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DN 50</a:t>
            </a:r>
          </a:p>
        </xdr:txBody>
      </xdr:sp>
      <xdr:sp macro="" textlink="">
        <xdr:nvSpPr>
          <xdr:cNvPr id="31059" name="Text Box 339">
            <a:extLst>
              <a:ext uri="{FF2B5EF4-FFF2-40B4-BE49-F238E27FC236}">
                <a16:creationId xmlns:a16="http://schemas.microsoft.com/office/drawing/2014/main" id="{00000000-0008-0000-0600-0000537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296775" y="6877050"/>
            <a:ext cx="514350" cy="180975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3,0</a:t>
            </a:r>
          </a:p>
        </xdr:txBody>
      </xdr:sp>
      <xdr:sp macro="" textlink="">
        <xdr:nvSpPr>
          <xdr:cNvPr id="31075" name="Text Box 355">
            <a:extLst>
              <a:ext uri="{FF2B5EF4-FFF2-40B4-BE49-F238E27FC236}">
                <a16:creationId xmlns:a16="http://schemas.microsoft.com/office/drawing/2014/main" id="{00000000-0008-0000-0600-00006379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86925" y="5972175"/>
            <a:ext cx="3105150" cy="257175"/>
          </a:xfrm>
          <a:prstGeom prst="rect">
            <a:avLst/>
          </a:prstGeom>
          <a:solidFill>
            <a:schemeClr val="accent2">
              <a:lumMod val="60000"/>
              <a:lumOff val="40000"/>
            </a:scheme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Bocas Incêndio - B.I. : </a:t>
            </a:r>
            <a:r>
              <a:rPr lang="pt-PT" sz="10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Valores típicos de caudal</a:t>
            </a:r>
          </a:p>
        </xdr:txBody>
      </xdr:sp>
      <xdr:grpSp>
        <xdr:nvGrpSpPr>
          <xdr:cNvPr id="88447" name="Group 568">
            <a:extLst>
              <a:ext uri="{FF2B5EF4-FFF2-40B4-BE49-F238E27FC236}">
                <a16:creationId xmlns:a16="http://schemas.microsoft.com/office/drawing/2014/main" id="{00000000-0008-0000-0600-00007F590100}"/>
              </a:ext>
            </a:extLst>
          </xdr:cNvPr>
          <xdr:cNvGrpSpPr>
            <a:grpSpLocks/>
          </xdr:cNvGrpSpPr>
        </xdr:nvGrpSpPr>
        <xdr:grpSpPr bwMode="auto">
          <a:xfrm>
            <a:off x="10559380" y="7428485"/>
            <a:ext cx="2199620" cy="877083"/>
            <a:chOff x="1112" y="993"/>
            <a:chExt cx="231" cy="92"/>
          </a:xfrm>
        </xdr:grpSpPr>
        <xdr:pic>
          <xdr:nvPicPr>
            <xdr:cNvPr id="88453" name="Picture 566" descr="Boca Incêndio 25 mm Tipo Carretel">
              <a:extLst>
                <a:ext uri="{FF2B5EF4-FFF2-40B4-BE49-F238E27FC236}">
                  <a16:creationId xmlns:a16="http://schemas.microsoft.com/office/drawing/2014/main" id="{00000000-0008-0000-0600-00008559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1187" y="1000"/>
              <a:ext cx="82" cy="8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88454" name="Picture 565" descr="Boca Incêndio 45 mm Tipo Teatro">
              <a:extLst>
                <a:ext uri="{FF2B5EF4-FFF2-40B4-BE49-F238E27FC236}">
                  <a16:creationId xmlns:a16="http://schemas.microsoft.com/office/drawing/2014/main" id="{00000000-0008-0000-0600-00008659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/>
            <a:srcRect l="5746"/>
            <a:stretch>
              <a:fillRect/>
            </a:stretch>
          </xdr:blipFill>
          <xdr:spPr bwMode="auto">
            <a:xfrm>
              <a:off x="1261" y="993"/>
              <a:ext cx="82" cy="9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88455" name="Picture 567" descr="Boca Incêndio 25 mm Tipo Carretel sem Caixa">
              <a:extLst>
                <a:ext uri="{FF2B5EF4-FFF2-40B4-BE49-F238E27FC236}">
                  <a16:creationId xmlns:a16="http://schemas.microsoft.com/office/drawing/2014/main" id="{00000000-0008-0000-0600-0000875901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/>
            <a:srcRect/>
            <a:stretch>
              <a:fillRect/>
            </a:stretch>
          </xdr:blipFill>
          <xdr:spPr bwMode="auto">
            <a:xfrm>
              <a:off x="1112" y="1003"/>
              <a:ext cx="74" cy="7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pic>
        <xdr:nvPicPr>
          <xdr:cNvPr id="88448" name="Picture 851" descr="Resize of BI-Coluna Seca">
            <a:extLst>
              <a:ext uri="{FF2B5EF4-FFF2-40B4-BE49-F238E27FC236}">
                <a16:creationId xmlns:a16="http://schemas.microsoft.com/office/drawing/2014/main" id="{00000000-0008-0000-0600-00008059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lum bright="6000"/>
          </a:blip>
          <a:srcRect/>
          <a:stretch>
            <a:fillRect/>
          </a:stretch>
        </xdr:blipFill>
        <xdr:spPr bwMode="auto">
          <a:xfrm>
            <a:off x="9901630" y="7485122"/>
            <a:ext cx="532995" cy="6961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73" name="Text Box 337">
            <a:extLst>
              <a:ext uri="{FF2B5EF4-FFF2-40B4-BE49-F238E27FC236}">
                <a16:creationId xmlns:a16="http://schemas.microsoft.com/office/drawing/2014/main" id="{00000000-0008-0000-0600-00001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925175" y="7248525"/>
            <a:ext cx="866775" cy="190500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l" rtl="0">
              <a:defRPr sz="1000"/>
            </a:pPr>
            <a:r>
              <a:rPr lang="pt-PT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B.I. coluna seca</a:t>
            </a:r>
          </a:p>
        </xdr:txBody>
      </xdr:sp>
      <xdr:sp macro="" textlink="">
        <xdr:nvSpPr>
          <xdr:cNvPr id="274" name="Text Box 339">
            <a:extLst>
              <a:ext uri="{FF2B5EF4-FFF2-40B4-BE49-F238E27FC236}">
                <a16:creationId xmlns:a16="http://schemas.microsoft.com/office/drawing/2014/main" id="{00000000-0008-0000-0600-00001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296775" y="7248525"/>
            <a:ext cx="514350" cy="180975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3,0</a:t>
            </a:r>
          </a:p>
        </xdr:txBody>
      </xdr:sp>
      <xdr:sp macro="" textlink="">
        <xdr:nvSpPr>
          <xdr:cNvPr id="278" name="Text Box 339">
            <a:extLst>
              <a:ext uri="{FF2B5EF4-FFF2-40B4-BE49-F238E27FC236}">
                <a16:creationId xmlns:a16="http://schemas.microsoft.com/office/drawing/2014/main" id="{00000000-0008-0000-0600-00001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839575" y="7248525"/>
            <a:ext cx="514350" cy="180975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180</a:t>
            </a:r>
          </a:p>
        </xdr:txBody>
      </xdr:sp>
      <xdr:cxnSp macro="">
        <xdr:nvCxnSpPr>
          <xdr:cNvPr id="88452" name="Conexão recta 278">
            <a:extLst>
              <a:ext uri="{FF2B5EF4-FFF2-40B4-BE49-F238E27FC236}">
                <a16:creationId xmlns:a16="http://schemas.microsoft.com/office/drawing/2014/main" id="{00000000-0008-0000-0600-0000845901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698269" y="8315325"/>
            <a:ext cx="3090788" cy="0"/>
          </a:xfrm>
          <a:prstGeom prst="line">
            <a:avLst/>
          </a:prstGeom>
          <a:noFill/>
          <a:ln w="34925" algn="ctr">
            <a:solidFill>
              <a:schemeClr val="accent2">
                <a:lumMod val="60000"/>
                <a:lumOff val="40000"/>
              </a:schemeClr>
            </a:solidFill>
            <a:round/>
            <a:headEnd/>
            <a:tailEnd/>
          </a:ln>
        </xdr:spPr>
      </xdr:cxnSp>
      <xdr:sp macro="" textlink="">
        <xdr:nvSpPr>
          <xdr:cNvPr id="283" name="Text Box 338">
            <a:extLst>
              <a:ext uri="{FF2B5EF4-FFF2-40B4-BE49-F238E27FC236}">
                <a16:creationId xmlns:a16="http://schemas.microsoft.com/office/drawing/2014/main" id="{00000000-0008-0000-0600-00001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58350" y="7258050"/>
            <a:ext cx="1304925" cy="190500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Boca de Incêndio </a:t>
            </a:r>
            <a:r>
              <a:rPr lang="pt-PT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DN 50</a:t>
            </a:r>
          </a:p>
        </xdr:txBody>
      </xdr:sp>
      <xdr:sp macro="" textlink="">
        <xdr:nvSpPr>
          <xdr:cNvPr id="220" name="Text Box 339">
            <a:extLst>
              <a:ext uri="{FF2B5EF4-FFF2-40B4-BE49-F238E27FC236}">
                <a16:creationId xmlns:a16="http://schemas.microsoft.com/office/drawing/2014/main" id="{00000000-0008-0000-0600-0000D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839575" y="7058025"/>
            <a:ext cx="514350" cy="180975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180</a:t>
            </a:r>
          </a:p>
        </xdr:txBody>
      </xdr:sp>
      <xdr:sp macro="" textlink="">
        <xdr:nvSpPr>
          <xdr:cNvPr id="221" name="Text Box 337">
            <a:extLst>
              <a:ext uri="{FF2B5EF4-FFF2-40B4-BE49-F238E27FC236}">
                <a16:creationId xmlns:a16="http://schemas.microsoft.com/office/drawing/2014/main" id="{00000000-0008-0000-0600-0000D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934699" y="7067550"/>
            <a:ext cx="1000125" cy="180975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l" rtl="0">
              <a:defRPr sz="1000"/>
            </a:pPr>
            <a:r>
              <a:rPr lang="pt-PT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B.I. coluna húmida</a:t>
            </a:r>
          </a:p>
        </xdr:txBody>
      </xdr:sp>
      <xdr:sp macro="" textlink="">
        <xdr:nvSpPr>
          <xdr:cNvPr id="222" name="Text Box 338">
            <a:extLst>
              <a:ext uri="{FF2B5EF4-FFF2-40B4-BE49-F238E27FC236}">
                <a16:creationId xmlns:a16="http://schemas.microsoft.com/office/drawing/2014/main" id="{00000000-0008-0000-0600-0000D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58350" y="7067550"/>
            <a:ext cx="1304925" cy="190500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Boca de Incêndio </a:t>
            </a:r>
            <a:r>
              <a:rPr lang="pt-PT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DN 50</a:t>
            </a:r>
          </a:p>
        </xdr:txBody>
      </xdr:sp>
      <xdr:sp macro="" textlink="">
        <xdr:nvSpPr>
          <xdr:cNvPr id="223" name="Text Box 339">
            <a:extLst>
              <a:ext uri="{FF2B5EF4-FFF2-40B4-BE49-F238E27FC236}">
                <a16:creationId xmlns:a16="http://schemas.microsoft.com/office/drawing/2014/main" id="{00000000-0008-0000-0600-0000D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296775" y="7067550"/>
            <a:ext cx="514350" cy="180975"/>
          </a:xfrm>
          <a:prstGeom prst="rect">
            <a:avLst/>
          </a:prstGeom>
          <a:solidFill>
            <a:schemeClr val="bg1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18000" tIns="18000" rIns="18000" bIns="18000" anchor="ctr" upright="1"/>
          <a:lstStyle/>
          <a:p>
            <a:pPr algn="ctr" rtl="0">
              <a:defRPr sz="1000"/>
            </a:pPr>
            <a:r>
              <a:rPr lang="pt-PT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3,0</a:t>
            </a:r>
          </a:p>
        </xdr:txBody>
      </xdr:sp>
    </xdr:grpSp>
    <xdr:clientData/>
  </xdr:twoCellAnchor>
  <xdr:twoCellAnchor>
    <xdr:from>
      <xdr:col>1</xdr:col>
      <xdr:colOff>247650</xdr:colOff>
      <xdr:row>19</xdr:row>
      <xdr:rowOff>123825</xdr:rowOff>
    </xdr:from>
    <xdr:to>
      <xdr:col>8</xdr:col>
      <xdr:colOff>333375</xdr:colOff>
      <xdr:row>21</xdr:row>
      <xdr:rowOff>47625</xdr:rowOff>
    </xdr:to>
    <xdr:sp macro="" textlink="">
      <xdr:nvSpPr>
        <xdr:cNvPr id="225" name="Text Box 102">
          <a:extLst>
            <a:ext uri="{FF2B5EF4-FFF2-40B4-BE49-F238E27FC236}">
              <a16:creationId xmlns:a16="http://schemas.microsoft.com/office/drawing/2014/main" id="{00000000-0008-0000-0600-0000E1000000}"/>
            </a:ext>
          </a:extLst>
        </xdr:cNvPr>
        <xdr:cNvSpPr txBox="1">
          <a:spLocks noChangeArrowheads="1"/>
        </xdr:cNvSpPr>
      </xdr:nvSpPr>
      <xdr:spPr bwMode="auto">
        <a:xfrm>
          <a:off x="342900" y="3200400"/>
          <a:ext cx="4352925" cy="247650"/>
        </a:xfrm>
        <a:prstGeom prst="rect">
          <a:avLst/>
        </a:prstGeom>
        <a:solidFill>
          <a:srgbClr val="EAEAEA"/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6. "Quadros 6 a 7":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Requisitos hidráulicos - bocas de incêndio armadas. </a:t>
          </a:r>
        </a:p>
      </xdr:txBody>
    </xdr:sp>
    <xdr:clientData/>
  </xdr:twoCellAnchor>
  <xdr:twoCellAnchor>
    <xdr:from>
      <xdr:col>7</xdr:col>
      <xdr:colOff>404133</xdr:colOff>
      <xdr:row>114</xdr:row>
      <xdr:rowOff>66674</xdr:rowOff>
    </xdr:from>
    <xdr:to>
      <xdr:col>21</xdr:col>
      <xdr:colOff>470808</xdr:colOff>
      <xdr:row>117</xdr:row>
      <xdr:rowOff>0</xdr:rowOff>
    </xdr:to>
    <xdr:sp macro="" textlink="">
      <xdr:nvSpPr>
        <xdr:cNvPr id="224" name="Text Box 140">
          <a:extLst>
            <a:ext uri="{FF2B5EF4-FFF2-40B4-BE49-F238E27FC236}">
              <a16:creationId xmlns:a16="http://schemas.microsoft.com/office/drawing/2014/main" id="{00000000-0008-0000-0600-0000E0000000}"/>
            </a:ext>
          </a:extLst>
        </xdr:cNvPr>
        <xdr:cNvSpPr txBox="1">
          <a:spLocks noChangeArrowheads="1"/>
        </xdr:cNvSpPr>
      </xdr:nvSpPr>
      <xdr:spPr bwMode="auto">
        <a:xfrm>
          <a:off x="4420962" y="18060760"/>
          <a:ext cx="9210675" cy="40685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46800" tIns="46800" rIns="46800" bIns="46800" anchor="ctr" upright="1"/>
        <a:lstStyle/>
        <a:p>
          <a:pPr algn="l" rtl="0">
            <a:defRPr sz="1000"/>
          </a:pP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17.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Se aplicável, introduzir as seguintes caracterírsticas da tubagem de aspiração: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comprimento da tubagem de aspiração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,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comprimento local equivalente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e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altura de aspiração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 Sendo automaticamente incorporado o seu impacto na </a:t>
          </a:r>
          <a:r>
            <a:rPr lang="pt-PT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Necessidade de Pressão </a:t>
          </a:r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pt-PT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</a:t>
          </a:r>
          <a:r>
            <a:rPr lang="pt-PT" sz="1000" b="0" i="0" baseline="-25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 máx.</a:t>
          </a:r>
          <a:r>
            <a:rPr lang="pt-PT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</a:p>
      </xdr:txBody>
    </xdr:sp>
    <xdr:clientData/>
  </xdr:twoCellAnchor>
  <xdr:twoCellAnchor>
    <xdr:from>
      <xdr:col>1</xdr:col>
      <xdr:colOff>238125</xdr:colOff>
      <xdr:row>9</xdr:row>
      <xdr:rowOff>104775</xdr:rowOff>
    </xdr:from>
    <xdr:to>
      <xdr:col>8</xdr:col>
      <xdr:colOff>323850</xdr:colOff>
      <xdr:row>11</xdr:row>
      <xdr:rowOff>28575</xdr:rowOff>
    </xdr:to>
    <xdr:sp macro="" textlink="">
      <xdr:nvSpPr>
        <xdr:cNvPr id="226" name="Text Box 102">
          <a:extLst>
            <a:ext uri="{FF2B5EF4-FFF2-40B4-BE49-F238E27FC236}">
              <a16:creationId xmlns:a16="http://schemas.microsoft.com/office/drawing/2014/main" id="{00000000-0008-0000-0600-0000E2000000}"/>
            </a:ext>
          </a:extLst>
        </xdr:cNvPr>
        <xdr:cNvSpPr txBox="1">
          <a:spLocks noChangeArrowheads="1"/>
        </xdr:cNvSpPr>
      </xdr:nvSpPr>
      <xdr:spPr bwMode="auto">
        <a:xfrm>
          <a:off x="333375" y="1562100"/>
          <a:ext cx="4352925" cy="247650"/>
        </a:xfrm>
        <a:prstGeom prst="rect">
          <a:avLst/>
        </a:prstGeom>
        <a:solidFill>
          <a:srgbClr val="EAEAEA"/>
        </a:solidFill>
        <a:ln w="9525">
          <a:noFill/>
          <a:miter lim="800000"/>
          <a:headEnd/>
          <a:tailEnd/>
        </a:ln>
      </xdr:spPr>
      <xdr:txBody>
        <a:bodyPr vertOverflow="clip" wrap="square" lIns="54000" tIns="46800" rIns="54000" bIns="46800" anchor="ctr" upright="1"/>
        <a:lstStyle/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2. "Curvas da Instalação": </a:t>
          </a: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Análise gráfica do desempenho hidráulico. </a:t>
          </a:r>
        </a:p>
      </xdr:txBody>
    </xdr:sp>
    <xdr:clientData/>
  </xdr:twoCellAnchor>
  <xdr:twoCellAnchor editAs="oneCell">
    <xdr:from>
      <xdr:col>20</xdr:col>
      <xdr:colOff>76200</xdr:colOff>
      <xdr:row>5</xdr:row>
      <xdr:rowOff>57150</xdr:rowOff>
    </xdr:from>
    <xdr:to>
      <xdr:col>22</xdr:col>
      <xdr:colOff>12366</xdr:colOff>
      <xdr:row>7</xdr:row>
      <xdr:rowOff>57150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3850" y="866775"/>
          <a:ext cx="1136316" cy="3238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458374</xdr:colOff>
      <xdr:row>82</xdr:row>
      <xdr:rowOff>5443</xdr:rowOff>
    </xdr:from>
    <xdr:to>
      <xdr:col>21</xdr:col>
      <xdr:colOff>600626</xdr:colOff>
      <xdr:row>100</xdr:row>
      <xdr:rowOff>54428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0345" y="12948557"/>
          <a:ext cx="4061110" cy="2890157"/>
        </a:xfrm>
        <a:prstGeom prst="rect">
          <a:avLst/>
        </a:prstGeom>
      </xdr:spPr>
    </xdr:pic>
    <xdr:clientData/>
  </xdr:twoCellAnchor>
  <xdr:twoCellAnchor>
    <xdr:from>
      <xdr:col>19</xdr:col>
      <xdr:colOff>266696</xdr:colOff>
      <xdr:row>27</xdr:row>
      <xdr:rowOff>125186</xdr:rowOff>
    </xdr:from>
    <xdr:to>
      <xdr:col>22</xdr:col>
      <xdr:colOff>10883</xdr:colOff>
      <xdr:row>33</xdr:row>
      <xdr:rowOff>3465</xdr:rowOff>
    </xdr:to>
    <xdr:grpSp>
      <xdr:nvGrpSpPr>
        <xdr:cNvPr id="132" name="Agrupar 131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GrpSpPr/>
      </xdr:nvGrpSpPr>
      <xdr:grpSpPr>
        <a:xfrm>
          <a:off x="12122229" y="4400303"/>
          <a:ext cx="1678875" cy="828305"/>
          <a:chOff x="15838809" y="11053948"/>
          <a:chExt cx="1730599" cy="881920"/>
        </a:xfrm>
      </xdr:grpSpPr>
      <xdr:pic>
        <xdr:nvPicPr>
          <xdr:cNvPr id="133" name="Picture 5501" descr="Resize of logoapta">
            <a:extLst>
              <a:ext uri="{FF2B5EF4-FFF2-40B4-BE49-F238E27FC236}">
                <a16:creationId xmlns:a16="http://schemas.microsoft.com/office/drawing/2014/main" id="{00000000-0008-0000-0600-00008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lum contras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375413" y="11053948"/>
            <a:ext cx="1133453" cy="6659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34" name="Text Box 5512">
            <a:extLst>
              <a:ext uri="{FF2B5EF4-FFF2-40B4-BE49-F238E27FC236}">
                <a16:creationId xmlns:a16="http://schemas.microsoft.com/office/drawing/2014/main" id="{00000000-0008-0000-0600-00008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6146899" y="11765940"/>
            <a:ext cx="1422509" cy="1583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pt-PT" sz="8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Autor: </a:t>
            </a:r>
            <a:r>
              <a:rPr lang="pt-PT" sz="8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Paulo Gomes</a:t>
            </a:r>
            <a:r>
              <a:rPr lang="pt-PT" sz="7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,</a:t>
            </a:r>
            <a:r>
              <a:rPr lang="pt-PT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 </a:t>
            </a:r>
            <a:r>
              <a:rPr lang="pt-PT" sz="7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Engº</a:t>
            </a:r>
          </a:p>
        </xdr:txBody>
      </xdr:sp>
      <xdr:sp macro="" textlink="">
        <xdr:nvSpPr>
          <xdr:cNvPr id="135" name="Text Box 5515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00000000-0008-0000-0600-00008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44947" y="11430224"/>
            <a:ext cx="818260" cy="1976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info@apta.pt</a:t>
            </a:r>
          </a:p>
        </xdr:txBody>
      </xdr:sp>
      <xdr:sp macro="" textlink="">
        <xdr:nvSpPr>
          <xdr:cNvPr id="136" name="Text Box 5510">
            <a:extLst>
              <a:ext uri="{FF2B5EF4-FFF2-40B4-BE49-F238E27FC236}">
                <a16:creationId xmlns:a16="http://schemas.microsoft.com/office/drawing/2014/main" id="{00000000-0008-0000-0600-00008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922558" y="11741615"/>
            <a:ext cx="335959" cy="1942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36576" tIns="22860" rIns="36576" bIns="22860" anchor="ctr" upright="1"/>
          <a:lstStyle/>
          <a:p>
            <a:pPr algn="ctr" rtl="0">
              <a:defRPr sz="1000"/>
            </a:pPr>
            <a:r>
              <a:rPr lang="pt-PT" sz="12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®</a:t>
            </a:r>
          </a:p>
        </xdr:txBody>
      </xdr:sp>
      <xdr:sp macro="" textlink="">
        <xdr:nvSpPr>
          <xdr:cNvPr id="137" name="Text Box 5515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0000000-0008-0000-0600-00008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38809" y="11603181"/>
            <a:ext cx="818904" cy="1656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www.apta.pt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47625</xdr:colOff>
      <xdr:row>55</xdr:row>
      <xdr:rowOff>19050</xdr:rowOff>
    </xdr:from>
    <xdr:to>
      <xdr:col>10</xdr:col>
      <xdr:colOff>180975</xdr:colOff>
      <xdr:row>55</xdr:row>
      <xdr:rowOff>190500</xdr:rowOff>
    </xdr:to>
    <xdr:sp macro="" textlink="">
      <xdr:nvSpPr>
        <xdr:cNvPr id="82639" name="AutoShape 48">
          <a:extLst>
            <a:ext uri="{FF2B5EF4-FFF2-40B4-BE49-F238E27FC236}">
              <a16:creationId xmlns:a16="http://schemas.microsoft.com/office/drawing/2014/main" id="{00000000-0008-0000-0700-0000CF420100}"/>
            </a:ext>
          </a:extLst>
        </xdr:cNvPr>
        <xdr:cNvSpPr>
          <a:spLocks noChangeArrowheads="1"/>
        </xdr:cNvSpPr>
      </xdr:nvSpPr>
      <xdr:spPr bwMode="auto">
        <a:xfrm>
          <a:off x="7620000" y="14430375"/>
          <a:ext cx="1428750" cy="171450"/>
        </a:xfrm>
        <a:prstGeom prst="rightArrow">
          <a:avLst>
            <a:gd name="adj1" fmla="val 47824"/>
            <a:gd name="adj2" fmla="val 87461"/>
          </a:avLst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19050</xdr:colOff>
      <xdr:row>68</xdr:row>
      <xdr:rowOff>152399</xdr:rowOff>
    </xdr:from>
    <xdr:to>
      <xdr:col>13</xdr:col>
      <xdr:colOff>781050</xdr:colOff>
      <xdr:row>71</xdr:row>
      <xdr:rowOff>38100</xdr:rowOff>
    </xdr:to>
    <xdr:grpSp>
      <xdr:nvGrpSpPr>
        <xdr:cNvPr id="82640" name="Group 80">
          <a:extLst>
            <a:ext uri="{FF2B5EF4-FFF2-40B4-BE49-F238E27FC236}">
              <a16:creationId xmlns:a16="http://schemas.microsoft.com/office/drawing/2014/main" id="{00000000-0008-0000-0700-0000D0420100}"/>
            </a:ext>
          </a:extLst>
        </xdr:cNvPr>
        <xdr:cNvGrpSpPr>
          <a:grpSpLocks/>
        </xdr:cNvGrpSpPr>
      </xdr:nvGrpSpPr>
      <xdr:grpSpPr bwMode="auto">
        <a:xfrm>
          <a:off x="11276693" y="17837149"/>
          <a:ext cx="1270000" cy="216809"/>
          <a:chOff x="1218" y="2023"/>
          <a:chExt cx="130" cy="29"/>
        </a:xfrm>
      </xdr:grpSpPr>
      <xdr:sp macro="" textlink="">
        <xdr:nvSpPr>
          <xdr:cNvPr id="29777" name="Text Box 81">
            <a:extLst>
              <a:ext uri="{FF2B5EF4-FFF2-40B4-BE49-F238E27FC236}">
                <a16:creationId xmlns:a16="http://schemas.microsoft.com/office/drawing/2014/main" id="{00000000-0008-0000-0700-0000517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51" y="2023"/>
            <a:ext cx="97" cy="29"/>
          </a:xfrm>
          <a:prstGeom prst="rect">
            <a:avLst/>
          </a:prstGeom>
          <a:solidFill>
            <a:srgbClr val="969696"/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72000" tIns="46800" rIns="90000" bIns="46800" anchor="ctr" upright="1"/>
          <a:lstStyle/>
          <a:p>
            <a:pPr algn="l" rtl="0">
              <a:defRPr sz="1000"/>
            </a:pP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Pág.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 </a:t>
            </a:r>
            <a:r>
              <a:rPr lang="pt-PT" sz="11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de</a:t>
            </a:r>
            <a:r>
              <a:rPr lang="pt-PT" sz="1100" b="1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 1</a:t>
            </a:r>
          </a:p>
        </xdr:txBody>
      </xdr:sp>
      <xdr:sp macro="" textlink="">
        <xdr:nvSpPr>
          <xdr:cNvPr id="82671" name="Line 82">
            <a:extLst>
              <a:ext uri="{FF2B5EF4-FFF2-40B4-BE49-F238E27FC236}">
                <a16:creationId xmlns:a16="http://schemas.microsoft.com/office/drawing/2014/main" id="{00000000-0008-0000-0700-0000EF420100}"/>
              </a:ext>
            </a:extLst>
          </xdr:cNvPr>
          <xdr:cNvSpPr>
            <a:spLocks noChangeShapeType="1"/>
          </xdr:cNvSpPr>
        </xdr:nvSpPr>
        <xdr:spPr bwMode="auto">
          <a:xfrm>
            <a:off x="1245" y="2023"/>
            <a:ext cx="0" cy="29"/>
          </a:xfrm>
          <a:prstGeom prst="line">
            <a:avLst/>
          </a:prstGeom>
          <a:noFill/>
          <a:ln w="57150">
            <a:solidFill>
              <a:srgbClr val="969696"/>
            </a:solidFill>
            <a:round/>
            <a:headEnd/>
            <a:tailEnd/>
          </a:ln>
        </xdr:spPr>
      </xdr:sp>
      <xdr:sp macro="" textlink="">
        <xdr:nvSpPr>
          <xdr:cNvPr id="82672" name="Line 83">
            <a:extLst>
              <a:ext uri="{FF2B5EF4-FFF2-40B4-BE49-F238E27FC236}">
                <a16:creationId xmlns:a16="http://schemas.microsoft.com/office/drawing/2014/main" id="{00000000-0008-0000-0700-0000F0420100}"/>
              </a:ext>
            </a:extLst>
          </xdr:cNvPr>
          <xdr:cNvSpPr>
            <a:spLocks noChangeShapeType="1"/>
          </xdr:cNvSpPr>
        </xdr:nvSpPr>
        <xdr:spPr bwMode="auto">
          <a:xfrm>
            <a:off x="1236" y="2023"/>
            <a:ext cx="0" cy="29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</xdr:sp>
      <xdr:sp macro="" textlink="">
        <xdr:nvSpPr>
          <xdr:cNvPr id="82673" name="Line 84">
            <a:extLst>
              <a:ext uri="{FF2B5EF4-FFF2-40B4-BE49-F238E27FC236}">
                <a16:creationId xmlns:a16="http://schemas.microsoft.com/office/drawing/2014/main" id="{00000000-0008-0000-0700-0000F1420100}"/>
              </a:ext>
            </a:extLst>
          </xdr:cNvPr>
          <xdr:cNvSpPr>
            <a:spLocks noChangeShapeType="1"/>
          </xdr:cNvSpPr>
        </xdr:nvSpPr>
        <xdr:spPr bwMode="auto">
          <a:xfrm>
            <a:off x="1227" y="2023"/>
            <a:ext cx="0" cy="29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  <xdr:txBody>
          <a:bodyPr/>
          <a:lstStyle/>
          <a:p>
            <a:endParaRPr lang="pt-PT"/>
          </a:p>
        </xdr:txBody>
      </xdr:sp>
      <xdr:sp macro="" textlink="">
        <xdr:nvSpPr>
          <xdr:cNvPr id="82674" name="Line 85">
            <a:extLst>
              <a:ext uri="{FF2B5EF4-FFF2-40B4-BE49-F238E27FC236}">
                <a16:creationId xmlns:a16="http://schemas.microsoft.com/office/drawing/2014/main" id="{00000000-0008-0000-0700-0000F2420100}"/>
              </a:ext>
            </a:extLst>
          </xdr:cNvPr>
          <xdr:cNvSpPr>
            <a:spLocks noChangeShapeType="1"/>
          </xdr:cNvSpPr>
        </xdr:nvSpPr>
        <xdr:spPr bwMode="auto">
          <a:xfrm>
            <a:off x="1218" y="2023"/>
            <a:ext cx="0" cy="29"/>
          </a:xfrm>
          <a:prstGeom prst="line">
            <a:avLst/>
          </a:prstGeom>
          <a:noFill/>
          <a:ln w="57150">
            <a:solidFill>
              <a:srgbClr val="C00000"/>
            </a:solidFill>
            <a:round/>
            <a:headEnd/>
            <a:tailEnd/>
          </a:ln>
        </xdr:spPr>
        <xdr:txBody>
          <a:bodyPr/>
          <a:lstStyle/>
          <a:p>
            <a:endParaRPr lang="pt-PT"/>
          </a:p>
        </xdr:txBody>
      </xdr:sp>
    </xdr:grpSp>
    <xdr:clientData/>
  </xdr:twoCellAnchor>
  <xdr:twoCellAnchor>
    <xdr:from>
      <xdr:col>12</xdr:col>
      <xdr:colOff>19050</xdr:colOff>
      <xdr:row>55</xdr:row>
      <xdr:rowOff>0</xdr:rowOff>
    </xdr:from>
    <xdr:to>
      <xdr:col>12</xdr:col>
      <xdr:colOff>285750</xdr:colOff>
      <xdr:row>55</xdr:row>
      <xdr:rowOff>180975</xdr:rowOff>
    </xdr:to>
    <xdr:sp macro="" textlink="">
      <xdr:nvSpPr>
        <xdr:cNvPr id="29793" name="Text Box 97">
          <a:extLst>
            <a:ext uri="{FF2B5EF4-FFF2-40B4-BE49-F238E27FC236}">
              <a16:creationId xmlns:a16="http://schemas.microsoft.com/office/drawing/2014/main" id="{00000000-0008-0000-0700-000061740000}"/>
            </a:ext>
          </a:extLst>
        </xdr:cNvPr>
        <xdr:cNvSpPr txBox="1">
          <a:spLocks noChangeArrowheads="1"/>
        </xdr:cNvSpPr>
      </xdr:nvSpPr>
      <xdr:spPr bwMode="auto">
        <a:xfrm>
          <a:off x="10515600" y="14316075"/>
          <a:ext cx="2667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PT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ou </a:t>
          </a:r>
        </a:p>
      </xdr:txBody>
    </xdr:sp>
    <xdr:clientData/>
  </xdr:twoCellAnchor>
  <xdr:twoCellAnchor>
    <xdr:from>
      <xdr:col>10</xdr:col>
      <xdr:colOff>238125</xdr:colOff>
      <xdr:row>54</xdr:row>
      <xdr:rowOff>571500</xdr:rowOff>
    </xdr:from>
    <xdr:to>
      <xdr:col>12</xdr:col>
      <xdr:colOff>85725</xdr:colOff>
      <xdr:row>55</xdr:row>
      <xdr:rowOff>180975</xdr:rowOff>
    </xdr:to>
    <xdr:sp macro="" textlink="">
      <xdr:nvSpPr>
        <xdr:cNvPr id="29794" name="Text Box 98">
          <a:extLst>
            <a:ext uri="{FF2B5EF4-FFF2-40B4-BE49-F238E27FC236}">
              <a16:creationId xmlns:a16="http://schemas.microsoft.com/office/drawing/2014/main" id="{00000000-0008-0000-0700-000062740000}"/>
            </a:ext>
          </a:extLst>
        </xdr:cNvPr>
        <xdr:cNvSpPr txBox="1">
          <a:spLocks noChangeArrowheads="1"/>
        </xdr:cNvSpPr>
      </xdr:nvSpPr>
      <xdr:spPr bwMode="auto">
        <a:xfrm>
          <a:off x="9105900" y="14306550"/>
          <a:ext cx="14763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PT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Fórmula de Hazen &amp; Williams</a:t>
          </a:r>
        </a:p>
      </xdr:txBody>
    </xdr:sp>
    <xdr:clientData/>
  </xdr:twoCellAnchor>
  <xdr:twoCellAnchor>
    <xdr:from>
      <xdr:col>12</xdr:col>
      <xdr:colOff>247650</xdr:colOff>
      <xdr:row>54</xdr:row>
      <xdr:rowOff>571500</xdr:rowOff>
    </xdr:from>
    <xdr:to>
      <xdr:col>13</xdr:col>
      <xdr:colOff>742950</xdr:colOff>
      <xdr:row>55</xdr:row>
      <xdr:rowOff>180975</xdr:rowOff>
    </xdr:to>
    <xdr:sp macro="" textlink="">
      <xdr:nvSpPr>
        <xdr:cNvPr id="29792" name="Text Box 96">
          <a:extLst>
            <a:ext uri="{FF2B5EF4-FFF2-40B4-BE49-F238E27FC236}">
              <a16:creationId xmlns:a16="http://schemas.microsoft.com/office/drawing/2014/main" id="{00000000-0008-0000-0700-000060740000}"/>
            </a:ext>
          </a:extLst>
        </xdr:cNvPr>
        <xdr:cNvSpPr txBox="1">
          <a:spLocks noChangeArrowheads="1"/>
        </xdr:cNvSpPr>
      </xdr:nvSpPr>
      <xdr:spPr bwMode="auto">
        <a:xfrm>
          <a:off x="10744200" y="14306550"/>
          <a:ext cx="971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pt-PT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Fórmula de Flamant</a:t>
          </a:r>
        </a:p>
      </xdr:txBody>
    </xdr:sp>
    <xdr:clientData/>
  </xdr:twoCellAnchor>
  <xdr:twoCellAnchor editAs="oneCell">
    <xdr:from>
      <xdr:col>8</xdr:col>
      <xdr:colOff>76200</xdr:colOff>
      <xdr:row>61</xdr:row>
      <xdr:rowOff>19050</xdr:rowOff>
    </xdr:from>
    <xdr:to>
      <xdr:col>9</xdr:col>
      <xdr:colOff>685800</xdr:colOff>
      <xdr:row>61</xdr:row>
      <xdr:rowOff>268019</xdr:rowOff>
    </xdr:to>
    <xdr:pic>
      <xdr:nvPicPr>
        <xdr:cNvPr id="82646" name="Imagem 50" descr="RI-Fórmula Velocidade.png">
          <a:extLst>
            <a:ext uri="{FF2B5EF4-FFF2-40B4-BE49-F238E27FC236}">
              <a16:creationId xmlns:a16="http://schemas.microsoft.com/office/drawing/2014/main" id="{00000000-0008-0000-0700-0000D642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39050" y="15925800"/>
          <a:ext cx="1219200" cy="244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42</xdr:row>
      <xdr:rowOff>28575</xdr:rowOff>
    </xdr:from>
    <xdr:to>
      <xdr:col>9</xdr:col>
      <xdr:colOff>466725</xdr:colOff>
      <xdr:row>42</xdr:row>
      <xdr:rowOff>303914</xdr:rowOff>
    </xdr:to>
    <xdr:pic>
      <xdr:nvPicPr>
        <xdr:cNvPr id="82651" name="Imagem 66" descr="RI-Fórmula Afectação da Perda de Carda Local.png">
          <a:extLst>
            <a:ext uri="{FF2B5EF4-FFF2-40B4-BE49-F238E27FC236}">
              <a16:creationId xmlns:a16="http://schemas.microsoft.com/office/drawing/2014/main" id="{00000000-0008-0000-0700-0000DB42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00" y="9563100"/>
          <a:ext cx="1019175" cy="270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41</xdr:row>
      <xdr:rowOff>19050</xdr:rowOff>
    </xdr:from>
    <xdr:to>
      <xdr:col>9</xdr:col>
      <xdr:colOff>542925</xdr:colOff>
      <xdr:row>42</xdr:row>
      <xdr:rowOff>9525</xdr:rowOff>
    </xdr:to>
    <xdr:pic>
      <xdr:nvPicPr>
        <xdr:cNvPr id="82652" name="Imagem 67" descr="RI-Fórmula da Perda de Carda Local Detalhada.png">
          <a:extLst>
            <a:ext uri="{FF2B5EF4-FFF2-40B4-BE49-F238E27FC236}">
              <a16:creationId xmlns:a16="http://schemas.microsoft.com/office/drawing/2014/main" id="{00000000-0008-0000-0700-0000DC42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39050" y="8877300"/>
          <a:ext cx="10858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66</xdr:row>
      <xdr:rowOff>28575</xdr:rowOff>
    </xdr:from>
    <xdr:to>
      <xdr:col>11</xdr:col>
      <xdr:colOff>189866</xdr:colOff>
      <xdr:row>67</xdr:row>
      <xdr:rowOff>47625</xdr:rowOff>
    </xdr:to>
    <xdr:pic>
      <xdr:nvPicPr>
        <xdr:cNvPr id="82653" name="Imagem 69" descr="RI-Fórmula da Potência.png">
          <a:extLst>
            <a:ext uri="{FF2B5EF4-FFF2-40B4-BE49-F238E27FC236}">
              <a16:creationId xmlns:a16="http://schemas.microsoft.com/office/drawing/2014/main" id="{00000000-0008-0000-0700-0000DD42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39050" y="17583150"/>
          <a:ext cx="22764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400047</xdr:colOff>
      <xdr:row>55</xdr:row>
      <xdr:rowOff>171450</xdr:rowOff>
    </xdr:from>
    <xdr:to>
      <xdr:col>11</xdr:col>
      <xdr:colOff>904870</xdr:colOff>
      <xdr:row>57</xdr:row>
      <xdr:rowOff>200025</xdr:rowOff>
    </xdr:to>
    <xdr:pic>
      <xdr:nvPicPr>
        <xdr:cNvPr id="82654" name="Imagem 38" descr="RI-Fórmula Hazen&amp;Williams em kPa por m e caudal em l por min.png">
          <a:extLst>
            <a:ext uri="{FF2B5EF4-FFF2-40B4-BE49-F238E27FC236}">
              <a16:creationId xmlns:a16="http://schemas.microsoft.com/office/drawing/2014/main" id="{00000000-0008-0000-0700-0000DE42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063592" y="13904768"/>
          <a:ext cx="1292801" cy="496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170584</xdr:colOff>
      <xdr:row>55</xdr:row>
      <xdr:rowOff>161925</xdr:rowOff>
    </xdr:from>
    <xdr:to>
      <xdr:col>13</xdr:col>
      <xdr:colOff>858099</xdr:colOff>
      <xdr:row>57</xdr:row>
      <xdr:rowOff>180975</xdr:rowOff>
    </xdr:to>
    <xdr:pic>
      <xdr:nvPicPr>
        <xdr:cNvPr id="82655" name="Imagem 39" descr="RI-Fórmula Flamant em KPa por m.png">
          <a:extLst>
            <a:ext uri="{FF2B5EF4-FFF2-40B4-BE49-F238E27FC236}">
              <a16:creationId xmlns:a16="http://schemas.microsoft.com/office/drawing/2014/main" id="{00000000-0008-0000-0700-0000DF42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583266" y="13895243"/>
          <a:ext cx="1198401" cy="486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304820</xdr:colOff>
      <xdr:row>1</xdr:row>
      <xdr:rowOff>76200</xdr:rowOff>
    </xdr:from>
    <xdr:to>
      <xdr:col>10</xdr:col>
      <xdr:colOff>344532</xdr:colOff>
      <xdr:row>8</xdr:row>
      <xdr:rowOff>104775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6945106" y="166914"/>
          <a:ext cx="2928962" cy="1443719"/>
          <a:chOff x="6572250" y="171450"/>
          <a:chExt cx="2647950" cy="1285875"/>
        </a:xfrm>
      </xdr:grpSpPr>
      <xdr:sp macro="" textlink="">
        <xdr:nvSpPr>
          <xdr:cNvPr id="47" name="Text Box 86">
            <a:extLst>
              <a:ext uri="{FF2B5EF4-FFF2-40B4-BE49-F238E27FC236}">
                <a16:creationId xmlns:a16="http://schemas.microsoft.com/office/drawing/2014/main" id="{00000000-0008-0000-0700-00002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784319" y="409575"/>
            <a:ext cx="1666875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Tubos de Aço </a:t>
            </a:r>
          </a:p>
          <a:p>
            <a:pPr algn="l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NP EN 10255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- Série Média</a:t>
            </a:r>
          </a:p>
        </xdr:txBody>
      </xdr:sp>
      <xdr:sp macro="" textlink="">
        <xdr:nvSpPr>
          <xdr:cNvPr id="48" name="Text Box 87">
            <a:extLst>
              <a:ext uri="{FF2B5EF4-FFF2-40B4-BE49-F238E27FC236}">
                <a16:creationId xmlns:a16="http://schemas.microsoft.com/office/drawing/2014/main" id="{00000000-0008-0000-0700-00003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784319" y="809625"/>
            <a:ext cx="1609725" cy="3905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Acessórios Roscados</a:t>
            </a:r>
          </a:p>
          <a:p>
            <a:pPr algn="l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NP EN 10242</a:t>
            </a:r>
            <a:r>
              <a:rPr lang="pt-PT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- Proj. A</a:t>
            </a:r>
          </a:p>
        </xdr:txBody>
      </xdr:sp>
      <xdr:sp macro="" textlink="">
        <xdr:nvSpPr>
          <xdr:cNvPr id="56" name="Text Box 88">
            <a:extLst>
              <a:ext uri="{FF2B5EF4-FFF2-40B4-BE49-F238E27FC236}">
                <a16:creationId xmlns:a16="http://schemas.microsoft.com/office/drawing/2014/main" id="{00000000-0008-0000-0700-00003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572250" y="171450"/>
            <a:ext cx="26479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7432" rIns="0" bIns="0" anchor="t" upright="1"/>
          <a:lstStyle/>
          <a:p>
            <a:pPr algn="l" rtl="0">
              <a:defRPr sz="1000"/>
            </a:pPr>
            <a:r>
              <a:rPr lang="pt-PT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Sustentadas no sistema de tubagem</a:t>
            </a:r>
          </a:p>
        </xdr:txBody>
      </xdr:sp>
      <xdr:sp macro="" textlink="">
        <xdr:nvSpPr>
          <xdr:cNvPr id="63" name="Text Box 101">
            <a:extLst>
              <a:ext uri="{FF2B5EF4-FFF2-40B4-BE49-F238E27FC236}">
                <a16:creationId xmlns:a16="http://schemas.microsoft.com/office/drawing/2014/main" id="{00000000-0008-0000-0700-00003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784319" y="1228725"/>
            <a:ext cx="2124075" cy="228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PT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Ligação Roscada NP EN 10226-1</a:t>
            </a:r>
          </a:p>
        </xdr:txBody>
      </xdr:sp>
    </xdr:grpSp>
    <xdr:clientData/>
  </xdr:twoCellAnchor>
  <xdr:twoCellAnchor editAs="oneCell">
    <xdr:from>
      <xdr:col>8</xdr:col>
      <xdr:colOff>39184</xdr:colOff>
      <xdr:row>21</xdr:row>
      <xdr:rowOff>77419</xdr:rowOff>
    </xdr:from>
    <xdr:to>
      <xdr:col>9</xdr:col>
      <xdr:colOff>800677</xdr:colOff>
      <xdr:row>21</xdr:row>
      <xdr:rowOff>326177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034" y="4030294"/>
          <a:ext cx="1366331" cy="248758"/>
        </a:xfrm>
        <a:prstGeom prst="rect">
          <a:avLst/>
        </a:prstGeom>
      </xdr:spPr>
    </xdr:pic>
    <xdr:clientData/>
  </xdr:twoCellAnchor>
  <xdr:twoCellAnchor editAs="oneCell">
    <xdr:from>
      <xdr:col>9</xdr:col>
      <xdr:colOff>43295</xdr:colOff>
      <xdr:row>5</xdr:row>
      <xdr:rowOff>34637</xdr:rowOff>
    </xdr:from>
    <xdr:to>
      <xdr:col>10</xdr:col>
      <xdr:colOff>361760</xdr:colOff>
      <xdr:row>6</xdr:row>
      <xdr:rowOff>150668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8818" y="926523"/>
          <a:ext cx="1136316" cy="323850"/>
        </a:xfrm>
        <a:prstGeom prst="rect">
          <a:avLst/>
        </a:prstGeom>
      </xdr:spPr>
    </xdr:pic>
    <xdr:clientData/>
  </xdr:twoCellAnchor>
  <xdr:twoCellAnchor>
    <xdr:from>
      <xdr:col>1</xdr:col>
      <xdr:colOff>79169</xdr:colOff>
      <xdr:row>1</xdr:row>
      <xdr:rowOff>39584</xdr:rowOff>
    </xdr:from>
    <xdr:to>
      <xdr:col>6</xdr:col>
      <xdr:colOff>164331</xdr:colOff>
      <xdr:row>2</xdr:row>
      <xdr:rowOff>113310</xdr:rowOff>
    </xdr:to>
    <xdr:sp macro="" textlink="">
      <xdr:nvSpPr>
        <xdr:cNvPr id="40" name="Retângulo: Cantos Arredondados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/>
      </xdr:nvSpPr>
      <xdr:spPr bwMode="auto">
        <a:xfrm>
          <a:off x="188026" y="133597"/>
          <a:ext cx="6621539" cy="266700"/>
        </a:xfrm>
        <a:prstGeom prst="roundRect">
          <a:avLst/>
        </a:prstGeom>
        <a:gradFill>
          <a:gsLst>
            <a:gs pos="0">
              <a:schemeClr val="bg2">
                <a:lumMod val="50000"/>
              </a:schemeClr>
            </a:gs>
            <a:gs pos="47000">
              <a:schemeClr val="bg2">
                <a:lumMod val="75000"/>
              </a:schemeClr>
            </a:gs>
            <a:gs pos="59000">
              <a:schemeClr val="bg2">
                <a:lumMod val="75000"/>
              </a:schemeClr>
            </a:gs>
            <a:gs pos="100000">
              <a:schemeClr val="bg2">
                <a:lumMod val="50000"/>
              </a:schemeClr>
            </a:gs>
          </a:gsLst>
          <a:lin ang="5400000" scaled="1"/>
        </a:gradFill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vert="horz" wrap="square" lIns="18288" tIns="0" rIns="0" bIns="0" rtlCol="0" anchor="ctr" upright="1"/>
        <a:lstStyle/>
        <a:p>
          <a:pPr algn="l"/>
          <a:r>
            <a:rPr lang="pt-PT" sz="105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</a:t>
          </a:r>
          <a:r>
            <a:rPr lang="pt-PT" sz="1400" b="0" i="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Dimensionamento Hidráulico de Redes de Segurança Contra Incêndios</a:t>
          </a:r>
          <a:endParaRPr lang="pt-PT" sz="1200" b="0" cap="none" spc="0">
            <a:ln w="0">
              <a:noFill/>
            </a:ln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132470</xdr:colOff>
      <xdr:row>51</xdr:row>
      <xdr:rowOff>125990</xdr:rowOff>
    </xdr:from>
    <xdr:to>
      <xdr:col>10</xdr:col>
      <xdr:colOff>559809</xdr:colOff>
      <xdr:row>51</xdr:row>
      <xdr:rowOff>379152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4697" y="11980285"/>
          <a:ext cx="1968657" cy="253162"/>
        </a:xfrm>
        <a:prstGeom prst="rect">
          <a:avLst/>
        </a:prstGeom>
      </xdr:spPr>
    </xdr:pic>
    <xdr:clientData/>
  </xdr:twoCellAnchor>
  <xdr:twoCellAnchor editAs="oneCell">
    <xdr:from>
      <xdr:col>12</xdr:col>
      <xdr:colOff>123377</xdr:colOff>
      <xdr:row>51</xdr:row>
      <xdr:rowOff>154566</xdr:rowOff>
    </xdr:from>
    <xdr:to>
      <xdr:col>13</xdr:col>
      <xdr:colOff>790685</xdr:colOff>
      <xdr:row>51</xdr:row>
      <xdr:rowOff>363366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36059" y="12008861"/>
          <a:ext cx="1178194" cy="208800"/>
        </a:xfrm>
        <a:prstGeom prst="rect">
          <a:avLst/>
        </a:prstGeom>
      </xdr:spPr>
    </xdr:pic>
    <xdr:clientData/>
  </xdr:twoCellAnchor>
  <xdr:twoCellAnchor editAs="oneCell">
    <xdr:from>
      <xdr:col>10</xdr:col>
      <xdr:colOff>696175</xdr:colOff>
      <xdr:row>51</xdr:row>
      <xdr:rowOff>135516</xdr:rowOff>
    </xdr:from>
    <xdr:to>
      <xdr:col>11</xdr:col>
      <xdr:colOff>932421</xdr:colOff>
      <xdr:row>51</xdr:row>
      <xdr:rowOff>373116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9720" y="11989811"/>
          <a:ext cx="1024224" cy="237600"/>
        </a:xfrm>
        <a:prstGeom prst="rect">
          <a:avLst/>
        </a:prstGeom>
      </xdr:spPr>
    </xdr:pic>
    <xdr:clientData/>
  </xdr:twoCellAnchor>
  <xdr:twoCellAnchor editAs="oneCell">
    <xdr:from>
      <xdr:col>8</xdr:col>
      <xdr:colOff>74035</xdr:colOff>
      <xdr:row>57</xdr:row>
      <xdr:rowOff>248080</xdr:rowOff>
    </xdr:from>
    <xdr:to>
      <xdr:col>11</xdr:col>
      <xdr:colOff>342770</xdr:colOff>
      <xdr:row>58</xdr:row>
      <xdr:rowOff>230966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6262" y="14448989"/>
          <a:ext cx="2598031" cy="234000"/>
        </a:xfrm>
        <a:prstGeom prst="rect">
          <a:avLst/>
        </a:prstGeom>
      </xdr:spPr>
    </xdr:pic>
    <xdr:clientData/>
  </xdr:twoCellAnchor>
  <xdr:twoCellAnchor editAs="oneCell">
    <xdr:from>
      <xdr:col>8</xdr:col>
      <xdr:colOff>83560</xdr:colOff>
      <xdr:row>56</xdr:row>
      <xdr:rowOff>8659</xdr:rowOff>
    </xdr:from>
    <xdr:to>
      <xdr:col>9</xdr:col>
      <xdr:colOff>475091</xdr:colOff>
      <xdr:row>57</xdr:row>
      <xdr:rowOff>1330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5787" y="13958454"/>
          <a:ext cx="1049622" cy="237600"/>
        </a:xfrm>
        <a:prstGeom prst="rect">
          <a:avLst/>
        </a:prstGeom>
      </xdr:spPr>
    </xdr:pic>
    <xdr:clientData/>
  </xdr:twoCellAnchor>
  <xdr:twoCellAnchor editAs="oneCell">
    <xdr:from>
      <xdr:col>8</xdr:col>
      <xdr:colOff>74035</xdr:colOff>
      <xdr:row>57</xdr:row>
      <xdr:rowOff>19049</xdr:rowOff>
    </xdr:from>
    <xdr:to>
      <xdr:col>9</xdr:col>
      <xdr:colOff>570106</xdr:colOff>
      <xdr:row>57</xdr:row>
      <xdr:rowOff>227849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6262" y="14219958"/>
          <a:ext cx="1154162" cy="208800"/>
        </a:xfrm>
        <a:prstGeom prst="rect">
          <a:avLst/>
        </a:prstGeom>
      </xdr:spPr>
    </xdr:pic>
    <xdr:clientData/>
  </xdr:twoCellAnchor>
  <xdr:twoCellAnchor editAs="oneCell">
    <xdr:from>
      <xdr:col>8</xdr:col>
      <xdr:colOff>74035</xdr:colOff>
      <xdr:row>59</xdr:row>
      <xdr:rowOff>96114</xdr:rowOff>
    </xdr:from>
    <xdr:to>
      <xdr:col>10</xdr:col>
      <xdr:colOff>57149</xdr:colOff>
      <xdr:row>59</xdr:row>
      <xdr:rowOff>334671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6262" y="14799250"/>
          <a:ext cx="1524432" cy="238557"/>
        </a:xfrm>
        <a:prstGeom prst="rect">
          <a:avLst/>
        </a:prstGeom>
      </xdr:spPr>
    </xdr:pic>
    <xdr:clientData/>
  </xdr:twoCellAnchor>
  <xdr:twoCellAnchor editAs="oneCell">
    <xdr:from>
      <xdr:col>8</xdr:col>
      <xdr:colOff>74035</xdr:colOff>
      <xdr:row>59</xdr:row>
      <xdr:rowOff>390524</xdr:rowOff>
    </xdr:from>
    <xdr:to>
      <xdr:col>10</xdr:col>
      <xdr:colOff>453785</xdr:colOff>
      <xdr:row>60</xdr:row>
      <xdr:rowOff>221146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6262" y="15093660"/>
          <a:ext cx="1921068" cy="237600"/>
        </a:xfrm>
        <a:prstGeom prst="rect">
          <a:avLst/>
        </a:prstGeom>
      </xdr:spPr>
    </xdr:pic>
    <xdr:clientData/>
  </xdr:twoCellAnchor>
  <xdr:twoCellAnchor editAs="oneCell">
    <xdr:from>
      <xdr:col>10</xdr:col>
      <xdr:colOff>562797</xdr:colOff>
      <xdr:row>59</xdr:row>
      <xdr:rowOff>96114</xdr:rowOff>
    </xdr:from>
    <xdr:to>
      <xdr:col>13</xdr:col>
      <xdr:colOff>258493</xdr:colOff>
      <xdr:row>59</xdr:row>
      <xdr:rowOff>334671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6342" y="14799250"/>
          <a:ext cx="1955719" cy="238557"/>
        </a:xfrm>
        <a:prstGeom prst="rect">
          <a:avLst/>
        </a:prstGeom>
      </xdr:spPr>
    </xdr:pic>
    <xdr:clientData/>
  </xdr:twoCellAnchor>
  <xdr:twoCellAnchor>
    <xdr:from>
      <xdr:col>11</xdr:col>
      <xdr:colOff>509650</xdr:colOff>
      <xdr:row>1</xdr:row>
      <xdr:rowOff>173182</xdr:rowOff>
    </xdr:from>
    <xdr:to>
      <xdr:col>13</xdr:col>
      <xdr:colOff>736272</xdr:colOff>
      <xdr:row>5</xdr:row>
      <xdr:rowOff>201882</xdr:rowOff>
    </xdr:to>
    <xdr:grpSp>
      <xdr:nvGrpSpPr>
        <xdr:cNvPr id="49" name="Agrupar 48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GrpSpPr/>
      </xdr:nvGrpSpPr>
      <xdr:grpSpPr>
        <a:xfrm>
          <a:off x="10819328" y="263896"/>
          <a:ext cx="1682587" cy="817914"/>
          <a:chOff x="15838809" y="11053948"/>
          <a:chExt cx="1730599" cy="881920"/>
        </a:xfrm>
      </xdr:grpSpPr>
      <xdr:pic>
        <xdr:nvPicPr>
          <xdr:cNvPr id="50" name="Picture 5501" descr="Resize of logoapta">
            <a:extLst>
              <a:ext uri="{FF2B5EF4-FFF2-40B4-BE49-F238E27FC236}">
                <a16:creationId xmlns:a16="http://schemas.microsoft.com/office/drawing/2014/main" id="{00000000-0008-0000-0700-00003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lum contrast="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375413" y="11053948"/>
            <a:ext cx="1133453" cy="6659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1" name="Text Box 5512">
            <a:extLst>
              <a:ext uri="{FF2B5EF4-FFF2-40B4-BE49-F238E27FC236}">
                <a16:creationId xmlns:a16="http://schemas.microsoft.com/office/drawing/2014/main" id="{00000000-0008-0000-0700-00003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6146899" y="11765940"/>
            <a:ext cx="1422509" cy="1583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pt-PT" sz="8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Autor: </a:t>
            </a:r>
            <a:r>
              <a:rPr lang="pt-PT" sz="8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Paulo Gomes</a:t>
            </a:r>
            <a:r>
              <a:rPr lang="pt-PT" sz="7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,</a:t>
            </a:r>
            <a:r>
              <a:rPr lang="pt-PT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 </a:t>
            </a:r>
            <a:r>
              <a:rPr lang="pt-PT" sz="7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Engº</a:t>
            </a:r>
          </a:p>
        </xdr:txBody>
      </xdr:sp>
      <xdr:sp macro="" textlink="">
        <xdr:nvSpPr>
          <xdr:cNvPr id="52" name="Text Box 5515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00000000-0008-0000-0700-00003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44947" y="11430224"/>
            <a:ext cx="818260" cy="1976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info@apta.pt</a:t>
            </a:r>
          </a:p>
        </xdr:txBody>
      </xdr:sp>
      <xdr:sp macro="" textlink="">
        <xdr:nvSpPr>
          <xdr:cNvPr id="53" name="Text Box 5510">
            <a:extLst>
              <a:ext uri="{FF2B5EF4-FFF2-40B4-BE49-F238E27FC236}">
                <a16:creationId xmlns:a16="http://schemas.microsoft.com/office/drawing/2014/main" id="{00000000-0008-0000-0700-00003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922558" y="11741615"/>
            <a:ext cx="335959" cy="1942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36576" tIns="22860" rIns="36576" bIns="22860" anchor="ctr" upright="1"/>
          <a:lstStyle/>
          <a:p>
            <a:pPr algn="ctr" rtl="0">
              <a:defRPr sz="1000"/>
            </a:pPr>
            <a:r>
              <a:rPr lang="pt-PT" sz="12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®</a:t>
            </a:r>
          </a:p>
        </xdr:txBody>
      </xdr:sp>
      <xdr:sp macro="" textlink="">
        <xdr:nvSpPr>
          <xdr:cNvPr id="54" name="Text Box 5515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00000000-0008-0000-0700-00003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838809" y="11603181"/>
            <a:ext cx="818904" cy="1656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0" rIns="27432" bIns="0" anchor="t" upright="1"/>
          <a:lstStyle/>
          <a:p>
            <a:pPr algn="ctr" rtl="0">
              <a:defRPr sz="1000"/>
            </a:pPr>
            <a:r>
              <a:rPr lang="pt-PT" sz="900" b="0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www.apta.pt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vert="vert270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vert="vert270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4">
    <tabColor rgb="FFC00000"/>
  </sheetPr>
  <dimension ref="A1:QS342"/>
  <sheetViews>
    <sheetView showGridLines="0" showRowColHeaders="0" tabSelected="1" zoomScale="110" zoomScaleNormal="110" workbookViewId="0">
      <selection activeCell="N6" sqref="N6"/>
    </sheetView>
  </sheetViews>
  <sheetFormatPr defaultColWidth="9.15234375" defaultRowHeight="12.45" x14ac:dyDescent="0.3"/>
  <cols>
    <col min="1" max="1" width="1" style="1" customWidth="1"/>
    <col min="2" max="2" width="1.3828125" style="1" customWidth="1"/>
    <col min="3" max="3" width="2.15234375" style="1" customWidth="1"/>
    <col min="4" max="4" width="3.15234375" style="1" customWidth="1"/>
    <col min="5" max="5" width="4.3046875" style="1" customWidth="1"/>
    <col min="6" max="6" width="6.3046875" style="1" customWidth="1"/>
    <col min="7" max="7" width="6.3828125" style="1" customWidth="1"/>
    <col min="8" max="8" width="8.53515625" style="1" customWidth="1"/>
    <col min="9" max="9" width="8.69140625" style="1" customWidth="1"/>
    <col min="10" max="10" width="8.15234375" style="1" customWidth="1"/>
    <col min="11" max="11" width="7" style="1" customWidth="1"/>
    <col min="12" max="12" width="9.53515625" style="1" customWidth="1"/>
    <col min="13" max="13" width="10" style="1" customWidth="1"/>
    <col min="14" max="14" width="9.3828125" style="1" customWidth="1"/>
    <col min="15" max="15" width="4.3828125" style="1" hidden="1" customWidth="1"/>
    <col min="16" max="16" width="9.3828125" style="1" hidden="1" customWidth="1"/>
    <col min="17" max="17" width="11" style="1" hidden="1" customWidth="1"/>
    <col min="18" max="18" width="9.53515625" style="1" customWidth="1"/>
    <col min="19" max="19" width="9" style="1" customWidth="1"/>
    <col min="20" max="20" width="10.3046875" style="1" hidden="1" customWidth="1"/>
    <col min="21" max="21" width="9.15234375" style="1" customWidth="1"/>
    <col min="22" max="22" width="7.84375" style="1" hidden="1" customWidth="1"/>
    <col min="23" max="23" width="8.3828125" style="1" hidden="1" customWidth="1"/>
    <col min="24" max="24" width="7.15234375" style="1" hidden="1" customWidth="1"/>
    <col min="25" max="25" width="7.84375" style="1" customWidth="1"/>
    <col min="26" max="26" width="6.69140625" style="1" hidden="1" customWidth="1"/>
    <col min="27" max="27" width="0.15234375" style="1" hidden="1" customWidth="1"/>
    <col min="28" max="28" width="8.53515625" style="1" customWidth="1"/>
    <col min="29" max="30" width="9.15234375" style="1" customWidth="1"/>
    <col min="31" max="32" width="8.53515625" style="1" customWidth="1"/>
    <col min="33" max="33" width="7.69140625" style="1" customWidth="1"/>
    <col min="34" max="34" width="9.84375" style="1" customWidth="1"/>
    <col min="35" max="35" width="9" style="1" customWidth="1"/>
    <col min="36" max="36" width="8.3046875" style="1" customWidth="1"/>
    <col min="37" max="37" width="9.84375" style="1" customWidth="1"/>
    <col min="38" max="38" width="10.3828125" style="1" customWidth="1"/>
    <col min="39" max="39" width="7.3046875" style="1" customWidth="1"/>
    <col min="40" max="40" width="6.84375" style="1" customWidth="1"/>
    <col min="41" max="41" width="11.69140625" style="1" customWidth="1"/>
    <col min="42" max="42" width="6.3046875" style="1" customWidth="1"/>
    <col min="43" max="43" width="1.15234375" style="1" customWidth="1"/>
    <col min="44" max="44" width="5.84375" style="2" customWidth="1"/>
    <col min="45" max="45" width="0.3828125" style="2" customWidth="1"/>
    <col min="46" max="46" width="6" style="2" hidden="1" customWidth="1"/>
    <col min="47" max="47" width="8.69140625" style="2" hidden="1" customWidth="1"/>
    <col min="48" max="48" width="9.53515625" style="2" hidden="1" customWidth="1"/>
    <col min="49" max="49" width="9.15234375" style="1" hidden="1" customWidth="1"/>
    <col min="50" max="50" width="9.3828125" style="1" hidden="1" customWidth="1"/>
    <col min="51" max="53" width="8.3046875" style="1" hidden="1" customWidth="1"/>
    <col min="54" max="54" width="10.15234375" style="1" hidden="1" customWidth="1"/>
    <col min="55" max="55" width="6.53515625" style="1" hidden="1" customWidth="1"/>
    <col min="56" max="56" width="5.3046875" style="1" hidden="1" customWidth="1"/>
    <col min="57" max="57" width="10.69140625" style="1" hidden="1" customWidth="1"/>
    <col min="58" max="58" width="7.3046875" style="1" hidden="1" customWidth="1"/>
    <col min="59" max="59" width="6.53515625" style="1" hidden="1" customWidth="1"/>
    <col min="60" max="60" width="9.3828125" style="1" hidden="1" customWidth="1"/>
    <col min="61" max="62" width="8" style="1" hidden="1" customWidth="1"/>
    <col min="63" max="63" width="8.84375" style="1" hidden="1" customWidth="1"/>
    <col min="64" max="64" width="7.3046875" style="1" hidden="1" customWidth="1"/>
    <col min="65" max="65" width="5.3828125" style="1" hidden="1" customWidth="1"/>
    <col min="66" max="66" width="4.53515625" style="1" hidden="1" customWidth="1"/>
    <col min="67" max="129" width="6.3828125" style="1" hidden="1" customWidth="1"/>
    <col min="130" max="130" width="6" style="1" hidden="1" customWidth="1"/>
    <col min="131" max="142" width="6.3828125" style="1" hidden="1" customWidth="1"/>
    <col min="143" max="147" width="3.3828125" style="1" hidden="1" customWidth="1"/>
    <col min="148" max="148" width="3.15234375" style="1" hidden="1" customWidth="1"/>
    <col min="149" max="157" width="3.3828125" style="1" hidden="1" customWidth="1"/>
    <col min="158" max="158" width="6.15234375" style="1" hidden="1" customWidth="1"/>
    <col min="159" max="159" width="6.53515625" style="1" hidden="1" customWidth="1"/>
    <col min="160" max="160" width="6.3046875" style="1" hidden="1" customWidth="1"/>
    <col min="161" max="161" width="6.84375" style="1" hidden="1" customWidth="1"/>
    <col min="162" max="162" width="4.84375" style="1" hidden="1" customWidth="1"/>
    <col min="163" max="164" width="6" style="1" hidden="1" customWidth="1"/>
    <col min="165" max="165" width="7.3828125" style="1" hidden="1" customWidth="1"/>
    <col min="166" max="166" width="6.3046875" style="1" hidden="1" customWidth="1"/>
    <col min="167" max="167" width="5.53515625" style="1" hidden="1" customWidth="1"/>
    <col min="168" max="168" width="6.15234375" style="1" hidden="1" customWidth="1"/>
    <col min="169" max="169" width="5.84375" style="1" hidden="1" customWidth="1"/>
    <col min="170" max="170" width="6" style="1" hidden="1" customWidth="1"/>
    <col min="171" max="171" width="5" style="1" hidden="1" customWidth="1"/>
    <col min="172" max="172" width="3.3046875" style="1" hidden="1" customWidth="1"/>
    <col min="173" max="173" width="12.15234375" style="1" hidden="1" customWidth="1"/>
    <col min="174" max="174" width="3.15234375" style="1" hidden="1" customWidth="1"/>
    <col min="175" max="175" width="6.53515625" style="1" hidden="1" customWidth="1"/>
    <col min="176" max="178" width="3.3046875" style="1" hidden="1" customWidth="1"/>
    <col min="179" max="179" width="6.53515625" style="1" hidden="1" customWidth="1"/>
    <col min="180" max="180" width="7.3046875" style="1" hidden="1" customWidth="1"/>
    <col min="181" max="181" width="6.15234375" style="1" hidden="1" customWidth="1"/>
    <col min="182" max="182" width="5.53515625" style="1" hidden="1" customWidth="1"/>
    <col min="183" max="183" width="5.69140625" style="1" hidden="1" customWidth="1"/>
    <col min="184" max="184" width="6.3828125" style="1" hidden="1" customWidth="1"/>
    <col min="185" max="185" width="6.69140625" style="1" hidden="1" customWidth="1"/>
    <col min="186" max="186" width="6.53515625" style="1" hidden="1" customWidth="1"/>
    <col min="187" max="187" width="6" style="1" hidden="1" customWidth="1"/>
    <col min="188" max="188" width="5.53515625" style="1" hidden="1" customWidth="1"/>
    <col min="189" max="190" width="3.3046875" style="1" hidden="1" customWidth="1"/>
    <col min="191" max="191" width="4" style="1" hidden="1" customWidth="1"/>
    <col min="192" max="192" width="3.84375" style="1" hidden="1" customWidth="1"/>
    <col min="193" max="193" width="7.3828125" style="1" hidden="1" customWidth="1"/>
    <col min="194" max="194" width="5.53515625" style="1" hidden="1" customWidth="1"/>
    <col min="195" max="195" width="3.3046875" style="1" hidden="1" customWidth="1"/>
    <col min="196" max="196" width="8.3046875" style="1" hidden="1" customWidth="1"/>
    <col min="197" max="197" width="5" style="1" hidden="1" customWidth="1"/>
    <col min="198" max="198" width="6.3828125" style="1" hidden="1" customWidth="1"/>
    <col min="199" max="199" width="5.3046875" style="1" hidden="1" customWidth="1"/>
    <col min="200" max="200" width="10.3046875" style="1" hidden="1" customWidth="1"/>
    <col min="201" max="201" width="5.53515625" style="1" hidden="1" customWidth="1"/>
    <col min="202" max="202" width="6.84375" style="1" hidden="1" customWidth="1"/>
    <col min="203" max="203" width="3.3046875" style="1" hidden="1" customWidth="1"/>
    <col min="204" max="205" width="6.69140625" style="1" hidden="1" customWidth="1"/>
    <col min="206" max="206" width="7.69140625" style="1" hidden="1" customWidth="1"/>
    <col min="207" max="207" width="3.3828125" style="1" hidden="1" customWidth="1"/>
    <col min="208" max="209" width="6.69140625" style="1" hidden="1" customWidth="1"/>
    <col min="210" max="210" width="19.15234375" style="1" hidden="1" customWidth="1"/>
    <col min="211" max="211" width="6.84375" style="1" hidden="1" customWidth="1"/>
    <col min="212" max="212" width="8.15234375" style="1" hidden="1" customWidth="1"/>
    <col min="213" max="213" width="9.53515625" style="1" hidden="1" customWidth="1"/>
    <col min="214" max="214" width="8.53515625" style="1" hidden="1" customWidth="1"/>
    <col min="215" max="215" width="6.3828125" style="1" hidden="1" customWidth="1"/>
    <col min="216" max="217" width="4.3828125" style="1" hidden="1" customWidth="1"/>
    <col min="218" max="218" width="6.15234375" style="1" hidden="1" customWidth="1"/>
    <col min="219" max="219" width="3.84375" style="1" hidden="1" customWidth="1"/>
    <col min="220" max="220" width="4.3046875" style="1" hidden="1" customWidth="1"/>
    <col min="221" max="221" width="4.3828125" style="1" hidden="1" customWidth="1"/>
    <col min="222" max="222" width="6.15234375" style="1" hidden="1" customWidth="1"/>
    <col min="223" max="223" width="3.84375" style="1" hidden="1" customWidth="1"/>
    <col min="224" max="224" width="4.3046875" style="1" hidden="1" customWidth="1"/>
    <col min="225" max="225" width="4.3828125" style="1" hidden="1" customWidth="1"/>
    <col min="226" max="226" width="6.15234375" style="1" hidden="1" customWidth="1"/>
    <col min="227" max="227" width="3.84375" style="1" hidden="1" customWidth="1"/>
    <col min="228" max="228" width="4.3046875" style="1" hidden="1" customWidth="1"/>
    <col min="229" max="229" width="4.3828125" style="1" hidden="1" customWidth="1"/>
    <col min="230" max="230" width="6.15234375" style="1" hidden="1" customWidth="1"/>
    <col min="231" max="231" width="3.84375" style="1" hidden="1" customWidth="1"/>
    <col min="232" max="232" width="4.3046875" style="1" hidden="1" customWidth="1"/>
    <col min="233" max="233" width="4.3828125" style="1" hidden="1" customWidth="1"/>
    <col min="234" max="234" width="6.15234375" style="1" hidden="1" customWidth="1"/>
    <col min="235" max="235" width="3.84375" style="1" hidden="1" customWidth="1"/>
    <col min="236" max="236" width="4.3046875" style="1" hidden="1" customWidth="1"/>
    <col min="237" max="237" width="4.3828125" style="1" hidden="1" customWidth="1"/>
    <col min="238" max="238" width="6.15234375" style="1" hidden="1" customWidth="1"/>
    <col min="239" max="239" width="3.84375" style="1" hidden="1" customWidth="1"/>
    <col min="240" max="240" width="4.3046875" style="1" hidden="1" customWidth="1"/>
    <col min="241" max="241" width="4.3828125" style="1" hidden="1" customWidth="1"/>
    <col min="242" max="242" width="6.15234375" style="1" hidden="1" customWidth="1"/>
    <col min="243" max="243" width="3.84375" style="1" hidden="1" customWidth="1"/>
    <col min="244" max="244" width="4.3046875" style="1" hidden="1" customWidth="1"/>
    <col min="245" max="245" width="4.3828125" style="1" hidden="1" customWidth="1"/>
    <col min="246" max="246" width="6.15234375" style="1" hidden="1" customWidth="1"/>
    <col min="247" max="247" width="3.84375" style="1" hidden="1" customWidth="1"/>
    <col min="248" max="248" width="4.3046875" style="1" hidden="1" customWidth="1"/>
    <col min="249" max="249" width="4.3828125" style="1" hidden="1" customWidth="1"/>
    <col min="250" max="250" width="6.15234375" style="1" hidden="1" customWidth="1"/>
    <col min="251" max="251" width="3.84375" style="1" hidden="1" customWidth="1"/>
    <col min="252" max="252" width="4.3046875" style="1" hidden="1" customWidth="1"/>
    <col min="253" max="253" width="4.3828125" style="1" hidden="1" customWidth="1"/>
    <col min="254" max="254" width="6.15234375" style="1" hidden="1" customWidth="1"/>
    <col min="255" max="255" width="3.84375" style="1" hidden="1" customWidth="1"/>
    <col min="256" max="256" width="4.3046875" style="1" hidden="1" customWidth="1"/>
    <col min="257" max="257" width="4.3828125" style="1" hidden="1" customWidth="1"/>
    <col min="258" max="258" width="6.15234375" style="1" hidden="1" customWidth="1"/>
    <col min="259" max="259" width="3.84375" style="1" hidden="1" customWidth="1"/>
    <col min="260" max="260" width="4.3046875" style="1" hidden="1" customWidth="1"/>
    <col min="261" max="261" width="4.3828125" style="1" hidden="1" customWidth="1"/>
    <col min="262" max="262" width="6.15234375" style="1" hidden="1" customWidth="1"/>
    <col min="263" max="263" width="3.84375" style="1" hidden="1" customWidth="1"/>
    <col min="264" max="264" width="4.3046875" style="1" hidden="1" customWidth="1"/>
    <col min="265" max="265" width="4.3828125" style="1" hidden="1" customWidth="1"/>
    <col min="266" max="266" width="6.15234375" style="1" hidden="1" customWidth="1"/>
    <col min="267" max="267" width="3.84375" style="1" hidden="1" customWidth="1"/>
    <col min="268" max="268" width="4.3046875" style="1" hidden="1" customWidth="1"/>
    <col min="269" max="269" width="4.3828125" style="1" hidden="1" customWidth="1"/>
    <col min="270" max="270" width="6.15234375" style="1" hidden="1" customWidth="1"/>
    <col min="271" max="271" width="3.84375" style="1" hidden="1" customWidth="1"/>
    <col min="272" max="272" width="4.3046875" style="1" hidden="1" customWidth="1"/>
    <col min="273" max="273" width="4.3828125" style="1" hidden="1" customWidth="1"/>
    <col min="274" max="274" width="6.15234375" style="1" hidden="1" customWidth="1"/>
    <col min="275" max="275" width="3.84375" style="1" hidden="1" customWidth="1"/>
    <col min="276" max="276" width="4.3046875" style="1" hidden="1" customWidth="1"/>
    <col min="277" max="277" width="4.3828125" style="1" hidden="1" customWidth="1"/>
    <col min="278" max="278" width="6.15234375" style="1" hidden="1" customWidth="1"/>
    <col min="279" max="279" width="3.84375" style="1" hidden="1" customWidth="1"/>
    <col min="280" max="280" width="4.3046875" style="1" hidden="1" customWidth="1"/>
    <col min="281" max="281" width="4.3828125" style="1" hidden="1" customWidth="1"/>
    <col min="282" max="282" width="6.15234375" style="1" hidden="1" customWidth="1"/>
    <col min="283" max="283" width="3.84375" style="1" hidden="1" customWidth="1"/>
    <col min="284" max="284" width="4.3046875" style="1" hidden="1" customWidth="1"/>
    <col min="285" max="285" width="4.3828125" style="1" hidden="1" customWidth="1"/>
    <col min="286" max="286" width="6.15234375" style="1" hidden="1" customWidth="1"/>
    <col min="287" max="287" width="3.84375" style="1" hidden="1" customWidth="1"/>
    <col min="288" max="288" width="4.3046875" style="1" hidden="1" customWidth="1"/>
    <col min="289" max="289" width="4.3828125" style="1" hidden="1" customWidth="1"/>
    <col min="290" max="290" width="6.15234375" style="1" hidden="1" customWidth="1"/>
    <col min="291" max="291" width="3.84375" style="1" hidden="1" customWidth="1"/>
    <col min="292" max="292" width="4.3046875" style="1" hidden="1" customWidth="1"/>
    <col min="293" max="293" width="4.3828125" style="1" hidden="1" customWidth="1"/>
    <col min="294" max="294" width="6.15234375" style="1" hidden="1" customWidth="1"/>
    <col min="295" max="295" width="3.84375" style="1" hidden="1" customWidth="1"/>
    <col min="296" max="296" width="4.3046875" style="1" hidden="1" customWidth="1"/>
    <col min="297" max="297" width="4.3828125" style="1" hidden="1" customWidth="1"/>
    <col min="298" max="298" width="6.15234375" style="1" hidden="1" customWidth="1"/>
    <col min="299" max="299" width="3.84375" style="1" hidden="1" customWidth="1"/>
    <col min="300" max="300" width="4.3046875" style="1" hidden="1" customWidth="1"/>
    <col min="301" max="301" width="4.3828125" style="1" hidden="1" customWidth="1"/>
    <col min="302" max="302" width="6.15234375" style="1" hidden="1" customWidth="1"/>
    <col min="303" max="303" width="3.84375" style="1" hidden="1" customWidth="1"/>
    <col min="304" max="304" width="4.3046875" style="1" hidden="1" customWidth="1"/>
    <col min="305" max="305" width="4.3828125" style="1" hidden="1" customWidth="1"/>
    <col min="306" max="306" width="6.15234375" style="1" hidden="1" customWidth="1"/>
    <col min="307" max="307" width="3.84375" style="1" hidden="1" customWidth="1"/>
    <col min="308" max="308" width="4.3046875" style="1" hidden="1" customWidth="1"/>
    <col min="309" max="309" width="4.3828125" style="1" hidden="1" customWidth="1"/>
    <col min="310" max="310" width="6.15234375" style="1" hidden="1" customWidth="1"/>
    <col min="311" max="311" width="3.84375" style="1" hidden="1" customWidth="1"/>
    <col min="312" max="312" width="4.3046875" style="1" hidden="1" customWidth="1"/>
    <col min="313" max="313" width="4.3828125" style="1" hidden="1" customWidth="1"/>
    <col min="314" max="314" width="6.15234375" style="1" hidden="1" customWidth="1"/>
    <col min="315" max="315" width="3.84375" style="1" hidden="1" customWidth="1"/>
    <col min="316" max="316" width="4.3046875" style="1" hidden="1" customWidth="1"/>
    <col min="317" max="317" width="4.3828125" style="1" hidden="1" customWidth="1"/>
    <col min="318" max="318" width="6.15234375" style="1" hidden="1" customWidth="1"/>
    <col min="319" max="319" width="3.84375" style="1" hidden="1" customWidth="1"/>
    <col min="320" max="320" width="4.3046875" style="1" hidden="1" customWidth="1"/>
    <col min="321" max="321" width="4.3828125" style="1" hidden="1" customWidth="1"/>
    <col min="322" max="322" width="6.15234375" style="1" hidden="1" customWidth="1"/>
    <col min="323" max="323" width="3.84375" style="1" hidden="1" customWidth="1"/>
    <col min="324" max="324" width="4.3046875" style="1" hidden="1" customWidth="1"/>
    <col min="325" max="325" width="4.3828125" style="1" hidden="1" customWidth="1"/>
    <col min="326" max="326" width="6.15234375" style="1" hidden="1" customWidth="1"/>
    <col min="327" max="327" width="3.84375" style="1" hidden="1" customWidth="1"/>
    <col min="328" max="328" width="4.3046875" style="1" hidden="1" customWidth="1"/>
    <col min="329" max="329" width="4.3828125" style="1" hidden="1" customWidth="1"/>
    <col min="330" max="330" width="6.15234375" style="1" hidden="1" customWidth="1"/>
    <col min="331" max="331" width="3.84375" style="1" hidden="1" customWidth="1"/>
    <col min="332" max="332" width="4.3046875" style="1" hidden="1" customWidth="1"/>
    <col min="333" max="333" width="4.3828125" style="1" hidden="1" customWidth="1"/>
    <col min="334" max="334" width="6.15234375" style="1" hidden="1" customWidth="1"/>
    <col min="335" max="335" width="3.84375" style="1" hidden="1" customWidth="1"/>
    <col min="336" max="336" width="4.3046875" style="1" hidden="1" customWidth="1"/>
    <col min="337" max="337" width="4.3828125" style="1" hidden="1" customWidth="1"/>
    <col min="338" max="338" width="6.15234375" style="1" hidden="1" customWidth="1"/>
    <col min="339" max="339" width="3.84375" style="1" hidden="1" customWidth="1"/>
    <col min="340" max="340" width="4.3046875" style="1" hidden="1" customWidth="1"/>
    <col min="341" max="341" width="4.3828125" style="1" hidden="1" customWidth="1"/>
    <col min="342" max="342" width="6.15234375" style="1" hidden="1" customWidth="1"/>
    <col min="343" max="343" width="3.84375" style="1" hidden="1" customWidth="1"/>
    <col min="344" max="344" width="4.3046875" style="1" hidden="1" customWidth="1"/>
    <col min="345" max="345" width="4.3828125" style="1" hidden="1" customWidth="1"/>
    <col min="346" max="346" width="6.15234375" style="1" hidden="1" customWidth="1"/>
    <col min="347" max="347" width="3.84375" style="1" hidden="1" customWidth="1"/>
    <col min="348" max="348" width="4.3046875" style="1" hidden="1" customWidth="1"/>
    <col min="349" max="349" width="4.3828125" style="1" hidden="1" customWidth="1"/>
    <col min="350" max="350" width="6.15234375" style="1" hidden="1" customWidth="1"/>
    <col min="351" max="351" width="3.84375" style="1" hidden="1" customWidth="1"/>
    <col min="352" max="352" width="4.3046875" style="1" hidden="1" customWidth="1"/>
    <col min="353" max="353" width="4.3828125" style="1" hidden="1" customWidth="1"/>
    <col min="354" max="354" width="6.15234375" style="1" hidden="1" customWidth="1"/>
    <col min="355" max="355" width="3.84375" style="1" hidden="1" customWidth="1"/>
    <col min="356" max="356" width="4.3046875" style="1" hidden="1" customWidth="1"/>
    <col min="357" max="357" width="4.3828125" style="1" hidden="1" customWidth="1"/>
    <col min="358" max="358" width="6.15234375" style="1" hidden="1" customWidth="1"/>
    <col min="359" max="359" width="3.84375" style="1" hidden="1" customWidth="1"/>
    <col min="360" max="360" width="4.3046875" style="1" hidden="1" customWidth="1"/>
    <col min="361" max="361" width="4.3828125" style="1" hidden="1" customWidth="1"/>
    <col min="362" max="362" width="6.15234375" style="1" hidden="1" customWidth="1"/>
    <col min="363" max="363" width="3.84375" style="1" hidden="1" customWidth="1"/>
    <col min="364" max="364" width="4.3046875" style="1" hidden="1" customWidth="1"/>
    <col min="365" max="365" width="4.3828125" style="1" hidden="1" customWidth="1"/>
    <col min="366" max="366" width="6.15234375" style="1" hidden="1" customWidth="1"/>
    <col min="367" max="367" width="3.84375" style="1" hidden="1" customWidth="1"/>
    <col min="368" max="368" width="4.3046875" style="1" hidden="1" customWidth="1"/>
    <col min="369" max="369" width="4.3828125" style="1" hidden="1" customWidth="1"/>
    <col min="370" max="370" width="6.15234375" style="1" hidden="1" customWidth="1"/>
    <col min="371" max="371" width="3.84375" style="1" hidden="1" customWidth="1"/>
    <col min="372" max="372" width="4.3046875" style="1" hidden="1" customWidth="1"/>
    <col min="373" max="373" width="4.3828125" style="1" hidden="1" customWidth="1"/>
    <col min="374" max="374" width="6.15234375" style="1" hidden="1" customWidth="1"/>
    <col min="375" max="375" width="3.84375" style="1" hidden="1" customWidth="1"/>
    <col min="376" max="376" width="4.3046875" style="1" hidden="1" customWidth="1"/>
    <col min="377" max="377" width="4.3828125" style="1" hidden="1" customWidth="1"/>
    <col min="378" max="378" width="6.15234375" style="1" hidden="1" customWidth="1"/>
    <col min="379" max="379" width="3.84375" style="1" hidden="1" customWidth="1"/>
    <col min="380" max="380" width="4.3046875" style="1" hidden="1" customWidth="1"/>
    <col min="381" max="381" width="4.3828125" style="1" hidden="1" customWidth="1"/>
    <col min="382" max="382" width="6.15234375" style="1" hidden="1" customWidth="1"/>
    <col min="383" max="383" width="3.84375" style="1" hidden="1" customWidth="1"/>
    <col min="384" max="384" width="4.3046875" style="1" hidden="1" customWidth="1"/>
    <col min="385" max="385" width="4.3828125" style="1" hidden="1" customWidth="1"/>
    <col min="386" max="386" width="6.15234375" style="1" hidden="1" customWidth="1"/>
    <col min="387" max="387" width="3.84375" style="1" hidden="1" customWidth="1"/>
    <col min="388" max="388" width="4.3046875" style="1" hidden="1" customWidth="1"/>
    <col min="389" max="389" width="4.3828125" style="1" hidden="1" customWidth="1"/>
    <col min="390" max="390" width="6.15234375" style="1" hidden="1" customWidth="1"/>
    <col min="391" max="391" width="3.84375" style="1" hidden="1" customWidth="1"/>
    <col min="392" max="392" width="4.3046875" style="1" hidden="1" customWidth="1"/>
    <col min="393" max="393" width="4.3828125" style="1" hidden="1" customWidth="1"/>
    <col min="394" max="394" width="6.15234375" style="1" hidden="1" customWidth="1"/>
    <col min="395" max="395" width="3.84375" style="1" hidden="1" customWidth="1"/>
    <col min="396" max="396" width="4.3046875" style="1" hidden="1" customWidth="1"/>
    <col min="397" max="397" width="4.3828125" style="1" hidden="1" customWidth="1"/>
    <col min="398" max="398" width="6.15234375" style="1" hidden="1" customWidth="1"/>
    <col min="399" max="399" width="3.84375" style="1" hidden="1" customWidth="1"/>
    <col min="400" max="400" width="4.3046875" style="1" hidden="1" customWidth="1"/>
    <col min="401" max="401" width="4.3828125" style="1" hidden="1" customWidth="1"/>
    <col min="402" max="402" width="6.15234375" style="1" hidden="1" customWidth="1"/>
    <col min="403" max="403" width="3.84375" style="1" hidden="1" customWidth="1"/>
    <col min="404" max="404" width="4.3046875" style="1" hidden="1" customWidth="1"/>
    <col min="405" max="405" width="4.3828125" style="1" hidden="1" customWidth="1"/>
    <col min="406" max="406" width="6.15234375" style="1" hidden="1" customWidth="1"/>
    <col min="407" max="407" width="3.84375" style="1" hidden="1" customWidth="1"/>
    <col min="408" max="408" width="4.3046875" style="1" hidden="1" customWidth="1"/>
    <col min="409" max="409" width="4.3828125" style="1" hidden="1" customWidth="1"/>
    <col min="410" max="410" width="6.15234375" style="1" hidden="1" customWidth="1"/>
    <col min="411" max="411" width="3.84375" style="1" hidden="1" customWidth="1"/>
    <col min="412" max="412" width="4.3046875" style="1" hidden="1" customWidth="1"/>
    <col min="413" max="413" width="4.3828125" style="1" hidden="1" customWidth="1"/>
    <col min="414" max="414" width="6.15234375" style="1" hidden="1" customWidth="1"/>
    <col min="415" max="415" width="3.84375" style="1" hidden="1" customWidth="1"/>
    <col min="416" max="416" width="4.3046875" style="1" hidden="1" customWidth="1"/>
    <col min="417" max="417" width="4.3828125" style="1" hidden="1" customWidth="1"/>
    <col min="418" max="418" width="6.15234375" style="1" hidden="1" customWidth="1"/>
    <col min="419" max="419" width="3.84375" style="1" hidden="1" customWidth="1"/>
    <col min="420" max="420" width="4.3046875" style="1" hidden="1" customWidth="1"/>
    <col min="421" max="421" width="4.3828125" style="1" hidden="1" customWidth="1"/>
    <col min="422" max="422" width="6.15234375" style="1" hidden="1" customWidth="1"/>
    <col min="423" max="423" width="3.84375" style="1" hidden="1" customWidth="1"/>
    <col min="424" max="424" width="4.3046875" style="1" hidden="1" customWidth="1"/>
    <col min="425" max="425" width="4.3828125" style="1" hidden="1" customWidth="1"/>
    <col min="426" max="426" width="6.15234375" style="1" hidden="1" customWidth="1"/>
    <col min="427" max="427" width="3.84375" style="1" hidden="1" customWidth="1"/>
    <col min="428" max="428" width="4.3046875" style="1" hidden="1" customWidth="1"/>
    <col min="429" max="429" width="4.3828125" style="1" hidden="1" customWidth="1"/>
    <col min="430" max="430" width="6.15234375" style="1" hidden="1" customWidth="1"/>
    <col min="431" max="431" width="3.84375" style="1" hidden="1" customWidth="1"/>
    <col min="432" max="432" width="4.3046875" style="1" hidden="1" customWidth="1"/>
    <col min="433" max="433" width="4.3828125" style="1" hidden="1" customWidth="1"/>
    <col min="434" max="434" width="6.15234375" style="1" hidden="1" customWidth="1"/>
    <col min="435" max="435" width="3.84375" style="1" hidden="1" customWidth="1"/>
    <col min="436" max="436" width="4.3046875" style="1" hidden="1" customWidth="1"/>
    <col min="437" max="437" width="4.3828125" style="1" hidden="1" customWidth="1"/>
    <col min="438" max="438" width="6.15234375" style="1" hidden="1" customWidth="1"/>
    <col min="439" max="439" width="3.84375" style="1" hidden="1" customWidth="1"/>
    <col min="440" max="440" width="4.3046875" style="1" hidden="1" customWidth="1"/>
    <col min="441" max="441" width="4.3828125" style="1" hidden="1" customWidth="1"/>
    <col min="442" max="442" width="6.15234375" style="1" hidden="1" customWidth="1"/>
    <col min="443" max="443" width="3.84375" style="1" hidden="1" customWidth="1"/>
    <col min="444" max="444" width="4.3046875" style="1" hidden="1" customWidth="1"/>
    <col min="445" max="445" width="4.3828125" style="1" hidden="1" customWidth="1"/>
    <col min="446" max="446" width="6.15234375" style="1" hidden="1" customWidth="1"/>
    <col min="447" max="447" width="3.84375" style="1" hidden="1" customWidth="1"/>
    <col min="448" max="448" width="4.3046875" style="1" hidden="1" customWidth="1"/>
    <col min="449" max="449" width="4.3828125" style="1" hidden="1" customWidth="1"/>
    <col min="450" max="450" width="0.69140625" style="1" hidden="1" customWidth="1"/>
    <col min="451" max="459" width="9.15234375" style="1" customWidth="1"/>
    <col min="460" max="16384" width="9.15234375" style="1"/>
  </cols>
  <sheetData>
    <row r="1" spans="1:202" ht="3.75" customHeight="1" thickBot="1" x14ac:dyDescent="0.35">
      <c r="AR1" s="43"/>
      <c r="AS1" s="1"/>
    </row>
    <row r="2" spans="1:202" s="3" customFormat="1" ht="21" customHeight="1" thickTop="1" thickBot="1" x14ac:dyDescent="0.35"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27" t="str">
        <f>IF(P9=4,"Coluna Seca",IF(P9=1,"R. I. Armada",IF(OR(P9=2,P9=3),"Rede Húmida","")))</f>
        <v>R. I. Armada</v>
      </c>
      <c r="T2" s="1228"/>
      <c r="U2" s="1229"/>
      <c r="V2" s="3" t="str">
        <f>IF(AND(OR($BE$11=1,$BE$11=100),OR(R$11=350,R$11=3.5),P9=2),"Requisito aplicável em Portugal.",IF(AND($BE$11=1,R$11&lt;350,P9=2),"Recomenda-se a adopção de um valor igual ou superior a 350 kPa.",IF(AND($BE$11=100,R$11&lt;3.5,P9=2),"Recomenda-se a adopção de um valor igual ou superior a 3,5 bar.",IF(AND(OR($BE$11=1,$BE$11=100),OR(R$11=250,R$11=2.5),OR(P9=1,P9=4)),"Requisito aplicável em Portugal.",IF(AND($BE$11=1,R$11&lt;250,OR(P9=1,P9=4)),"Recomenda-se a adopção de um valor igual ou superior a 250 kPa.",IF(AND($BE$11=100,R$11&lt;2.5,OR(P9=1,P9=4)),"Recomenda-se a adopção de um valor igual ou superior a 2,5 bar.",""))))))</f>
        <v/>
      </c>
      <c r="Y2" s="43" t="s">
        <v>0</v>
      </c>
      <c r="Z2" s="308"/>
      <c r="AA2" s="308"/>
      <c r="AB2" s="1230"/>
      <c r="AC2" s="1230"/>
      <c r="AE2" s="43" t="s">
        <v>1</v>
      </c>
      <c r="AF2" s="1230"/>
      <c r="AG2" s="1230"/>
      <c r="AH2" s="1230"/>
      <c r="AI2" s="1230"/>
      <c r="AJ2" s="1231"/>
      <c r="AK2" s="1231"/>
      <c r="AL2" s="1231"/>
      <c r="AM2" s="1231"/>
      <c r="AN2" s="43"/>
      <c r="AO2" s="43" t="s">
        <v>2</v>
      </c>
      <c r="AP2" s="1235"/>
      <c r="AQ2" s="1235"/>
      <c r="AR2" s="1236"/>
      <c r="AS2" s="1"/>
    </row>
    <row r="3" spans="1:202" ht="3" customHeight="1" thickTop="1" thickBot="1" x14ac:dyDescent="0.35">
      <c r="A3" s="6"/>
      <c r="B3" s="981"/>
      <c r="C3" s="982"/>
      <c r="D3" s="982"/>
      <c r="E3" s="983"/>
      <c r="F3" s="984"/>
      <c r="G3" s="982"/>
      <c r="H3" s="982"/>
      <c r="I3" s="982"/>
      <c r="J3" s="982"/>
      <c r="K3" s="982"/>
      <c r="L3" s="982"/>
      <c r="M3" s="985"/>
      <c r="N3" s="985"/>
      <c r="O3" s="985"/>
      <c r="P3" s="985"/>
      <c r="Q3" s="985"/>
      <c r="R3" s="985"/>
      <c r="S3" s="986"/>
      <c r="T3" s="986"/>
      <c r="U3" s="986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50"/>
      <c r="AS3" s="1"/>
      <c r="AT3" s="1"/>
      <c r="AU3" s="1"/>
      <c r="AV3" s="1"/>
    </row>
    <row r="4" spans="1:202" ht="18.75" customHeight="1" thickTop="1" thickBot="1" x14ac:dyDescent="0.45">
      <c r="B4" s="1104"/>
      <c r="C4" s="1096"/>
      <c r="D4" s="1097"/>
      <c r="E4" s="1098" t="str">
        <f>IF(I25="","Características e Especificações:","Características e Especificações referentes à R.I. Mista:")</f>
        <v>Características e Especificações:</v>
      </c>
      <c r="F4" s="1097"/>
      <c r="G4" s="1097"/>
      <c r="H4" s="1097"/>
      <c r="I4" s="1097"/>
      <c r="J4" s="1097"/>
      <c r="K4" s="1097"/>
      <c r="L4" s="1097"/>
      <c r="M4" s="1097"/>
      <c r="N4" s="1099" t="s">
        <v>101</v>
      </c>
      <c r="O4" s="1100"/>
      <c r="P4" s="1101"/>
      <c r="Q4" s="1101"/>
      <c r="R4" s="1102" t="s">
        <v>102</v>
      </c>
      <c r="S4" s="1103" t="str">
        <f>IF(I25="","  Observações:","  Observações referentes à R.I. Mista:")</f>
        <v xml:space="preserve">  Observações:</v>
      </c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899"/>
      <c r="AH4" s="899"/>
      <c r="AI4" s="899"/>
      <c r="AK4" s="1111"/>
      <c r="AL4" s="1112"/>
      <c r="AM4" s="1112"/>
      <c r="AN4" s="1112"/>
      <c r="AO4" s="1112"/>
      <c r="AP4" s="1112"/>
      <c r="AQ4" s="1112"/>
      <c r="AR4" s="1113"/>
      <c r="AS4" s="1"/>
      <c r="AT4" s="1"/>
      <c r="AU4" s="915" t="str">
        <f>IF(OR(EL17="",EL17=0,EM17="",EM17=0),"",EL17&amp;"-"&amp;EM17&amp;"")</f>
        <v/>
      </c>
      <c r="AV4" s="1"/>
      <c r="AW4" s="698">
        <f>BD10</f>
        <v>1</v>
      </c>
      <c r="AX4" s="696" t="s">
        <v>419</v>
      </c>
      <c r="AY4" s="695"/>
      <c r="AZ4" s="695"/>
      <c r="BA4" s="699" t="str">
        <f>IF($AW$4=2,"l/s",IF($AW$4=3,"l/h",IF($AW$4=4,"m³/h","l/min")))</f>
        <v>l/min</v>
      </c>
      <c r="BB4" s="699" t="s">
        <v>421</v>
      </c>
      <c r="BC4" s="693"/>
      <c r="BD4" s="698">
        <f>BD11</f>
        <v>1</v>
      </c>
      <c r="BE4" s="760" t="s">
        <v>458</v>
      </c>
      <c r="BF4" s="699" t="str">
        <f>IF($BD$4=2,"bar",IF($BD$4=3,"m.c.a.",IF($BD$4=4,"kgf/cm²","kPa")))</f>
        <v>kPa</v>
      </c>
      <c r="BG4" s="707" t="s">
        <v>426</v>
      </c>
      <c r="BH4" s="703"/>
      <c r="BI4" s="707" t="s">
        <v>427</v>
      </c>
      <c r="BJ4" s="703"/>
    </row>
    <row r="5" spans="1:202" ht="19.5" customHeight="1" thickTop="1" thickBot="1" x14ac:dyDescent="0.55000000000000004">
      <c r="B5" s="253"/>
      <c r="C5" s="46"/>
      <c r="D5" s="251"/>
      <c r="E5" s="252"/>
      <c r="F5" s="318" t="s">
        <v>599</v>
      </c>
      <c r="G5" s="319"/>
      <c r="H5" s="319"/>
      <c r="I5" s="319"/>
      <c r="J5" s="319"/>
      <c r="K5" s="319"/>
      <c r="L5" s="319"/>
      <c r="M5" s="288"/>
      <c r="N5" s="1092"/>
      <c r="O5" s="257"/>
      <c r="P5" s="334" t="s">
        <v>412</v>
      </c>
      <c r="R5" s="1093" t="str">
        <f>IF($P$9=4," Dimensionamento de uma Rede Seca Não Armada (RS).",IF($P$9=2," Dimensionamento de uma Rede de Incêndio Húmida Armada com Bocas Tipo Teatro (RIHTT).",IF($P$9=3," Dimensionamento de uma Rede Húmida Não Armada (RH)."," Dimensionamento de uma Rede de Incêndio Armada com Bocas Tipo Carretel (RIATC).")))</f>
        <v xml:space="preserve"> Dimensionamento de uma Rede de Incêndio Armada com Bocas Tipo Carretel (RIATC).</v>
      </c>
      <c r="S5" s="890"/>
      <c r="T5" s="891"/>
      <c r="U5" s="891"/>
      <c r="V5" s="891"/>
      <c r="W5" s="891"/>
      <c r="X5" s="891"/>
      <c r="Y5" s="891"/>
      <c r="Z5" s="890"/>
      <c r="AA5" s="890"/>
      <c r="AB5" s="890"/>
      <c r="AC5" s="890"/>
      <c r="AD5" s="890"/>
      <c r="AE5" s="890"/>
      <c r="AF5" s="890"/>
      <c r="AG5" s="892"/>
      <c r="AH5" s="684"/>
      <c r="AI5" s="294"/>
      <c r="AK5" s="323"/>
      <c r="AL5" s="323"/>
      <c r="AM5" s="73"/>
      <c r="AN5" s="765" t="str">
        <f>IF(AU5=AV5,"Comprimento real crítico :","Comprimento real crítico / máx. :")</f>
        <v>Comprimento real crítico :</v>
      </c>
      <c r="AO5" s="1073" t="s">
        <v>636</v>
      </c>
      <c r="AP5" s="1175" t="str">
        <f>IF(AU5="","? m",IF(AV5=AU5,ROUND(AU5,1)&amp;" m"&amp;" [ "&amp;AU4&amp;" ]",ROUND(AU5,1)&amp;" m"&amp;" / "&amp;ROUND(AV5,1)&amp;" m"))</f>
        <v>? m</v>
      </c>
      <c r="AQ5" s="334"/>
      <c r="AR5" s="1"/>
      <c r="AT5" s="309" t="s">
        <v>40</v>
      </c>
      <c r="AU5" s="291" t="str">
        <f>IF(OR($GL$153="",$GL$153=0),"",$GL$153)</f>
        <v/>
      </c>
      <c r="AV5" s="291" t="str">
        <f>IF(OR($HC$26="",$HC$26=0),"",$HC$26)</f>
        <v/>
      </c>
      <c r="AW5" s="697">
        <v>1</v>
      </c>
      <c r="AX5" s="697" t="s">
        <v>314</v>
      </c>
      <c r="AY5" s="697"/>
      <c r="AZ5" s="697"/>
      <c r="BA5" s="694"/>
      <c r="BB5" s="700">
        <f>IF(AW4=2,2,IF(AW4=3,0,IF(AW4=4,1,1)))</f>
        <v>1</v>
      </c>
      <c r="BC5" s="693"/>
      <c r="BD5" s="694">
        <v>1</v>
      </c>
      <c r="BE5" s="694" t="s">
        <v>82</v>
      </c>
      <c r="BF5" s="694"/>
      <c r="BG5" s="700">
        <f>IF(OR(BD4=2,BD4=3,BD4=4),2,1)</f>
        <v>1</v>
      </c>
      <c r="BH5" s="694"/>
      <c r="BI5" s="700">
        <f>IF(OR(BD4=2,BD4=4),0.01,IF(BD4=3,0.1,1))</f>
        <v>1</v>
      </c>
      <c r="BJ5" s="694"/>
    </row>
    <row r="6" spans="1:202" ht="17.25" customHeight="1" thickTop="1" thickBot="1" x14ac:dyDescent="0.55000000000000004">
      <c r="B6" s="253"/>
      <c r="C6" s="46"/>
      <c r="D6" s="251"/>
      <c r="E6" s="1114" t="s">
        <v>122</v>
      </c>
      <c r="F6" s="322"/>
      <c r="G6" s="322"/>
      <c r="H6" s="322"/>
      <c r="I6" s="322"/>
      <c r="J6" s="322"/>
      <c r="K6" s="682" t="s">
        <v>416</v>
      </c>
      <c r="L6" s="722" t="s">
        <v>628</v>
      </c>
      <c r="M6" s="105" t="str">
        <f>BA4</f>
        <v>l/min</v>
      </c>
      <c r="N6" s="937"/>
      <c r="O6" s="257"/>
      <c r="P6" s="334" t="s">
        <v>413</v>
      </c>
      <c r="Q6" s="683">
        <f>IF(R6&lt;&gt;"",R6,0)</f>
        <v>90</v>
      </c>
      <c r="R6" s="706">
        <f>IF(AND(N$6&lt;&gt;"",N$6&lt;&gt;"x",N6&gt;=25/$BE$10,N6&lt;=150/$BE$10),N$6,IF(OR(N6="x",P9=1),(1.5*(60/$BE$10)),IF(AND(N6="",P9=1),(1.5*(60/$BE$10)),IF(AND(N6&lt;&gt;"",P9=1),N6,""))))</f>
        <v>90</v>
      </c>
      <c r="S6" s="893" t="str">
        <f>IF(R6="","",IF(AND(N6&lt;&gt;"",N6&lt;&gt;"x",OR(N6&lt;25/$BE$10,N6&gt;150/$BE$10)),"Atenção: O valor do caudal não é realista.",IF(AND(P9=1,N6=""),"Caudal Instantâneo mínimo em cada B.I. tipo carretel (requisito regulamentar Português).",IF(AND(P9=1,N6&lt;&gt;""),"Caudal Instantâneo mínimo referente à B.I. tipo carretel adoptada, imposto pelo utilizador.","Caudal Instantâneo adoptado por defeito, referente a cada B.I. tipo carretel."))))</f>
        <v>Caudal Instantâneo mínimo em cada B.I. tipo carretel (requisito regulamentar Português).</v>
      </c>
      <c r="T6" s="894"/>
      <c r="U6" s="895"/>
      <c r="V6" s="895"/>
      <c r="W6" s="895"/>
      <c r="X6" s="895"/>
      <c r="Y6" s="895"/>
      <c r="Z6" s="895"/>
      <c r="AA6" s="895"/>
      <c r="AB6" s="895"/>
      <c r="AC6" s="895"/>
      <c r="AD6" s="895"/>
      <c r="AE6" s="895"/>
      <c r="AF6" s="895"/>
      <c r="AG6" s="895"/>
      <c r="AH6" s="73"/>
      <c r="AK6" s="323"/>
      <c r="AL6" s="323"/>
      <c r="AM6" s="73"/>
      <c r="AN6" s="766" t="s">
        <v>587</v>
      </c>
      <c r="AO6" s="1074" t="s">
        <v>637</v>
      </c>
      <c r="AP6" s="1176" t="str">
        <f>IF(AU6="","? m",ROUND(AU6,1)&amp;" m")</f>
        <v>? m</v>
      </c>
      <c r="AQ6" s="1040"/>
      <c r="AR6" s="1041"/>
      <c r="AS6" s="1"/>
      <c r="AT6" s="309" t="s">
        <v>40</v>
      </c>
      <c r="AU6" s="291" t="str">
        <f>IF(AU5="","",IF(R16&lt;&gt;0,AU5*(1+$R$16),$GK$153))</f>
        <v/>
      </c>
      <c r="AV6" s="291" t="str">
        <f>IF(AV5="","",IF(R16&lt;&gt;0,AV5*(1+$R$16),HC281))</f>
        <v/>
      </c>
      <c r="AW6" s="701">
        <v>2</v>
      </c>
      <c r="AX6" s="702" t="s">
        <v>420</v>
      </c>
      <c r="AY6" s="702"/>
      <c r="AZ6" s="702"/>
      <c r="BA6" s="701"/>
      <c r="BB6" s="694"/>
      <c r="BC6" s="693"/>
      <c r="BD6" s="701">
        <v>2</v>
      </c>
      <c r="BE6" s="702" t="s">
        <v>231</v>
      </c>
      <c r="BF6" s="701"/>
      <c r="BG6" s="701"/>
      <c r="BH6" s="701"/>
      <c r="BI6" s="701"/>
      <c r="BJ6" s="701"/>
    </row>
    <row r="7" spans="1:202" ht="18" customHeight="1" thickTop="1" thickBot="1" x14ac:dyDescent="0.55000000000000004">
      <c r="B7" s="253"/>
      <c r="C7" s="44"/>
      <c r="D7" s="251"/>
      <c r="E7" s="1115"/>
      <c r="F7" s="293"/>
      <c r="G7" s="295"/>
      <c r="H7" s="295"/>
      <c r="I7" s="295"/>
      <c r="J7" s="295"/>
      <c r="K7" s="685" t="s">
        <v>598</v>
      </c>
      <c r="L7" s="686" t="str">
        <f>"K = 42"</f>
        <v>K = 42</v>
      </c>
      <c r="M7" s="711" t="s">
        <v>415</v>
      </c>
      <c r="N7" s="937"/>
      <c r="O7" s="257"/>
      <c r="P7" s="334" t="s">
        <v>418</v>
      </c>
      <c r="R7" s="686">
        <f>IF(AND(P9=1,N7="",N8="",OR(N11="",N11=459.2/$BE$11)),42,IF(AND(P9=1,N7="x",OR(N11="",N11=459.2/$BE$11)),42,IF(AND(P9=1,N7&lt;&gt;"x",N7&lt;&gt;"",N7&lt;&gt;"x",N8=""),N7,"")))</f>
        <v>42</v>
      </c>
      <c r="S7" s="688" t="str">
        <f>IF(OR(R7="",R7=0),"",IF(AND(N7&lt;&gt;"",N7&lt;&gt;"x",N7&lt;42),"Atenção: valor do coeficiente de descarga inferior ao mínimo aplicável em Portugal.",IF(AND(N7&lt;&gt;"",N7&lt;&gt;"x",N7&gt;42),"Atenção: valor do coeficiente de descarga superior ao valor mínimo normalizado, confirme o mesmo no fornecedor.","Coeficiente de descarga normalizado adoptado por defeito, referente a cada B.I. tipo carretel conforme a EN 671-1.")))</f>
        <v>Coeficiente de descarga normalizado adoptado por defeito, referente a cada B.I. tipo carretel conforme a EN 671-1.</v>
      </c>
      <c r="T7" s="689"/>
      <c r="U7" s="689"/>
      <c r="V7" s="257"/>
      <c r="W7" s="257"/>
      <c r="X7" s="257"/>
      <c r="Y7" s="257"/>
      <c r="Z7" s="257"/>
      <c r="AA7" s="257"/>
      <c r="AB7" s="257"/>
      <c r="AC7" s="257"/>
      <c r="AD7" s="257"/>
      <c r="AE7" s="257"/>
      <c r="AF7" s="257"/>
      <c r="AG7" s="257"/>
      <c r="AH7" s="257"/>
      <c r="AI7" s="1183"/>
      <c r="AK7" s="73"/>
      <c r="AL7" s="73"/>
      <c r="AM7" s="73"/>
      <c r="AN7" s="767" t="s">
        <v>588</v>
      </c>
      <c r="AO7" s="1042" t="s">
        <v>638</v>
      </c>
      <c r="AP7" s="1177" t="str">
        <f>IF(AU7="","?"&amp;" "&amp;AT7,ROUND(AU7,3)&amp;" "&amp;AT7)</f>
        <v>? kPa/m</v>
      </c>
      <c r="AQ7" s="1043"/>
      <c r="AR7" s="1044"/>
      <c r="AS7" s="1"/>
      <c r="AT7" s="691" t="str">
        <f>AG26</f>
        <v>kPa/m</v>
      </c>
      <c r="AU7" s="326" t="str">
        <f>IF(OR($AY$9=0,$R$11="",$AV$6=""),"",($AY$9-$R$11)/$AV$6)</f>
        <v/>
      </c>
      <c r="AW7" s="702">
        <v>3</v>
      </c>
      <c r="AX7" s="702" t="s">
        <v>422</v>
      </c>
      <c r="AY7" s="702"/>
      <c r="AZ7" s="701"/>
      <c r="BA7" s="701"/>
      <c r="BB7" s="694"/>
      <c r="BC7" s="693"/>
      <c r="BD7" s="702">
        <v>3</v>
      </c>
      <c r="BE7" s="702" t="s">
        <v>423</v>
      </c>
      <c r="BF7" s="702"/>
      <c r="BG7" s="702"/>
      <c r="BH7" s="702"/>
      <c r="BI7" s="702"/>
      <c r="BJ7" s="702"/>
    </row>
    <row r="8" spans="1:202" ht="17.25" customHeight="1" thickTop="1" thickBot="1" x14ac:dyDescent="0.55000000000000004">
      <c r="B8" s="253"/>
      <c r="C8" s="46"/>
      <c r="D8" s="44"/>
      <c r="E8" s="1116"/>
      <c r="L8" s="686" t="str">
        <f>"K = 64"</f>
        <v>K = 64</v>
      </c>
      <c r="M8" s="711" t="s">
        <v>415</v>
      </c>
      <c r="N8" s="937"/>
      <c r="O8" s="257"/>
      <c r="P8" s="334" t="s">
        <v>414</v>
      </c>
      <c r="R8" s="686" t="str">
        <f>IF(AND(P9=1,N8="",R7="",OR(N11="",N11=197.8/$BE$11)),64,IF(AND(P9=1,N8="x",N7="",OR(N11="",N11=197.8/$BE$11)),64,IF(AND(P9=1,N8&lt;&gt;"",R7="",N8&lt;&gt;"",N8&lt;&gt;"x",N7=""),N8,"")))</f>
        <v/>
      </c>
      <c r="S8" s="1" t="str">
        <f>IF(AND(N7&lt;&gt;"",N8&lt;&gt;""),"Atenção: foram especficadas em simultâneo dois tipos de B.I. com distintos desempenhos hidráulicos.",IF(OR(R8="",R8=0),"",IF(AND(N8&lt;&gt;"",N8&lt;&gt;"x",N8&lt;64),"Atenção: valor do coeficiente de descarga inferior ao mínimo aplicável em Portugal.",IF(AND(N8&lt;&gt;"",N8&lt;&gt;"x",N8&gt;64),"Atenção: valor do coef. de descarga superior ao valor mínimo normalizado, confirme o mesmo no fornecedor.","Coef. de descarga normalizado adoptado pelo utilizador, referente a cada B.I. tipo carretel conforme a EN 671-1."))))</f>
        <v/>
      </c>
      <c r="AK8" s="323"/>
      <c r="AL8" s="323"/>
      <c r="AM8" s="73"/>
      <c r="AN8" s="766" t="s">
        <v>589</v>
      </c>
      <c r="AO8" s="1075" t="s">
        <v>639</v>
      </c>
      <c r="AP8" s="1178" t="str">
        <f>ROUND(AU8,$BG$5)&amp;" "&amp;AT8</f>
        <v>140 kPa</v>
      </c>
      <c r="AQ8" s="763"/>
      <c r="AR8" s="764"/>
      <c r="AS8" s="4"/>
      <c r="AT8" s="309" t="str">
        <f>BF4</f>
        <v>kPa</v>
      </c>
      <c r="AU8" s="292">
        <f>$R$12-$R$11</f>
        <v>140</v>
      </c>
      <c r="AW8" s="701">
        <v>4</v>
      </c>
      <c r="AX8" s="701" t="s">
        <v>425</v>
      </c>
      <c r="AY8" s="701"/>
      <c r="AZ8" s="701"/>
      <c r="BA8" s="701"/>
      <c r="BB8" s="694"/>
      <c r="BC8" s="728" t="s">
        <v>455</v>
      </c>
      <c r="BD8" s="701">
        <v>4</v>
      </c>
      <c r="BE8" s="701" t="s">
        <v>424</v>
      </c>
      <c r="BF8" s="701"/>
      <c r="BG8" s="701"/>
      <c r="BH8" s="701"/>
      <c r="BI8" s="701"/>
      <c r="BJ8" s="701"/>
    </row>
    <row r="9" spans="1:202" ht="17.25" customHeight="1" thickTop="1" thickBot="1" x14ac:dyDescent="0.55000000000000004">
      <c r="B9" s="253"/>
      <c r="C9" s="44"/>
      <c r="D9" s="44"/>
      <c r="E9" s="1114" t="s">
        <v>123</v>
      </c>
      <c r="F9" s="322"/>
      <c r="G9" s="322"/>
      <c r="H9" s="322"/>
      <c r="I9" s="322"/>
      <c r="J9" s="322"/>
      <c r="K9" s="682" t="s">
        <v>417</v>
      </c>
      <c r="L9" s="722" t="s">
        <v>629</v>
      </c>
      <c r="M9" s="258" t="str">
        <f>BA4</f>
        <v>l/min</v>
      </c>
      <c r="N9" s="937"/>
      <c r="O9" s="289"/>
      <c r="P9" s="719">
        <v>1</v>
      </c>
      <c r="Q9" s="683">
        <f>IF(R9&lt;&gt;"",R9,0)</f>
        <v>0</v>
      </c>
      <c r="R9" s="706" t="str">
        <f>IF(AND(OR(N9="",N9="x"),P9=2),(3*(60/$BE$10)),IF(AND(OR(N9="",N9="x"),P9=4),(3*(60/$BE$10)),IF(AND(OR(N9="",N9="x"),P9=3),(3*(60/$BE$10)),IF(AND(N9&lt;&gt;"",N9&lt;&gt;"x",N9&gt;=100/$BE$10,N9&lt;=250/$BE$10),N9,IF(AND(N9="x",P9=1),(3*(60/$BE$10)),IF(AND(N9&lt;&gt;"",N9&lt;&gt;"x",P9=1,OR(N9&lt;100/$BE$10,N9&gt;250/$BE$10)),(3*(60/$BE$10)),""))))))</f>
        <v/>
      </c>
      <c r="S9" s="102" t="str">
        <f>IF(R9="","",IF(AND(N9&lt;&gt;"x",N9&lt;&gt;"",OR(N9&lt;100/$BE$10,N9&gt;250/$BE$10)),"Atenção: O valor do caudal não é realista.",IF(AND(N6="",N9=""),"Caudal Instantâneo adoptado por defeito, referente a cada B.I. DN 50 (requisito regulamentar aplicável em Portugal).",IF(AND(P9=1,OR(N9="",N9="x")),"Caudal Instantâneo adoptado por defeito, referente a cada B.I. DN 50 (requisito regulamentar aplicável em Portugal).",IF(AND(P9=2,OR(N9="x",N9=""),R9=180),"Caudal Instantâneo adoptado por defeito, referente a cada B.I. DN 50 (requisito regulamentar aplicável em Portugal).",IF(AND(P9=1,N9&lt;&gt;""),"Caudal Instantâneo mínimo referente à B.I. adoptada, imposto pelo utilizador.","Caudal Instantâneo mínimo imposto pelo utilizador."))))))</f>
        <v/>
      </c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K9" s="73"/>
      <c r="AL9" s="73"/>
      <c r="AM9" s="73"/>
      <c r="AN9" s="692" t="str">
        <f>IF(AND(AV9="",AW9=""),"Necessidade de pressão :",IF(AND(AV9&lt;&gt;"",AW9=""),"Necessidades de pressão :","Pressão acima do limite imposto :"))</f>
        <v>Necessidade de pressão :</v>
      </c>
      <c r="AO9" s="1045" t="s">
        <v>640</v>
      </c>
      <c r="AP9" s="1177" t="str">
        <f>IF(AU9&lt;=0,"? "&amp;AT9,IF(AV9="",ROUND(AU9,$BG$5)&amp;" "&amp;AT9,ROUND(AU9,$BG$5)&amp;" "&amp;AT9&amp;"  ["&amp;ROUND(AV9,$BG$5)&amp;"]"))</f>
        <v>? kPa</v>
      </c>
      <c r="AQ9" s="1043"/>
      <c r="AR9" s="1044"/>
      <c r="AT9" s="309" t="str">
        <f>BF4</f>
        <v>kPa</v>
      </c>
      <c r="AU9" s="292">
        <f>IF($AU$20="",$AX$9,$AX$9+$AU$20)</f>
        <v>0</v>
      </c>
      <c r="AV9" s="292" t="str">
        <f>IF(OR(AU9="",AU9&lt;=AU20),"",IF(AND('Curvas da Instalação'!C37&lt;&gt;"",'Curvas da Instalação'!C37&gt;0,'Curvas da Instalação'!D37&gt;1.05*'Cálc. RIA, Rede Húmida ou Seca'!AU10),'Curvas da Instalação'!C37,""))</f>
        <v/>
      </c>
      <c r="AW9" s="874" t="str">
        <f>IF(AU9=0,"",IF(AND(AU16="",AU9&gt;R12),"N.C.",""))</f>
        <v/>
      </c>
      <c r="AX9" s="292">
        <f>IF($AZ$9="",$AY$9,MIN($AY$9,$AZ$9))</f>
        <v>0</v>
      </c>
      <c r="AY9" s="292">
        <f>IF(MAX($AE$27:$AE$46,$AE$67:$AE$106)="",0,MAX($AE$27:$AE$46,$AE$67:$AE$106))</f>
        <v>0</v>
      </c>
      <c r="AZ9" s="292" t="str">
        <f>IFERROR(LOOKUP($BA$9,$GU$27:$GU$86,$AV$27:$AV$86),"")</f>
        <v/>
      </c>
      <c r="BA9" s="510">
        <f>IFERROR(MATCH($EJ$25,$BD$27:$BD$86,0),0)</f>
        <v>1</v>
      </c>
      <c r="BD9" s="2" t="s">
        <v>433</v>
      </c>
      <c r="BE9" s="2"/>
    </row>
    <row r="10" spans="1:202" ht="18" customHeight="1" thickTop="1" thickBot="1" x14ac:dyDescent="0.55000000000000004">
      <c r="E10" s="1116"/>
      <c r="K10" s="685" t="s">
        <v>600</v>
      </c>
      <c r="L10" s="686" t="str">
        <f>"K = 85"</f>
        <v>K = 85</v>
      </c>
      <c r="M10" s="711" t="s">
        <v>415</v>
      </c>
      <c r="N10" s="937"/>
      <c r="O10" s="710" t="s">
        <v>430</v>
      </c>
      <c r="P10" s="708" t="s">
        <v>428</v>
      </c>
      <c r="Q10" s="708" t="s">
        <v>429</v>
      </c>
      <c r="R10" s="686" t="str">
        <f>IF(AND(P9=1,N9&lt;&gt;"",R7="",R8=""),"",IF(AND(N10="",N11="",R9&lt;&gt;"",S9&lt;&gt;"Atenção: O valor do caudal não é realista.",OR(P9=1,P9=2,P9=3)),85,IF(AND(N10="x",OR(P9=1,P9=2,P9=3)),85,IF(N10&lt;&gt;"",N10,""))))</f>
        <v/>
      </c>
      <c r="S10" s="102" t="str">
        <f>IF(OR(R10="",R10=0),"",IF(AND(N10&lt;&gt;"",N10&lt;&gt;"x",R10&lt;85),"Atenção: valor do coeficiente de descarga inferior ao mínimo aplicável em Portugal.",IF(AND(N10&lt;&gt;"",N10&lt;&gt;"x",N10&gt;85,P9&lt;&gt;3),"Atenção: valor do coeficiente de descarga superior ao valor mínimo normalizado, confirme o mesmo no fornecedor.",IF(AND(P9=3,R10=85),"Coeficiente de descarga normalizado adoptado por defeito, referente às B.I. não armadas utilizadas.",IF(AND(P9=3,R10&lt;&gt;85),"Coeficiente de descarga imposto pelo utilizador, referente às B.I. não armadas utilizadas.","Coeficiente de descarga normalizado adoptado por defeito, referente a cada B.I. tipo teatro conforme a EN 671-2.")))))</f>
        <v/>
      </c>
      <c r="AK10" s="325"/>
      <c r="AL10" s="325"/>
      <c r="AM10" s="73"/>
      <c r="AN10" s="769" t="str">
        <f>IF(AV10="","Necessidade de caudal :","Necessidades de caudal :")</f>
        <v>Necessidade de caudal :</v>
      </c>
      <c r="AO10" s="1076" t="s">
        <v>641</v>
      </c>
      <c r="AP10" s="1178" t="str">
        <f>IF(AU10=0,"? "&amp;AT10,IF(AV10="",ROUND(AU10,$BB$5)&amp;" "&amp;AT10,ROUND(AU10,$BB$5)&amp;" "&amp;AT10&amp;"  ["&amp;ROUND(AV10,$BB$5)&amp;"]"))</f>
        <v>? l/min</v>
      </c>
      <c r="AQ10" s="763"/>
      <c r="AR10" s="764"/>
      <c r="AT10" s="309" t="str">
        <f>BA4</f>
        <v>l/min</v>
      </c>
      <c r="AU10" s="291">
        <f>IF(MAX(R27:R46,R67:R106)=0,0,MAX(R27:R46,R67:R106))</f>
        <v>0</v>
      </c>
      <c r="AV10" s="291" t="str">
        <f>IF(AU10=0,"",IF(AND('Curvas da Instalação'!D37&lt;&gt;"",'Curvas da Instalação'!D37&gt;0,'Curvas da Instalação'!D37&gt;1.05*'Cálc. RIA, Rede Húmida ou Seca'!AU10),'Curvas da Instalação'!D37,""))</f>
        <v/>
      </c>
      <c r="BD10" s="721">
        <v>1</v>
      </c>
      <c r="BE10" s="720">
        <f>IF($BD$10=2,60,IF($BD$10=3,(1/60),IF($BD$10=4,(1000/60),1)))</f>
        <v>1</v>
      </c>
      <c r="BF10" s="334" t="s">
        <v>45</v>
      </c>
      <c r="CC10" s="604" t="s">
        <v>389</v>
      </c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7"/>
    </row>
    <row r="11" spans="1:202" ht="18" customHeight="1" thickTop="1" thickBot="1" x14ac:dyDescent="0.55000000000000004">
      <c r="B11" s="253"/>
      <c r="E11" s="1114" t="s">
        <v>119</v>
      </c>
      <c r="F11" s="690"/>
      <c r="G11" s="101"/>
      <c r="H11" s="101"/>
      <c r="I11" s="101"/>
      <c r="J11" s="101"/>
      <c r="K11" s="360" t="s">
        <v>597</v>
      </c>
      <c r="L11" s="390" t="s">
        <v>630</v>
      </c>
      <c r="M11" s="105" t="str">
        <f>BF4</f>
        <v>kPa</v>
      </c>
      <c r="N11" s="937"/>
      <c r="O11" s="709">
        <f>IF(AND(N$11&lt;&gt;"",N11&gt;=150/$BE$11,N11&lt;=600/$BE$11),N$11,IF(AND(N$11="",P9=4),250/$BE$11,IF(AND(N$11="",P9=1,R9&lt;&gt;"",S9&lt;&gt;"Atenção: O valor do caudal não é realista."),CEILING((100*((R9*$BE$10)/R10)^2)/$BE$11,BI5),IF(AND(N$11="",P9=1,R7&lt;&gt;""),CEILING((100*((R6*$BE$10)/R7)^2)/$BE$11,BI5),IF(AND(N$11="",P9=1,R8&lt;&gt;""),CEILING((100*((R6*$BE$10)/R8)^2)/$BE$11,BI5),IF(OR(P9=1,P9=4),250/$BE$11,IF(AND(N$11="",P9=2),CEILING((100*((R9*$BE$10)/R10)^2)/$BE$11,BI5),IF(AND(N$11="",P9=3),350/$BE$11,IF(OR(P9=2,P9=3),350/$BE$11,"")))))))))</f>
        <v>460</v>
      </c>
      <c r="P11" s="683">
        <f>IF(AND(N$11="",P9=1,R7&lt;&gt;""),CEILING((100*((R6*$BE$10)/R7)^2)/$BE$11,BI5),IF(AND(N$11="",P9=1,R8&lt;&gt;"",OR(R6&lt;&gt;1.5*(60/$BE$10),R8&lt;&gt;64)),CEILING((100*((R6*$BE$10)/R8)^2)/$BE$11,BI5),IF(AND(N$11="",P9=1,R8&lt;&gt;"",R6=1.5*(60/$BE$10),R8=64),CEILING(200/$BE$11,BI5),IF(P9=1,250/$BE$11,""))))</f>
        <v>460</v>
      </c>
      <c r="Q11" s="683" t="str">
        <f>IF(AND(N$11="",P9=1,R9&lt;&gt;"",OR(R9&lt;&gt;3*(60/$BE$10),R10&lt;&gt;85),S9&lt;&gt;"Atenção: O valor do caudal não é realista."),CEILING((100*((R9*$BE$10)/R10)^2)/$BE$11,BI5),IF(AND(OR(N$11="",N$11="x"),OR(P9=2,P9=3),OR(R9&lt;&gt;3*(60/$BE$10),R10&lt;&gt;85)),CEILING((100*((R9*$BE$10)/R10)^2)/$BE$11,BI5),IF(AND(N$11="",P9=1,R9&lt;&gt;"",R9=3*(60/$BE$10),R10=85,S9&lt;&gt;"Atenção: O valor do caudal não é realista."),CEILING(450/$BE$11,BI5),IF(AND(OR(N$11="",N$11="x"),OR(P9=2,P9=3),R9=3*(60/$BE$10),R10=85),CEILING(450/$BE$11,BI5),IF(P9=2,350/$BE$11,"")))))</f>
        <v/>
      </c>
      <c r="R11" s="706">
        <f>IF(AND(N$11&lt;&gt;"",N11&gt;=150/$BE$11,N11&lt;=600/$BE$11),N$11,IF(P9=4,250/$BE$11,IF(OR(P9=1,P9=2,P9=3),MAX(P11,Q11),"")))</f>
        <v>460</v>
      </c>
      <c r="S11" s="256" t="str">
        <f>IF(AND(N11&lt;&gt;"",N11&lt;&gt;"x",OR(N11&lt;150/$BE$11,N11&gt;600/$BE$11)),"Atenção: O valor da pressão não é realista.",IF(AND(P9=4,R11=250/$BE$11),"Requisito regulamentar aplicável em Portugal.",IF(AND(P9=2,R9&lt;&gt;"",R10&lt;&gt;""),"Valor determinado com base no caudal e coeficiente de descarga K da B.I.A. tipo teatro conforme a EN 671-2.",IF(AND(P9=3,R9&lt;&gt;"",R10&lt;&gt;""),"Valor determinado com base no caudal e coeficiente de descarga K das B.I. não armadas utilizadas.",IF(AND(P9=1,R7&lt;&gt;""),"Valor determinado com base no caudal e coeficiente de descarga K da B.I.A. tipo carretel conforme a EN 671-1.",IF(AND(P9=1,R8&lt;&gt;""),"Valor determinado com base no caudal e coeficiente de descarga K da B.I.A. tipo carretel conforme a EN 671-1.",IF(AND(N$11="",P9=2),(100*(R9/R10)^2)/$BE$11,"Pressão mínima imposta pelo utilizador na B.I. mais desfavorável.")))))))</f>
        <v>Valor determinado com base no caudal e coeficiente de descarga K da B.I.A. tipo carretel conforme a EN 671-1.</v>
      </c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K11" s="737"/>
      <c r="AL11" s="878"/>
      <c r="AM11" s="878"/>
      <c r="AN11" s="737"/>
      <c r="AO11" s="1077" t="str">
        <f>IF(AR11&lt;&gt;"","Potência mínima: fonte de pressão (μ="&amp;AR11*100&amp;"%) =","Potência mínima: fonte de pressão (μ=75%) =")</f>
        <v>Potência mínima: fonte de pressão (μ=75%) =</v>
      </c>
      <c r="AP11" s="1078" t="str">
        <f>IF(OR(AU11="",AU11=0),"? kW",IF(OR(P9=1,P9=2,P9=3),ROUND(AU11,2)&amp;" "&amp;AT11,"Não Aplic."))</f>
        <v>? kW</v>
      </c>
      <c r="AQ11" s="2"/>
      <c r="AR11" s="1046"/>
      <c r="AT11" s="727" t="str">
        <f>IF(OR(P9=1,P9=2,P9=3),"kW","")</f>
        <v>kW</v>
      </c>
      <c r="AU11" s="747">
        <f>IF(AND(AR11&lt;&gt;"",OR(P9=1,P9=2,P9=3)),((($AU$9*$BE$11)*($AU$10*$BE$10/60))/AR11)/1000,IF(OR(P9=1,P9=2,P9=3),((($AU$9*$BE$11)*($AU$10*$BE$10/60))/0.75)/1000,""))</f>
        <v>0</v>
      </c>
      <c r="BD11" s="721">
        <v>1</v>
      </c>
      <c r="BE11" s="720">
        <f>IF($BD$11=2,100,IF($BD$11=3,9.81,IF($BD$11=4,98.1,1)))</f>
        <v>1</v>
      </c>
      <c r="BF11" s="334" t="s">
        <v>435</v>
      </c>
      <c r="BG11" s="720">
        <f>IF($BD$11=2,100/AT21,IF($BD$11=3,1,IF($BD$11=4,10,1/AT21)))</f>
        <v>0.1019367991845056</v>
      </c>
      <c r="BH11" s="334" t="s">
        <v>459</v>
      </c>
      <c r="CC11" s="223"/>
      <c r="EM11" s="235">
        <f>MIN(EM24:GT24)</f>
        <v>0</v>
      </c>
      <c r="EN11" s="523" t="s">
        <v>243</v>
      </c>
      <c r="EO11" s="234"/>
      <c r="EP11" s="234"/>
      <c r="EQ11" s="234"/>
    </row>
    <row r="12" spans="1:202" ht="20.25" customHeight="1" thickTop="1" thickBot="1" x14ac:dyDescent="0.35">
      <c r="B12" s="253"/>
      <c r="C12" s="44"/>
      <c r="E12" s="1117" t="s">
        <v>118</v>
      </c>
      <c r="F12" s="690"/>
      <c r="G12" s="101"/>
      <c r="H12" s="101"/>
      <c r="I12" s="101"/>
      <c r="J12" s="101"/>
      <c r="K12" s="360" t="s">
        <v>596</v>
      </c>
      <c r="L12" s="309" t="s">
        <v>631</v>
      </c>
      <c r="M12" s="105" t="str">
        <f>BF4</f>
        <v>kPa</v>
      </c>
      <c r="N12" s="938"/>
      <c r="O12" s="257"/>
      <c r="R12" s="706">
        <f>IF(N$12&lt;&gt;"",N$12,IF(AND(N$12="",P9=4),600/$BE$11,IF(AND(N$12="",P9=1),600/$BE$11,IF(AND(N$12="",OR(P9=2,P9=3)),600/$BE$11,""))))</f>
        <v>600</v>
      </c>
      <c r="S12" s="314" t="str">
        <f>IF(N12&lt;&gt;"","Valor da pressão máxima de abastecimento da rede fixado pelo utilizador.",IF(P9=4,"Recomenda-se um valor máximo igual a 600 kPa (6 bar), compatível com os meios utilizados pelos bombeiros.",IF(AND(P9=1,N12=""),"Recomenda-se um valor máximo de 600 kPa (6 bar) como valor inicial para selecção da fonte de alimentação.",IF(AND(OR(P9=2,P9=3),N12=""),"Por defeito, estabelece um valor de 600 kPa (6 bar).",""))))</f>
        <v>Recomenda-se um valor máximo de 600 kPa (6 bar) como valor inicial para selecção da fonte de alimentação.</v>
      </c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7"/>
      <c r="AK12" s="7"/>
      <c r="AL12" s="7"/>
      <c r="AN12" s="877"/>
      <c r="AO12" s="768" t="s">
        <v>642</v>
      </c>
      <c r="AP12" s="339" t="str">
        <f>IF(AND(AU17="",OR(P9=1,P9=2,P9=3)),"? m.c.a.",IF(AND(AZ20&lt;&gt;"",AU17&gt;0,OR(P9=1,P9=2,P9=3)),ROUND(AU12,1)&amp;" m.c.a.","Não Aplicável"))</f>
        <v>Não Aplicável</v>
      </c>
      <c r="AS12" s="4"/>
      <c r="AT12" s="309" t="s">
        <v>423</v>
      </c>
      <c r="AU12" s="291" t="str">
        <f>IF(OR(AR17="",AR17&lt;=0,AZ20=""),"",10.33-AR17-AZ20*BG11-0.43-0.5)</f>
        <v/>
      </c>
      <c r="CC12" s="224"/>
      <c r="EL12" s="1">
        <v>1</v>
      </c>
      <c r="EM12" s="225">
        <f>IF(MAX(EM24:GT24)=MIN(EM24:GT24),$EV$12,IF(OR($ES12="erro",$ES13="erro",$ES14="erro"),"",$EN$12))</f>
        <v>0</v>
      </c>
      <c r="EN12" s="226" t="str">
        <f>IF(EO12&lt;&gt;"",EO12,IF(EO13&lt;&gt;"",EO13,IF(EO14&lt;&gt;"",EO14,"")))</f>
        <v/>
      </c>
      <c r="EO12" s="227" t="str">
        <f>IF(EP12&lt;&gt;"",EP12,IF(EQ12&lt;&gt;"",EQ12,IF(ER12&lt;&gt;"",ER12,"")))</f>
        <v/>
      </c>
      <c r="EP12" s="228" t="str">
        <f>IF(EM21&lt;&gt;"",EM21,IF(EN21&lt;&gt;"",EN21,IF(EO21&lt;&gt;"",EO21,IF(EP21&lt;&gt;"",EP21,IF(EQ21&lt;&gt;"",EQ21,IF(ER21&lt;&gt;"",ER21,IF(ES21&lt;&gt;"",ES21,"")))))))</f>
        <v/>
      </c>
      <c r="EQ12" s="228" t="str">
        <f>IF(ET21&lt;&gt;"",ET21,IF(EU21&lt;&gt;"",EU21,IF(EV21&lt;&gt;"",EV21,IF(EW21&lt;&gt;"",EW21,IF(EX21&lt;&gt;"",EX21,IF(EY21&lt;&gt;"",EY21,IF(EZ21&lt;&gt;"",EZ21,"")))))))</f>
        <v/>
      </c>
      <c r="ER12" s="228" t="str">
        <f>IF(FA21&lt;&gt;"",FA21,IF(FB21&lt;&gt;"",FB21,IF(FC21&lt;&gt;"",FC21,IF(FD21&lt;&gt;"",FD21,IF(FE21&lt;&gt;"",FE21,IF(FF21&lt;&gt;"",FF21,""))))))</f>
        <v/>
      </c>
      <c r="ES12" s="229" t="str">
        <f>IF($EN$12=$G27,"erro",IF($EN$12=$G28,"erro",IF($EN$12=$G29,"erro",IF($EN$12=$G30,"erro",IF($EN$12=$G31,"erro",IF($EN$12=$G32,"erro",IF($EN$12=$G33,"erro",IF($EN$12=$G34,"erro",IF($EN$12=$G35,"erro",IF($EN$12=$G36,"erro",IF($EN$12=$G37,"erro",IF($EN$12=$G38,"erro",IF($EN$12=$G39,"erro",IF($EN$12=$G40,"erro",IF($EN$12=$G41,"erro",IF($EN$12=$G42,"erro",IF($EN$12=$G43,"erro",IF($EN$12=$G44,"erro",IF($EN$12=$G45,"erro",IF($EN$12=$G46,"erro",""))))))))))))))))))))</f>
        <v>erro</v>
      </c>
      <c r="EU12" s="238">
        <f>IF($EN$12=$G27,$F27,IF($EN$12=$G28,$F28,IF($EN$12=$G29,$F29,IF($EN$12=$G30,$F30,IF($EN$12=$G31,$F31,IF($EN$12=$G32,$F32,IF($EN$12=$G33,$F33,IF($EN$12=$G34,$F34,IF($EN$12=$G35,$F35,IF($EN$12=$G36,$F36,IF($EN$12=$G37,$F37,IF($EN$12=$G38,$F38,IF($EN$12=$G39,$F39,IF($EN$12=$G40,$F40,IF($EN$12=$G41,$F41,IF($EN$12=$G42,$F42,IF($EN$12=$G43,$F43,IF($EN$12=$G44,$F44,IF($EN$12=$G45,$F45,IF($EN$12=$G46,$F46,""))))))))))))))))))))</f>
        <v>0</v>
      </c>
      <c r="EV12" s="238">
        <f>IF(EU12&lt;&gt;"",EU12,IF(EU13&lt;&gt;"",EU13,IF(EU14&lt;&gt;"",EU14,"")))</f>
        <v>0</v>
      </c>
    </row>
    <row r="13" spans="1:202" ht="18" customHeight="1" thickTop="1" thickBot="1" x14ac:dyDescent="0.55000000000000004">
      <c r="B13" s="254"/>
      <c r="C13" s="45"/>
      <c r="D13" s="345" t="str">
        <f>IF($R13="","",MIN(CEILING($R$13/2,1),4))</f>
        <v/>
      </c>
      <c r="E13" s="1114" t="s">
        <v>120</v>
      </c>
      <c r="F13" s="690"/>
      <c r="G13" s="101"/>
      <c r="H13" s="101"/>
      <c r="I13" s="101"/>
      <c r="J13" s="101"/>
      <c r="K13" s="360" t="s">
        <v>586</v>
      </c>
      <c r="L13" s="390" t="s">
        <v>632</v>
      </c>
      <c r="M13" s="258" t="s">
        <v>95</v>
      </c>
      <c r="N13" s="712"/>
      <c r="O13" s="257"/>
      <c r="R13" s="259" t="str">
        <f>IF(OR(N13="",N13=0),"",N13)</f>
        <v/>
      </c>
      <c r="S13" s="1182" t="str">
        <f>IF(AND(R13="",MAX(H27:I46,H67:I106)&lt;&gt;0),"Atenção: Indicar o número total de B.I. existentes na rede contra incêndios.",IF(AND($R$13&lt;&gt;"",$N$14&lt;&gt;"",$N$14&gt;$R$13),"Atenção: O número de B.I. funcionando em simultâneo não pode ser superior ao número de B.I. existentes.",IF(AND($R$13&lt;&gt;"",$N$14&lt;&gt;"",$N$14&lt;$D$13),"Atenção: a instalação deve alimentar simultaneamente pelo menos 50% das B.I. existentes num máximo de 4.","")))</f>
        <v/>
      </c>
      <c r="T13" s="257"/>
      <c r="AJ13" s="7"/>
      <c r="AK13" s="876"/>
      <c r="AL13" s="876"/>
      <c r="AM13" s="726"/>
      <c r="AN13" s="758" t="str">
        <f>"Volume do reservatório ("&amp;AX13&amp;" min.) :"</f>
        <v>Volume do reservatório (60 min.) :</v>
      </c>
      <c r="AO13" s="1079" t="s">
        <v>643</v>
      </c>
      <c r="AP13" s="1174" t="str">
        <f>IF(AND(AU13=0,OR(P9=1,P9=2,P9=3)),"? m³",ROUND(AU13,$BB$5)&amp;" "&amp;AT13)</f>
        <v>? m³</v>
      </c>
      <c r="AQ13" s="1048"/>
      <c r="AR13" s="942"/>
      <c r="AT13" s="309" t="s">
        <v>499</v>
      </c>
      <c r="AU13" s="861">
        <f>AV13/1000</f>
        <v>0</v>
      </c>
      <c r="AV13" s="860">
        <f>AX13*AZ13</f>
        <v>0</v>
      </c>
      <c r="AW13" s="334" t="s">
        <v>502</v>
      </c>
      <c r="AX13" s="873">
        <f>IF(AR13="",60,AR13)</f>
        <v>60</v>
      </c>
      <c r="AY13" s="334" t="s">
        <v>501</v>
      </c>
      <c r="AZ13" s="291">
        <f>BB13*BE10</f>
        <v>0</v>
      </c>
      <c r="BA13" s="334" t="s">
        <v>500</v>
      </c>
      <c r="BB13" s="291">
        <f>IF(OR(AU10="",AU10=0),0,IF(OR('Curvas da Instalação'!D37="",'Curvas da Instalação'!D37&lt;=1.05*'Cálc. RIA, Rede Húmida ou Seca'!AU10),'Cálc. RIA, Rede Húmida ou Seca'!AU10*1.4,MAX(AU10*1.4,'Curvas da Instalação'!D37)))</f>
        <v>0</v>
      </c>
      <c r="BC13" s="1" t="str">
        <f>AT10</f>
        <v>l/min</v>
      </c>
      <c r="CC13" s="224"/>
      <c r="EL13" s="1">
        <v>2</v>
      </c>
      <c r="EO13" s="227" t="str">
        <f>IF(EP13&lt;&gt;"",EP13,IF(EQ13&lt;&gt;"",EQ13,IF(ER13&lt;&gt;"",ER13,"")))</f>
        <v/>
      </c>
      <c r="EP13" s="228" t="str">
        <f>IF(EM22&lt;&gt;"",EM22,IF(EN22&lt;&gt;"",EN22,IF(EO22&lt;&gt;"",EO22,IF(EP22&lt;&gt;"",EP22,IF(EQ22&lt;&gt;"",EQ22,IF(ER22&lt;&gt;"",ER22,IF(ES22&lt;&gt;"",ES22,"")))))))</f>
        <v/>
      </c>
      <c r="EQ13" s="228" t="str">
        <f>IF(ET22&lt;&gt;"",ET22,IF(EU22&lt;&gt;"",EU22,IF(EV22&lt;&gt;"",EV22,IF(EW22&lt;&gt;"",EW22,IF(EX22&lt;&gt;"",EX22,IF(EY22&lt;&gt;"",EY22,IF(EZ22&lt;&gt;"",EZ22,"")))))))</f>
        <v/>
      </c>
      <c r="ER13" s="228" t="str">
        <f>IF(FA22&lt;&gt;"",FA22,IF(FB22&lt;&gt;"",FB22,IF(FC22&lt;&gt;"",FC22,IF(FD22&lt;&gt;"",FD22,IF(FE22&lt;&gt;"",FE22,IF(FF22&lt;&gt;"",FF22,""))))))</f>
        <v/>
      </c>
      <c r="ES13" s="229" t="str">
        <f>IF($EN$12=$G67,"erro",IF($EN$12=$G68,"erro",IF($EN$12=$G69,"erro",IF($EN$12=$G70,"erro",IF($EN$12=$G71,"erro",IF($EN$12=$G72,"erro",IF($EN$12=$G73,"erro",IF($EN$12=$G74,"erro",IF($EN$12=$G75,"erro",IF($EN$12=$G76,"erro",IF($EN$12=$G77,"erro",IF($EN$12=$G78,"erro",IF($EN$12=$G79,"erro",IF($EN$12=$G80,"erro",IF($EN$12=$G81,"erro",IF($EN$12=$G82,"erro",IF($EN$12=$G83,"erro",IF($EN$12=$G84,"erro",IF($EN$12=$G85,"erro",IF($EN$12=$G86,"erro",""))))))))))))))))))))</f>
        <v>erro</v>
      </c>
      <c r="EU13" s="229">
        <f>IF($EN$12=$G67,$F67,IF($EN$12=$G68,$F68,IF($EN$12=$G69,$F69,IF($EN$12=$G70,$F70,IF($EN$12=$G71,$F71,IF($EN$12=$G72,$F72,IF($EN$12=$G73,$F73,IF($EN$12=$G74,$F74,IF($EN$12=$G75,$F75,IF($EN$12=$G76,$F76,IF($EN$12=$G77,$F77,IF($EN$12=$G78,$F78,IF($EN$12=$G79,$F79,IF($EN$12=$G80,$F80,IF($EN$12=$G81,$F81,IF($EN$12=$G82,$F82,IF($EN$12=$G83,$F83,IF($EN$12=$G84,$F84,IF($EN$12=$G85,$F85,IF($EN$12=$G86,$F86,""))))))))))))))))))))</f>
        <v>0</v>
      </c>
    </row>
    <row r="14" spans="1:202" ht="18" customHeight="1" thickTop="1" thickBot="1" x14ac:dyDescent="0.55000000000000004">
      <c r="B14" s="254"/>
      <c r="C14" s="45"/>
      <c r="D14" s="347"/>
      <c r="E14" s="1114" t="s">
        <v>121</v>
      </c>
      <c r="F14" s="102"/>
      <c r="G14" s="101"/>
      <c r="H14" s="101"/>
      <c r="I14" s="101"/>
      <c r="J14" s="101"/>
      <c r="K14" s="360" t="str">
        <f>IF(I25="","N.º máximo de B.I. abastecidas em simultâneo :","N.º máx. de B.I. de cada tipo abast. em simultâneo :")</f>
        <v>N.º máximo de B.I. abastecidas em simultâneo :</v>
      </c>
      <c r="L14" s="390" t="s">
        <v>633</v>
      </c>
      <c r="M14" s="258" t="s">
        <v>95</v>
      </c>
      <c r="N14" s="938"/>
      <c r="O14" s="257"/>
      <c r="R14" s="260">
        <f>IF(N$14&lt;&gt;"",N$14,IF(AND(N$14="",$R$13&lt;&gt;"",OR(P9=1,P9=2,P9=3,P9=4)),$D$13,IF(AND(N$14&lt;&gt;"",$R$13&lt;&gt;"",N$14&lt;=$R$13,N$14&gt;=$D$13),N$14,IF(AND(N$14&lt;&gt;"",$R$13&lt;&gt;"",N$14&lt;&gt;$R$13),$D$13,4))))</f>
        <v>4</v>
      </c>
      <c r="S14" s="256" t="str">
        <f>IF(AND(R14=4,I25=""),"Por defeito, a rede deve alimentar simultaneamente 50% das B.I. existentes num máximo de 4.",IF(I25&lt;&gt;"","A rede R.I. Mista alimentará simultaneamente um máximo de "&amp;R14&amp;" B.I. de cada tipo usado.","A rede alimentará simultaneamente um máximo de "&amp;R14&amp;" B.I. do tipo usado (fixado pelo utilizador)."))</f>
        <v>Por defeito, a rede deve alimentar simultaneamente 50% das B.I. existentes num máximo de 4.</v>
      </c>
      <c r="T14" s="255"/>
      <c r="U14" s="255"/>
      <c r="V14" s="256"/>
      <c r="W14" s="256"/>
      <c r="X14" s="256"/>
      <c r="Y14" s="256"/>
      <c r="Z14" s="73"/>
      <c r="AA14" s="73"/>
      <c r="AB14" s="73"/>
      <c r="AC14" s="73"/>
      <c r="AD14" s="73"/>
      <c r="AE14" s="73"/>
      <c r="AF14" s="73"/>
      <c r="AG14" s="73"/>
      <c r="AH14" s="736"/>
      <c r="AK14" s="1239" t="str">
        <f>IF(AND(AU5&lt;&gt;"",AU10&lt;&gt;0),"Avaliação global:","")</f>
        <v/>
      </c>
      <c r="AL14" s="1240"/>
      <c r="AM14" s="1237" t="str">
        <f>IF(J23=" Erro: L não pode ser inferior a h","Verificar Não Conformidades",IF(AND(S13="",AU5&lt;&gt;"",$AW$9="",$AT$26=0,AU10&lt;&gt;0,MIN(H27:I46,H67:I106)=1),"Dimensionamento Conforme",IF($AW$9&lt;&gt;"","Valor(es) Superior(es) ao Permitido",IF(OR(S13&lt;&gt;"",AND(AT26&gt;=100,AT26&lt;10000),AND(MIN(H27:I46,H67:I106)&lt;&gt;1,MIN(H27:I46,H67:I106)&lt;&gt;0)),"Introdução de dados em curso",IF(OR(S13&lt;&gt;"",AT26&gt;=10000,AND(MIN(H27:I46,H67:I106)&lt;&gt;1,MIN(H27:I46,H67:I106)&lt;&gt;0)),"Erros na codificação dos troços",IF($AT$26&gt;=1,"Verificar Não Conformidades",""))))))</f>
        <v/>
      </c>
      <c r="AN14" s="1238"/>
      <c r="AO14" s="1238"/>
      <c r="AP14" s="1238"/>
      <c r="AQ14" s="1238"/>
      <c r="AR14" s="1238"/>
      <c r="AS14" s="4"/>
      <c r="CC14" s="223"/>
      <c r="EL14" s="1">
        <v>3</v>
      </c>
      <c r="EO14" s="227" t="str">
        <f>IF(EP14&lt;&gt;"",EP14,IF(EQ14&lt;&gt;"",EQ14,IF(ER14&lt;&gt;"",ER14,"")))</f>
        <v/>
      </c>
      <c r="EP14" s="228" t="str">
        <f>IF(EM23&lt;&gt;"",EM23,IF(EN23&lt;&gt;"",EN23,IF(EO23&lt;&gt;"",EO23,IF(EP23&lt;&gt;"",EP23,IF(EQ23&lt;&gt;"",EQ23,IF(ER23&lt;&gt;"",ER23,IF(ES23&lt;&gt;"",ES23,"")))))))</f>
        <v/>
      </c>
      <c r="EQ14" s="228" t="str">
        <f>IF(ET23&lt;&gt;"",ET23,IF(EU23&lt;&gt;"",EU23,IF(EV23&lt;&gt;"",EV23,IF(EW23&lt;&gt;"",EW23,IF(EX23&lt;&gt;"",EX23,IF(EY23&lt;&gt;"",EY23,IF(EZ23&lt;&gt;"",EZ23,"")))))))</f>
        <v/>
      </c>
      <c r="ER14" s="228" t="str">
        <f>IF(FA23&lt;&gt;"",FA23,IF(FB23&lt;&gt;"",FB23,IF(FC23&lt;&gt;"",FC23,IF(FD23&lt;&gt;"",FD23,IF(FE23&lt;&gt;"",FE23,IF(FF23&lt;&gt;"",FF23,""))))))</f>
        <v/>
      </c>
      <c r="ES14" s="229" t="str">
        <f>IF($EN$12=$G87,"erro",IF($EN$12=$G88,"erro",IF($EN$12=$G89,"erro",IF($EN$12=$G90,"erro",IF($EN$12=$G91,"erro",IF($EN$12=$G92,"erro",IF($EN$12=$G93,"erro",IF($EN$12=$G94,"erro",IF($EN$12=$G95,"erro",IF($EN$12=$G96,"erro",IF($EN$12=$G97,"erro",IF($EN$12=$G98,"erro",IF($EN$12=$G99,"erro",IF($EN$12=$G100,"erro",IF($EN$12=$G101,"erro",IF($EN$12=$G102,"erro",IF($EN$12=$G103,"erro",IF($EN$12=$G104,"erro",IF($EN$12=$G105,"erro",IF($EN$12=$G106,"erro",""))))))))))))))))))))</f>
        <v>erro</v>
      </c>
      <c r="EU14" s="229">
        <f>IF($EN$12=$G87,$F87,IF($EN$12=$G88,$F88,IF($EN$12=$G89,$F89,IF($EN$12=$G90,$F90,IF($EN$12=$G91,$F91,IF($EN$12=$G92,$F92,IF($EN$12=$G93,$F93,IF($EN$12=$G94,$F94,IF($EN$12=$G95,$F95,IF($EN$12=$G96,$F96,IF($EN$12=$G97,$F97,IF($EN$12=$G98,$F98,IF($EN$12=$G99,$F99,IF($EN$12=$G100,$F100,IF($EN$12=$G101,$F101,IF($EN$12=$G102,$F102,IF($EN$12=$G103,$F103,IF($EN$12=$G104,$F104,IF($EN$12=$G105,$F105,IF($EN$12=$G106,$F106,""))))))))))))))))))))</f>
        <v>0</v>
      </c>
    </row>
    <row r="15" spans="1:202" ht="17.25" customHeight="1" thickTop="1" thickBot="1" x14ac:dyDescent="0.55000000000000004">
      <c r="B15" s="253"/>
      <c r="C15" s="44"/>
      <c r="D15" s="346"/>
      <c r="E15" s="1114" t="s">
        <v>253</v>
      </c>
      <c r="F15" s="298"/>
      <c r="G15" s="73"/>
      <c r="H15" s="73"/>
      <c r="I15" s="73"/>
      <c r="J15" s="73"/>
      <c r="K15" s="360" t="str">
        <f>IF(R15=6,"Velocidade de escoamento admissível - EN 12845 :", "Velocidade admissível imposta pelo utilizador :")</f>
        <v>Velocidade de escoamento admissível - EN 12845 :</v>
      </c>
      <c r="L15" s="1155" t="s">
        <v>634</v>
      </c>
      <c r="M15" s="309" t="s">
        <v>53</v>
      </c>
      <c r="N15" s="1049"/>
      <c r="R15" s="670">
        <f>IF(OR(N15="",N15=0),6,N15)</f>
        <v>6</v>
      </c>
      <c r="S15" s="321" t="str">
        <f>IF(R15=6,"Por defeito, adopta-se de um valor máximo igual a 6,0 m/s (com um mínimo de 0,5 m/s).","Valor da velocidade de escoamento admissível fixado pelo utilizador (com um mínimo de 0,5 m/s).")</f>
        <v>Por defeito, adopta-se de um valor máximo igual a 6,0 m/s (com um mínimo de 0,5 m/s).</v>
      </c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J15" s="103"/>
      <c r="AK15" s="730"/>
      <c r="AL15" s="730"/>
      <c r="AM15" s="1050" t="s">
        <v>455</v>
      </c>
      <c r="AN15" s="954"/>
      <c r="AO15" s="1080" t="s">
        <v>644</v>
      </c>
      <c r="AP15" s="1081" t="str">
        <f>IF(AU15="","? m",ROUND(AU15,1)&amp;" mm ("&amp;AV15&amp;")")</f>
        <v>? m</v>
      </c>
      <c r="AQ15" s="1081"/>
      <c r="AR15" s="1082"/>
      <c r="AT15" s="711" t="s">
        <v>39</v>
      </c>
      <c r="AU15" s="729" t="str">
        <f>IF(OR(MAX(Y27:Y46,Y67:Y106)="",MAX(Y27:Y46,Y67:Y106)=0),"",IF(AN15="",MAX(MAX(Y27:Y46,Y67:Y106),BI18),IF(AND(OR(AN15="x",AN15&lt;&gt;""),MAX(Y27:Y46,Y67:Y106)=27.3),36,IF(AND(OR(AN15="x",AN15&lt;&gt;""),MAX(Y27:Y46,Y67:Y106)=36),41.9,IF(AND(OR(AN15="x",AN15&lt;&gt;""),MAX(Y27:Y46,Y67:Y106)=41.9),53.1,IF(AND(OR(AN15="x",AN15&lt;&gt;""),MAX(Y27:Y46,Y67:Y106)=53.1),68.9,IF(AND(OR(AN15="x",AN15&lt;&gt;""),MAX(Y27:Y46,Y67:Y106)=68.9),80.9,IF(AND(OR(AN15="x",AN15&lt;&gt;""),MAX(Y27:Y46,Y67:Y106)=80.9),105.3,IF(AND(OR(AN15="x",AN15&lt;&gt;""),MAX(Y27:Y46,Y67:Y106)=105.3),129.7,IF(AND(OR(AN15="x",AN15&lt;&gt;""),MAX(Y27:Y46,Y67:Y106)=129.7),155.1,IF(AND(OR(AN15="x",AN15&lt;&gt;""),MAX(Y27:Y46,Y67:Y106)=155.1),206.5,IF(AND(OR(AN15="x",AN15&lt;&gt;""),MAX(Y27:Y46,Y67:Y106)=206.5),260.4,IF(AND(OR(AN15="x",AN15&lt;&gt;""),MAX(Y27:Y46,Y67:Y106)=260.4),311.3,311.3)))))))))))))</f>
        <v/>
      </c>
      <c r="AV15" s="735" t="str">
        <f>IF(AU15="","",LOOKUP(AU15,'Quadro 1'!$G$9:$G$23,'Quadro 1'!$C$9:$C$23))</f>
        <v/>
      </c>
      <c r="CC15" s="224"/>
    </row>
    <row r="16" spans="1:202" ht="18.75" customHeight="1" thickTop="1" thickBot="1" x14ac:dyDescent="0.55000000000000004">
      <c r="B16" s="254"/>
      <c r="C16" s="45"/>
      <c r="D16" s="347"/>
      <c r="E16" s="1114" t="s">
        <v>124</v>
      </c>
      <c r="F16" s="296"/>
      <c r="G16" s="99"/>
      <c r="H16" s="99"/>
      <c r="I16" s="101"/>
      <c r="J16" s="101"/>
      <c r="K16" s="360" t="s">
        <v>582</v>
      </c>
      <c r="L16" s="1155" t="s">
        <v>635</v>
      </c>
      <c r="M16" s="105" t="s">
        <v>96</v>
      </c>
      <c r="N16" s="975"/>
      <c r="O16" s="257"/>
      <c r="R16" s="261">
        <f>IF(AND(N$16&lt;&gt;"",SUM(L27:L46,L67:L106)=0),N$16,IF(AND(N$16="",P9=1,SUM(L27:L46,L67:L106)=0),0.25,IF(AND(N$16="",OR(P9=2,P9=3),SUM(L27:L46,L67:L106)=0),0.25,IF(AND(N$16="",P9=4,SUM(L27:L46,L67:L106)=0),0.25,0))))</f>
        <v>0.25</v>
      </c>
      <c r="S16" s="154" t="str">
        <f>IF(OR(SUM(L27:L46)&lt;&gt;0,SUM(L67:L106)&lt;&gt;0),"Perdas de carga locais estimadas através do método dos comprimentos equivalentes.","Para cálculo do comprimento equivalente recomenda-se a adopção de um valor igual 25%.")</f>
        <v>Para cálculo do comprimento equivalente recomenda-se a adopção de um valor igual 25%.</v>
      </c>
      <c r="T16" s="255"/>
      <c r="U16" s="255"/>
      <c r="V16" s="256"/>
      <c r="W16" s="256"/>
      <c r="X16" s="256"/>
      <c r="Y16" s="256"/>
      <c r="Z16" s="73"/>
      <c r="AA16" s="73"/>
      <c r="AB16" s="73"/>
      <c r="AC16" s="73"/>
      <c r="AD16" s="73"/>
      <c r="AE16" s="73"/>
      <c r="AF16" s="73"/>
      <c r="AG16" s="73"/>
      <c r="AI16" s="472"/>
      <c r="AK16" s="323"/>
      <c r="AL16" s="323"/>
      <c r="AM16" s="73"/>
      <c r="AN16" s="1051" t="s">
        <v>590</v>
      </c>
      <c r="AO16" s="1083" t="s">
        <v>645</v>
      </c>
      <c r="AP16" s="1084" t="str">
        <f>IF(AND(AU16="",OR(P9=1,P9=2,P9=3)),"? m",IF(AU16="","",ROUND(AU16,2)&amp;" m"))</f>
        <v>? m</v>
      </c>
      <c r="AQ16" s="1085"/>
      <c r="AR16" s="759"/>
      <c r="AT16" s="494" t="s">
        <v>40</v>
      </c>
      <c r="AU16" s="770" t="str">
        <f>IF(AR16="","",IF(AR16&gt;=0,AR16,""))</f>
        <v/>
      </c>
      <c r="AV16" s="800" t="str">
        <f>IF(OR(AU15="",AU10=""),"",((AU10/(60/$BE$10))/1000)/((PI()*(AU15/1000)^2)/4))</f>
        <v/>
      </c>
      <c r="AW16" s="800" t="str">
        <f>IF(OR(AU15="",MIN(R27:R46,R67:R106)=0),"",((MIN(R27:R46,R67:R106)/(60/$BE$10))/1000)/((PI()*(AU15/1000)^2)/4))</f>
        <v/>
      </c>
      <c r="AX16" s="334" t="s">
        <v>575</v>
      </c>
      <c r="CC16" s="224"/>
      <c r="EJ16" s="806"/>
      <c r="EK16" s="807" t="s">
        <v>470</v>
      </c>
      <c r="EL16" s="776" t="str">
        <f>IF(60-COUNTBLANK(EM17:GT17)=0,"",60-COUNTBLANK(EM17:GT17))</f>
        <v/>
      </c>
      <c r="EM16" s="774">
        <v>1</v>
      </c>
      <c r="EN16" s="774">
        <v>2</v>
      </c>
      <c r="EO16" s="774">
        <v>3</v>
      </c>
      <c r="EP16" s="774">
        <v>4</v>
      </c>
      <c r="EQ16" s="774">
        <v>5</v>
      </c>
      <c r="ER16" s="774">
        <v>6</v>
      </c>
      <c r="ES16" s="774">
        <v>7</v>
      </c>
      <c r="ET16" s="774">
        <v>8</v>
      </c>
      <c r="EU16" s="774">
        <v>9</v>
      </c>
      <c r="EV16" s="774">
        <v>10</v>
      </c>
      <c r="EW16" s="774">
        <v>11</v>
      </c>
      <c r="EX16" s="774">
        <v>12</v>
      </c>
      <c r="EY16" s="774">
        <v>13</v>
      </c>
      <c r="EZ16" s="774">
        <v>14</v>
      </c>
      <c r="FA16" s="774">
        <v>15</v>
      </c>
      <c r="FB16" s="774">
        <v>16</v>
      </c>
      <c r="FC16" s="774">
        <v>17</v>
      </c>
      <c r="FD16" s="774">
        <v>18</v>
      </c>
      <c r="FE16" s="774">
        <v>19</v>
      </c>
      <c r="FF16" s="774">
        <v>20</v>
      </c>
      <c r="FG16" s="774">
        <v>21</v>
      </c>
      <c r="FH16" s="774">
        <v>22</v>
      </c>
      <c r="FI16" s="774">
        <v>23</v>
      </c>
      <c r="FJ16" s="774">
        <v>24</v>
      </c>
      <c r="FK16" s="774">
        <v>25</v>
      </c>
      <c r="FL16" s="774">
        <v>26</v>
      </c>
      <c r="FM16" s="774">
        <v>27</v>
      </c>
      <c r="FN16" s="774">
        <v>28</v>
      </c>
      <c r="FO16" s="774">
        <v>29</v>
      </c>
      <c r="FP16" s="774">
        <v>30</v>
      </c>
      <c r="FQ16" s="774">
        <v>31</v>
      </c>
      <c r="FR16" s="774">
        <v>32</v>
      </c>
      <c r="FS16" s="774">
        <v>33</v>
      </c>
      <c r="FT16" s="774">
        <v>34</v>
      </c>
      <c r="FU16" s="774">
        <v>35</v>
      </c>
      <c r="FV16" s="774">
        <v>36</v>
      </c>
      <c r="FW16" s="774">
        <v>37</v>
      </c>
      <c r="FX16" s="774">
        <v>38</v>
      </c>
      <c r="FY16" s="774">
        <v>39</v>
      </c>
      <c r="FZ16" s="774">
        <v>40</v>
      </c>
      <c r="GA16" s="774">
        <v>41</v>
      </c>
      <c r="GB16" s="774">
        <v>42</v>
      </c>
      <c r="GC16" s="774">
        <v>43</v>
      </c>
      <c r="GD16" s="774">
        <v>44</v>
      </c>
      <c r="GE16" s="774">
        <v>45</v>
      </c>
      <c r="GF16" s="774">
        <v>46</v>
      </c>
      <c r="GG16" s="774">
        <v>47</v>
      </c>
      <c r="GH16" s="774">
        <v>48</v>
      </c>
      <c r="GI16" s="774">
        <v>49</v>
      </c>
      <c r="GJ16" s="774">
        <v>50</v>
      </c>
      <c r="GK16" s="774">
        <v>51</v>
      </c>
      <c r="GL16" s="774">
        <v>52</v>
      </c>
      <c r="GM16" s="774">
        <v>53</v>
      </c>
      <c r="GN16" s="774">
        <v>54</v>
      </c>
      <c r="GO16" s="774">
        <v>55</v>
      </c>
      <c r="GP16" s="774">
        <v>56</v>
      </c>
      <c r="GQ16" s="774">
        <v>57</v>
      </c>
      <c r="GR16" s="774">
        <v>58</v>
      </c>
      <c r="GS16" s="774">
        <v>59</v>
      </c>
      <c r="GT16" s="774">
        <v>60</v>
      </c>
    </row>
    <row r="17" spans="1:461" ht="17.25" customHeight="1" thickTop="1" thickBot="1" x14ac:dyDescent="0.35">
      <c r="B17" s="254"/>
      <c r="C17" s="45"/>
      <c r="D17" s="347"/>
      <c r="E17" s="1114" t="s">
        <v>225</v>
      </c>
      <c r="L17" s="310"/>
      <c r="M17" s="320" t="s">
        <v>595</v>
      </c>
      <c r="N17" s="937"/>
      <c r="R17" s="262" t="str">
        <f>IF(OR(N17="x",N17&lt;&gt;""),"  Dimensionamento efectuado com base na fórmula de Flamant.","  Dimensionamento efectuado com base na fórmula de Hazen &amp; Williams.")</f>
        <v xml:space="preserve">  Dimensionamento efectuado com base na fórmula de Hazen &amp; Williams.</v>
      </c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73"/>
      <c r="AF17" s="73"/>
      <c r="AG17" s="73"/>
      <c r="AI17" s="472"/>
      <c r="AK17" s="323"/>
      <c r="AL17" s="323"/>
      <c r="AM17" s="73"/>
      <c r="AN17" s="360" t="s">
        <v>592</v>
      </c>
      <c r="AO17" s="1086" t="s">
        <v>647</v>
      </c>
      <c r="AP17" s="1173" t="str">
        <f>IF(AND(AU17=0,AR17="",OR(P9=1,P9=2,P9=3)),"? m",IF(AU17="","",ROUND(AU17,2)&amp;" m"))</f>
        <v>? m</v>
      </c>
      <c r="AQ17" s="1085"/>
      <c r="AR17" s="759"/>
      <c r="AT17" s="724" t="s">
        <v>40</v>
      </c>
      <c r="AU17" s="770">
        <f>IF(AR17="",0,IF(AR17&lt;&gt;"",AR17,""))</f>
        <v>0</v>
      </c>
      <c r="AV17" s="729" t="str">
        <f>IF(OR(MAX(Y27:Y46,Y67:Y106)="",MAX(Y27:Y46,Y67:Y106)=0),"",MAX(Y27:Y46,Y67:Y106))</f>
        <v/>
      </c>
      <c r="AW17" s="743" t="str">
        <f>IF(AV17="","",LOOKUP(AV17,'Quadro 1'!$G$9:$G$23,'Quadro 1'!$C$9:$C$23))</f>
        <v/>
      </c>
      <c r="AX17" s="334" t="s">
        <v>577</v>
      </c>
      <c r="CC17" s="224"/>
      <c r="EJ17" s="806"/>
      <c r="EK17" s="808" t="s">
        <v>473</v>
      </c>
      <c r="EL17" s="813" t="str">
        <f>IF($EL$16="","",HLOOKUP(EL16,EM16:GT17,2,FALSE))</f>
        <v/>
      </c>
      <c r="EM17" s="775" t="str">
        <f t="shared" ref="EM17:FR17" si="0">IF($GO$152="","",LOOKUP($GO$152,$EB$27:$EB$86,EM27:EM86))</f>
        <v/>
      </c>
      <c r="EN17" s="775" t="str">
        <f t="shared" si="0"/>
        <v/>
      </c>
      <c r="EO17" s="775" t="str">
        <f t="shared" si="0"/>
        <v/>
      </c>
      <c r="EP17" s="775" t="str">
        <f t="shared" si="0"/>
        <v/>
      </c>
      <c r="EQ17" s="775" t="str">
        <f t="shared" si="0"/>
        <v/>
      </c>
      <c r="ER17" s="775" t="str">
        <f t="shared" si="0"/>
        <v/>
      </c>
      <c r="ES17" s="775" t="str">
        <f t="shared" si="0"/>
        <v/>
      </c>
      <c r="ET17" s="775" t="str">
        <f t="shared" si="0"/>
        <v/>
      </c>
      <c r="EU17" s="775" t="str">
        <f t="shared" si="0"/>
        <v/>
      </c>
      <c r="EV17" s="775" t="str">
        <f t="shared" si="0"/>
        <v/>
      </c>
      <c r="EW17" s="775" t="str">
        <f t="shared" si="0"/>
        <v/>
      </c>
      <c r="EX17" s="775" t="str">
        <f t="shared" si="0"/>
        <v/>
      </c>
      <c r="EY17" s="775" t="str">
        <f t="shared" si="0"/>
        <v/>
      </c>
      <c r="EZ17" s="775" t="str">
        <f t="shared" si="0"/>
        <v/>
      </c>
      <c r="FA17" s="775" t="str">
        <f t="shared" si="0"/>
        <v/>
      </c>
      <c r="FB17" s="775" t="str">
        <f t="shared" si="0"/>
        <v/>
      </c>
      <c r="FC17" s="775" t="str">
        <f t="shared" si="0"/>
        <v/>
      </c>
      <c r="FD17" s="775" t="str">
        <f t="shared" si="0"/>
        <v/>
      </c>
      <c r="FE17" s="775" t="str">
        <f t="shared" si="0"/>
        <v/>
      </c>
      <c r="FF17" s="775" t="str">
        <f t="shared" si="0"/>
        <v/>
      </c>
      <c r="FG17" s="775" t="str">
        <f t="shared" si="0"/>
        <v/>
      </c>
      <c r="FH17" s="775" t="str">
        <f t="shared" si="0"/>
        <v/>
      </c>
      <c r="FI17" s="775" t="str">
        <f t="shared" si="0"/>
        <v/>
      </c>
      <c r="FJ17" s="775" t="str">
        <f t="shared" si="0"/>
        <v/>
      </c>
      <c r="FK17" s="775" t="str">
        <f t="shared" si="0"/>
        <v/>
      </c>
      <c r="FL17" s="775" t="str">
        <f t="shared" si="0"/>
        <v/>
      </c>
      <c r="FM17" s="775" t="str">
        <f t="shared" si="0"/>
        <v/>
      </c>
      <c r="FN17" s="775" t="str">
        <f t="shared" si="0"/>
        <v/>
      </c>
      <c r="FO17" s="775" t="str">
        <f t="shared" si="0"/>
        <v/>
      </c>
      <c r="FP17" s="775" t="str">
        <f t="shared" si="0"/>
        <v/>
      </c>
      <c r="FQ17" s="775" t="str">
        <f t="shared" si="0"/>
        <v/>
      </c>
      <c r="FR17" s="775" t="str">
        <f t="shared" si="0"/>
        <v/>
      </c>
      <c r="FS17" s="775" t="str">
        <f t="shared" ref="FS17:GT17" si="1">IF($GO$152="","",LOOKUP($GO$152,$EB$27:$EB$86,FS27:FS86))</f>
        <v/>
      </c>
      <c r="FT17" s="775" t="str">
        <f t="shared" si="1"/>
        <v/>
      </c>
      <c r="FU17" s="775" t="str">
        <f t="shared" si="1"/>
        <v/>
      </c>
      <c r="FV17" s="775" t="str">
        <f t="shared" si="1"/>
        <v/>
      </c>
      <c r="FW17" s="775" t="str">
        <f t="shared" si="1"/>
        <v/>
      </c>
      <c r="FX17" s="775" t="str">
        <f t="shared" si="1"/>
        <v/>
      </c>
      <c r="FY17" s="775" t="str">
        <f t="shared" si="1"/>
        <v/>
      </c>
      <c r="FZ17" s="775" t="str">
        <f t="shared" si="1"/>
        <v/>
      </c>
      <c r="GA17" s="775" t="str">
        <f t="shared" si="1"/>
        <v/>
      </c>
      <c r="GB17" s="775" t="str">
        <f t="shared" si="1"/>
        <v/>
      </c>
      <c r="GC17" s="775" t="str">
        <f t="shared" si="1"/>
        <v/>
      </c>
      <c r="GD17" s="775" t="str">
        <f t="shared" si="1"/>
        <v/>
      </c>
      <c r="GE17" s="775" t="str">
        <f t="shared" si="1"/>
        <v/>
      </c>
      <c r="GF17" s="775" t="str">
        <f t="shared" si="1"/>
        <v/>
      </c>
      <c r="GG17" s="775" t="str">
        <f t="shared" si="1"/>
        <v/>
      </c>
      <c r="GH17" s="775" t="str">
        <f t="shared" si="1"/>
        <v/>
      </c>
      <c r="GI17" s="775" t="str">
        <f t="shared" si="1"/>
        <v/>
      </c>
      <c r="GJ17" s="775" t="str">
        <f t="shared" si="1"/>
        <v/>
      </c>
      <c r="GK17" s="775" t="str">
        <f t="shared" si="1"/>
        <v/>
      </c>
      <c r="GL17" s="775" t="str">
        <f t="shared" si="1"/>
        <v/>
      </c>
      <c r="GM17" s="775" t="str">
        <f t="shared" si="1"/>
        <v/>
      </c>
      <c r="GN17" s="775" t="str">
        <f t="shared" si="1"/>
        <v/>
      </c>
      <c r="GO17" s="775" t="str">
        <f t="shared" si="1"/>
        <v/>
      </c>
      <c r="GP17" s="775" t="str">
        <f t="shared" si="1"/>
        <v/>
      </c>
      <c r="GQ17" s="775" t="str">
        <f t="shared" si="1"/>
        <v/>
      </c>
      <c r="GR17" s="775" t="str">
        <f t="shared" si="1"/>
        <v/>
      </c>
      <c r="GS17" s="775" t="str">
        <f t="shared" si="1"/>
        <v/>
      </c>
      <c r="GT17" s="775" t="str">
        <f t="shared" si="1"/>
        <v/>
      </c>
    </row>
    <row r="18" spans="1:461" ht="18" customHeight="1" thickTop="1" thickBot="1" x14ac:dyDescent="0.55000000000000004">
      <c r="E18" s="1114" t="s">
        <v>227</v>
      </c>
      <c r="F18" s="215"/>
      <c r="G18" s="297"/>
      <c r="H18" s="297"/>
      <c r="I18" s="297"/>
      <c r="J18" s="216"/>
      <c r="K18" s="216"/>
      <c r="L18" s="437" t="s">
        <v>583</v>
      </c>
      <c r="M18" s="1156" t="str">
        <f>IF(N17="x","b","C")</f>
        <v>C</v>
      </c>
      <c r="N18" s="937"/>
      <c r="R18" s="263">
        <f>IF(AND(N17="",OR(N18="",N18=0,N18&lt;110,N18&gt;125)),ROUND(120,1),IF(AND(OR(N17="x",N17&lt;&gt;""),OR(N18="",N18=0,N18&lt;0.000185,N18&gt;0.00028)),ROUND(0.00023,5),N18))</f>
        <v>120</v>
      </c>
      <c r="S18" s="304" t="str">
        <f>IF(AND(N17="",N18&lt;&gt;120,N18&lt;&gt;""),"Atenção: O valor do factor de rugosidade recomendado para tubagens em aço é igual a 120.",IF(AND(N17="x",N18&lt;&gt;0.00023,N18&lt;&gt;""),"Atenção: O valor do factor de rugosidade recomendado para tubagens em aço é igual a 0,00023.","Valor típico da constante de rugosidade para tubagens em aço na condução de água fria."))</f>
        <v>Valor típico da constante de rugosidade para tubagens em aço na condução de água fria.</v>
      </c>
      <c r="T18" s="99"/>
      <c r="U18" s="99"/>
      <c r="V18" s="99"/>
      <c r="W18" s="99"/>
      <c r="X18" s="99"/>
      <c r="Y18" s="99"/>
      <c r="Z18" s="73"/>
      <c r="AA18" s="73"/>
      <c r="AB18" s="73"/>
      <c r="AC18" s="73"/>
      <c r="AD18" s="73"/>
      <c r="AE18" s="73"/>
      <c r="AF18" s="73"/>
      <c r="AG18" s="73"/>
      <c r="AK18" s="323"/>
      <c r="AL18" s="323"/>
      <c r="AM18" s="73"/>
      <c r="AN18" s="360" t="s">
        <v>591</v>
      </c>
      <c r="AO18" s="1083" t="s">
        <v>646</v>
      </c>
      <c r="AP18" s="1084" t="str">
        <f>IF(AND(AU18="",OR(P9=1,P9=2,P9=3),AU16=""),"? m",IF(AND(AU18="",OR(P9=1,P9=2,P9=3),R16=0),"? m",IF(AND(AU18="",OR(P9=1,P9=2,P9=3)),"",IF(AU18="","",ROUND(AU18,2)&amp;" m"))))</f>
        <v>? m</v>
      </c>
      <c r="AQ18" s="1085"/>
      <c r="AR18" s="941"/>
      <c r="AT18" s="738" t="s">
        <v>40</v>
      </c>
      <c r="AU18" s="770" t="str">
        <f>IF(AR18="","",IF(AR18&gt;=0,AR18,""))</f>
        <v/>
      </c>
      <c r="AV18" s="976">
        <f>IF(OR(AU17="",AU17=0,AU17&lt;0),1,2)</f>
        <v>1</v>
      </c>
      <c r="AW18" s="977" t="s">
        <v>570</v>
      </c>
      <c r="AX18" s="978"/>
      <c r="AY18" s="978"/>
      <c r="AZ18" s="978"/>
      <c r="BA18" s="978"/>
      <c r="BB18" s="977" t="s">
        <v>572</v>
      </c>
      <c r="BC18" s="978">
        <f>IF(AV18=1,1.8,1.5)</f>
        <v>1.8</v>
      </c>
      <c r="BD18" s="977" t="s">
        <v>53</v>
      </c>
      <c r="BE18" s="977" t="s">
        <v>576</v>
      </c>
      <c r="BF18" s="978" t="str">
        <f>IF(OR(MAX(Y27:Y46,Y67:Y106)="",MAX(Y27:Y46,Y67:Y106)=0),"",IF(AV18=1,68.9,80.9))</f>
        <v/>
      </c>
      <c r="BG18" s="977" t="s">
        <v>39</v>
      </c>
      <c r="BH18" s="987" t="s">
        <v>576</v>
      </c>
      <c r="BI18" s="988" t="str">
        <f>IF(BF18="","",MAX(BF18,BM18))</f>
        <v/>
      </c>
      <c r="BJ18" s="987" t="s">
        <v>39</v>
      </c>
      <c r="BK18" s="979" t="str">
        <f>IF(BF18="","",4.6*SQRT((AU10*1.4*$BE$10)/BC18))</f>
        <v/>
      </c>
      <c r="BL18" s="978" t="str">
        <f>IF(BK18&lt;='Quadro 1'!$G$12,'Quadro 1'!$G$12,IF(BK18&lt;='Quadro 1'!$G$13,'Quadro 1'!$G$13,IF(BK18&lt;='Quadro 1'!$G$14,'Quadro 1'!$G$14,IF(BK18&lt;='Quadro 1'!$G$15,'Quadro 1'!$G$15,IF(BK18&lt;='Quadro 1'!$G$16,'Quadro 1'!$G$16,IF(BK18&lt;='Quadro 1'!$G$17,'Quadro 1'!$G$17,""))))))</f>
        <v/>
      </c>
      <c r="BM18" s="978">
        <f>MIN(BL18,BL19)</f>
        <v>311.3</v>
      </c>
      <c r="BN18" s="977" t="s">
        <v>571</v>
      </c>
      <c r="BO18" s="978"/>
      <c r="BP18" s="978"/>
      <c r="BQ18" s="978"/>
      <c r="BR18" s="978"/>
      <c r="BS18" s="980" t="s">
        <v>573</v>
      </c>
      <c r="BT18" s="979" t="str">
        <f>IF(OR(AU15="",AU15=0,AU10=0),"",((AU10*1.4/(60/$BE$10))/1000)/((PI()*(AU15/1000)^2)/4))</f>
        <v/>
      </c>
      <c r="BU18" s="977" t="s">
        <v>53</v>
      </c>
      <c r="CC18" s="224"/>
      <c r="EJ18" s="810"/>
      <c r="EK18" s="811" t="s">
        <v>480</v>
      </c>
      <c r="EL18" s="776" t="str">
        <f>IF(60-COUNTBLANK(EM19:GT19)=0,"",60-COUNTBLANK(EM19:GT19))</f>
        <v/>
      </c>
      <c r="EM18" s="774">
        <v>1</v>
      </c>
      <c r="EN18" s="774">
        <v>2</v>
      </c>
      <c r="EO18" s="774">
        <v>3</v>
      </c>
      <c r="EP18" s="774">
        <v>4</v>
      </c>
      <c r="EQ18" s="774">
        <v>5</v>
      </c>
      <c r="ER18" s="774">
        <v>6</v>
      </c>
      <c r="ES18" s="774">
        <v>7</v>
      </c>
      <c r="ET18" s="774">
        <v>8</v>
      </c>
      <c r="EU18" s="774">
        <v>9</v>
      </c>
      <c r="EV18" s="774">
        <v>10</v>
      </c>
      <c r="EW18" s="774">
        <v>11</v>
      </c>
      <c r="EX18" s="774">
        <v>12</v>
      </c>
      <c r="EY18" s="774">
        <v>13</v>
      </c>
      <c r="EZ18" s="774">
        <v>14</v>
      </c>
      <c r="FA18" s="774">
        <v>15</v>
      </c>
      <c r="FB18" s="774">
        <v>16</v>
      </c>
      <c r="FC18" s="774">
        <v>17</v>
      </c>
      <c r="FD18" s="774">
        <v>18</v>
      </c>
      <c r="FE18" s="774">
        <v>19</v>
      </c>
      <c r="FF18" s="774">
        <v>20</v>
      </c>
      <c r="FG18" s="774">
        <v>21</v>
      </c>
      <c r="FH18" s="774">
        <v>22</v>
      </c>
      <c r="FI18" s="774">
        <v>23</v>
      </c>
      <c r="FJ18" s="774">
        <v>24</v>
      </c>
      <c r="FK18" s="774">
        <v>25</v>
      </c>
      <c r="FL18" s="774">
        <v>26</v>
      </c>
      <c r="FM18" s="774">
        <v>27</v>
      </c>
      <c r="FN18" s="774">
        <v>28</v>
      </c>
      <c r="FO18" s="774">
        <v>29</v>
      </c>
      <c r="FP18" s="774">
        <v>30</v>
      </c>
      <c r="FQ18" s="774">
        <v>31</v>
      </c>
      <c r="FR18" s="774">
        <v>32</v>
      </c>
      <c r="FS18" s="774">
        <v>33</v>
      </c>
      <c r="FT18" s="774">
        <v>34</v>
      </c>
      <c r="FU18" s="774">
        <v>35</v>
      </c>
      <c r="FV18" s="774">
        <v>36</v>
      </c>
      <c r="FW18" s="774">
        <v>37</v>
      </c>
      <c r="FX18" s="774">
        <v>38</v>
      </c>
      <c r="FY18" s="774">
        <v>39</v>
      </c>
      <c r="FZ18" s="774">
        <v>40</v>
      </c>
      <c r="GA18" s="774">
        <v>41</v>
      </c>
      <c r="GB18" s="774">
        <v>42</v>
      </c>
      <c r="GC18" s="774">
        <v>43</v>
      </c>
      <c r="GD18" s="774">
        <v>44</v>
      </c>
      <c r="GE18" s="774">
        <v>45</v>
      </c>
      <c r="GF18" s="774">
        <v>46</v>
      </c>
      <c r="GG18" s="774">
        <v>47</v>
      </c>
      <c r="GH18" s="774">
        <v>48</v>
      </c>
      <c r="GI18" s="774">
        <v>49</v>
      </c>
      <c r="GJ18" s="774">
        <v>50</v>
      </c>
      <c r="GK18" s="774">
        <v>51</v>
      </c>
      <c r="GL18" s="774">
        <v>52</v>
      </c>
      <c r="GM18" s="774">
        <v>53</v>
      </c>
      <c r="GN18" s="774">
        <v>54</v>
      </c>
      <c r="GO18" s="774">
        <v>55</v>
      </c>
      <c r="GP18" s="774">
        <v>56</v>
      </c>
      <c r="GQ18" s="774">
        <v>57</v>
      </c>
      <c r="GR18" s="774">
        <v>58</v>
      </c>
      <c r="GS18" s="774">
        <v>59</v>
      </c>
      <c r="GT18" s="774">
        <v>60</v>
      </c>
    </row>
    <row r="19" spans="1:461" ht="18" customHeight="1" thickTop="1" thickBot="1" x14ac:dyDescent="0.55000000000000004">
      <c r="E19" s="896"/>
      <c r="F19" s="896"/>
      <c r="G19" s="897"/>
      <c r="H19" s="99"/>
      <c r="I19" s="99"/>
      <c r="J19" s="99"/>
      <c r="K19" s="311"/>
      <c r="L19" s="692" t="s">
        <v>584</v>
      </c>
      <c r="M19" s="312"/>
      <c r="N19" s="437"/>
      <c r="R19" s="704" t="str">
        <f>" Caudais expressos em "&amp;BA4&amp;"."</f>
        <v xml:space="preserve"> Caudais expressos em l/min.</v>
      </c>
      <c r="S19" s="313"/>
      <c r="T19" s="99"/>
      <c r="U19" s="99"/>
      <c r="AK19" s="323"/>
      <c r="AL19" s="323"/>
      <c r="AM19" s="73"/>
      <c r="AN19" s="324" t="s">
        <v>593</v>
      </c>
      <c r="AO19" s="1087" t="s">
        <v>648</v>
      </c>
      <c r="AP19" s="1172" t="str">
        <f>IF(AU19="","? m",ROUND(AU19,2)&amp;" m")</f>
        <v>? m</v>
      </c>
      <c r="AQ19" s="1088"/>
      <c r="AR19" s="1090"/>
      <c r="AT19" s="309" t="s">
        <v>40</v>
      </c>
      <c r="AU19" s="731" t="str">
        <f>IF(AU16="","",IF(AU18="",AU16*(1+$R$16),IF(AND(AU16&lt;&gt;"",AU18&lt;&gt;""),AU16+AU18)))</f>
        <v/>
      </c>
      <c r="BL19" s="978">
        <f>IF(BK18&lt;='Quadro 1'!$G$18,'Quadro 1'!$G$18,IF(BK18&lt;='Quadro 1'!$G$19,'Quadro 1'!$G$19,IF(BK18&lt;='Quadro 1'!$G$20,'Quadro 1'!$G$20,IF(BK18&lt;='Quadro 1'!$G$21,'Quadro 1'!$G$21,IF(BK18&lt;='Quadro 1'!$G$22,'Quadro 1'!$G$22,IF(BK18&lt;='Quadro 1'!$G$23,'Quadro 1'!$G$23,'Quadro 1'!$G$23))))))</f>
        <v>311.3</v>
      </c>
      <c r="BP19" s="978"/>
      <c r="BQ19" s="978"/>
      <c r="BR19" s="978"/>
      <c r="BS19" s="980" t="s">
        <v>574</v>
      </c>
      <c r="BT19" s="979" t="str">
        <f>IF(OR(AU15="",AU15=0,AU10=0),"",((AU10/(60/$BE$10))/1000)/((PI()*(AU15/1000)^2)/4))</f>
        <v/>
      </c>
      <c r="BU19" s="977" t="s">
        <v>53</v>
      </c>
      <c r="CC19" s="224"/>
      <c r="EJ19" s="810"/>
      <c r="EK19" s="812" t="s">
        <v>473</v>
      </c>
      <c r="EL19" s="814" t="str">
        <f>IF($EL$16="","",HLOOKUP(EL18,EM18:GT19,2,FALSE))</f>
        <v/>
      </c>
      <c r="EM19" s="775" t="str">
        <f t="shared" ref="EM19:FR19" si="2">IF($FR$152="","",LOOKUP($FR$152,$EB$27:$EB$86,EM27:EM86))</f>
        <v/>
      </c>
      <c r="EN19" s="775" t="str">
        <f t="shared" si="2"/>
        <v/>
      </c>
      <c r="EO19" s="775" t="str">
        <f t="shared" si="2"/>
        <v/>
      </c>
      <c r="EP19" s="775" t="str">
        <f t="shared" si="2"/>
        <v/>
      </c>
      <c r="EQ19" s="775" t="str">
        <f t="shared" si="2"/>
        <v/>
      </c>
      <c r="ER19" s="775" t="str">
        <f t="shared" si="2"/>
        <v/>
      </c>
      <c r="ES19" s="775" t="str">
        <f t="shared" si="2"/>
        <v/>
      </c>
      <c r="ET19" s="775" t="str">
        <f t="shared" si="2"/>
        <v/>
      </c>
      <c r="EU19" s="775" t="str">
        <f t="shared" si="2"/>
        <v/>
      </c>
      <c r="EV19" s="775" t="str">
        <f t="shared" si="2"/>
        <v/>
      </c>
      <c r="EW19" s="775" t="str">
        <f t="shared" si="2"/>
        <v/>
      </c>
      <c r="EX19" s="775" t="str">
        <f t="shared" si="2"/>
        <v/>
      </c>
      <c r="EY19" s="775" t="str">
        <f t="shared" si="2"/>
        <v/>
      </c>
      <c r="EZ19" s="775" t="str">
        <f t="shared" si="2"/>
        <v/>
      </c>
      <c r="FA19" s="775" t="str">
        <f t="shared" si="2"/>
        <v/>
      </c>
      <c r="FB19" s="775" t="str">
        <f t="shared" si="2"/>
        <v/>
      </c>
      <c r="FC19" s="775" t="str">
        <f t="shared" si="2"/>
        <v/>
      </c>
      <c r="FD19" s="775" t="str">
        <f t="shared" si="2"/>
        <v/>
      </c>
      <c r="FE19" s="775" t="str">
        <f t="shared" si="2"/>
        <v/>
      </c>
      <c r="FF19" s="775" t="str">
        <f t="shared" si="2"/>
        <v/>
      </c>
      <c r="FG19" s="775" t="str">
        <f t="shared" si="2"/>
        <v/>
      </c>
      <c r="FH19" s="775" t="str">
        <f t="shared" si="2"/>
        <v/>
      </c>
      <c r="FI19" s="775" t="str">
        <f t="shared" si="2"/>
        <v/>
      </c>
      <c r="FJ19" s="775" t="str">
        <f t="shared" si="2"/>
        <v/>
      </c>
      <c r="FK19" s="775" t="str">
        <f t="shared" si="2"/>
        <v/>
      </c>
      <c r="FL19" s="775" t="str">
        <f t="shared" si="2"/>
        <v/>
      </c>
      <c r="FM19" s="775" t="str">
        <f t="shared" si="2"/>
        <v/>
      </c>
      <c r="FN19" s="775" t="str">
        <f t="shared" si="2"/>
        <v/>
      </c>
      <c r="FO19" s="775" t="str">
        <f t="shared" si="2"/>
        <v/>
      </c>
      <c r="FP19" s="775" t="str">
        <f t="shared" si="2"/>
        <v/>
      </c>
      <c r="FQ19" s="775" t="str">
        <f t="shared" si="2"/>
        <v/>
      </c>
      <c r="FR19" s="775" t="str">
        <f t="shared" si="2"/>
        <v/>
      </c>
      <c r="FS19" s="775" t="str">
        <f t="shared" ref="FS19:GT19" si="3">IF($FR$152="","",LOOKUP($FR$152,$EB$27:$EB$86,FS27:FS86))</f>
        <v/>
      </c>
      <c r="FT19" s="775" t="str">
        <f t="shared" si="3"/>
        <v/>
      </c>
      <c r="FU19" s="775" t="str">
        <f t="shared" si="3"/>
        <v/>
      </c>
      <c r="FV19" s="775" t="str">
        <f t="shared" si="3"/>
        <v/>
      </c>
      <c r="FW19" s="775" t="str">
        <f t="shared" si="3"/>
        <v/>
      </c>
      <c r="FX19" s="775" t="str">
        <f t="shared" si="3"/>
        <v/>
      </c>
      <c r="FY19" s="775" t="str">
        <f t="shared" si="3"/>
        <v/>
      </c>
      <c r="FZ19" s="775" t="str">
        <f t="shared" si="3"/>
        <v/>
      </c>
      <c r="GA19" s="775" t="str">
        <f t="shared" si="3"/>
        <v/>
      </c>
      <c r="GB19" s="775" t="str">
        <f t="shared" si="3"/>
        <v/>
      </c>
      <c r="GC19" s="775" t="str">
        <f t="shared" si="3"/>
        <v/>
      </c>
      <c r="GD19" s="775" t="str">
        <f t="shared" si="3"/>
        <v/>
      </c>
      <c r="GE19" s="775" t="str">
        <f t="shared" si="3"/>
        <v/>
      </c>
      <c r="GF19" s="775" t="str">
        <f t="shared" si="3"/>
        <v/>
      </c>
      <c r="GG19" s="775" t="str">
        <f t="shared" si="3"/>
        <v/>
      </c>
      <c r="GH19" s="775" t="str">
        <f t="shared" si="3"/>
        <v/>
      </c>
      <c r="GI19" s="775" t="str">
        <f t="shared" si="3"/>
        <v/>
      </c>
      <c r="GJ19" s="775" t="str">
        <f t="shared" si="3"/>
        <v/>
      </c>
      <c r="GK19" s="775" t="str">
        <f t="shared" si="3"/>
        <v/>
      </c>
      <c r="GL19" s="775" t="str">
        <f t="shared" si="3"/>
        <v/>
      </c>
      <c r="GM19" s="775" t="str">
        <f t="shared" si="3"/>
        <v/>
      </c>
      <c r="GN19" s="775" t="str">
        <f t="shared" si="3"/>
        <v/>
      </c>
      <c r="GO19" s="775" t="str">
        <f t="shared" si="3"/>
        <v/>
      </c>
      <c r="GP19" s="775" t="str">
        <f t="shared" si="3"/>
        <v/>
      </c>
      <c r="GQ19" s="775" t="str">
        <f t="shared" si="3"/>
        <v/>
      </c>
      <c r="GR19" s="775" t="str">
        <f t="shared" si="3"/>
        <v/>
      </c>
      <c r="GS19" s="775" t="str">
        <f t="shared" si="3"/>
        <v/>
      </c>
      <c r="GT19" s="775" t="str">
        <f t="shared" si="3"/>
        <v/>
      </c>
    </row>
    <row r="20" spans="1:461" ht="18.75" customHeight="1" thickTop="1" thickBot="1" x14ac:dyDescent="0.55000000000000004">
      <c r="E20" s="898"/>
      <c r="F20" s="1181"/>
      <c r="G20" s="684"/>
      <c r="H20" s="73"/>
      <c r="I20" s="73"/>
      <c r="J20" s="73"/>
      <c r="K20" s="297"/>
      <c r="L20" s="692" t="s">
        <v>585</v>
      </c>
      <c r="M20" s="312"/>
      <c r="N20" s="437"/>
      <c r="R20" s="73" t="str">
        <f>" Pressões expressas em "&amp;BF4&amp;"."</f>
        <v xml:space="preserve"> Pressões expressas em kPa.</v>
      </c>
      <c r="S20" s="314"/>
      <c r="T20" s="73"/>
      <c r="U20" s="669"/>
      <c r="Y20" s="334"/>
      <c r="AN20" s="1184" t="s">
        <v>594</v>
      </c>
      <c r="AO20" s="1089" t="s">
        <v>649</v>
      </c>
      <c r="AP20" s="1047" t="str">
        <f>IF(OR(AP15="? m",AU20="",AU20=0),"? "&amp;AT20,ROUND(AU20,$BG$5+2)&amp;" "&amp;AT20)</f>
        <v>? kPa</v>
      </c>
      <c r="AQ20" s="1047"/>
      <c r="AR20" s="1091"/>
      <c r="AT20" s="309" t="str">
        <f>BF4</f>
        <v>kPa</v>
      </c>
      <c r="AU20" s="725">
        <f>IF(AZ20="","",IF(OR(AU17="",AU17=0),AZ20,AZ20+AU17*$AT$21/$BE$11))</f>
        <v>0</v>
      </c>
      <c r="AV20" s="725">
        <f>IF(BA20="","",IF(OR(AU17="",AU17=0),BA20,BA20+AU17*$AT$21/$BE$11))</f>
        <v>0</v>
      </c>
      <c r="AW20" s="757" t="s">
        <v>457</v>
      </c>
      <c r="AX20" s="1" t="str">
        <f>IF(AZ20=0,"",ROUND(AZ20,$BG$5+2)&amp;" "&amp;AY20)</f>
        <v/>
      </c>
      <c r="AY20" s="309" t="str">
        <f>BF4</f>
        <v>kPa</v>
      </c>
      <c r="AZ20" s="705">
        <f>IF(OR($R$18="",AU19="",AU15="",AU10=""),0,IF($N$17="",AU19*($AT$21*(1/$BE$11)*61.7*100000*((AU10*$BE$10)^1.85/($R$18^1.85*AU15^4.87))),AU19*($AT$21*(1/$BE$11)*((4*$R$18*((AV16^7)/(AU15/1000))^(1/4))/(AU15/1000)))))</f>
        <v>0</v>
      </c>
      <c r="BA20" s="705">
        <f>IF(OR($R$18="",AU19="",AU15="",AU10=""),0,IF($N$17="",AU19*($AT$21*(1/$BE$11)*61.7*100000*((MIN(R27:R46,R67:R106)*$BE$10)^1.85/($R$18^1.85*AU15^4.87))),AU19*($AT$21*(1/$BE$11)*((4*$R$18*((AW16^7)/(AU15/1000))^(1/4))/(AU15/1000)))))</f>
        <v>0</v>
      </c>
      <c r="BB20" s="857" t="s">
        <v>456</v>
      </c>
      <c r="CC20" s="224"/>
    </row>
    <row r="21" spans="1:461" s="8" customFormat="1" ht="14.25" customHeight="1" thickTop="1" thickBot="1" x14ac:dyDescent="0.35">
      <c r="B21" s="264"/>
      <c r="C21" s="265"/>
      <c r="D21" s="266"/>
      <c r="E21" s="687">
        <v>1</v>
      </c>
      <c r="F21" s="687">
        <v>2</v>
      </c>
      <c r="G21" s="687">
        <v>3</v>
      </c>
      <c r="H21" s="687">
        <v>4</v>
      </c>
      <c r="I21" s="687">
        <v>5</v>
      </c>
      <c r="J21" s="687">
        <v>6</v>
      </c>
      <c r="K21" s="687">
        <v>7</v>
      </c>
      <c r="L21" s="687">
        <v>8</v>
      </c>
      <c r="M21" s="687">
        <v>9</v>
      </c>
      <c r="N21" s="687">
        <v>10</v>
      </c>
      <c r="O21" s="687">
        <v>18</v>
      </c>
      <c r="P21" s="687">
        <v>18</v>
      </c>
      <c r="Q21" s="687">
        <v>18</v>
      </c>
      <c r="R21" s="687">
        <v>11</v>
      </c>
      <c r="S21" s="687">
        <v>12</v>
      </c>
      <c r="T21" s="687">
        <v>18</v>
      </c>
      <c r="U21" s="687">
        <v>13</v>
      </c>
      <c r="V21" s="687">
        <v>18</v>
      </c>
      <c r="W21" s="687">
        <v>18</v>
      </c>
      <c r="X21" s="687">
        <v>18</v>
      </c>
      <c r="Y21" s="687">
        <v>14</v>
      </c>
      <c r="Z21" s="687">
        <v>18</v>
      </c>
      <c r="AA21" s="687">
        <v>18</v>
      </c>
      <c r="AB21" s="687">
        <v>15</v>
      </c>
      <c r="AC21" s="687">
        <v>16</v>
      </c>
      <c r="AD21" s="687">
        <v>17</v>
      </c>
      <c r="AE21" s="687">
        <v>18</v>
      </c>
      <c r="AF21" s="687">
        <v>19</v>
      </c>
      <c r="AG21" s="687">
        <v>20</v>
      </c>
      <c r="AH21" s="687">
        <v>21</v>
      </c>
      <c r="AI21" s="687">
        <v>22</v>
      </c>
      <c r="AJ21" s="687">
        <v>23</v>
      </c>
      <c r="AK21" s="687">
        <v>24</v>
      </c>
      <c r="AL21" s="1232">
        <v>25</v>
      </c>
      <c r="AM21" s="1233"/>
      <c r="AN21" s="687">
        <v>26</v>
      </c>
      <c r="AO21" s="1232">
        <v>27</v>
      </c>
      <c r="AP21" s="1233"/>
      <c r="AQ21" s="1233"/>
      <c r="AR21" s="687">
        <v>28</v>
      </c>
      <c r="AS21" s="2"/>
      <c r="AT21" s="723">
        <v>9.81</v>
      </c>
      <c r="AU21" s="222" t="s">
        <v>244</v>
      </c>
      <c r="AV21" s="244"/>
      <c r="AW21" s="245"/>
      <c r="AX21" s="245"/>
      <c r="AY21" s="245"/>
      <c r="AZ21" s="245"/>
      <c r="BA21" s="245"/>
      <c r="BB21" s="245"/>
      <c r="BC21" s="245"/>
      <c r="BD21" s="245"/>
      <c r="BE21" s="245"/>
      <c r="BF21" s="245"/>
      <c r="BG21" s="245"/>
      <c r="BH21" s="246"/>
      <c r="CC21" s="230"/>
      <c r="EM21" s="228" t="str">
        <f>IF(AND(EM$24=$EM$11,EM$27&lt;&gt;""),EM$27,IF(AND(EM$24=$EM$11,EM$28&lt;&gt;""),EM$28,IF(AND(EM$24=$EM$11,EM$29&lt;&gt;""),EM$29,IF(AND(EM$24=$EM$11,EM$30&lt;&gt;""),EM$30,IF(AND(EM$24=$EM$11,EM$31&lt;&gt;""),EM$31,IF(AND(EM$24=$EM$11,EM$32&lt;&gt;""),EM$32,IF(AND(EM$24=$EM$11,EM$33&lt;&gt;""),EM$33,IF(AND(EM$24=$EM$11,EM$34&lt;&gt;""),EM$34,IF(AND(EM$24=$EM$11,EM$35&lt;&gt;""),EM$35,IF(AND(EM$24=$EM$11,EM$36&lt;&gt;""),EM$36,IF(AND(EM$24=$EM$11,EM$37&lt;&gt;""),EM$37,IF(AND(EM$24=$EM$11,EM$38&lt;&gt;""),EM$38,IF(AND(EM$24=$EM$11,EM$39&lt;&gt;""),EM$39,IF(AND(EM$24=$EM$11,EM$40&lt;&gt;""),EM$40,IF(AND(EM$24=$EM$11,EM$41&lt;&gt;""),EM$41,IF(AND(EM$24=$EM$11,EM$42&lt;&gt;""),EM$42,IF(AND(EM$24=$EM$11,EM$43&lt;&gt;""),EM$43,IF(AND(EM$24=$EM$11,EM$44&lt;&gt;""),EM$44,IF(AND(EM$24=$EM$11,EM$45&lt;&gt;""),EM$45,IF(AND(EM$24=$EM$11,EM$46&lt;&gt;""),EM$46,""))))))))))))))))))))</f>
        <v/>
      </c>
      <c r="EN21" s="228" t="str">
        <f t="shared" ref="EN21:GT21" si="4">IF(AND(EN$24=$EM$11,EN$27&lt;&gt;""),EN$27,IF(AND(EN$24=$EM$11,EN$28&lt;&gt;""),EN$28,IF(AND(EN$24=$EM$11,EN$29&lt;&gt;""),EN$29,IF(AND(EN$24=$EM$11,EN$30&lt;&gt;""),EN$30,IF(AND(EN$24=$EM$11,EN$31&lt;&gt;""),EN$31,IF(AND(EN$24=$EM$11,EN$32&lt;&gt;""),EN$32,IF(AND(EN$24=$EM$11,EN$33&lt;&gt;""),EN$33,IF(AND(EN$24=$EM$11,EN$34&lt;&gt;""),EN$34,IF(AND(EN$24=$EM$11,EN$35&lt;&gt;""),EN$35,IF(AND(EN$24=$EM$11,EN$36&lt;&gt;""),EN$36,IF(AND(EN$24=$EM$11,EN$37&lt;&gt;""),EN$37,IF(AND(EN$24=$EM$11,EN$38&lt;&gt;""),EN$38,IF(AND(EN$24=$EM$11,EN$39&lt;&gt;""),EN$39,IF(AND(EN$24=$EM$11,EN$40&lt;&gt;""),EN$40,IF(AND(EN$24=$EM$11,EN$41&lt;&gt;""),EN$41,IF(AND(EN$24=$EM$11,EN$42&lt;&gt;""),EN$42,IF(AND(EN$24=$EM$11,EN$43&lt;&gt;""),EN$43,IF(AND(EN$24=$EM$11,EN$44&lt;&gt;""),EN$44,IF(AND(EN$24=$EM$11,EN$45&lt;&gt;""),EN$45,IF(AND(EN$24=$EM$11,EN$46&lt;&gt;""),EN$46,""))))))))))))))))))))</f>
        <v/>
      </c>
      <c r="EO21" s="228" t="str">
        <f t="shared" si="4"/>
        <v/>
      </c>
      <c r="EP21" s="228" t="str">
        <f t="shared" si="4"/>
        <v/>
      </c>
      <c r="EQ21" s="228" t="str">
        <f t="shared" si="4"/>
        <v/>
      </c>
      <c r="ER21" s="228" t="str">
        <f t="shared" si="4"/>
        <v/>
      </c>
      <c r="ES21" s="228" t="str">
        <f t="shared" si="4"/>
        <v/>
      </c>
      <c r="ET21" s="228" t="str">
        <f t="shared" si="4"/>
        <v/>
      </c>
      <c r="EU21" s="228" t="str">
        <f t="shared" si="4"/>
        <v/>
      </c>
      <c r="EV21" s="228" t="str">
        <f t="shared" si="4"/>
        <v/>
      </c>
      <c r="EW21" s="228" t="str">
        <f t="shared" si="4"/>
        <v/>
      </c>
      <c r="EX21" s="228" t="str">
        <f t="shared" si="4"/>
        <v/>
      </c>
      <c r="EY21" s="228" t="str">
        <f t="shared" si="4"/>
        <v/>
      </c>
      <c r="EZ21" s="228" t="str">
        <f t="shared" si="4"/>
        <v/>
      </c>
      <c r="FA21" s="228" t="str">
        <f t="shared" si="4"/>
        <v/>
      </c>
      <c r="FB21" s="228" t="str">
        <f t="shared" si="4"/>
        <v/>
      </c>
      <c r="FC21" s="228" t="str">
        <f t="shared" si="4"/>
        <v/>
      </c>
      <c r="FD21" s="228" t="str">
        <f t="shared" si="4"/>
        <v/>
      </c>
      <c r="FE21" s="228" t="str">
        <f t="shared" si="4"/>
        <v/>
      </c>
      <c r="FF21" s="228" t="str">
        <f t="shared" si="4"/>
        <v/>
      </c>
      <c r="FG21" s="228" t="str">
        <f t="shared" si="4"/>
        <v/>
      </c>
      <c r="FH21" s="228" t="str">
        <f t="shared" si="4"/>
        <v/>
      </c>
      <c r="FI21" s="228" t="str">
        <f t="shared" si="4"/>
        <v/>
      </c>
      <c r="FJ21" s="228" t="str">
        <f t="shared" si="4"/>
        <v/>
      </c>
      <c r="FK21" s="228" t="str">
        <f t="shared" si="4"/>
        <v/>
      </c>
      <c r="FL21" s="228" t="str">
        <f t="shared" si="4"/>
        <v/>
      </c>
      <c r="FM21" s="228" t="str">
        <f t="shared" si="4"/>
        <v/>
      </c>
      <c r="FN21" s="228" t="str">
        <f t="shared" si="4"/>
        <v/>
      </c>
      <c r="FO21" s="228" t="str">
        <f t="shared" si="4"/>
        <v/>
      </c>
      <c r="FP21" s="228" t="str">
        <f t="shared" si="4"/>
        <v/>
      </c>
      <c r="FQ21" s="228" t="str">
        <f t="shared" si="4"/>
        <v/>
      </c>
      <c r="FR21" s="228" t="str">
        <f t="shared" si="4"/>
        <v/>
      </c>
      <c r="FS21" s="228" t="str">
        <f t="shared" si="4"/>
        <v/>
      </c>
      <c r="FT21" s="228" t="str">
        <f t="shared" si="4"/>
        <v/>
      </c>
      <c r="FU21" s="228" t="str">
        <f t="shared" si="4"/>
        <v/>
      </c>
      <c r="FV21" s="228" t="str">
        <f t="shared" si="4"/>
        <v/>
      </c>
      <c r="FW21" s="228" t="str">
        <f t="shared" si="4"/>
        <v/>
      </c>
      <c r="FX21" s="228" t="str">
        <f t="shared" si="4"/>
        <v/>
      </c>
      <c r="FY21" s="228" t="str">
        <f t="shared" si="4"/>
        <v/>
      </c>
      <c r="FZ21" s="228" t="str">
        <f t="shared" si="4"/>
        <v/>
      </c>
      <c r="GA21" s="228" t="str">
        <f t="shared" si="4"/>
        <v/>
      </c>
      <c r="GB21" s="228" t="str">
        <f t="shared" si="4"/>
        <v/>
      </c>
      <c r="GC21" s="228" t="str">
        <f t="shared" si="4"/>
        <v/>
      </c>
      <c r="GD21" s="228" t="str">
        <f t="shared" si="4"/>
        <v/>
      </c>
      <c r="GE21" s="228" t="str">
        <f t="shared" si="4"/>
        <v/>
      </c>
      <c r="GF21" s="228" t="str">
        <f t="shared" si="4"/>
        <v/>
      </c>
      <c r="GG21" s="228" t="str">
        <f t="shared" si="4"/>
        <v/>
      </c>
      <c r="GH21" s="228" t="str">
        <f t="shared" si="4"/>
        <v/>
      </c>
      <c r="GI21" s="228" t="str">
        <f t="shared" si="4"/>
        <v/>
      </c>
      <c r="GJ21" s="228" t="str">
        <f t="shared" si="4"/>
        <v/>
      </c>
      <c r="GK21" s="228" t="str">
        <f t="shared" si="4"/>
        <v/>
      </c>
      <c r="GL21" s="228" t="str">
        <f t="shared" si="4"/>
        <v/>
      </c>
      <c r="GM21" s="228" t="str">
        <f t="shared" si="4"/>
        <v/>
      </c>
      <c r="GN21" s="228" t="str">
        <f t="shared" si="4"/>
        <v/>
      </c>
      <c r="GO21" s="228" t="str">
        <f t="shared" si="4"/>
        <v/>
      </c>
      <c r="GP21" s="228" t="str">
        <f t="shared" si="4"/>
        <v/>
      </c>
      <c r="GQ21" s="228" t="str">
        <f t="shared" si="4"/>
        <v/>
      </c>
      <c r="GR21" s="228" t="str">
        <f t="shared" si="4"/>
        <v/>
      </c>
      <c r="GS21" s="228" t="str">
        <f t="shared" si="4"/>
        <v/>
      </c>
      <c r="GT21" s="228" t="str">
        <f t="shared" si="4"/>
        <v/>
      </c>
      <c r="GU21" s="1"/>
      <c r="QS21" s="889"/>
    </row>
    <row r="22" spans="1:461" s="10" customFormat="1" ht="17.25" customHeight="1" thickTop="1" thickBot="1" x14ac:dyDescent="0.35">
      <c r="B22" s="1105"/>
      <c r="C22" s="1106"/>
      <c r="D22" s="1106"/>
      <c r="E22" s="1107"/>
      <c r="F22" s="1224" t="s">
        <v>76</v>
      </c>
      <c r="G22" s="1224"/>
      <c r="H22" s="1224" t="s">
        <v>62</v>
      </c>
      <c r="I22" s="1224"/>
      <c r="J22" s="1107" t="s">
        <v>64</v>
      </c>
      <c r="K22" s="1107" t="s">
        <v>46</v>
      </c>
      <c r="L22" s="1108" t="str">
        <f>IF(R16=0,"Quadro 2","3.3")</f>
        <v>3.3</v>
      </c>
      <c r="M22" s="1107" t="s">
        <v>266</v>
      </c>
      <c r="N22" s="1107" t="s">
        <v>97</v>
      </c>
      <c r="O22" s="1109"/>
      <c r="P22" s="1109"/>
      <c r="Q22" s="1109"/>
      <c r="R22" s="1107" t="s">
        <v>63</v>
      </c>
      <c r="S22" s="1107" t="s">
        <v>362</v>
      </c>
      <c r="T22" s="1107" t="s">
        <v>68</v>
      </c>
      <c r="U22" s="1107" t="s">
        <v>66</v>
      </c>
      <c r="V22" s="1107"/>
      <c r="W22" s="1107"/>
      <c r="X22" s="1107"/>
      <c r="Y22" s="1107" t="str">
        <f>IF(P9=1,"Quadro 3",IF(OR(P9=2,P9=3),"Quadro 4",IF(P9=4,"Quadro 5","")))</f>
        <v>Quadro 3</v>
      </c>
      <c r="Z22" s="1109"/>
      <c r="AA22" s="1109"/>
      <c r="AB22" s="1224" t="s">
        <v>364</v>
      </c>
      <c r="AC22" s="1225"/>
      <c r="AD22" s="1225"/>
      <c r="AE22" s="1107" t="s">
        <v>85</v>
      </c>
      <c r="AF22" s="1107" t="s">
        <v>365</v>
      </c>
      <c r="AG22" s="1107" t="s">
        <v>68</v>
      </c>
      <c r="AH22" s="1107" t="s">
        <v>69</v>
      </c>
      <c r="AI22" s="1107" t="s">
        <v>157</v>
      </c>
      <c r="AJ22" s="1107" t="s">
        <v>610</v>
      </c>
      <c r="AK22" s="1107" t="s">
        <v>267</v>
      </c>
      <c r="AL22" s="1224" t="s">
        <v>268</v>
      </c>
      <c r="AM22" s="1226"/>
      <c r="AN22" s="1107" t="s">
        <v>70</v>
      </c>
      <c r="AO22" s="1224" t="s">
        <v>71</v>
      </c>
      <c r="AP22" s="1224"/>
      <c r="AQ22" s="1226"/>
      <c r="AR22" s="1110"/>
      <c r="AS22" s="9"/>
      <c r="AT22" s="2" t="s">
        <v>434</v>
      </c>
      <c r="AU22" s="223"/>
      <c r="AV22" s="762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CC22" s="231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228" t="str">
        <f>IF(AND(EM$24=$EM$11,EM$47&lt;&gt;""),EM$47,IF(AND(EM$24=$EM$11,EM$48&lt;&gt;""),EM$48,IF(AND(EM$24=$EM$11,EM$49&lt;&gt;""),EM$49,IF(AND(EM$24=$EM$11,EM$50&lt;&gt;""),EM$50,IF(AND(EM$24=$EM$11,EM$51&lt;&gt;""),EM$51,IF(AND(EM$24=$EM$11,EM$52&lt;&gt;""),EM$52,IF(AND(EM$24=$EM$11,EM$53&lt;&gt;""),EM$53,IF(AND(EM$24=$EM$11,EM$54&lt;&gt;""),EM$54,IF(AND(EM$24=$EM$11,EM$55&lt;&gt;""),EM$55,IF(AND(EM$24=$EM$11,EM$56&lt;&gt;""),EM$56,IF(AND(EM$24=$EM$11,EM$57&lt;&gt;""),EM$57,IF(AND(EM$24=$EM$11,EM$58&lt;&gt;""),EM$58,IF(AND(EM$24=$EM$11,EM$59&lt;&gt;""),EM$59,IF(AND(EM$24=$EM$11,EM$60&lt;&gt;""),EM$60,IF(AND(EM$24=$EM$11,EM$61&lt;&gt;""),EM$61,IF(AND(EM$24=$EM$11,EM$62&lt;&gt;""),EM$62,IF(AND(EM$24=$EM$11,EM$63&lt;&gt;""),EM$63,IF(AND(EM$24=$EM$11,EM$64&lt;&gt;""),EM$64,IF(AND(EM$24=$EM$11,EM$65&lt;&gt;""),EM$65,IF(AND(EM$24=$EM$11,EM$66&lt;&gt;""),EM$66,""))))))))))))))))))))</f>
        <v/>
      </c>
      <c r="EN22" s="228" t="str">
        <f t="shared" ref="EN22:GT22" si="5">IF(AND(EN$24=$EM$11,EN$47&lt;&gt;""),EN$47,IF(AND(EN$24=$EM$11,EN$48&lt;&gt;""),EN$48,IF(AND(EN$24=$EM$11,EN$49&lt;&gt;""),EN$49,IF(AND(EN$24=$EM$11,EN$50&lt;&gt;""),EN$50,IF(AND(EN$24=$EM$11,EN$51&lt;&gt;""),EN$51,IF(AND(EN$24=$EM$11,EN$52&lt;&gt;""),EN$52,IF(AND(EN$24=$EM$11,EN$53&lt;&gt;""),EN$53,IF(AND(EN$24=$EM$11,EN$54&lt;&gt;""),EN$54,IF(AND(EN$24=$EM$11,EN$55&lt;&gt;""),EN$55,IF(AND(EN$24=$EM$11,EN$56&lt;&gt;""),EN$56,IF(AND(EN$24=$EM$11,EN$57&lt;&gt;""),EN$57,IF(AND(EN$24=$EM$11,EN$58&lt;&gt;""),EN$58,IF(AND(EN$24=$EM$11,EN$59&lt;&gt;""),EN$59,IF(AND(EN$24=$EM$11,EN$60&lt;&gt;""),EN$60,IF(AND(EN$24=$EM$11,EN$61&lt;&gt;""),EN$61,IF(AND(EN$24=$EM$11,EN$62&lt;&gt;""),EN$62,IF(AND(EN$24=$EM$11,EN$63&lt;&gt;""),EN$63,IF(AND(EN$24=$EM$11,EN$64&lt;&gt;""),EN$64,IF(AND(EN$24=$EM$11,EN$65&lt;&gt;""),EN$65,IF(AND(EN$24=$EM$11,EN$66&lt;&gt;""),EN$66,""))))))))))))))))))))</f>
        <v/>
      </c>
      <c r="EO22" s="228" t="str">
        <f t="shared" si="5"/>
        <v/>
      </c>
      <c r="EP22" s="228" t="str">
        <f t="shared" si="5"/>
        <v/>
      </c>
      <c r="EQ22" s="228" t="str">
        <f t="shared" si="5"/>
        <v/>
      </c>
      <c r="ER22" s="228" t="str">
        <f t="shared" si="5"/>
        <v/>
      </c>
      <c r="ES22" s="228" t="str">
        <f t="shared" si="5"/>
        <v/>
      </c>
      <c r="ET22" s="228" t="str">
        <f t="shared" si="5"/>
        <v/>
      </c>
      <c r="EU22" s="228" t="str">
        <f t="shared" si="5"/>
        <v/>
      </c>
      <c r="EV22" s="228" t="str">
        <f t="shared" si="5"/>
        <v/>
      </c>
      <c r="EW22" s="228" t="str">
        <f t="shared" si="5"/>
        <v/>
      </c>
      <c r="EX22" s="228" t="str">
        <f t="shared" si="5"/>
        <v/>
      </c>
      <c r="EY22" s="228" t="str">
        <f t="shared" si="5"/>
        <v/>
      </c>
      <c r="EZ22" s="228" t="str">
        <f t="shared" si="5"/>
        <v/>
      </c>
      <c r="FA22" s="228" t="str">
        <f t="shared" si="5"/>
        <v/>
      </c>
      <c r="FB22" s="228" t="str">
        <f t="shared" si="5"/>
        <v/>
      </c>
      <c r="FC22" s="228" t="str">
        <f t="shared" si="5"/>
        <v/>
      </c>
      <c r="FD22" s="228" t="str">
        <f t="shared" si="5"/>
        <v/>
      </c>
      <c r="FE22" s="228" t="str">
        <f t="shared" si="5"/>
        <v/>
      </c>
      <c r="FF22" s="228" t="str">
        <f t="shared" si="5"/>
        <v/>
      </c>
      <c r="FG22" s="228" t="str">
        <f t="shared" si="5"/>
        <v/>
      </c>
      <c r="FH22" s="228" t="str">
        <f t="shared" si="5"/>
        <v/>
      </c>
      <c r="FI22" s="228" t="str">
        <f t="shared" si="5"/>
        <v/>
      </c>
      <c r="FJ22" s="228" t="str">
        <f t="shared" si="5"/>
        <v/>
      </c>
      <c r="FK22" s="228" t="str">
        <f t="shared" si="5"/>
        <v/>
      </c>
      <c r="FL22" s="228" t="str">
        <f t="shared" si="5"/>
        <v/>
      </c>
      <c r="FM22" s="228" t="str">
        <f t="shared" si="5"/>
        <v/>
      </c>
      <c r="FN22" s="228" t="str">
        <f t="shared" si="5"/>
        <v/>
      </c>
      <c r="FO22" s="228" t="str">
        <f t="shared" si="5"/>
        <v/>
      </c>
      <c r="FP22" s="228" t="str">
        <f t="shared" si="5"/>
        <v/>
      </c>
      <c r="FQ22" s="228" t="str">
        <f t="shared" si="5"/>
        <v/>
      </c>
      <c r="FR22" s="228" t="str">
        <f t="shared" si="5"/>
        <v/>
      </c>
      <c r="FS22" s="228" t="str">
        <f t="shared" si="5"/>
        <v/>
      </c>
      <c r="FT22" s="228" t="str">
        <f t="shared" si="5"/>
        <v/>
      </c>
      <c r="FU22" s="228" t="str">
        <f t="shared" si="5"/>
        <v/>
      </c>
      <c r="FV22" s="228" t="str">
        <f t="shared" si="5"/>
        <v/>
      </c>
      <c r="FW22" s="228" t="str">
        <f t="shared" si="5"/>
        <v/>
      </c>
      <c r="FX22" s="228" t="str">
        <f t="shared" si="5"/>
        <v/>
      </c>
      <c r="FY22" s="228" t="str">
        <f t="shared" si="5"/>
        <v/>
      </c>
      <c r="FZ22" s="228" t="str">
        <f t="shared" si="5"/>
        <v/>
      </c>
      <c r="GA22" s="228" t="str">
        <f t="shared" si="5"/>
        <v/>
      </c>
      <c r="GB22" s="228" t="str">
        <f t="shared" si="5"/>
        <v/>
      </c>
      <c r="GC22" s="228" t="str">
        <f t="shared" si="5"/>
        <v/>
      </c>
      <c r="GD22" s="228" t="str">
        <f t="shared" si="5"/>
        <v/>
      </c>
      <c r="GE22" s="228" t="str">
        <f t="shared" si="5"/>
        <v/>
      </c>
      <c r="GF22" s="228" t="str">
        <f t="shared" si="5"/>
        <v/>
      </c>
      <c r="GG22" s="228" t="str">
        <f t="shared" si="5"/>
        <v/>
      </c>
      <c r="GH22" s="228" t="str">
        <f t="shared" si="5"/>
        <v/>
      </c>
      <c r="GI22" s="228" t="str">
        <f t="shared" si="5"/>
        <v/>
      </c>
      <c r="GJ22" s="228" t="str">
        <f t="shared" si="5"/>
        <v/>
      </c>
      <c r="GK22" s="228" t="str">
        <f t="shared" si="5"/>
        <v/>
      </c>
      <c r="GL22" s="228" t="str">
        <f t="shared" si="5"/>
        <v/>
      </c>
      <c r="GM22" s="228" t="str">
        <f t="shared" si="5"/>
        <v/>
      </c>
      <c r="GN22" s="228" t="str">
        <f t="shared" si="5"/>
        <v/>
      </c>
      <c r="GO22" s="228" t="str">
        <f t="shared" si="5"/>
        <v/>
      </c>
      <c r="GP22" s="228" t="str">
        <f t="shared" si="5"/>
        <v/>
      </c>
      <c r="GQ22" s="228" t="str">
        <f t="shared" si="5"/>
        <v/>
      </c>
      <c r="GR22" s="228" t="str">
        <f t="shared" si="5"/>
        <v/>
      </c>
      <c r="GS22" s="228" t="str">
        <f t="shared" si="5"/>
        <v/>
      </c>
      <c r="GT22" s="228" t="str">
        <f t="shared" si="5"/>
        <v/>
      </c>
      <c r="GU22" s="1"/>
    </row>
    <row r="23" spans="1:461" s="3" customFormat="1" ht="18.75" customHeight="1" thickTop="1" thickBot="1" x14ac:dyDescent="0.4">
      <c r="A23" s="154"/>
      <c r="B23" s="278"/>
      <c r="C23" s="278"/>
      <c r="D23" s="279"/>
      <c r="E23" s="1211" t="s">
        <v>61</v>
      </c>
      <c r="F23" s="1212"/>
      <c r="G23" s="1213"/>
      <c r="H23" s="1214" t="s">
        <v>252</v>
      </c>
      <c r="I23" s="1215"/>
      <c r="J23" s="1214" t="str">
        <f>IF(A47&gt;=1," Erro: L não pode ser inferior a h","Comprimentos dos troços")</f>
        <v>Comprimentos dos troços</v>
      </c>
      <c r="K23" s="1216"/>
      <c r="L23" s="1216"/>
      <c r="M23" s="1217"/>
      <c r="N23" s="1128" t="s">
        <v>254</v>
      </c>
      <c r="O23" s="1129"/>
      <c r="P23" s="1130" t="s">
        <v>45</v>
      </c>
      <c r="Q23" s="1131" t="s">
        <v>75</v>
      </c>
      <c r="R23" s="1132" t="s">
        <v>45</v>
      </c>
      <c r="S23" s="1131" t="s">
        <v>56</v>
      </c>
      <c r="T23" s="1133"/>
      <c r="U23" s="1214" t="s">
        <v>271</v>
      </c>
      <c r="V23" s="1218"/>
      <c r="W23" s="1218"/>
      <c r="X23" s="1218"/>
      <c r="Y23" s="1218"/>
      <c r="Z23" s="1218"/>
      <c r="AA23" s="1218"/>
      <c r="AB23" s="1218"/>
      <c r="AC23" s="1214" t="s">
        <v>272</v>
      </c>
      <c r="AD23" s="1217"/>
      <c r="AE23" s="1214" t="s">
        <v>607</v>
      </c>
      <c r="AF23" s="1219"/>
      <c r="AG23" s="1214" t="s">
        <v>621</v>
      </c>
      <c r="AH23" s="1241"/>
      <c r="AI23" s="1241"/>
      <c r="AJ23" s="1241"/>
      <c r="AK23" s="1241"/>
      <c r="AL23" s="1241"/>
      <c r="AM23" s="1219"/>
      <c r="AN23" s="1222" t="s">
        <v>622</v>
      </c>
      <c r="AO23" s="1211"/>
      <c r="AP23" s="1211"/>
      <c r="AQ23" s="1223"/>
      <c r="AR23" s="1134" t="s">
        <v>533</v>
      </c>
      <c r="AS23" s="4"/>
      <c r="AU23" s="223"/>
      <c r="AW23" s="339"/>
      <c r="AX23" s="154"/>
      <c r="AY23" s="154"/>
      <c r="AZ23" s="656" t="s">
        <v>402</v>
      </c>
      <c r="BA23" s="654"/>
      <c r="BB23" s="154"/>
      <c r="BD23" s="154"/>
      <c r="BE23" s="154"/>
      <c r="BF23" s="154"/>
      <c r="BG23" s="100" t="s">
        <v>90</v>
      </c>
      <c r="BH23" s="94"/>
      <c r="BI23" s="95"/>
      <c r="CC23" s="232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228" t="str">
        <f>IF(AND(EM$24=$EM$11,EM$67&lt;&gt;""),EM$67,IF(AND(EM$24=$EM$11,EM$68&lt;&gt;""),EM$68,IF(AND(EM$24=$EM$11,EM$69&lt;&gt;""),EM$69,IF(AND(EM$24=$EM$11,EM$70&lt;&gt;""),EM$70,IF(AND(EM$24=$EM$11,EM$71&lt;&gt;""),EM$71,IF(AND(EM$24=$EM$11,EM$72&lt;&gt;""),EM$72,IF(AND(EM$24=$EM$11,EM$73&lt;&gt;""),EM$73,IF(AND(EM$24=$EM$11,EM$74&lt;&gt;""),EM$74,IF(AND(EM$24=$EM$11,EM$75&lt;&gt;""),EM$75,IF(AND(EM$24=$EM$11,EM$76&lt;&gt;""),EM$76,IF(AND(EM$24=$EM$11,EM$77&lt;&gt;""),EM$77,IF(AND(EM$24=$EM$11,EM$78&lt;&gt;""),EM$78,IF(AND(EM$24=$EM$11,EM$79&lt;&gt;""),EM$79,IF(AND(EM$24=$EM$11,EM$80&lt;&gt;""),EM$80,IF(AND(EM$24=$EM$11,EM$81&lt;&gt;""),EM$81,IF(AND(EM$24=$EM$11,EM$82&lt;&gt;""),EM$82,IF(AND(EM$24=$EM$11,EM$83&lt;&gt;""),EM$83,IF(AND(EM$24=$EM$11,EM$84&lt;&gt;""),EM$84,IF(AND(EM$24=$EM$11,EM$85&lt;&gt;""),EM$85,IF(AND(EM$24=$EM$11,EM$86&lt;&gt;""),EM$86,""))))))))))))))))))))</f>
        <v/>
      </c>
      <c r="EN23" s="228" t="str">
        <f t="shared" ref="EN23:GT23" si="6">IF(AND(EN$24=$EM$11,EN$67&lt;&gt;""),EN$67,IF(AND(EN$24=$EM$11,EN$68&lt;&gt;""),EN$68,IF(AND(EN$24=$EM$11,EN$69&lt;&gt;""),EN$69,IF(AND(EN$24=$EM$11,EN$70&lt;&gt;""),EN$70,IF(AND(EN$24=$EM$11,EN$71&lt;&gt;""),EN$71,IF(AND(EN$24=$EM$11,EN$72&lt;&gt;""),EN$72,IF(AND(EN$24=$EM$11,EN$73&lt;&gt;""),EN$73,IF(AND(EN$24=$EM$11,EN$74&lt;&gt;""),EN$74,IF(AND(EN$24=$EM$11,EN$75&lt;&gt;""),EN$75,IF(AND(EN$24=$EM$11,EN$76&lt;&gt;""),EN$76,IF(AND(EN$24=$EM$11,EN$77&lt;&gt;""),EN$77,IF(AND(EN$24=$EM$11,EN$78&lt;&gt;""),EN$78,IF(AND(EN$24=$EM$11,EN$79&lt;&gt;""),EN$79,IF(AND(EN$24=$EM$11,EN$80&lt;&gt;""),EN$80,IF(AND(EN$24=$EM$11,EN$81&lt;&gt;""),EN$81,IF(AND(EN$24=$EM$11,EN$82&lt;&gt;""),EN$82,IF(AND(EN$24=$EM$11,EN$83&lt;&gt;""),EN$83,IF(AND(EN$24=$EM$11,EN$84&lt;&gt;""),EN$84,IF(AND(EN$24=$EM$11,EN$85&lt;&gt;""),EN$85,IF(AND(EN$24=$EM$11,EN$86&lt;&gt;""),EN$86,""))))))))))))))))))))</f>
        <v/>
      </c>
      <c r="EO23" s="228" t="str">
        <f t="shared" si="6"/>
        <v/>
      </c>
      <c r="EP23" s="228" t="str">
        <f t="shared" si="6"/>
        <v/>
      </c>
      <c r="EQ23" s="228" t="str">
        <f t="shared" si="6"/>
        <v/>
      </c>
      <c r="ER23" s="228" t="str">
        <f t="shared" si="6"/>
        <v/>
      </c>
      <c r="ES23" s="228" t="str">
        <f t="shared" si="6"/>
        <v/>
      </c>
      <c r="ET23" s="228" t="str">
        <f t="shared" si="6"/>
        <v/>
      </c>
      <c r="EU23" s="228" t="str">
        <f t="shared" si="6"/>
        <v/>
      </c>
      <c r="EV23" s="228" t="str">
        <f t="shared" si="6"/>
        <v/>
      </c>
      <c r="EW23" s="228" t="str">
        <f t="shared" si="6"/>
        <v/>
      </c>
      <c r="EX23" s="228" t="str">
        <f t="shared" si="6"/>
        <v/>
      </c>
      <c r="EY23" s="228" t="str">
        <f t="shared" si="6"/>
        <v/>
      </c>
      <c r="EZ23" s="228" t="str">
        <f t="shared" si="6"/>
        <v/>
      </c>
      <c r="FA23" s="228" t="str">
        <f t="shared" si="6"/>
        <v/>
      </c>
      <c r="FB23" s="228" t="str">
        <f t="shared" si="6"/>
        <v/>
      </c>
      <c r="FC23" s="228" t="str">
        <f t="shared" si="6"/>
        <v/>
      </c>
      <c r="FD23" s="228" t="str">
        <f t="shared" si="6"/>
        <v/>
      </c>
      <c r="FE23" s="228" t="str">
        <f t="shared" si="6"/>
        <v/>
      </c>
      <c r="FF23" s="228" t="str">
        <f t="shared" si="6"/>
        <v/>
      </c>
      <c r="FG23" s="228" t="str">
        <f t="shared" si="6"/>
        <v/>
      </c>
      <c r="FH23" s="228" t="str">
        <f t="shared" si="6"/>
        <v/>
      </c>
      <c r="FI23" s="228" t="str">
        <f t="shared" si="6"/>
        <v/>
      </c>
      <c r="FJ23" s="228" t="str">
        <f t="shared" si="6"/>
        <v/>
      </c>
      <c r="FK23" s="228" t="str">
        <f t="shared" si="6"/>
        <v/>
      </c>
      <c r="FL23" s="228" t="str">
        <f t="shared" si="6"/>
        <v/>
      </c>
      <c r="FM23" s="228" t="str">
        <f t="shared" si="6"/>
        <v/>
      </c>
      <c r="FN23" s="228" t="str">
        <f t="shared" si="6"/>
        <v/>
      </c>
      <c r="FO23" s="228" t="str">
        <f t="shared" si="6"/>
        <v/>
      </c>
      <c r="FP23" s="228" t="str">
        <f t="shared" si="6"/>
        <v/>
      </c>
      <c r="FQ23" s="228" t="str">
        <f t="shared" si="6"/>
        <v/>
      </c>
      <c r="FR23" s="228" t="str">
        <f t="shared" si="6"/>
        <v/>
      </c>
      <c r="FS23" s="228" t="str">
        <f t="shared" si="6"/>
        <v/>
      </c>
      <c r="FT23" s="228" t="str">
        <f t="shared" si="6"/>
        <v/>
      </c>
      <c r="FU23" s="228" t="str">
        <f t="shared" si="6"/>
        <v/>
      </c>
      <c r="FV23" s="228" t="str">
        <f t="shared" si="6"/>
        <v/>
      </c>
      <c r="FW23" s="228" t="str">
        <f t="shared" si="6"/>
        <v/>
      </c>
      <c r="FX23" s="228" t="str">
        <f t="shared" si="6"/>
        <v/>
      </c>
      <c r="FY23" s="228" t="str">
        <f t="shared" si="6"/>
        <v/>
      </c>
      <c r="FZ23" s="228" t="str">
        <f t="shared" si="6"/>
        <v/>
      </c>
      <c r="GA23" s="228" t="str">
        <f t="shared" si="6"/>
        <v/>
      </c>
      <c r="GB23" s="228" t="str">
        <f t="shared" si="6"/>
        <v/>
      </c>
      <c r="GC23" s="228" t="str">
        <f t="shared" si="6"/>
        <v/>
      </c>
      <c r="GD23" s="228" t="str">
        <f t="shared" si="6"/>
        <v/>
      </c>
      <c r="GE23" s="228" t="str">
        <f t="shared" si="6"/>
        <v/>
      </c>
      <c r="GF23" s="228" t="str">
        <f t="shared" si="6"/>
        <v/>
      </c>
      <c r="GG23" s="228" t="str">
        <f t="shared" si="6"/>
        <v/>
      </c>
      <c r="GH23" s="228" t="str">
        <f t="shared" si="6"/>
        <v/>
      </c>
      <c r="GI23" s="228" t="str">
        <f t="shared" si="6"/>
        <v/>
      </c>
      <c r="GJ23" s="228" t="str">
        <f t="shared" si="6"/>
        <v/>
      </c>
      <c r="GK23" s="228" t="str">
        <f t="shared" si="6"/>
        <v/>
      </c>
      <c r="GL23" s="228" t="str">
        <f t="shared" si="6"/>
        <v/>
      </c>
      <c r="GM23" s="228" t="str">
        <f t="shared" si="6"/>
        <v/>
      </c>
      <c r="GN23" s="228" t="str">
        <f t="shared" si="6"/>
        <v/>
      </c>
      <c r="GO23" s="228" t="str">
        <f t="shared" si="6"/>
        <v/>
      </c>
      <c r="GP23" s="228" t="str">
        <f t="shared" si="6"/>
        <v/>
      </c>
      <c r="GQ23" s="228" t="str">
        <f t="shared" si="6"/>
        <v/>
      </c>
      <c r="GR23" s="228" t="str">
        <f t="shared" si="6"/>
        <v/>
      </c>
      <c r="GS23" s="228" t="str">
        <f t="shared" si="6"/>
        <v/>
      </c>
      <c r="GT23" s="228" t="str">
        <f t="shared" si="6"/>
        <v/>
      </c>
      <c r="GU23" s="1"/>
      <c r="HG23" s="98"/>
    </row>
    <row r="24" spans="1:461" s="3" customFormat="1" ht="24" customHeight="1" thickTop="1" thickBot="1" x14ac:dyDescent="0.35">
      <c r="A24" s="154"/>
      <c r="B24" s="278"/>
      <c r="C24" s="278"/>
      <c r="D24" s="279"/>
      <c r="E24" s="1201" t="s">
        <v>275</v>
      </c>
      <c r="F24" s="1202"/>
      <c r="G24" s="1203"/>
      <c r="H24" s="1204" t="s">
        <v>408</v>
      </c>
      <c r="I24" s="1205"/>
      <c r="J24" s="1135" t="s">
        <v>276</v>
      </c>
      <c r="K24" s="1136" t="s">
        <v>277</v>
      </c>
      <c r="L24" s="1163" t="s">
        <v>660</v>
      </c>
      <c r="M24" s="1154" t="s">
        <v>626</v>
      </c>
      <c r="N24" s="1138" t="str">
        <f>IF(I25="","cálculo","cálc.misto")</f>
        <v>cálculo</v>
      </c>
      <c r="O24" s="1137"/>
      <c r="P24" s="1139" t="s">
        <v>81</v>
      </c>
      <c r="Q24" s="1138" t="s">
        <v>86</v>
      </c>
      <c r="R24" s="1140" t="str">
        <f>IF(I25="","cálculo","cálc.misto")</f>
        <v>cálculo</v>
      </c>
      <c r="S24" s="1139" t="s">
        <v>280</v>
      </c>
      <c r="T24" s="1135" t="s">
        <v>52</v>
      </c>
      <c r="U24" s="1141" t="s">
        <v>281</v>
      </c>
      <c r="V24" s="1142" t="s">
        <v>372</v>
      </c>
      <c r="W24" s="1142" t="s">
        <v>374</v>
      </c>
      <c r="X24" s="1142" t="s">
        <v>373</v>
      </c>
      <c r="Y24" s="1143" t="s">
        <v>282</v>
      </c>
      <c r="Z24" s="1137"/>
      <c r="AA24" s="1142"/>
      <c r="AB24" s="1144" t="s">
        <v>283</v>
      </c>
      <c r="AC24" s="1206" t="s">
        <v>603</v>
      </c>
      <c r="AD24" s="1207"/>
      <c r="AE24" s="1135" t="s">
        <v>284</v>
      </c>
      <c r="AF24" s="1136" t="s">
        <v>285</v>
      </c>
      <c r="AG24" s="1137" t="s">
        <v>87</v>
      </c>
      <c r="AH24" s="1135" t="s">
        <v>287</v>
      </c>
      <c r="AI24" s="1136" t="s">
        <v>608</v>
      </c>
      <c r="AJ24" s="1137" t="s">
        <v>288</v>
      </c>
      <c r="AK24" s="1153" t="s">
        <v>625</v>
      </c>
      <c r="AL24" s="1201" t="s">
        <v>50</v>
      </c>
      <c r="AM24" s="1207"/>
      <c r="AN24" s="1141" t="s">
        <v>48</v>
      </c>
      <c r="AO24" s="1234" t="s">
        <v>667</v>
      </c>
      <c r="AP24" s="1202"/>
      <c r="AQ24" s="1203"/>
      <c r="AR24" s="1145"/>
      <c r="AS24" s="4"/>
      <c r="AT24" s="4"/>
      <c r="AU24" s="223"/>
      <c r="AV24" s="761"/>
      <c r="AZ24" s="657" t="s">
        <v>401</v>
      </c>
      <c r="BA24" s="655"/>
      <c r="BB24" s="570" t="s">
        <v>286</v>
      </c>
      <c r="BC24" s="1095" t="s">
        <v>285</v>
      </c>
      <c r="BF24" s="571" t="s">
        <v>287</v>
      </c>
      <c r="BG24" s="11" t="s">
        <v>43</v>
      </c>
      <c r="BH24" s="12" t="s">
        <v>44</v>
      </c>
      <c r="BI24" s="5" t="s">
        <v>49</v>
      </c>
      <c r="BJ24" s="640" t="s">
        <v>392</v>
      </c>
      <c r="BK24" s="529"/>
      <c r="BL24" s="598" t="s">
        <v>388</v>
      </c>
      <c r="BM24" s="599"/>
      <c r="BN24" s="599"/>
      <c r="BO24" s="599"/>
      <c r="BP24" s="599"/>
      <c r="BQ24" s="599"/>
      <c r="BR24" s="599"/>
      <c r="BS24" s="599"/>
      <c r="BT24" s="599"/>
      <c r="BU24" s="599"/>
      <c r="BV24" s="599"/>
      <c r="BW24" s="599"/>
      <c r="BX24" s="599"/>
      <c r="BY24" s="599"/>
      <c r="BZ24" s="599"/>
      <c r="CA24" s="599"/>
      <c r="CC24" s="233"/>
      <c r="EJ24" s="598" t="s">
        <v>390</v>
      </c>
      <c r="EK24" s="524"/>
      <c r="EL24" s="525"/>
      <c r="EM24" s="236" t="str">
        <f>IF(60-COUNTBLANK(EM27:EM86)=0,"",60-COUNTBLANK(EM27:EM86))</f>
        <v/>
      </c>
      <c r="EN24" s="236" t="str">
        <f>IF(60-COUNTBLANK(EN27:EN86)=0,"",60-COUNTBLANK(EN27:EN86))</f>
        <v/>
      </c>
      <c r="EO24" s="236" t="str">
        <f t="shared" ref="EO24:GT24" si="7">IF(60-COUNTBLANK(EO27:EO86)=0,"",60-COUNTBLANK(EO27:EO86))</f>
        <v/>
      </c>
      <c r="EP24" s="236" t="str">
        <f t="shared" si="7"/>
        <v/>
      </c>
      <c r="EQ24" s="236" t="str">
        <f t="shared" si="7"/>
        <v/>
      </c>
      <c r="ER24" s="236" t="str">
        <f t="shared" si="7"/>
        <v/>
      </c>
      <c r="ES24" s="236" t="str">
        <f t="shared" si="7"/>
        <v/>
      </c>
      <c r="ET24" s="236" t="str">
        <f t="shared" si="7"/>
        <v/>
      </c>
      <c r="EU24" s="236" t="str">
        <f t="shared" si="7"/>
        <v/>
      </c>
      <c r="EV24" s="236" t="str">
        <f t="shared" si="7"/>
        <v/>
      </c>
      <c r="EW24" s="236" t="str">
        <f t="shared" si="7"/>
        <v/>
      </c>
      <c r="EX24" s="236" t="str">
        <f t="shared" si="7"/>
        <v/>
      </c>
      <c r="EY24" s="236" t="str">
        <f t="shared" si="7"/>
        <v/>
      </c>
      <c r="EZ24" s="236" t="str">
        <f t="shared" si="7"/>
        <v/>
      </c>
      <c r="FA24" s="236" t="str">
        <f t="shared" si="7"/>
        <v/>
      </c>
      <c r="FB24" s="236" t="str">
        <f t="shared" si="7"/>
        <v/>
      </c>
      <c r="FC24" s="236" t="str">
        <f t="shared" si="7"/>
        <v/>
      </c>
      <c r="FD24" s="236" t="str">
        <f t="shared" si="7"/>
        <v/>
      </c>
      <c r="FE24" s="236" t="str">
        <f t="shared" si="7"/>
        <v/>
      </c>
      <c r="FF24" s="236" t="str">
        <f t="shared" si="7"/>
        <v/>
      </c>
      <c r="FG24" s="236" t="str">
        <f t="shared" si="7"/>
        <v/>
      </c>
      <c r="FH24" s="236" t="str">
        <f t="shared" si="7"/>
        <v/>
      </c>
      <c r="FI24" s="236" t="str">
        <f t="shared" si="7"/>
        <v/>
      </c>
      <c r="FJ24" s="236" t="str">
        <f t="shared" si="7"/>
        <v/>
      </c>
      <c r="FK24" s="236" t="str">
        <f t="shared" si="7"/>
        <v/>
      </c>
      <c r="FL24" s="236" t="str">
        <f t="shared" si="7"/>
        <v/>
      </c>
      <c r="FM24" s="236" t="str">
        <f t="shared" si="7"/>
        <v/>
      </c>
      <c r="FN24" s="236" t="str">
        <f t="shared" si="7"/>
        <v/>
      </c>
      <c r="FO24" s="236" t="str">
        <f t="shared" si="7"/>
        <v/>
      </c>
      <c r="FP24" s="236" t="str">
        <f t="shared" si="7"/>
        <v/>
      </c>
      <c r="FQ24" s="236" t="str">
        <f t="shared" si="7"/>
        <v/>
      </c>
      <c r="FR24" s="236" t="str">
        <f t="shared" si="7"/>
        <v/>
      </c>
      <c r="FS24" s="236" t="str">
        <f t="shared" si="7"/>
        <v/>
      </c>
      <c r="FT24" s="236" t="str">
        <f t="shared" si="7"/>
        <v/>
      </c>
      <c r="FU24" s="236" t="str">
        <f t="shared" si="7"/>
        <v/>
      </c>
      <c r="FV24" s="236" t="str">
        <f t="shared" si="7"/>
        <v/>
      </c>
      <c r="FW24" s="236" t="str">
        <f t="shared" si="7"/>
        <v/>
      </c>
      <c r="FX24" s="236" t="str">
        <f t="shared" si="7"/>
        <v/>
      </c>
      <c r="FY24" s="236" t="str">
        <f t="shared" si="7"/>
        <v/>
      </c>
      <c r="FZ24" s="236" t="str">
        <f t="shared" si="7"/>
        <v/>
      </c>
      <c r="GA24" s="236" t="str">
        <f t="shared" si="7"/>
        <v/>
      </c>
      <c r="GB24" s="236" t="str">
        <f t="shared" si="7"/>
        <v/>
      </c>
      <c r="GC24" s="236" t="str">
        <f t="shared" si="7"/>
        <v/>
      </c>
      <c r="GD24" s="236" t="str">
        <f t="shared" si="7"/>
        <v/>
      </c>
      <c r="GE24" s="236" t="str">
        <f t="shared" si="7"/>
        <v/>
      </c>
      <c r="GF24" s="236" t="str">
        <f t="shared" si="7"/>
        <v/>
      </c>
      <c r="GG24" s="236" t="str">
        <f t="shared" si="7"/>
        <v/>
      </c>
      <c r="GH24" s="236" t="str">
        <f t="shared" si="7"/>
        <v/>
      </c>
      <c r="GI24" s="236" t="str">
        <f t="shared" si="7"/>
        <v/>
      </c>
      <c r="GJ24" s="236" t="str">
        <f t="shared" si="7"/>
        <v/>
      </c>
      <c r="GK24" s="236" t="str">
        <f t="shared" si="7"/>
        <v/>
      </c>
      <c r="GL24" s="236" t="str">
        <f t="shared" si="7"/>
        <v/>
      </c>
      <c r="GM24" s="236" t="str">
        <f t="shared" si="7"/>
        <v/>
      </c>
      <c r="GN24" s="236" t="str">
        <f t="shared" si="7"/>
        <v/>
      </c>
      <c r="GO24" s="236" t="str">
        <f t="shared" si="7"/>
        <v/>
      </c>
      <c r="GP24" s="236" t="str">
        <f t="shared" si="7"/>
        <v/>
      </c>
      <c r="GQ24" s="236" t="str">
        <f t="shared" si="7"/>
        <v/>
      </c>
      <c r="GR24" s="236" t="str">
        <f t="shared" si="7"/>
        <v/>
      </c>
      <c r="GS24" s="236" t="str">
        <f t="shared" si="7"/>
        <v/>
      </c>
      <c r="GT24" s="236" t="str">
        <f t="shared" si="7"/>
        <v/>
      </c>
      <c r="GU24" s="1"/>
      <c r="GV24" s="146" t="s">
        <v>113</v>
      </c>
      <c r="GW24" s="147"/>
      <c r="GX24" s="147"/>
      <c r="GY24" s="147"/>
      <c r="GZ24" s="148"/>
      <c r="HA24" s="128" t="s">
        <v>103</v>
      </c>
      <c r="HB24" s="128"/>
      <c r="HC24" s="128"/>
      <c r="HD24" s="128"/>
      <c r="HE24" s="128"/>
      <c r="HF24" s="593">
        <v>1</v>
      </c>
      <c r="HG24" s="98"/>
      <c r="HH24" s="592">
        <f>HF24+1</f>
        <v>2</v>
      </c>
      <c r="HK24" s="592">
        <f>HH24+1</f>
        <v>3</v>
      </c>
      <c r="HO24" s="592">
        <f>HK24+1</f>
        <v>4</v>
      </c>
      <c r="HS24" s="592">
        <f>HO24+1</f>
        <v>5</v>
      </c>
      <c r="HW24" s="592">
        <f>HS24+1</f>
        <v>6</v>
      </c>
      <c r="IA24" s="592">
        <f>HW24+1</f>
        <v>7</v>
      </c>
      <c r="IE24" s="592">
        <f>IA24+1</f>
        <v>8</v>
      </c>
      <c r="II24" s="592">
        <f>IE24+1</f>
        <v>9</v>
      </c>
      <c r="IM24" s="592">
        <f>II24+1</f>
        <v>10</v>
      </c>
      <c r="IQ24" s="592">
        <f>IM24+1</f>
        <v>11</v>
      </c>
      <c r="IU24" s="592">
        <f>IQ24+1</f>
        <v>12</v>
      </c>
      <c r="IY24" s="592">
        <f>IU24+1</f>
        <v>13</v>
      </c>
      <c r="JC24" s="592">
        <f>IY24+1</f>
        <v>14</v>
      </c>
      <c r="JG24" s="592">
        <f>JC24+1</f>
        <v>15</v>
      </c>
      <c r="JK24" s="592">
        <f>JG24+1</f>
        <v>16</v>
      </c>
      <c r="JO24" s="592">
        <f>JK24+1</f>
        <v>17</v>
      </c>
      <c r="JS24" s="592">
        <f>JO24+1</f>
        <v>18</v>
      </c>
      <c r="JW24" s="592">
        <f>JS24+1</f>
        <v>19</v>
      </c>
      <c r="KA24" s="592">
        <f>JW24+1</f>
        <v>20</v>
      </c>
      <c r="KE24" s="592">
        <f>KA24+1</f>
        <v>21</v>
      </c>
      <c r="KI24" s="592">
        <f>KE24+1</f>
        <v>22</v>
      </c>
      <c r="KM24" s="592">
        <f>KI24+1</f>
        <v>23</v>
      </c>
      <c r="KQ24" s="592">
        <f>KM24+1</f>
        <v>24</v>
      </c>
      <c r="KU24" s="592">
        <f>KQ24+1</f>
        <v>25</v>
      </c>
      <c r="KY24" s="592">
        <f>KU24+1</f>
        <v>26</v>
      </c>
      <c r="LC24" s="592">
        <f>KY24+1</f>
        <v>27</v>
      </c>
      <c r="LG24" s="592">
        <f>LC24+1</f>
        <v>28</v>
      </c>
      <c r="LK24" s="592">
        <f>LG24+1</f>
        <v>29</v>
      </c>
      <c r="LO24" s="592">
        <f>LK24+1</f>
        <v>30</v>
      </c>
      <c r="LS24" s="592">
        <f>LO24+1</f>
        <v>31</v>
      </c>
      <c r="LW24" s="592">
        <f>LS24+1</f>
        <v>32</v>
      </c>
      <c r="MA24" s="592">
        <f>LW24+1</f>
        <v>33</v>
      </c>
      <c r="ME24" s="592">
        <f>MA24+1</f>
        <v>34</v>
      </c>
      <c r="MI24" s="592">
        <f>ME24+1</f>
        <v>35</v>
      </c>
      <c r="MM24" s="592">
        <f>MI24+1</f>
        <v>36</v>
      </c>
      <c r="MQ24" s="592">
        <f>MM24+1</f>
        <v>37</v>
      </c>
      <c r="MU24" s="592">
        <f>MQ24+1</f>
        <v>38</v>
      </c>
      <c r="MY24" s="592">
        <f>MU24+1</f>
        <v>39</v>
      </c>
      <c r="NC24" s="592">
        <f>MY24+1</f>
        <v>40</v>
      </c>
      <c r="NG24" s="592">
        <f>NC24+1</f>
        <v>41</v>
      </c>
      <c r="NK24" s="592">
        <f>NG24+1</f>
        <v>42</v>
      </c>
      <c r="NO24" s="592">
        <f>NK24+1</f>
        <v>43</v>
      </c>
      <c r="NS24" s="592">
        <f>NO24+1</f>
        <v>44</v>
      </c>
      <c r="NW24" s="592">
        <f>NS24+1</f>
        <v>45</v>
      </c>
      <c r="OA24" s="592">
        <f>NW24+1</f>
        <v>46</v>
      </c>
      <c r="OE24" s="592">
        <f>OA24+1</f>
        <v>47</v>
      </c>
      <c r="OI24" s="592">
        <f>OE24+1</f>
        <v>48</v>
      </c>
      <c r="OM24" s="592">
        <f>OI24+1</f>
        <v>49</v>
      </c>
      <c r="OQ24" s="592">
        <f>OM24+1</f>
        <v>50</v>
      </c>
      <c r="OU24" s="592">
        <f>OQ24+1</f>
        <v>51</v>
      </c>
      <c r="OY24" s="592">
        <f>OU24+1</f>
        <v>52</v>
      </c>
      <c r="PC24" s="592">
        <f>OY24+1</f>
        <v>53</v>
      </c>
      <c r="PG24" s="592">
        <f>PC24+1</f>
        <v>54</v>
      </c>
      <c r="PK24" s="592">
        <f>PG24+1</f>
        <v>55</v>
      </c>
      <c r="PO24" s="592">
        <f>PK24+1</f>
        <v>56</v>
      </c>
      <c r="PS24" s="592">
        <f>PO24+1</f>
        <v>57</v>
      </c>
      <c r="PW24" s="592">
        <f>PS24+1</f>
        <v>58</v>
      </c>
      <c r="QA24" s="592">
        <f>PW24+1</f>
        <v>59</v>
      </c>
      <c r="QE24" s="592">
        <f>QA24+1</f>
        <v>60</v>
      </c>
    </row>
    <row r="25" spans="1:461" ht="19.5" customHeight="1" thickTop="1" thickBot="1" x14ac:dyDescent="0.65">
      <c r="A25" s="257"/>
      <c r="B25" s="280"/>
      <c r="C25" s="280"/>
      <c r="D25" s="281"/>
      <c r="E25" s="628" t="s">
        <v>100</v>
      </c>
      <c r="F25" s="629" t="s">
        <v>54</v>
      </c>
      <c r="G25" s="629" t="s">
        <v>242</v>
      </c>
      <c r="H25" s="630" t="str">
        <f>IF(P9=1,"DN 25","DN 50")</f>
        <v>DN 25</v>
      </c>
      <c r="I25" s="631" t="str">
        <f>IF(AND(P9=1,$N$9&lt;&gt;""),"DN 50",IF(AND(P9=1,$Q$9=""),"",IF(AND(P9&lt;&gt;1,$R$6&lt;&gt;""),"Outra BI","")))</f>
        <v/>
      </c>
      <c r="J25" s="494" t="s">
        <v>664</v>
      </c>
      <c r="K25" s="724" t="s">
        <v>663</v>
      </c>
      <c r="L25" s="738" t="s">
        <v>662</v>
      </c>
      <c r="M25" s="791" t="s">
        <v>661</v>
      </c>
      <c r="N25" s="632" t="s">
        <v>659</v>
      </c>
      <c r="O25" s="633"/>
      <c r="P25" s="634" t="s">
        <v>257</v>
      </c>
      <c r="Q25" s="635" t="s">
        <v>164</v>
      </c>
      <c r="R25" s="1161" t="s">
        <v>658</v>
      </c>
      <c r="S25" s="379" t="s">
        <v>274</v>
      </c>
      <c r="T25" s="267" t="s">
        <v>248</v>
      </c>
      <c r="U25" s="1180" t="s">
        <v>657</v>
      </c>
      <c r="V25" s="151" t="s">
        <v>116</v>
      </c>
      <c r="W25" s="151" t="s">
        <v>116</v>
      </c>
      <c r="X25" s="151" t="s">
        <v>116</v>
      </c>
      <c r="Y25" s="784" t="s">
        <v>656</v>
      </c>
      <c r="Z25" s="150" t="s">
        <v>115</v>
      </c>
      <c r="AA25" s="152" t="s">
        <v>115</v>
      </c>
      <c r="AB25" s="1160" t="s">
        <v>24</v>
      </c>
      <c r="AC25" s="1194" t="s">
        <v>245</v>
      </c>
      <c r="AD25" s="1195"/>
      <c r="AE25" s="494" t="s">
        <v>655</v>
      </c>
      <c r="AF25" s="724" t="s">
        <v>654</v>
      </c>
      <c r="AG25" s="1159" t="s">
        <v>42</v>
      </c>
      <c r="AH25" s="787" t="s">
        <v>669</v>
      </c>
      <c r="AI25" s="1148" t="s">
        <v>653</v>
      </c>
      <c r="AJ25" s="799" t="s">
        <v>652</v>
      </c>
      <c r="AK25" s="473" t="s">
        <v>651</v>
      </c>
      <c r="AL25" s="300" t="s">
        <v>650</v>
      </c>
      <c r="AM25" s="1158">
        <f>$R$12-$R$11</f>
        <v>140</v>
      </c>
      <c r="AN25" s="1157" t="s">
        <v>60</v>
      </c>
      <c r="AO25" s="1166" t="str">
        <f>""&amp;AU25&amp;" ≤ V ≤"</f>
        <v>0,5 ≤ V ≤</v>
      </c>
      <c r="AP25" s="1165">
        <f>ROUND(AW25,1)</f>
        <v>6</v>
      </c>
      <c r="AQ25" s="1164"/>
      <c r="AR25" s="400" t="s">
        <v>384</v>
      </c>
      <c r="AT25" s="755" t="s">
        <v>569</v>
      </c>
      <c r="AU25" s="301">
        <v>0.5</v>
      </c>
      <c r="AV25" s="756" t="s">
        <v>259</v>
      </c>
      <c r="AW25" s="302">
        <f>R15</f>
        <v>6</v>
      </c>
      <c r="AY25" s="310" t="s">
        <v>403</v>
      </c>
      <c r="AZ25" s="40" t="str">
        <f>IF($GO$214&gt;0,MATCH("Crítico",$GN$154:$GN$213,0),"")</f>
        <v/>
      </c>
      <c r="BB25" s="781" t="s">
        <v>251</v>
      </c>
      <c r="BC25" s="1179" t="s">
        <v>675</v>
      </c>
      <c r="BD25" s="270" t="s">
        <v>54</v>
      </c>
      <c r="BE25" s="270" t="s">
        <v>242</v>
      </c>
      <c r="BF25" s="303" t="s">
        <v>260</v>
      </c>
      <c r="BG25" s="11" t="s">
        <v>57</v>
      </c>
      <c r="BH25" s="12" t="s">
        <v>58</v>
      </c>
      <c r="BI25" s="5" t="s">
        <v>59</v>
      </c>
      <c r="BJ25" s="641" t="s">
        <v>92</v>
      </c>
      <c r="BK25" s="530"/>
      <c r="BL25" s="100" t="s">
        <v>92</v>
      </c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3"/>
      <c r="DV25" s="661" t="s">
        <v>406</v>
      </c>
      <c r="DW25" s="3"/>
      <c r="DX25" s="3"/>
      <c r="DY25" s="3"/>
      <c r="DZ25" s="3"/>
      <c r="EA25" s="3"/>
      <c r="EC25" s="815" t="s">
        <v>466</v>
      </c>
      <c r="ED25" s="810"/>
      <c r="EE25" s="805" t="s">
        <v>466</v>
      </c>
      <c r="EF25" s="806"/>
      <c r="EG25" s="270" t="s">
        <v>54</v>
      </c>
      <c r="EH25" s="270" t="s">
        <v>242</v>
      </c>
      <c r="EI25" s="584"/>
      <c r="EJ25" s="526" t="str">
        <f>IF(EJ26&lt;&gt;"",EJ26,IF(EK26&lt;&gt;"",EK26,IF(EL26&lt;&gt;"",EL26,"")))</f>
        <v/>
      </c>
      <c r="EK25" s="236">
        <f>MAX($EK$27:$EK$86)</f>
        <v>0</v>
      </c>
      <c r="EL25" s="527"/>
      <c r="EM25" s="100" t="s">
        <v>94</v>
      </c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7"/>
      <c r="GV25" s="83" t="s">
        <v>108</v>
      </c>
      <c r="GW25" s="78"/>
      <c r="GX25" s="144" t="s">
        <v>109</v>
      </c>
      <c r="GY25" s="131"/>
      <c r="GZ25" s="132"/>
      <c r="HA25" s="145" t="s">
        <v>111</v>
      </c>
      <c r="HB25" s="82"/>
      <c r="HC25" s="136"/>
      <c r="HD25" s="581" t="s">
        <v>246</v>
      </c>
      <c r="HE25" s="575" t="s">
        <v>80</v>
      </c>
      <c r="HF25" s="76" t="s">
        <v>78</v>
      </c>
      <c r="HG25" s="77" t="s">
        <v>77</v>
      </c>
      <c r="HH25" s="511" t="s">
        <v>385</v>
      </c>
      <c r="HI25" s="512"/>
      <c r="HJ25" s="513" t="s">
        <v>77</v>
      </c>
      <c r="HK25" s="511"/>
      <c r="HL25" s="518" t="s">
        <v>385</v>
      </c>
      <c r="HM25" s="512"/>
      <c r="HN25" s="513" t="s">
        <v>77</v>
      </c>
      <c r="HO25" s="511"/>
      <c r="HP25" s="518" t="s">
        <v>385</v>
      </c>
      <c r="HQ25" s="512"/>
      <c r="HR25" s="513" t="s">
        <v>77</v>
      </c>
      <c r="HS25" s="511"/>
      <c r="HT25" s="518" t="s">
        <v>385</v>
      </c>
      <c r="HU25" s="512"/>
      <c r="HV25" s="513" t="s">
        <v>77</v>
      </c>
      <c r="HW25" s="511"/>
      <c r="HX25" s="518" t="s">
        <v>385</v>
      </c>
      <c r="HY25" s="512"/>
      <c r="HZ25" s="513" t="s">
        <v>77</v>
      </c>
      <c r="IA25" s="511"/>
      <c r="IB25" s="518" t="s">
        <v>385</v>
      </c>
      <c r="IC25" s="512"/>
      <c r="ID25" s="513" t="s">
        <v>77</v>
      </c>
      <c r="IE25" s="511"/>
      <c r="IF25" s="518" t="s">
        <v>385</v>
      </c>
      <c r="IG25" s="512"/>
      <c r="IH25" s="513" t="s">
        <v>77</v>
      </c>
      <c r="II25" s="511"/>
      <c r="IJ25" s="518" t="s">
        <v>385</v>
      </c>
      <c r="IK25" s="512"/>
      <c r="IL25" s="513" t="s">
        <v>77</v>
      </c>
      <c r="IM25" s="511"/>
      <c r="IN25" s="518" t="s">
        <v>385</v>
      </c>
      <c r="IO25" s="512"/>
      <c r="IP25" s="513" t="s">
        <v>77</v>
      </c>
      <c r="IQ25" s="511"/>
      <c r="IR25" s="518" t="s">
        <v>385</v>
      </c>
      <c r="IS25" s="512"/>
      <c r="IT25" s="513" t="s">
        <v>77</v>
      </c>
      <c r="IU25" s="511"/>
      <c r="IV25" s="518" t="s">
        <v>385</v>
      </c>
      <c r="IW25" s="512"/>
      <c r="IX25" s="513" t="s">
        <v>77</v>
      </c>
      <c r="IY25" s="511"/>
      <c r="IZ25" s="518" t="s">
        <v>385</v>
      </c>
      <c r="JA25" s="512"/>
      <c r="JB25" s="513" t="s">
        <v>77</v>
      </c>
      <c r="JC25" s="511"/>
      <c r="JD25" s="518" t="s">
        <v>385</v>
      </c>
      <c r="JE25" s="512"/>
      <c r="JF25" s="513" t="s">
        <v>77</v>
      </c>
      <c r="JG25" s="511"/>
      <c r="JH25" s="518" t="s">
        <v>385</v>
      </c>
      <c r="JI25" s="512"/>
      <c r="JJ25" s="513" t="s">
        <v>77</v>
      </c>
      <c r="JK25" s="511"/>
      <c r="JL25" s="518" t="s">
        <v>385</v>
      </c>
      <c r="JM25" s="512"/>
      <c r="JN25" s="513" t="s">
        <v>77</v>
      </c>
      <c r="JO25" s="511"/>
      <c r="JP25" s="518" t="s">
        <v>385</v>
      </c>
      <c r="JQ25" s="512"/>
      <c r="JR25" s="513" t="s">
        <v>77</v>
      </c>
      <c r="JS25" s="511"/>
      <c r="JT25" s="518" t="s">
        <v>385</v>
      </c>
      <c r="JU25" s="512"/>
      <c r="JV25" s="513" t="s">
        <v>77</v>
      </c>
      <c r="JW25" s="511"/>
      <c r="JX25" s="518" t="s">
        <v>385</v>
      </c>
      <c r="JY25" s="512"/>
      <c r="JZ25" s="513" t="s">
        <v>77</v>
      </c>
      <c r="KA25" s="511"/>
      <c r="KB25" s="518" t="s">
        <v>385</v>
      </c>
      <c r="KC25" s="512"/>
      <c r="KD25" s="513" t="s">
        <v>77</v>
      </c>
      <c r="KE25" s="511"/>
      <c r="KF25" s="518" t="s">
        <v>385</v>
      </c>
      <c r="KG25" s="512"/>
      <c r="KH25" s="513" t="s">
        <v>77</v>
      </c>
      <c r="KI25" s="511"/>
      <c r="KJ25" s="518" t="s">
        <v>385</v>
      </c>
      <c r="KK25" s="512"/>
      <c r="KL25" s="513" t="s">
        <v>77</v>
      </c>
      <c r="KM25" s="511"/>
      <c r="KN25" s="518" t="s">
        <v>385</v>
      </c>
      <c r="KO25" s="512"/>
      <c r="KP25" s="513" t="s">
        <v>77</v>
      </c>
      <c r="KQ25" s="511"/>
      <c r="KR25" s="518" t="s">
        <v>385</v>
      </c>
      <c r="KS25" s="512"/>
      <c r="KT25" s="513" t="s">
        <v>77</v>
      </c>
      <c r="KU25" s="511"/>
      <c r="KV25" s="518" t="s">
        <v>385</v>
      </c>
      <c r="KW25" s="512"/>
      <c r="KX25" s="513" t="s">
        <v>77</v>
      </c>
      <c r="KY25" s="511"/>
      <c r="KZ25" s="518" t="s">
        <v>385</v>
      </c>
      <c r="LA25" s="512"/>
      <c r="LB25" s="513" t="s">
        <v>77</v>
      </c>
      <c r="LC25" s="511"/>
      <c r="LD25" s="518" t="s">
        <v>385</v>
      </c>
      <c r="LE25" s="512"/>
      <c r="LF25" s="513" t="s">
        <v>77</v>
      </c>
      <c r="LG25" s="511"/>
      <c r="LH25" s="518" t="s">
        <v>385</v>
      </c>
      <c r="LI25" s="512"/>
      <c r="LJ25" s="513" t="s">
        <v>77</v>
      </c>
      <c r="LK25" s="511"/>
      <c r="LL25" s="518" t="s">
        <v>385</v>
      </c>
      <c r="LM25" s="512"/>
      <c r="LN25" s="513" t="s">
        <v>77</v>
      </c>
      <c r="LO25" s="511"/>
      <c r="LP25" s="518" t="s">
        <v>385</v>
      </c>
      <c r="LQ25" s="512"/>
      <c r="LR25" s="513" t="s">
        <v>77</v>
      </c>
      <c r="LS25" s="511"/>
      <c r="LT25" s="518" t="s">
        <v>385</v>
      </c>
      <c r="LU25" s="512"/>
      <c r="LV25" s="513" t="s">
        <v>77</v>
      </c>
      <c r="LW25" s="511"/>
      <c r="LX25" s="518" t="s">
        <v>385</v>
      </c>
      <c r="LY25" s="512"/>
      <c r="LZ25" s="513" t="s">
        <v>77</v>
      </c>
      <c r="MA25" s="511"/>
      <c r="MB25" s="518" t="s">
        <v>385</v>
      </c>
      <c r="MC25" s="512"/>
      <c r="MD25" s="513" t="s">
        <v>77</v>
      </c>
      <c r="ME25" s="511"/>
      <c r="MF25" s="518" t="s">
        <v>385</v>
      </c>
      <c r="MG25" s="512"/>
      <c r="MH25" s="513" t="s">
        <v>77</v>
      </c>
      <c r="MI25" s="511"/>
      <c r="MJ25" s="518" t="s">
        <v>385</v>
      </c>
      <c r="MK25" s="512"/>
      <c r="ML25" s="513" t="s">
        <v>77</v>
      </c>
      <c r="MM25" s="511"/>
      <c r="MN25" s="518" t="s">
        <v>385</v>
      </c>
      <c r="MO25" s="512"/>
      <c r="MP25" s="513" t="s">
        <v>77</v>
      </c>
      <c r="MQ25" s="511"/>
      <c r="MR25" s="518" t="s">
        <v>385</v>
      </c>
      <c r="MS25" s="512"/>
      <c r="MT25" s="513" t="s">
        <v>77</v>
      </c>
      <c r="MU25" s="511"/>
      <c r="MV25" s="518" t="s">
        <v>385</v>
      </c>
      <c r="MW25" s="512"/>
      <c r="MX25" s="513" t="s">
        <v>77</v>
      </c>
      <c r="MY25" s="511"/>
      <c r="MZ25" s="518" t="s">
        <v>385</v>
      </c>
      <c r="NA25" s="512"/>
      <c r="NB25" s="513" t="s">
        <v>77</v>
      </c>
      <c r="NC25" s="511"/>
      <c r="ND25" s="518" t="s">
        <v>385</v>
      </c>
      <c r="NE25" s="512"/>
      <c r="NF25" s="513" t="s">
        <v>77</v>
      </c>
      <c r="NG25" s="511"/>
      <c r="NH25" s="518" t="s">
        <v>385</v>
      </c>
      <c r="NI25" s="512"/>
      <c r="NJ25" s="513" t="s">
        <v>77</v>
      </c>
      <c r="NK25" s="511"/>
      <c r="NL25" s="518" t="s">
        <v>385</v>
      </c>
      <c r="NM25" s="512"/>
      <c r="NN25" s="513" t="s">
        <v>77</v>
      </c>
      <c r="NO25" s="511"/>
      <c r="NP25" s="518" t="s">
        <v>385</v>
      </c>
      <c r="NQ25" s="512"/>
      <c r="NR25" s="513" t="s">
        <v>77</v>
      </c>
      <c r="NS25" s="511"/>
      <c r="NT25" s="518" t="s">
        <v>385</v>
      </c>
      <c r="NU25" s="512"/>
      <c r="NV25" s="513" t="s">
        <v>77</v>
      </c>
      <c r="NW25" s="511"/>
      <c r="NX25" s="518" t="s">
        <v>385</v>
      </c>
      <c r="NY25" s="512"/>
      <c r="NZ25" s="513" t="s">
        <v>77</v>
      </c>
      <c r="OA25" s="511"/>
      <c r="OB25" s="518" t="s">
        <v>385</v>
      </c>
      <c r="OC25" s="512"/>
      <c r="OD25" s="513" t="s">
        <v>77</v>
      </c>
      <c r="OE25" s="511"/>
      <c r="OF25" s="518" t="s">
        <v>385</v>
      </c>
      <c r="OG25" s="512"/>
      <c r="OH25" s="513" t="s">
        <v>77</v>
      </c>
      <c r="OI25" s="511"/>
      <c r="OJ25" s="518" t="s">
        <v>385</v>
      </c>
      <c r="OK25" s="512"/>
      <c r="OL25" s="513" t="s">
        <v>77</v>
      </c>
      <c r="OM25" s="511"/>
      <c r="ON25" s="518" t="s">
        <v>385</v>
      </c>
      <c r="OO25" s="512"/>
      <c r="OP25" s="513" t="s">
        <v>77</v>
      </c>
      <c r="OQ25" s="511"/>
      <c r="OR25" s="518" t="s">
        <v>385</v>
      </c>
      <c r="OS25" s="512"/>
      <c r="OT25" s="513" t="s">
        <v>77</v>
      </c>
      <c r="OU25" s="511"/>
      <c r="OV25" s="518" t="s">
        <v>385</v>
      </c>
      <c r="OW25" s="512"/>
      <c r="OX25" s="513" t="s">
        <v>77</v>
      </c>
      <c r="OY25" s="511"/>
      <c r="OZ25" s="518" t="s">
        <v>385</v>
      </c>
      <c r="PA25" s="512"/>
      <c r="PB25" s="513" t="s">
        <v>77</v>
      </c>
      <c r="PC25" s="511"/>
      <c r="PD25" s="518" t="s">
        <v>385</v>
      </c>
      <c r="PE25" s="512"/>
      <c r="PF25" s="513" t="s">
        <v>77</v>
      </c>
      <c r="PG25" s="511"/>
      <c r="PH25" s="518" t="s">
        <v>385</v>
      </c>
      <c r="PI25" s="512"/>
      <c r="PJ25" s="513" t="s">
        <v>77</v>
      </c>
      <c r="PK25" s="511"/>
      <c r="PL25" s="518" t="s">
        <v>385</v>
      </c>
      <c r="PM25" s="512"/>
      <c r="PN25" s="513" t="s">
        <v>77</v>
      </c>
      <c r="PO25" s="511"/>
      <c r="PP25" s="518" t="s">
        <v>385</v>
      </c>
      <c r="PQ25" s="512"/>
      <c r="PR25" s="513" t="s">
        <v>77</v>
      </c>
      <c r="PS25" s="511"/>
      <c r="PT25" s="518" t="s">
        <v>385</v>
      </c>
      <c r="PU25" s="512"/>
      <c r="PV25" s="513" t="s">
        <v>77</v>
      </c>
      <c r="PW25" s="511"/>
      <c r="PX25" s="518" t="s">
        <v>385</v>
      </c>
      <c r="PY25" s="512"/>
      <c r="PZ25" s="513" t="s">
        <v>77</v>
      </c>
      <c r="QA25" s="511"/>
      <c r="QB25" s="518" t="s">
        <v>385</v>
      </c>
      <c r="QC25" s="512"/>
      <c r="QD25" s="513" t="s">
        <v>77</v>
      </c>
      <c r="QE25" s="511"/>
      <c r="QF25" s="518" t="s">
        <v>385</v>
      </c>
      <c r="QG25" s="512"/>
      <c r="QH25" s="513" t="s">
        <v>77</v>
      </c>
    </row>
    <row r="26" spans="1:461" s="3" customFormat="1" ht="15" customHeight="1" thickTop="1" thickBot="1" x14ac:dyDescent="0.35">
      <c r="A26" s="154"/>
      <c r="B26" s="278"/>
      <c r="C26" s="278"/>
      <c r="D26" s="279"/>
      <c r="E26" s="572" t="s">
        <v>47</v>
      </c>
      <c r="F26" s="636"/>
      <c r="G26" s="637"/>
      <c r="H26" s="638" t="str">
        <f>IF(H25="","","n.º")</f>
        <v>n.º</v>
      </c>
      <c r="I26" s="276" t="str">
        <f>IF(I25="","","n.º")</f>
        <v/>
      </c>
      <c r="J26" s="273" t="s">
        <v>40</v>
      </c>
      <c r="K26" s="274" t="s">
        <v>40</v>
      </c>
      <c r="L26" s="299" t="s">
        <v>40</v>
      </c>
      <c r="M26" s="572" t="s">
        <v>40</v>
      </c>
      <c r="N26" s="639" t="str">
        <f>IF(AND($R$6="",$R$9=""),"","n.º")</f>
        <v>n.º</v>
      </c>
      <c r="O26" s="572"/>
      <c r="P26" s="258" t="str">
        <f>IF(OR($N$19="x",$N$19="sim",$N$19="s",$N$19="ok")," l/s","l/min")</f>
        <v>l/min</v>
      </c>
      <c r="Q26" s="258"/>
      <c r="R26" s="573" t="str">
        <f>BA4</f>
        <v>l/min</v>
      </c>
      <c r="S26" s="380" t="s">
        <v>627</v>
      </c>
      <c r="T26" s="273" t="s">
        <v>39</v>
      </c>
      <c r="U26" s="277" t="s">
        <v>39</v>
      </c>
      <c r="V26" s="153" t="s">
        <v>117</v>
      </c>
      <c r="W26" s="153" t="s">
        <v>117</v>
      </c>
      <c r="X26" s="153" t="s">
        <v>117</v>
      </c>
      <c r="Y26" s="275" t="s">
        <v>39</v>
      </c>
      <c r="Z26" s="149" t="s">
        <v>382</v>
      </c>
      <c r="AA26" s="153" t="s">
        <v>381</v>
      </c>
      <c r="AB26" s="574" t="s">
        <v>39</v>
      </c>
      <c r="AC26" s="381" t="s">
        <v>624</v>
      </c>
      <c r="AD26" s="573" t="s">
        <v>114</v>
      </c>
      <c r="AE26" s="273" t="str">
        <f>BF4</f>
        <v>kPa</v>
      </c>
      <c r="AF26" s="274" t="str">
        <f>BC26</f>
        <v>kPa</v>
      </c>
      <c r="AG26" s="474" t="str">
        <f>IF($BD$4=2,"bar/m",IF($BD$4=3,"m.c.a./m",IF($BD$4=4,"kg/cm²/m","kPa/m")))</f>
        <v>kPa/m</v>
      </c>
      <c r="AH26" s="638" t="str">
        <f>AE26</f>
        <v>kPa</v>
      </c>
      <c r="AI26" s="1149" t="str">
        <f>AF26</f>
        <v>kPa</v>
      </c>
      <c r="AJ26" s="572" t="str">
        <f>AE26</f>
        <v>kPa</v>
      </c>
      <c r="AK26" s="277" t="str">
        <f>AE26</f>
        <v>kPa</v>
      </c>
      <c r="AL26" s="1196" t="str">
        <f>AE26</f>
        <v>kPa</v>
      </c>
      <c r="AM26" s="1197" t="str">
        <f>IF(OR($N$20="x",$N$20="sim",$N$20="s",$N$20="ok"),"bar","kPa")</f>
        <v>kPa</v>
      </c>
      <c r="AN26" s="277" t="s">
        <v>53</v>
      </c>
      <c r="AO26" s="1198" t="s">
        <v>668</v>
      </c>
      <c r="AP26" s="1199"/>
      <c r="AQ26" s="1200"/>
      <c r="AR26" s="900" t="s">
        <v>47</v>
      </c>
      <c r="AS26" s="2"/>
      <c r="AT26" s="601">
        <f>SUM(AT27:AT86)</f>
        <v>0</v>
      </c>
      <c r="AU26" s="242">
        <f>SUM(AU27:AU86)</f>
        <v>0</v>
      </c>
      <c r="AV26" s="42" t="s">
        <v>93</v>
      </c>
      <c r="AW26" s="93" t="s">
        <v>89</v>
      </c>
      <c r="AX26" s="94"/>
      <c r="AY26" s="95"/>
      <c r="AZ26" s="40" t="str">
        <f>IF($AZ$25="","",LOOKUP($AZ$25,$GU$27:$GU$86,$BD$27:$BD$86))</f>
        <v/>
      </c>
      <c r="BA26" s="531" t="s">
        <v>387</v>
      </c>
      <c r="BB26" s="573" t="str">
        <f>IF(OR($N$20="x",$N$20="sim",$N$20="s",$N$20="ok"),"bar","kPa")</f>
        <v>kPa</v>
      </c>
      <c r="BC26" s="275" t="str">
        <f>AE26</f>
        <v>kPa</v>
      </c>
      <c r="BD26" s="271"/>
      <c r="BE26" s="272"/>
      <c r="BF26" s="276" t="str">
        <f>IF(OR($N$20="x",$N$20="sim",$N$20="s",$N$20="ok"),"bar","kPa")</f>
        <v>kPa</v>
      </c>
      <c r="BG26" s="315" t="str">
        <f>IF(OR($N$20="x",$N$20="sim",$N$20="s",$N$20="ok"),"bar","kPa")</f>
        <v>kPa</v>
      </c>
      <c r="BH26" s="316" t="str">
        <f>IF(OR($N$20="x",$N$20="sim",$N$20="s",$N$20="ok"),"bar","kPa")</f>
        <v>kPa</v>
      </c>
      <c r="BI26" s="317" t="str">
        <f>IF(OR($N$20="x",$N$20="sim",$N$20="s",$N$20="ok"),"bar","kPa")</f>
        <v>kPa</v>
      </c>
      <c r="BJ26" s="531" t="s">
        <v>387</v>
      </c>
      <c r="BK26" s="531" t="s">
        <v>91</v>
      </c>
      <c r="BL26" s="42" t="s">
        <v>91</v>
      </c>
      <c r="BM26" s="40">
        <v>1</v>
      </c>
      <c r="BN26" s="40">
        <v>2</v>
      </c>
      <c r="BO26" s="40">
        <v>3</v>
      </c>
      <c r="BP26" s="40">
        <v>4</v>
      </c>
      <c r="BQ26" s="40">
        <v>5</v>
      </c>
      <c r="BR26" s="40">
        <v>6</v>
      </c>
      <c r="BS26" s="40">
        <v>7</v>
      </c>
      <c r="BT26" s="40">
        <v>8</v>
      </c>
      <c r="BU26" s="40">
        <v>9</v>
      </c>
      <c r="BV26" s="40">
        <v>10</v>
      </c>
      <c r="BW26" s="40">
        <v>11</v>
      </c>
      <c r="BX26" s="40">
        <v>12</v>
      </c>
      <c r="BY26" s="40">
        <v>13</v>
      </c>
      <c r="BZ26" s="40">
        <v>14</v>
      </c>
      <c r="CA26" s="40">
        <v>15</v>
      </c>
      <c r="CB26" s="40">
        <v>16</v>
      </c>
      <c r="CC26" s="40">
        <v>17</v>
      </c>
      <c r="CD26" s="40">
        <v>18</v>
      </c>
      <c r="CE26" s="40">
        <v>19</v>
      </c>
      <c r="CF26" s="40">
        <v>20</v>
      </c>
      <c r="CG26" s="40">
        <v>21</v>
      </c>
      <c r="CH26" s="40">
        <v>22</v>
      </c>
      <c r="CI26" s="40">
        <v>23</v>
      </c>
      <c r="CJ26" s="40">
        <v>24</v>
      </c>
      <c r="CK26" s="40">
        <v>25</v>
      </c>
      <c r="CL26" s="40">
        <v>26</v>
      </c>
      <c r="CM26" s="40">
        <v>27</v>
      </c>
      <c r="CN26" s="40">
        <v>28</v>
      </c>
      <c r="CO26" s="40">
        <v>29</v>
      </c>
      <c r="CP26" s="40">
        <v>30</v>
      </c>
      <c r="CQ26" s="40">
        <v>31</v>
      </c>
      <c r="CR26" s="40">
        <v>32</v>
      </c>
      <c r="CS26" s="40">
        <v>33</v>
      </c>
      <c r="CT26" s="40">
        <v>34</v>
      </c>
      <c r="CU26" s="40">
        <v>35</v>
      </c>
      <c r="CV26" s="40">
        <v>36</v>
      </c>
      <c r="CW26" s="40">
        <v>37</v>
      </c>
      <c r="CX26" s="40">
        <v>38</v>
      </c>
      <c r="CY26" s="40">
        <v>39</v>
      </c>
      <c r="CZ26" s="40">
        <v>40</v>
      </c>
      <c r="DA26" s="40">
        <v>41</v>
      </c>
      <c r="DB26" s="40">
        <v>42</v>
      </c>
      <c r="DC26" s="40">
        <v>43</v>
      </c>
      <c r="DD26" s="40">
        <v>44</v>
      </c>
      <c r="DE26" s="40">
        <v>45</v>
      </c>
      <c r="DF26" s="40">
        <v>46</v>
      </c>
      <c r="DG26" s="40">
        <v>47</v>
      </c>
      <c r="DH26" s="40">
        <v>48</v>
      </c>
      <c r="DI26" s="40">
        <v>49</v>
      </c>
      <c r="DJ26" s="40">
        <v>50</v>
      </c>
      <c r="DK26" s="40">
        <v>51</v>
      </c>
      <c r="DL26" s="40">
        <v>52</v>
      </c>
      <c r="DM26" s="40">
        <v>53</v>
      </c>
      <c r="DN26" s="40">
        <v>54</v>
      </c>
      <c r="DO26" s="40">
        <v>55</v>
      </c>
      <c r="DP26" s="40">
        <v>56</v>
      </c>
      <c r="DQ26" s="40">
        <v>57</v>
      </c>
      <c r="DR26" s="40">
        <v>58</v>
      </c>
      <c r="DS26" s="40">
        <v>59</v>
      </c>
      <c r="DT26" s="40">
        <v>60</v>
      </c>
      <c r="DU26" s="667" t="s">
        <v>409</v>
      </c>
      <c r="DV26" s="666" t="str">
        <f>IF(MAX(DV27:DV86)&gt;0,MAX(DV27:DV86),"")</f>
        <v/>
      </c>
      <c r="DY26" s="667" t="s">
        <v>407</v>
      </c>
      <c r="EB26" s="310" t="s">
        <v>467</v>
      </c>
      <c r="EC26" s="810" t="s">
        <v>481</v>
      </c>
      <c r="ED26" s="810"/>
      <c r="EE26" s="806" t="s">
        <v>468</v>
      </c>
      <c r="EF26" s="806"/>
      <c r="EG26" s="271"/>
      <c r="EH26" s="272"/>
      <c r="EI26" s="773" t="s">
        <v>469</v>
      </c>
      <c r="EJ26" s="528" t="str">
        <f>IF(EJ27&lt;&gt;"",EJ27,IF(EJ28&lt;&gt;"",EJ28,IF(EJ29&lt;&gt;"",EJ29,IF(EJ30&lt;&gt;"",EJ30,IF(EJ31&lt;&gt;"",EJ31,IF(EJ32&lt;&gt;"",EJ32,IF(EJ33&lt;&gt;"",EJ33,IF(EJ34&lt;&gt;"",EJ34,IF(EJ35&lt;&gt;"",EJ35,IF(EJ36&lt;&gt;"",EJ36,IF(EJ37&lt;&gt;"",EJ37,IF(EJ38&lt;&gt;"",EJ38,IF(EJ39&lt;&gt;"",EJ39,IF(EJ40&lt;&gt;"",EJ40,IF(EJ41&lt;&gt;"",EJ41,IF(EJ42&lt;&gt;"",EJ42,IF(EJ43&lt;&gt;"",EJ43,IF(EJ44&lt;&gt;"",EJ44,IF(EJ45&lt;&gt;"",EJ45,IF(EJ46&lt;&gt;"",EJ46,""))))))))))))))))))))</f>
        <v/>
      </c>
      <c r="EK26" s="528" t="str">
        <f>IF(EJ47&lt;&gt;"",EJ47,IF(EJ48&lt;&gt;"",EJ48,IF(EJ49&lt;&gt;"",EJ49,IF(EJ50&lt;&gt;"",EJ50,IF(EJ51&lt;&gt;"",EJ51,IF(EJ52&lt;&gt;"",EJ52,IF(EJ53&lt;&gt;"",EJ53,IF(EJ54&lt;&gt;"",EJ54,IF(EJ55&lt;&gt;"",EJ55,IF(EJ56&lt;&gt;"",EJ56,IF(EJ57&lt;&gt;"",EJ57,IF(EJ58&lt;&gt;"",EJ58,IF(EJ59&lt;&gt;"",EJ59,IF(EJ60&lt;&gt;"",EJ60,IF(EJ61&lt;&gt;"",EJ61,IF(EJ62&lt;&gt;"",EJ62,IF(EJ63&lt;&gt;"",EJ63,IF(EJ64&lt;&gt;"",EJ64,IF(EJ65&lt;&gt;"",EJ65,IF(EJ66&lt;&gt;"",EJ66,""))))))))))))))))))))</f>
        <v/>
      </c>
      <c r="EL26" s="528" t="str">
        <f>IF(EJ67&lt;&gt;"",EJ67,IF(EJ68&lt;&gt;"",EJ68,IF(EJ69&lt;&gt;"",EJ69,IF(EJ70&lt;&gt;"",EJ70,IF(EJ71&lt;&gt;"",EJ71,IF(EJ72&lt;&gt;"",EJ72,IF(EJ73&lt;&gt;"",EJ73,IF(EJ74&lt;&gt;"",EJ74,IF(EJ75&lt;&gt;"",EJ75,IF(EJ76&lt;&gt;"",EJ76,IF(EJ77&lt;&gt;"",EJ77,IF(EJ78&lt;&gt;"",EJ78,IF(EJ79&lt;&gt;"",EJ79,IF(EJ80&lt;&gt;"",EJ80,IF(EJ81&lt;&gt;"",EJ81,IF(EJ82&lt;&gt;"",EJ82,IF(EJ83&lt;&gt;"",EJ83,IF(EJ84&lt;&gt;"",EJ84,IF(EJ85&lt;&gt;"",EJ85,IF(EJ86&lt;&gt;"",EJ86,""))))))))))))))))))))</f>
        <v/>
      </c>
      <c r="EM26" s="40">
        <v>1</v>
      </c>
      <c r="EN26" s="40">
        <v>2</v>
      </c>
      <c r="EO26" s="40">
        <v>3</v>
      </c>
      <c r="EP26" s="40">
        <v>4</v>
      </c>
      <c r="EQ26" s="40">
        <v>5</v>
      </c>
      <c r="ER26" s="40">
        <v>6</v>
      </c>
      <c r="ES26" s="40">
        <v>7</v>
      </c>
      <c r="ET26" s="40">
        <v>8</v>
      </c>
      <c r="EU26" s="40">
        <v>9</v>
      </c>
      <c r="EV26" s="40">
        <v>10</v>
      </c>
      <c r="EW26" s="40">
        <v>11</v>
      </c>
      <c r="EX26" s="40">
        <v>12</v>
      </c>
      <c r="EY26" s="40">
        <v>13</v>
      </c>
      <c r="EZ26" s="40">
        <v>14</v>
      </c>
      <c r="FA26" s="40">
        <v>15</v>
      </c>
      <c r="FB26" s="40">
        <v>16</v>
      </c>
      <c r="FC26" s="40">
        <v>17</v>
      </c>
      <c r="FD26" s="40">
        <v>18</v>
      </c>
      <c r="FE26" s="40">
        <v>19</v>
      </c>
      <c r="FF26" s="40">
        <v>20</v>
      </c>
      <c r="FG26" s="40">
        <v>21</v>
      </c>
      <c r="FH26" s="40">
        <v>22</v>
      </c>
      <c r="FI26" s="40">
        <v>23</v>
      </c>
      <c r="FJ26" s="40">
        <v>24</v>
      </c>
      <c r="FK26" s="40">
        <v>25</v>
      </c>
      <c r="FL26" s="40">
        <v>26</v>
      </c>
      <c r="FM26" s="40">
        <v>27</v>
      </c>
      <c r="FN26" s="40">
        <v>28</v>
      </c>
      <c r="FO26" s="40">
        <v>29</v>
      </c>
      <c r="FP26" s="40">
        <v>30</v>
      </c>
      <c r="FQ26" s="40">
        <v>31</v>
      </c>
      <c r="FR26" s="40">
        <v>32</v>
      </c>
      <c r="FS26" s="40">
        <v>33</v>
      </c>
      <c r="FT26" s="40">
        <v>34</v>
      </c>
      <c r="FU26" s="40">
        <v>35</v>
      </c>
      <c r="FV26" s="40">
        <v>36</v>
      </c>
      <c r="FW26" s="40">
        <v>37</v>
      </c>
      <c r="FX26" s="40">
        <v>38</v>
      </c>
      <c r="FY26" s="40">
        <v>39</v>
      </c>
      <c r="FZ26" s="40">
        <v>40</v>
      </c>
      <c r="GA26" s="40">
        <v>41</v>
      </c>
      <c r="GB26" s="40">
        <v>42</v>
      </c>
      <c r="GC26" s="40">
        <v>43</v>
      </c>
      <c r="GD26" s="40">
        <v>44</v>
      </c>
      <c r="GE26" s="40">
        <v>45</v>
      </c>
      <c r="GF26" s="40">
        <v>46</v>
      </c>
      <c r="GG26" s="40">
        <v>47</v>
      </c>
      <c r="GH26" s="40">
        <v>48</v>
      </c>
      <c r="GI26" s="40">
        <v>49</v>
      </c>
      <c r="GJ26" s="40">
        <v>50</v>
      </c>
      <c r="GK26" s="40">
        <v>51</v>
      </c>
      <c r="GL26" s="40">
        <v>52</v>
      </c>
      <c r="GM26" s="40">
        <v>53</v>
      </c>
      <c r="GN26" s="40">
        <v>54</v>
      </c>
      <c r="GO26" s="40">
        <v>55</v>
      </c>
      <c r="GP26" s="40">
        <v>56</v>
      </c>
      <c r="GQ26" s="40">
        <v>57</v>
      </c>
      <c r="GR26" s="40">
        <v>58</v>
      </c>
      <c r="GS26" s="40">
        <v>59</v>
      </c>
      <c r="GT26" s="40">
        <v>60</v>
      </c>
      <c r="GU26" s="1"/>
      <c r="GV26" s="143" t="s">
        <v>107</v>
      </c>
      <c r="GW26" s="132"/>
      <c r="GX26" s="142" t="s">
        <v>106</v>
      </c>
      <c r="GY26" s="131"/>
      <c r="GZ26" s="84">
        <f>MAX(GZ27:GZ86)</f>
        <v>0</v>
      </c>
      <c r="HA26" s="127" t="s">
        <v>110</v>
      </c>
      <c r="HB26" s="85"/>
      <c r="HC26" s="84">
        <f>MAX(HC27:HC86)</f>
        <v>0</v>
      </c>
      <c r="HD26" s="258" t="s">
        <v>40</v>
      </c>
      <c r="HE26" s="13"/>
      <c r="HF26" s="79"/>
      <c r="HG26" s="80" t="s">
        <v>79</v>
      </c>
      <c r="HH26" s="514" t="s">
        <v>386</v>
      </c>
      <c r="HI26" s="515"/>
      <c r="HJ26" s="516" t="s">
        <v>79</v>
      </c>
      <c r="HK26" s="519"/>
      <c r="HL26" s="520" t="s">
        <v>386</v>
      </c>
      <c r="HM26" s="515"/>
      <c r="HN26" s="521" t="s">
        <v>79</v>
      </c>
      <c r="HO26" s="519"/>
      <c r="HP26" s="520" t="s">
        <v>386</v>
      </c>
      <c r="HQ26" s="515"/>
      <c r="HR26" s="521" t="s">
        <v>79</v>
      </c>
      <c r="HS26" s="519"/>
      <c r="HT26" s="520" t="s">
        <v>386</v>
      </c>
      <c r="HU26" s="515"/>
      <c r="HV26" s="521" t="s">
        <v>79</v>
      </c>
      <c r="HW26" s="519"/>
      <c r="HX26" s="520" t="s">
        <v>386</v>
      </c>
      <c r="HY26" s="515"/>
      <c r="HZ26" s="521" t="s">
        <v>79</v>
      </c>
      <c r="IA26" s="519"/>
      <c r="IB26" s="520" t="s">
        <v>386</v>
      </c>
      <c r="IC26" s="515"/>
      <c r="ID26" s="521" t="s">
        <v>79</v>
      </c>
      <c r="IE26" s="519"/>
      <c r="IF26" s="520" t="s">
        <v>386</v>
      </c>
      <c r="IG26" s="515"/>
      <c r="IH26" s="521" t="s">
        <v>79</v>
      </c>
      <c r="II26" s="519"/>
      <c r="IJ26" s="520" t="s">
        <v>386</v>
      </c>
      <c r="IK26" s="515"/>
      <c r="IL26" s="521" t="s">
        <v>79</v>
      </c>
      <c r="IM26" s="519"/>
      <c r="IN26" s="520" t="s">
        <v>386</v>
      </c>
      <c r="IO26" s="515"/>
      <c r="IP26" s="521" t="s">
        <v>79</v>
      </c>
      <c r="IQ26" s="519"/>
      <c r="IR26" s="520" t="s">
        <v>386</v>
      </c>
      <c r="IS26" s="515"/>
      <c r="IT26" s="521" t="s">
        <v>79</v>
      </c>
      <c r="IU26" s="519"/>
      <c r="IV26" s="520" t="s">
        <v>386</v>
      </c>
      <c r="IW26" s="515"/>
      <c r="IX26" s="521" t="s">
        <v>79</v>
      </c>
      <c r="IY26" s="519"/>
      <c r="IZ26" s="520" t="s">
        <v>386</v>
      </c>
      <c r="JA26" s="515"/>
      <c r="JB26" s="521" t="s">
        <v>79</v>
      </c>
      <c r="JC26" s="519"/>
      <c r="JD26" s="520" t="s">
        <v>386</v>
      </c>
      <c r="JE26" s="515"/>
      <c r="JF26" s="521" t="s">
        <v>79</v>
      </c>
      <c r="JG26" s="519"/>
      <c r="JH26" s="520" t="s">
        <v>386</v>
      </c>
      <c r="JI26" s="515"/>
      <c r="JJ26" s="521" t="s">
        <v>79</v>
      </c>
      <c r="JK26" s="519"/>
      <c r="JL26" s="520" t="s">
        <v>386</v>
      </c>
      <c r="JM26" s="515"/>
      <c r="JN26" s="521" t="s">
        <v>79</v>
      </c>
      <c r="JO26" s="519"/>
      <c r="JP26" s="520" t="s">
        <v>386</v>
      </c>
      <c r="JQ26" s="515"/>
      <c r="JR26" s="521" t="s">
        <v>79</v>
      </c>
      <c r="JS26" s="519"/>
      <c r="JT26" s="520" t="s">
        <v>386</v>
      </c>
      <c r="JU26" s="515"/>
      <c r="JV26" s="521" t="s">
        <v>79</v>
      </c>
      <c r="JW26" s="519"/>
      <c r="JX26" s="520" t="s">
        <v>386</v>
      </c>
      <c r="JY26" s="515"/>
      <c r="JZ26" s="521" t="s">
        <v>79</v>
      </c>
      <c r="KA26" s="519"/>
      <c r="KB26" s="520" t="s">
        <v>386</v>
      </c>
      <c r="KC26" s="515"/>
      <c r="KD26" s="521" t="s">
        <v>79</v>
      </c>
      <c r="KE26" s="519"/>
      <c r="KF26" s="520" t="s">
        <v>386</v>
      </c>
      <c r="KG26" s="515"/>
      <c r="KH26" s="521" t="s">
        <v>79</v>
      </c>
      <c r="KI26" s="519"/>
      <c r="KJ26" s="520" t="s">
        <v>386</v>
      </c>
      <c r="KK26" s="515"/>
      <c r="KL26" s="521" t="s">
        <v>79</v>
      </c>
      <c r="KM26" s="519"/>
      <c r="KN26" s="520" t="s">
        <v>386</v>
      </c>
      <c r="KO26" s="515"/>
      <c r="KP26" s="521" t="s">
        <v>79</v>
      </c>
      <c r="KQ26" s="519"/>
      <c r="KR26" s="520" t="s">
        <v>386</v>
      </c>
      <c r="KS26" s="515"/>
      <c r="KT26" s="521" t="s">
        <v>79</v>
      </c>
      <c r="KU26" s="519"/>
      <c r="KV26" s="520" t="s">
        <v>386</v>
      </c>
      <c r="KW26" s="515"/>
      <c r="KX26" s="521" t="s">
        <v>79</v>
      </c>
      <c r="KY26" s="519"/>
      <c r="KZ26" s="520" t="s">
        <v>386</v>
      </c>
      <c r="LA26" s="515"/>
      <c r="LB26" s="521" t="s">
        <v>79</v>
      </c>
      <c r="LC26" s="519"/>
      <c r="LD26" s="520" t="s">
        <v>386</v>
      </c>
      <c r="LE26" s="515"/>
      <c r="LF26" s="521" t="s">
        <v>79</v>
      </c>
      <c r="LG26" s="519"/>
      <c r="LH26" s="520" t="s">
        <v>386</v>
      </c>
      <c r="LI26" s="515"/>
      <c r="LJ26" s="521" t="s">
        <v>79</v>
      </c>
      <c r="LK26" s="519"/>
      <c r="LL26" s="520" t="s">
        <v>386</v>
      </c>
      <c r="LM26" s="515"/>
      <c r="LN26" s="521" t="s">
        <v>79</v>
      </c>
      <c r="LO26" s="519"/>
      <c r="LP26" s="520" t="s">
        <v>386</v>
      </c>
      <c r="LQ26" s="515"/>
      <c r="LR26" s="521" t="s">
        <v>79</v>
      </c>
      <c r="LS26" s="519"/>
      <c r="LT26" s="520" t="s">
        <v>386</v>
      </c>
      <c r="LU26" s="515"/>
      <c r="LV26" s="521" t="s">
        <v>79</v>
      </c>
      <c r="LW26" s="519"/>
      <c r="LX26" s="520" t="s">
        <v>386</v>
      </c>
      <c r="LY26" s="515"/>
      <c r="LZ26" s="521" t="s">
        <v>79</v>
      </c>
      <c r="MA26" s="519"/>
      <c r="MB26" s="520" t="s">
        <v>386</v>
      </c>
      <c r="MC26" s="515"/>
      <c r="MD26" s="521" t="s">
        <v>79</v>
      </c>
      <c r="ME26" s="519"/>
      <c r="MF26" s="520" t="s">
        <v>386</v>
      </c>
      <c r="MG26" s="515"/>
      <c r="MH26" s="521" t="s">
        <v>79</v>
      </c>
      <c r="MI26" s="519"/>
      <c r="MJ26" s="520" t="s">
        <v>386</v>
      </c>
      <c r="MK26" s="515"/>
      <c r="ML26" s="521" t="s">
        <v>79</v>
      </c>
      <c r="MM26" s="519"/>
      <c r="MN26" s="520" t="s">
        <v>386</v>
      </c>
      <c r="MO26" s="515"/>
      <c r="MP26" s="521" t="s">
        <v>79</v>
      </c>
      <c r="MQ26" s="519"/>
      <c r="MR26" s="520" t="s">
        <v>386</v>
      </c>
      <c r="MS26" s="515"/>
      <c r="MT26" s="521" t="s">
        <v>79</v>
      </c>
      <c r="MU26" s="519"/>
      <c r="MV26" s="520" t="s">
        <v>386</v>
      </c>
      <c r="MW26" s="515"/>
      <c r="MX26" s="521" t="s">
        <v>79</v>
      </c>
      <c r="MY26" s="519"/>
      <c r="MZ26" s="520" t="s">
        <v>386</v>
      </c>
      <c r="NA26" s="515"/>
      <c r="NB26" s="521" t="s">
        <v>79</v>
      </c>
      <c r="NC26" s="519"/>
      <c r="ND26" s="520" t="s">
        <v>386</v>
      </c>
      <c r="NE26" s="515"/>
      <c r="NF26" s="521" t="s">
        <v>79</v>
      </c>
      <c r="NG26" s="519"/>
      <c r="NH26" s="520" t="s">
        <v>386</v>
      </c>
      <c r="NI26" s="515"/>
      <c r="NJ26" s="521" t="s">
        <v>79</v>
      </c>
      <c r="NK26" s="519"/>
      <c r="NL26" s="520" t="s">
        <v>386</v>
      </c>
      <c r="NM26" s="515"/>
      <c r="NN26" s="521" t="s">
        <v>79</v>
      </c>
      <c r="NO26" s="519"/>
      <c r="NP26" s="520" t="s">
        <v>386</v>
      </c>
      <c r="NQ26" s="515"/>
      <c r="NR26" s="521" t="s">
        <v>79</v>
      </c>
      <c r="NS26" s="519"/>
      <c r="NT26" s="520" t="s">
        <v>386</v>
      </c>
      <c r="NU26" s="515"/>
      <c r="NV26" s="521" t="s">
        <v>79</v>
      </c>
      <c r="NW26" s="519"/>
      <c r="NX26" s="520" t="s">
        <v>386</v>
      </c>
      <c r="NY26" s="515"/>
      <c r="NZ26" s="521" t="s">
        <v>79</v>
      </c>
      <c r="OA26" s="519"/>
      <c r="OB26" s="520" t="s">
        <v>386</v>
      </c>
      <c r="OC26" s="515"/>
      <c r="OD26" s="521" t="s">
        <v>79</v>
      </c>
      <c r="OE26" s="519"/>
      <c r="OF26" s="520" t="s">
        <v>386</v>
      </c>
      <c r="OG26" s="515"/>
      <c r="OH26" s="521" t="s">
        <v>79</v>
      </c>
      <c r="OI26" s="519"/>
      <c r="OJ26" s="520" t="s">
        <v>386</v>
      </c>
      <c r="OK26" s="515"/>
      <c r="OL26" s="521" t="s">
        <v>79</v>
      </c>
      <c r="OM26" s="519"/>
      <c r="ON26" s="520" t="s">
        <v>386</v>
      </c>
      <c r="OO26" s="515"/>
      <c r="OP26" s="521" t="s">
        <v>79</v>
      </c>
      <c r="OQ26" s="519"/>
      <c r="OR26" s="520" t="s">
        <v>386</v>
      </c>
      <c r="OS26" s="515"/>
      <c r="OT26" s="521" t="s">
        <v>79</v>
      </c>
      <c r="OU26" s="519"/>
      <c r="OV26" s="520" t="s">
        <v>386</v>
      </c>
      <c r="OW26" s="515"/>
      <c r="OX26" s="521" t="s">
        <v>79</v>
      </c>
      <c r="OY26" s="519"/>
      <c r="OZ26" s="520" t="s">
        <v>386</v>
      </c>
      <c r="PA26" s="515"/>
      <c r="PB26" s="521" t="s">
        <v>79</v>
      </c>
      <c r="PC26" s="519"/>
      <c r="PD26" s="520" t="s">
        <v>386</v>
      </c>
      <c r="PE26" s="515"/>
      <c r="PF26" s="521" t="s">
        <v>79</v>
      </c>
      <c r="PG26" s="519"/>
      <c r="PH26" s="520" t="s">
        <v>386</v>
      </c>
      <c r="PI26" s="515"/>
      <c r="PJ26" s="521" t="s">
        <v>79</v>
      </c>
      <c r="PK26" s="519"/>
      <c r="PL26" s="520" t="s">
        <v>386</v>
      </c>
      <c r="PM26" s="515"/>
      <c r="PN26" s="521" t="s">
        <v>79</v>
      </c>
      <c r="PO26" s="519"/>
      <c r="PP26" s="520" t="s">
        <v>386</v>
      </c>
      <c r="PQ26" s="515"/>
      <c r="PR26" s="521" t="s">
        <v>79</v>
      </c>
      <c r="PS26" s="519"/>
      <c r="PT26" s="520" t="s">
        <v>386</v>
      </c>
      <c r="PU26" s="515"/>
      <c r="PV26" s="521" t="s">
        <v>79</v>
      </c>
      <c r="PW26" s="519"/>
      <c r="PX26" s="520" t="s">
        <v>386</v>
      </c>
      <c r="PY26" s="515"/>
      <c r="PZ26" s="521" t="s">
        <v>79</v>
      </c>
      <c r="QA26" s="519"/>
      <c r="QB26" s="520" t="s">
        <v>386</v>
      </c>
      <c r="QC26" s="515"/>
      <c r="QD26" s="521" t="s">
        <v>79</v>
      </c>
      <c r="QE26" s="519"/>
      <c r="QF26" s="520" t="s">
        <v>386</v>
      </c>
      <c r="QG26" s="515"/>
      <c r="QH26" s="521" t="s">
        <v>79</v>
      </c>
    </row>
    <row r="27" spans="1:461" s="3" customFormat="1" ht="18" customHeight="1" thickTop="1" thickBot="1" x14ac:dyDescent="0.35">
      <c r="A27" s="344" t="str">
        <f t="shared" ref="A27:A46" si="8">IF(OR(K27="",ABS(K27)&lt;=J27),"",1)</f>
        <v/>
      </c>
      <c r="B27" s="237" t="str">
        <f t="shared" ref="B27:B46" si="9">IF(OR(F27="",G27=""),"",1)</f>
        <v/>
      </c>
      <c r="C27" s="307">
        <f t="shared" ref="C27:C46" si="10">IF(AND(H27&lt;&gt;"",H27&gt;=$R$14),ROUNDUP($R$14,0),IF(H27&lt;&gt;"",ROUNDUP(H27,0),0))</f>
        <v>0</v>
      </c>
      <c r="D27" s="307">
        <f t="shared" ref="D27:D46" si="11">IF($I$25="",0,IF(AND(I27&lt;&gt;"",I27&gt;=$R$14),ROUNDUP($R$14,0),IF(I27&lt;&gt;"",ROUNDUP(I27,0),0)))</f>
        <v>0</v>
      </c>
      <c r="E27" s="287" t="str">
        <f>IF(B27="","",SUM(B$27:B27))</f>
        <v/>
      </c>
      <c r="F27" s="498"/>
      <c r="G27" s="498"/>
      <c r="H27" s="677"/>
      <c r="I27" s="678"/>
      <c r="J27" s="679"/>
      <c r="K27" s="680"/>
      <c r="L27" s="1052" t="str">
        <f>IF('Quadro 2'!G13="","",'Quadro 2'!G13)</f>
        <v/>
      </c>
      <c r="M27" s="1053" t="str">
        <f>IF(J27="","",IF(L27="",ABS(J27)*(1+$R$16),ABS(J27)+L27))</f>
        <v/>
      </c>
      <c r="N27" s="1054" t="str">
        <f t="shared" ref="N27:N46" si="12">IF(OR($P27="",$P27=0),"",IF(AND($I$25&lt;&gt;"",D27&gt;0),C27+D27,IF(AND($R$14="",$H27&gt;=4),4,IF(AND($R$14="",$H27&lt;4),$H27,IF(AND($R$14&lt;&gt;"",$H27&gt;=$R$14),$R$14,IF(AND($R$14&lt;&gt;"",$H27&lt;$R$14),$H27,""))))))</f>
        <v/>
      </c>
      <c r="O27" s="1055"/>
      <c r="P27" s="1056" t="str">
        <f>IF(F27="","",IF($P$9=1,(H27*$Q$6+I27*$Q$9),IF(OR($P$9=2,$P$9=3,$P$9=4),(H27*$Q$9+I27*$Q$6))))</f>
        <v/>
      </c>
      <c r="Q27" s="1057" t="str">
        <f>IF(OR(P27="",P27=0,R27=""),"",R27/P27)</f>
        <v/>
      </c>
      <c r="R27" s="1058" t="str">
        <f>IF(OR($P27="",$P27=0),"",IF($P$9=1,((N27-D27)*$Q$6+D27*$Q$9),IF(OR($P$9=2,$P$9=3,$P$9=4),((N27-D27)*$Q$9+D27*$Q$6),"")))</f>
        <v/>
      </c>
      <c r="S27" s="505" t="str">
        <f>IF(OR(R27="",R27=0),"","Aço")</f>
        <v/>
      </c>
      <c r="T27" s="75" t="str">
        <f t="shared" ref="T27:T46" si="13">IF(OR(R27="",M27="",$AU$7="",$AU$7&lt;=0),"",IF($N$17="",ROUND((61.7*100000*((R27*$BE$10)^1.85/($R$18^1.85*($AU$7*$BE$11/$AT$21))))^(1/4.87),1),ROUND(((4^11*$R$18^4*((R27/(60/$BE$10))*0.001)^7)/(PI()^7*($AU$7*$BE$11/$AT$21)^4))^(1/19)*1000,1)))</f>
        <v/>
      </c>
      <c r="U27" s="939"/>
      <c r="V27" s="217" t="str">
        <f>IF($N27="","",IF($U27&lt;&gt;"",$U27,IF(AND($P$9=1,($H27+$I27)&gt;=4),80.9,IF(AND($P$9=1,($H27+$I27)=3),68.9,IF(AND($P$9=1,($H27+$I27)=2),53.1,IF(AND($P$9=1,($H27+$I27)=1),36,""))))))</f>
        <v/>
      </c>
      <c r="W27" s="217" t="str">
        <f>IF($N27="","",IF($U27&lt;&gt;"",$U27,IF(AND(OR($P$9=2,$P$9=3),($H27+$I27)&gt;=4),105.3,IF(AND(OR($P$9=2,$P$9=3),($H27+$I27)=3),80.9,IF(AND(OR($P$9=2,$P$9=3),($H27+$I27)=2),68.9,IF(AND(OR($P$9=2,$P$9=3),($H27+$I27)=1),53.1,""))))))</f>
        <v/>
      </c>
      <c r="X27" s="217" t="str">
        <f>IF($N27="","",IF($U27&lt;&gt;"",$U27,IF(AND($P$9=4,$K27&lt;&gt;""),80.9,IF(AND($P$9=4,OR($K27="",$K27=0),($H27+$I27)&gt;=3),80.9,IF(AND($P$9=4,OR($K27="",$K27=0),($H27+$I27)=2),68.9,IF(AND($P$9=4,OR($K27="",$K27=0),($H27+$I27)=1),53.1,""))))))</f>
        <v/>
      </c>
      <c r="Y27" s="506" t="str">
        <f>IF(OR(N27="",N27=0),"",IF(MAX(V27,W27,X27)&gt;'Quadro 1'!$G$23,'Quadro 1'!$G$23,IF(V27&lt;'Quadro 1'!$G$12,'Quadro 1'!$G$12,MIN(Z27,AA27))))</f>
        <v/>
      </c>
      <c r="Z27" s="507">
        <f>IF(MAX(V27,W27,X27)&lt;='Quadro 1'!$G$12,'Quadro 1'!$G$12,IF(MAX(V27,W27,X27)&lt;='Quadro 1'!$G$13,'Quadro 1'!$G$13,IF(MAX(V27,W27,X27)&lt;='Quadro 1'!$G$14,'Quadro 1'!$G$14,IF(MAX(V27,W27,X27)&lt;='Quadro 1'!$G$15,'Quadro 1'!$G$15,IF(MAX(V27,W27,X27)&lt;='Quadro 1'!$G$16,'Quadro 1'!$G$16,IF(MAX(V27,W27,X27)&lt;='Quadro 1'!$G$17,'Quadro 1'!$G$17,""))))))</f>
        <v>27.3</v>
      </c>
      <c r="AA27" s="508">
        <f>IF(MAX(V27,W27,X27)&lt;='Quadro 1'!$G$18,'Quadro 1'!$G$18,IF(MAX(V27,W27,X27)&lt;='Quadro 1'!$G$19,'Quadro 1'!$G$19,IF(MAX(V27,W27,X27)&lt;='Quadro 1'!$G$20,'Quadro 1'!$G$20,IF(MAX(V27,W27,X27)&lt;='Quadro 1'!$G$21,'Quadro 1'!$G$21,IF(MAX(V27,W27,X27)&lt;='Quadro 1'!$G$22,'Quadro 1'!$G$22,IF(MAX(V27,W27,X27)&lt;='Quadro 1'!$G$23,'Quadro 1'!$G$23,'Quadro 1'!$G$23))))))</f>
        <v>105.3</v>
      </c>
      <c r="AB27" s="509" t="str">
        <f>IF(Y27="","",LOOKUP(Y27,'Quadro 1'!$G$9:$G$23,'Quadro 1'!$H$9:$H$23))</f>
        <v/>
      </c>
      <c r="AC27" s="1170" t="str">
        <f>IF(Y27="","",LOOKUP(Y27,'Quadro 1'!$G$9:$G$23,'Quadro 1'!$D$9:$D$23))</f>
        <v/>
      </c>
      <c r="AD27" s="1171" t="str">
        <f>IF(Y27="","",LOOKUP(Y27,'Quadro 1'!$G$9:$G$23,'Quadro 1'!$E$9:$E$23))</f>
        <v/>
      </c>
      <c r="AE27" s="1059" t="str">
        <f>IF($G27="","",IF(BG27="",AV27,BG27))</f>
        <v/>
      </c>
      <c r="AF27" s="1061" t="str">
        <f t="shared" ref="AF27:AF46" si="14">IF(OR($G27="",$Y27=""),"",IF(AND(BI27=0,BC27&lt;&gt;""),(BC27-K27*$AT$21/$BE$11),IF(BI27=0,"",BI27)))</f>
        <v/>
      </c>
      <c r="AG27" s="1147" t="str">
        <f t="shared" ref="AG27:AG46" si="15">IF(OR($R$18="",R27="",AN27="",Y27=""),"",IF($N$17="",$AT$21*(1/$BE$11)*61.7*100000*((R27*$BE$10)^1.85/($R$18^1.85*Y27^4.87)),$AT$21*(1/$BE$11)*((4*$R$18*((AN27^7)/(Y27/1000))^(1/4))/(Y27/1000))))</f>
        <v/>
      </c>
      <c r="AH27" s="1150" t="str">
        <f>IF(OR(M27="",AG27=""),"",ABS(M27*AG27))</f>
        <v/>
      </c>
      <c r="AI27" s="1151" t="str">
        <f>IF(OR(K27="",K27=0),"",$K27*$AT$21*(1/$BE$11))</f>
        <v/>
      </c>
      <c r="AJ27" s="1055" t="str">
        <f t="shared" ref="AJ27:AJ46" si="16">IF(OR(AH27="",AH27=0),"",AH27+$K27*$AT$21*(1/$BE$11))</f>
        <v/>
      </c>
      <c r="AK27" s="1064" t="str">
        <f>IF($GZ154="","",$GZ154)</f>
        <v/>
      </c>
      <c r="AL27" s="1190" t="str">
        <f>IF(AK27="","",IF(GQ154=0,"Não aplicável",IF(AK27&lt;$AM$25,"Conforme","Redimensionar")))</f>
        <v/>
      </c>
      <c r="AM27" s="1191"/>
      <c r="AN27" s="1065" t="str">
        <f>IF(OR(R27="",Y27=""),"",((R27/(60/$BE$10))/1000)/((PI()*(Y27/1000)^2)/4))</f>
        <v/>
      </c>
      <c r="AO27" s="1192" t="str">
        <f t="shared" ref="AO27:AO46" si="17">IF(AN27="","",IF(AND($AN27&gt;$AU$25,$AN27&lt;=$AW$25),"Conforme","Redimensionar"))</f>
        <v/>
      </c>
      <c r="AP27" s="1192"/>
      <c r="AQ27" s="1193"/>
      <c r="AR27" s="901"/>
      <c r="AS27" s="2"/>
      <c r="AT27" s="602">
        <f t="shared" ref="AT27:AT45" si="18">IF(OR(AND(F27="",OR(G27&lt;&gt;"",H27&lt;&gt;"",J27&lt;&gt;"")),AND(G27="",F27&lt;&gt;"",H27&lt;&gt;""),H27&gt;$R$13,I27&gt;$R$13,AND(J27&lt;&gt;"",H27="",I27=""),AND(J27="",OR(H27&lt;&gt;"",I27&lt;&gt;""))),100,IF(AND(AJ27&lt;&gt;"",OR(AE27="",AF27="")),10000,IF(AND(OR(AL27="",AL27="Não aplicável",AL27="Conforme"),OR(AO27="",AO27="Conforme")),0,1)))</f>
        <v>0</v>
      </c>
      <c r="AU27" s="243" t="str">
        <f>IF(BD27="","",IF(BD27=$EJ$25,1,0))</f>
        <v/>
      </c>
      <c r="AV27" s="92" t="str">
        <f t="shared" ref="AV27:AV58" si="19">IF(BG27&lt;&gt;"",BG27,IF(MAX(AW27:AZ27)=0,"",MAX(AW27:AZ27)))</f>
        <v/>
      </c>
      <c r="AW27" s="92" t="str">
        <f t="shared" ref="AW27:AW58" si="20">IF($BD27="","",IF($BD27=$BE$27,$BB$27,IF($BD27=$BE$28,$BB$28,IF($BD27=$BE$29,$BB$29,IF($BD27=$BE$30,$BB$30,IF($BD27=$BE$31,$BB$31,IF($BD27=$BE$32,$BB$32,IF($BD27=$BE$33,$BB$33,IF($BD27=$BE$34,$BB$34,IF($BD27=$BE$35,$BB$35,IF($BD27=$BE$36,$BB$36,IF($BD27=$BE$37,$BB$37,IF($BD27=$BE$38,$BB$38,IF($BD27=$BE$39,$BB$39,IF($BD27=$BE$40,$BB$40,IF($BD27=$BE$41,$BB$41,IF($BD27=$BE$42,$BB$42,IF($BD27=$BE$43,$BB$43,IF($BD27=$BE$44,$BB$44,IF($BD27=$BE$45,$BB$45,IF($BD27=$BE$46,$BB$46,IF($BD27=$BE$47,$BB$47,IF($BD27=$BE$48,$BB$48,IF($BD27=$BE$49,$BB$49,IF($BD27=$BE$50,$BB$50,IF($BD27=$BE$51,$BB$51,IF($BD27=$BE$52,$BB$52,IF($BD27=$BE$53,$BB$53,IF($BD27=$BE$54,$BB$54,IF($BD27=$BE$55,$BB$55,IF($BD27=$BE$56,$BB$56,IF($BD27=$BE$57,$BB$57,IF($BD27=$BE$58,$BB$58,IF($BD27=$BE$59,$BB$59,IF($BD27=$BE$60,$BB$60,IF($BD27=$BE$61,$BB$61,IF($BD27=$BE$62,$BB$62,IF($BD27=$BE$63,$BB$63,IF($BD27=$BE$64,$BB$64,IF($BD27=$BE$65,$BB$65,IF($BD27=$BE$66,$BB$66,"")))))))))))))))))))))))))))))))))))))))))</f>
        <v/>
      </c>
      <c r="AX27" s="92" t="str">
        <f t="shared" ref="AX27:AX58" si="21">IF($BD27="","",IF($BD27=$BE$67,$BB$67,IF($BD27=$BE$68,$BB$68,IF($BD27=$BE$69,$BB$69,IF($BD27=$BE$70,$BB$70,IF($BD27=$BE$71,$BB$71,IF($BD27=$BE$72,$BB$72,IF($BD27=$BE$73,$BB$73,IF($BD27=$BE$74,$BB$74,IF($BD27=$BE$75,$BB$75,IF($BD27=$BE$76,$BB$76,IF($BD27=$BE$77,$BB$77,IF($BD27=$BE$78,$BB$78,IF($BD27=$BE$79,$BB$79,IF($BD27=$BE$80,$BB$80,IF($BD27=$BE$81,$BB$81,IF($BD27=$BE$82,$BB$82,IF($BD27=$BE$83,$BB$83,IF($BD27=$BE$84,$BB$84,IF($BD27=$BE$85,$BB$85,IF($BD27=$BE$86,$BB$86,"")))))))))))))))))))))</f>
        <v/>
      </c>
      <c r="AY27" s="532" t="str">
        <f t="shared" ref="AY27:AY58" si="22">IF(BA27="","",LOOKUP(BA27,$GU$27:$GU$86,$BG$27:$BG$86))</f>
        <v/>
      </c>
      <c r="AZ27" s="532" t="str">
        <f t="shared" ref="AZ27:AZ58" si="23">IF($AZ$25="","",IF(BD27=$AZ$26,LOOKUP($AZ$25,$GU$27:$GU$86,$BG$27:$BG$86),""))</f>
        <v/>
      </c>
      <c r="BA27" s="510" t="str">
        <f t="shared" ref="BA27:BA58" si="24">IF(OR($BD27="",COUNTIF($BD$27:$BD$86,$BD27)=0),"",MATCH($BD27,$BD$27:$BD$86,0))</f>
        <v/>
      </c>
      <c r="BB27" s="88" t="str">
        <f t="shared" ref="BB27:BB46" si="25">IF(AF27="","",AF27)</f>
        <v/>
      </c>
      <c r="BC27" s="1060" t="str">
        <f t="shared" ref="BC27:BC46" si="26">IF(OR($G27="",$Y27=""),"",IF(AND(BH27="",AE27&lt;&gt;"",AH27&lt;&gt;""),(AE27-AH27),BH27))</f>
        <v/>
      </c>
      <c r="BD27" s="595" t="str">
        <f>IF(OR(F27="",F27=0),"",F27)</f>
        <v/>
      </c>
      <c r="BE27" s="595" t="str">
        <f>IF(OR(G27="",G27=0),"",G27)</f>
        <v/>
      </c>
      <c r="BF27" s="74" t="str">
        <f t="shared" ref="BF27:BF46" si="27">IF(AH27="","",AH27)</f>
        <v/>
      </c>
      <c r="BG27" s="87" t="str">
        <f>IF(OR($BE27="",$BH27="",$BF27=""),"",$BH27+$BF27)</f>
        <v/>
      </c>
      <c r="BH27" s="88" t="str">
        <f t="shared" ref="BH27:BH58" si="28">IF(OR($BE27="",$BI27="",$BI27=0),"",$BI27+$AT$21*$HD91/$BE$11)</f>
        <v/>
      </c>
      <c r="BI27" s="89">
        <f t="shared" ref="BI27:BI58" si="29">IF($GN154="Crítico",$R$11,IF(BL27&gt;0,BL27,0))</f>
        <v>0</v>
      </c>
      <c r="BJ27" s="510" t="str">
        <f>IF(OR($BE27="",COUNTIF($BD$27:$BD$86,$BE27)=0),"",MATCH($BE27,$BD$27:$BD$86,0))</f>
        <v/>
      </c>
      <c r="BK27" s="532">
        <f t="shared" ref="BK27:BK58" si="30">IF(BJ27="",0,LOOKUP(BJ27,$GU$27:$GU$86,$BG$27:$BG$86))</f>
        <v>0</v>
      </c>
      <c r="BL27" s="91">
        <f>MIN(BM27:DT27)</f>
        <v>0</v>
      </c>
      <c r="BM27" s="91" t="str">
        <f t="shared" ref="BM27:BM86" si="31">IF($BE27="","",IF($BE27=$BD$27,$BG$27,""))</f>
        <v/>
      </c>
      <c r="BN27" s="91" t="str">
        <f t="shared" ref="BN27:BN86" si="32">IF($BE27="","",IF($BE27=$BD$28,$BG$28,""))</f>
        <v/>
      </c>
      <c r="BO27" s="91" t="str">
        <f t="shared" ref="BO27:BO86" si="33">IF($BE27="","",IF($BE27=$BD$29,$BG$29,""))</f>
        <v/>
      </c>
      <c r="BP27" s="91" t="str">
        <f t="shared" ref="BP27:BP86" si="34">IF($BE27="","",IF($BE27=$BD$30,$BG$30,""))</f>
        <v/>
      </c>
      <c r="BQ27" s="91" t="str">
        <f t="shared" ref="BQ27:BQ86" si="35">IF($BE27="","",IF($BE27=$BD$31,$BG$31,""))</f>
        <v/>
      </c>
      <c r="BR27" s="91" t="str">
        <f t="shared" ref="BR27:BR86" si="36">IF($BE27="","",IF($BE27=$BD$32,$BG$32,""))</f>
        <v/>
      </c>
      <c r="BS27" s="91" t="str">
        <f t="shared" ref="BS27:BS86" si="37">IF($BE27="","",IF($BE27=$BD$33,$BG$33,""))</f>
        <v/>
      </c>
      <c r="BT27" s="91" t="str">
        <f t="shared" ref="BT27:BT86" si="38">IF($BE27="","",IF($BE27=$BD$34,$BG$34,""))</f>
        <v/>
      </c>
      <c r="BU27" s="91" t="str">
        <f t="shared" ref="BU27:BU86" si="39">IF($BE27="","",IF($BE27=$BD$35,$BG$35,""))</f>
        <v/>
      </c>
      <c r="BV27" s="91" t="str">
        <f t="shared" ref="BV27:BV86" si="40">IF($BE27="","",IF($BE27=$BD$36,$BG$36,""))</f>
        <v/>
      </c>
      <c r="BW27" s="91" t="str">
        <f t="shared" ref="BW27:BW86" si="41">IF($BE27="","",IF($BE27=$BD$37,$BG$37,""))</f>
        <v/>
      </c>
      <c r="BX27" s="91" t="str">
        <f t="shared" ref="BX27:BX86" si="42">IF($BE27="","",IF($BE27=$BD$38,$BG$38,""))</f>
        <v/>
      </c>
      <c r="BY27" s="91" t="str">
        <f t="shared" ref="BY27:BY86" si="43">IF($BE27="","",IF($BE27=$BD$39,$BG$39,""))</f>
        <v/>
      </c>
      <c r="BZ27" s="91" t="str">
        <f t="shared" ref="BZ27:BZ86" si="44">IF($BE27="","",IF($BE27=$BD$40,$BG$40,""))</f>
        <v/>
      </c>
      <c r="CA27" s="91" t="str">
        <f t="shared" ref="CA27:CA86" si="45">IF($BE27="","",IF($BE27=$BD$41,$BG$41,""))</f>
        <v/>
      </c>
      <c r="CB27" s="91" t="str">
        <f t="shared" ref="CB27:CB86" si="46">IF($BE27="","",IF($BE27=$BD$42,$BG$42,""))</f>
        <v/>
      </c>
      <c r="CC27" s="91" t="str">
        <f t="shared" ref="CC27:CC86" si="47">IF($BE27="","",IF($BE27=$BD$43,$BG$43,""))</f>
        <v/>
      </c>
      <c r="CD27" s="91" t="str">
        <f t="shared" ref="CD27:CD86" si="48">IF($BE27="","",IF($BE27=$BD$44,$BG$44,""))</f>
        <v/>
      </c>
      <c r="CE27" s="91" t="str">
        <f t="shared" ref="CE27:CE86" si="49">IF($BE27="","",IF($BE27=$BD$45,$BG$45,""))</f>
        <v/>
      </c>
      <c r="CF27" s="91" t="str">
        <f t="shared" ref="CF27:CF58" si="50">IF($BE27="","",IF($BE27=$BD$46,$BG$46,""))</f>
        <v/>
      </c>
      <c r="CG27" s="91" t="str">
        <f>IF($BE27="","",IF($BE27=$BD$47,$BG$47,""))</f>
        <v/>
      </c>
      <c r="CH27" s="91" t="str">
        <f>IF($BE27="","",IF($BE27=$BD$48,$BG$48,""))</f>
        <v/>
      </c>
      <c r="CI27" s="91" t="str">
        <f>IF($BE27="","",IF($BE27=$BD$49,$BG$49,""))</f>
        <v/>
      </c>
      <c r="CJ27" s="91" t="str">
        <f>IF($BE27="","",IF($BE27=$BD$50,$BG$50,""))</f>
        <v/>
      </c>
      <c r="CK27" s="91" t="str">
        <f>IF($BE27="","",IF($BE27=$BD$51,$BG$51,""))</f>
        <v/>
      </c>
      <c r="CL27" s="91" t="str">
        <f>IF($BE27="","",IF($BE27=$BD$52,$BG$52,""))</f>
        <v/>
      </c>
      <c r="CM27" s="91" t="str">
        <f>IF($BE27="","",IF($BE27=$BD$53,$BG$53,""))</f>
        <v/>
      </c>
      <c r="CN27" s="91" t="str">
        <f>IF($BE27="","",IF($BE27=$BD$54,$BG$54,""))</f>
        <v/>
      </c>
      <c r="CO27" s="91" t="str">
        <f>IF($BE27="","",IF($BE27=$BD$55,$BG$55,""))</f>
        <v/>
      </c>
      <c r="CP27" s="91" t="str">
        <f>IF($BE27="","",IF($BE27=$BD$56,$BG$56,""))</f>
        <v/>
      </c>
      <c r="CQ27" s="91" t="str">
        <f>IF($BE27="","",IF($BE27=$BD$57,$BG$57,""))</f>
        <v/>
      </c>
      <c r="CR27" s="91" t="str">
        <f>IF($BE27="","",IF($BE27=$BD$58,$BG$58,""))</f>
        <v/>
      </c>
      <c r="CS27" s="91" t="str">
        <f>IF($BE27="","",IF($BE27=$BD$59,$BG$59,""))</f>
        <v/>
      </c>
      <c r="CT27" s="91" t="str">
        <f>IF($BE27="","",IF($BE27=$BD$60,$BG$60,""))</f>
        <v/>
      </c>
      <c r="CU27" s="91" t="str">
        <f>IF($BE27="","",IF($BE27=$BD$61,$BG$61,""))</f>
        <v/>
      </c>
      <c r="CV27" s="91" t="str">
        <f>IF($BE27="","",IF($BE27=$BD$62,$BG$62,""))</f>
        <v/>
      </c>
      <c r="CW27" s="91" t="str">
        <f>IF($BE27="","",IF($BE27=$BD$63,$BG$63,""))</f>
        <v/>
      </c>
      <c r="CX27" s="91" t="str">
        <f>IF($BE27="","",IF($BE27=$BD$64,$BG$64,""))</f>
        <v/>
      </c>
      <c r="CY27" s="91" t="str">
        <f>IF($BE27="","",IF($BE27=$BD$65,$BG$65,""))</f>
        <v/>
      </c>
      <c r="CZ27" s="91" t="str">
        <f>IF($BE27="","",IF($BE27=$BD$66,$BG$66,""))</f>
        <v/>
      </c>
      <c r="DA27" s="91" t="str">
        <f>IF($BE27="","",IF($BE27=$BD$67,$BG$67,""))</f>
        <v/>
      </c>
      <c r="DB27" s="91" t="str">
        <f>IF($BE27="","",IF($BE27=$BD$68,$BG$68,""))</f>
        <v/>
      </c>
      <c r="DC27" s="91" t="str">
        <f>IF($BE27="","",IF($BE27=$BD$69,$BG$69,""))</f>
        <v/>
      </c>
      <c r="DD27" s="91" t="str">
        <f>IF($BE27="","",IF($BE27=$BD$70,$BG$70,""))</f>
        <v/>
      </c>
      <c r="DE27" s="91" t="str">
        <f>IF($BE27="","",IF($BE27=$BD$71,$BG$71,""))</f>
        <v/>
      </c>
      <c r="DF27" s="91" t="str">
        <f>IF($BE27="","",IF($BE27=$BD$72,$BG$72,""))</f>
        <v/>
      </c>
      <c r="DG27" s="91" t="str">
        <f>IF($BE27="","",IF($BE27=$BD$73,$BG$73,""))</f>
        <v/>
      </c>
      <c r="DH27" s="91" t="str">
        <f>IF($BE27="","",IF($BE27=$BD$74,$BG$74,""))</f>
        <v/>
      </c>
      <c r="DI27" s="91" t="str">
        <f>IF($BE27="","",IF($BE27=$BD$75,$BG$75,""))</f>
        <v/>
      </c>
      <c r="DJ27" s="91" t="str">
        <f>IF($BE27="","",IF($BE27=$BD$76,$BG$76,""))</f>
        <v/>
      </c>
      <c r="DK27" s="91" t="str">
        <f>IF($BE27="","",IF($BE27=$BD$77,$BG$77,""))</f>
        <v/>
      </c>
      <c r="DL27" s="91" t="str">
        <f>IF($BE27="","",IF($BE27=$BD$78,$BG$78,""))</f>
        <v/>
      </c>
      <c r="DM27" s="91" t="str">
        <f>IF($BE27="","",IF($BE27=$BD$79,$BG$79,""))</f>
        <v/>
      </c>
      <c r="DN27" s="91" t="str">
        <f>IF($BE27="","",IF($BE27=$BD$80,$BG$80,""))</f>
        <v/>
      </c>
      <c r="DO27" s="91" t="str">
        <f>IF($BE27="","",IF($BE27=$BD$81,$BG$81,""))</f>
        <v/>
      </c>
      <c r="DP27" s="91" t="str">
        <f>IF($BE27="","",IF($BE27=$BD$82,$BG$82,""))</f>
        <v/>
      </c>
      <c r="DQ27" s="91" t="str">
        <f>IF($BE27="","",IF($BE27=$BD$83,$BG$83,""))</f>
        <v/>
      </c>
      <c r="DR27" s="91" t="str">
        <f>IF($BE27="","",IF($BE27=$BD$84,$BG$84,""))</f>
        <v/>
      </c>
      <c r="DS27" s="91" t="str">
        <f>IF($BE27="","",IF($BE27=$BD$85,$BG$85,""))</f>
        <v/>
      </c>
      <c r="DT27" s="91" t="str">
        <f>IF($BE27="","",IF($BE27=$BD$86,$BG$86,""))</f>
        <v/>
      </c>
      <c r="DU27" s="236" t="str">
        <f>IF(OR(H27="",H27=0),"",H27)</f>
        <v/>
      </c>
      <c r="DV27" s="660" t="str">
        <f>IF(OR(Y27="",DZ27="",DW27=0),"0",IF(Y27&lt;DW27,1,"0"))</f>
        <v>0</v>
      </c>
      <c r="DW27" s="659">
        <f>IF(DZ27="",0,IF(LOOKUP(DZ27,$GU$27:$GU$86,$EA$27:$EA$86)="",0,LOOKUP(DZ27,$GU$27:$GU$86,$EA$27:$EA$86)))</f>
        <v>0</v>
      </c>
      <c r="DX27" s="236" t="str">
        <f>IF(OR(H27="",DZ27=""),"NA",IF(AND(H27&lt;DY27,DY27&lt;&gt;""),E27,"NA"))</f>
        <v>NA</v>
      </c>
      <c r="DY27" s="236" t="str">
        <f>IF(DZ27="","",LOOKUP(DZ27,$GU$27:$GU$86,$DU$27:$DU$86))</f>
        <v/>
      </c>
      <c r="DZ27" s="236" t="str">
        <f>IF(EM27="","",IFERROR(MATCH(EM27,$HE$27:$HE$86,0),""))</f>
        <v/>
      </c>
      <c r="EA27" s="659" t="str">
        <f>Y27</f>
        <v/>
      </c>
      <c r="EB27" s="594">
        <v>1</v>
      </c>
      <c r="EC27" s="816" t="str">
        <f>IF(ED27="","",IF(ED27&gt;=1,"c","nc"))</f>
        <v/>
      </c>
      <c r="ED27" s="817" t="str">
        <f>IF(EM27="","",COUNTIF($EM$19:$GT$19,EM27))</f>
        <v/>
      </c>
      <c r="EE27" s="818" t="str">
        <f>IF(EF27="","",IF(EF27&gt;=1,"c","nc"))</f>
        <v/>
      </c>
      <c r="EF27" s="819" t="str">
        <f t="shared" ref="EF27:EF58" si="51">IF(EM27="","",COUNTIF($EM$17:$GT$17,EM27))</f>
        <v/>
      </c>
      <c r="EG27" s="595" t="str">
        <f>BD27</f>
        <v/>
      </c>
      <c r="EH27" s="595" t="str">
        <f>BE27</f>
        <v/>
      </c>
      <c r="EI27" s="651" t="str">
        <f>IF(OR(EJ27="",EJ27=0),"",COUNTIF($EM$27:$GT$86,EJ27))</f>
        <v/>
      </c>
      <c r="EJ27" s="528" t="str">
        <f>IF($EK$25=0,"",IF(EK27=$EK$25,EL27,""))</f>
        <v/>
      </c>
      <c r="EK27" s="236" t="str">
        <f>IF($GT$26-COUNTBLANK(EM27:GT27)=0,"",$GT$26-COUNTBLANK(EM27:GT27))</f>
        <v/>
      </c>
      <c r="EL27" s="528" t="str">
        <f>IF(EK27="","",HLOOKUP($EK27,$EM$26:$GT$86,(GU27+1)))</f>
        <v/>
      </c>
      <c r="EM27" s="771" t="str">
        <f>IF(HF27=0,"",HF27)</f>
        <v/>
      </c>
      <c r="EN27" s="90" t="str">
        <f>IF(HH27=0,"",HH27)</f>
        <v/>
      </c>
      <c r="EO27" s="90" t="str">
        <f>IF(HL27=0,"",HL27)</f>
        <v/>
      </c>
      <c r="EP27" s="90" t="str">
        <f>IF(HP27=0,"",HP27)</f>
        <v/>
      </c>
      <c r="EQ27" s="90" t="str">
        <f>IF(HT27=0,"",HT27)</f>
        <v/>
      </c>
      <c r="ER27" s="90" t="str">
        <f>IF(HX27=0,"",HX27)</f>
        <v/>
      </c>
      <c r="ES27" s="90" t="str">
        <f>IF(IB27=0,"",IB27)</f>
        <v/>
      </c>
      <c r="ET27" s="90" t="str">
        <f>IF(IF27=0,"",IF27)</f>
        <v/>
      </c>
      <c r="EU27" s="90" t="str">
        <f>IF(IJ27=0,"",IJ27)</f>
        <v/>
      </c>
      <c r="EV27" s="90" t="str">
        <f>IF(IN27=0,"",IN27)</f>
        <v/>
      </c>
      <c r="EW27" s="90" t="str">
        <f>IF(IR27=0,"",IR27)</f>
        <v/>
      </c>
      <c r="EX27" s="90" t="str">
        <f>IF(IV27=0,"",IV27)</f>
        <v/>
      </c>
      <c r="EY27" s="90" t="str">
        <f>IF(IZ27=0,"",IZ27)</f>
        <v/>
      </c>
      <c r="EZ27" s="90" t="str">
        <f>IF(JD27=0,"",JD27)</f>
        <v/>
      </c>
      <c r="FA27" s="90" t="str">
        <f>IF(JH27=0,"",JH27)</f>
        <v/>
      </c>
      <c r="FB27" s="90" t="str">
        <f>IF(JL27=0,"",JL27)</f>
        <v/>
      </c>
      <c r="FC27" s="90" t="str">
        <f>IF(JP27=0,"",JP27)</f>
        <v/>
      </c>
      <c r="FD27" s="90" t="str">
        <f>IF(JT27=0,"",JT27)</f>
        <v/>
      </c>
      <c r="FE27" s="90" t="str">
        <f>IF(JX27=0,"",JX27)</f>
        <v/>
      </c>
      <c r="FF27" s="90" t="str">
        <f>IF(KB27=0,"",KB27)</f>
        <v/>
      </c>
      <c r="FG27" s="90" t="str">
        <f t="shared" ref="FG27:FG58" si="52">IF(KF27=0,"",KF27)</f>
        <v/>
      </c>
      <c r="FH27" s="90" t="str">
        <f t="shared" ref="FH27:FH58" si="53">IF(KJ27=0,"",KJ27)</f>
        <v/>
      </c>
      <c r="FI27" s="90" t="str">
        <f t="shared" ref="FI27:FI58" si="54">IF(KN27=0,"",KN27)</f>
        <v/>
      </c>
      <c r="FJ27" s="90" t="str">
        <f t="shared" ref="FJ27:FJ58" si="55">IF(KR27=0,"",KR27)</f>
        <v/>
      </c>
      <c r="FK27" s="90" t="str">
        <f t="shared" ref="FK27:FK58" si="56">IF(KV27=0,"",KV27)</f>
        <v/>
      </c>
      <c r="FL27" s="90" t="str">
        <f t="shared" ref="FL27:FL58" si="57">IF(KZ27=0,"",KZ27)</f>
        <v/>
      </c>
      <c r="FM27" s="90" t="str">
        <f t="shared" ref="FM27:FM58" si="58">IF(LD27=0,"",LD27)</f>
        <v/>
      </c>
      <c r="FN27" s="90" t="str">
        <f t="shared" ref="FN27:FN58" si="59">IF(LH27=0,"",LH27)</f>
        <v/>
      </c>
      <c r="FO27" s="90" t="str">
        <f t="shared" ref="FO27:FO58" si="60">IF(LL27=0,"",LL27)</f>
        <v/>
      </c>
      <c r="FP27" s="90" t="str">
        <f t="shared" ref="FP27:FP58" si="61">IF(LP27=0,"",LP27)</f>
        <v/>
      </c>
      <c r="FQ27" s="90" t="str">
        <f t="shared" ref="FQ27:FQ58" si="62">IF(LT27=0,"",LT27)</f>
        <v/>
      </c>
      <c r="FR27" s="90" t="str">
        <f t="shared" ref="FR27:FR58" si="63">IF(LX27=0,"",LX27)</f>
        <v/>
      </c>
      <c r="FS27" s="90" t="str">
        <f t="shared" ref="FS27:FS58" si="64">IF(MB27=0,"",MB27)</f>
        <v/>
      </c>
      <c r="FT27" s="90" t="str">
        <f t="shared" ref="FT27:FT58" si="65">IF(MF27=0,"",MF27)</f>
        <v/>
      </c>
      <c r="FU27" s="90" t="str">
        <f t="shared" ref="FU27:FU58" si="66">IF(MJ27=0,"",MJ27)</f>
        <v/>
      </c>
      <c r="FV27" s="90" t="str">
        <f t="shared" ref="FV27:FV58" si="67">IF(MN27=0,"",MN27)</f>
        <v/>
      </c>
      <c r="FW27" s="90" t="str">
        <f t="shared" ref="FW27:FW58" si="68">IF(MR27=0,"",MR27)</f>
        <v/>
      </c>
      <c r="FX27" s="90" t="str">
        <f t="shared" ref="FX27:FX58" si="69">IF(MV27=0,"",MV27)</f>
        <v/>
      </c>
      <c r="FY27" s="90" t="str">
        <f t="shared" ref="FY27:FY58" si="70">IF(MZ27=0,"",MZ27)</f>
        <v/>
      </c>
      <c r="FZ27" s="90" t="str">
        <f t="shared" ref="FZ27:FZ58" si="71">IF(ND27=0,"",ND27)</f>
        <v/>
      </c>
      <c r="GA27" s="90" t="str">
        <f t="shared" ref="GA27:GA58" si="72">IF(NH27=0,"",NH27)</f>
        <v/>
      </c>
      <c r="GB27" s="90" t="str">
        <f t="shared" ref="GB27:GB58" si="73">IF(NL27=0,"",NL27)</f>
        <v/>
      </c>
      <c r="GC27" s="90" t="str">
        <f t="shared" ref="GC27:GC58" si="74">IF(NP27=0,"",NP27)</f>
        <v/>
      </c>
      <c r="GD27" s="90" t="str">
        <f t="shared" ref="GD27:GD58" si="75">IF(NT27=0,"",NT27)</f>
        <v/>
      </c>
      <c r="GE27" s="90" t="str">
        <f t="shared" ref="GE27:GE58" si="76">IF(NX27=0,"",NX27)</f>
        <v/>
      </c>
      <c r="GF27" s="90" t="str">
        <f t="shared" ref="GF27:GF58" si="77">IF(OB27=0,"",OB27)</f>
        <v/>
      </c>
      <c r="GG27" s="90" t="str">
        <f t="shared" ref="GG27:GG58" si="78">IF(OF27=0,"",OF27)</f>
        <v/>
      </c>
      <c r="GH27" s="90" t="str">
        <f t="shared" ref="GH27:GH58" si="79">IF(OJ27=0,"",OJ27)</f>
        <v/>
      </c>
      <c r="GI27" s="90" t="str">
        <f t="shared" ref="GI27:GI58" si="80">IF(ON27=0,"",ON27)</f>
        <v/>
      </c>
      <c r="GJ27" s="90" t="str">
        <f t="shared" ref="GJ27:GJ58" si="81">IF(OR27=0,"",OR27)</f>
        <v/>
      </c>
      <c r="GK27" s="90" t="str">
        <f t="shared" ref="GK27:GK58" si="82">IF(OV27=0,"",OV27)</f>
        <v/>
      </c>
      <c r="GL27" s="90" t="str">
        <f t="shared" ref="GL27:GL58" si="83">IF(OZ27=0,"",OZ27)</f>
        <v/>
      </c>
      <c r="GM27" s="90" t="str">
        <f t="shared" ref="GM27:GM58" si="84">IF(PD27=0,"",PD27)</f>
        <v/>
      </c>
      <c r="GN27" s="90" t="str">
        <f t="shared" ref="GN27:GN58" si="85">IF(PH27=0,"",PH27)</f>
        <v/>
      </c>
      <c r="GO27" s="90" t="str">
        <f t="shared" ref="GO27:GO58" si="86">IF(PL27=0,"",PL27)</f>
        <v/>
      </c>
      <c r="GP27" s="90" t="str">
        <f t="shared" ref="GP27:GP58" si="87">IF(PP27=0,"",PP27)</f>
        <v/>
      </c>
      <c r="GQ27" s="90" t="str">
        <f t="shared" ref="GQ27:GQ58" si="88">IF(PT27=0,"",PT27)</f>
        <v/>
      </c>
      <c r="GR27" s="90" t="str">
        <f t="shared" ref="GR27:GR58" si="89">IF(PX27=0,"",PX27)</f>
        <v/>
      </c>
      <c r="GS27" s="90" t="str">
        <f t="shared" ref="GS27:GS58" si="90">IF(QB27=0,"",QB27)</f>
        <v/>
      </c>
      <c r="GT27" s="90" t="str">
        <f t="shared" ref="GT27:GT58" si="91">IF(QF27=0,"",QF27)</f>
        <v/>
      </c>
      <c r="GU27" s="594">
        <v>1</v>
      </c>
      <c r="GV27" s="137" t="str">
        <f>IF($GY$87=1,GX27,IF(AND(GX27="Crítico",$GY$87&gt;1,HC91=$HC$90),"Crítico",HA27))</f>
        <v/>
      </c>
      <c r="GW27" s="139" t="str">
        <f>IF(GV27="","",1)</f>
        <v/>
      </c>
      <c r="GX27" s="137" t="str">
        <f>IF(OR(GZ27="",GZ27=0),"",IF(GZ27=$GZ$26,"Crítico",""))</f>
        <v/>
      </c>
      <c r="GY27" s="139" t="str">
        <f>IF(GX27="","",1)</f>
        <v/>
      </c>
      <c r="GZ27" s="15">
        <f>HC27+HC91</f>
        <v>0</v>
      </c>
      <c r="HA27" s="137" t="str">
        <f>IF(OR(HC27="",HC27=0),"",IF(HC27=$HC$26,"Crítico",""))</f>
        <v/>
      </c>
      <c r="HB27" s="86" t="str">
        <f>IF(HA27="","",1)</f>
        <v/>
      </c>
      <c r="HC27" s="582">
        <f>HG27+HJ27+HN27+HR27+HV27+HZ27+ID27+IH27+IL27+IP27+IT27+IX27+JB27+JF27+JJ27+JN27+JR27+JV27+JZ27+KD27+KH27+KL27+KP27+KT27+KX27+LB27+LF27+LJ27+LN27+LR27+LV27+LZ27+MD27+MH27+ML27+MP27+MT27+MX27+NB27+NF27+NJ27+NN27+NR27+NV27+NZ27+OD27+OH27+OL27+OP27+OT27+OX27+PB27+PF27+PJ27+PN27+PR27+PV27+PZ27+QD27+QH27</f>
        <v>0</v>
      </c>
      <c r="HD27" s="582">
        <f>IF($J27="",0,$J27)</f>
        <v>0</v>
      </c>
      <c r="HE27" s="576">
        <f t="shared" ref="HE27:HE46" si="92">F27</f>
        <v>0</v>
      </c>
      <c r="HF27" s="566">
        <f t="shared" ref="HF27:HF46" si="93">G27</f>
        <v>0</v>
      </c>
      <c r="HG27" s="16">
        <f>IF(OR(HD27=0,HF27=0),0,$HD27)</f>
        <v>0</v>
      </c>
      <c r="HH27" s="17" t="str">
        <f>IF(HF27=0,"",HE27)</f>
        <v/>
      </c>
      <c r="HI27" s="510" t="str">
        <f>IF(OR(HH27=0,COUNTIF($HF$27:$HF$86,HH27)=0),"",MATCH(HH27,$HF$27:$HF$86,0))</f>
        <v/>
      </c>
      <c r="HJ27" s="517">
        <f>IF(HI27="",0,LOOKUP(HI27,$GU$27:$GU$86,$HD$27:$HD$86))</f>
        <v>0</v>
      </c>
      <c r="HK27" s="510" t="str">
        <f>IF(OR(HH27="",COUNTIF($HF$27:$HF$86,HH27)=0),"",MATCH(HH27,$HF$27:$HF$86,0))</f>
        <v/>
      </c>
      <c r="HL27" s="522" t="str">
        <f>IF(HK27="","",LOOKUP(HK27,$GU$27:$GU$86,$HE$27:$HE$86))</f>
        <v/>
      </c>
      <c r="HM27" s="510" t="str">
        <f>IF(OR(HL27=0,COUNTIF($HF$27:$HF$86,HL27)=0),"",MATCH(HL27,$HF$27:$HF$86,0))</f>
        <v/>
      </c>
      <c r="HN27" s="517">
        <f>IF(HM27="",0,LOOKUP(HM27,$GU$27:$GU$86,$HD$27:$HD$86))</f>
        <v>0</v>
      </c>
      <c r="HO27" s="510" t="str">
        <f>IF(OR(HL27="",COUNTIF($HF$27:$HF$86,HL27)=0),"",MATCH(HL27,$HF$27:$HF$86,0))</f>
        <v/>
      </c>
      <c r="HP27" s="522" t="str">
        <f>IF(HO27="","",LOOKUP(HO27,$GU$27:$GU$86,$HE$27:$HE$86))</f>
        <v/>
      </c>
      <c r="HQ27" s="510" t="str">
        <f>IF(OR(HP27=0,COUNTIF($HF$27:$HF$86,HP27)=0),"",MATCH(HP27,$HF$27:$HF$86,0))</f>
        <v/>
      </c>
      <c r="HR27" s="517">
        <f>IF(HQ27="",0,LOOKUP(HQ27,$GU$27:$GU$86,$HD$27:$HD$86))</f>
        <v>0</v>
      </c>
      <c r="HS27" s="510" t="str">
        <f>IF(OR(HP27="",COUNTIF($HF$27:$HF$86,HP27)=0),"",MATCH(HP27,$HF$27:$HF$86,0))</f>
        <v/>
      </c>
      <c r="HT27" s="522" t="str">
        <f>IF(HS27="","",LOOKUP(HS27,$GU$27:$GU$86,$HE$27:$HE$86))</f>
        <v/>
      </c>
      <c r="HU27" s="510" t="str">
        <f>IF(OR(HT27=0,COUNTIF($HF$27:$HF$86,HT27)=0),"",MATCH(HT27,$HF$27:$HF$86,0))</f>
        <v/>
      </c>
      <c r="HV27" s="517">
        <f>IF(HU27="",0,LOOKUP(HU27,$GU$27:$GU$86,$HD$27:$HD$86))</f>
        <v>0</v>
      </c>
      <c r="HW27" s="510" t="str">
        <f>IF(OR(HT27="",COUNTIF($HF$27:$HF$86,HT27)=0),"",MATCH(HT27,$HF$27:$HF$86,0))</f>
        <v/>
      </c>
      <c r="HX27" s="522" t="str">
        <f>IF(HW27="","",LOOKUP(HW27,$GU$27:$GU$86,$HE$27:$HE$86))</f>
        <v/>
      </c>
      <c r="HY27" s="510" t="str">
        <f>IF(OR(HX27=0,COUNTIF($HF$27:$HF$86,HX27)=0),"",MATCH(HX27,$HF$27:$HF$86,0))</f>
        <v/>
      </c>
      <c r="HZ27" s="517">
        <f>IF(HY27="",0,LOOKUP(HY27,$GU$27:$GU$86,$HD$27:$HD$86))</f>
        <v>0</v>
      </c>
      <c r="IA27" s="510" t="str">
        <f>IF(OR(HX27="",COUNTIF($HF$27:$HF$86,HX27)=0),"",MATCH(HX27,$HF$27:$HF$86,0))</f>
        <v/>
      </c>
      <c r="IB27" s="522" t="str">
        <f>IF(IA27="","",LOOKUP(IA27,$GU$27:$GU$86,$HE$27:$HE$86))</f>
        <v/>
      </c>
      <c r="IC27" s="510" t="str">
        <f>IF(OR(IB27=0,COUNTIF($HF$27:$HF$86,IB27)=0),"",MATCH(IB27,$HF$27:$HF$86,0))</f>
        <v/>
      </c>
      <c r="ID27" s="517">
        <f>IF(IC27="",0,LOOKUP(IC27,$GU$27:$GU$86,$HD$27:$HD$86))</f>
        <v>0</v>
      </c>
      <c r="IE27" s="510" t="str">
        <f>IF(OR(IB27="",COUNTIF($HF$27:$HF$86,IB27)=0),"",MATCH(IB27,$HF$27:$HF$86,0))</f>
        <v/>
      </c>
      <c r="IF27" s="522" t="str">
        <f>IF(IE27="","",LOOKUP(IE27,$GU$27:$GU$86,$HE$27:$HE$86))</f>
        <v/>
      </c>
      <c r="IG27" s="510" t="str">
        <f>IF(OR(IF27=0,COUNTIF($HF$27:$HF$86,IF27)=0),"",MATCH(IF27,$HF$27:$HF$86,0))</f>
        <v/>
      </c>
      <c r="IH27" s="517">
        <f>IF(IG27="",0,LOOKUP(IG27,$GU$27:$GU$86,$HD$27:$HD$86))</f>
        <v>0</v>
      </c>
      <c r="II27" s="510" t="str">
        <f>IF(OR(IF27="",COUNTIF($HF$27:$HF$86,IF27)=0),"",MATCH(IF27,$HF$27:$HF$86,0))</f>
        <v/>
      </c>
      <c r="IJ27" s="522" t="str">
        <f>IF(II27="","",LOOKUP(II27,$GU$27:$GU$86,$HE$27:$HE$86))</f>
        <v/>
      </c>
      <c r="IK27" s="510" t="str">
        <f>IF(OR(IJ27=0,COUNTIF($HF$27:$HF$86,IJ27)=0),"",MATCH(IJ27,$HF$27:$HF$86,0))</f>
        <v/>
      </c>
      <c r="IL27" s="517">
        <f>IF(IK27="",0,LOOKUP(IK27,$GU$27:$GU$86,$HD$27:$HD$86))</f>
        <v>0</v>
      </c>
      <c r="IM27" s="510" t="str">
        <f>IF(OR(IJ27="",COUNTIF($HF$27:$HF$86,IJ27)=0),"",MATCH(IJ27,$HF$27:$HF$86,0))</f>
        <v/>
      </c>
      <c r="IN27" s="522" t="str">
        <f>IF(IM27="","",LOOKUP(IM27,$GU$27:$GU$86,$HE$27:$HE$86))</f>
        <v/>
      </c>
      <c r="IO27" s="510" t="str">
        <f>IF(OR(IN27=0,COUNTIF($HF$27:$HF$86,IN27)=0),"",MATCH(IN27,$HF$27:$HF$86,0))</f>
        <v/>
      </c>
      <c r="IP27" s="517">
        <f>IF(IO27="",0,LOOKUP(IO27,$GU$27:$GU$86,$HD$27:$HD$86))</f>
        <v>0</v>
      </c>
      <c r="IQ27" s="510" t="str">
        <f>IF(OR(IN27="",COUNTIF($HF$27:$HF$86,IN27)=0),"",MATCH(IN27,$HF$27:$HF$86,0))</f>
        <v/>
      </c>
      <c r="IR27" s="522" t="str">
        <f>IF(IQ27="","",LOOKUP(IQ27,$GU$27:$GU$86,$HE$27:$HE$86))</f>
        <v/>
      </c>
      <c r="IS27" s="510" t="str">
        <f>IF(OR(IR27=0,COUNTIF($HF$27:$HF$86,IR27)=0),"",MATCH(IR27,$HF$27:$HF$86,0))</f>
        <v/>
      </c>
      <c r="IT27" s="517">
        <f>IF(IS27="",0,LOOKUP(IS27,$GU$27:$GU$86,$HD$27:$HD$86))</f>
        <v>0</v>
      </c>
      <c r="IU27" s="510" t="str">
        <f>IF(OR(IR27="",COUNTIF($HF$27:$HF$86,IR27)=0),"",MATCH(IR27,$HF$27:$HF$86,0))</f>
        <v/>
      </c>
      <c r="IV27" s="522" t="str">
        <f>IF(IU27="","",LOOKUP(IU27,$GU$27:$GU$86,$HE$27:$HE$86))</f>
        <v/>
      </c>
      <c r="IW27" s="510" t="str">
        <f>IF(OR(IV27=0,COUNTIF($HF$27:$HF$86,IV27)=0),"",MATCH(IV27,$HF$27:$HF$86,0))</f>
        <v/>
      </c>
      <c r="IX27" s="517">
        <f>IF(IW27="",0,LOOKUP(IW27,$GU$27:$GU$86,$HD$27:$HD$86))</f>
        <v>0</v>
      </c>
      <c r="IY27" s="510" t="str">
        <f>IF(OR(IV27="",COUNTIF($HF$27:$HF$86,IV27)=0),"",MATCH(IV27,$HF$27:$HF$86,0))</f>
        <v/>
      </c>
      <c r="IZ27" s="522" t="str">
        <f>IF(IY27="","",LOOKUP(IY27,$GU$27:$GU$86,$HE$27:$HE$86))</f>
        <v/>
      </c>
      <c r="JA27" s="510" t="str">
        <f>IF(OR(IZ27=0,COUNTIF($HF$27:$HF$86,IZ27)=0),"",MATCH(IZ27,$HF$27:$HF$86,0))</f>
        <v/>
      </c>
      <c r="JB27" s="517">
        <f>IF(JA27="",0,LOOKUP(JA27,$GU$27:$GU$86,$HD$27:$HD$86))</f>
        <v>0</v>
      </c>
      <c r="JC27" s="510" t="str">
        <f>IF(OR(IZ27="",COUNTIF($HF$27:$HF$86,IZ27)=0),"",MATCH(IZ27,$HF$27:$HF$86,0))</f>
        <v/>
      </c>
      <c r="JD27" s="522" t="str">
        <f>IF(JC27="","",LOOKUP(JC27,$GU$27:$GU$86,$HE$27:$HE$86))</f>
        <v/>
      </c>
      <c r="JE27" s="510" t="str">
        <f>IF(OR(JD27=0,COUNTIF($HF$27:$HF$86,JD27)=0),"",MATCH(JD27,$HF$27:$HF$86,0))</f>
        <v/>
      </c>
      <c r="JF27" s="517">
        <f>IF(JE27="",0,LOOKUP(JE27,$GU$27:$GU$86,$HD$27:$HD$86))</f>
        <v>0</v>
      </c>
      <c r="JG27" s="510" t="str">
        <f>IF(OR(JD27="",COUNTIF($HF$27:$HF$86,JD27)=0),"",MATCH(JD27,$HF$27:$HF$86,0))</f>
        <v/>
      </c>
      <c r="JH27" s="522" t="str">
        <f>IF(JG27="","",LOOKUP(JG27,$GU$27:$GU$86,$HE$27:$HE$86))</f>
        <v/>
      </c>
      <c r="JI27" s="510" t="str">
        <f>IF(OR(JH27=0,COUNTIF($HF$27:$HF$86,JH27)=0),"",MATCH(JH27,$HF$27:$HF$86,0))</f>
        <v/>
      </c>
      <c r="JJ27" s="517">
        <f>IF(JI27="",0,LOOKUP(JI27,$GU$27:$GU$86,$HD$27:$HD$86))</f>
        <v>0</v>
      </c>
      <c r="JK27" s="510" t="str">
        <f>IF(OR(JH27="",COUNTIF($HF$27:$HF$86,JH27)=0),"",MATCH(JH27,$HF$27:$HF$86,0))</f>
        <v/>
      </c>
      <c r="JL27" s="522" t="str">
        <f>IF(JK27="","",LOOKUP(JK27,$GU$27:$GU$86,$HE$27:$HE$86))</f>
        <v/>
      </c>
      <c r="JM27" s="510" t="str">
        <f>IF(OR(JL27=0,COUNTIF($HF$27:$HF$86,JL27)=0),"",MATCH(JL27,$HF$27:$HF$86,0))</f>
        <v/>
      </c>
      <c r="JN27" s="517">
        <f>IF(JM27="",0,LOOKUP(JM27,$GU$27:$GU$86,$HD$27:$HD$86))</f>
        <v>0</v>
      </c>
      <c r="JO27" s="510" t="str">
        <f>IF(OR(JL27="",COUNTIF($HF$27:$HF$86,JL27)=0),"",MATCH(JL27,$HF$27:$HF$86,0))</f>
        <v/>
      </c>
      <c r="JP27" s="522" t="str">
        <f>IF(JO27="","",LOOKUP(JO27,$GU$27:$GU$86,$HE$27:$HE$86))</f>
        <v/>
      </c>
      <c r="JQ27" s="510" t="str">
        <f>IF(OR(JP27=0,COUNTIF($HF$27:$HF$86,JP27)=0),"",MATCH(JP27,$HF$27:$HF$86,0))</f>
        <v/>
      </c>
      <c r="JR27" s="517">
        <f>IF(JQ27="",0,LOOKUP(JQ27,$GU$27:$GU$86,$HD$27:$HD$86))</f>
        <v>0</v>
      </c>
      <c r="JS27" s="510" t="str">
        <f>IF(OR(JP27="",COUNTIF($HF$27:$HF$86,JP27)=0),"",MATCH(JP27,$HF$27:$HF$86,0))</f>
        <v/>
      </c>
      <c r="JT27" s="522" t="str">
        <f>IF(JS27="","",LOOKUP(JS27,$GU$27:$GU$86,$HE$27:$HE$86))</f>
        <v/>
      </c>
      <c r="JU27" s="510" t="str">
        <f>IF(OR(JT27=0,COUNTIF($HF$27:$HF$86,JT27)=0),"",MATCH(JT27,$HF$27:$HF$86,0))</f>
        <v/>
      </c>
      <c r="JV27" s="517">
        <f>IF(JU27="",0,LOOKUP(JU27,$GU$27:$GU$86,$HD$27:$HD$86))</f>
        <v>0</v>
      </c>
      <c r="JW27" s="510" t="str">
        <f>IF(OR(JT27="",COUNTIF($HF$27:$HF$86,JT27)=0),"",MATCH(JT27,$HF$27:$HF$86,0))</f>
        <v/>
      </c>
      <c r="JX27" s="522" t="str">
        <f>IF(JW27="","",LOOKUP(JW27,$GU$27:$GU$86,$HE$27:$HE$86))</f>
        <v/>
      </c>
      <c r="JY27" s="510" t="str">
        <f>IF(OR(JX27=0,COUNTIF($HF$27:$HF$86,JX27)=0),"",MATCH(JX27,$HF$27:$HF$86,0))</f>
        <v/>
      </c>
      <c r="JZ27" s="517">
        <f>IF(JY27="",0,LOOKUP(JY27,$GU$27:$GU$86,$HD$27:$HD$86))</f>
        <v>0</v>
      </c>
      <c r="KA27" s="510" t="str">
        <f>IF(OR(JX27="",COUNTIF($HF$27:$HF$86,JX27)=0),"",MATCH(JX27,$HF$27:$HF$86,0))</f>
        <v/>
      </c>
      <c r="KB27" s="522" t="str">
        <f>IF(KA27="","",LOOKUP(KA27,$GU$27:$GU$86,$HE$27:$HE$86))</f>
        <v/>
      </c>
      <c r="KC27" s="510" t="str">
        <f>IF(OR(KB27=0,COUNTIF($HF$27:$HF$86,KB27)=0),"",MATCH(KB27,$HF$27:$HF$86,0))</f>
        <v/>
      </c>
      <c r="KD27" s="517">
        <f>IF(KC27="",0,LOOKUP(KC27,$GU$27:$GU$86,$HD$27:$HD$86))</f>
        <v>0</v>
      </c>
      <c r="KE27" s="510" t="str">
        <f>IF(OR(KB27="",COUNTIF($HF$27:$HF$86,KB27)=0),"",MATCH(KB27,$HF$27:$HF$86,0))</f>
        <v/>
      </c>
      <c r="KF27" s="522" t="str">
        <f>IF(KE27="","",LOOKUP(KE27,$GU$27:$GU$86,$HE$27:$HE$86))</f>
        <v/>
      </c>
      <c r="KG27" s="510" t="str">
        <f>IF(OR(KF27=0,COUNTIF($HF$27:$HF$86,KF27)=0),"",MATCH(KF27,$HF$27:$HF$86,0))</f>
        <v/>
      </c>
      <c r="KH27" s="517">
        <f>IF(KG27="",0,LOOKUP(KG27,$GU$27:$GU$86,$HD$27:$HD$86))</f>
        <v>0</v>
      </c>
      <c r="KI27" s="510" t="str">
        <f>IF(OR(KF27="",COUNTIF($HF$27:$HF$86,KF27)=0),"",MATCH(KF27,$HF$27:$HF$86,0))</f>
        <v/>
      </c>
      <c r="KJ27" s="522" t="str">
        <f>IF(KI27="","",LOOKUP(KI27,$GU$27:$GU$86,$HE$27:$HE$86))</f>
        <v/>
      </c>
      <c r="KK27" s="510" t="str">
        <f>IF(OR(KJ27=0,COUNTIF($HF$27:$HF$86,KJ27)=0),"",MATCH(KJ27,$HF$27:$HF$86,0))</f>
        <v/>
      </c>
      <c r="KL27" s="517">
        <f>IF(KK27="",0,LOOKUP(KK27,$GU$27:$GU$86,$HD$27:$HD$86))</f>
        <v>0</v>
      </c>
      <c r="KM27" s="510" t="str">
        <f>IF(OR(KJ27="",COUNTIF($HF$27:$HF$86,KJ27)=0),"",MATCH(KJ27,$HF$27:$HF$86,0))</f>
        <v/>
      </c>
      <c r="KN27" s="522" t="str">
        <f>IF(KM27="","",LOOKUP(KM27,$GU$27:$GU$86,$HE$27:$HE$86))</f>
        <v/>
      </c>
      <c r="KO27" s="510" t="str">
        <f>IF(OR(KN27=0,COUNTIF($HF$27:$HF$86,KN27)=0),"",MATCH(KN27,$HF$27:$HF$86,0))</f>
        <v/>
      </c>
      <c r="KP27" s="517">
        <f>IF(KO27="",0,LOOKUP(KO27,$GU$27:$GU$86,$HD$27:$HD$86))</f>
        <v>0</v>
      </c>
      <c r="KQ27" s="510" t="str">
        <f>IF(OR(KN27="",COUNTIF($HF$27:$HF$86,KN27)=0),"",MATCH(KN27,$HF$27:$HF$86,0))</f>
        <v/>
      </c>
      <c r="KR27" s="522" t="str">
        <f>IF(KQ27="","",LOOKUP(KQ27,$GU$27:$GU$86,$HE$27:$HE$86))</f>
        <v/>
      </c>
      <c r="KS27" s="510" t="str">
        <f>IF(OR(KR27=0,COUNTIF($HF$27:$HF$86,KR27)=0),"",MATCH(KR27,$HF$27:$HF$86,0))</f>
        <v/>
      </c>
      <c r="KT27" s="517">
        <f>IF(KS27="",0,LOOKUP(KS27,$GU$27:$GU$86,$HD$27:$HD$86))</f>
        <v>0</v>
      </c>
      <c r="KU27" s="510" t="str">
        <f>IF(OR(KR27="",COUNTIF($HF$27:$HF$86,KR27)=0),"",MATCH(KR27,$HF$27:$HF$86,0))</f>
        <v/>
      </c>
      <c r="KV27" s="522" t="str">
        <f>IF(KU27="","",LOOKUP(KU27,$GU$27:$GU$86,$HE$27:$HE$86))</f>
        <v/>
      </c>
      <c r="KW27" s="510" t="str">
        <f>IF(OR(KV27=0,COUNTIF($HF$27:$HF$86,KV27)=0),"",MATCH(KV27,$HF$27:$HF$86,0))</f>
        <v/>
      </c>
      <c r="KX27" s="517">
        <f>IF(KW27="",0,LOOKUP(KW27,$GU$27:$GU$86,$HD$27:$HD$86))</f>
        <v>0</v>
      </c>
      <c r="KY27" s="510" t="str">
        <f>IF(OR(KV27="",COUNTIF($HF$27:$HF$86,KV27)=0),"",MATCH(KV27,$HF$27:$HF$86,0))</f>
        <v/>
      </c>
      <c r="KZ27" s="522" t="str">
        <f>IF(KY27="","",LOOKUP(KY27,$GU$27:$GU$86,$HE$27:$HE$86))</f>
        <v/>
      </c>
      <c r="LA27" s="510" t="str">
        <f>IF(OR(KZ27=0,COUNTIF($HF$27:$HF$86,KZ27)=0),"",MATCH(KZ27,$HF$27:$HF$86,0))</f>
        <v/>
      </c>
      <c r="LB27" s="517">
        <f>IF(LA27="",0,LOOKUP(LA27,$GU$27:$GU$86,$HD$27:$HD$86))</f>
        <v>0</v>
      </c>
      <c r="LC27" s="510" t="str">
        <f>IF(OR(KZ27="",COUNTIF($HF$27:$HF$86,KZ27)=0),"",MATCH(KZ27,$HF$27:$HF$86,0))</f>
        <v/>
      </c>
      <c r="LD27" s="522" t="str">
        <f>IF(LC27="","",LOOKUP(LC27,$GU$27:$GU$86,$HE$27:$HE$86))</f>
        <v/>
      </c>
      <c r="LE27" s="510" t="str">
        <f>IF(OR(LD27=0,COUNTIF($HF$27:$HF$86,LD27)=0),"",MATCH(LD27,$HF$27:$HF$86,0))</f>
        <v/>
      </c>
      <c r="LF27" s="517">
        <f>IF(LE27="",0,LOOKUP(LE27,$GU$27:$GU$86,$HD$27:$HD$86))</f>
        <v>0</v>
      </c>
      <c r="LG27" s="510" t="str">
        <f>IF(OR(LD27="",COUNTIF($HF$27:$HF$86,LD27)=0),"",MATCH(LD27,$HF$27:$HF$86,0))</f>
        <v/>
      </c>
      <c r="LH27" s="522" t="str">
        <f>IF(LG27="","",LOOKUP(LG27,$GU$27:$GU$86,$HE$27:$HE$86))</f>
        <v/>
      </c>
      <c r="LI27" s="510" t="str">
        <f>IF(OR(LH27=0,COUNTIF($HF$27:$HF$86,LH27)=0),"",MATCH(LH27,$HF$27:$HF$86,0))</f>
        <v/>
      </c>
      <c r="LJ27" s="517">
        <f>IF(LI27="",0,LOOKUP(LI27,$GU$27:$GU$86,$HD$27:$HD$86))</f>
        <v>0</v>
      </c>
      <c r="LK27" s="510" t="str">
        <f>IF(OR(LH27="",COUNTIF($HF$27:$HF$86,LH27)=0),"",MATCH(LH27,$HF$27:$HF$86,0))</f>
        <v/>
      </c>
      <c r="LL27" s="522" t="str">
        <f>IF(LK27="","",LOOKUP(LK27,$GU$27:$GU$86,$HE$27:$HE$86))</f>
        <v/>
      </c>
      <c r="LM27" s="510" t="str">
        <f>IF(OR(LL27=0,COUNTIF($HF$27:$HF$86,LL27)=0),"",MATCH(LL27,$HF$27:$HF$86,0))</f>
        <v/>
      </c>
      <c r="LN27" s="517">
        <f>IF(LM27="",0,LOOKUP(LM27,$GU$27:$GU$86,$HD$27:$HD$86))</f>
        <v>0</v>
      </c>
      <c r="LO27" s="510" t="str">
        <f>IF(OR(LL27="",COUNTIF($HF$27:$HF$86,LL27)=0),"",MATCH(LL27,$HF$27:$HF$86,0))</f>
        <v/>
      </c>
      <c r="LP27" s="522" t="str">
        <f>IF(LO27="","",LOOKUP(LO27,$GU$27:$GU$86,$HE$27:$HE$86))</f>
        <v/>
      </c>
      <c r="LQ27" s="510" t="str">
        <f>IF(OR(LP27=0,COUNTIF($HF$27:$HF$86,LP27)=0),"",MATCH(LP27,$HF$27:$HF$86,0))</f>
        <v/>
      </c>
      <c r="LR27" s="517">
        <f>IF(LQ27="",0,LOOKUP(LQ27,$GU$27:$GU$86,$HD$27:$HD$86))</f>
        <v>0</v>
      </c>
      <c r="LS27" s="510" t="str">
        <f>IF(OR(LP27="",COUNTIF($HF$27:$HF$86,LP27)=0),"",MATCH(LP27,$HF$27:$HF$86,0))</f>
        <v/>
      </c>
      <c r="LT27" s="522" t="str">
        <f>IF(LS27="","",LOOKUP(LS27,$GU$27:$GU$86,$HE$27:$HE$86))</f>
        <v/>
      </c>
      <c r="LU27" s="510" t="str">
        <f>IF(OR(LT27=0,COUNTIF($HF$27:$HF$86,LT27)=0),"",MATCH(LT27,$HF$27:$HF$86,0))</f>
        <v/>
      </c>
      <c r="LV27" s="517">
        <f>IF(LU27="",0,LOOKUP(LU27,$GU$27:$GU$86,$HD$27:$HD$86))</f>
        <v>0</v>
      </c>
      <c r="LW27" s="510" t="str">
        <f>IF(OR(LT27="",COUNTIF($HF$27:$HF$86,LT27)=0),"",MATCH(LT27,$HF$27:$HF$86,0))</f>
        <v/>
      </c>
      <c r="LX27" s="522" t="str">
        <f>IF(LW27="","",LOOKUP(LW27,$GU$27:$GU$86,$HE$27:$HE$86))</f>
        <v/>
      </c>
      <c r="LY27" s="510" t="str">
        <f>IF(OR(LX27=0,COUNTIF($HF$27:$HF$86,LX27)=0),"",MATCH(LX27,$HF$27:$HF$86,0))</f>
        <v/>
      </c>
      <c r="LZ27" s="517">
        <f>IF(LY27="",0,LOOKUP(LY27,$GU$27:$GU$86,$HD$27:$HD$86))</f>
        <v>0</v>
      </c>
      <c r="MA27" s="510" t="str">
        <f>IF(OR(LX27="",COUNTIF($HF$27:$HF$86,LX27)=0),"",MATCH(LX27,$HF$27:$HF$86,0))</f>
        <v/>
      </c>
      <c r="MB27" s="522" t="str">
        <f>IF(MA27="","",LOOKUP(MA27,$GU$27:$GU$86,$HE$27:$HE$86))</f>
        <v/>
      </c>
      <c r="MC27" s="510" t="str">
        <f>IF(OR(MB27=0,COUNTIF($HF$27:$HF$86,MB27)=0),"",MATCH(MB27,$HF$27:$HF$86,0))</f>
        <v/>
      </c>
      <c r="MD27" s="517">
        <f>IF(MC27="",0,LOOKUP(MC27,$GU$27:$GU$86,$HD$27:$HD$86))</f>
        <v>0</v>
      </c>
      <c r="ME27" s="510" t="str">
        <f>IF(OR(MB27="",COUNTIF($HF$27:$HF$86,MB27)=0),"",MATCH(MB27,$HF$27:$HF$86,0))</f>
        <v/>
      </c>
      <c r="MF27" s="522" t="str">
        <f>IF(ME27="","",LOOKUP(ME27,$GU$27:$GU$86,$HE$27:$HE$86))</f>
        <v/>
      </c>
      <c r="MG27" s="510" t="str">
        <f>IF(OR(MF27=0,COUNTIF($HF$27:$HF$86,MF27)=0),"",MATCH(MF27,$HF$27:$HF$86,0))</f>
        <v/>
      </c>
      <c r="MH27" s="517">
        <f>IF(MG27="",0,LOOKUP(MG27,$GU$27:$GU$86,$HD$27:$HD$86))</f>
        <v>0</v>
      </c>
      <c r="MI27" s="510" t="str">
        <f>IF(OR(MF27="",COUNTIF($HF$27:$HF$86,MF27)=0),"",MATCH(MF27,$HF$27:$HF$86,0))</f>
        <v/>
      </c>
      <c r="MJ27" s="522" t="str">
        <f>IF(MI27="","",LOOKUP(MI27,$GU$27:$GU$86,$HE$27:$HE$86))</f>
        <v/>
      </c>
      <c r="MK27" s="510" t="str">
        <f>IF(OR(MJ27=0,COUNTIF($HF$27:$HF$86,MJ27)=0),"",MATCH(MJ27,$HF$27:$HF$86,0))</f>
        <v/>
      </c>
      <c r="ML27" s="517">
        <f>IF(MK27="",0,LOOKUP(MK27,$GU$27:$GU$86,$HD$27:$HD$86))</f>
        <v>0</v>
      </c>
      <c r="MM27" s="510" t="str">
        <f>IF(OR(MJ27="",COUNTIF($HF$27:$HF$86,MJ27)=0),"",MATCH(MJ27,$HF$27:$HF$86,0))</f>
        <v/>
      </c>
      <c r="MN27" s="522" t="str">
        <f>IF(MM27="","",LOOKUP(MM27,$GU$27:$GU$86,$HE$27:$HE$86))</f>
        <v/>
      </c>
      <c r="MO27" s="510" t="str">
        <f>IF(OR(MN27=0,COUNTIF($HF$27:$HF$86,MN27)=0),"",MATCH(MN27,$HF$27:$HF$86,0))</f>
        <v/>
      </c>
      <c r="MP27" s="517">
        <f>IF(MO27="",0,LOOKUP(MO27,$GU$27:$GU$86,$HD$27:$HD$86))</f>
        <v>0</v>
      </c>
      <c r="MQ27" s="510" t="str">
        <f>IF(OR(MN27="",COUNTIF($HF$27:$HF$86,MN27)=0),"",MATCH(MN27,$HF$27:$HF$86,0))</f>
        <v/>
      </c>
      <c r="MR27" s="522" t="str">
        <f>IF(MQ27="","",LOOKUP(MQ27,$GU$27:$GU$86,$HE$27:$HE$86))</f>
        <v/>
      </c>
      <c r="MS27" s="510" t="str">
        <f>IF(OR(MR27=0,COUNTIF($HF$27:$HF$86,MR27)=0),"",MATCH(MR27,$HF$27:$HF$86,0))</f>
        <v/>
      </c>
      <c r="MT27" s="517">
        <f>IF(MS27="",0,LOOKUP(MS27,$GU$27:$GU$86,$HD$27:$HD$86))</f>
        <v>0</v>
      </c>
      <c r="MU27" s="510" t="str">
        <f>IF(OR(MR27="",COUNTIF($HF$27:$HF$86,MR27)=0),"",MATCH(MR27,$HF$27:$HF$86,0))</f>
        <v/>
      </c>
      <c r="MV27" s="522" t="str">
        <f>IF(MU27="","",LOOKUP(MU27,$GU$27:$GU$86,$HE$27:$HE$86))</f>
        <v/>
      </c>
      <c r="MW27" s="510" t="str">
        <f>IF(OR(MV27=0,COUNTIF($HF$27:$HF$86,MV27)=0),"",MATCH(MV27,$HF$27:$HF$86,0))</f>
        <v/>
      </c>
      <c r="MX27" s="517">
        <f>IF(MW27="",0,LOOKUP(MW27,$GU$27:$GU$86,$HD$27:$HD$86))</f>
        <v>0</v>
      </c>
      <c r="MY27" s="510" t="str">
        <f>IF(OR(MV27="",COUNTIF($HF$27:$HF$86,MV27)=0),"",MATCH(MV27,$HF$27:$HF$86,0))</f>
        <v/>
      </c>
      <c r="MZ27" s="522" t="str">
        <f>IF(MY27="","",LOOKUP(MY27,$GU$27:$GU$86,$HE$27:$HE$86))</f>
        <v/>
      </c>
      <c r="NA27" s="510" t="str">
        <f>IF(OR(MZ27=0,COUNTIF($HF$27:$HF$86,MZ27)=0),"",MATCH(MZ27,$HF$27:$HF$86,0))</f>
        <v/>
      </c>
      <c r="NB27" s="517">
        <f>IF(NA27="",0,LOOKUP(NA27,$GU$27:$GU$86,$HD$27:$HD$86))</f>
        <v>0</v>
      </c>
      <c r="NC27" s="510" t="str">
        <f>IF(OR(MZ27="",COUNTIF($HF$27:$HF$86,MZ27)=0),"",MATCH(MZ27,$HF$27:$HF$86,0))</f>
        <v/>
      </c>
      <c r="ND27" s="522" t="str">
        <f>IF(NC27="","",LOOKUP(NC27,$GU$27:$GU$86,$HE$27:$HE$86))</f>
        <v/>
      </c>
      <c r="NE27" s="510" t="str">
        <f>IF(OR(ND27=0,COUNTIF($HF$27:$HF$86,ND27)=0),"",MATCH(ND27,$HF$27:$HF$86,0))</f>
        <v/>
      </c>
      <c r="NF27" s="517">
        <f>IF(NE27="",0,LOOKUP(NE27,$GU$27:$GU$86,$HD$27:$HD$86))</f>
        <v>0</v>
      </c>
      <c r="NG27" s="510" t="str">
        <f>IF(OR(ND27="",COUNTIF($HF$27:$HF$86,ND27)=0),"",MATCH(ND27,$HF$27:$HF$86,0))</f>
        <v/>
      </c>
      <c r="NH27" s="522" t="str">
        <f>IF(NG27="","",LOOKUP(NG27,$GU$27:$GU$86,$HE$27:$HE$86))</f>
        <v/>
      </c>
      <c r="NI27" s="510" t="str">
        <f>IF(OR(NH27=0,COUNTIF($HF$27:$HF$86,NH27)=0),"",MATCH(NH27,$HF$27:$HF$86,0))</f>
        <v/>
      </c>
      <c r="NJ27" s="517">
        <f>IF(NI27="",0,LOOKUP(NI27,$GU$27:$GU$86,$HD$27:$HD$86))</f>
        <v>0</v>
      </c>
      <c r="NK27" s="510" t="str">
        <f>IF(OR(NH27="",COUNTIF($HF$27:$HF$86,NH27)=0),"",MATCH(NH27,$HF$27:$HF$86,0))</f>
        <v/>
      </c>
      <c r="NL27" s="522" t="str">
        <f>IF(NK27="","",LOOKUP(NK27,$GU$27:$GU$86,$HE$27:$HE$86))</f>
        <v/>
      </c>
      <c r="NM27" s="510" t="str">
        <f>IF(OR(NL27=0,COUNTIF($HF$27:$HF$86,NL27)=0),"",MATCH(NL27,$HF$27:$HF$86,0))</f>
        <v/>
      </c>
      <c r="NN27" s="517">
        <f>IF(NM27="",0,LOOKUP(NM27,$GU$27:$GU$86,$HD$27:$HD$86))</f>
        <v>0</v>
      </c>
      <c r="NO27" s="510" t="str">
        <f>IF(OR(NL27="",COUNTIF($HF$27:$HF$86,NL27)=0),"",MATCH(NL27,$HF$27:$HF$86,0))</f>
        <v/>
      </c>
      <c r="NP27" s="522" t="str">
        <f>IF(NO27="","",LOOKUP(NO27,$GU$27:$GU$86,$HE$27:$HE$86))</f>
        <v/>
      </c>
      <c r="NQ27" s="510" t="str">
        <f>IF(OR(NP27=0,COUNTIF($HF$27:$HF$86,NP27)=0),"",MATCH(NP27,$HF$27:$HF$86,0))</f>
        <v/>
      </c>
      <c r="NR27" s="517">
        <f>IF(NQ27="",0,LOOKUP(NQ27,$GU$27:$GU$86,$HD$27:$HD$86))</f>
        <v>0</v>
      </c>
      <c r="NS27" s="510" t="str">
        <f>IF(OR(NP27="",COUNTIF($HF$27:$HF$86,NP27)=0),"",MATCH(NP27,$HF$27:$HF$86,0))</f>
        <v/>
      </c>
      <c r="NT27" s="522" t="str">
        <f>IF(NS27="","",LOOKUP(NS27,$GU$27:$GU$86,$HE$27:$HE$86))</f>
        <v/>
      </c>
      <c r="NU27" s="510" t="str">
        <f>IF(OR(NT27=0,COUNTIF($HF$27:$HF$86,NT27)=0),"",MATCH(NT27,$HF$27:$HF$86,0))</f>
        <v/>
      </c>
      <c r="NV27" s="517">
        <f>IF(NU27="",0,LOOKUP(NU27,$GU$27:$GU$86,$HD$27:$HD$86))</f>
        <v>0</v>
      </c>
      <c r="NW27" s="510" t="str">
        <f>IF(OR(NT27="",COUNTIF($HF$27:$HF$86,NT27)=0),"",MATCH(NT27,$HF$27:$HF$86,0))</f>
        <v/>
      </c>
      <c r="NX27" s="522" t="str">
        <f>IF(NW27="","",LOOKUP(NW27,$GU$27:$GU$86,$HE$27:$HE$86))</f>
        <v/>
      </c>
      <c r="NY27" s="510" t="str">
        <f>IF(OR(NX27=0,COUNTIF($HF$27:$HF$86,NX27)=0),"",MATCH(NX27,$HF$27:$HF$86,0))</f>
        <v/>
      </c>
      <c r="NZ27" s="517">
        <f>IF(NY27="",0,LOOKUP(NY27,$GU$27:$GU$86,$HD$27:$HD$86))</f>
        <v>0</v>
      </c>
      <c r="OA27" s="510" t="str">
        <f>IF(OR(NX27="",COUNTIF($HF$27:$HF$86,NX27)=0),"",MATCH(NX27,$HF$27:$HF$86,0))</f>
        <v/>
      </c>
      <c r="OB27" s="522" t="str">
        <f>IF(OA27="","",LOOKUP(OA27,$GU$27:$GU$86,$HE$27:$HE$86))</f>
        <v/>
      </c>
      <c r="OC27" s="510" t="str">
        <f>IF(OR(OB27=0,COUNTIF($HF$27:$HF$86,OB27)=0),"",MATCH(OB27,$HF$27:$HF$86,0))</f>
        <v/>
      </c>
      <c r="OD27" s="517">
        <f>IF(OC27="",0,LOOKUP(OC27,$GU$27:$GU$86,$HD$27:$HD$86))</f>
        <v>0</v>
      </c>
      <c r="OE27" s="510" t="str">
        <f>IF(OR(OB27="",COUNTIF($HF$27:$HF$86,OB27)=0),"",MATCH(OB27,$HF$27:$HF$86,0))</f>
        <v/>
      </c>
      <c r="OF27" s="522" t="str">
        <f>IF(OE27="","",LOOKUP(OE27,$GU$27:$GU$86,$HE$27:$HE$86))</f>
        <v/>
      </c>
      <c r="OG27" s="510" t="str">
        <f>IF(OR(OF27=0,COUNTIF($HF$27:$HF$86,OF27)=0),"",MATCH(OF27,$HF$27:$HF$86,0))</f>
        <v/>
      </c>
      <c r="OH27" s="517">
        <f>IF(OG27="",0,LOOKUP(OG27,$GU$27:$GU$86,$HD$27:$HD$86))</f>
        <v>0</v>
      </c>
      <c r="OI27" s="510" t="str">
        <f>IF(OR(OF27="",COUNTIF($HF$27:$HF$86,OF27)=0),"",MATCH(OF27,$HF$27:$HF$86,0))</f>
        <v/>
      </c>
      <c r="OJ27" s="522" t="str">
        <f>IF(OI27="","",LOOKUP(OI27,$GU$27:$GU$86,$HE$27:$HE$86))</f>
        <v/>
      </c>
      <c r="OK27" s="510" t="str">
        <f>IF(OR(OJ27=0,COUNTIF($HF$27:$HF$86,OJ27)=0),"",MATCH(OJ27,$HF$27:$HF$86,0))</f>
        <v/>
      </c>
      <c r="OL27" s="517">
        <f>IF(OK27="",0,LOOKUP(OK27,$GU$27:$GU$86,$HD$27:$HD$86))</f>
        <v>0</v>
      </c>
      <c r="OM27" s="510" t="str">
        <f>IF(OR(OJ27="",COUNTIF($HF$27:$HF$86,OJ27)=0),"",MATCH(OJ27,$HF$27:$HF$86,0))</f>
        <v/>
      </c>
      <c r="ON27" s="522" t="str">
        <f>IF(OM27="","",LOOKUP(OM27,$GU$27:$GU$86,$HE$27:$HE$86))</f>
        <v/>
      </c>
      <c r="OO27" s="510" t="str">
        <f>IF(OR(ON27=0,COUNTIF($HF$27:$HF$86,ON27)=0),"",MATCH(ON27,$HF$27:$HF$86,0))</f>
        <v/>
      </c>
      <c r="OP27" s="517">
        <f>IF(OO27="",0,LOOKUP(OO27,$GU$27:$GU$86,$HD$27:$HD$86))</f>
        <v>0</v>
      </c>
      <c r="OQ27" s="510" t="str">
        <f>IF(OR(ON27="",COUNTIF($HF$27:$HF$86,ON27)=0),"",MATCH(ON27,$HF$27:$HF$86,0))</f>
        <v/>
      </c>
      <c r="OR27" s="522" t="str">
        <f>IF(OQ27="","",LOOKUP(OQ27,$GU$27:$GU$86,$HE$27:$HE$86))</f>
        <v/>
      </c>
      <c r="OS27" s="510" t="str">
        <f>IF(OR(OR27=0,COUNTIF($HF$27:$HF$86,OR27)=0),"",MATCH(OR27,$HF$27:$HF$86,0))</f>
        <v/>
      </c>
      <c r="OT27" s="517">
        <f>IF(OS27="",0,LOOKUP(OS27,$GU$27:$GU$86,$HD$27:$HD$86))</f>
        <v>0</v>
      </c>
      <c r="OU27" s="510" t="str">
        <f>IF(OR(OR27="",COUNTIF($HF$27:$HF$86,OR27)=0),"",MATCH(OR27,$HF$27:$HF$86,0))</f>
        <v/>
      </c>
      <c r="OV27" s="522" t="str">
        <f>IF(OU27="","",LOOKUP(OU27,$GU$27:$GU$86,$HE$27:$HE$86))</f>
        <v/>
      </c>
      <c r="OW27" s="510" t="str">
        <f>IF(OR(OV27=0,COUNTIF($HF$27:$HF$86,OV27)=0),"",MATCH(OV27,$HF$27:$HF$86,0))</f>
        <v/>
      </c>
      <c r="OX27" s="517">
        <f>IF(OW27="",0,LOOKUP(OW27,$GU$27:$GU$86,$HD$27:$HD$86))</f>
        <v>0</v>
      </c>
      <c r="OY27" s="510" t="str">
        <f>IF(OR(OV27="",COUNTIF($HF$27:$HF$86,OV27)=0),"",MATCH(OV27,$HF$27:$HF$86,0))</f>
        <v/>
      </c>
      <c r="OZ27" s="522" t="str">
        <f>IF(OY27="","",LOOKUP(OY27,$GU$27:$GU$86,$HE$27:$HE$86))</f>
        <v/>
      </c>
      <c r="PA27" s="510" t="str">
        <f>IF(OR(OZ27=0,COUNTIF($HF$27:$HF$86,OZ27)=0),"",MATCH(OZ27,$HF$27:$HF$86,0))</f>
        <v/>
      </c>
      <c r="PB27" s="517">
        <f>IF(PA27="",0,LOOKUP(PA27,$GU$27:$GU$86,$HD$27:$HD$86))</f>
        <v>0</v>
      </c>
      <c r="PC27" s="510" t="str">
        <f>IF(OR(OZ27="",COUNTIF($HF$27:$HF$86,OZ27)=0),"",MATCH(OZ27,$HF$27:$HF$86,0))</f>
        <v/>
      </c>
      <c r="PD27" s="522" t="str">
        <f>IF(PC27="","",LOOKUP(PC27,$GU$27:$GU$86,$HE$27:$HE$86))</f>
        <v/>
      </c>
      <c r="PE27" s="510" t="str">
        <f>IF(OR(PD27=0,COUNTIF($HF$27:$HF$86,PD27)=0),"",MATCH(PD27,$HF$27:$HF$86,0))</f>
        <v/>
      </c>
      <c r="PF27" s="517">
        <f>IF(PE27="",0,LOOKUP(PE27,$GU$27:$GU$86,$HD$27:$HD$86))</f>
        <v>0</v>
      </c>
      <c r="PG27" s="510" t="str">
        <f>IF(OR(PD27="",COUNTIF($HF$27:$HF$86,PD27)=0),"",MATCH(PD27,$HF$27:$HF$86,0))</f>
        <v/>
      </c>
      <c r="PH27" s="522" t="str">
        <f>IF(PG27="","",LOOKUP(PG27,$GU$27:$GU$86,$HE$27:$HE$86))</f>
        <v/>
      </c>
      <c r="PI27" s="510" t="str">
        <f>IF(OR(PH27=0,COUNTIF($HF$27:$HF$86,PH27)=0),"",MATCH(PH27,$HF$27:$HF$86,0))</f>
        <v/>
      </c>
      <c r="PJ27" s="517">
        <f>IF(PI27="",0,LOOKUP(PI27,$GU$27:$GU$86,$HD$27:$HD$86))</f>
        <v>0</v>
      </c>
      <c r="PK27" s="510" t="str">
        <f>IF(OR(PH27="",COUNTIF($HF$27:$HF$86,PH27)=0),"",MATCH(PH27,$HF$27:$HF$86,0))</f>
        <v/>
      </c>
      <c r="PL27" s="522" t="str">
        <f>IF(PK27="","",LOOKUP(PK27,$GU$27:$GU$86,$HE$27:$HE$86))</f>
        <v/>
      </c>
      <c r="PM27" s="510" t="str">
        <f>IF(OR(PL27=0,COUNTIF($HF$27:$HF$86,PL27)=0),"",MATCH(PL27,$HF$27:$HF$86,0))</f>
        <v/>
      </c>
      <c r="PN27" s="517">
        <f>IF(PM27="",0,LOOKUP(PM27,$GU$27:$GU$86,$HD$27:$HD$86))</f>
        <v>0</v>
      </c>
      <c r="PO27" s="510" t="str">
        <f>IF(OR(PL27="",COUNTIF($HF$27:$HF$86,PL27)=0),"",MATCH(PL27,$HF$27:$HF$86,0))</f>
        <v/>
      </c>
      <c r="PP27" s="522" t="str">
        <f>IF(PO27="","",LOOKUP(PO27,$GU$27:$GU$86,$HE$27:$HE$86))</f>
        <v/>
      </c>
      <c r="PQ27" s="510" t="str">
        <f>IF(OR(PP27=0,COUNTIF($HF$27:$HF$86,PP27)=0),"",MATCH(PP27,$HF$27:$HF$86,0))</f>
        <v/>
      </c>
      <c r="PR27" s="517">
        <f>IF(PQ27="",0,LOOKUP(PQ27,$GU$27:$GU$86,$HD$27:$HD$86))</f>
        <v>0</v>
      </c>
      <c r="PS27" s="510" t="str">
        <f>IF(OR(PP27="",COUNTIF($HF$27:$HF$86,PP27)=0),"",MATCH(PP27,$HF$27:$HF$86,0))</f>
        <v/>
      </c>
      <c r="PT27" s="522" t="str">
        <f>IF(PS27="","",LOOKUP(PS27,$GU$27:$GU$86,$HE$27:$HE$86))</f>
        <v/>
      </c>
      <c r="PU27" s="510" t="str">
        <f>IF(OR(PT27=0,COUNTIF($HF$27:$HF$86,PT27)=0),"",MATCH(PT27,$HF$27:$HF$86,0))</f>
        <v/>
      </c>
      <c r="PV27" s="517">
        <f>IF(PU27="",0,LOOKUP(PU27,$GU$27:$GU$86,$HD$27:$HD$86))</f>
        <v>0</v>
      </c>
      <c r="PW27" s="510" t="str">
        <f>IF(OR(PT27="",COUNTIF($HF$27:$HF$86,PT27)=0),"",MATCH(PT27,$HF$27:$HF$86,0))</f>
        <v/>
      </c>
      <c r="PX27" s="522" t="str">
        <f>IF(PW27="","",LOOKUP(PW27,$GU$27:$GU$86,$HE$27:$HE$86))</f>
        <v/>
      </c>
      <c r="PY27" s="510" t="str">
        <f>IF(OR(PX27=0,COUNTIF($HF$27:$HF$86,PX27)=0),"",MATCH(PX27,$HF$27:$HF$86,0))</f>
        <v/>
      </c>
      <c r="PZ27" s="517">
        <f>IF(PY27="",0,LOOKUP(PY27,$GU$27:$GU$86,$HD$27:$HD$86))</f>
        <v>0</v>
      </c>
      <c r="QA27" s="510" t="str">
        <f>IF(OR(PX27="",COUNTIF($HF$27:$HF$86,PX27)=0),"",MATCH(PX27,$HF$27:$HF$86,0))</f>
        <v/>
      </c>
      <c r="QB27" s="522" t="str">
        <f>IF(QA27="","",LOOKUP(QA27,$GU$27:$GU$86,$HE$27:$HE$86))</f>
        <v/>
      </c>
      <c r="QC27" s="510" t="str">
        <f>IF(OR(QB27=0,COUNTIF($HF$27:$HF$86,QB27)=0),"",MATCH(QB27,$HF$27:$HF$86,0))</f>
        <v/>
      </c>
      <c r="QD27" s="517">
        <f>IF(QC27="",0,LOOKUP(QC27,$GU$27:$GU$86,$HD$27:$HD$86))</f>
        <v>0</v>
      </c>
      <c r="QE27" s="510" t="str">
        <f>IF(OR(QB27="",COUNTIF($HF$27:$HF$86,QB27)=0),"",MATCH(QB27,$HF$27:$HF$86,0))</f>
        <v/>
      </c>
      <c r="QF27" s="522" t="str">
        <f>IF(QE27="","",LOOKUP(QE27,$GU$27:$GU$86,$HE$27:$HE$86))</f>
        <v/>
      </c>
      <c r="QG27" s="510" t="str">
        <f>IF(OR(QF27=0,COUNTIF($HF$27:$HF$86,QF27)=0),"",MATCH(QF27,$HF$27:$HF$86,0))</f>
        <v/>
      </c>
      <c r="QH27" s="517">
        <f>IF(QG27="",0,LOOKUP(QG27,$GU$27:$GU$86,$HD$27:$HD$86))</f>
        <v>0</v>
      </c>
    </row>
    <row r="28" spans="1:461" s="3" customFormat="1" ht="18" customHeight="1" thickTop="1" thickBot="1" x14ac:dyDescent="0.35">
      <c r="A28" s="344" t="str">
        <f t="shared" si="8"/>
        <v/>
      </c>
      <c r="B28" s="237" t="str">
        <f t="shared" si="9"/>
        <v/>
      </c>
      <c r="C28" s="307">
        <f t="shared" si="10"/>
        <v>0</v>
      </c>
      <c r="D28" s="307">
        <f t="shared" si="11"/>
        <v>0</v>
      </c>
      <c r="E28" s="287" t="str">
        <f>IF(B28="","",SUM(B$27:B28))</f>
        <v/>
      </c>
      <c r="F28" s="502"/>
      <c r="G28" s="503"/>
      <c r="H28" s="677"/>
      <c r="I28" s="678"/>
      <c r="J28" s="681"/>
      <c r="K28" s="680"/>
      <c r="L28" s="1052" t="str">
        <f>IF('Quadro 2'!G14="","",'Quadro 2'!G14)</f>
        <v/>
      </c>
      <c r="M28" s="1053" t="str">
        <f t="shared" ref="M28:M46" si="94">IF(J28="","",IF(L28="",ABS(J28)*(1+$R$16),ABS(J28)+L28))</f>
        <v/>
      </c>
      <c r="N28" s="1054" t="str">
        <f t="shared" si="12"/>
        <v/>
      </c>
      <c r="O28" s="1055"/>
      <c r="P28" s="1056" t="str">
        <f t="shared" ref="P28:P46" si="95">IF(F28="","",IF($P$9=1,(H28*$Q$6+I28*$Q$9),IF(OR($P$9=2,$P$9=3,$P$9=4),(H28*$Q$9+I28*$Q$6))))</f>
        <v/>
      </c>
      <c r="Q28" s="1057" t="str">
        <f t="shared" ref="Q28:Q46" si="96">IF(OR(P28="",P28=0,R28=""),"",R28/P28)</f>
        <v/>
      </c>
      <c r="R28" s="1058" t="str">
        <f t="shared" ref="R28:R46" si="97">IF(OR($P28="",$P28=0),"",IF($P$9=1,((N28-D28)*$Q$6+D28*$Q$9),IF(OR($P$9=2,$P$9=3,$P$9=4),((N28-D28)*$Q$9+D28*$Q$6),"")))</f>
        <v/>
      </c>
      <c r="S28" s="505" t="str">
        <f t="shared" ref="S28:S46" si="98">IF(OR(R28="",R28=0),"","Aço")</f>
        <v/>
      </c>
      <c r="T28" s="75" t="str">
        <f t="shared" si="13"/>
        <v/>
      </c>
      <c r="U28" s="940"/>
      <c r="V28" s="217" t="str">
        <f t="shared" ref="V28:V46" si="99">IF($N28="","",IF($U28&lt;&gt;"",$U28,IF(AND($P$9=1,($H28+$I28)&gt;=4),80.9,IF(AND($P$9=1,($H28+$I28)=3),68.9,IF(AND($P$9=1,($H28+$I28)=2),53.1,IF(AND($P$9=1,($H28+$I28)=1),36,""))))))</f>
        <v/>
      </c>
      <c r="W28" s="217" t="str">
        <f t="shared" ref="W28:W46" si="100">IF($N28="","",IF($U28&lt;&gt;"",$U28,IF(AND(OR($P$9=2,$P$9=3),($H28+$I28)&gt;=4),105.3,IF(AND(OR($P$9=2,$P$9=3),($H28+$I28)=3),80.9,IF(AND(OR($P$9=2,$P$9=3),($H28+$I28)=2),68.9,IF(AND(OR($P$9=2,$P$9=3),($H28+$I28)=1),53.1,""))))))</f>
        <v/>
      </c>
      <c r="X28" s="217" t="str">
        <f t="shared" ref="X28:X46" si="101">IF($N28="","",IF($U28&lt;&gt;"",$U28,IF(AND($P$9=4,$K28&lt;&gt;""),80.9,IF(AND($P$9=4,OR($K28="",$K28=0),($H28+$I28)&gt;=3),80.9,IF(AND($P$9=4,OR($K28="",$K28=0),($H28+$I28)=2),68.9,IF(AND($P$9=4,OR($K28="",$K28=0),($H28+$I28)=1),53.1,""))))))</f>
        <v/>
      </c>
      <c r="Y28" s="506" t="str">
        <f>IF(OR(N28="",N28=0),"",IF(MAX(V28,W28,X28)&gt;'Quadro 1'!$G$23,'Quadro 1'!$G$23,IF(V28&lt;'Quadro 1'!$G$12,'Quadro 1'!$G$12,MIN(Z28,AA28))))</f>
        <v/>
      </c>
      <c r="Z28" s="507">
        <f>IF(MAX(V28,W28,X28)&lt;='Quadro 1'!$G$12,'Quadro 1'!$G$12,IF(MAX(V28,W28,X28)&lt;='Quadro 1'!$G$13,'Quadro 1'!$G$13,IF(MAX(V28,W28,X28)&lt;='Quadro 1'!$G$14,'Quadro 1'!$G$14,IF(MAX(V28,W28,X28)&lt;='Quadro 1'!$G$15,'Quadro 1'!$G$15,IF(MAX(V28,W28,X28)&lt;='Quadro 1'!$G$16,'Quadro 1'!$G$16,IF(MAX(V28,W28,X28)&lt;='Quadro 1'!$G$17,'Quadro 1'!$G$17,""))))))</f>
        <v>27.3</v>
      </c>
      <c r="AA28" s="508">
        <f>IF(MAX(V28,W28,X28)&lt;='Quadro 1'!$G$18,'Quadro 1'!$G$18,IF(MAX(V28,W28,X28)&lt;='Quadro 1'!$G$19,'Quadro 1'!$G$19,IF(MAX(V28,W28,X28)&lt;='Quadro 1'!$G$20,'Quadro 1'!$G$20,IF(MAX(V28,W28,X28)&lt;='Quadro 1'!$G$21,'Quadro 1'!$G$21,IF(MAX(V28,W28,X28)&lt;='Quadro 1'!$G$22,'Quadro 1'!$G$22,IF(MAX(V28,W28,X28)&lt;='Quadro 1'!$G$23,'Quadro 1'!$G$23,'Quadro 1'!$G$23))))))</f>
        <v>105.3</v>
      </c>
      <c r="AB28" s="509" t="str">
        <f>IF(Y28="","",LOOKUP(Y28,'Quadro 1'!$G$9:$G$23,'Quadro 1'!$H$9:$H$23))</f>
        <v/>
      </c>
      <c r="AC28" s="1170" t="str">
        <f>IF(Y28="","",LOOKUP(Y28,'Quadro 1'!$G$9:$G$23,'Quadro 1'!$D$9:$D$23))</f>
        <v/>
      </c>
      <c r="AD28" s="1171" t="str">
        <f>IF(Y28="","",LOOKUP(Y28,'Quadro 1'!$G$9:$G$23,'Quadro 1'!$E$9:$E$23))</f>
        <v/>
      </c>
      <c r="AE28" s="1059" t="str">
        <f t="shared" ref="AE28:AE45" si="102">IF($G28="","",IF(BG28="",AV28,BG28))</f>
        <v/>
      </c>
      <c r="AF28" s="1061" t="str">
        <f t="shared" si="14"/>
        <v/>
      </c>
      <c r="AG28" s="1147" t="str">
        <f t="shared" si="15"/>
        <v/>
      </c>
      <c r="AH28" s="1150" t="str">
        <f t="shared" ref="AH28:AH46" si="103">IF(OR(M28="",AG28=""),"",ABS(M28*AG28))</f>
        <v/>
      </c>
      <c r="AI28" s="1151" t="str">
        <f>IF(OR(K28="",K28=0),"",$K28*$AT$21*(1/$BE$11))</f>
        <v/>
      </c>
      <c r="AJ28" s="1055" t="str">
        <f t="shared" si="16"/>
        <v/>
      </c>
      <c r="AK28" s="1064" t="str">
        <f>IF($GZ155="","",$GZ155)</f>
        <v/>
      </c>
      <c r="AL28" s="1190" t="str">
        <f t="shared" ref="AL28:AL46" si="104">IF(AK28="","",IF(GQ155=0,"Não aplicável",IF(AK28&lt;$AM$25,"Conforme","Redimensionar")))</f>
        <v/>
      </c>
      <c r="AM28" s="1191"/>
      <c r="AN28" s="1065" t="str">
        <f t="shared" ref="AN28:AN46" si="105">IF(OR(R28="",Y28=""),"",((R28/(60/$BE$10))/1000)/((PI()*(Y28/1000)^2)/4))</f>
        <v/>
      </c>
      <c r="AO28" s="1192" t="str">
        <f t="shared" si="17"/>
        <v/>
      </c>
      <c r="AP28" s="1192"/>
      <c r="AQ28" s="1193"/>
      <c r="AR28" s="901"/>
      <c r="AS28" s="2"/>
      <c r="AT28" s="602">
        <f t="shared" si="18"/>
        <v>0</v>
      </c>
      <c r="AU28" s="243" t="str">
        <f>IF(BD28="","",IF(BD28=$EJ$25,1,0))</f>
        <v/>
      </c>
      <c r="AV28" s="92" t="str">
        <f t="shared" si="19"/>
        <v/>
      </c>
      <c r="AW28" s="92" t="str">
        <f t="shared" si="20"/>
        <v/>
      </c>
      <c r="AX28" s="92" t="str">
        <f t="shared" si="21"/>
        <v/>
      </c>
      <c r="AY28" s="532" t="str">
        <f t="shared" si="22"/>
        <v/>
      </c>
      <c r="AZ28" s="532" t="str">
        <f t="shared" si="23"/>
        <v/>
      </c>
      <c r="BA28" s="510" t="str">
        <f t="shared" si="24"/>
        <v/>
      </c>
      <c r="BB28" s="88" t="str">
        <f t="shared" si="25"/>
        <v/>
      </c>
      <c r="BC28" s="1060" t="str">
        <f t="shared" si="26"/>
        <v/>
      </c>
      <c r="BD28" s="595" t="str">
        <f t="shared" ref="BD28:BD46" si="106">IF(OR(F28="",F28=0),"",F28)</f>
        <v/>
      </c>
      <c r="BE28" s="595" t="str">
        <f t="shared" ref="BE28:BE45" si="107">IF(OR(G28="",G28=0),"",G28)</f>
        <v/>
      </c>
      <c r="BF28" s="74" t="str">
        <f t="shared" si="27"/>
        <v/>
      </c>
      <c r="BG28" s="87" t="str">
        <f>IF(OR($BE28="",$BH28="",$BF28=""),"",$BH28+$BF28)</f>
        <v/>
      </c>
      <c r="BH28" s="88" t="str">
        <f t="shared" si="28"/>
        <v/>
      </c>
      <c r="BI28" s="89">
        <f t="shared" si="29"/>
        <v>0</v>
      </c>
      <c r="BJ28" s="510" t="str">
        <f>IF(OR($BE28="",COUNTIF($BD$27:$BD$86,$BE28)=0),"",MATCH($BE28,$BD$27:$BD$86,0))</f>
        <v/>
      </c>
      <c r="BK28" s="532">
        <f t="shared" si="30"/>
        <v>0</v>
      </c>
      <c r="BL28" s="91">
        <f t="shared" ref="BL28:BL85" si="108">MIN(BM28:DT28)</f>
        <v>0</v>
      </c>
      <c r="BM28" s="91" t="str">
        <f t="shared" si="31"/>
        <v/>
      </c>
      <c r="BN28" s="91" t="str">
        <f t="shared" si="32"/>
        <v/>
      </c>
      <c r="BO28" s="91" t="str">
        <f t="shared" si="33"/>
        <v/>
      </c>
      <c r="BP28" s="91" t="str">
        <f t="shared" si="34"/>
        <v/>
      </c>
      <c r="BQ28" s="91" t="str">
        <f t="shared" si="35"/>
        <v/>
      </c>
      <c r="BR28" s="91" t="str">
        <f t="shared" si="36"/>
        <v/>
      </c>
      <c r="BS28" s="91" t="str">
        <f t="shared" si="37"/>
        <v/>
      </c>
      <c r="BT28" s="91" t="str">
        <f t="shared" si="38"/>
        <v/>
      </c>
      <c r="BU28" s="91" t="str">
        <f t="shared" si="39"/>
        <v/>
      </c>
      <c r="BV28" s="91" t="str">
        <f t="shared" si="40"/>
        <v/>
      </c>
      <c r="BW28" s="91" t="str">
        <f t="shared" si="41"/>
        <v/>
      </c>
      <c r="BX28" s="91" t="str">
        <f t="shared" si="42"/>
        <v/>
      </c>
      <c r="BY28" s="91" t="str">
        <f t="shared" si="43"/>
        <v/>
      </c>
      <c r="BZ28" s="91" t="str">
        <f t="shared" si="44"/>
        <v/>
      </c>
      <c r="CA28" s="91" t="str">
        <f t="shared" si="45"/>
        <v/>
      </c>
      <c r="CB28" s="91" t="str">
        <f t="shared" si="46"/>
        <v/>
      </c>
      <c r="CC28" s="91" t="str">
        <f t="shared" si="47"/>
        <v/>
      </c>
      <c r="CD28" s="91" t="str">
        <f t="shared" si="48"/>
        <v/>
      </c>
      <c r="CE28" s="91" t="str">
        <f t="shared" si="49"/>
        <v/>
      </c>
      <c r="CF28" s="91" t="str">
        <f t="shared" si="50"/>
        <v/>
      </c>
      <c r="CG28" s="91" t="str">
        <f t="shared" ref="CG28:CG86" si="109">IF($BE28="","",IF($BE28=$BD$47,$BG$47,""))</f>
        <v/>
      </c>
      <c r="CH28" s="91" t="str">
        <f t="shared" ref="CH28:CH86" si="110">IF($BE28="","",IF($BE28=$BD$48,$BG$48,""))</f>
        <v/>
      </c>
      <c r="CI28" s="91" t="str">
        <f t="shared" ref="CI28:CI86" si="111">IF($BE28="","",IF($BE28=$BD$49,$BG$49,""))</f>
        <v/>
      </c>
      <c r="CJ28" s="91" t="str">
        <f t="shared" ref="CJ28:CJ86" si="112">IF($BE28="","",IF($BE28=$BD$50,$BG$50,""))</f>
        <v/>
      </c>
      <c r="CK28" s="91" t="str">
        <f t="shared" ref="CK28:CK86" si="113">IF($BE28="","",IF($BE28=$BD$51,$BG$51,""))</f>
        <v/>
      </c>
      <c r="CL28" s="91" t="str">
        <f t="shared" ref="CL28:CL86" si="114">IF($BE28="","",IF($BE28=$BD$52,$BG$52,""))</f>
        <v/>
      </c>
      <c r="CM28" s="91" t="str">
        <f t="shared" ref="CM28:CM86" si="115">IF($BE28="","",IF($BE28=$BD$53,$BG$53,""))</f>
        <v/>
      </c>
      <c r="CN28" s="91" t="str">
        <f t="shared" ref="CN28:CN86" si="116">IF($BE28="","",IF($BE28=$BD$54,$BG$54,""))</f>
        <v/>
      </c>
      <c r="CO28" s="91" t="str">
        <f t="shared" ref="CO28:CO86" si="117">IF($BE28="","",IF($BE28=$BD$55,$BG$55,""))</f>
        <v/>
      </c>
      <c r="CP28" s="91" t="str">
        <f t="shared" ref="CP28:CP86" si="118">IF($BE28="","",IF($BE28=$BD$56,$BG$56,""))</f>
        <v/>
      </c>
      <c r="CQ28" s="91" t="str">
        <f t="shared" ref="CQ28:CQ86" si="119">IF($BE28="","",IF($BE28=$BD$57,$BG$57,""))</f>
        <v/>
      </c>
      <c r="CR28" s="91" t="str">
        <f t="shared" ref="CR28:CR86" si="120">IF($BE28="","",IF($BE28=$BD$58,$BG$58,""))</f>
        <v/>
      </c>
      <c r="CS28" s="91" t="str">
        <f t="shared" ref="CS28:CS86" si="121">IF($BE28="","",IF($BE28=$BD$59,$BG$59,""))</f>
        <v/>
      </c>
      <c r="CT28" s="91" t="str">
        <f t="shared" ref="CT28:CT86" si="122">IF($BE28="","",IF($BE28=$BD$60,$BG$60,""))</f>
        <v/>
      </c>
      <c r="CU28" s="91" t="str">
        <f t="shared" ref="CU28:CU86" si="123">IF($BE28="","",IF($BE28=$BD$61,$BG$61,""))</f>
        <v/>
      </c>
      <c r="CV28" s="91" t="str">
        <f t="shared" ref="CV28:CV86" si="124">IF($BE28="","",IF($BE28=$BD$62,$BG$62,""))</f>
        <v/>
      </c>
      <c r="CW28" s="91" t="str">
        <f t="shared" ref="CW28:CW86" si="125">IF($BE28="","",IF($BE28=$BD$63,$BG$63,""))</f>
        <v/>
      </c>
      <c r="CX28" s="91" t="str">
        <f t="shared" ref="CX28:CX86" si="126">IF($BE28="","",IF($BE28=$BD$64,$BG$64,""))</f>
        <v/>
      </c>
      <c r="CY28" s="91" t="str">
        <f t="shared" ref="CY28:CY86" si="127">IF($BE28="","",IF($BE28=$BD$65,$BG$65,""))</f>
        <v/>
      </c>
      <c r="CZ28" s="91" t="str">
        <f t="shared" ref="CZ28:CZ86" si="128">IF($BE28="","",IF($BE28=$BD$66,$BG$66,""))</f>
        <v/>
      </c>
      <c r="DA28" s="91" t="str">
        <f t="shared" ref="DA28:DA86" si="129">IF($BE28="","",IF($BE28=$BD$67,$BG$67,""))</f>
        <v/>
      </c>
      <c r="DB28" s="91" t="str">
        <f t="shared" ref="DB28:DB86" si="130">IF($BE28="","",IF($BE28=$BD$68,$BG$68,""))</f>
        <v/>
      </c>
      <c r="DC28" s="91" t="str">
        <f t="shared" ref="DC28:DC86" si="131">IF($BE28="","",IF($BE28=$BD$69,$BG$69,""))</f>
        <v/>
      </c>
      <c r="DD28" s="91" t="str">
        <f t="shared" ref="DD28:DD86" si="132">IF($BE28="","",IF($BE28=$BD$70,$BG$70,""))</f>
        <v/>
      </c>
      <c r="DE28" s="91" t="str">
        <f t="shared" ref="DE28:DE86" si="133">IF($BE28="","",IF($BE28=$BD$71,$BG$71,""))</f>
        <v/>
      </c>
      <c r="DF28" s="91" t="str">
        <f t="shared" ref="DF28:DF86" si="134">IF($BE28="","",IF($BE28=$BD$72,$BG$72,""))</f>
        <v/>
      </c>
      <c r="DG28" s="91" t="str">
        <f t="shared" ref="DG28:DG86" si="135">IF($BE28="","",IF($BE28=$BD$73,$BG$73,""))</f>
        <v/>
      </c>
      <c r="DH28" s="91" t="str">
        <f t="shared" ref="DH28:DH86" si="136">IF($BE28="","",IF($BE28=$BD$74,$BG$74,""))</f>
        <v/>
      </c>
      <c r="DI28" s="91" t="str">
        <f t="shared" ref="DI28:DI86" si="137">IF($BE28="","",IF($BE28=$BD$75,$BG$75,""))</f>
        <v/>
      </c>
      <c r="DJ28" s="91" t="str">
        <f t="shared" ref="DJ28:DJ86" si="138">IF($BE28="","",IF($BE28=$BD$76,$BG$76,""))</f>
        <v/>
      </c>
      <c r="DK28" s="91" t="str">
        <f t="shared" ref="DK28:DK86" si="139">IF($BE28="","",IF($BE28=$BD$77,$BG$77,""))</f>
        <v/>
      </c>
      <c r="DL28" s="91" t="str">
        <f t="shared" ref="DL28:DL86" si="140">IF($BE28="","",IF($BE28=$BD$78,$BG$78,""))</f>
        <v/>
      </c>
      <c r="DM28" s="91" t="str">
        <f t="shared" ref="DM28:DM86" si="141">IF($BE28="","",IF($BE28=$BD$79,$BG$79,""))</f>
        <v/>
      </c>
      <c r="DN28" s="91" t="str">
        <f t="shared" ref="DN28:DN86" si="142">IF($BE28="","",IF($BE28=$BD$80,$BG$80,""))</f>
        <v/>
      </c>
      <c r="DO28" s="91" t="str">
        <f t="shared" ref="DO28:DO86" si="143">IF($BE28="","",IF($BE28=$BD$81,$BG$81,""))</f>
        <v/>
      </c>
      <c r="DP28" s="91" t="str">
        <f t="shared" ref="DP28:DP86" si="144">IF($BE28="","",IF($BE28=$BD$82,$BG$82,""))</f>
        <v/>
      </c>
      <c r="DQ28" s="91" t="str">
        <f t="shared" ref="DQ28:DQ86" si="145">IF($BE28="","",IF($BE28=$BD$83,$BG$83,""))</f>
        <v/>
      </c>
      <c r="DR28" s="91" t="str">
        <f t="shared" ref="DR28:DR86" si="146">IF($BE28="","",IF($BE28=$BD$84,$BG$84,""))</f>
        <v/>
      </c>
      <c r="DS28" s="91" t="str">
        <f t="shared" ref="DS28:DS86" si="147">IF($BE28="","",IF($BE28=$BD$85,$BG$85,""))</f>
        <v/>
      </c>
      <c r="DT28" s="91" t="str">
        <f t="shared" ref="DT28:DT86" si="148">IF($BE28="","",IF($BE28=$BD$86,$BG$86,""))</f>
        <v/>
      </c>
      <c r="DU28" s="236" t="str">
        <f t="shared" ref="DU28:DU45" si="149">IF(OR(H28="",H28=0),"",H28)</f>
        <v/>
      </c>
      <c r="DV28" s="660" t="str">
        <f t="shared" ref="DV28:DV46" si="150">IF(OR(Y28="",DZ28="",DW28=0),"0",IF(Y28&lt;DW28,1,"0"))</f>
        <v>0</v>
      </c>
      <c r="DW28" s="659">
        <f t="shared" ref="DW28:DW86" si="151">IF(DZ28="",0,IF(LOOKUP(DZ28,$GU$27:$GU$86,$EA$27:$EA$86)="",0,LOOKUP(DZ28,$GU$27:$GU$86,$EA$27:$EA$86)))</f>
        <v>0</v>
      </c>
      <c r="DX28" s="236" t="str">
        <f>IF(OR(H28="",DZ28=""),"NA",IF(AND(H28&lt;DY28,DY28&lt;&gt;""),E28,"NA"))</f>
        <v>NA</v>
      </c>
      <c r="DY28" s="236" t="str">
        <f>IF(DZ28="","",LOOKUP(DZ28,$GU$27:$GU$86,$DU$27:$DU$86))</f>
        <v/>
      </c>
      <c r="DZ28" s="236" t="str">
        <f>IF(EM28="","",IFERROR(MATCH(EM28,$HE$27:$HE$86,0),""))</f>
        <v/>
      </c>
      <c r="EA28" s="659" t="str">
        <f t="shared" ref="EA28:EA46" si="152">Y28</f>
        <v/>
      </c>
      <c r="EB28" s="594">
        <v>2</v>
      </c>
      <c r="EC28" s="816" t="str">
        <f>IF(ED28="","",IF(ED28&gt;=1,"c","nc"))</f>
        <v/>
      </c>
      <c r="ED28" s="817" t="str">
        <f>IF(EM28="","",COUNTIF($EM$19:$GT$19,EM28))</f>
        <v/>
      </c>
      <c r="EE28" s="818" t="str">
        <f t="shared" ref="EE28:EE86" si="153">IF(EF28="","",IF(EF28&gt;=1,"c","nc"))</f>
        <v/>
      </c>
      <c r="EF28" s="819" t="str">
        <f t="shared" si="51"/>
        <v/>
      </c>
      <c r="EG28" s="595" t="str">
        <f t="shared" ref="EG28:EG86" si="154">BD28</f>
        <v/>
      </c>
      <c r="EH28" s="595" t="str">
        <f t="shared" ref="EH28:EH86" si="155">BE28</f>
        <v/>
      </c>
      <c r="EI28" s="651" t="str">
        <f>IF(OR(EJ28="",EJ28=0),"",COUNTIF($EM$27:$GT$86,EJ28))</f>
        <v/>
      </c>
      <c r="EJ28" s="528" t="str">
        <f t="shared" ref="EJ28:EJ86" si="156">IF($EK$25=0,"",IF(EK28=$EK$25,EL28,""))</f>
        <v/>
      </c>
      <c r="EK28" s="236" t="str">
        <f>IF($GT$26-COUNTBLANK(EM28:GT28)=0,"",$GT$26-COUNTBLANK(EM28:GT28))</f>
        <v/>
      </c>
      <c r="EL28" s="528" t="str">
        <f t="shared" ref="EL28:EL86" si="157">IF(EK28="","",HLOOKUP($EK28,$EM$26:$GT$86,(GU28+1)))</f>
        <v/>
      </c>
      <c r="EM28" s="771" t="str">
        <f t="shared" ref="EM28:EM46" si="158">IF(HF28=0,"",HF28)</f>
        <v/>
      </c>
      <c r="EN28" s="90" t="str">
        <f t="shared" ref="EN28:EN46" si="159">IF(HH28=0,"",HH28)</f>
        <v/>
      </c>
      <c r="EO28" s="90" t="str">
        <f t="shared" ref="EO28:EO46" si="160">IF(HL28=0,"",HL28)</f>
        <v/>
      </c>
      <c r="EP28" s="90" t="str">
        <f t="shared" ref="EP28:EP46" si="161">IF(HP28=0,"",HP28)</f>
        <v/>
      </c>
      <c r="EQ28" s="90" t="str">
        <f t="shared" ref="EQ28:EQ46" si="162">IF(HT28=0,"",HT28)</f>
        <v/>
      </c>
      <c r="ER28" s="90" t="str">
        <f t="shared" ref="ER28:ER46" si="163">IF(HX28=0,"",HX28)</f>
        <v/>
      </c>
      <c r="ES28" s="90" t="str">
        <f t="shared" ref="ES28:ES46" si="164">IF(IB28=0,"",IB28)</f>
        <v/>
      </c>
      <c r="ET28" s="90" t="str">
        <f t="shared" ref="ET28:ET46" si="165">IF(IF28=0,"",IF28)</f>
        <v/>
      </c>
      <c r="EU28" s="90" t="str">
        <f t="shared" ref="EU28:EU46" si="166">IF(IJ28=0,"",IJ28)</f>
        <v/>
      </c>
      <c r="EV28" s="90" t="str">
        <f t="shared" ref="EV28:EV46" si="167">IF(IN28=0,"",IN28)</f>
        <v/>
      </c>
      <c r="EW28" s="90" t="str">
        <f t="shared" ref="EW28:EW46" si="168">IF(IR28=0,"",IR28)</f>
        <v/>
      </c>
      <c r="EX28" s="90" t="str">
        <f t="shared" ref="EX28:EX46" si="169">IF(IV28=0,"",IV28)</f>
        <v/>
      </c>
      <c r="EY28" s="90" t="str">
        <f t="shared" ref="EY28:EY46" si="170">IF(IZ28=0,"",IZ28)</f>
        <v/>
      </c>
      <c r="EZ28" s="90" t="str">
        <f t="shared" ref="EZ28:EZ46" si="171">IF(JD28=0,"",JD28)</f>
        <v/>
      </c>
      <c r="FA28" s="90" t="str">
        <f t="shared" ref="FA28:FA46" si="172">IF(JH28=0,"",JH28)</f>
        <v/>
      </c>
      <c r="FB28" s="90" t="str">
        <f t="shared" ref="FB28:FB46" si="173">IF(JL28=0,"",JL28)</f>
        <v/>
      </c>
      <c r="FC28" s="90" t="str">
        <f t="shared" ref="FC28:FC46" si="174">IF(JP28=0,"",JP28)</f>
        <v/>
      </c>
      <c r="FD28" s="90" t="str">
        <f t="shared" ref="FD28:FD46" si="175">IF(JT28=0,"",JT28)</f>
        <v/>
      </c>
      <c r="FE28" s="90" t="str">
        <f t="shared" ref="FE28:FE46" si="176">IF(JX28=0,"",JX28)</f>
        <v/>
      </c>
      <c r="FF28" s="90" t="str">
        <f t="shared" ref="FF28:FF46" si="177">IF(KB28=0,"",KB28)</f>
        <v/>
      </c>
      <c r="FG28" s="90" t="str">
        <f t="shared" si="52"/>
        <v/>
      </c>
      <c r="FH28" s="90" t="str">
        <f t="shared" si="53"/>
        <v/>
      </c>
      <c r="FI28" s="90" t="str">
        <f t="shared" si="54"/>
        <v/>
      </c>
      <c r="FJ28" s="90" t="str">
        <f t="shared" si="55"/>
        <v/>
      </c>
      <c r="FK28" s="90" t="str">
        <f t="shared" si="56"/>
        <v/>
      </c>
      <c r="FL28" s="90" t="str">
        <f t="shared" si="57"/>
        <v/>
      </c>
      <c r="FM28" s="90" t="str">
        <f t="shared" si="58"/>
        <v/>
      </c>
      <c r="FN28" s="90" t="str">
        <f t="shared" si="59"/>
        <v/>
      </c>
      <c r="FO28" s="90" t="str">
        <f t="shared" si="60"/>
        <v/>
      </c>
      <c r="FP28" s="90" t="str">
        <f t="shared" si="61"/>
        <v/>
      </c>
      <c r="FQ28" s="90" t="str">
        <f t="shared" si="62"/>
        <v/>
      </c>
      <c r="FR28" s="90" t="str">
        <f t="shared" si="63"/>
        <v/>
      </c>
      <c r="FS28" s="90" t="str">
        <f t="shared" si="64"/>
        <v/>
      </c>
      <c r="FT28" s="90" t="str">
        <f t="shared" si="65"/>
        <v/>
      </c>
      <c r="FU28" s="90" t="str">
        <f t="shared" si="66"/>
        <v/>
      </c>
      <c r="FV28" s="90" t="str">
        <f t="shared" si="67"/>
        <v/>
      </c>
      <c r="FW28" s="90" t="str">
        <f t="shared" si="68"/>
        <v/>
      </c>
      <c r="FX28" s="90" t="str">
        <f t="shared" si="69"/>
        <v/>
      </c>
      <c r="FY28" s="90" t="str">
        <f t="shared" si="70"/>
        <v/>
      </c>
      <c r="FZ28" s="90" t="str">
        <f t="shared" si="71"/>
        <v/>
      </c>
      <c r="GA28" s="90" t="str">
        <f t="shared" si="72"/>
        <v/>
      </c>
      <c r="GB28" s="90" t="str">
        <f t="shared" si="73"/>
        <v/>
      </c>
      <c r="GC28" s="90" t="str">
        <f t="shared" si="74"/>
        <v/>
      </c>
      <c r="GD28" s="90" t="str">
        <f t="shared" si="75"/>
        <v/>
      </c>
      <c r="GE28" s="90" t="str">
        <f t="shared" si="76"/>
        <v/>
      </c>
      <c r="GF28" s="90" t="str">
        <f t="shared" si="77"/>
        <v/>
      </c>
      <c r="GG28" s="90" t="str">
        <f t="shared" si="78"/>
        <v/>
      </c>
      <c r="GH28" s="90" t="str">
        <f t="shared" si="79"/>
        <v/>
      </c>
      <c r="GI28" s="90" t="str">
        <f t="shared" si="80"/>
        <v/>
      </c>
      <c r="GJ28" s="90" t="str">
        <f t="shared" si="81"/>
        <v/>
      </c>
      <c r="GK28" s="90" t="str">
        <f t="shared" si="82"/>
        <v/>
      </c>
      <c r="GL28" s="90" t="str">
        <f t="shared" si="83"/>
        <v/>
      </c>
      <c r="GM28" s="90" t="str">
        <f t="shared" si="84"/>
        <v/>
      </c>
      <c r="GN28" s="90" t="str">
        <f t="shared" si="85"/>
        <v/>
      </c>
      <c r="GO28" s="90" t="str">
        <f t="shared" si="86"/>
        <v/>
      </c>
      <c r="GP28" s="90" t="str">
        <f t="shared" si="87"/>
        <v/>
      </c>
      <c r="GQ28" s="90" t="str">
        <f t="shared" si="88"/>
        <v/>
      </c>
      <c r="GR28" s="90" t="str">
        <f t="shared" si="89"/>
        <v/>
      </c>
      <c r="GS28" s="90" t="str">
        <f t="shared" si="90"/>
        <v/>
      </c>
      <c r="GT28" s="90" t="str">
        <f t="shared" si="91"/>
        <v/>
      </c>
      <c r="GU28" s="594">
        <v>2</v>
      </c>
      <c r="GV28" s="137" t="str">
        <f>IF($GY$87=1,GX28,IF(AND(GX28="Crítico",$GY$87&gt;1,HC92=$HC$90),"Crítico",HA28))</f>
        <v/>
      </c>
      <c r="GW28" s="138" t="str">
        <f>IF(GV28="","",1)</f>
        <v/>
      </c>
      <c r="GX28" s="81" t="str">
        <f>IF(OR(GZ28="",GZ28=0),"",IF(GZ28=$GZ$26,"Crítico",""))</f>
        <v/>
      </c>
      <c r="GY28" s="138" t="str">
        <f>IF(GX28="","",1)</f>
        <v/>
      </c>
      <c r="GZ28" s="15">
        <f>HC28+HC92</f>
        <v>0</v>
      </c>
      <c r="HA28" s="81" t="str">
        <f>IF(OR(HC28="",HC28=0),"",IF(HC28=$HC$26,"Crítico",""))</f>
        <v/>
      </c>
      <c r="HB28" s="127" t="str">
        <f>IF(HA28="","",1)</f>
        <v/>
      </c>
      <c r="HC28" s="15">
        <f t="shared" ref="HC28:HC86" si="178">HG28+HJ28+HN28+HR28+HV28+HZ28+ID28+IH28+IL28+IP28+IT28+IX28+JB28+JF28+JJ28+JN28+JR28+JV28+JZ28+KD28+KH28+KL28+KP28+KT28+KX28+LB28+LF28+LJ28+LN28+LR28+LV28+LZ28+MD28+MH28+ML28+MP28+MT28+MX28+NB28+NF28+NJ28+NN28+NR28+NV28+NZ28+OD28+OH28+OL28+OP28+OT28+OX28+PB28+PF28+PJ28+PN28+PR28+PV28+PZ28+QD28+QH28</f>
        <v>0</v>
      </c>
      <c r="HD28" s="582">
        <f>IF($J28="",0,$J28)</f>
        <v>0</v>
      </c>
      <c r="HE28" s="577">
        <f t="shared" si="92"/>
        <v>0</v>
      </c>
      <c r="HF28" s="566">
        <f t="shared" si="93"/>
        <v>0</v>
      </c>
      <c r="HG28" s="16">
        <f t="shared" ref="HG28:HG86" si="179">IF(OR(HD28=0,HF28=0),0,$HD28)</f>
        <v>0</v>
      </c>
      <c r="HH28" s="17" t="str">
        <f>IF(HF28=0,"",HE28)</f>
        <v/>
      </c>
      <c r="HI28" s="510" t="str">
        <f>IF(OR(HH28=0,COUNTIF($HF$27:$HF$86,HH28)=0),"",MATCH(HH28,$HF$27:$HF$86,0))</f>
        <v/>
      </c>
      <c r="HJ28" s="517">
        <f>IF(HI28="",0,LOOKUP(HI28,$GU$27:$GU$86,$HD$27:$HD$86))</f>
        <v>0</v>
      </c>
      <c r="HK28" s="510" t="str">
        <f t="shared" ref="HK28:HK86" si="180">IF(OR(HH28="",COUNTIF($HF$27:$HF$86,HH28)=0),"",MATCH(HH28,$HF$27:$HF$86,0))</f>
        <v/>
      </c>
      <c r="HL28" s="522" t="str">
        <f>IF(HK28="","",LOOKUP(HK28,$GU$27:$GU$86,$HE$27:$HE$86))</f>
        <v/>
      </c>
      <c r="HM28" s="510" t="str">
        <f t="shared" ref="HM28:HM86" si="181">IF(OR(HL28=0,COUNTIF($HF$27:$HF$86,HL28)=0),"",MATCH(HL28,$HF$27:$HF$86,0))</f>
        <v/>
      </c>
      <c r="HN28" s="517">
        <f t="shared" ref="HN28:HN86" si="182">IF(HM28="",0,LOOKUP(HM28,$GU$27:$GU$86,$HD$27:$HD$86))</f>
        <v>0</v>
      </c>
      <c r="HO28" s="510" t="str">
        <f t="shared" ref="HO28:HO86" si="183">IF(OR(HL28="",COUNTIF($HF$27:$HF$86,HL28)=0),"",MATCH(HL28,$HF$27:$HF$86,0))</f>
        <v/>
      </c>
      <c r="HP28" s="522" t="str">
        <f>IF(HO28="","",LOOKUP(HO28,$GU$27:$GU$86,$HE$27:$HE$86))</f>
        <v/>
      </c>
      <c r="HQ28" s="510" t="str">
        <f t="shared" ref="HQ28:HQ86" si="184">IF(OR(HP28=0,COUNTIF($HF$27:$HF$86,HP28)=0),"",MATCH(HP28,$HF$27:$HF$86,0))</f>
        <v/>
      </c>
      <c r="HR28" s="517">
        <f t="shared" ref="HR28:HR86" si="185">IF(HQ28="",0,LOOKUP(HQ28,$GU$27:$GU$86,$HD$27:$HD$86))</f>
        <v>0</v>
      </c>
      <c r="HS28" s="510" t="str">
        <f t="shared" ref="HS28:HS86" si="186">IF(OR(HP28="",COUNTIF($HF$27:$HF$86,HP28)=0),"",MATCH(HP28,$HF$27:$HF$86,0))</f>
        <v/>
      </c>
      <c r="HT28" s="522" t="str">
        <f>IF(HS28="","",LOOKUP(HS28,$GU$27:$GU$86,$HE$27:$HE$86))</f>
        <v/>
      </c>
      <c r="HU28" s="510" t="str">
        <f t="shared" ref="HU28:HU86" si="187">IF(OR(HT28=0,COUNTIF($HF$27:$HF$86,HT28)=0),"",MATCH(HT28,$HF$27:$HF$86,0))</f>
        <v/>
      </c>
      <c r="HV28" s="517">
        <f t="shared" ref="HV28:HV86" si="188">IF(HU28="",0,LOOKUP(HU28,$GU$27:$GU$86,$HD$27:$HD$86))</f>
        <v>0</v>
      </c>
      <c r="HW28" s="510" t="str">
        <f t="shared" ref="HW28:HW86" si="189">IF(OR(HT28="",COUNTIF($HF$27:$HF$86,HT28)=0),"",MATCH(HT28,$HF$27:$HF$86,0))</f>
        <v/>
      </c>
      <c r="HX28" s="522" t="str">
        <f>IF(HW28="","",LOOKUP(HW28,$GU$27:$GU$86,$HE$27:$HE$86))</f>
        <v/>
      </c>
      <c r="HY28" s="510" t="str">
        <f t="shared" ref="HY28:HY86" si="190">IF(OR(HX28=0,COUNTIF($HF$27:$HF$86,HX28)=0),"",MATCH(HX28,$HF$27:$HF$86,0))</f>
        <v/>
      </c>
      <c r="HZ28" s="517">
        <f t="shared" ref="HZ28:HZ86" si="191">IF(HY28="",0,LOOKUP(HY28,$GU$27:$GU$86,$HD$27:$HD$86))</f>
        <v>0</v>
      </c>
      <c r="IA28" s="510" t="str">
        <f t="shared" ref="IA28:IA86" si="192">IF(OR(HX28="",COUNTIF($HF$27:$HF$86,HX28)=0),"",MATCH(HX28,$HF$27:$HF$86,0))</f>
        <v/>
      </c>
      <c r="IB28" s="522" t="str">
        <f>IF(IA28="","",LOOKUP(IA28,$GU$27:$GU$86,$HE$27:$HE$86))</f>
        <v/>
      </c>
      <c r="IC28" s="510" t="str">
        <f t="shared" ref="IC28:IC86" si="193">IF(OR(IB28=0,COUNTIF($HF$27:$HF$86,IB28)=0),"",MATCH(IB28,$HF$27:$HF$86,0))</f>
        <v/>
      </c>
      <c r="ID28" s="517">
        <f t="shared" ref="ID28:ID86" si="194">IF(IC28="",0,LOOKUP(IC28,$GU$27:$GU$86,$HD$27:$HD$86))</f>
        <v>0</v>
      </c>
      <c r="IE28" s="510" t="str">
        <f t="shared" ref="IE28:IE86" si="195">IF(OR(IB28="",COUNTIF($HF$27:$HF$86,IB28)=0),"",MATCH(IB28,$HF$27:$HF$86,0))</f>
        <v/>
      </c>
      <c r="IF28" s="522" t="str">
        <f>IF(IE28="","",LOOKUP(IE28,$GU$27:$GU$86,$HE$27:$HE$86))</f>
        <v/>
      </c>
      <c r="IG28" s="510" t="str">
        <f t="shared" ref="IG28:IG86" si="196">IF(OR(IF28=0,COUNTIF($HF$27:$HF$86,IF28)=0),"",MATCH(IF28,$HF$27:$HF$86,0))</f>
        <v/>
      </c>
      <c r="IH28" s="517">
        <f t="shared" ref="IH28:IH86" si="197">IF(IG28="",0,LOOKUP(IG28,$GU$27:$GU$86,$HD$27:$HD$86))</f>
        <v>0</v>
      </c>
      <c r="II28" s="510" t="str">
        <f t="shared" ref="II28:II86" si="198">IF(OR(IF28="",COUNTIF($HF$27:$HF$86,IF28)=0),"",MATCH(IF28,$HF$27:$HF$86,0))</f>
        <v/>
      </c>
      <c r="IJ28" s="522" t="str">
        <f>IF(II28="","",LOOKUP(II28,$GU$27:$GU$86,$HE$27:$HE$86))</f>
        <v/>
      </c>
      <c r="IK28" s="510" t="str">
        <f t="shared" ref="IK28:IK86" si="199">IF(OR(IJ28=0,COUNTIF($HF$27:$HF$86,IJ28)=0),"",MATCH(IJ28,$HF$27:$HF$86,0))</f>
        <v/>
      </c>
      <c r="IL28" s="517">
        <f t="shared" ref="IL28:IL86" si="200">IF(IK28="",0,LOOKUP(IK28,$GU$27:$GU$86,$HD$27:$HD$86))</f>
        <v>0</v>
      </c>
      <c r="IM28" s="510" t="str">
        <f t="shared" ref="IM28:IM86" si="201">IF(OR(IJ28="",COUNTIF($HF$27:$HF$86,IJ28)=0),"",MATCH(IJ28,$HF$27:$HF$86,0))</f>
        <v/>
      </c>
      <c r="IN28" s="522" t="str">
        <f>IF(IM28="","",LOOKUP(IM28,$GU$27:$GU$86,$HE$27:$HE$86))</f>
        <v/>
      </c>
      <c r="IO28" s="510" t="str">
        <f t="shared" ref="IO28:IO86" si="202">IF(OR(IN28=0,COUNTIF($HF$27:$HF$86,IN28)=0),"",MATCH(IN28,$HF$27:$HF$86,0))</f>
        <v/>
      </c>
      <c r="IP28" s="517">
        <f t="shared" ref="IP28:IP86" si="203">IF(IO28="",0,LOOKUP(IO28,$GU$27:$GU$86,$HD$27:$HD$86))</f>
        <v>0</v>
      </c>
      <c r="IQ28" s="510" t="str">
        <f t="shared" ref="IQ28:IQ86" si="204">IF(OR(IN28="",COUNTIF($HF$27:$HF$86,IN28)=0),"",MATCH(IN28,$HF$27:$HF$86,0))</f>
        <v/>
      </c>
      <c r="IR28" s="522" t="str">
        <f>IF(IQ28="","",LOOKUP(IQ28,$GU$27:$GU$86,$HE$27:$HE$86))</f>
        <v/>
      </c>
      <c r="IS28" s="510" t="str">
        <f t="shared" ref="IS28:IS86" si="205">IF(OR(IR28=0,COUNTIF($HF$27:$HF$86,IR28)=0),"",MATCH(IR28,$HF$27:$HF$86,0))</f>
        <v/>
      </c>
      <c r="IT28" s="517">
        <f t="shared" ref="IT28:IT86" si="206">IF(IS28="",0,LOOKUP(IS28,$GU$27:$GU$86,$HD$27:$HD$86))</f>
        <v>0</v>
      </c>
      <c r="IU28" s="510" t="str">
        <f t="shared" ref="IU28:IU86" si="207">IF(OR(IR28="",COUNTIF($HF$27:$HF$86,IR28)=0),"",MATCH(IR28,$HF$27:$HF$86,0))</f>
        <v/>
      </c>
      <c r="IV28" s="522" t="str">
        <f>IF(IU28="","",LOOKUP(IU28,$GU$27:$GU$86,$HE$27:$HE$86))</f>
        <v/>
      </c>
      <c r="IW28" s="510" t="str">
        <f t="shared" ref="IW28:IW86" si="208">IF(OR(IV28=0,COUNTIF($HF$27:$HF$86,IV28)=0),"",MATCH(IV28,$HF$27:$HF$86,0))</f>
        <v/>
      </c>
      <c r="IX28" s="517">
        <f t="shared" ref="IX28:IX86" si="209">IF(IW28="",0,LOOKUP(IW28,$GU$27:$GU$86,$HD$27:$HD$86))</f>
        <v>0</v>
      </c>
      <c r="IY28" s="510" t="str">
        <f t="shared" ref="IY28:IY86" si="210">IF(OR(IV28="",COUNTIF($HF$27:$HF$86,IV28)=0),"",MATCH(IV28,$HF$27:$HF$86,0))</f>
        <v/>
      </c>
      <c r="IZ28" s="522" t="str">
        <f>IF(IY28="","",LOOKUP(IY28,$GU$27:$GU$86,$HE$27:$HE$86))</f>
        <v/>
      </c>
      <c r="JA28" s="510" t="str">
        <f t="shared" ref="JA28:JA86" si="211">IF(OR(IZ28=0,COUNTIF($HF$27:$HF$86,IZ28)=0),"",MATCH(IZ28,$HF$27:$HF$86,0))</f>
        <v/>
      </c>
      <c r="JB28" s="517">
        <f t="shared" ref="JB28:JB86" si="212">IF(JA28="",0,LOOKUP(JA28,$GU$27:$GU$86,$HD$27:$HD$86))</f>
        <v>0</v>
      </c>
      <c r="JC28" s="510" t="str">
        <f t="shared" ref="JC28:JC86" si="213">IF(OR(IZ28="",COUNTIF($HF$27:$HF$86,IZ28)=0),"",MATCH(IZ28,$HF$27:$HF$86,0))</f>
        <v/>
      </c>
      <c r="JD28" s="522" t="str">
        <f>IF(JC28="","",LOOKUP(JC28,$GU$27:$GU$86,$HE$27:$HE$86))</f>
        <v/>
      </c>
      <c r="JE28" s="510" t="str">
        <f t="shared" ref="JE28:JE86" si="214">IF(OR(JD28=0,COUNTIF($HF$27:$HF$86,JD28)=0),"",MATCH(JD28,$HF$27:$HF$86,0))</f>
        <v/>
      </c>
      <c r="JF28" s="517">
        <f t="shared" ref="JF28:JF86" si="215">IF(JE28="",0,LOOKUP(JE28,$GU$27:$GU$86,$HD$27:$HD$86))</f>
        <v>0</v>
      </c>
      <c r="JG28" s="510" t="str">
        <f t="shared" ref="JG28:JG86" si="216">IF(OR(JD28="",COUNTIF($HF$27:$HF$86,JD28)=0),"",MATCH(JD28,$HF$27:$HF$86,0))</f>
        <v/>
      </c>
      <c r="JH28" s="522" t="str">
        <f>IF(JG28="","",LOOKUP(JG28,$GU$27:$GU$86,$HE$27:$HE$86))</f>
        <v/>
      </c>
      <c r="JI28" s="510" t="str">
        <f t="shared" ref="JI28:JI86" si="217">IF(OR(JH28=0,COUNTIF($HF$27:$HF$86,JH28)=0),"",MATCH(JH28,$HF$27:$HF$86,0))</f>
        <v/>
      </c>
      <c r="JJ28" s="517">
        <f t="shared" ref="JJ28:JJ86" si="218">IF(JI28="",0,LOOKUP(JI28,$GU$27:$GU$86,$HD$27:$HD$86))</f>
        <v>0</v>
      </c>
      <c r="JK28" s="510" t="str">
        <f t="shared" ref="JK28:JK86" si="219">IF(OR(JH28="",COUNTIF($HF$27:$HF$86,JH28)=0),"",MATCH(JH28,$HF$27:$HF$86,0))</f>
        <v/>
      </c>
      <c r="JL28" s="522" t="str">
        <f>IF(JK28="","",LOOKUP(JK28,$GU$27:$GU$86,$HE$27:$HE$86))</f>
        <v/>
      </c>
      <c r="JM28" s="510" t="str">
        <f t="shared" ref="JM28:JM86" si="220">IF(OR(JL28=0,COUNTIF($HF$27:$HF$86,JL28)=0),"",MATCH(JL28,$HF$27:$HF$86,0))</f>
        <v/>
      </c>
      <c r="JN28" s="517">
        <f t="shared" ref="JN28:JN86" si="221">IF(JM28="",0,LOOKUP(JM28,$GU$27:$GU$86,$HD$27:$HD$86))</f>
        <v>0</v>
      </c>
      <c r="JO28" s="510" t="str">
        <f t="shared" ref="JO28:JO86" si="222">IF(OR(JL28="",COUNTIF($HF$27:$HF$86,JL28)=0),"",MATCH(JL28,$HF$27:$HF$86,0))</f>
        <v/>
      </c>
      <c r="JP28" s="522" t="str">
        <f>IF(JO28="","",LOOKUP(JO28,$GU$27:$GU$86,$HE$27:$HE$86))</f>
        <v/>
      </c>
      <c r="JQ28" s="510" t="str">
        <f t="shared" ref="JQ28:JQ86" si="223">IF(OR(JP28=0,COUNTIF($HF$27:$HF$86,JP28)=0),"",MATCH(JP28,$HF$27:$HF$86,0))</f>
        <v/>
      </c>
      <c r="JR28" s="517">
        <f t="shared" ref="JR28:JR86" si="224">IF(JQ28="",0,LOOKUP(JQ28,$GU$27:$GU$86,$HD$27:$HD$86))</f>
        <v>0</v>
      </c>
      <c r="JS28" s="510" t="str">
        <f t="shared" ref="JS28:JS86" si="225">IF(OR(JP28="",COUNTIF($HF$27:$HF$86,JP28)=0),"",MATCH(JP28,$HF$27:$HF$86,0))</f>
        <v/>
      </c>
      <c r="JT28" s="522" t="str">
        <f>IF(JS28="","",LOOKUP(JS28,$GU$27:$GU$86,$HE$27:$HE$86))</f>
        <v/>
      </c>
      <c r="JU28" s="510" t="str">
        <f t="shared" ref="JU28:JU86" si="226">IF(OR(JT28=0,COUNTIF($HF$27:$HF$86,JT28)=0),"",MATCH(JT28,$HF$27:$HF$86,0))</f>
        <v/>
      </c>
      <c r="JV28" s="517">
        <f t="shared" ref="JV28:JV86" si="227">IF(JU28="",0,LOOKUP(JU28,$GU$27:$GU$86,$HD$27:$HD$86))</f>
        <v>0</v>
      </c>
      <c r="JW28" s="510" t="str">
        <f t="shared" ref="JW28:JW86" si="228">IF(OR(JT28="",COUNTIF($HF$27:$HF$86,JT28)=0),"",MATCH(JT28,$HF$27:$HF$86,0))</f>
        <v/>
      </c>
      <c r="JX28" s="522" t="str">
        <f>IF(JW28="","",LOOKUP(JW28,$GU$27:$GU$86,$HE$27:$HE$86))</f>
        <v/>
      </c>
      <c r="JY28" s="510" t="str">
        <f t="shared" ref="JY28:JY86" si="229">IF(OR(JX28=0,COUNTIF($HF$27:$HF$86,JX28)=0),"",MATCH(JX28,$HF$27:$HF$86,0))</f>
        <v/>
      </c>
      <c r="JZ28" s="517">
        <f t="shared" ref="JZ28:JZ86" si="230">IF(JY28="",0,LOOKUP(JY28,$GU$27:$GU$86,$HD$27:$HD$86))</f>
        <v>0</v>
      </c>
      <c r="KA28" s="510" t="str">
        <f t="shared" ref="KA28:KA86" si="231">IF(OR(JX28="",COUNTIF($HF$27:$HF$86,JX28)=0),"",MATCH(JX28,$HF$27:$HF$86,0))</f>
        <v/>
      </c>
      <c r="KB28" s="522" t="str">
        <f>IF(KA28="","",LOOKUP(KA28,$GU$27:$GU$86,$HE$27:$HE$86))</f>
        <v/>
      </c>
      <c r="KC28" s="510" t="str">
        <f t="shared" ref="KC28:KC86" si="232">IF(OR(KB28=0,COUNTIF($HF$27:$HF$86,KB28)=0),"",MATCH(KB28,$HF$27:$HF$86,0))</f>
        <v/>
      </c>
      <c r="KD28" s="517">
        <f t="shared" ref="KD28:KD86" si="233">IF(KC28="",0,LOOKUP(KC28,$GU$27:$GU$86,$HD$27:$HD$86))</f>
        <v>0</v>
      </c>
      <c r="KE28" s="510" t="str">
        <f t="shared" ref="KE28:KE86" si="234">IF(OR(KB28="",COUNTIF($HF$27:$HF$86,KB28)=0),"",MATCH(KB28,$HF$27:$HF$86,0))</f>
        <v/>
      </c>
      <c r="KF28" s="522" t="str">
        <f>IF(KE28="","",LOOKUP(KE28,$GU$27:$GU$86,$HE$27:$HE$86))</f>
        <v/>
      </c>
      <c r="KG28" s="510" t="str">
        <f t="shared" ref="KG28:KG86" si="235">IF(OR(KF28=0,COUNTIF($HF$27:$HF$86,KF28)=0),"",MATCH(KF28,$HF$27:$HF$86,0))</f>
        <v/>
      </c>
      <c r="KH28" s="517">
        <f t="shared" ref="KH28:KH86" si="236">IF(KG28="",0,LOOKUP(KG28,$GU$27:$GU$86,$HD$27:$HD$86))</f>
        <v>0</v>
      </c>
      <c r="KI28" s="510" t="str">
        <f t="shared" ref="KI28:KI86" si="237">IF(OR(KF28="",COUNTIF($HF$27:$HF$86,KF28)=0),"",MATCH(KF28,$HF$27:$HF$86,0))</f>
        <v/>
      </c>
      <c r="KJ28" s="522" t="str">
        <f>IF(KI28="","",LOOKUP(KI28,$GU$27:$GU$86,$HE$27:$HE$86))</f>
        <v/>
      </c>
      <c r="KK28" s="510" t="str">
        <f t="shared" ref="KK28:KK86" si="238">IF(OR(KJ28=0,COUNTIF($HF$27:$HF$86,KJ28)=0),"",MATCH(KJ28,$HF$27:$HF$86,0))</f>
        <v/>
      </c>
      <c r="KL28" s="517">
        <f t="shared" ref="KL28:KL86" si="239">IF(KK28="",0,LOOKUP(KK28,$GU$27:$GU$86,$HD$27:$HD$86))</f>
        <v>0</v>
      </c>
      <c r="KM28" s="510" t="str">
        <f t="shared" ref="KM28:KM86" si="240">IF(OR(KJ28="",COUNTIF($HF$27:$HF$86,KJ28)=0),"",MATCH(KJ28,$HF$27:$HF$86,0))</f>
        <v/>
      </c>
      <c r="KN28" s="522" t="str">
        <f>IF(KM28="","",LOOKUP(KM28,$GU$27:$GU$86,$HE$27:$HE$86))</f>
        <v/>
      </c>
      <c r="KO28" s="510" t="str">
        <f t="shared" ref="KO28:KO86" si="241">IF(OR(KN28=0,COUNTIF($HF$27:$HF$86,KN28)=0),"",MATCH(KN28,$HF$27:$HF$86,0))</f>
        <v/>
      </c>
      <c r="KP28" s="517">
        <f t="shared" ref="KP28:KP86" si="242">IF(KO28="",0,LOOKUP(KO28,$GU$27:$GU$86,$HD$27:$HD$86))</f>
        <v>0</v>
      </c>
      <c r="KQ28" s="510" t="str">
        <f t="shared" ref="KQ28:KQ86" si="243">IF(OR(KN28="",COUNTIF($HF$27:$HF$86,KN28)=0),"",MATCH(KN28,$HF$27:$HF$86,0))</f>
        <v/>
      </c>
      <c r="KR28" s="522" t="str">
        <f>IF(KQ28="","",LOOKUP(KQ28,$GU$27:$GU$86,$HE$27:$HE$86))</f>
        <v/>
      </c>
      <c r="KS28" s="510" t="str">
        <f t="shared" ref="KS28:KS86" si="244">IF(OR(KR28=0,COUNTIF($HF$27:$HF$86,KR28)=0),"",MATCH(KR28,$HF$27:$HF$86,0))</f>
        <v/>
      </c>
      <c r="KT28" s="517">
        <f t="shared" ref="KT28:KT86" si="245">IF(KS28="",0,LOOKUP(KS28,$GU$27:$GU$86,$HD$27:$HD$86))</f>
        <v>0</v>
      </c>
      <c r="KU28" s="510" t="str">
        <f t="shared" ref="KU28:KU86" si="246">IF(OR(KR28="",COUNTIF($HF$27:$HF$86,KR28)=0),"",MATCH(KR28,$HF$27:$HF$86,0))</f>
        <v/>
      </c>
      <c r="KV28" s="522" t="str">
        <f>IF(KU28="","",LOOKUP(KU28,$GU$27:$GU$86,$HE$27:$HE$86))</f>
        <v/>
      </c>
      <c r="KW28" s="510" t="str">
        <f t="shared" ref="KW28:KW86" si="247">IF(OR(KV28=0,COUNTIF($HF$27:$HF$86,KV28)=0),"",MATCH(KV28,$HF$27:$HF$86,0))</f>
        <v/>
      </c>
      <c r="KX28" s="517">
        <f t="shared" ref="KX28:KX86" si="248">IF(KW28="",0,LOOKUP(KW28,$GU$27:$GU$86,$HD$27:$HD$86))</f>
        <v>0</v>
      </c>
      <c r="KY28" s="510" t="str">
        <f t="shared" ref="KY28:KY86" si="249">IF(OR(KV28="",COUNTIF($HF$27:$HF$86,KV28)=0),"",MATCH(KV28,$HF$27:$HF$86,0))</f>
        <v/>
      </c>
      <c r="KZ28" s="522" t="str">
        <f>IF(KY28="","",LOOKUP(KY28,$GU$27:$GU$86,$HE$27:$HE$86))</f>
        <v/>
      </c>
      <c r="LA28" s="510" t="str">
        <f t="shared" ref="LA28:LA86" si="250">IF(OR(KZ28=0,COUNTIF($HF$27:$HF$86,KZ28)=0),"",MATCH(KZ28,$HF$27:$HF$86,0))</f>
        <v/>
      </c>
      <c r="LB28" s="517">
        <f t="shared" ref="LB28:LB86" si="251">IF(LA28="",0,LOOKUP(LA28,$GU$27:$GU$86,$HD$27:$HD$86))</f>
        <v>0</v>
      </c>
      <c r="LC28" s="510" t="str">
        <f t="shared" ref="LC28:LC86" si="252">IF(OR(KZ28="",COUNTIF($HF$27:$HF$86,KZ28)=0),"",MATCH(KZ28,$HF$27:$HF$86,0))</f>
        <v/>
      </c>
      <c r="LD28" s="522" t="str">
        <f>IF(LC28="","",LOOKUP(LC28,$GU$27:$GU$86,$HE$27:$HE$86))</f>
        <v/>
      </c>
      <c r="LE28" s="510" t="str">
        <f t="shared" ref="LE28:LE86" si="253">IF(OR(LD28=0,COUNTIF($HF$27:$HF$86,LD28)=0),"",MATCH(LD28,$HF$27:$HF$86,0))</f>
        <v/>
      </c>
      <c r="LF28" s="517">
        <f t="shared" ref="LF28:LF86" si="254">IF(LE28="",0,LOOKUP(LE28,$GU$27:$GU$86,$HD$27:$HD$86))</f>
        <v>0</v>
      </c>
      <c r="LG28" s="510" t="str">
        <f t="shared" ref="LG28:LG86" si="255">IF(OR(LD28="",COUNTIF($HF$27:$HF$86,LD28)=0),"",MATCH(LD28,$HF$27:$HF$86,0))</f>
        <v/>
      </c>
      <c r="LH28" s="522" t="str">
        <f>IF(LG28="","",LOOKUP(LG28,$GU$27:$GU$86,$HE$27:$HE$86))</f>
        <v/>
      </c>
      <c r="LI28" s="510" t="str">
        <f t="shared" ref="LI28:LI86" si="256">IF(OR(LH28=0,COUNTIF($HF$27:$HF$86,LH28)=0),"",MATCH(LH28,$HF$27:$HF$86,0))</f>
        <v/>
      </c>
      <c r="LJ28" s="517">
        <f t="shared" ref="LJ28:LJ86" si="257">IF(LI28="",0,LOOKUP(LI28,$GU$27:$GU$86,$HD$27:$HD$86))</f>
        <v>0</v>
      </c>
      <c r="LK28" s="510" t="str">
        <f t="shared" ref="LK28:LK86" si="258">IF(OR(LH28="",COUNTIF($HF$27:$HF$86,LH28)=0),"",MATCH(LH28,$HF$27:$HF$86,0))</f>
        <v/>
      </c>
      <c r="LL28" s="522" t="str">
        <f>IF(LK28="","",LOOKUP(LK28,$GU$27:$GU$86,$HE$27:$HE$86))</f>
        <v/>
      </c>
      <c r="LM28" s="510" t="str">
        <f t="shared" ref="LM28:LM86" si="259">IF(OR(LL28=0,COUNTIF($HF$27:$HF$86,LL28)=0),"",MATCH(LL28,$HF$27:$HF$86,0))</f>
        <v/>
      </c>
      <c r="LN28" s="517">
        <f t="shared" ref="LN28:LN86" si="260">IF(LM28="",0,LOOKUP(LM28,$GU$27:$GU$86,$HD$27:$HD$86))</f>
        <v>0</v>
      </c>
      <c r="LO28" s="510" t="str">
        <f t="shared" ref="LO28:LO86" si="261">IF(OR(LL28="",COUNTIF($HF$27:$HF$86,LL28)=0),"",MATCH(LL28,$HF$27:$HF$86,0))</f>
        <v/>
      </c>
      <c r="LP28" s="522" t="str">
        <f>IF(LO28="","",LOOKUP(LO28,$GU$27:$GU$86,$HE$27:$HE$86))</f>
        <v/>
      </c>
      <c r="LQ28" s="510" t="str">
        <f t="shared" ref="LQ28:LQ86" si="262">IF(OR(LP28=0,COUNTIF($HF$27:$HF$86,LP28)=0),"",MATCH(LP28,$HF$27:$HF$86,0))</f>
        <v/>
      </c>
      <c r="LR28" s="517">
        <f t="shared" ref="LR28:LR86" si="263">IF(LQ28="",0,LOOKUP(LQ28,$GU$27:$GU$86,$HD$27:$HD$86))</f>
        <v>0</v>
      </c>
      <c r="LS28" s="510" t="str">
        <f t="shared" ref="LS28:LS86" si="264">IF(OR(LP28="",COUNTIF($HF$27:$HF$86,LP28)=0),"",MATCH(LP28,$HF$27:$HF$86,0))</f>
        <v/>
      </c>
      <c r="LT28" s="522" t="str">
        <f>IF(LS28="","",LOOKUP(LS28,$GU$27:$GU$86,$HE$27:$HE$86))</f>
        <v/>
      </c>
      <c r="LU28" s="510" t="str">
        <f t="shared" ref="LU28:LU86" si="265">IF(OR(LT28=0,COUNTIF($HF$27:$HF$86,LT28)=0),"",MATCH(LT28,$HF$27:$HF$86,0))</f>
        <v/>
      </c>
      <c r="LV28" s="517">
        <f t="shared" ref="LV28:LV86" si="266">IF(LU28="",0,LOOKUP(LU28,$GU$27:$GU$86,$HD$27:$HD$86))</f>
        <v>0</v>
      </c>
      <c r="LW28" s="510" t="str">
        <f t="shared" ref="LW28:LW86" si="267">IF(OR(LT28="",COUNTIF($HF$27:$HF$86,LT28)=0),"",MATCH(LT28,$HF$27:$HF$86,0))</f>
        <v/>
      </c>
      <c r="LX28" s="522" t="str">
        <f>IF(LW28="","",LOOKUP(LW28,$GU$27:$GU$86,$HE$27:$HE$86))</f>
        <v/>
      </c>
      <c r="LY28" s="510" t="str">
        <f t="shared" ref="LY28:LY86" si="268">IF(OR(LX28=0,COUNTIF($HF$27:$HF$86,LX28)=0),"",MATCH(LX28,$HF$27:$HF$86,0))</f>
        <v/>
      </c>
      <c r="LZ28" s="517">
        <f t="shared" ref="LZ28:LZ86" si="269">IF(LY28="",0,LOOKUP(LY28,$GU$27:$GU$86,$HD$27:$HD$86))</f>
        <v>0</v>
      </c>
      <c r="MA28" s="510" t="str">
        <f t="shared" ref="MA28:MA86" si="270">IF(OR(LX28="",COUNTIF($HF$27:$HF$86,LX28)=0),"",MATCH(LX28,$HF$27:$HF$86,0))</f>
        <v/>
      </c>
      <c r="MB28" s="522" t="str">
        <f>IF(MA28="","",LOOKUP(MA28,$GU$27:$GU$86,$HE$27:$HE$86))</f>
        <v/>
      </c>
      <c r="MC28" s="510" t="str">
        <f t="shared" ref="MC28:MC86" si="271">IF(OR(MB28=0,COUNTIF($HF$27:$HF$86,MB28)=0),"",MATCH(MB28,$HF$27:$HF$86,0))</f>
        <v/>
      </c>
      <c r="MD28" s="517">
        <f t="shared" ref="MD28:MD86" si="272">IF(MC28="",0,LOOKUP(MC28,$GU$27:$GU$86,$HD$27:$HD$86))</f>
        <v>0</v>
      </c>
      <c r="ME28" s="510" t="str">
        <f t="shared" ref="ME28:ME86" si="273">IF(OR(MB28="",COUNTIF($HF$27:$HF$86,MB28)=0),"",MATCH(MB28,$HF$27:$HF$86,0))</f>
        <v/>
      </c>
      <c r="MF28" s="522" t="str">
        <f>IF(ME28="","",LOOKUP(ME28,$GU$27:$GU$86,$HE$27:$HE$86))</f>
        <v/>
      </c>
      <c r="MG28" s="510" t="str">
        <f t="shared" ref="MG28:MG86" si="274">IF(OR(MF28=0,COUNTIF($HF$27:$HF$86,MF28)=0),"",MATCH(MF28,$HF$27:$HF$86,0))</f>
        <v/>
      </c>
      <c r="MH28" s="517">
        <f t="shared" ref="MH28:MH86" si="275">IF(MG28="",0,LOOKUP(MG28,$GU$27:$GU$86,$HD$27:$HD$86))</f>
        <v>0</v>
      </c>
      <c r="MI28" s="510" t="str">
        <f t="shared" ref="MI28:MI86" si="276">IF(OR(MF28="",COUNTIF($HF$27:$HF$86,MF28)=0),"",MATCH(MF28,$HF$27:$HF$86,0))</f>
        <v/>
      </c>
      <c r="MJ28" s="522" t="str">
        <f>IF(MI28="","",LOOKUP(MI28,$GU$27:$GU$86,$HE$27:$HE$86))</f>
        <v/>
      </c>
      <c r="MK28" s="510" t="str">
        <f t="shared" ref="MK28:MK86" si="277">IF(OR(MJ28=0,COUNTIF($HF$27:$HF$86,MJ28)=0),"",MATCH(MJ28,$HF$27:$HF$86,0))</f>
        <v/>
      </c>
      <c r="ML28" s="517">
        <f t="shared" ref="ML28:ML86" si="278">IF(MK28="",0,LOOKUP(MK28,$GU$27:$GU$86,$HD$27:$HD$86))</f>
        <v>0</v>
      </c>
      <c r="MM28" s="510" t="str">
        <f t="shared" ref="MM28:MM86" si="279">IF(OR(MJ28="",COUNTIF($HF$27:$HF$86,MJ28)=0),"",MATCH(MJ28,$HF$27:$HF$86,0))</f>
        <v/>
      </c>
      <c r="MN28" s="522" t="str">
        <f>IF(MM28="","",LOOKUP(MM28,$GU$27:$GU$86,$HE$27:$HE$86))</f>
        <v/>
      </c>
      <c r="MO28" s="510" t="str">
        <f t="shared" ref="MO28:MO86" si="280">IF(OR(MN28=0,COUNTIF($HF$27:$HF$86,MN28)=0),"",MATCH(MN28,$HF$27:$HF$86,0))</f>
        <v/>
      </c>
      <c r="MP28" s="517">
        <f t="shared" ref="MP28:MP86" si="281">IF(MO28="",0,LOOKUP(MO28,$GU$27:$GU$86,$HD$27:$HD$86))</f>
        <v>0</v>
      </c>
      <c r="MQ28" s="510" t="str">
        <f t="shared" ref="MQ28:MQ86" si="282">IF(OR(MN28="",COUNTIF($HF$27:$HF$86,MN28)=0),"",MATCH(MN28,$HF$27:$HF$86,0))</f>
        <v/>
      </c>
      <c r="MR28" s="522" t="str">
        <f>IF(MQ28="","",LOOKUP(MQ28,$GU$27:$GU$86,$HE$27:$HE$86))</f>
        <v/>
      </c>
      <c r="MS28" s="510" t="str">
        <f t="shared" ref="MS28:MS86" si="283">IF(OR(MR28=0,COUNTIF($HF$27:$HF$86,MR28)=0),"",MATCH(MR28,$HF$27:$HF$86,0))</f>
        <v/>
      </c>
      <c r="MT28" s="517">
        <f t="shared" ref="MT28:MT86" si="284">IF(MS28="",0,LOOKUP(MS28,$GU$27:$GU$86,$HD$27:$HD$86))</f>
        <v>0</v>
      </c>
      <c r="MU28" s="510" t="str">
        <f t="shared" ref="MU28:MU86" si="285">IF(OR(MR28="",COUNTIF($HF$27:$HF$86,MR28)=0),"",MATCH(MR28,$HF$27:$HF$86,0))</f>
        <v/>
      </c>
      <c r="MV28" s="522" t="str">
        <f>IF(MU28="","",LOOKUP(MU28,$GU$27:$GU$86,$HE$27:$HE$86))</f>
        <v/>
      </c>
      <c r="MW28" s="510" t="str">
        <f t="shared" ref="MW28:MW86" si="286">IF(OR(MV28=0,COUNTIF($HF$27:$HF$86,MV28)=0),"",MATCH(MV28,$HF$27:$HF$86,0))</f>
        <v/>
      </c>
      <c r="MX28" s="517">
        <f t="shared" ref="MX28:MX86" si="287">IF(MW28="",0,LOOKUP(MW28,$GU$27:$GU$86,$HD$27:$HD$86))</f>
        <v>0</v>
      </c>
      <c r="MY28" s="510" t="str">
        <f t="shared" ref="MY28:MY86" si="288">IF(OR(MV28="",COUNTIF($HF$27:$HF$86,MV28)=0),"",MATCH(MV28,$HF$27:$HF$86,0))</f>
        <v/>
      </c>
      <c r="MZ28" s="522" t="str">
        <f>IF(MY28="","",LOOKUP(MY28,$GU$27:$GU$86,$HE$27:$HE$86))</f>
        <v/>
      </c>
      <c r="NA28" s="510" t="str">
        <f t="shared" ref="NA28:NA86" si="289">IF(OR(MZ28=0,COUNTIF($HF$27:$HF$86,MZ28)=0),"",MATCH(MZ28,$HF$27:$HF$86,0))</f>
        <v/>
      </c>
      <c r="NB28" s="517">
        <f t="shared" ref="NB28:NB86" si="290">IF(NA28="",0,LOOKUP(NA28,$GU$27:$GU$86,$HD$27:$HD$86))</f>
        <v>0</v>
      </c>
      <c r="NC28" s="510" t="str">
        <f t="shared" ref="NC28:NC86" si="291">IF(OR(MZ28="",COUNTIF($HF$27:$HF$86,MZ28)=0),"",MATCH(MZ28,$HF$27:$HF$86,0))</f>
        <v/>
      </c>
      <c r="ND28" s="522" t="str">
        <f>IF(NC28="","",LOOKUP(NC28,$GU$27:$GU$86,$HE$27:$HE$86))</f>
        <v/>
      </c>
      <c r="NE28" s="510" t="str">
        <f t="shared" ref="NE28:NE86" si="292">IF(OR(ND28=0,COUNTIF($HF$27:$HF$86,ND28)=0),"",MATCH(ND28,$HF$27:$HF$86,0))</f>
        <v/>
      </c>
      <c r="NF28" s="517">
        <f t="shared" ref="NF28:NF86" si="293">IF(NE28="",0,LOOKUP(NE28,$GU$27:$GU$86,$HD$27:$HD$86))</f>
        <v>0</v>
      </c>
      <c r="NG28" s="510" t="str">
        <f t="shared" ref="NG28:NG86" si="294">IF(OR(ND28="",COUNTIF($HF$27:$HF$86,ND28)=0),"",MATCH(ND28,$HF$27:$HF$86,0))</f>
        <v/>
      </c>
      <c r="NH28" s="522" t="str">
        <f>IF(NG28="","",LOOKUP(NG28,$GU$27:$GU$86,$HE$27:$HE$86))</f>
        <v/>
      </c>
      <c r="NI28" s="510" t="str">
        <f t="shared" ref="NI28:NI86" si="295">IF(OR(NH28=0,COUNTIF($HF$27:$HF$86,NH28)=0),"",MATCH(NH28,$HF$27:$HF$86,0))</f>
        <v/>
      </c>
      <c r="NJ28" s="517">
        <f t="shared" ref="NJ28:NJ86" si="296">IF(NI28="",0,LOOKUP(NI28,$GU$27:$GU$86,$HD$27:$HD$86))</f>
        <v>0</v>
      </c>
      <c r="NK28" s="510" t="str">
        <f t="shared" ref="NK28:NK86" si="297">IF(OR(NH28="",COUNTIF($HF$27:$HF$86,NH28)=0),"",MATCH(NH28,$HF$27:$HF$86,0))</f>
        <v/>
      </c>
      <c r="NL28" s="522" t="str">
        <f>IF(NK28="","",LOOKUP(NK28,$GU$27:$GU$86,$HE$27:$HE$86))</f>
        <v/>
      </c>
      <c r="NM28" s="510" t="str">
        <f t="shared" ref="NM28:NM86" si="298">IF(OR(NL28=0,COUNTIF($HF$27:$HF$86,NL28)=0),"",MATCH(NL28,$HF$27:$HF$86,0))</f>
        <v/>
      </c>
      <c r="NN28" s="517">
        <f t="shared" ref="NN28:NN86" si="299">IF(NM28="",0,LOOKUP(NM28,$GU$27:$GU$86,$HD$27:$HD$86))</f>
        <v>0</v>
      </c>
      <c r="NO28" s="510" t="str">
        <f t="shared" ref="NO28:NO86" si="300">IF(OR(NL28="",COUNTIF($HF$27:$HF$86,NL28)=0),"",MATCH(NL28,$HF$27:$HF$86,0))</f>
        <v/>
      </c>
      <c r="NP28" s="522" t="str">
        <f>IF(NO28="","",LOOKUP(NO28,$GU$27:$GU$86,$HE$27:$HE$86))</f>
        <v/>
      </c>
      <c r="NQ28" s="510" t="str">
        <f t="shared" ref="NQ28:NQ86" si="301">IF(OR(NP28=0,COUNTIF($HF$27:$HF$86,NP28)=0),"",MATCH(NP28,$HF$27:$HF$86,0))</f>
        <v/>
      </c>
      <c r="NR28" s="517">
        <f t="shared" ref="NR28:NR86" si="302">IF(NQ28="",0,LOOKUP(NQ28,$GU$27:$GU$86,$HD$27:$HD$86))</f>
        <v>0</v>
      </c>
      <c r="NS28" s="510" t="str">
        <f t="shared" ref="NS28:NS86" si="303">IF(OR(NP28="",COUNTIF($HF$27:$HF$86,NP28)=0),"",MATCH(NP28,$HF$27:$HF$86,0))</f>
        <v/>
      </c>
      <c r="NT28" s="522" t="str">
        <f>IF(NS28="","",LOOKUP(NS28,$GU$27:$GU$86,$HE$27:$HE$86))</f>
        <v/>
      </c>
      <c r="NU28" s="510" t="str">
        <f t="shared" ref="NU28:NU86" si="304">IF(OR(NT28=0,COUNTIF($HF$27:$HF$86,NT28)=0),"",MATCH(NT28,$HF$27:$HF$86,0))</f>
        <v/>
      </c>
      <c r="NV28" s="517">
        <f t="shared" ref="NV28:NV86" si="305">IF(NU28="",0,LOOKUP(NU28,$GU$27:$GU$86,$HD$27:$HD$86))</f>
        <v>0</v>
      </c>
      <c r="NW28" s="510" t="str">
        <f t="shared" ref="NW28:NW86" si="306">IF(OR(NT28="",COUNTIF($HF$27:$HF$86,NT28)=0),"",MATCH(NT28,$HF$27:$HF$86,0))</f>
        <v/>
      </c>
      <c r="NX28" s="522" t="str">
        <f>IF(NW28="","",LOOKUP(NW28,$GU$27:$GU$86,$HE$27:$HE$86))</f>
        <v/>
      </c>
      <c r="NY28" s="510" t="str">
        <f t="shared" ref="NY28:NY86" si="307">IF(OR(NX28=0,COUNTIF($HF$27:$HF$86,NX28)=0),"",MATCH(NX28,$HF$27:$HF$86,0))</f>
        <v/>
      </c>
      <c r="NZ28" s="517">
        <f t="shared" ref="NZ28:NZ86" si="308">IF(NY28="",0,LOOKUP(NY28,$GU$27:$GU$86,$HD$27:$HD$86))</f>
        <v>0</v>
      </c>
      <c r="OA28" s="510" t="str">
        <f t="shared" ref="OA28:OA86" si="309">IF(OR(NX28="",COUNTIF($HF$27:$HF$86,NX28)=0),"",MATCH(NX28,$HF$27:$HF$86,0))</f>
        <v/>
      </c>
      <c r="OB28" s="522" t="str">
        <f>IF(OA28="","",LOOKUP(OA28,$GU$27:$GU$86,$HE$27:$HE$86))</f>
        <v/>
      </c>
      <c r="OC28" s="510" t="str">
        <f t="shared" ref="OC28:OC86" si="310">IF(OR(OB28=0,COUNTIF($HF$27:$HF$86,OB28)=0),"",MATCH(OB28,$HF$27:$HF$86,0))</f>
        <v/>
      </c>
      <c r="OD28" s="517">
        <f t="shared" ref="OD28:OD86" si="311">IF(OC28="",0,LOOKUP(OC28,$GU$27:$GU$86,$HD$27:$HD$86))</f>
        <v>0</v>
      </c>
      <c r="OE28" s="510" t="str">
        <f t="shared" ref="OE28:OE86" si="312">IF(OR(OB28="",COUNTIF($HF$27:$HF$86,OB28)=0),"",MATCH(OB28,$HF$27:$HF$86,0))</f>
        <v/>
      </c>
      <c r="OF28" s="522" t="str">
        <f>IF(OE28="","",LOOKUP(OE28,$GU$27:$GU$86,$HE$27:$HE$86))</f>
        <v/>
      </c>
      <c r="OG28" s="510" t="str">
        <f t="shared" ref="OG28:OG86" si="313">IF(OR(OF28=0,COUNTIF($HF$27:$HF$86,OF28)=0),"",MATCH(OF28,$HF$27:$HF$86,0))</f>
        <v/>
      </c>
      <c r="OH28" s="517">
        <f t="shared" ref="OH28:OH86" si="314">IF(OG28="",0,LOOKUP(OG28,$GU$27:$GU$86,$HD$27:$HD$86))</f>
        <v>0</v>
      </c>
      <c r="OI28" s="510" t="str">
        <f t="shared" ref="OI28:OI86" si="315">IF(OR(OF28="",COUNTIF($HF$27:$HF$86,OF28)=0),"",MATCH(OF28,$HF$27:$HF$86,0))</f>
        <v/>
      </c>
      <c r="OJ28" s="522" t="str">
        <f>IF(OI28="","",LOOKUP(OI28,$GU$27:$GU$86,$HE$27:$HE$86))</f>
        <v/>
      </c>
      <c r="OK28" s="510" t="str">
        <f t="shared" ref="OK28:OK86" si="316">IF(OR(OJ28=0,COUNTIF($HF$27:$HF$86,OJ28)=0),"",MATCH(OJ28,$HF$27:$HF$86,0))</f>
        <v/>
      </c>
      <c r="OL28" s="517">
        <f t="shared" ref="OL28:OL86" si="317">IF(OK28="",0,LOOKUP(OK28,$GU$27:$GU$86,$HD$27:$HD$86))</f>
        <v>0</v>
      </c>
      <c r="OM28" s="510" t="str">
        <f t="shared" ref="OM28:OM86" si="318">IF(OR(OJ28="",COUNTIF($HF$27:$HF$86,OJ28)=0),"",MATCH(OJ28,$HF$27:$HF$86,0))</f>
        <v/>
      </c>
      <c r="ON28" s="522" t="str">
        <f>IF(OM28="","",LOOKUP(OM28,$GU$27:$GU$86,$HE$27:$HE$86))</f>
        <v/>
      </c>
      <c r="OO28" s="510" t="str">
        <f t="shared" ref="OO28:OO86" si="319">IF(OR(ON28=0,COUNTIF($HF$27:$HF$86,ON28)=0),"",MATCH(ON28,$HF$27:$HF$86,0))</f>
        <v/>
      </c>
      <c r="OP28" s="517">
        <f t="shared" ref="OP28:OP86" si="320">IF(OO28="",0,LOOKUP(OO28,$GU$27:$GU$86,$HD$27:$HD$86))</f>
        <v>0</v>
      </c>
      <c r="OQ28" s="510" t="str">
        <f t="shared" ref="OQ28:OQ86" si="321">IF(OR(ON28="",COUNTIF($HF$27:$HF$86,ON28)=0),"",MATCH(ON28,$HF$27:$HF$86,0))</f>
        <v/>
      </c>
      <c r="OR28" s="522" t="str">
        <f>IF(OQ28="","",LOOKUP(OQ28,$GU$27:$GU$86,$HE$27:$HE$86))</f>
        <v/>
      </c>
      <c r="OS28" s="510" t="str">
        <f t="shared" ref="OS28:OS86" si="322">IF(OR(OR28=0,COUNTIF($HF$27:$HF$86,OR28)=0),"",MATCH(OR28,$HF$27:$HF$86,0))</f>
        <v/>
      </c>
      <c r="OT28" s="517">
        <f t="shared" ref="OT28:OT86" si="323">IF(OS28="",0,LOOKUP(OS28,$GU$27:$GU$86,$HD$27:$HD$86))</f>
        <v>0</v>
      </c>
      <c r="OU28" s="510" t="str">
        <f t="shared" ref="OU28:OU86" si="324">IF(OR(OR28="",COUNTIF($HF$27:$HF$86,OR28)=0),"",MATCH(OR28,$HF$27:$HF$86,0))</f>
        <v/>
      </c>
      <c r="OV28" s="522" t="str">
        <f>IF(OU28="","",LOOKUP(OU28,$GU$27:$GU$86,$HE$27:$HE$86))</f>
        <v/>
      </c>
      <c r="OW28" s="510" t="str">
        <f t="shared" ref="OW28:OW86" si="325">IF(OR(OV28=0,COUNTIF($HF$27:$HF$86,OV28)=0),"",MATCH(OV28,$HF$27:$HF$86,0))</f>
        <v/>
      </c>
      <c r="OX28" s="517">
        <f t="shared" ref="OX28:OX86" si="326">IF(OW28="",0,LOOKUP(OW28,$GU$27:$GU$86,$HD$27:$HD$86))</f>
        <v>0</v>
      </c>
      <c r="OY28" s="510" t="str">
        <f t="shared" ref="OY28:OY86" si="327">IF(OR(OV28="",COUNTIF($HF$27:$HF$86,OV28)=0),"",MATCH(OV28,$HF$27:$HF$86,0))</f>
        <v/>
      </c>
      <c r="OZ28" s="522" t="str">
        <f>IF(OY28="","",LOOKUP(OY28,$GU$27:$GU$86,$HE$27:$HE$86))</f>
        <v/>
      </c>
      <c r="PA28" s="510" t="str">
        <f t="shared" ref="PA28:PA86" si="328">IF(OR(OZ28=0,COUNTIF($HF$27:$HF$86,OZ28)=0),"",MATCH(OZ28,$HF$27:$HF$86,0))</f>
        <v/>
      </c>
      <c r="PB28" s="517">
        <f t="shared" ref="PB28:PB86" si="329">IF(PA28="",0,LOOKUP(PA28,$GU$27:$GU$86,$HD$27:$HD$86))</f>
        <v>0</v>
      </c>
      <c r="PC28" s="510" t="str">
        <f t="shared" ref="PC28:PC86" si="330">IF(OR(OZ28="",COUNTIF($HF$27:$HF$86,OZ28)=0),"",MATCH(OZ28,$HF$27:$HF$86,0))</f>
        <v/>
      </c>
      <c r="PD28" s="522" t="str">
        <f>IF(PC28="","",LOOKUP(PC28,$GU$27:$GU$86,$HE$27:$HE$86))</f>
        <v/>
      </c>
      <c r="PE28" s="510" t="str">
        <f t="shared" ref="PE28:PE86" si="331">IF(OR(PD28=0,COUNTIF($HF$27:$HF$86,PD28)=0),"",MATCH(PD28,$HF$27:$HF$86,0))</f>
        <v/>
      </c>
      <c r="PF28" s="517">
        <f t="shared" ref="PF28:PF86" si="332">IF(PE28="",0,LOOKUP(PE28,$GU$27:$GU$86,$HD$27:$HD$86))</f>
        <v>0</v>
      </c>
      <c r="PG28" s="510" t="str">
        <f t="shared" ref="PG28:PG86" si="333">IF(OR(PD28="",COUNTIF($HF$27:$HF$86,PD28)=0),"",MATCH(PD28,$HF$27:$HF$86,0))</f>
        <v/>
      </c>
      <c r="PH28" s="522" t="str">
        <f>IF(PG28="","",LOOKUP(PG28,$GU$27:$GU$86,$HE$27:$HE$86))</f>
        <v/>
      </c>
      <c r="PI28" s="510" t="str">
        <f t="shared" ref="PI28:PI86" si="334">IF(OR(PH28=0,COUNTIF($HF$27:$HF$86,PH28)=0),"",MATCH(PH28,$HF$27:$HF$86,0))</f>
        <v/>
      </c>
      <c r="PJ28" s="517">
        <f t="shared" ref="PJ28:PJ86" si="335">IF(PI28="",0,LOOKUP(PI28,$GU$27:$GU$86,$HD$27:$HD$86))</f>
        <v>0</v>
      </c>
      <c r="PK28" s="510" t="str">
        <f t="shared" ref="PK28:PK86" si="336">IF(OR(PH28="",COUNTIF($HF$27:$HF$86,PH28)=0),"",MATCH(PH28,$HF$27:$HF$86,0))</f>
        <v/>
      </c>
      <c r="PL28" s="522" t="str">
        <f>IF(PK28="","",LOOKUP(PK28,$GU$27:$GU$86,$HE$27:$HE$86))</f>
        <v/>
      </c>
      <c r="PM28" s="510" t="str">
        <f t="shared" ref="PM28:PM86" si="337">IF(OR(PL28=0,COUNTIF($HF$27:$HF$86,PL28)=0),"",MATCH(PL28,$HF$27:$HF$86,0))</f>
        <v/>
      </c>
      <c r="PN28" s="517">
        <f t="shared" ref="PN28:PN86" si="338">IF(PM28="",0,LOOKUP(PM28,$GU$27:$GU$86,$HD$27:$HD$86))</f>
        <v>0</v>
      </c>
      <c r="PO28" s="510" t="str">
        <f t="shared" ref="PO28:PO86" si="339">IF(OR(PL28="",COUNTIF($HF$27:$HF$86,PL28)=0),"",MATCH(PL28,$HF$27:$HF$86,0))</f>
        <v/>
      </c>
      <c r="PP28" s="522" t="str">
        <f>IF(PO28="","",LOOKUP(PO28,$GU$27:$GU$86,$HE$27:$HE$86))</f>
        <v/>
      </c>
      <c r="PQ28" s="510" t="str">
        <f t="shared" ref="PQ28:PQ86" si="340">IF(OR(PP28=0,COUNTIF($HF$27:$HF$86,PP28)=0),"",MATCH(PP28,$HF$27:$HF$86,0))</f>
        <v/>
      </c>
      <c r="PR28" s="517">
        <f t="shared" ref="PR28:PR86" si="341">IF(PQ28="",0,LOOKUP(PQ28,$GU$27:$GU$86,$HD$27:$HD$86))</f>
        <v>0</v>
      </c>
      <c r="PS28" s="510" t="str">
        <f t="shared" ref="PS28:PS86" si="342">IF(OR(PP28="",COUNTIF($HF$27:$HF$86,PP28)=0),"",MATCH(PP28,$HF$27:$HF$86,0))</f>
        <v/>
      </c>
      <c r="PT28" s="522" t="str">
        <f>IF(PS28="","",LOOKUP(PS28,$GU$27:$GU$86,$HE$27:$HE$86))</f>
        <v/>
      </c>
      <c r="PU28" s="510" t="str">
        <f t="shared" ref="PU28:PU86" si="343">IF(OR(PT28=0,COUNTIF($HF$27:$HF$86,PT28)=0),"",MATCH(PT28,$HF$27:$HF$86,0))</f>
        <v/>
      </c>
      <c r="PV28" s="517">
        <f t="shared" ref="PV28:PV86" si="344">IF(PU28="",0,LOOKUP(PU28,$GU$27:$GU$86,$HD$27:$HD$86))</f>
        <v>0</v>
      </c>
      <c r="PW28" s="510" t="str">
        <f t="shared" ref="PW28:PW86" si="345">IF(OR(PT28="",COUNTIF($HF$27:$HF$86,PT28)=0),"",MATCH(PT28,$HF$27:$HF$86,0))</f>
        <v/>
      </c>
      <c r="PX28" s="522" t="str">
        <f>IF(PW28="","",LOOKUP(PW28,$GU$27:$GU$86,$HE$27:$HE$86))</f>
        <v/>
      </c>
      <c r="PY28" s="510" t="str">
        <f t="shared" ref="PY28:PY86" si="346">IF(OR(PX28=0,COUNTIF($HF$27:$HF$86,PX28)=0),"",MATCH(PX28,$HF$27:$HF$86,0))</f>
        <v/>
      </c>
      <c r="PZ28" s="517">
        <f t="shared" ref="PZ28:PZ86" si="347">IF(PY28="",0,LOOKUP(PY28,$GU$27:$GU$86,$HD$27:$HD$86))</f>
        <v>0</v>
      </c>
      <c r="QA28" s="510" t="str">
        <f t="shared" ref="QA28:QA86" si="348">IF(OR(PX28="",COUNTIF($HF$27:$HF$86,PX28)=0),"",MATCH(PX28,$HF$27:$HF$86,0))</f>
        <v/>
      </c>
      <c r="QB28" s="522" t="str">
        <f>IF(QA28="","",LOOKUP(QA28,$GU$27:$GU$86,$HE$27:$HE$86))</f>
        <v/>
      </c>
      <c r="QC28" s="510" t="str">
        <f t="shared" ref="QC28:QC86" si="349">IF(OR(QB28=0,COUNTIF($HF$27:$HF$86,QB28)=0),"",MATCH(QB28,$HF$27:$HF$86,0))</f>
        <v/>
      </c>
      <c r="QD28" s="517">
        <f t="shared" ref="QD28:QD86" si="350">IF(QC28="",0,LOOKUP(QC28,$GU$27:$GU$86,$HD$27:$HD$86))</f>
        <v>0</v>
      </c>
      <c r="QE28" s="510" t="str">
        <f t="shared" ref="QE28:QE86" si="351">IF(OR(QB28="",COUNTIF($HF$27:$HF$86,QB28)=0),"",MATCH(QB28,$HF$27:$HF$86,0))</f>
        <v/>
      </c>
      <c r="QF28" s="522" t="str">
        <f>IF(QE28="","",LOOKUP(QE28,$GU$27:$GU$86,$HE$27:$HE$86))</f>
        <v/>
      </c>
      <c r="QG28" s="510" t="str">
        <f t="shared" ref="QG28:QG86" si="352">IF(OR(QF28=0,COUNTIF($HF$27:$HF$86,QF28)=0),"",MATCH(QF28,$HF$27:$HF$86,0))</f>
        <v/>
      </c>
      <c r="QH28" s="517">
        <f t="shared" ref="QH28:QH86" si="353">IF(QG28="",0,LOOKUP(QG28,$GU$27:$GU$86,$HD$27:$HD$86))</f>
        <v>0</v>
      </c>
    </row>
    <row r="29" spans="1:461" s="3" customFormat="1" ht="18" customHeight="1" thickTop="1" thickBot="1" x14ac:dyDescent="0.35">
      <c r="A29" s="344" t="str">
        <f t="shared" si="8"/>
        <v/>
      </c>
      <c r="B29" s="237" t="str">
        <f t="shared" si="9"/>
        <v/>
      </c>
      <c r="C29" s="307">
        <f t="shared" si="10"/>
        <v>0</v>
      </c>
      <c r="D29" s="307">
        <f t="shared" si="11"/>
        <v>0</v>
      </c>
      <c r="E29" s="287" t="str">
        <f>IF(B29="","",SUM(B$27:B29))</f>
        <v/>
      </c>
      <c r="F29" s="502"/>
      <c r="G29" s="503"/>
      <c r="H29" s="677"/>
      <c r="I29" s="678"/>
      <c r="J29" s="681"/>
      <c r="K29" s="680"/>
      <c r="L29" s="1052" t="str">
        <f>IF('Quadro 2'!G15="","",'Quadro 2'!G15)</f>
        <v/>
      </c>
      <c r="M29" s="1053" t="str">
        <f t="shared" si="94"/>
        <v/>
      </c>
      <c r="N29" s="1054" t="str">
        <f t="shared" si="12"/>
        <v/>
      </c>
      <c r="O29" s="1055"/>
      <c r="P29" s="1056" t="str">
        <f t="shared" si="95"/>
        <v/>
      </c>
      <c r="Q29" s="1057" t="str">
        <f t="shared" si="96"/>
        <v/>
      </c>
      <c r="R29" s="1058" t="str">
        <f t="shared" si="97"/>
        <v/>
      </c>
      <c r="S29" s="505" t="str">
        <f t="shared" si="98"/>
        <v/>
      </c>
      <c r="T29" s="75" t="str">
        <f t="shared" si="13"/>
        <v/>
      </c>
      <c r="U29" s="940"/>
      <c r="V29" s="217" t="str">
        <f t="shared" si="99"/>
        <v/>
      </c>
      <c r="W29" s="217" t="str">
        <f t="shared" si="100"/>
        <v/>
      </c>
      <c r="X29" s="217" t="str">
        <f t="shared" si="101"/>
        <v/>
      </c>
      <c r="Y29" s="506" t="str">
        <f>IF(OR(N29="",N29=0),"",IF(MAX(V29,W29,X29)&gt;'Quadro 1'!$G$23,'Quadro 1'!$G$23,IF(V29&lt;'Quadro 1'!$G$12,'Quadro 1'!$G$12,MIN(Z29,AA29))))</f>
        <v/>
      </c>
      <c r="Z29" s="507">
        <f>IF(MAX(V29,W29,X29)&lt;='Quadro 1'!$G$12,'Quadro 1'!$G$12,IF(MAX(V29,W29,X29)&lt;='Quadro 1'!$G$13,'Quadro 1'!$G$13,IF(MAX(V29,W29,X29)&lt;='Quadro 1'!$G$14,'Quadro 1'!$G$14,IF(MAX(V29,W29,X29)&lt;='Quadro 1'!$G$15,'Quadro 1'!$G$15,IF(MAX(V29,W29,X29)&lt;='Quadro 1'!$G$16,'Quadro 1'!$G$16,IF(MAX(V29,W29,X29)&lt;='Quadro 1'!$G$17,'Quadro 1'!$G$17,""))))))</f>
        <v>27.3</v>
      </c>
      <c r="AA29" s="508">
        <f>IF(MAX(V29,W29,X29)&lt;='Quadro 1'!$G$18,'Quadro 1'!$G$18,IF(MAX(V29,W29,X29)&lt;='Quadro 1'!$G$19,'Quadro 1'!$G$19,IF(MAX(V29,W29,X29)&lt;='Quadro 1'!$G$20,'Quadro 1'!$G$20,IF(MAX(V29,W29,X29)&lt;='Quadro 1'!$G$21,'Quadro 1'!$G$21,IF(MAX(V29,W29,X29)&lt;='Quadro 1'!$G$22,'Quadro 1'!$G$22,IF(MAX(V29,W29,X29)&lt;='Quadro 1'!$G$23,'Quadro 1'!$G$23,'Quadro 1'!$G$23))))))</f>
        <v>105.3</v>
      </c>
      <c r="AB29" s="506" t="str">
        <f>IF(Y29="","",LOOKUP(Y29,'Quadro 1'!$G$9:$G$23,'Quadro 1'!$H$9:$H$23))</f>
        <v/>
      </c>
      <c r="AC29" s="1170" t="str">
        <f>IF(Y29="","",LOOKUP(Y29,'Quadro 1'!$G$9:$G$23,'Quadro 1'!$D$9:$D$23))</f>
        <v/>
      </c>
      <c r="AD29" s="1171" t="str">
        <f>IF(Y29="","",LOOKUP(Y29,'Quadro 1'!$G$9:$G$23,'Quadro 1'!$E$9:$E$23))</f>
        <v/>
      </c>
      <c r="AE29" s="1059" t="str">
        <f t="shared" si="102"/>
        <v/>
      </c>
      <c r="AF29" s="1061" t="str">
        <f t="shared" si="14"/>
        <v/>
      </c>
      <c r="AG29" s="1147" t="str">
        <f t="shared" si="15"/>
        <v/>
      </c>
      <c r="AH29" s="1150" t="str">
        <f t="shared" si="103"/>
        <v/>
      </c>
      <c r="AI29" s="1151" t="str">
        <f t="shared" ref="AI29:AI46" si="354">IF(OR(K29="",K29=0),"",$K29*$AT$21*(1/$BE$11))</f>
        <v/>
      </c>
      <c r="AJ29" s="1055" t="str">
        <f t="shared" si="16"/>
        <v/>
      </c>
      <c r="AK29" s="1064" t="str">
        <f t="shared" ref="AK29:AK46" si="355">IF($GZ156="","",$GZ156)</f>
        <v/>
      </c>
      <c r="AL29" s="1190" t="str">
        <f t="shared" si="104"/>
        <v/>
      </c>
      <c r="AM29" s="1191"/>
      <c r="AN29" s="1065" t="str">
        <f t="shared" si="105"/>
        <v/>
      </c>
      <c r="AO29" s="1192" t="str">
        <f t="shared" si="17"/>
        <v/>
      </c>
      <c r="AP29" s="1192"/>
      <c r="AQ29" s="1193"/>
      <c r="AR29" s="901"/>
      <c r="AS29" s="2"/>
      <c r="AT29" s="602">
        <f t="shared" si="18"/>
        <v>0</v>
      </c>
      <c r="AU29" s="243" t="str">
        <f t="shared" ref="AU29:AU86" si="356">IF(BD29="","",IF(BD29=$EJ$25,1,0))</f>
        <v/>
      </c>
      <c r="AV29" s="92" t="str">
        <f t="shared" si="19"/>
        <v/>
      </c>
      <c r="AW29" s="92" t="str">
        <f t="shared" si="20"/>
        <v/>
      </c>
      <c r="AX29" s="92" t="str">
        <f t="shared" si="21"/>
        <v/>
      </c>
      <c r="AY29" s="532" t="str">
        <f t="shared" si="22"/>
        <v/>
      </c>
      <c r="AZ29" s="532" t="str">
        <f t="shared" si="23"/>
        <v/>
      </c>
      <c r="BA29" s="510" t="str">
        <f t="shared" si="24"/>
        <v/>
      </c>
      <c r="BB29" s="88" t="str">
        <f t="shared" si="25"/>
        <v/>
      </c>
      <c r="BC29" s="1060" t="str">
        <f t="shared" si="26"/>
        <v/>
      </c>
      <c r="BD29" s="595" t="str">
        <f t="shared" si="106"/>
        <v/>
      </c>
      <c r="BE29" s="595" t="str">
        <f t="shared" si="107"/>
        <v/>
      </c>
      <c r="BF29" s="74" t="str">
        <f t="shared" si="27"/>
        <v/>
      </c>
      <c r="BG29" s="87" t="str">
        <f>IF(OR($BE29="",$BH29="",$BF29=""),"",$BH29+$BF29)</f>
        <v/>
      </c>
      <c r="BH29" s="88" t="str">
        <f t="shared" si="28"/>
        <v/>
      </c>
      <c r="BI29" s="89">
        <f t="shared" si="29"/>
        <v>0</v>
      </c>
      <c r="BJ29" s="510" t="str">
        <f t="shared" ref="BJ29:BJ86" si="357">IF(OR($BE29="",COUNTIF($BD$27:$BD$86,$BE29)=0),"",MATCH($BE29,$BD$27:$BD$86,0))</f>
        <v/>
      </c>
      <c r="BK29" s="532">
        <f t="shared" si="30"/>
        <v>0</v>
      </c>
      <c r="BL29" s="91">
        <f t="shared" si="108"/>
        <v>0</v>
      </c>
      <c r="BM29" s="91" t="str">
        <f t="shared" si="31"/>
        <v/>
      </c>
      <c r="BN29" s="91" t="str">
        <f t="shared" si="32"/>
        <v/>
      </c>
      <c r="BO29" s="91" t="str">
        <f t="shared" si="33"/>
        <v/>
      </c>
      <c r="BP29" s="91" t="str">
        <f t="shared" si="34"/>
        <v/>
      </c>
      <c r="BQ29" s="91" t="str">
        <f t="shared" si="35"/>
        <v/>
      </c>
      <c r="BR29" s="91" t="str">
        <f t="shared" si="36"/>
        <v/>
      </c>
      <c r="BS29" s="91" t="str">
        <f t="shared" si="37"/>
        <v/>
      </c>
      <c r="BT29" s="91" t="str">
        <f t="shared" si="38"/>
        <v/>
      </c>
      <c r="BU29" s="91" t="str">
        <f t="shared" si="39"/>
        <v/>
      </c>
      <c r="BV29" s="91" t="str">
        <f t="shared" si="40"/>
        <v/>
      </c>
      <c r="BW29" s="91" t="str">
        <f t="shared" si="41"/>
        <v/>
      </c>
      <c r="BX29" s="91" t="str">
        <f t="shared" si="42"/>
        <v/>
      </c>
      <c r="BY29" s="91" t="str">
        <f t="shared" si="43"/>
        <v/>
      </c>
      <c r="BZ29" s="91" t="str">
        <f t="shared" si="44"/>
        <v/>
      </c>
      <c r="CA29" s="91" t="str">
        <f t="shared" si="45"/>
        <v/>
      </c>
      <c r="CB29" s="91" t="str">
        <f t="shared" si="46"/>
        <v/>
      </c>
      <c r="CC29" s="91" t="str">
        <f t="shared" si="47"/>
        <v/>
      </c>
      <c r="CD29" s="91" t="str">
        <f t="shared" si="48"/>
        <v/>
      </c>
      <c r="CE29" s="91" t="str">
        <f t="shared" si="49"/>
        <v/>
      </c>
      <c r="CF29" s="91" t="str">
        <f t="shared" si="50"/>
        <v/>
      </c>
      <c r="CG29" s="91" t="str">
        <f t="shared" si="109"/>
        <v/>
      </c>
      <c r="CH29" s="91" t="str">
        <f t="shared" si="110"/>
        <v/>
      </c>
      <c r="CI29" s="91" t="str">
        <f t="shared" si="111"/>
        <v/>
      </c>
      <c r="CJ29" s="91" t="str">
        <f t="shared" si="112"/>
        <v/>
      </c>
      <c r="CK29" s="91" t="str">
        <f t="shared" si="113"/>
        <v/>
      </c>
      <c r="CL29" s="91" t="str">
        <f t="shared" si="114"/>
        <v/>
      </c>
      <c r="CM29" s="91" t="str">
        <f t="shared" si="115"/>
        <v/>
      </c>
      <c r="CN29" s="91" t="str">
        <f t="shared" si="116"/>
        <v/>
      </c>
      <c r="CO29" s="91" t="str">
        <f t="shared" si="117"/>
        <v/>
      </c>
      <c r="CP29" s="91" t="str">
        <f t="shared" si="118"/>
        <v/>
      </c>
      <c r="CQ29" s="91" t="str">
        <f t="shared" si="119"/>
        <v/>
      </c>
      <c r="CR29" s="91" t="str">
        <f t="shared" si="120"/>
        <v/>
      </c>
      <c r="CS29" s="91" t="str">
        <f t="shared" si="121"/>
        <v/>
      </c>
      <c r="CT29" s="91" t="str">
        <f t="shared" si="122"/>
        <v/>
      </c>
      <c r="CU29" s="91" t="str">
        <f t="shared" si="123"/>
        <v/>
      </c>
      <c r="CV29" s="91" t="str">
        <f t="shared" si="124"/>
        <v/>
      </c>
      <c r="CW29" s="91" t="str">
        <f t="shared" si="125"/>
        <v/>
      </c>
      <c r="CX29" s="91" t="str">
        <f t="shared" si="126"/>
        <v/>
      </c>
      <c r="CY29" s="91" t="str">
        <f t="shared" si="127"/>
        <v/>
      </c>
      <c r="CZ29" s="91" t="str">
        <f t="shared" si="128"/>
        <v/>
      </c>
      <c r="DA29" s="91" t="str">
        <f t="shared" si="129"/>
        <v/>
      </c>
      <c r="DB29" s="91" t="str">
        <f t="shared" si="130"/>
        <v/>
      </c>
      <c r="DC29" s="91" t="str">
        <f t="shared" si="131"/>
        <v/>
      </c>
      <c r="DD29" s="91" t="str">
        <f t="shared" si="132"/>
        <v/>
      </c>
      <c r="DE29" s="91" t="str">
        <f t="shared" si="133"/>
        <v/>
      </c>
      <c r="DF29" s="91" t="str">
        <f t="shared" si="134"/>
        <v/>
      </c>
      <c r="DG29" s="91" t="str">
        <f t="shared" si="135"/>
        <v/>
      </c>
      <c r="DH29" s="91" t="str">
        <f t="shared" si="136"/>
        <v/>
      </c>
      <c r="DI29" s="91" t="str">
        <f t="shared" si="137"/>
        <v/>
      </c>
      <c r="DJ29" s="91" t="str">
        <f t="shared" si="138"/>
        <v/>
      </c>
      <c r="DK29" s="91" t="str">
        <f t="shared" si="139"/>
        <v/>
      </c>
      <c r="DL29" s="91" t="str">
        <f t="shared" si="140"/>
        <v/>
      </c>
      <c r="DM29" s="91" t="str">
        <f t="shared" si="141"/>
        <v/>
      </c>
      <c r="DN29" s="91" t="str">
        <f t="shared" si="142"/>
        <v/>
      </c>
      <c r="DO29" s="91" t="str">
        <f t="shared" si="143"/>
        <v/>
      </c>
      <c r="DP29" s="91" t="str">
        <f t="shared" si="144"/>
        <v/>
      </c>
      <c r="DQ29" s="91" t="str">
        <f t="shared" si="145"/>
        <v/>
      </c>
      <c r="DR29" s="91" t="str">
        <f t="shared" si="146"/>
        <v/>
      </c>
      <c r="DS29" s="91" t="str">
        <f t="shared" si="147"/>
        <v/>
      </c>
      <c r="DT29" s="91" t="str">
        <f t="shared" si="148"/>
        <v/>
      </c>
      <c r="DU29" s="236" t="str">
        <f t="shared" si="149"/>
        <v/>
      </c>
      <c r="DV29" s="660" t="str">
        <f t="shared" si="150"/>
        <v>0</v>
      </c>
      <c r="DW29" s="659">
        <f t="shared" si="151"/>
        <v>0</v>
      </c>
      <c r="DX29" s="236" t="str">
        <f t="shared" ref="DX29:DX46" si="358">IF(OR(H29="",DZ29=""),"NA",IF(AND(H29&lt;DY29,DY29&lt;&gt;""),E29,"NA"))</f>
        <v>NA</v>
      </c>
      <c r="DY29" s="236" t="str">
        <f t="shared" ref="DY29:DY86" si="359">IF(DZ29="","",LOOKUP(DZ29,$GU$27:$GU$86,$DU$27:$DU$86))</f>
        <v/>
      </c>
      <c r="DZ29" s="236" t="str">
        <f t="shared" ref="DZ29:DZ86" si="360">IF(EM29="","",IFERROR(MATCH(EM29,$HE$27:$HE$86,0),""))</f>
        <v/>
      </c>
      <c r="EA29" s="659" t="str">
        <f t="shared" si="152"/>
        <v/>
      </c>
      <c r="EB29" s="594">
        <v>3</v>
      </c>
      <c r="EC29" s="816" t="str">
        <f t="shared" ref="EC29:EC86" si="361">IF(ED29="","",IF(ED29&gt;=1,"c","nc"))</f>
        <v/>
      </c>
      <c r="ED29" s="817" t="str">
        <f t="shared" ref="ED29:ED86" si="362">IF(EM29="","",COUNTIF($EM$19:$GT$19,EM29))</f>
        <v/>
      </c>
      <c r="EE29" s="818" t="str">
        <f t="shared" si="153"/>
        <v/>
      </c>
      <c r="EF29" s="819" t="str">
        <f t="shared" si="51"/>
        <v/>
      </c>
      <c r="EG29" s="595" t="str">
        <f t="shared" si="154"/>
        <v/>
      </c>
      <c r="EH29" s="595" t="str">
        <f t="shared" si="155"/>
        <v/>
      </c>
      <c r="EI29" s="651" t="str">
        <f t="shared" ref="EI29:EI86" si="363">IF(OR(EJ29="",EJ29=0),"",COUNTIF($EM$27:$GT$86,EJ29))</f>
        <v/>
      </c>
      <c r="EJ29" s="528" t="str">
        <f t="shared" si="156"/>
        <v/>
      </c>
      <c r="EK29" s="236" t="str">
        <f t="shared" ref="EK29:EK86" si="364">IF($GT$26-COUNTBLANK(EM29:GT29)=0,"",$GT$26-COUNTBLANK(EM29:GT29))</f>
        <v/>
      </c>
      <c r="EL29" s="528" t="str">
        <f t="shared" si="157"/>
        <v/>
      </c>
      <c r="EM29" s="771" t="str">
        <f t="shared" si="158"/>
        <v/>
      </c>
      <c r="EN29" s="90" t="str">
        <f t="shared" si="159"/>
        <v/>
      </c>
      <c r="EO29" s="90" t="str">
        <f t="shared" si="160"/>
        <v/>
      </c>
      <c r="EP29" s="90" t="str">
        <f t="shared" si="161"/>
        <v/>
      </c>
      <c r="EQ29" s="90" t="str">
        <f t="shared" si="162"/>
        <v/>
      </c>
      <c r="ER29" s="90" t="str">
        <f t="shared" si="163"/>
        <v/>
      </c>
      <c r="ES29" s="90" t="str">
        <f t="shared" si="164"/>
        <v/>
      </c>
      <c r="ET29" s="90" t="str">
        <f t="shared" si="165"/>
        <v/>
      </c>
      <c r="EU29" s="90" t="str">
        <f t="shared" si="166"/>
        <v/>
      </c>
      <c r="EV29" s="90" t="str">
        <f t="shared" si="167"/>
        <v/>
      </c>
      <c r="EW29" s="90" t="str">
        <f t="shared" si="168"/>
        <v/>
      </c>
      <c r="EX29" s="90" t="str">
        <f t="shared" si="169"/>
        <v/>
      </c>
      <c r="EY29" s="90" t="str">
        <f t="shared" si="170"/>
        <v/>
      </c>
      <c r="EZ29" s="90" t="str">
        <f t="shared" si="171"/>
        <v/>
      </c>
      <c r="FA29" s="90" t="str">
        <f t="shared" si="172"/>
        <v/>
      </c>
      <c r="FB29" s="90" t="str">
        <f t="shared" si="173"/>
        <v/>
      </c>
      <c r="FC29" s="90" t="str">
        <f t="shared" si="174"/>
        <v/>
      </c>
      <c r="FD29" s="90" t="str">
        <f t="shared" si="175"/>
        <v/>
      </c>
      <c r="FE29" s="90" t="str">
        <f t="shared" si="176"/>
        <v/>
      </c>
      <c r="FF29" s="90" t="str">
        <f t="shared" si="177"/>
        <v/>
      </c>
      <c r="FG29" s="90" t="str">
        <f t="shared" si="52"/>
        <v/>
      </c>
      <c r="FH29" s="90" t="str">
        <f t="shared" si="53"/>
        <v/>
      </c>
      <c r="FI29" s="90" t="str">
        <f t="shared" si="54"/>
        <v/>
      </c>
      <c r="FJ29" s="90" t="str">
        <f t="shared" si="55"/>
        <v/>
      </c>
      <c r="FK29" s="90" t="str">
        <f t="shared" si="56"/>
        <v/>
      </c>
      <c r="FL29" s="90" t="str">
        <f t="shared" si="57"/>
        <v/>
      </c>
      <c r="FM29" s="90" t="str">
        <f t="shared" si="58"/>
        <v/>
      </c>
      <c r="FN29" s="90" t="str">
        <f t="shared" si="59"/>
        <v/>
      </c>
      <c r="FO29" s="90" t="str">
        <f t="shared" si="60"/>
        <v/>
      </c>
      <c r="FP29" s="90" t="str">
        <f t="shared" si="61"/>
        <v/>
      </c>
      <c r="FQ29" s="90" t="str">
        <f t="shared" si="62"/>
        <v/>
      </c>
      <c r="FR29" s="90" t="str">
        <f t="shared" si="63"/>
        <v/>
      </c>
      <c r="FS29" s="90" t="str">
        <f t="shared" si="64"/>
        <v/>
      </c>
      <c r="FT29" s="90" t="str">
        <f t="shared" si="65"/>
        <v/>
      </c>
      <c r="FU29" s="90" t="str">
        <f t="shared" si="66"/>
        <v/>
      </c>
      <c r="FV29" s="90" t="str">
        <f t="shared" si="67"/>
        <v/>
      </c>
      <c r="FW29" s="90" t="str">
        <f t="shared" si="68"/>
        <v/>
      </c>
      <c r="FX29" s="90" t="str">
        <f t="shared" si="69"/>
        <v/>
      </c>
      <c r="FY29" s="90" t="str">
        <f t="shared" si="70"/>
        <v/>
      </c>
      <c r="FZ29" s="90" t="str">
        <f t="shared" si="71"/>
        <v/>
      </c>
      <c r="GA29" s="90" t="str">
        <f t="shared" si="72"/>
        <v/>
      </c>
      <c r="GB29" s="90" t="str">
        <f t="shared" si="73"/>
        <v/>
      </c>
      <c r="GC29" s="90" t="str">
        <f t="shared" si="74"/>
        <v/>
      </c>
      <c r="GD29" s="90" t="str">
        <f t="shared" si="75"/>
        <v/>
      </c>
      <c r="GE29" s="90" t="str">
        <f t="shared" si="76"/>
        <v/>
      </c>
      <c r="GF29" s="90" t="str">
        <f t="shared" si="77"/>
        <v/>
      </c>
      <c r="GG29" s="90" t="str">
        <f t="shared" si="78"/>
        <v/>
      </c>
      <c r="GH29" s="90" t="str">
        <f t="shared" si="79"/>
        <v/>
      </c>
      <c r="GI29" s="90" t="str">
        <f t="shared" si="80"/>
        <v/>
      </c>
      <c r="GJ29" s="90" t="str">
        <f t="shared" si="81"/>
        <v/>
      </c>
      <c r="GK29" s="90" t="str">
        <f t="shared" si="82"/>
        <v/>
      </c>
      <c r="GL29" s="90" t="str">
        <f t="shared" si="83"/>
        <v/>
      </c>
      <c r="GM29" s="90" t="str">
        <f t="shared" si="84"/>
        <v/>
      </c>
      <c r="GN29" s="90" t="str">
        <f t="shared" si="85"/>
        <v/>
      </c>
      <c r="GO29" s="90" t="str">
        <f t="shared" si="86"/>
        <v/>
      </c>
      <c r="GP29" s="90" t="str">
        <f t="shared" si="87"/>
        <v/>
      </c>
      <c r="GQ29" s="90" t="str">
        <f t="shared" si="88"/>
        <v/>
      </c>
      <c r="GR29" s="90" t="str">
        <f t="shared" si="89"/>
        <v/>
      </c>
      <c r="GS29" s="90" t="str">
        <f t="shared" si="90"/>
        <v/>
      </c>
      <c r="GT29" s="90" t="str">
        <f t="shared" si="91"/>
        <v/>
      </c>
      <c r="GU29" s="594">
        <v>3</v>
      </c>
      <c r="GV29" s="137" t="str">
        <f t="shared" ref="GV29:GV34" si="365">IF($GY$87=1,GX29,IF(AND(GX29="Crítico",$GY$87&gt;1,HC93=$HC$90),"Crítico",HA29))</f>
        <v/>
      </c>
      <c r="GW29" s="138" t="str">
        <f t="shared" ref="GW29:GW34" si="366">IF(GV29="","",1)</f>
        <v/>
      </c>
      <c r="GX29" s="81" t="str">
        <f t="shared" ref="GX29:GX43" si="367">IF(OR(GZ29="",GZ29=0),"",IF(GZ29=$GZ$26,"Crítico",""))</f>
        <v/>
      </c>
      <c r="GY29" s="138" t="str">
        <f t="shared" ref="GY29:GY43" si="368">IF(GX29="","",1)</f>
        <v/>
      </c>
      <c r="GZ29" s="15">
        <f t="shared" ref="GZ29:GZ86" si="369">HC29+HC93</f>
        <v>0</v>
      </c>
      <c r="HA29" s="81" t="str">
        <f t="shared" ref="HA29:HA86" si="370">IF(OR(HC29="",HC29=0),"",IF(HC29=$HC$26,"Crítico",""))</f>
        <v/>
      </c>
      <c r="HB29" s="127" t="str">
        <f t="shared" ref="HB29:HB37" si="371">IF(HA29="","",1)</f>
        <v/>
      </c>
      <c r="HC29" s="15">
        <f t="shared" si="178"/>
        <v>0</v>
      </c>
      <c r="HD29" s="582">
        <f>IF($J29="",0,$J29)</f>
        <v>0</v>
      </c>
      <c r="HE29" s="577">
        <f t="shared" si="92"/>
        <v>0</v>
      </c>
      <c r="HF29" s="566">
        <f t="shared" si="93"/>
        <v>0</v>
      </c>
      <c r="HG29" s="16">
        <f t="shared" si="179"/>
        <v>0</v>
      </c>
      <c r="HH29" s="17" t="str">
        <f t="shared" ref="HH29:HH86" si="372">IF(HF29=0,"",HE29)</f>
        <v/>
      </c>
      <c r="HI29" s="510" t="str">
        <f t="shared" ref="HI29:HI86" si="373">IF(OR(HH29=0,COUNTIF($HF$27:$HF$86,HH29)=0),"",MATCH(HH29,$HF$27:$HF$86,0))</f>
        <v/>
      </c>
      <c r="HJ29" s="517">
        <f t="shared" ref="HJ29:HJ85" si="374">IF(HI29="",0,LOOKUP(HI29,$GU$27:$GU$86,$HD$27:$HD$86))</f>
        <v>0</v>
      </c>
      <c r="HK29" s="510" t="str">
        <f t="shared" si="180"/>
        <v/>
      </c>
      <c r="HL29" s="522" t="str">
        <f t="shared" ref="HL29:HL86" si="375">IF(HK29="","",LOOKUP(HK29,$GU$27:$GU$86,$HE$27:$HE$86))</f>
        <v/>
      </c>
      <c r="HM29" s="510" t="str">
        <f t="shared" si="181"/>
        <v/>
      </c>
      <c r="HN29" s="517">
        <f t="shared" si="182"/>
        <v>0</v>
      </c>
      <c r="HO29" s="510" t="str">
        <f t="shared" si="183"/>
        <v/>
      </c>
      <c r="HP29" s="522" t="str">
        <f t="shared" ref="HP29:HP86" si="376">IF(HO29="","",LOOKUP(HO29,$GU$27:$GU$86,$HE$27:$HE$86))</f>
        <v/>
      </c>
      <c r="HQ29" s="510" t="str">
        <f t="shared" si="184"/>
        <v/>
      </c>
      <c r="HR29" s="517">
        <f t="shared" si="185"/>
        <v>0</v>
      </c>
      <c r="HS29" s="510" t="str">
        <f t="shared" si="186"/>
        <v/>
      </c>
      <c r="HT29" s="522" t="str">
        <f t="shared" ref="HT29:HT86" si="377">IF(HS29="","",LOOKUP(HS29,$GU$27:$GU$86,$HE$27:$HE$86))</f>
        <v/>
      </c>
      <c r="HU29" s="510" t="str">
        <f t="shared" si="187"/>
        <v/>
      </c>
      <c r="HV29" s="517">
        <f t="shared" si="188"/>
        <v>0</v>
      </c>
      <c r="HW29" s="510" t="str">
        <f t="shared" si="189"/>
        <v/>
      </c>
      <c r="HX29" s="522" t="str">
        <f t="shared" ref="HX29:HX86" si="378">IF(HW29="","",LOOKUP(HW29,$GU$27:$GU$86,$HE$27:$HE$86))</f>
        <v/>
      </c>
      <c r="HY29" s="510" t="str">
        <f t="shared" si="190"/>
        <v/>
      </c>
      <c r="HZ29" s="517">
        <f t="shared" si="191"/>
        <v>0</v>
      </c>
      <c r="IA29" s="510" t="str">
        <f t="shared" si="192"/>
        <v/>
      </c>
      <c r="IB29" s="522" t="str">
        <f t="shared" ref="IB29:IB86" si="379">IF(IA29="","",LOOKUP(IA29,$GU$27:$GU$86,$HE$27:$HE$86))</f>
        <v/>
      </c>
      <c r="IC29" s="510" t="str">
        <f t="shared" si="193"/>
        <v/>
      </c>
      <c r="ID29" s="517">
        <f t="shared" si="194"/>
        <v>0</v>
      </c>
      <c r="IE29" s="510" t="str">
        <f t="shared" si="195"/>
        <v/>
      </c>
      <c r="IF29" s="522" t="str">
        <f t="shared" ref="IF29:IF86" si="380">IF(IE29="","",LOOKUP(IE29,$GU$27:$GU$86,$HE$27:$HE$86))</f>
        <v/>
      </c>
      <c r="IG29" s="510" t="str">
        <f t="shared" si="196"/>
        <v/>
      </c>
      <c r="IH29" s="517">
        <f t="shared" si="197"/>
        <v>0</v>
      </c>
      <c r="II29" s="510" t="str">
        <f t="shared" si="198"/>
        <v/>
      </c>
      <c r="IJ29" s="522" t="str">
        <f t="shared" ref="IJ29:IJ86" si="381">IF(II29="","",LOOKUP(II29,$GU$27:$GU$86,$HE$27:$HE$86))</f>
        <v/>
      </c>
      <c r="IK29" s="510" t="str">
        <f t="shared" si="199"/>
        <v/>
      </c>
      <c r="IL29" s="517">
        <f t="shared" si="200"/>
        <v>0</v>
      </c>
      <c r="IM29" s="510" t="str">
        <f t="shared" si="201"/>
        <v/>
      </c>
      <c r="IN29" s="522" t="str">
        <f t="shared" ref="IN29:IN86" si="382">IF(IM29="","",LOOKUP(IM29,$GU$27:$GU$86,$HE$27:$HE$86))</f>
        <v/>
      </c>
      <c r="IO29" s="510" t="str">
        <f t="shared" si="202"/>
        <v/>
      </c>
      <c r="IP29" s="517">
        <f t="shared" si="203"/>
        <v>0</v>
      </c>
      <c r="IQ29" s="510" t="str">
        <f t="shared" si="204"/>
        <v/>
      </c>
      <c r="IR29" s="522" t="str">
        <f t="shared" ref="IR29:IR86" si="383">IF(IQ29="","",LOOKUP(IQ29,$GU$27:$GU$86,$HE$27:$HE$86))</f>
        <v/>
      </c>
      <c r="IS29" s="510" t="str">
        <f t="shared" si="205"/>
        <v/>
      </c>
      <c r="IT29" s="517">
        <f t="shared" si="206"/>
        <v>0</v>
      </c>
      <c r="IU29" s="510" t="str">
        <f t="shared" si="207"/>
        <v/>
      </c>
      <c r="IV29" s="522" t="str">
        <f t="shared" ref="IV29:IV86" si="384">IF(IU29="","",LOOKUP(IU29,$GU$27:$GU$86,$HE$27:$HE$86))</f>
        <v/>
      </c>
      <c r="IW29" s="510" t="str">
        <f t="shared" si="208"/>
        <v/>
      </c>
      <c r="IX29" s="517">
        <f t="shared" si="209"/>
        <v>0</v>
      </c>
      <c r="IY29" s="510" t="str">
        <f t="shared" si="210"/>
        <v/>
      </c>
      <c r="IZ29" s="522" t="str">
        <f t="shared" ref="IZ29:IZ86" si="385">IF(IY29="","",LOOKUP(IY29,$GU$27:$GU$86,$HE$27:$HE$86))</f>
        <v/>
      </c>
      <c r="JA29" s="510" t="str">
        <f t="shared" si="211"/>
        <v/>
      </c>
      <c r="JB29" s="517">
        <f t="shared" si="212"/>
        <v>0</v>
      </c>
      <c r="JC29" s="510" t="str">
        <f t="shared" si="213"/>
        <v/>
      </c>
      <c r="JD29" s="522" t="str">
        <f t="shared" ref="JD29:JD86" si="386">IF(JC29="","",LOOKUP(JC29,$GU$27:$GU$86,$HE$27:$HE$86))</f>
        <v/>
      </c>
      <c r="JE29" s="510" t="str">
        <f t="shared" si="214"/>
        <v/>
      </c>
      <c r="JF29" s="517">
        <f t="shared" si="215"/>
        <v>0</v>
      </c>
      <c r="JG29" s="510" t="str">
        <f t="shared" si="216"/>
        <v/>
      </c>
      <c r="JH29" s="522" t="str">
        <f t="shared" ref="JH29:JH86" si="387">IF(JG29="","",LOOKUP(JG29,$GU$27:$GU$86,$HE$27:$HE$86))</f>
        <v/>
      </c>
      <c r="JI29" s="510" t="str">
        <f t="shared" si="217"/>
        <v/>
      </c>
      <c r="JJ29" s="517">
        <f t="shared" si="218"/>
        <v>0</v>
      </c>
      <c r="JK29" s="510" t="str">
        <f t="shared" si="219"/>
        <v/>
      </c>
      <c r="JL29" s="522" t="str">
        <f t="shared" ref="JL29:JL86" si="388">IF(JK29="","",LOOKUP(JK29,$GU$27:$GU$86,$HE$27:$HE$86))</f>
        <v/>
      </c>
      <c r="JM29" s="510" t="str">
        <f t="shared" si="220"/>
        <v/>
      </c>
      <c r="JN29" s="517">
        <f t="shared" si="221"/>
        <v>0</v>
      </c>
      <c r="JO29" s="510" t="str">
        <f t="shared" si="222"/>
        <v/>
      </c>
      <c r="JP29" s="522" t="str">
        <f t="shared" ref="JP29:JP86" si="389">IF(JO29="","",LOOKUP(JO29,$GU$27:$GU$86,$HE$27:$HE$86))</f>
        <v/>
      </c>
      <c r="JQ29" s="510" t="str">
        <f t="shared" si="223"/>
        <v/>
      </c>
      <c r="JR29" s="517">
        <f t="shared" si="224"/>
        <v>0</v>
      </c>
      <c r="JS29" s="510" t="str">
        <f t="shared" si="225"/>
        <v/>
      </c>
      <c r="JT29" s="522" t="str">
        <f t="shared" ref="JT29:JT86" si="390">IF(JS29="","",LOOKUP(JS29,$GU$27:$GU$86,$HE$27:$HE$86))</f>
        <v/>
      </c>
      <c r="JU29" s="510" t="str">
        <f t="shared" si="226"/>
        <v/>
      </c>
      <c r="JV29" s="517">
        <f t="shared" si="227"/>
        <v>0</v>
      </c>
      <c r="JW29" s="510" t="str">
        <f t="shared" si="228"/>
        <v/>
      </c>
      <c r="JX29" s="522" t="str">
        <f t="shared" ref="JX29:JX86" si="391">IF(JW29="","",LOOKUP(JW29,$GU$27:$GU$86,$HE$27:$HE$86))</f>
        <v/>
      </c>
      <c r="JY29" s="510" t="str">
        <f t="shared" si="229"/>
        <v/>
      </c>
      <c r="JZ29" s="517">
        <f t="shared" si="230"/>
        <v>0</v>
      </c>
      <c r="KA29" s="510" t="str">
        <f t="shared" si="231"/>
        <v/>
      </c>
      <c r="KB29" s="522" t="str">
        <f t="shared" ref="KB29:KB86" si="392">IF(KA29="","",LOOKUP(KA29,$GU$27:$GU$86,$HE$27:$HE$86))</f>
        <v/>
      </c>
      <c r="KC29" s="510" t="str">
        <f t="shared" si="232"/>
        <v/>
      </c>
      <c r="KD29" s="517">
        <f t="shared" si="233"/>
        <v>0</v>
      </c>
      <c r="KE29" s="510" t="str">
        <f t="shared" si="234"/>
        <v/>
      </c>
      <c r="KF29" s="522" t="str">
        <f t="shared" ref="KF29:KF86" si="393">IF(KE29="","",LOOKUP(KE29,$GU$27:$GU$86,$HE$27:$HE$86))</f>
        <v/>
      </c>
      <c r="KG29" s="510" t="str">
        <f t="shared" si="235"/>
        <v/>
      </c>
      <c r="KH29" s="517">
        <f t="shared" si="236"/>
        <v>0</v>
      </c>
      <c r="KI29" s="510" t="str">
        <f t="shared" si="237"/>
        <v/>
      </c>
      <c r="KJ29" s="522" t="str">
        <f t="shared" ref="KJ29:KJ86" si="394">IF(KI29="","",LOOKUP(KI29,$GU$27:$GU$86,$HE$27:$HE$86))</f>
        <v/>
      </c>
      <c r="KK29" s="510" t="str">
        <f t="shared" si="238"/>
        <v/>
      </c>
      <c r="KL29" s="517">
        <f t="shared" si="239"/>
        <v>0</v>
      </c>
      <c r="KM29" s="510" t="str">
        <f t="shared" si="240"/>
        <v/>
      </c>
      <c r="KN29" s="522" t="str">
        <f t="shared" ref="KN29:KN86" si="395">IF(KM29="","",LOOKUP(KM29,$GU$27:$GU$86,$HE$27:$HE$86))</f>
        <v/>
      </c>
      <c r="KO29" s="510" t="str">
        <f t="shared" si="241"/>
        <v/>
      </c>
      <c r="KP29" s="517">
        <f t="shared" si="242"/>
        <v>0</v>
      </c>
      <c r="KQ29" s="510" t="str">
        <f t="shared" si="243"/>
        <v/>
      </c>
      <c r="KR29" s="522" t="str">
        <f t="shared" ref="KR29:KR86" si="396">IF(KQ29="","",LOOKUP(KQ29,$GU$27:$GU$86,$HE$27:$HE$86))</f>
        <v/>
      </c>
      <c r="KS29" s="510" t="str">
        <f t="shared" si="244"/>
        <v/>
      </c>
      <c r="KT29" s="517">
        <f t="shared" si="245"/>
        <v>0</v>
      </c>
      <c r="KU29" s="510" t="str">
        <f t="shared" si="246"/>
        <v/>
      </c>
      <c r="KV29" s="522" t="str">
        <f t="shared" ref="KV29:KV86" si="397">IF(KU29="","",LOOKUP(KU29,$GU$27:$GU$86,$HE$27:$HE$86))</f>
        <v/>
      </c>
      <c r="KW29" s="510" t="str">
        <f t="shared" si="247"/>
        <v/>
      </c>
      <c r="KX29" s="517">
        <f t="shared" si="248"/>
        <v>0</v>
      </c>
      <c r="KY29" s="510" t="str">
        <f t="shared" si="249"/>
        <v/>
      </c>
      <c r="KZ29" s="522" t="str">
        <f t="shared" ref="KZ29:KZ86" si="398">IF(KY29="","",LOOKUP(KY29,$GU$27:$GU$86,$HE$27:$HE$86))</f>
        <v/>
      </c>
      <c r="LA29" s="510" t="str">
        <f t="shared" si="250"/>
        <v/>
      </c>
      <c r="LB29" s="517">
        <f t="shared" si="251"/>
        <v>0</v>
      </c>
      <c r="LC29" s="510" t="str">
        <f t="shared" si="252"/>
        <v/>
      </c>
      <c r="LD29" s="522" t="str">
        <f t="shared" ref="LD29:LD86" si="399">IF(LC29="","",LOOKUP(LC29,$GU$27:$GU$86,$HE$27:$HE$86))</f>
        <v/>
      </c>
      <c r="LE29" s="510" t="str">
        <f t="shared" si="253"/>
        <v/>
      </c>
      <c r="LF29" s="517">
        <f t="shared" si="254"/>
        <v>0</v>
      </c>
      <c r="LG29" s="510" t="str">
        <f t="shared" si="255"/>
        <v/>
      </c>
      <c r="LH29" s="522" t="str">
        <f t="shared" ref="LH29:LH86" si="400">IF(LG29="","",LOOKUP(LG29,$GU$27:$GU$86,$HE$27:$HE$86))</f>
        <v/>
      </c>
      <c r="LI29" s="510" t="str">
        <f t="shared" si="256"/>
        <v/>
      </c>
      <c r="LJ29" s="517">
        <f t="shared" si="257"/>
        <v>0</v>
      </c>
      <c r="LK29" s="510" t="str">
        <f t="shared" si="258"/>
        <v/>
      </c>
      <c r="LL29" s="522" t="str">
        <f t="shared" ref="LL29:LL86" si="401">IF(LK29="","",LOOKUP(LK29,$GU$27:$GU$86,$HE$27:$HE$86))</f>
        <v/>
      </c>
      <c r="LM29" s="510" t="str">
        <f t="shared" si="259"/>
        <v/>
      </c>
      <c r="LN29" s="517">
        <f t="shared" si="260"/>
        <v>0</v>
      </c>
      <c r="LO29" s="510" t="str">
        <f t="shared" si="261"/>
        <v/>
      </c>
      <c r="LP29" s="522" t="str">
        <f t="shared" ref="LP29:LP86" si="402">IF(LO29="","",LOOKUP(LO29,$GU$27:$GU$86,$HE$27:$HE$86))</f>
        <v/>
      </c>
      <c r="LQ29" s="510" t="str">
        <f t="shared" si="262"/>
        <v/>
      </c>
      <c r="LR29" s="517">
        <f t="shared" si="263"/>
        <v>0</v>
      </c>
      <c r="LS29" s="510" t="str">
        <f t="shared" si="264"/>
        <v/>
      </c>
      <c r="LT29" s="522" t="str">
        <f t="shared" ref="LT29:LT86" si="403">IF(LS29="","",LOOKUP(LS29,$GU$27:$GU$86,$HE$27:$HE$86))</f>
        <v/>
      </c>
      <c r="LU29" s="510" t="str">
        <f t="shared" si="265"/>
        <v/>
      </c>
      <c r="LV29" s="517">
        <f t="shared" si="266"/>
        <v>0</v>
      </c>
      <c r="LW29" s="510" t="str">
        <f t="shared" si="267"/>
        <v/>
      </c>
      <c r="LX29" s="522" t="str">
        <f t="shared" ref="LX29:LX86" si="404">IF(LW29="","",LOOKUP(LW29,$GU$27:$GU$86,$HE$27:$HE$86))</f>
        <v/>
      </c>
      <c r="LY29" s="510" t="str">
        <f t="shared" si="268"/>
        <v/>
      </c>
      <c r="LZ29" s="517">
        <f t="shared" si="269"/>
        <v>0</v>
      </c>
      <c r="MA29" s="510" t="str">
        <f t="shared" si="270"/>
        <v/>
      </c>
      <c r="MB29" s="522" t="str">
        <f t="shared" ref="MB29:MB86" si="405">IF(MA29="","",LOOKUP(MA29,$GU$27:$GU$86,$HE$27:$HE$86))</f>
        <v/>
      </c>
      <c r="MC29" s="510" t="str">
        <f t="shared" si="271"/>
        <v/>
      </c>
      <c r="MD29" s="517">
        <f t="shared" si="272"/>
        <v>0</v>
      </c>
      <c r="ME29" s="510" t="str">
        <f t="shared" si="273"/>
        <v/>
      </c>
      <c r="MF29" s="522" t="str">
        <f t="shared" ref="MF29:MF86" si="406">IF(ME29="","",LOOKUP(ME29,$GU$27:$GU$86,$HE$27:$HE$86))</f>
        <v/>
      </c>
      <c r="MG29" s="510" t="str">
        <f t="shared" si="274"/>
        <v/>
      </c>
      <c r="MH29" s="517">
        <f t="shared" si="275"/>
        <v>0</v>
      </c>
      <c r="MI29" s="510" t="str">
        <f t="shared" si="276"/>
        <v/>
      </c>
      <c r="MJ29" s="522" t="str">
        <f t="shared" ref="MJ29:MJ86" si="407">IF(MI29="","",LOOKUP(MI29,$GU$27:$GU$86,$HE$27:$HE$86))</f>
        <v/>
      </c>
      <c r="MK29" s="510" t="str">
        <f t="shared" si="277"/>
        <v/>
      </c>
      <c r="ML29" s="517">
        <f t="shared" si="278"/>
        <v>0</v>
      </c>
      <c r="MM29" s="510" t="str">
        <f t="shared" si="279"/>
        <v/>
      </c>
      <c r="MN29" s="522" t="str">
        <f t="shared" ref="MN29:MN86" si="408">IF(MM29="","",LOOKUP(MM29,$GU$27:$GU$86,$HE$27:$HE$86))</f>
        <v/>
      </c>
      <c r="MO29" s="510" t="str">
        <f t="shared" si="280"/>
        <v/>
      </c>
      <c r="MP29" s="517">
        <f t="shared" si="281"/>
        <v>0</v>
      </c>
      <c r="MQ29" s="510" t="str">
        <f t="shared" si="282"/>
        <v/>
      </c>
      <c r="MR29" s="522" t="str">
        <f t="shared" ref="MR29:MR86" si="409">IF(MQ29="","",LOOKUP(MQ29,$GU$27:$GU$86,$HE$27:$HE$86))</f>
        <v/>
      </c>
      <c r="MS29" s="510" t="str">
        <f t="shared" si="283"/>
        <v/>
      </c>
      <c r="MT29" s="517">
        <f t="shared" si="284"/>
        <v>0</v>
      </c>
      <c r="MU29" s="510" t="str">
        <f t="shared" si="285"/>
        <v/>
      </c>
      <c r="MV29" s="522" t="str">
        <f t="shared" ref="MV29:MV86" si="410">IF(MU29="","",LOOKUP(MU29,$GU$27:$GU$86,$HE$27:$HE$86))</f>
        <v/>
      </c>
      <c r="MW29" s="510" t="str">
        <f t="shared" si="286"/>
        <v/>
      </c>
      <c r="MX29" s="517">
        <f t="shared" si="287"/>
        <v>0</v>
      </c>
      <c r="MY29" s="510" t="str">
        <f t="shared" si="288"/>
        <v/>
      </c>
      <c r="MZ29" s="522" t="str">
        <f t="shared" ref="MZ29:MZ86" si="411">IF(MY29="","",LOOKUP(MY29,$GU$27:$GU$86,$HE$27:$HE$86))</f>
        <v/>
      </c>
      <c r="NA29" s="510" t="str">
        <f t="shared" si="289"/>
        <v/>
      </c>
      <c r="NB29" s="517">
        <f t="shared" si="290"/>
        <v>0</v>
      </c>
      <c r="NC29" s="510" t="str">
        <f t="shared" si="291"/>
        <v/>
      </c>
      <c r="ND29" s="522" t="str">
        <f t="shared" ref="ND29:ND86" si="412">IF(NC29="","",LOOKUP(NC29,$GU$27:$GU$86,$HE$27:$HE$86))</f>
        <v/>
      </c>
      <c r="NE29" s="510" t="str">
        <f t="shared" si="292"/>
        <v/>
      </c>
      <c r="NF29" s="517">
        <f t="shared" si="293"/>
        <v>0</v>
      </c>
      <c r="NG29" s="510" t="str">
        <f t="shared" si="294"/>
        <v/>
      </c>
      <c r="NH29" s="522" t="str">
        <f t="shared" ref="NH29:NH86" si="413">IF(NG29="","",LOOKUP(NG29,$GU$27:$GU$86,$HE$27:$HE$86))</f>
        <v/>
      </c>
      <c r="NI29" s="510" t="str">
        <f t="shared" si="295"/>
        <v/>
      </c>
      <c r="NJ29" s="517">
        <f t="shared" si="296"/>
        <v>0</v>
      </c>
      <c r="NK29" s="510" t="str">
        <f t="shared" si="297"/>
        <v/>
      </c>
      <c r="NL29" s="522" t="str">
        <f t="shared" ref="NL29:NL86" si="414">IF(NK29="","",LOOKUP(NK29,$GU$27:$GU$86,$HE$27:$HE$86))</f>
        <v/>
      </c>
      <c r="NM29" s="510" t="str">
        <f t="shared" si="298"/>
        <v/>
      </c>
      <c r="NN29" s="517">
        <f t="shared" si="299"/>
        <v>0</v>
      </c>
      <c r="NO29" s="510" t="str">
        <f t="shared" si="300"/>
        <v/>
      </c>
      <c r="NP29" s="522" t="str">
        <f t="shared" ref="NP29:NP86" si="415">IF(NO29="","",LOOKUP(NO29,$GU$27:$GU$86,$HE$27:$HE$86))</f>
        <v/>
      </c>
      <c r="NQ29" s="510" t="str">
        <f t="shared" si="301"/>
        <v/>
      </c>
      <c r="NR29" s="517">
        <f t="shared" si="302"/>
        <v>0</v>
      </c>
      <c r="NS29" s="510" t="str">
        <f t="shared" si="303"/>
        <v/>
      </c>
      <c r="NT29" s="522" t="str">
        <f t="shared" ref="NT29:NT86" si="416">IF(NS29="","",LOOKUP(NS29,$GU$27:$GU$86,$HE$27:$HE$86))</f>
        <v/>
      </c>
      <c r="NU29" s="510" t="str">
        <f t="shared" si="304"/>
        <v/>
      </c>
      <c r="NV29" s="517">
        <f t="shared" si="305"/>
        <v>0</v>
      </c>
      <c r="NW29" s="510" t="str">
        <f t="shared" si="306"/>
        <v/>
      </c>
      <c r="NX29" s="522" t="str">
        <f t="shared" ref="NX29:NX86" si="417">IF(NW29="","",LOOKUP(NW29,$GU$27:$GU$86,$HE$27:$HE$86))</f>
        <v/>
      </c>
      <c r="NY29" s="510" t="str">
        <f t="shared" si="307"/>
        <v/>
      </c>
      <c r="NZ29" s="517">
        <f t="shared" si="308"/>
        <v>0</v>
      </c>
      <c r="OA29" s="510" t="str">
        <f t="shared" si="309"/>
        <v/>
      </c>
      <c r="OB29" s="522" t="str">
        <f t="shared" ref="OB29:OB86" si="418">IF(OA29="","",LOOKUP(OA29,$GU$27:$GU$86,$HE$27:$HE$86))</f>
        <v/>
      </c>
      <c r="OC29" s="510" t="str">
        <f t="shared" si="310"/>
        <v/>
      </c>
      <c r="OD29" s="517">
        <f t="shared" si="311"/>
        <v>0</v>
      </c>
      <c r="OE29" s="510" t="str">
        <f t="shared" si="312"/>
        <v/>
      </c>
      <c r="OF29" s="522" t="str">
        <f t="shared" ref="OF29:OF86" si="419">IF(OE29="","",LOOKUP(OE29,$GU$27:$GU$86,$HE$27:$HE$86))</f>
        <v/>
      </c>
      <c r="OG29" s="510" t="str">
        <f t="shared" si="313"/>
        <v/>
      </c>
      <c r="OH29" s="517">
        <f t="shared" si="314"/>
        <v>0</v>
      </c>
      <c r="OI29" s="510" t="str">
        <f t="shared" si="315"/>
        <v/>
      </c>
      <c r="OJ29" s="522" t="str">
        <f t="shared" ref="OJ29:OJ86" si="420">IF(OI29="","",LOOKUP(OI29,$GU$27:$GU$86,$HE$27:$HE$86))</f>
        <v/>
      </c>
      <c r="OK29" s="510" t="str">
        <f t="shared" si="316"/>
        <v/>
      </c>
      <c r="OL29" s="517">
        <f t="shared" si="317"/>
        <v>0</v>
      </c>
      <c r="OM29" s="510" t="str">
        <f t="shared" si="318"/>
        <v/>
      </c>
      <c r="ON29" s="522" t="str">
        <f t="shared" ref="ON29:ON86" si="421">IF(OM29="","",LOOKUP(OM29,$GU$27:$GU$86,$HE$27:$HE$86))</f>
        <v/>
      </c>
      <c r="OO29" s="510" t="str">
        <f t="shared" si="319"/>
        <v/>
      </c>
      <c r="OP29" s="517">
        <f t="shared" si="320"/>
        <v>0</v>
      </c>
      <c r="OQ29" s="510" t="str">
        <f t="shared" si="321"/>
        <v/>
      </c>
      <c r="OR29" s="522" t="str">
        <f t="shared" ref="OR29:OR86" si="422">IF(OQ29="","",LOOKUP(OQ29,$GU$27:$GU$86,$HE$27:$HE$86))</f>
        <v/>
      </c>
      <c r="OS29" s="510" t="str">
        <f t="shared" si="322"/>
        <v/>
      </c>
      <c r="OT29" s="517">
        <f t="shared" si="323"/>
        <v>0</v>
      </c>
      <c r="OU29" s="510" t="str">
        <f t="shared" si="324"/>
        <v/>
      </c>
      <c r="OV29" s="522" t="str">
        <f t="shared" ref="OV29:OV86" si="423">IF(OU29="","",LOOKUP(OU29,$GU$27:$GU$86,$HE$27:$HE$86))</f>
        <v/>
      </c>
      <c r="OW29" s="510" t="str">
        <f t="shared" si="325"/>
        <v/>
      </c>
      <c r="OX29" s="517">
        <f t="shared" si="326"/>
        <v>0</v>
      </c>
      <c r="OY29" s="510" t="str">
        <f t="shared" si="327"/>
        <v/>
      </c>
      <c r="OZ29" s="522" t="str">
        <f t="shared" ref="OZ29:OZ86" si="424">IF(OY29="","",LOOKUP(OY29,$GU$27:$GU$86,$HE$27:$HE$86))</f>
        <v/>
      </c>
      <c r="PA29" s="510" t="str">
        <f t="shared" si="328"/>
        <v/>
      </c>
      <c r="PB29" s="517">
        <f t="shared" si="329"/>
        <v>0</v>
      </c>
      <c r="PC29" s="510" t="str">
        <f t="shared" si="330"/>
        <v/>
      </c>
      <c r="PD29" s="522" t="str">
        <f t="shared" ref="PD29:PD86" si="425">IF(PC29="","",LOOKUP(PC29,$GU$27:$GU$86,$HE$27:$HE$86))</f>
        <v/>
      </c>
      <c r="PE29" s="510" t="str">
        <f t="shared" si="331"/>
        <v/>
      </c>
      <c r="PF29" s="517">
        <f t="shared" si="332"/>
        <v>0</v>
      </c>
      <c r="PG29" s="510" t="str">
        <f t="shared" si="333"/>
        <v/>
      </c>
      <c r="PH29" s="522" t="str">
        <f t="shared" ref="PH29:PH86" si="426">IF(PG29="","",LOOKUP(PG29,$GU$27:$GU$86,$HE$27:$HE$86))</f>
        <v/>
      </c>
      <c r="PI29" s="510" t="str">
        <f t="shared" si="334"/>
        <v/>
      </c>
      <c r="PJ29" s="517">
        <f t="shared" si="335"/>
        <v>0</v>
      </c>
      <c r="PK29" s="510" t="str">
        <f t="shared" si="336"/>
        <v/>
      </c>
      <c r="PL29" s="522" t="str">
        <f t="shared" ref="PL29:PL86" si="427">IF(PK29="","",LOOKUP(PK29,$GU$27:$GU$86,$HE$27:$HE$86))</f>
        <v/>
      </c>
      <c r="PM29" s="510" t="str">
        <f t="shared" si="337"/>
        <v/>
      </c>
      <c r="PN29" s="517">
        <f t="shared" si="338"/>
        <v>0</v>
      </c>
      <c r="PO29" s="510" t="str">
        <f t="shared" si="339"/>
        <v/>
      </c>
      <c r="PP29" s="522" t="str">
        <f t="shared" ref="PP29:PP86" si="428">IF(PO29="","",LOOKUP(PO29,$GU$27:$GU$86,$HE$27:$HE$86))</f>
        <v/>
      </c>
      <c r="PQ29" s="510" t="str">
        <f t="shared" si="340"/>
        <v/>
      </c>
      <c r="PR29" s="517">
        <f t="shared" si="341"/>
        <v>0</v>
      </c>
      <c r="PS29" s="510" t="str">
        <f t="shared" si="342"/>
        <v/>
      </c>
      <c r="PT29" s="522" t="str">
        <f t="shared" ref="PT29:PT86" si="429">IF(PS29="","",LOOKUP(PS29,$GU$27:$GU$86,$HE$27:$HE$86))</f>
        <v/>
      </c>
      <c r="PU29" s="510" t="str">
        <f t="shared" si="343"/>
        <v/>
      </c>
      <c r="PV29" s="517">
        <f t="shared" si="344"/>
        <v>0</v>
      </c>
      <c r="PW29" s="510" t="str">
        <f t="shared" si="345"/>
        <v/>
      </c>
      <c r="PX29" s="522" t="str">
        <f t="shared" ref="PX29:PX86" si="430">IF(PW29="","",LOOKUP(PW29,$GU$27:$GU$86,$HE$27:$HE$86))</f>
        <v/>
      </c>
      <c r="PY29" s="510" t="str">
        <f t="shared" si="346"/>
        <v/>
      </c>
      <c r="PZ29" s="517">
        <f t="shared" si="347"/>
        <v>0</v>
      </c>
      <c r="QA29" s="510" t="str">
        <f t="shared" si="348"/>
        <v/>
      </c>
      <c r="QB29" s="522" t="str">
        <f t="shared" ref="QB29:QB86" si="431">IF(QA29="","",LOOKUP(QA29,$GU$27:$GU$86,$HE$27:$HE$86))</f>
        <v/>
      </c>
      <c r="QC29" s="510" t="str">
        <f t="shared" si="349"/>
        <v/>
      </c>
      <c r="QD29" s="517">
        <f t="shared" si="350"/>
        <v>0</v>
      </c>
      <c r="QE29" s="510" t="str">
        <f t="shared" si="351"/>
        <v/>
      </c>
      <c r="QF29" s="522" t="str">
        <f t="shared" ref="QF29:QF86" si="432">IF(QE29="","",LOOKUP(QE29,$GU$27:$GU$86,$HE$27:$HE$86))</f>
        <v/>
      </c>
      <c r="QG29" s="510" t="str">
        <f t="shared" si="352"/>
        <v/>
      </c>
      <c r="QH29" s="517">
        <f t="shared" si="353"/>
        <v>0</v>
      </c>
    </row>
    <row r="30" spans="1:461" s="3" customFormat="1" ht="18" customHeight="1" thickTop="1" thickBot="1" x14ac:dyDescent="0.35">
      <c r="A30" s="344" t="str">
        <f t="shared" si="8"/>
        <v/>
      </c>
      <c r="B30" s="237" t="str">
        <f t="shared" si="9"/>
        <v/>
      </c>
      <c r="C30" s="307">
        <f t="shared" si="10"/>
        <v>0</v>
      </c>
      <c r="D30" s="307">
        <f t="shared" si="11"/>
        <v>0</v>
      </c>
      <c r="E30" s="287" t="str">
        <f>IF(B30="","",SUM(B$27:B30))</f>
        <v/>
      </c>
      <c r="F30" s="502"/>
      <c r="G30" s="503"/>
      <c r="H30" s="677"/>
      <c r="I30" s="678"/>
      <c r="J30" s="681"/>
      <c r="K30" s="680"/>
      <c r="L30" s="1052" t="str">
        <f>IF('Quadro 2'!G16="","",'Quadro 2'!G16)</f>
        <v/>
      </c>
      <c r="M30" s="1053" t="str">
        <f t="shared" si="94"/>
        <v/>
      </c>
      <c r="N30" s="1054" t="str">
        <f t="shared" si="12"/>
        <v/>
      </c>
      <c r="O30" s="1055"/>
      <c r="P30" s="1056" t="str">
        <f t="shared" si="95"/>
        <v/>
      </c>
      <c r="Q30" s="1057" t="str">
        <f t="shared" si="96"/>
        <v/>
      </c>
      <c r="R30" s="1058" t="str">
        <f t="shared" si="97"/>
        <v/>
      </c>
      <c r="S30" s="505" t="str">
        <f t="shared" si="98"/>
        <v/>
      </c>
      <c r="T30" s="75" t="str">
        <f t="shared" si="13"/>
        <v/>
      </c>
      <c r="U30" s="940"/>
      <c r="V30" s="217" t="str">
        <f t="shared" si="99"/>
        <v/>
      </c>
      <c r="W30" s="217" t="str">
        <f t="shared" si="100"/>
        <v/>
      </c>
      <c r="X30" s="217" t="str">
        <f t="shared" si="101"/>
        <v/>
      </c>
      <c r="Y30" s="506" t="str">
        <f>IF(OR(N30="",N30=0),"",IF(MAX(V30,W30,X30)&gt;'Quadro 1'!$G$23,'Quadro 1'!$G$23,IF(V30&lt;'Quadro 1'!$G$12,'Quadro 1'!$G$12,MIN(Z30,AA30))))</f>
        <v/>
      </c>
      <c r="Z30" s="507">
        <f>IF(MAX(V30,W30,X30)&lt;='Quadro 1'!$G$12,'Quadro 1'!$G$12,IF(MAX(V30,W30,X30)&lt;='Quadro 1'!$G$13,'Quadro 1'!$G$13,IF(MAX(V30,W30,X30)&lt;='Quadro 1'!$G$14,'Quadro 1'!$G$14,IF(MAX(V30,W30,X30)&lt;='Quadro 1'!$G$15,'Quadro 1'!$G$15,IF(MAX(V30,W30,X30)&lt;='Quadro 1'!$G$16,'Quadro 1'!$G$16,IF(MAX(V30,W30,X30)&lt;='Quadro 1'!$G$17,'Quadro 1'!$G$17,""))))))</f>
        <v>27.3</v>
      </c>
      <c r="AA30" s="508">
        <f>IF(MAX(V30,W30,X30)&lt;='Quadro 1'!$G$18,'Quadro 1'!$G$18,IF(MAX(V30,W30,X30)&lt;='Quadro 1'!$G$19,'Quadro 1'!$G$19,IF(MAX(V30,W30,X30)&lt;='Quadro 1'!$G$20,'Quadro 1'!$G$20,IF(MAX(V30,W30,X30)&lt;='Quadro 1'!$G$21,'Quadro 1'!$G$21,IF(MAX(V30,W30,X30)&lt;='Quadro 1'!$G$22,'Quadro 1'!$G$22,IF(MAX(V30,W30,X30)&lt;='Quadro 1'!$G$23,'Quadro 1'!$G$23,'Quadro 1'!$G$23))))))</f>
        <v>105.3</v>
      </c>
      <c r="AB30" s="509" t="str">
        <f>IF(Y30="","",LOOKUP(Y30,'Quadro 1'!$G$9:$G$23,'Quadro 1'!$H$9:$H$23))</f>
        <v/>
      </c>
      <c r="AC30" s="1170" t="str">
        <f>IF(Y30="","",LOOKUP(Y30,'Quadro 1'!$G$9:$G$23,'Quadro 1'!$D$9:$D$23))</f>
        <v/>
      </c>
      <c r="AD30" s="1171" t="str">
        <f>IF(Y30="","",LOOKUP(Y30,'Quadro 1'!$G$9:$G$23,'Quadro 1'!$E$9:$E$23))</f>
        <v/>
      </c>
      <c r="AE30" s="1059" t="str">
        <f t="shared" si="102"/>
        <v/>
      </c>
      <c r="AF30" s="1061" t="str">
        <f t="shared" si="14"/>
        <v/>
      </c>
      <c r="AG30" s="1147" t="str">
        <f t="shared" si="15"/>
        <v/>
      </c>
      <c r="AH30" s="1150" t="str">
        <f t="shared" si="103"/>
        <v/>
      </c>
      <c r="AI30" s="1151" t="str">
        <f t="shared" si="354"/>
        <v/>
      </c>
      <c r="AJ30" s="1055" t="str">
        <f t="shared" si="16"/>
        <v/>
      </c>
      <c r="AK30" s="1064" t="str">
        <f t="shared" si="355"/>
        <v/>
      </c>
      <c r="AL30" s="1190" t="str">
        <f t="shared" si="104"/>
        <v/>
      </c>
      <c r="AM30" s="1191"/>
      <c r="AN30" s="1065" t="str">
        <f t="shared" si="105"/>
        <v/>
      </c>
      <c r="AO30" s="1192" t="str">
        <f t="shared" si="17"/>
        <v/>
      </c>
      <c r="AP30" s="1192"/>
      <c r="AQ30" s="1193"/>
      <c r="AR30" s="901"/>
      <c r="AS30" s="2"/>
      <c r="AT30" s="602">
        <f t="shared" si="18"/>
        <v>0</v>
      </c>
      <c r="AU30" s="243" t="str">
        <f t="shared" si="356"/>
        <v/>
      </c>
      <c r="AV30" s="92" t="str">
        <f t="shared" si="19"/>
        <v/>
      </c>
      <c r="AW30" s="92" t="str">
        <f t="shared" si="20"/>
        <v/>
      </c>
      <c r="AX30" s="92" t="str">
        <f t="shared" si="21"/>
        <v/>
      </c>
      <c r="AY30" s="532" t="str">
        <f t="shared" si="22"/>
        <v/>
      </c>
      <c r="AZ30" s="532" t="str">
        <f t="shared" si="23"/>
        <v/>
      </c>
      <c r="BA30" s="510" t="str">
        <f t="shared" si="24"/>
        <v/>
      </c>
      <c r="BB30" s="88" t="str">
        <f t="shared" si="25"/>
        <v/>
      </c>
      <c r="BC30" s="1060" t="str">
        <f t="shared" si="26"/>
        <v/>
      </c>
      <c r="BD30" s="595" t="str">
        <f t="shared" si="106"/>
        <v/>
      </c>
      <c r="BE30" s="595" t="str">
        <f t="shared" si="107"/>
        <v/>
      </c>
      <c r="BF30" s="74" t="str">
        <f t="shared" si="27"/>
        <v/>
      </c>
      <c r="BG30" s="87" t="str">
        <f t="shared" ref="BG30:BG86" si="433">IF(OR($BE30="",$BH30="",$BF30=""),"",$BH30+$BF30)</f>
        <v/>
      </c>
      <c r="BH30" s="88" t="str">
        <f t="shared" si="28"/>
        <v/>
      </c>
      <c r="BI30" s="89">
        <f t="shared" si="29"/>
        <v>0</v>
      </c>
      <c r="BJ30" s="510" t="str">
        <f t="shared" si="357"/>
        <v/>
      </c>
      <c r="BK30" s="532">
        <f t="shared" si="30"/>
        <v>0</v>
      </c>
      <c r="BL30" s="91">
        <f t="shared" si="108"/>
        <v>0</v>
      </c>
      <c r="BM30" s="91" t="str">
        <f t="shared" si="31"/>
        <v/>
      </c>
      <c r="BN30" s="91" t="str">
        <f t="shared" si="32"/>
        <v/>
      </c>
      <c r="BO30" s="91" t="str">
        <f t="shared" si="33"/>
        <v/>
      </c>
      <c r="BP30" s="91" t="str">
        <f t="shared" si="34"/>
        <v/>
      </c>
      <c r="BQ30" s="91" t="str">
        <f t="shared" si="35"/>
        <v/>
      </c>
      <c r="BR30" s="91" t="str">
        <f t="shared" si="36"/>
        <v/>
      </c>
      <c r="BS30" s="91" t="str">
        <f t="shared" si="37"/>
        <v/>
      </c>
      <c r="BT30" s="91" t="str">
        <f t="shared" si="38"/>
        <v/>
      </c>
      <c r="BU30" s="91" t="str">
        <f t="shared" si="39"/>
        <v/>
      </c>
      <c r="BV30" s="91" t="str">
        <f t="shared" si="40"/>
        <v/>
      </c>
      <c r="BW30" s="91" t="str">
        <f t="shared" si="41"/>
        <v/>
      </c>
      <c r="BX30" s="91" t="str">
        <f t="shared" si="42"/>
        <v/>
      </c>
      <c r="BY30" s="91" t="str">
        <f t="shared" si="43"/>
        <v/>
      </c>
      <c r="BZ30" s="91" t="str">
        <f t="shared" si="44"/>
        <v/>
      </c>
      <c r="CA30" s="91" t="str">
        <f t="shared" si="45"/>
        <v/>
      </c>
      <c r="CB30" s="91" t="str">
        <f t="shared" si="46"/>
        <v/>
      </c>
      <c r="CC30" s="91" t="str">
        <f t="shared" si="47"/>
        <v/>
      </c>
      <c r="CD30" s="91" t="str">
        <f t="shared" si="48"/>
        <v/>
      </c>
      <c r="CE30" s="91" t="str">
        <f t="shared" si="49"/>
        <v/>
      </c>
      <c r="CF30" s="91" t="str">
        <f t="shared" si="50"/>
        <v/>
      </c>
      <c r="CG30" s="91" t="str">
        <f t="shared" si="109"/>
        <v/>
      </c>
      <c r="CH30" s="91" t="str">
        <f t="shared" si="110"/>
        <v/>
      </c>
      <c r="CI30" s="91" t="str">
        <f t="shared" si="111"/>
        <v/>
      </c>
      <c r="CJ30" s="91" t="str">
        <f t="shared" si="112"/>
        <v/>
      </c>
      <c r="CK30" s="91" t="str">
        <f t="shared" si="113"/>
        <v/>
      </c>
      <c r="CL30" s="91" t="str">
        <f t="shared" si="114"/>
        <v/>
      </c>
      <c r="CM30" s="91" t="str">
        <f t="shared" si="115"/>
        <v/>
      </c>
      <c r="CN30" s="91" t="str">
        <f t="shared" si="116"/>
        <v/>
      </c>
      <c r="CO30" s="91" t="str">
        <f t="shared" si="117"/>
        <v/>
      </c>
      <c r="CP30" s="91" t="str">
        <f t="shared" si="118"/>
        <v/>
      </c>
      <c r="CQ30" s="91" t="str">
        <f t="shared" si="119"/>
        <v/>
      </c>
      <c r="CR30" s="91" t="str">
        <f t="shared" si="120"/>
        <v/>
      </c>
      <c r="CS30" s="91" t="str">
        <f t="shared" si="121"/>
        <v/>
      </c>
      <c r="CT30" s="91" t="str">
        <f t="shared" si="122"/>
        <v/>
      </c>
      <c r="CU30" s="91" t="str">
        <f t="shared" si="123"/>
        <v/>
      </c>
      <c r="CV30" s="91" t="str">
        <f t="shared" si="124"/>
        <v/>
      </c>
      <c r="CW30" s="91" t="str">
        <f t="shared" si="125"/>
        <v/>
      </c>
      <c r="CX30" s="91" t="str">
        <f t="shared" si="126"/>
        <v/>
      </c>
      <c r="CY30" s="91" t="str">
        <f t="shared" si="127"/>
        <v/>
      </c>
      <c r="CZ30" s="91" t="str">
        <f t="shared" si="128"/>
        <v/>
      </c>
      <c r="DA30" s="91" t="str">
        <f t="shared" si="129"/>
        <v/>
      </c>
      <c r="DB30" s="91" t="str">
        <f t="shared" si="130"/>
        <v/>
      </c>
      <c r="DC30" s="91" t="str">
        <f t="shared" si="131"/>
        <v/>
      </c>
      <c r="DD30" s="91" t="str">
        <f t="shared" si="132"/>
        <v/>
      </c>
      <c r="DE30" s="91" t="str">
        <f t="shared" si="133"/>
        <v/>
      </c>
      <c r="DF30" s="91" t="str">
        <f t="shared" si="134"/>
        <v/>
      </c>
      <c r="DG30" s="91" t="str">
        <f t="shared" si="135"/>
        <v/>
      </c>
      <c r="DH30" s="91" t="str">
        <f t="shared" si="136"/>
        <v/>
      </c>
      <c r="DI30" s="91" t="str">
        <f t="shared" si="137"/>
        <v/>
      </c>
      <c r="DJ30" s="91" t="str">
        <f t="shared" si="138"/>
        <v/>
      </c>
      <c r="DK30" s="91" t="str">
        <f t="shared" si="139"/>
        <v/>
      </c>
      <c r="DL30" s="91" t="str">
        <f t="shared" si="140"/>
        <v/>
      </c>
      <c r="DM30" s="91" t="str">
        <f t="shared" si="141"/>
        <v/>
      </c>
      <c r="DN30" s="91" t="str">
        <f t="shared" si="142"/>
        <v/>
      </c>
      <c r="DO30" s="91" t="str">
        <f t="shared" si="143"/>
        <v/>
      </c>
      <c r="DP30" s="91" t="str">
        <f t="shared" si="144"/>
        <v/>
      </c>
      <c r="DQ30" s="91" t="str">
        <f t="shared" si="145"/>
        <v/>
      </c>
      <c r="DR30" s="91" t="str">
        <f t="shared" si="146"/>
        <v/>
      </c>
      <c r="DS30" s="91" t="str">
        <f t="shared" si="147"/>
        <v/>
      </c>
      <c r="DT30" s="91" t="str">
        <f t="shared" si="148"/>
        <v/>
      </c>
      <c r="DU30" s="236" t="str">
        <f t="shared" si="149"/>
        <v/>
      </c>
      <c r="DV30" s="660" t="str">
        <f t="shared" si="150"/>
        <v>0</v>
      </c>
      <c r="DW30" s="659">
        <f t="shared" si="151"/>
        <v>0</v>
      </c>
      <c r="DX30" s="236" t="str">
        <f t="shared" si="358"/>
        <v>NA</v>
      </c>
      <c r="DY30" s="236" t="str">
        <f t="shared" si="359"/>
        <v/>
      </c>
      <c r="DZ30" s="236" t="str">
        <f t="shared" si="360"/>
        <v/>
      </c>
      <c r="EA30" s="659" t="str">
        <f t="shared" si="152"/>
        <v/>
      </c>
      <c r="EB30" s="594">
        <v>4</v>
      </c>
      <c r="EC30" s="816" t="str">
        <f t="shared" si="361"/>
        <v/>
      </c>
      <c r="ED30" s="817" t="str">
        <f t="shared" si="362"/>
        <v/>
      </c>
      <c r="EE30" s="818" t="str">
        <f t="shared" si="153"/>
        <v/>
      </c>
      <c r="EF30" s="819" t="str">
        <f t="shared" si="51"/>
        <v/>
      </c>
      <c r="EG30" s="595" t="str">
        <f t="shared" si="154"/>
        <v/>
      </c>
      <c r="EH30" s="595" t="str">
        <f t="shared" si="155"/>
        <v/>
      </c>
      <c r="EI30" s="651" t="str">
        <f t="shared" si="363"/>
        <v/>
      </c>
      <c r="EJ30" s="528" t="str">
        <f t="shared" si="156"/>
        <v/>
      </c>
      <c r="EK30" s="236" t="str">
        <f t="shared" si="364"/>
        <v/>
      </c>
      <c r="EL30" s="528" t="str">
        <f t="shared" si="157"/>
        <v/>
      </c>
      <c r="EM30" s="771" t="str">
        <f t="shared" si="158"/>
        <v/>
      </c>
      <c r="EN30" s="90" t="str">
        <f t="shared" si="159"/>
        <v/>
      </c>
      <c r="EO30" s="90" t="str">
        <f t="shared" si="160"/>
        <v/>
      </c>
      <c r="EP30" s="90" t="str">
        <f t="shared" si="161"/>
        <v/>
      </c>
      <c r="EQ30" s="90" t="str">
        <f t="shared" si="162"/>
        <v/>
      </c>
      <c r="ER30" s="90" t="str">
        <f t="shared" si="163"/>
        <v/>
      </c>
      <c r="ES30" s="90" t="str">
        <f t="shared" si="164"/>
        <v/>
      </c>
      <c r="ET30" s="90" t="str">
        <f t="shared" si="165"/>
        <v/>
      </c>
      <c r="EU30" s="90" t="str">
        <f t="shared" si="166"/>
        <v/>
      </c>
      <c r="EV30" s="90" t="str">
        <f t="shared" si="167"/>
        <v/>
      </c>
      <c r="EW30" s="90" t="str">
        <f t="shared" si="168"/>
        <v/>
      </c>
      <c r="EX30" s="90" t="str">
        <f t="shared" si="169"/>
        <v/>
      </c>
      <c r="EY30" s="90" t="str">
        <f t="shared" si="170"/>
        <v/>
      </c>
      <c r="EZ30" s="90" t="str">
        <f t="shared" si="171"/>
        <v/>
      </c>
      <c r="FA30" s="90" t="str">
        <f t="shared" si="172"/>
        <v/>
      </c>
      <c r="FB30" s="90" t="str">
        <f t="shared" si="173"/>
        <v/>
      </c>
      <c r="FC30" s="90" t="str">
        <f t="shared" si="174"/>
        <v/>
      </c>
      <c r="FD30" s="90" t="str">
        <f t="shared" si="175"/>
        <v/>
      </c>
      <c r="FE30" s="90" t="str">
        <f t="shared" si="176"/>
        <v/>
      </c>
      <c r="FF30" s="90" t="str">
        <f t="shared" si="177"/>
        <v/>
      </c>
      <c r="FG30" s="90" t="str">
        <f t="shared" si="52"/>
        <v/>
      </c>
      <c r="FH30" s="90" t="str">
        <f t="shared" si="53"/>
        <v/>
      </c>
      <c r="FI30" s="90" t="str">
        <f t="shared" si="54"/>
        <v/>
      </c>
      <c r="FJ30" s="90" t="str">
        <f t="shared" si="55"/>
        <v/>
      </c>
      <c r="FK30" s="90" t="str">
        <f t="shared" si="56"/>
        <v/>
      </c>
      <c r="FL30" s="90" t="str">
        <f t="shared" si="57"/>
        <v/>
      </c>
      <c r="FM30" s="90" t="str">
        <f t="shared" si="58"/>
        <v/>
      </c>
      <c r="FN30" s="90" t="str">
        <f t="shared" si="59"/>
        <v/>
      </c>
      <c r="FO30" s="90" t="str">
        <f t="shared" si="60"/>
        <v/>
      </c>
      <c r="FP30" s="90" t="str">
        <f t="shared" si="61"/>
        <v/>
      </c>
      <c r="FQ30" s="90" t="str">
        <f t="shared" si="62"/>
        <v/>
      </c>
      <c r="FR30" s="90" t="str">
        <f t="shared" si="63"/>
        <v/>
      </c>
      <c r="FS30" s="90" t="str">
        <f t="shared" si="64"/>
        <v/>
      </c>
      <c r="FT30" s="90" t="str">
        <f t="shared" si="65"/>
        <v/>
      </c>
      <c r="FU30" s="90" t="str">
        <f t="shared" si="66"/>
        <v/>
      </c>
      <c r="FV30" s="90" t="str">
        <f t="shared" si="67"/>
        <v/>
      </c>
      <c r="FW30" s="90" t="str">
        <f t="shared" si="68"/>
        <v/>
      </c>
      <c r="FX30" s="90" t="str">
        <f t="shared" si="69"/>
        <v/>
      </c>
      <c r="FY30" s="90" t="str">
        <f t="shared" si="70"/>
        <v/>
      </c>
      <c r="FZ30" s="90" t="str">
        <f t="shared" si="71"/>
        <v/>
      </c>
      <c r="GA30" s="90" t="str">
        <f t="shared" si="72"/>
        <v/>
      </c>
      <c r="GB30" s="90" t="str">
        <f t="shared" si="73"/>
        <v/>
      </c>
      <c r="GC30" s="90" t="str">
        <f t="shared" si="74"/>
        <v/>
      </c>
      <c r="GD30" s="90" t="str">
        <f t="shared" si="75"/>
        <v/>
      </c>
      <c r="GE30" s="90" t="str">
        <f t="shared" si="76"/>
        <v/>
      </c>
      <c r="GF30" s="90" t="str">
        <f t="shared" si="77"/>
        <v/>
      </c>
      <c r="GG30" s="90" t="str">
        <f t="shared" si="78"/>
        <v/>
      </c>
      <c r="GH30" s="90" t="str">
        <f t="shared" si="79"/>
        <v/>
      </c>
      <c r="GI30" s="90" t="str">
        <f t="shared" si="80"/>
        <v/>
      </c>
      <c r="GJ30" s="90" t="str">
        <f t="shared" si="81"/>
        <v/>
      </c>
      <c r="GK30" s="90" t="str">
        <f t="shared" si="82"/>
        <v/>
      </c>
      <c r="GL30" s="90" t="str">
        <f t="shared" si="83"/>
        <v/>
      </c>
      <c r="GM30" s="90" t="str">
        <f t="shared" si="84"/>
        <v/>
      </c>
      <c r="GN30" s="90" t="str">
        <f t="shared" si="85"/>
        <v/>
      </c>
      <c r="GO30" s="90" t="str">
        <f t="shared" si="86"/>
        <v/>
      </c>
      <c r="GP30" s="90" t="str">
        <f t="shared" si="87"/>
        <v/>
      </c>
      <c r="GQ30" s="90" t="str">
        <f t="shared" si="88"/>
        <v/>
      </c>
      <c r="GR30" s="90" t="str">
        <f t="shared" si="89"/>
        <v/>
      </c>
      <c r="GS30" s="90" t="str">
        <f t="shared" si="90"/>
        <v/>
      </c>
      <c r="GT30" s="90" t="str">
        <f t="shared" si="91"/>
        <v/>
      </c>
      <c r="GU30" s="594">
        <v>4</v>
      </c>
      <c r="GV30" s="137" t="str">
        <f t="shared" si="365"/>
        <v/>
      </c>
      <c r="GW30" s="138" t="str">
        <f t="shared" si="366"/>
        <v/>
      </c>
      <c r="GX30" s="81" t="str">
        <f t="shared" si="367"/>
        <v/>
      </c>
      <c r="GY30" s="138" t="str">
        <f t="shared" si="368"/>
        <v/>
      </c>
      <c r="GZ30" s="15">
        <f t="shared" si="369"/>
        <v>0</v>
      </c>
      <c r="HA30" s="81" t="str">
        <f t="shared" si="370"/>
        <v/>
      </c>
      <c r="HB30" s="127" t="str">
        <f t="shared" si="371"/>
        <v/>
      </c>
      <c r="HC30" s="15">
        <f t="shared" si="178"/>
        <v>0</v>
      </c>
      <c r="HD30" s="582">
        <f t="shared" ref="HD30:HD46" si="434">IF($J30="",0,$J30)</f>
        <v>0</v>
      </c>
      <c r="HE30" s="577">
        <f t="shared" si="92"/>
        <v>0</v>
      </c>
      <c r="HF30" s="566">
        <f t="shared" si="93"/>
        <v>0</v>
      </c>
      <c r="HG30" s="16">
        <f t="shared" si="179"/>
        <v>0</v>
      </c>
      <c r="HH30" s="17" t="str">
        <f t="shared" si="372"/>
        <v/>
      </c>
      <c r="HI30" s="510" t="str">
        <f t="shared" si="373"/>
        <v/>
      </c>
      <c r="HJ30" s="517">
        <f t="shared" si="374"/>
        <v>0</v>
      </c>
      <c r="HK30" s="510" t="str">
        <f t="shared" si="180"/>
        <v/>
      </c>
      <c r="HL30" s="522" t="str">
        <f t="shared" si="375"/>
        <v/>
      </c>
      <c r="HM30" s="510" t="str">
        <f t="shared" si="181"/>
        <v/>
      </c>
      <c r="HN30" s="517">
        <f t="shared" si="182"/>
        <v>0</v>
      </c>
      <c r="HO30" s="510" t="str">
        <f t="shared" si="183"/>
        <v/>
      </c>
      <c r="HP30" s="522" t="str">
        <f t="shared" si="376"/>
        <v/>
      </c>
      <c r="HQ30" s="510" t="str">
        <f t="shared" si="184"/>
        <v/>
      </c>
      <c r="HR30" s="517">
        <f t="shared" si="185"/>
        <v>0</v>
      </c>
      <c r="HS30" s="510" t="str">
        <f t="shared" si="186"/>
        <v/>
      </c>
      <c r="HT30" s="522" t="str">
        <f t="shared" si="377"/>
        <v/>
      </c>
      <c r="HU30" s="510" t="str">
        <f t="shared" si="187"/>
        <v/>
      </c>
      <c r="HV30" s="517">
        <f t="shared" si="188"/>
        <v>0</v>
      </c>
      <c r="HW30" s="510" t="str">
        <f t="shared" si="189"/>
        <v/>
      </c>
      <c r="HX30" s="522" t="str">
        <f t="shared" si="378"/>
        <v/>
      </c>
      <c r="HY30" s="510" t="str">
        <f t="shared" si="190"/>
        <v/>
      </c>
      <c r="HZ30" s="517">
        <f t="shared" si="191"/>
        <v>0</v>
      </c>
      <c r="IA30" s="510" t="str">
        <f t="shared" si="192"/>
        <v/>
      </c>
      <c r="IB30" s="522" t="str">
        <f t="shared" si="379"/>
        <v/>
      </c>
      <c r="IC30" s="510" t="str">
        <f t="shared" si="193"/>
        <v/>
      </c>
      <c r="ID30" s="517">
        <f t="shared" si="194"/>
        <v>0</v>
      </c>
      <c r="IE30" s="510" t="str">
        <f t="shared" si="195"/>
        <v/>
      </c>
      <c r="IF30" s="522" t="str">
        <f t="shared" si="380"/>
        <v/>
      </c>
      <c r="IG30" s="510" t="str">
        <f t="shared" si="196"/>
        <v/>
      </c>
      <c r="IH30" s="517">
        <f t="shared" si="197"/>
        <v>0</v>
      </c>
      <c r="II30" s="510" t="str">
        <f t="shared" si="198"/>
        <v/>
      </c>
      <c r="IJ30" s="522" t="str">
        <f t="shared" si="381"/>
        <v/>
      </c>
      <c r="IK30" s="510" t="str">
        <f t="shared" si="199"/>
        <v/>
      </c>
      <c r="IL30" s="517">
        <f t="shared" si="200"/>
        <v>0</v>
      </c>
      <c r="IM30" s="510" t="str">
        <f t="shared" si="201"/>
        <v/>
      </c>
      <c r="IN30" s="522" t="str">
        <f t="shared" si="382"/>
        <v/>
      </c>
      <c r="IO30" s="510" t="str">
        <f t="shared" si="202"/>
        <v/>
      </c>
      <c r="IP30" s="517">
        <f t="shared" si="203"/>
        <v>0</v>
      </c>
      <c r="IQ30" s="510" t="str">
        <f t="shared" si="204"/>
        <v/>
      </c>
      <c r="IR30" s="522" t="str">
        <f t="shared" si="383"/>
        <v/>
      </c>
      <c r="IS30" s="510" t="str">
        <f t="shared" si="205"/>
        <v/>
      </c>
      <c r="IT30" s="517">
        <f t="shared" si="206"/>
        <v>0</v>
      </c>
      <c r="IU30" s="510" t="str">
        <f t="shared" si="207"/>
        <v/>
      </c>
      <c r="IV30" s="522" t="str">
        <f t="shared" si="384"/>
        <v/>
      </c>
      <c r="IW30" s="510" t="str">
        <f t="shared" si="208"/>
        <v/>
      </c>
      <c r="IX30" s="517">
        <f t="shared" si="209"/>
        <v>0</v>
      </c>
      <c r="IY30" s="510" t="str">
        <f t="shared" si="210"/>
        <v/>
      </c>
      <c r="IZ30" s="522" t="str">
        <f t="shared" si="385"/>
        <v/>
      </c>
      <c r="JA30" s="510" t="str">
        <f t="shared" si="211"/>
        <v/>
      </c>
      <c r="JB30" s="517">
        <f t="shared" si="212"/>
        <v>0</v>
      </c>
      <c r="JC30" s="510" t="str">
        <f t="shared" si="213"/>
        <v/>
      </c>
      <c r="JD30" s="522" t="str">
        <f t="shared" si="386"/>
        <v/>
      </c>
      <c r="JE30" s="510" t="str">
        <f t="shared" si="214"/>
        <v/>
      </c>
      <c r="JF30" s="517">
        <f t="shared" si="215"/>
        <v>0</v>
      </c>
      <c r="JG30" s="510" t="str">
        <f t="shared" si="216"/>
        <v/>
      </c>
      <c r="JH30" s="522" t="str">
        <f t="shared" si="387"/>
        <v/>
      </c>
      <c r="JI30" s="510" t="str">
        <f t="shared" si="217"/>
        <v/>
      </c>
      <c r="JJ30" s="517">
        <f t="shared" si="218"/>
        <v>0</v>
      </c>
      <c r="JK30" s="510" t="str">
        <f t="shared" si="219"/>
        <v/>
      </c>
      <c r="JL30" s="522" t="str">
        <f t="shared" si="388"/>
        <v/>
      </c>
      <c r="JM30" s="510" t="str">
        <f t="shared" si="220"/>
        <v/>
      </c>
      <c r="JN30" s="517">
        <f t="shared" si="221"/>
        <v>0</v>
      </c>
      <c r="JO30" s="510" t="str">
        <f t="shared" si="222"/>
        <v/>
      </c>
      <c r="JP30" s="522" t="str">
        <f t="shared" si="389"/>
        <v/>
      </c>
      <c r="JQ30" s="510" t="str">
        <f t="shared" si="223"/>
        <v/>
      </c>
      <c r="JR30" s="517">
        <f t="shared" si="224"/>
        <v>0</v>
      </c>
      <c r="JS30" s="510" t="str">
        <f t="shared" si="225"/>
        <v/>
      </c>
      <c r="JT30" s="522" t="str">
        <f t="shared" si="390"/>
        <v/>
      </c>
      <c r="JU30" s="510" t="str">
        <f t="shared" si="226"/>
        <v/>
      </c>
      <c r="JV30" s="517">
        <f t="shared" si="227"/>
        <v>0</v>
      </c>
      <c r="JW30" s="510" t="str">
        <f t="shared" si="228"/>
        <v/>
      </c>
      <c r="JX30" s="522" t="str">
        <f t="shared" si="391"/>
        <v/>
      </c>
      <c r="JY30" s="510" t="str">
        <f t="shared" si="229"/>
        <v/>
      </c>
      <c r="JZ30" s="517">
        <f t="shared" si="230"/>
        <v>0</v>
      </c>
      <c r="KA30" s="510" t="str">
        <f t="shared" si="231"/>
        <v/>
      </c>
      <c r="KB30" s="522" t="str">
        <f t="shared" si="392"/>
        <v/>
      </c>
      <c r="KC30" s="510" t="str">
        <f t="shared" si="232"/>
        <v/>
      </c>
      <c r="KD30" s="517">
        <f t="shared" si="233"/>
        <v>0</v>
      </c>
      <c r="KE30" s="510" t="str">
        <f t="shared" si="234"/>
        <v/>
      </c>
      <c r="KF30" s="522" t="str">
        <f t="shared" si="393"/>
        <v/>
      </c>
      <c r="KG30" s="510" t="str">
        <f t="shared" si="235"/>
        <v/>
      </c>
      <c r="KH30" s="517">
        <f t="shared" si="236"/>
        <v>0</v>
      </c>
      <c r="KI30" s="510" t="str">
        <f t="shared" si="237"/>
        <v/>
      </c>
      <c r="KJ30" s="522" t="str">
        <f t="shared" si="394"/>
        <v/>
      </c>
      <c r="KK30" s="510" t="str">
        <f t="shared" si="238"/>
        <v/>
      </c>
      <c r="KL30" s="517">
        <f t="shared" si="239"/>
        <v>0</v>
      </c>
      <c r="KM30" s="510" t="str">
        <f t="shared" si="240"/>
        <v/>
      </c>
      <c r="KN30" s="522" t="str">
        <f t="shared" si="395"/>
        <v/>
      </c>
      <c r="KO30" s="510" t="str">
        <f t="shared" si="241"/>
        <v/>
      </c>
      <c r="KP30" s="517">
        <f t="shared" si="242"/>
        <v>0</v>
      </c>
      <c r="KQ30" s="510" t="str">
        <f t="shared" si="243"/>
        <v/>
      </c>
      <c r="KR30" s="522" t="str">
        <f t="shared" si="396"/>
        <v/>
      </c>
      <c r="KS30" s="510" t="str">
        <f t="shared" si="244"/>
        <v/>
      </c>
      <c r="KT30" s="517">
        <f t="shared" si="245"/>
        <v>0</v>
      </c>
      <c r="KU30" s="510" t="str">
        <f t="shared" si="246"/>
        <v/>
      </c>
      <c r="KV30" s="522" t="str">
        <f t="shared" si="397"/>
        <v/>
      </c>
      <c r="KW30" s="510" t="str">
        <f t="shared" si="247"/>
        <v/>
      </c>
      <c r="KX30" s="517">
        <f t="shared" si="248"/>
        <v>0</v>
      </c>
      <c r="KY30" s="510" t="str">
        <f t="shared" si="249"/>
        <v/>
      </c>
      <c r="KZ30" s="522" t="str">
        <f t="shared" si="398"/>
        <v/>
      </c>
      <c r="LA30" s="510" t="str">
        <f t="shared" si="250"/>
        <v/>
      </c>
      <c r="LB30" s="517">
        <f t="shared" si="251"/>
        <v>0</v>
      </c>
      <c r="LC30" s="510" t="str">
        <f t="shared" si="252"/>
        <v/>
      </c>
      <c r="LD30" s="522" t="str">
        <f t="shared" si="399"/>
        <v/>
      </c>
      <c r="LE30" s="510" t="str">
        <f t="shared" si="253"/>
        <v/>
      </c>
      <c r="LF30" s="517">
        <f t="shared" si="254"/>
        <v>0</v>
      </c>
      <c r="LG30" s="510" t="str">
        <f t="shared" si="255"/>
        <v/>
      </c>
      <c r="LH30" s="522" t="str">
        <f t="shared" si="400"/>
        <v/>
      </c>
      <c r="LI30" s="510" t="str">
        <f t="shared" si="256"/>
        <v/>
      </c>
      <c r="LJ30" s="517">
        <f t="shared" si="257"/>
        <v>0</v>
      </c>
      <c r="LK30" s="510" t="str">
        <f t="shared" si="258"/>
        <v/>
      </c>
      <c r="LL30" s="522" t="str">
        <f t="shared" si="401"/>
        <v/>
      </c>
      <c r="LM30" s="510" t="str">
        <f t="shared" si="259"/>
        <v/>
      </c>
      <c r="LN30" s="517">
        <f t="shared" si="260"/>
        <v>0</v>
      </c>
      <c r="LO30" s="510" t="str">
        <f t="shared" si="261"/>
        <v/>
      </c>
      <c r="LP30" s="522" t="str">
        <f t="shared" si="402"/>
        <v/>
      </c>
      <c r="LQ30" s="510" t="str">
        <f t="shared" si="262"/>
        <v/>
      </c>
      <c r="LR30" s="517">
        <f t="shared" si="263"/>
        <v>0</v>
      </c>
      <c r="LS30" s="510" t="str">
        <f t="shared" si="264"/>
        <v/>
      </c>
      <c r="LT30" s="522" t="str">
        <f t="shared" si="403"/>
        <v/>
      </c>
      <c r="LU30" s="510" t="str">
        <f t="shared" si="265"/>
        <v/>
      </c>
      <c r="LV30" s="517">
        <f t="shared" si="266"/>
        <v>0</v>
      </c>
      <c r="LW30" s="510" t="str">
        <f t="shared" si="267"/>
        <v/>
      </c>
      <c r="LX30" s="522" t="str">
        <f t="shared" si="404"/>
        <v/>
      </c>
      <c r="LY30" s="510" t="str">
        <f t="shared" si="268"/>
        <v/>
      </c>
      <c r="LZ30" s="517">
        <f t="shared" si="269"/>
        <v>0</v>
      </c>
      <c r="MA30" s="510" t="str">
        <f t="shared" si="270"/>
        <v/>
      </c>
      <c r="MB30" s="522" t="str">
        <f t="shared" si="405"/>
        <v/>
      </c>
      <c r="MC30" s="510" t="str">
        <f t="shared" si="271"/>
        <v/>
      </c>
      <c r="MD30" s="517">
        <f t="shared" si="272"/>
        <v>0</v>
      </c>
      <c r="ME30" s="510" t="str">
        <f t="shared" si="273"/>
        <v/>
      </c>
      <c r="MF30" s="522" t="str">
        <f t="shared" si="406"/>
        <v/>
      </c>
      <c r="MG30" s="510" t="str">
        <f t="shared" si="274"/>
        <v/>
      </c>
      <c r="MH30" s="517">
        <f t="shared" si="275"/>
        <v>0</v>
      </c>
      <c r="MI30" s="510" t="str">
        <f t="shared" si="276"/>
        <v/>
      </c>
      <c r="MJ30" s="522" t="str">
        <f t="shared" si="407"/>
        <v/>
      </c>
      <c r="MK30" s="510" t="str">
        <f t="shared" si="277"/>
        <v/>
      </c>
      <c r="ML30" s="517">
        <f t="shared" si="278"/>
        <v>0</v>
      </c>
      <c r="MM30" s="510" t="str">
        <f t="shared" si="279"/>
        <v/>
      </c>
      <c r="MN30" s="522" t="str">
        <f t="shared" si="408"/>
        <v/>
      </c>
      <c r="MO30" s="510" t="str">
        <f t="shared" si="280"/>
        <v/>
      </c>
      <c r="MP30" s="517">
        <f t="shared" si="281"/>
        <v>0</v>
      </c>
      <c r="MQ30" s="510" t="str">
        <f t="shared" si="282"/>
        <v/>
      </c>
      <c r="MR30" s="522" t="str">
        <f t="shared" si="409"/>
        <v/>
      </c>
      <c r="MS30" s="510" t="str">
        <f t="shared" si="283"/>
        <v/>
      </c>
      <c r="MT30" s="517">
        <f t="shared" si="284"/>
        <v>0</v>
      </c>
      <c r="MU30" s="510" t="str">
        <f t="shared" si="285"/>
        <v/>
      </c>
      <c r="MV30" s="522" t="str">
        <f t="shared" si="410"/>
        <v/>
      </c>
      <c r="MW30" s="510" t="str">
        <f t="shared" si="286"/>
        <v/>
      </c>
      <c r="MX30" s="517">
        <f t="shared" si="287"/>
        <v>0</v>
      </c>
      <c r="MY30" s="510" t="str">
        <f t="shared" si="288"/>
        <v/>
      </c>
      <c r="MZ30" s="522" t="str">
        <f t="shared" si="411"/>
        <v/>
      </c>
      <c r="NA30" s="510" t="str">
        <f t="shared" si="289"/>
        <v/>
      </c>
      <c r="NB30" s="517">
        <f t="shared" si="290"/>
        <v>0</v>
      </c>
      <c r="NC30" s="510" t="str">
        <f t="shared" si="291"/>
        <v/>
      </c>
      <c r="ND30" s="522" t="str">
        <f t="shared" si="412"/>
        <v/>
      </c>
      <c r="NE30" s="510" t="str">
        <f t="shared" si="292"/>
        <v/>
      </c>
      <c r="NF30" s="517">
        <f t="shared" si="293"/>
        <v>0</v>
      </c>
      <c r="NG30" s="510" t="str">
        <f t="shared" si="294"/>
        <v/>
      </c>
      <c r="NH30" s="522" t="str">
        <f t="shared" si="413"/>
        <v/>
      </c>
      <c r="NI30" s="510" t="str">
        <f t="shared" si="295"/>
        <v/>
      </c>
      <c r="NJ30" s="517">
        <f t="shared" si="296"/>
        <v>0</v>
      </c>
      <c r="NK30" s="510" t="str">
        <f t="shared" si="297"/>
        <v/>
      </c>
      <c r="NL30" s="522" t="str">
        <f t="shared" si="414"/>
        <v/>
      </c>
      <c r="NM30" s="510" t="str">
        <f t="shared" si="298"/>
        <v/>
      </c>
      <c r="NN30" s="517">
        <f t="shared" si="299"/>
        <v>0</v>
      </c>
      <c r="NO30" s="510" t="str">
        <f t="shared" si="300"/>
        <v/>
      </c>
      <c r="NP30" s="522" t="str">
        <f t="shared" si="415"/>
        <v/>
      </c>
      <c r="NQ30" s="510" t="str">
        <f t="shared" si="301"/>
        <v/>
      </c>
      <c r="NR30" s="517">
        <f t="shared" si="302"/>
        <v>0</v>
      </c>
      <c r="NS30" s="510" t="str">
        <f t="shared" si="303"/>
        <v/>
      </c>
      <c r="NT30" s="522" t="str">
        <f t="shared" si="416"/>
        <v/>
      </c>
      <c r="NU30" s="510" t="str">
        <f t="shared" si="304"/>
        <v/>
      </c>
      <c r="NV30" s="517">
        <f t="shared" si="305"/>
        <v>0</v>
      </c>
      <c r="NW30" s="510" t="str">
        <f t="shared" si="306"/>
        <v/>
      </c>
      <c r="NX30" s="522" t="str">
        <f t="shared" si="417"/>
        <v/>
      </c>
      <c r="NY30" s="510" t="str">
        <f t="shared" si="307"/>
        <v/>
      </c>
      <c r="NZ30" s="517">
        <f t="shared" si="308"/>
        <v>0</v>
      </c>
      <c r="OA30" s="510" t="str">
        <f t="shared" si="309"/>
        <v/>
      </c>
      <c r="OB30" s="522" t="str">
        <f t="shared" si="418"/>
        <v/>
      </c>
      <c r="OC30" s="510" t="str">
        <f t="shared" si="310"/>
        <v/>
      </c>
      <c r="OD30" s="517">
        <f t="shared" si="311"/>
        <v>0</v>
      </c>
      <c r="OE30" s="510" t="str">
        <f t="shared" si="312"/>
        <v/>
      </c>
      <c r="OF30" s="522" t="str">
        <f t="shared" si="419"/>
        <v/>
      </c>
      <c r="OG30" s="510" t="str">
        <f t="shared" si="313"/>
        <v/>
      </c>
      <c r="OH30" s="517">
        <f t="shared" si="314"/>
        <v>0</v>
      </c>
      <c r="OI30" s="510" t="str">
        <f t="shared" si="315"/>
        <v/>
      </c>
      <c r="OJ30" s="522" t="str">
        <f t="shared" si="420"/>
        <v/>
      </c>
      <c r="OK30" s="510" t="str">
        <f t="shared" si="316"/>
        <v/>
      </c>
      <c r="OL30" s="517">
        <f t="shared" si="317"/>
        <v>0</v>
      </c>
      <c r="OM30" s="510" t="str">
        <f t="shared" si="318"/>
        <v/>
      </c>
      <c r="ON30" s="522" t="str">
        <f t="shared" si="421"/>
        <v/>
      </c>
      <c r="OO30" s="510" t="str">
        <f t="shared" si="319"/>
        <v/>
      </c>
      <c r="OP30" s="517">
        <f t="shared" si="320"/>
        <v>0</v>
      </c>
      <c r="OQ30" s="510" t="str">
        <f t="shared" si="321"/>
        <v/>
      </c>
      <c r="OR30" s="522" t="str">
        <f t="shared" si="422"/>
        <v/>
      </c>
      <c r="OS30" s="510" t="str">
        <f t="shared" si="322"/>
        <v/>
      </c>
      <c r="OT30" s="517">
        <f t="shared" si="323"/>
        <v>0</v>
      </c>
      <c r="OU30" s="510" t="str">
        <f t="shared" si="324"/>
        <v/>
      </c>
      <c r="OV30" s="522" t="str">
        <f t="shared" si="423"/>
        <v/>
      </c>
      <c r="OW30" s="510" t="str">
        <f t="shared" si="325"/>
        <v/>
      </c>
      <c r="OX30" s="517">
        <f t="shared" si="326"/>
        <v>0</v>
      </c>
      <c r="OY30" s="510" t="str">
        <f t="shared" si="327"/>
        <v/>
      </c>
      <c r="OZ30" s="522" t="str">
        <f t="shared" si="424"/>
        <v/>
      </c>
      <c r="PA30" s="510" t="str">
        <f t="shared" si="328"/>
        <v/>
      </c>
      <c r="PB30" s="517">
        <f t="shared" si="329"/>
        <v>0</v>
      </c>
      <c r="PC30" s="510" t="str">
        <f t="shared" si="330"/>
        <v/>
      </c>
      <c r="PD30" s="522" t="str">
        <f t="shared" si="425"/>
        <v/>
      </c>
      <c r="PE30" s="510" t="str">
        <f t="shared" si="331"/>
        <v/>
      </c>
      <c r="PF30" s="517">
        <f t="shared" si="332"/>
        <v>0</v>
      </c>
      <c r="PG30" s="510" t="str">
        <f t="shared" si="333"/>
        <v/>
      </c>
      <c r="PH30" s="522" t="str">
        <f t="shared" si="426"/>
        <v/>
      </c>
      <c r="PI30" s="510" t="str">
        <f t="shared" si="334"/>
        <v/>
      </c>
      <c r="PJ30" s="517">
        <f t="shared" si="335"/>
        <v>0</v>
      </c>
      <c r="PK30" s="510" t="str">
        <f t="shared" si="336"/>
        <v/>
      </c>
      <c r="PL30" s="522" t="str">
        <f t="shared" si="427"/>
        <v/>
      </c>
      <c r="PM30" s="510" t="str">
        <f t="shared" si="337"/>
        <v/>
      </c>
      <c r="PN30" s="517">
        <f t="shared" si="338"/>
        <v>0</v>
      </c>
      <c r="PO30" s="510" t="str">
        <f t="shared" si="339"/>
        <v/>
      </c>
      <c r="PP30" s="522" t="str">
        <f t="shared" si="428"/>
        <v/>
      </c>
      <c r="PQ30" s="510" t="str">
        <f t="shared" si="340"/>
        <v/>
      </c>
      <c r="PR30" s="517">
        <f t="shared" si="341"/>
        <v>0</v>
      </c>
      <c r="PS30" s="510" t="str">
        <f t="shared" si="342"/>
        <v/>
      </c>
      <c r="PT30" s="522" t="str">
        <f t="shared" si="429"/>
        <v/>
      </c>
      <c r="PU30" s="510" t="str">
        <f t="shared" si="343"/>
        <v/>
      </c>
      <c r="PV30" s="517">
        <f t="shared" si="344"/>
        <v>0</v>
      </c>
      <c r="PW30" s="510" t="str">
        <f t="shared" si="345"/>
        <v/>
      </c>
      <c r="PX30" s="522" t="str">
        <f t="shared" si="430"/>
        <v/>
      </c>
      <c r="PY30" s="510" t="str">
        <f t="shared" si="346"/>
        <v/>
      </c>
      <c r="PZ30" s="517">
        <f t="shared" si="347"/>
        <v>0</v>
      </c>
      <c r="QA30" s="510" t="str">
        <f t="shared" si="348"/>
        <v/>
      </c>
      <c r="QB30" s="522" t="str">
        <f t="shared" si="431"/>
        <v/>
      </c>
      <c r="QC30" s="510" t="str">
        <f t="shared" si="349"/>
        <v/>
      </c>
      <c r="QD30" s="517">
        <f t="shared" si="350"/>
        <v>0</v>
      </c>
      <c r="QE30" s="510" t="str">
        <f t="shared" si="351"/>
        <v/>
      </c>
      <c r="QF30" s="522" t="str">
        <f t="shared" si="432"/>
        <v/>
      </c>
      <c r="QG30" s="510" t="str">
        <f t="shared" si="352"/>
        <v/>
      </c>
      <c r="QH30" s="517">
        <f t="shared" si="353"/>
        <v>0</v>
      </c>
      <c r="QJ30" s="339"/>
    </row>
    <row r="31" spans="1:461" s="3" customFormat="1" ht="18" customHeight="1" thickTop="1" thickBot="1" x14ac:dyDescent="0.35">
      <c r="A31" s="344" t="str">
        <f t="shared" si="8"/>
        <v/>
      </c>
      <c r="B31" s="237" t="str">
        <f t="shared" si="9"/>
        <v/>
      </c>
      <c r="C31" s="307">
        <f t="shared" si="10"/>
        <v>0</v>
      </c>
      <c r="D31" s="307">
        <f t="shared" si="11"/>
        <v>0</v>
      </c>
      <c r="E31" s="287" t="str">
        <f>IF(B31="","",SUM(B$27:B31))</f>
        <v/>
      </c>
      <c r="F31" s="502"/>
      <c r="G31" s="503"/>
      <c r="H31" s="677"/>
      <c r="I31" s="678"/>
      <c r="J31" s="681"/>
      <c r="K31" s="680"/>
      <c r="L31" s="1052" t="str">
        <f>IF('Quadro 2'!G17="","",'Quadro 2'!G17)</f>
        <v/>
      </c>
      <c r="M31" s="1053" t="str">
        <f t="shared" si="94"/>
        <v/>
      </c>
      <c r="N31" s="1054" t="str">
        <f t="shared" si="12"/>
        <v/>
      </c>
      <c r="O31" s="1055"/>
      <c r="P31" s="1056" t="str">
        <f t="shared" si="95"/>
        <v/>
      </c>
      <c r="Q31" s="1057" t="str">
        <f t="shared" si="96"/>
        <v/>
      </c>
      <c r="R31" s="1058" t="str">
        <f t="shared" si="97"/>
        <v/>
      </c>
      <c r="S31" s="505" t="str">
        <f t="shared" si="98"/>
        <v/>
      </c>
      <c r="T31" s="75" t="str">
        <f t="shared" si="13"/>
        <v/>
      </c>
      <c r="U31" s="940"/>
      <c r="V31" s="217" t="str">
        <f t="shared" si="99"/>
        <v/>
      </c>
      <c r="W31" s="217" t="str">
        <f t="shared" si="100"/>
        <v/>
      </c>
      <c r="X31" s="217" t="str">
        <f t="shared" si="101"/>
        <v/>
      </c>
      <c r="Y31" s="506" t="str">
        <f>IF(OR(N31="",N31=0),"",IF(MAX(V31,W31,X31)&gt;'Quadro 1'!$G$23,'Quadro 1'!$G$23,IF(V31&lt;'Quadro 1'!$G$12,'Quadro 1'!$G$12,MIN(Z31,AA31))))</f>
        <v/>
      </c>
      <c r="Z31" s="507">
        <f>IF(MAX(V31,W31,X31)&lt;='Quadro 1'!$G$12,'Quadro 1'!$G$12,IF(MAX(V31,W31,X31)&lt;='Quadro 1'!$G$13,'Quadro 1'!$G$13,IF(MAX(V31,W31,X31)&lt;='Quadro 1'!$G$14,'Quadro 1'!$G$14,IF(MAX(V31,W31,X31)&lt;='Quadro 1'!$G$15,'Quadro 1'!$G$15,IF(MAX(V31,W31,X31)&lt;='Quadro 1'!$G$16,'Quadro 1'!$G$16,IF(MAX(V31,W31,X31)&lt;='Quadro 1'!$G$17,'Quadro 1'!$G$17,""))))))</f>
        <v>27.3</v>
      </c>
      <c r="AA31" s="508">
        <f>IF(MAX(V31,W31,X31)&lt;='Quadro 1'!$G$18,'Quadro 1'!$G$18,IF(MAX(V31,W31,X31)&lt;='Quadro 1'!$G$19,'Quadro 1'!$G$19,IF(MAX(V31,W31,X31)&lt;='Quadro 1'!$G$20,'Quadro 1'!$G$20,IF(MAX(V31,W31,X31)&lt;='Quadro 1'!$G$21,'Quadro 1'!$G$21,IF(MAX(V31,W31,X31)&lt;='Quadro 1'!$G$22,'Quadro 1'!$G$22,IF(MAX(V31,W31,X31)&lt;='Quadro 1'!$G$23,'Quadro 1'!$G$23,'Quadro 1'!$G$23))))))</f>
        <v>105.3</v>
      </c>
      <c r="AB31" s="509" t="str">
        <f>IF(Y31="","",LOOKUP(Y31,'Quadro 1'!$G$9:$G$23,'Quadro 1'!$H$9:$H$23))</f>
        <v/>
      </c>
      <c r="AC31" s="1170" t="str">
        <f>IF(Y31="","",LOOKUP(Y31,'Quadro 1'!$G$9:$G$23,'Quadro 1'!$D$9:$D$23))</f>
        <v/>
      </c>
      <c r="AD31" s="1171" t="str">
        <f>IF(Y31="","",LOOKUP(Y31,'Quadro 1'!$G$9:$G$23,'Quadro 1'!$E$9:$E$23))</f>
        <v/>
      </c>
      <c r="AE31" s="1059" t="str">
        <f t="shared" si="102"/>
        <v/>
      </c>
      <c r="AF31" s="1061" t="str">
        <f t="shared" si="14"/>
        <v/>
      </c>
      <c r="AG31" s="1147" t="str">
        <f t="shared" si="15"/>
        <v/>
      </c>
      <c r="AH31" s="1150" t="str">
        <f t="shared" si="103"/>
        <v/>
      </c>
      <c r="AI31" s="1151" t="str">
        <f t="shared" si="354"/>
        <v/>
      </c>
      <c r="AJ31" s="1055" t="str">
        <f t="shared" si="16"/>
        <v/>
      </c>
      <c r="AK31" s="1064" t="str">
        <f t="shared" si="355"/>
        <v/>
      </c>
      <c r="AL31" s="1190" t="str">
        <f t="shared" si="104"/>
        <v/>
      </c>
      <c r="AM31" s="1191"/>
      <c r="AN31" s="1065" t="str">
        <f t="shared" si="105"/>
        <v/>
      </c>
      <c r="AO31" s="1192" t="str">
        <f t="shared" si="17"/>
        <v/>
      </c>
      <c r="AP31" s="1192"/>
      <c r="AQ31" s="1193"/>
      <c r="AR31" s="901"/>
      <c r="AS31" s="2"/>
      <c r="AT31" s="602">
        <f t="shared" si="18"/>
        <v>0</v>
      </c>
      <c r="AU31" s="243" t="str">
        <f t="shared" si="356"/>
        <v/>
      </c>
      <c r="AV31" s="92" t="str">
        <f t="shared" si="19"/>
        <v/>
      </c>
      <c r="AW31" s="92" t="str">
        <f t="shared" si="20"/>
        <v/>
      </c>
      <c r="AX31" s="92" t="str">
        <f t="shared" si="21"/>
        <v/>
      </c>
      <c r="AY31" s="532" t="str">
        <f t="shared" si="22"/>
        <v/>
      </c>
      <c r="AZ31" s="532" t="str">
        <f t="shared" si="23"/>
        <v/>
      </c>
      <c r="BA31" s="510" t="str">
        <f t="shared" si="24"/>
        <v/>
      </c>
      <c r="BB31" s="88" t="str">
        <f t="shared" si="25"/>
        <v/>
      </c>
      <c r="BC31" s="1060" t="str">
        <f t="shared" si="26"/>
        <v/>
      </c>
      <c r="BD31" s="595" t="str">
        <f t="shared" si="106"/>
        <v/>
      </c>
      <c r="BE31" s="595" t="str">
        <f t="shared" si="107"/>
        <v/>
      </c>
      <c r="BF31" s="74" t="str">
        <f t="shared" si="27"/>
        <v/>
      </c>
      <c r="BG31" s="87" t="str">
        <f t="shared" si="433"/>
        <v/>
      </c>
      <c r="BH31" s="88" t="str">
        <f t="shared" si="28"/>
        <v/>
      </c>
      <c r="BI31" s="89">
        <f t="shared" si="29"/>
        <v>0</v>
      </c>
      <c r="BJ31" s="510" t="str">
        <f t="shared" si="357"/>
        <v/>
      </c>
      <c r="BK31" s="532">
        <f t="shared" si="30"/>
        <v>0</v>
      </c>
      <c r="BL31" s="91">
        <f t="shared" si="108"/>
        <v>0</v>
      </c>
      <c r="BM31" s="91" t="str">
        <f t="shared" si="31"/>
        <v/>
      </c>
      <c r="BN31" s="91" t="str">
        <f t="shared" si="32"/>
        <v/>
      </c>
      <c r="BO31" s="91" t="str">
        <f t="shared" si="33"/>
        <v/>
      </c>
      <c r="BP31" s="91" t="str">
        <f t="shared" si="34"/>
        <v/>
      </c>
      <c r="BQ31" s="91" t="str">
        <f t="shared" si="35"/>
        <v/>
      </c>
      <c r="BR31" s="91" t="str">
        <f t="shared" si="36"/>
        <v/>
      </c>
      <c r="BS31" s="91" t="str">
        <f t="shared" si="37"/>
        <v/>
      </c>
      <c r="BT31" s="91" t="str">
        <f t="shared" si="38"/>
        <v/>
      </c>
      <c r="BU31" s="91" t="str">
        <f t="shared" si="39"/>
        <v/>
      </c>
      <c r="BV31" s="91" t="str">
        <f t="shared" si="40"/>
        <v/>
      </c>
      <c r="BW31" s="91" t="str">
        <f t="shared" si="41"/>
        <v/>
      </c>
      <c r="BX31" s="91" t="str">
        <f t="shared" si="42"/>
        <v/>
      </c>
      <c r="BY31" s="91" t="str">
        <f t="shared" si="43"/>
        <v/>
      </c>
      <c r="BZ31" s="91" t="str">
        <f t="shared" si="44"/>
        <v/>
      </c>
      <c r="CA31" s="91" t="str">
        <f t="shared" si="45"/>
        <v/>
      </c>
      <c r="CB31" s="91" t="str">
        <f t="shared" si="46"/>
        <v/>
      </c>
      <c r="CC31" s="91" t="str">
        <f t="shared" si="47"/>
        <v/>
      </c>
      <c r="CD31" s="91" t="str">
        <f t="shared" si="48"/>
        <v/>
      </c>
      <c r="CE31" s="91" t="str">
        <f t="shared" si="49"/>
        <v/>
      </c>
      <c r="CF31" s="91" t="str">
        <f t="shared" si="50"/>
        <v/>
      </c>
      <c r="CG31" s="91" t="str">
        <f t="shared" si="109"/>
        <v/>
      </c>
      <c r="CH31" s="91" t="str">
        <f t="shared" si="110"/>
        <v/>
      </c>
      <c r="CI31" s="91" t="str">
        <f t="shared" si="111"/>
        <v/>
      </c>
      <c r="CJ31" s="91" t="str">
        <f t="shared" si="112"/>
        <v/>
      </c>
      <c r="CK31" s="91" t="str">
        <f t="shared" si="113"/>
        <v/>
      </c>
      <c r="CL31" s="91" t="str">
        <f t="shared" si="114"/>
        <v/>
      </c>
      <c r="CM31" s="91" t="str">
        <f t="shared" si="115"/>
        <v/>
      </c>
      <c r="CN31" s="91" t="str">
        <f t="shared" si="116"/>
        <v/>
      </c>
      <c r="CO31" s="91" t="str">
        <f t="shared" si="117"/>
        <v/>
      </c>
      <c r="CP31" s="91" t="str">
        <f t="shared" si="118"/>
        <v/>
      </c>
      <c r="CQ31" s="91" t="str">
        <f t="shared" si="119"/>
        <v/>
      </c>
      <c r="CR31" s="91" t="str">
        <f t="shared" si="120"/>
        <v/>
      </c>
      <c r="CS31" s="91" t="str">
        <f t="shared" si="121"/>
        <v/>
      </c>
      <c r="CT31" s="91" t="str">
        <f t="shared" si="122"/>
        <v/>
      </c>
      <c r="CU31" s="91" t="str">
        <f t="shared" si="123"/>
        <v/>
      </c>
      <c r="CV31" s="91" t="str">
        <f t="shared" si="124"/>
        <v/>
      </c>
      <c r="CW31" s="91" t="str">
        <f t="shared" si="125"/>
        <v/>
      </c>
      <c r="CX31" s="91" t="str">
        <f t="shared" si="126"/>
        <v/>
      </c>
      <c r="CY31" s="91" t="str">
        <f t="shared" si="127"/>
        <v/>
      </c>
      <c r="CZ31" s="91" t="str">
        <f t="shared" si="128"/>
        <v/>
      </c>
      <c r="DA31" s="91" t="str">
        <f t="shared" si="129"/>
        <v/>
      </c>
      <c r="DB31" s="91" t="str">
        <f t="shared" si="130"/>
        <v/>
      </c>
      <c r="DC31" s="91" t="str">
        <f t="shared" si="131"/>
        <v/>
      </c>
      <c r="DD31" s="91" t="str">
        <f t="shared" si="132"/>
        <v/>
      </c>
      <c r="DE31" s="91" t="str">
        <f t="shared" si="133"/>
        <v/>
      </c>
      <c r="DF31" s="91" t="str">
        <f t="shared" si="134"/>
        <v/>
      </c>
      <c r="DG31" s="91" t="str">
        <f t="shared" si="135"/>
        <v/>
      </c>
      <c r="DH31" s="91" t="str">
        <f t="shared" si="136"/>
        <v/>
      </c>
      <c r="DI31" s="91" t="str">
        <f t="shared" si="137"/>
        <v/>
      </c>
      <c r="DJ31" s="91" t="str">
        <f t="shared" si="138"/>
        <v/>
      </c>
      <c r="DK31" s="91" t="str">
        <f t="shared" si="139"/>
        <v/>
      </c>
      <c r="DL31" s="91" t="str">
        <f t="shared" si="140"/>
        <v/>
      </c>
      <c r="DM31" s="91" t="str">
        <f t="shared" si="141"/>
        <v/>
      </c>
      <c r="DN31" s="91" t="str">
        <f t="shared" si="142"/>
        <v/>
      </c>
      <c r="DO31" s="91" t="str">
        <f t="shared" si="143"/>
        <v/>
      </c>
      <c r="DP31" s="91" t="str">
        <f t="shared" si="144"/>
        <v/>
      </c>
      <c r="DQ31" s="91" t="str">
        <f t="shared" si="145"/>
        <v/>
      </c>
      <c r="DR31" s="91" t="str">
        <f t="shared" si="146"/>
        <v/>
      </c>
      <c r="DS31" s="91" t="str">
        <f t="shared" si="147"/>
        <v/>
      </c>
      <c r="DT31" s="91" t="str">
        <f t="shared" si="148"/>
        <v/>
      </c>
      <c r="DU31" s="236" t="str">
        <f t="shared" si="149"/>
        <v/>
      </c>
      <c r="DV31" s="660" t="str">
        <f t="shared" si="150"/>
        <v>0</v>
      </c>
      <c r="DW31" s="659">
        <f t="shared" si="151"/>
        <v>0</v>
      </c>
      <c r="DX31" s="236" t="str">
        <f t="shared" si="358"/>
        <v>NA</v>
      </c>
      <c r="DY31" s="236" t="str">
        <f t="shared" si="359"/>
        <v/>
      </c>
      <c r="DZ31" s="236" t="str">
        <f t="shared" si="360"/>
        <v/>
      </c>
      <c r="EA31" s="659" t="str">
        <f t="shared" si="152"/>
        <v/>
      </c>
      <c r="EB31" s="594">
        <v>5</v>
      </c>
      <c r="EC31" s="816" t="str">
        <f t="shared" si="361"/>
        <v/>
      </c>
      <c r="ED31" s="817" t="str">
        <f t="shared" si="362"/>
        <v/>
      </c>
      <c r="EE31" s="818" t="str">
        <f t="shared" si="153"/>
        <v/>
      </c>
      <c r="EF31" s="819" t="str">
        <f t="shared" si="51"/>
        <v/>
      </c>
      <c r="EG31" s="595" t="str">
        <f t="shared" si="154"/>
        <v/>
      </c>
      <c r="EH31" s="595" t="str">
        <f t="shared" si="155"/>
        <v/>
      </c>
      <c r="EI31" s="651" t="str">
        <f t="shared" si="363"/>
        <v/>
      </c>
      <c r="EJ31" s="528" t="str">
        <f t="shared" si="156"/>
        <v/>
      </c>
      <c r="EK31" s="236" t="str">
        <f t="shared" si="364"/>
        <v/>
      </c>
      <c r="EL31" s="528" t="str">
        <f t="shared" si="157"/>
        <v/>
      </c>
      <c r="EM31" s="771" t="str">
        <f t="shared" si="158"/>
        <v/>
      </c>
      <c r="EN31" s="90" t="str">
        <f t="shared" si="159"/>
        <v/>
      </c>
      <c r="EO31" s="90" t="str">
        <f t="shared" si="160"/>
        <v/>
      </c>
      <c r="EP31" s="90" t="str">
        <f t="shared" si="161"/>
        <v/>
      </c>
      <c r="EQ31" s="90" t="str">
        <f t="shared" si="162"/>
        <v/>
      </c>
      <c r="ER31" s="90" t="str">
        <f t="shared" si="163"/>
        <v/>
      </c>
      <c r="ES31" s="90" t="str">
        <f t="shared" si="164"/>
        <v/>
      </c>
      <c r="ET31" s="90" t="str">
        <f t="shared" si="165"/>
        <v/>
      </c>
      <c r="EU31" s="90" t="str">
        <f t="shared" si="166"/>
        <v/>
      </c>
      <c r="EV31" s="90" t="str">
        <f t="shared" si="167"/>
        <v/>
      </c>
      <c r="EW31" s="90" t="str">
        <f t="shared" si="168"/>
        <v/>
      </c>
      <c r="EX31" s="90" t="str">
        <f t="shared" si="169"/>
        <v/>
      </c>
      <c r="EY31" s="90" t="str">
        <f t="shared" si="170"/>
        <v/>
      </c>
      <c r="EZ31" s="90" t="str">
        <f t="shared" si="171"/>
        <v/>
      </c>
      <c r="FA31" s="90" t="str">
        <f t="shared" si="172"/>
        <v/>
      </c>
      <c r="FB31" s="90" t="str">
        <f t="shared" si="173"/>
        <v/>
      </c>
      <c r="FC31" s="90" t="str">
        <f t="shared" si="174"/>
        <v/>
      </c>
      <c r="FD31" s="90" t="str">
        <f t="shared" si="175"/>
        <v/>
      </c>
      <c r="FE31" s="90" t="str">
        <f t="shared" si="176"/>
        <v/>
      </c>
      <c r="FF31" s="90" t="str">
        <f t="shared" si="177"/>
        <v/>
      </c>
      <c r="FG31" s="90" t="str">
        <f t="shared" si="52"/>
        <v/>
      </c>
      <c r="FH31" s="90" t="str">
        <f t="shared" si="53"/>
        <v/>
      </c>
      <c r="FI31" s="90" t="str">
        <f t="shared" si="54"/>
        <v/>
      </c>
      <c r="FJ31" s="90" t="str">
        <f t="shared" si="55"/>
        <v/>
      </c>
      <c r="FK31" s="90" t="str">
        <f t="shared" si="56"/>
        <v/>
      </c>
      <c r="FL31" s="90" t="str">
        <f t="shared" si="57"/>
        <v/>
      </c>
      <c r="FM31" s="90" t="str">
        <f t="shared" si="58"/>
        <v/>
      </c>
      <c r="FN31" s="90" t="str">
        <f t="shared" si="59"/>
        <v/>
      </c>
      <c r="FO31" s="90" t="str">
        <f t="shared" si="60"/>
        <v/>
      </c>
      <c r="FP31" s="90" t="str">
        <f t="shared" si="61"/>
        <v/>
      </c>
      <c r="FQ31" s="90" t="str">
        <f t="shared" si="62"/>
        <v/>
      </c>
      <c r="FR31" s="90" t="str">
        <f t="shared" si="63"/>
        <v/>
      </c>
      <c r="FS31" s="90" t="str">
        <f t="shared" si="64"/>
        <v/>
      </c>
      <c r="FT31" s="90" t="str">
        <f t="shared" si="65"/>
        <v/>
      </c>
      <c r="FU31" s="90" t="str">
        <f t="shared" si="66"/>
        <v/>
      </c>
      <c r="FV31" s="90" t="str">
        <f t="shared" si="67"/>
        <v/>
      </c>
      <c r="FW31" s="90" t="str">
        <f t="shared" si="68"/>
        <v/>
      </c>
      <c r="FX31" s="90" t="str">
        <f t="shared" si="69"/>
        <v/>
      </c>
      <c r="FY31" s="90" t="str">
        <f t="shared" si="70"/>
        <v/>
      </c>
      <c r="FZ31" s="90" t="str">
        <f t="shared" si="71"/>
        <v/>
      </c>
      <c r="GA31" s="90" t="str">
        <f t="shared" si="72"/>
        <v/>
      </c>
      <c r="GB31" s="90" t="str">
        <f t="shared" si="73"/>
        <v/>
      </c>
      <c r="GC31" s="90" t="str">
        <f t="shared" si="74"/>
        <v/>
      </c>
      <c r="GD31" s="90" t="str">
        <f t="shared" si="75"/>
        <v/>
      </c>
      <c r="GE31" s="90" t="str">
        <f t="shared" si="76"/>
        <v/>
      </c>
      <c r="GF31" s="90" t="str">
        <f t="shared" si="77"/>
        <v/>
      </c>
      <c r="GG31" s="90" t="str">
        <f t="shared" si="78"/>
        <v/>
      </c>
      <c r="GH31" s="90" t="str">
        <f t="shared" si="79"/>
        <v/>
      </c>
      <c r="GI31" s="90" t="str">
        <f t="shared" si="80"/>
        <v/>
      </c>
      <c r="GJ31" s="90" t="str">
        <f t="shared" si="81"/>
        <v/>
      </c>
      <c r="GK31" s="90" t="str">
        <f t="shared" si="82"/>
        <v/>
      </c>
      <c r="GL31" s="90" t="str">
        <f t="shared" si="83"/>
        <v/>
      </c>
      <c r="GM31" s="90" t="str">
        <f t="shared" si="84"/>
        <v/>
      </c>
      <c r="GN31" s="90" t="str">
        <f t="shared" si="85"/>
        <v/>
      </c>
      <c r="GO31" s="90" t="str">
        <f t="shared" si="86"/>
        <v/>
      </c>
      <c r="GP31" s="90" t="str">
        <f t="shared" si="87"/>
        <v/>
      </c>
      <c r="GQ31" s="90" t="str">
        <f t="shared" si="88"/>
        <v/>
      </c>
      <c r="GR31" s="90" t="str">
        <f t="shared" si="89"/>
        <v/>
      </c>
      <c r="GS31" s="90" t="str">
        <f t="shared" si="90"/>
        <v/>
      </c>
      <c r="GT31" s="90" t="str">
        <f t="shared" si="91"/>
        <v/>
      </c>
      <c r="GU31" s="594">
        <v>5</v>
      </c>
      <c r="GV31" s="137" t="str">
        <f t="shared" si="365"/>
        <v/>
      </c>
      <c r="GW31" s="138" t="str">
        <f t="shared" si="366"/>
        <v/>
      </c>
      <c r="GX31" s="81" t="str">
        <f t="shared" si="367"/>
        <v/>
      </c>
      <c r="GY31" s="138" t="str">
        <f t="shared" si="368"/>
        <v/>
      </c>
      <c r="GZ31" s="15">
        <f t="shared" si="369"/>
        <v>0</v>
      </c>
      <c r="HA31" s="81" t="str">
        <f t="shared" si="370"/>
        <v/>
      </c>
      <c r="HB31" s="127" t="str">
        <f t="shared" si="371"/>
        <v/>
      </c>
      <c r="HC31" s="15">
        <f t="shared" si="178"/>
        <v>0</v>
      </c>
      <c r="HD31" s="582">
        <f t="shared" si="434"/>
        <v>0</v>
      </c>
      <c r="HE31" s="577">
        <f t="shared" si="92"/>
        <v>0</v>
      </c>
      <c r="HF31" s="566">
        <f t="shared" si="93"/>
        <v>0</v>
      </c>
      <c r="HG31" s="16">
        <f t="shared" si="179"/>
        <v>0</v>
      </c>
      <c r="HH31" s="17" t="str">
        <f t="shared" si="372"/>
        <v/>
      </c>
      <c r="HI31" s="510" t="str">
        <f t="shared" si="373"/>
        <v/>
      </c>
      <c r="HJ31" s="517">
        <f t="shared" si="374"/>
        <v>0</v>
      </c>
      <c r="HK31" s="510" t="str">
        <f t="shared" si="180"/>
        <v/>
      </c>
      <c r="HL31" s="522" t="str">
        <f t="shared" si="375"/>
        <v/>
      </c>
      <c r="HM31" s="510" t="str">
        <f t="shared" si="181"/>
        <v/>
      </c>
      <c r="HN31" s="517">
        <f t="shared" si="182"/>
        <v>0</v>
      </c>
      <c r="HO31" s="510" t="str">
        <f t="shared" si="183"/>
        <v/>
      </c>
      <c r="HP31" s="522" t="str">
        <f t="shared" si="376"/>
        <v/>
      </c>
      <c r="HQ31" s="510" t="str">
        <f t="shared" si="184"/>
        <v/>
      </c>
      <c r="HR31" s="517">
        <f t="shared" si="185"/>
        <v>0</v>
      </c>
      <c r="HS31" s="510" t="str">
        <f t="shared" si="186"/>
        <v/>
      </c>
      <c r="HT31" s="522" t="str">
        <f t="shared" si="377"/>
        <v/>
      </c>
      <c r="HU31" s="510" t="str">
        <f t="shared" si="187"/>
        <v/>
      </c>
      <c r="HV31" s="517">
        <f t="shared" si="188"/>
        <v>0</v>
      </c>
      <c r="HW31" s="510" t="str">
        <f t="shared" si="189"/>
        <v/>
      </c>
      <c r="HX31" s="522" t="str">
        <f t="shared" si="378"/>
        <v/>
      </c>
      <c r="HY31" s="510" t="str">
        <f t="shared" si="190"/>
        <v/>
      </c>
      <c r="HZ31" s="517">
        <f t="shared" si="191"/>
        <v>0</v>
      </c>
      <c r="IA31" s="510" t="str">
        <f t="shared" si="192"/>
        <v/>
      </c>
      <c r="IB31" s="522" t="str">
        <f t="shared" si="379"/>
        <v/>
      </c>
      <c r="IC31" s="510" t="str">
        <f t="shared" si="193"/>
        <v/>
      </c>
      <c r="ID31" s="517">
        <f t="shared" si="194"/>
        <v>0</v>
      </c>
      <c r="IE31" s="510" t="str">
        <f t="shared" si="195"/>
        <v/>
      </c>
      <c r="IF31" s="522" t="str">
        <f t="shared" si="380"/>
        <v/>
      </c>
      <c r="IG31" s="510" t="str">
        <f t="shared" si="196"/>
        <v/>
      </c>
      <c r="IH31" s="517">
        <f t="shared" si="197"/>
        <v>0</v>
      </c>
      <c r="II31" s="510" t="str">
        <f t="shared" si="198"/>
        <v/>
      </c>
      <c r="IJ31" s="522" t="str">
        <f t="shared" si="381"/>
        <v/>
      </c>
      <c r="IK31" s="510" t="str">
        <f t="shared" si="199"/>
        <v/>
      </c>
      <c r="IL31" s="517">
        <f t="shared" si="200"/>
        <v>0</v>
      </c>
      <c r="IM31" s="510" t="str">
        <f t="shared" si="201"/>
        <v/>
      </c>
      <c r="IN31" s="522" t="str">
        <f t="shared" si="382"/>
        <v/>
      </c>
      <c r="IO31" s="510" t="str">
        <f t="shared" si="202"/>
        <v/>
      </c>
      <c r="IP31" s="517">
        <f t="shared" si="203"/>
        <v>0</v>
      </c>
      <c r="IQ31" s="510" t="str">
        <f t="shared" si="204"/>
        <v/>
      </c>
      <c r="IR31" s="522" t="str">
        <f t="shared" si="383"/>
        <v/>
      </c>
      <c r="IS31" s="510" t="str">
        <f t="shared" si="205"/>
        <v/>
      </c>
      <c r="IT31" s="517">
        <f t="shared" si="206"/>
        <v>0</v>
      </c>
      <c r="IU31" s="510" t="str">
        <f t="shared" si="207"/>
        <v/>
      </c>
      <c r="IV31" s="522" t="str">
        <f t="shared" si="384"/>
        <v/>
      </c>
      <c r="IW31" s="510" t="str">
        <f t="shared" si="208"/>
        <v/>
      </c>
      <c r="IX31" s="517">
        <f t="shared" si="209"/>
        <v>0</v>
      </c>
      <c r="IY31" s="510" t="str">
        <f t="shared" si="210"/>
        <v/>
      </c>
      <c r="IZ31" s="522" t="str">
        <f t="shared" si="385"/>
        <v/>
      </c>
      <c r="JA31" s="510" t="str">
        <f t="shared" si="211"/>
        <v/>
      </c>
      <c r="JB31" s="517">
        <f t="shared" si="212"/>
        <v>0</v>
      </c>
      <c r="JC31" s="510" t="str">
        <f t="shared" si="213"/>
        <v/>
      </c>
      <c r="JD31" s="522" t="str">
        <f t="shared" si="386"/>
        <v/>
      </c>
      <c r="JE31" s="510" t="str">
        <f t="shared" si="214"/>
        <v/>
      </c>
      <c r="JF31" s="517">
        <f t="shared" si="215"/>
        <v>0</v>
      </c>
      <c r="JG31" s="510" t="str">
        <f t="shared" si="216"/>
        <v/>
      </c>
      <c r="JH31" s="522" t="str">
        <f t="shared" si="387"/>
        <v/>
      </c>
      <c r="JI31" s="510" t="str">
        <f t="shared" si="217"/>
        <v/>
      </c>
      <c r="JJ31" s="517">
        <f t="shared" si="218"/>
        <v>0</v>
      </c>
      <c r="JK31" s="510" t="str">
        <f t="shared" si="219"/>
        <v/>
      </c>
      <c r="JL31" s="522" t="str">
        <f t="shared" si="388"/>
        <v/>
      </c>
      <c r="JM31" s="510" t="str">
        <f t="shared" si="220"/>
        <v/>
      </c>
      <c r="JN31" s="517">
        <f t="shared" si="221"/>
        <v>0</v>
      </c>
      <c r="JO31" s="510" t="str">
        <f t="shared" si="222"/>
        <v/>
      </c>
      <c r="JP31" s="522" t="str">
        <f t="shared" si="389"/>
        <v/>
      </c>
      <c r="JQ31" s="510" t="str">
        <f t="shared" si="223"/>
        <v/>
      </c>
      <c r="JR31" s="517">
        <f t="shared" si="224"/>
        <v>0</v>
      </c>
      <c r="JS31" s="510" t="str">
        <f t="shared" si="225"/>
        <v/>
      </c>
      <c r="JT31" s="522" t="str">
        <f t="shared" si="390"/>
        <v/>
      </c>
      <c r="JU31" s="510" t="str">
        <f t="shared" si="226"/>
        <v/>
      </c>
      <c r="JV31" s="517">
        <f t="shared" si="227"/>
        <v>0</v>
      </c>
      <c r="JW31" s="510" t="str">
        <f t="shared" si="228"/>
        <v/>
      </c>
      <c r="JX31" s="522" t="str">
        <f t="shared" si="391"/>
        <v/>
      </c>
      <c r="JY31" s="510" t="str">
        <f t="shared" si="229"/>
        <v/>
      </c>
      <c r="JZ31" s="517">
        <f t="shared" si="230"/>
        <v>0</v>
      </c>
      <c r="KA31" s="510" t="str">
        <f t="shared" si="231"/>
        <v/>
      </c>
      <c r="KB31" s="522" t="str">
        <f t="shared" si="392"/>
        <v/>
      </c>
      <c r="KC31" s="510" t="str">
        <f t="shared" si="232"/>
        <v/>
      </c>
      <c r="KD31" s="517">
        <f t="shared" si="233"/>
        <v>0</v>
      </c>
      <c r="KE31" s="510" t="str">
        <f t="shared" si="234"/>
        <v/>
      </c>
      <c r="KF31" s="522" t="str">
        <f t="shared" si="393"/>
        <v/>
      </c>
      <c r="KG31" s="510" t="str">
        <f t="shared" si="235"/>
        <v/>
      </c>
      <c r="KH31" s="517">
        <f t="shared" si="236"/>
        <v>0</v>
      </c>
      <c r="KI31" s="510" t="str">
        <f t="shared" si="237"/>
        <v/>
      </c>
      <c r="KJ31" s="522" t="str">
        <f t="shared" si="394"/>
        <v/>
      </c>
      <c r="KK31" s="510" t="str">
        <f t="shared" si="238"/>
        <v/>
      </c>
      <c r="KL31" s="517">
        <f t="shared" si="239"/>
        <v>0</v>
      </c>
      <c r="KM31" s="510" t="str">
        <f t="shared" si="240"/>
        <v/>
      </c>
      <c r="KN31" s="522" t="str">
        <f t="shared" si="395"/>
        <v/>
      </c>
      <c r="KO31" s="510" t="str">
        <f t="shared" si="241"/>
        <v/>
      </c>
      <c r="KP31" s="517">
        <f t="shared" si="242"/>
        <v>0</v>
      </c>
      <c r="KQ31" s="510" t="str">
        <f t="shared" si="243"/>
        <v/>
      </c>
      <c r="KR31" s="522" t="str">
        <f t="shared" si="396"/>
        <v/>
      </c>
      <c r="KS31" s="510" t="str">
        <f t="shared" si="244"/>
        <v/>
      </c>
      <c r="KT31" s="517">
        <f t="shared" si="245"/>
        <v>0</v>
      </c>
      <c r="KU31" s="510" t="str">
        <f t="shared" si="246"/>
        <v/>
      </c>
      <c r="KV31" s="522" t="str">
        <f t="shared" si="397"/>
        <v/>
      </c>
      <c r="KW31" s="510" t="str">
        <f t="shared" si="247"/>
        <v/>
      </c>
      <c r="KX31" s="517">
        <f t="shared" si="248"/>
        <v>0</v>
      </c>
      <c r="KY31" s="510" t="str">
        <f t="shared" si="249"/>
        <v/>
      </c>
      <c r="KZ31" s="522" t="str">
        <f t="shared" si="398"/>
        <v/>
      </c>
      <c r="LA31" s="510" t="str">
        <f t="shared" si="250"/>
        <v/>
      </c>
      <c r="LB31" s="517">
        <f t="shared" si="251"/>
        <v>0</v>
      </c>
      <c r="LC31" s="510" t="str">
        <f t="shared" si="252"/>
        <v/>
      </c>
      <c r="LD31" s="522" t="str">
        <f t="shared" si="399"/>
        <v/>
      </c>
      <c r="LE31" s="510" t="str">
        <f t="shared" si="253"/>
        <v/>
      </c>
      <c r="LF31" s="517">
        <f t="shared" si="254"/>
        <v>0</v>
      </c>
      <c r="LG31" s="510" t="str">
        <f t="shared" si="255"/>
        <v/>
      </c>
      <c r="LH31" s="522" t="str">
        <f t="shared" si="400"/>
        <v/>
      </c>
      <c r="LI31" s="510" t="str">
        <f t="shared" si="256"/>
        <v/>
      </c>
      <c r="LJ31" s="517">
        <f t="shared" si="257"/>
        <v>0</v>
      </c>
      <c r="LK31" s="510" t="str">
        <f t="shared" si="258"/>
        <v/>
      </c>
      <c r="LL31" s="522" t="str">
        <f t="shared" si="401"/>
        <v/>
      </c>
      <c r="LM31" s="510" t="str">
        <f t="shared" si="259"/>
        <v/>
      </c>
      <c r="LN31" s="517">
        <f t="shared" si="260"/>
        <v>0</v>
      </c>
      <c r="LO31" s="510" t="str">
        <f t="shared" si="261"/>
        <v/>
      </c>
      <c r="LP31" s="522" t="str">
        <f t="shared" si="402"/>
        <v/>
      </c>
      <c r="LQ31" s="510" t="str">
        <f t="shared" si="262"/>
        <v/>
      </c>
      <c r="LR31" s="517">
        <f t="shared" si="263"/>
        <v>0</v>
      </c>
      <c r="LS31" s="510" t="str">
        <f t="shared" si="264"/>
        <v/>
      </c>
      <c r="LT31" s="522" t="str">
        <f t="shared" si="403"/>
        <v/>
      </c>
      <c r="LU31" s="510" t="str">
        <f t="shared" si="265"/>
        <v/>
      </c>
      <c r="LV31" s="517">
        <f t="shared" si="266"/>
        <v>0</v>
      </c>
      <c r="LW31" s="510" t="str">
        <f t="shared" si="267"/>
        <v/>
      </c>
      <c r="LX31" s="522" t="str">
        <f t="shared" si="404"/>
        <v/>
      </c>
      <c r="LY31" s="510" t="str">
        <f t="shared" si="268"/>
        <v/>
      </c>
      <c r="LZ31" s="517">
        <f t="shared" si="269"/>
        <v>0</v>
      </c>
      <c r="MA31" s="510" t="str">
        <f t="shared" si="270"/>
        <v/>
      </c>
      <c r="MB31" s="522" t="str">
        <f t="shared" si="405"/>
        <v/>
      </c>
      <c r="MC31" s="510" t="str">
        <f t="shared" si="271"/>
        <v/>
      </c>
      <c r="MD31" s="517">
        <f t="shared" si="272"/>
        <v>0</v>
      </c>
      <c r="ME31" s="510" t="str">
        <f t="shared" si="273"/>
        <v/>
      </c>
      <c r="MF31" s="522" t="str">
        <f t="shared" si="406"/>
        <v/>
      </c>
      <c r="MG31" s="510" t="str">
        <f t="shared" si="274"/>
        <v/>
      </c>
      <c r="MH31" s="517">
        <f t="shared" si="275"/>
        <v>0</v>
      </c>
      <c r="MI31" s="510" t="str">
        <f t="shared" si="276"/>
        <v/>
      </c>
      <c r="MJ31" s="522" t="str">
        <f t="shared" si="407"/>
        <v/>
      </c>
      <c r="MK31" s="510" t="str">
        <f t="shared" si="277"/>
        <v/>
      </c>
      <c r="ML31" s="517">
        <f t="shared" si="278"/>
        <v>0</v>
      </c>
      <c r="MM31" s="510" t="str">
        <f t="shared" si="279"/>
        <v/>
      </c>
      <c r="MN31" s="522" t="str">
        <f t="shared" si="408"/>
        <v/>
      </c>
      <c r="MO31" s="510" t="str">
        <f t="shared" si="280"/>
        <v/>
      </c>
      <c r="MP31" s="517">
        <f t="shared" si="281"/>
        <v>0</v>
      </c>
      <c r="MQ31" s="510" t="str">
        <f t="shared" si="282"/>
        <v/>
      </c>
      <c r="MR31" s="522" t="str">
        <f t="shared" si="409"/>
        <v/>
      </c>
      <c r="MS31" s="510" t="str">
        <f t="shared" si="283"/>
        <v/>
      </c>
      <c r="MT31" s="517">
        <f t="shared" si="284"/>
        <v>0</v>
      </c>
      <c r="MU31" s="510" t="str">
        <f t="shared" si="285"/>
        <v/>
      </c>
      <c r="MV31" s="522" t="str">
        <f t="shared" si="410"/>
        <v/>
      </c>
      <c r="MW31" s="510" t="str">
        <f t="shared" si="286"/>
        <v/>
      </c>
      <c r="MX31" s="517">
        <f t="shared" si="287"/>
        <v>0</v>
      </c>
      <c r="MY31" s="510" t="str">
        <f t="shared" si="288"/>
        <v/>
      </c>
      <c r="MZ31" s="522" t="str">
        <f t="shared" si="411"/>
        <v/>
      </c>
      <c r="NA31" s="510" t="str">
        <f t="shared" si="289"/>
        <v/>
      </c>
      <c r="NB31" s="517">
        <f t="shared" si="290"/>
        <v>0</v>
      </c>
      <c r="NC31" s="510" t="str">
        <f t="shared" si="291"/>
        <v/>
      </c>
      <c r="ND31" s="522" t="str">
        <f t="shared" si="412"/>
        <v/>
      </c>
      <c r="NE31" s="510" t="str">
        <f t="shared" si="292"/>
        <v/>
      </c>
      <c r="NF31" s="517">
        <f t="shared" si="293"/>
        <v>0</v>
      </c>
      <c r="NG31" s="510" t="str">
        <f t="shared" si="294"/>
        <v/>
      </c>
      <c r="NH31" s="522" t="str">
        <f t="shared" si="413"/>
        <v/>
      </c>
      <c r="NI31" s="510" t="str">
        <f t="shared" si="295"/>
        <v/>
      </c>
      <c r="NJ31" s="517">
        <f t="shared" si="296"/>
        <v>0</v>
      </c>
      <c r="NK31" s="510" t="str">
        <f t="shared" si="297"/>
        <v/>
      </c>
      <c r="NL31" s="522" t="str">
        <f t="shared" si="414"/>
        <v/>
      </c>
      <c r="NM31" s="510" t="str">
        <f t="shared" si="298"/>
        <v/>
      </c>
      <c r="NN31" s="517">
        <f t="shared" si="299"/>
        <v>0</v>
      </c>
      <c r="NO31" s="510" t="str">
        <f t="shared" si="300"/>
        <v/>
      </c>
      <c r="NP31" s="522" t="str">
        <f t="shared" si="415"/>
        <v/>
      </c>
      <c r="NQ31" s="510" t="str">
        <f t="shared" si="301"/>
        <v/>
      </c>
      <c r="NR31" s="517">
        <f t="shared" si="302"/>
        <v>0</v>
      </c>
      <c r="NS31" s="510" t="str">
        <f t="shared" si="303"/>
        <v/>
      </c>
      <c r="NT31" s="522" t="str">
        <f t="shared" si="416"/>
        <v/>
      </c>
      <c r="NU31" s="510" t="str">
        <f t="shared" si="304"/>
        <v/>
      </c>
      <c r="NV31" s="517">
        <f t="shared" si="305"/>
        <v>0</v>
      </c>
      <c r="NW31" s="510" t="str">
        <f t="shared" si="306"/>
        <v/>
      </c>
      <c r="NX31" s="522" t="str">
        <f t="shared" si="417"/>
        <v/>
      </c>
      <c r="NY31" s="510" t="str">
        <f t="shared" si="307"/>
        <v/>
      </c>
      <c r="NZ31" s="517">
        <f t="shared" si="308"/>
        <v>0</v>
      </c>
      <c r="OA31" s="510" t="str">
        <f t="shared" si="309"/>
        <v/>
      </c>
      <c r="OB31" s="522" t="str">
        <f t="shared" si="418"/>
        <v/>
      </c>
      <c r="OC31" s="510" t="str">
        <f t="shared" si="310"/>
        <v/>
      </c>
      <c r="OD31" s="517">
        <f t="shared" si="311"/>
        <v>0</v>
      </c>
      <c r="OE31" s="510" t="str">
        <f t="shared" si="312"/>
        <v/>
      </c>
      <c r="OF31" s="522" t="str">
        <f t="shared" si="419"/>
        <v/>
      </c>
      <c r="OG31" s="510" t="str">
        <f t="shared" si="313"/>
        <v/>
      </c>
      <c r="OH31" s="517">
        <f t="shared" si="314"/>
        <v>0</v>
      </c>
      <c r="OI31" s="510" t="str">
        <f t="shared" si="315"/>
        <v/>
      </c>
      <c r="OJ31" s="522" t="str">
        <f t="shared" si="420"/>
        <v/>
      </c>
      <c r="OK31" s="510" t="str">
        <f t="shared" si="316"/>
        <v/>
      </c>
      <c r="OL31" s="517">
        <f t="shared" si="317"/>
        <v>0</v>
      </c>
      <c r="OM31" s="510" t="str">
        <f t="shared" si="318"/>
        <v/>
      </c>
      <c r="ON31" s="522" t="str">
        <f t="shared" si="421"/>
        <v/>
      </c>
      <c r="OO31" s="510" t="str">
        <f t="shared" si="319"/>
        <v/>
      </c>
      <c r="OP31" s="517">
        <f t="shared" si="320"/>
        <v>0</v>
      </c>
      <c r="OQ31" s="510" t="str">
        <f t="shared" si="321"/>
        <v/>
      </c>
      <c r="OR31" s="522" t="str">
        <f t="shared" si="422"/>
        <v/>
      </c>
      <c r="OS31" s="510" t="str">
        <f t="shared" si="322"/>
        <v/>
      </c>
      <c r="OT31" s="517">
        <f t="shared" si="323"/>
        <v>0</v>
      </c>
      <c r="OU31" s="510" t="str">
        <f t="shared" si="324"/>
        <v/>
      </c>
      <c r="OV31" s="522" t="str">
        <f t="shared" si="423"/>
        <v/>
      </c>
      <c r="OW31" s="510" t="str">
        <f t="shared" si="325"/>
        <v/>
      </c>
      <c r="OX31" s="517">
        <f t="shared" si="326"/>
        <v>0</v>
      </c>
      <c r="OY31" s="510" t="str">
        <f t="shared" si="327"/>
        <v/>
      </c>
      <c r="OZ31" s="522" t="str">
        <f t="shared" si="424"/>
        <v/>
      </c>
      <c r="PA31" s="510" t="str">
        <f t="shared" si="328"/>
        <v/>
      </c>
      <c r="PB31" s="517">
        <f t="shared" si="329"/>
        <v>0</v>
      </c>
      <c r="PC31" s="510" t="str">
        <f t="shared" si="330"/>
        <v/>
      </c>
      <c r="PD31" s="522" t="str">
        <f t="shared" si="425"/>
        <v/>
      </c>
      <c r="PE31" s="510" t="str">
        <f t="shared" si="331"/>
        <v/>
      </c>
      <c r="PF31" s="517">
        <f t="shared" si="332"/>
        <v>0</v>
      </c>
      <c r="PG31" s="510" t="str">
        <f t="shared" si="333"/>
        <v/>
      </c>
      <c r="PH31" s="522" t="str">
        <f t="shared" si="426"/>
        <v/>
      </c>
      <c r="PI31" s="510" t="str">
        <f t="shared" si="334"/>
        <v/>
      </c>
      <c r="PJ31" s="517">
        <f t="shared" si="335"/>
        <v>0</v>
      </c>
      <c r="PK31" s="510" t="str">
        <f t="shared" si="336"/>
        <v/>
      </c>
      <c r="PL31" s="522" t="str">
        <f t="shared" si="427"/>
        <v/>
      </c>
      <c r="PM31" s="510" t="str">
        <f t="shared" si="337"/>
        <v/>
      </c>
      <c r="PN31" s="517">
        <f t="shared" si="338"/>
        <v>0</v>
      </c>
      <c r="PO31" s="510" t="str">
        <f t="shared" si="339"/>
        <v/>
      </c>
      <c r="PP31" s="522" t="str">
        <f t="shared" si="428"/>
        <v/>
      </c>
      <c r="PQ31" s="510" t="str">
        <f t="shared" si="340"/>
        <v/>
      </c>
      <c r="PR31" s="517">
        <f t="shared" si="341"/>
        <v>0</v>
      </c>
      <c r="PS31" s="510" t="str">
        <f t="shared" si="342"/>
        <v/>
      </c>
      <c r="PT31" s="522" t="str">
        <f t="shared" si="429"/>
        <v/>
      </c>
      <c r="PU31" s="510" t="str">
        <f t="shared" si="343"/>
        <v/>
      </c>
      <c r="PV31" s="517">
        <f t="shared" si="344"/>
        <v>0</v>
      </c>
      <c r="PW31" s="510" t="str">
        <f t="shared" si="345"/>
        <v/>
      </c>
      <c r="PX31" s="522" t="str">
        <f t="shared" si="430"/>
        <v/>
      </c>
      <c r="PY31" s="510" t="str">
        <f t="shared" si="346"/>
        <v/>
      </c>
      <c r="PZ31" s="517">
        <f t="shared" si="347"/>
        <v>0</v>
      </c>
      <c r="QA31" s="510" t="str">
        <f t="shared" si="348"/>
        <v/>
      </c>
      <c r="QB31" s="522" t="str">
        <f t="shared" si="431"/>
        <v/>
      </c>
      <c r="QC31" s="510" t="str">
        <f t="shared" si="349"/>
        <v/>
      </c>
      <c r="QD31" s="517">
        <f t="shared" si="350"/>
        <v>0</v>
      </c>
      <c r="QE31" s="510" t="str">
        <f t="shared" si="351"/>
        <v/>
      </c>
      <c r="QF31" s="522" t="str">
        <f t="shared" si="432"/>
        <v/>
      </c>
      <c r="QG31" s="510" t="str">
        <f t="shared" si="352"/>
        <v/>
      </c>
      <c r="QH31" s="517">
        <f t="shared" si="353"/>
        <v>0</v>
      </c>
    </row>
    <row r="32" spans="1:461" s="3" customFormat="1" ht="18" customHeight="1" thickTop="1" thickBot="1" x14ac:dyDescent="0.35">
      <c r="A32" s="344" t="str">
        <f t="shared" si="8"/>
        <v/>
      </c>
      <c r="B32" s="237" t="str">
        <f t="shared" si="9"/>
        <v/>
      </c>
      <c r="C32" s="307">
        <f t="shared" si="10"/>
        <v>0</v>
      </c>
      <c r="D32" s="307">
        <f t="shared" si="11"/>
        <v>0</v>
      </c>
      <c r="E32" s="287" t="str">
        <f>IF(B32="","",SUM(B$27:B32))</f>
        <v/>
      </c>
      <c r="F32" s="502"/>
      <c r="G32" s="503"/>
      <c r="H32" s="677"/>
      <c r="I32" s="678"/>
      <c r="J32" s="681"/>
      <c r="K32" s="680"/>
      <c r="L32" s="1052" t="str">
        <f>IF('Quadro 2'!G18="","",'Quadro 2'!G18)</f>
        <v/>
      </c>
      <c r="M32" s="1053" t="str">
        <f t="shared" si="94"/>
        <v/>
      </c>
      <c r="N32" s="1054" t="str">
        <f t="shared" si="12"/>
        <v/>
      </c>
      <c r="O32" s="1055"/>
      <c r="P32" s="1056" t="str">
        <f t="shared" si="95"/>
        <v/>
      </c>
      <c r="Q32" s="1057" t="str">
        <f t="shared" si="96"/>
        <v/>
      </c>
      <c r="R32" s="1058" t="str">
        <f t="shared" si="97"/>
        <v/>
      </c>
      <c r="S32" s="505" t="str">
        <f t="shared" si="98"/>
        <v/>
      </c>
      <c r="T32" s="75" t="str">
        <f t="shared" si="13"/>
        <v/>
      </c>
      <c r="U32" s="940"/>
      <c r="V32" s="217" t="str">
        <f t="shared" si="99"/>
        <v/>
      </c>
      <c r="W32" s="217" t="str">
        <f t="shared" si="100"/>
        <v/>
      </c>
      <c r="X32" s="217" t="str">
        <f t="shared" si="101"/>
        <v/>
      </c>
      <c r="Y32" s="506" t="str">
        <f>IF(OR(N32="",N32=0),"",IF(MAX(V32,W32,X32)&gt;'Quadro 1'!$G$23,'Quadro 1'!$G$23,IF(V32&lt;'Quadro 1'!$G$12,'Quadro 1'!$G$12,MIN(Z32,AA32))))</f>
        <v/>
      </c>
      <c r="Z32" s="507">
        <f>IF(MAX(V32,W32,X32)&lt;='Quadro 1'!$G$12,'Quadro 1'!$G$12,IF(MAX(V32,W32,X32)&lt;='Quadro 1'!$G$13,'Quadro 1'!$G$13,IF(MAX(V32,W32,X32)&lt;='Quadro 1'!$G$14,'Quadro 1'!$G$14,IF(MAX(V32,W32,X32)&lt;='Quadro 1'!$G$15,'Quadro 1'!$G$15,IF(MAX(V32,W32,X32)&lt;='Quadro 1'!$G$16,'Quadro 1'!$G$16,IF(MAX(V32,W32,X32)&lt;='Quadro 1'!$G$17,'Quadro 1'!$G$17,""))))))</f>
        <v>27.3</v>
      </c>
      <c r="AA32" s="508">
        <f>IF(MAX(V32,W32,X32)&lt;='Quadro 1'!$G$18,'Quadro 1'!$G$18,IF(MAX(V32,W32,X32)&lt;='Quadro 1'!$G$19,'Quadro 1'!$G$19,IF(MAX(V32,W32,X32)&lt;='Quadro 1'!$G$20,'Quadro 1'!$G$20,IF(MAX(V32,W32,X32)&lt;='Quadro 1'!$G$21,'Quadro 1'!$G$21,IF(MAX(V32,W32,X32)&lt;='Quadro 1'!$G$22,'Quadro 1'!$G$22,IF(MAX(V32,W32,X32)&lt;='Quadro 1'!$G$23,'Quadro 1'!$G$23,'Quadro 1'!$G$23))))))</f>
        <v>105.3</v>
      </c>
      <c r="AB32" s="509" t="str">
        <f>IF(Y32="","",LOOKUP(Y32,'Quadro 1'!$G$9:$G$23,'Quadro 1'!$H$9:$H$23))</f>
        <v/>
      </c>
      <c r="AC32" s="1170" t="str">
        <f>IF(Y32="","",LOOKUP(Y32,'Quadro 1'!$G$9:$G$23,'Quadro 1'!$D$9:$D$23))</f>
        <v/>
      </c>
      <c r="AD32" s="1171" t="str">
        <f>IF(Y32="","",LOOKUP(Y32,'Quadro 1'!$G$9:$G$23,'Quadro 1'!$E$9:$E$23))</f>
        <v/>
      </c>
      <c r="AE32" s="1059" t="str">
        <f t="shared" si="102"/>
        <v/>
      </c>
      <c r="AF32" s="1061" t="str">
        <f t="shared" si="14"/>
        <v/>
      </c>
      <c r="AG32" s="1147" t="str">
        <f t="shared" si="15"/>
        <v/>
      </c>
      <c r="AH32" s="1150" t="str">
        <f t="shared" si="103"/>
        <v/>
      </c>
      <c r="AI32" s="1151" t="str">
        <f t="shared" si="354"/>
        <v/>
      </c>
      <c r="AJ32" s="1055" t="str">
        <f t="shared" si="16"/>
        <v/>
      </c>
      <c r="AK32" s="1064" t="str">
        <f t="shared" si="355"/>
        <v/>
      </c>
      <c r="AL32" s="1190" t="str">
        <f t="shared" si="104"/>
        <v/>
      </c>
      <c r="AM32" s="1191"/>
      <c r="AN32" s="1065" t="str">
        <f t="shared" si="105"/>
        <v/>
      </c>
      <c r="AO32" s="1192" t="str">
        <f t="shared" si="17"/>
        <v/>
      </c>
      <c r="AP32" s="1192"/>
      <c r="AQ32" s="1193"/>
      <c r="AR32" s="901"/>
      <c r="AS32" s="2"/>
      <c r="AT32" s="602">
        <f t="shared" si="18"/>
        <v>0</v>
      </c>
      <c r="AU32" s="243" t="str">
        <f t="shared" si="356"/>
        <v/>
      </c>
      <c r="AV32" s="92" t="str">
        <f t="shared" si="19"/>
        <v/>
      </c>
      <c r="AW32" s="92" t="str">
        <f t="shared" si="20"/>
        <v/>
      </c>
      <c r="AX32" s="92" t="str">
        <f t="shared" si="21"/>
        <v/>
      </c>
      <c r="AY32" s="532" t="str">
        <f t="shared" si="22"/>
        <v/>
      </c>
      <c r="AZ32" s="532" t="str">
        <f t="shared" si="23"/>
        <v/>
      </c>
      <c r="BA32" s="510" t="str">
        <f t="shared" si="24"/>
        <v/>
      </c>
      <c r="BB32" s="88" t="str">
        <f t="shared" si="25"/>
        <v/>
      </c>
      <c r="BC32" s="1060" t="str">
        <f t="shared" si="26"/>
        <v/>
      </c>
      <c r="BD32" s="595" t="str">
        <f t="shared" si="106"/>
        <v/>
      </c>
      <c r="BE32" s="595" t="str">
        <f t="shared" si="107"/>
        <v/>
      </c>
      <c r="BF32" s="74" t="str">
        <f t="shared" si="27"/>
        <v/>
      </c>
      <c r="BG32" s="87" t="str">
        <f t="shared" si="433"/>
        <v/>
      </c>
      <c r="BH32" s="88" t="str">
        <f t="shared" si="28"/>
        <v/>
      </c>
      <c r="BI32" s="89">
        <f t="shared" si="29"/>
        <v>0</v>
      </c>
      <c r="BJ32" s="510" t="str">
        <f t="shared" si="357"/>
        <v/>
      </c>
      <c r="BK32" s="532">
        <f t="shared" si="30"/>
        <v>0</v>
      </c>
      <c r="BL32" s="91">
        <f t="shared" si="108"/>
        <v>0</v>
      </c>
      <c r="BM32" s="91" t="str">
        <f t="shared" si="31"/>
        <v/>
      </c>
      <c r="BN32" s="91" t="str">
        <f t="shared" si="32"/>
        <v/>
      </c>
      <c r="BO32" s="91" t="str">
        <f t="shared" si="33"/>
        <v/>
      </c>
      <c r="BP32" s="91" t="str">
        <f t="shared" si="34"/>
        <v/>
      </c>
      <c r="BQ32" s="91" t="str">
        <f t="shared" si="35"/>
        <v/>
      </c>
      <c r="BR32" s="91" t="str">
        <f t="shared" si="36"/>
        <v/>
      </c>
      <c r="BS32" s="91" t="str">
        <f t="shared" si="37"/>
        <v/>
      </c>
      <c r="BT32" s="91" t="str">
        <f t="shared" si="38"/>
        <v/>
      </c>
      <c r="BU32" s="91" t="str">
        <f t="shared" si="39"/>
        <v/>
      </c>
      <c r="BV32" s="91" t="str">
        <f t="shared" si="40"/>
        <v/>
      </c>
      <c r="BW32" s="91" t="str">
        <f t="shared" si="41"/>
        <v/>
      </c>
      <c r="BX32" s="91" t="str">
        <f t="shared" si="42"/>
        <v/>
      </c>
      <c r="BY32" s="91" t="str">
        <f t="shared" si="43"/>
        <v/>
      </c>
      <c r="BZ32" s="91" t="str">
        <f t="shared" si="44"/>
        <v/>
      </c>
      <c r="CA32" s="91" t="str">
        <f t="shared" si="45"/>
        <v/>
      </c>
      <c r="CB32" s="91" t="str">
        <f t="shared" si="46"/>
        <v/>
      </c>
      <c r="CC32" s="91" t="str">
        <f t="shared" si="47"/>
        <v/>
      </c>
      <c r="CD32" s="91" t="str">
        <f t="shared" si="48"/>
        <v/>
      </c>
      <c r="CE32" s="91" t="str">
        <f t="shared" si="49"/>
        <v/>
      </c>
      <c r="CF32" s="91" t="str">
        <f t="shared" si="50"/>
        <v/>
      </c>
      <c r="CG32" s="91" t="str">
        <f t="shared" si="109"/>
        <v/>
      </c>
      <c r="CH32" s="91" t="str">
        <f t="shared" si="110"/>
        <v/>
      </c>
      <c r="CI32" s="91" t="str">
        <f t="shared" si="111"/>
        <v/>
      </c>
      <c r="CJ32" s="91" t="str">
        <f t="shared" si="112"/>
        <v/>
      </c>
      <c r="CK32" s="91" t="str">
        <f t="shared" si="113"/>
        <v/>
      </c>
      <c r="CL32" s="91" t="str">
        <f t="shared" si="114"/>
        <v/>
      </c>
      <c r="CM32" s="91" t="str">
        <f t="shared" si="115"/>
        <v/>
      </c>
      <c r="CN32" s="91" t="str">
        <f t="shared" si="116"/>
        <v/>
      </c>
      <c r="CO32" s="91" t="str">
        <f t="shared" si="117"/>
        <v/>
      </c>
      <c r="CP32" s="91" t="str">
        <f t="shared" si="118"/>
        <v/>
      </c>
      <c r="CQ32" s="91" t="str">
        <f t="shared" si="119"/>
        <v/>
      </c>
      <c r="CR32" s="91" t="str">
        <f t="shared" si="120"/>
        <v/>
      </c>
      <c r="CS32" s="91" t="str">
        <f t="shared" si="121"/>
        <v/>
      </c>
      <c r="CT32" s="91" t="str">
        <f t="shared" si="122"/>
        <v/>
      </c>
      <c r="CU32" s="91" t="str">
        <f t="shared" si="123"/>
        <v/>
      </c>
      <c r="CV32" s="91" t="str">
        <f t="shared" si="124"/>
        <v/>
      </c>
      <c r="CW32" s="91" t="str">
        <f t="shared" si="125"/>
        <v/>
      </c>
      <c r="CX32" s="91" t="str">
        <f t="shared" si="126"/>
        <v/>
      </c>
      <c r="CY32" s="91" t="str">
        <f t="shared" si="127"/>
        <v/>
      </c>
      <c r="CZ32" s="91" t="str">
        <f t="shared" si="128"/>
        <v/>
      </c>
      <c r="DA32" s="91" t="str">
        <f t="shared" si="129"/>
        <v/>
      </c>
      <c r="DB32" s="91" t="str">
        <f t="shared" si="130"/>
        <v/>
      </c>
      <c r="DC32" s="91" t="str">
        <f t="shared" si="131"/>
        <v/>
      </c>
      <c r="DD32" s="91" t="str">
        <f t="shared" si="132"/>
        <v/>
      </c>
      <c r="DE32" s="91" t="str">
        <f t="shared" si="133"/>
        <v/>
      </c>
      <c r="DF32" s="91" t="str">
        <f t="shared" si="134"/>
        <v/>
      </c>
      <c r="DG32" s="91" t="str">
        <f t="shared" si="135"/>
        <v/>
      </c>
      <c r="DH32" s="91" t="str">
        <f t="shared" si="136"/>
        <v/>
      </c>
      <c r="DI32" s="91" t="str">
        <f t="shared" si="137"/>
        <v/>
      </c>
      <c r="DJ32" s="91" t="str">
        <f t="shared" si="138"/>
        <v/>
      </c>
      <c r="DK32" s="91" t="str">
        <f t="shared" si="139"/>
        <v/>
      </c>
      <c r="DL32" s="91" t="str">
        <f t="shared" si="140"/>
        <v/>
      </c>
      <c r="DM32" s="91" t="str">
        <f t="shared" si="141"/>
        <v/>
      </c>
      <c r="DN32" s="91" t="str">
        <f t="shared" si="142"/>
        <v/>
      </c>
      <c r="DO32" s="91" t="str">
        <f t="shared" si="143"/>
        <v/>
      </c>
      <c r="DP32" s="91" t="str">
        <f t="shared" si="144"/>
        <v/>
      </c>
      <c r="DQ32" s="91" t="str">
        <f t="shared" si="145"/>
        <v/>
      </c>
      <c r="DR32" s="91" t="str">
        <f t="shared" si="146"/>
        <v/>
      </c>
      <c r="DS32" s="91" t="str">
        <f t="shared" si="147"/>
        <v/>
      </c>
      <c r="DT32" s="91" t="str">
        <f t="shared" si="148"/>
        <v/>
      </c>
      <c r="DU32" s="236" t="str">
        <f t="shared" si="149"/>
        <v/>
      </c>
      <c r="DV32" s="660" t="str">
        <f t="shared" si="150"/>
        <v>0</v>
      </c>
      <c r="DW32" s="659">
        <f t="shared" si="151"/>
        <v>0</v>
      </c>
      <c r="DX32" s="236" t="str">
        <f t="shared" si="358"/>
        <v>NA</v>
      </c>
      <c r="DY32" s="236" t="str">
        <f t="shared" si="359"/>
        <v/>
      </c>
      <c r="DZ32" s="236" t="str">
        <f t="shared" si="360"/>
        <v/>
      </c>
      <c r="EA32" s="659" t="str">
        <f t="shared" si="152"/>
        <v/>
      </c>
      <c r="EB32" s="594">
        <v>6</v>
      </c>
      <c r="EC32" s="816" t="str">
        <f t="shared" si="361"/>
        <v/>
      </c>
      <c r="ED32" s="817" t="str">
        <f t="shared" si="362"/>
        <v/>
      </c>
      <c r="EE32" s="818" t="str">
        <f t="shared" si="153"/>
        <v/>
      </c>
      <c r="EF32" s="819" t="str">
        <f t="shared" si="51"/>
        <v/>
      </c>
      <c r="EG32" s="595" t="str">
        <f t="shared" si="154"/>
        <v/>
      </c>
      <c r="EH32" s="595" t="str">
        <f t="shared" si="155"/>
        <v/>
      </c>
      <c r="EI32" s="651" t="str">
        <f t="shared" si="363"/>
        <v/>
      </c>
      <c r="EJ32" s="528" t="str">
        <f t="shared" si="156"/>
        <v/>
      </c>
      <c r="EK32" s="236" t="str">
        <f t="shared" si="364"/>
        <v/>
      </c>
      <c r="EL32" s="528" t="str">
        <f t="shared" si="157"/>
        <v/>
      </c>
      <c r="EM32" s="771" t="str">
        <f t="shared" si="158"/>
        <v/>
      </c>
      <c r="EN32" s="90" t="str">
        <f t="shared" si="159"/>
        <v/>
      </c>
      <c r="EO32" s="90" t="str">
        <f t="shared" si="160"/>
        <v/>
      </c>
      <c r="EP32" s="90" t="str">
        <f t="shared" si="161"/>
        <v/>
      </c>
      <c r="EQ32" s="90" t="str">
        <f t="shared" si="162"/>
        <v/>
      </c>
      <c r="ER32" s="90" t="str">
        <f t="shared" si="163"/>
        <v/>
      </c>
      <c r="ES32" s="90" t="str">
        <f t="shared" si="164"/>
        <v/>
      </c>
      <c r="ET32" s="90" t="str">
        <f t="shared" si="165"/>
        <v/>
      </c>
      <c r="EU32" s="90" t="str">
        <f t="shared" si="166"/>
        <v/>
      </c>
      <c r="EV32" s="90" t="str">
        <f t="shared" si="167"/>
        <v/>
      </c>
      <c r="EW32" s="90" t="str">
        <f t="shared" si="168"/>
        <v/>
      </c>
      <c r="EX32" s="90" t="str">
        <f t="shared" si="169"/>
        <v/>
      </c>
      <c r="EY32" s="90" t="str">
        <f t="shared" si="170"/>
        <v/>
      </c>
      <c r="EZ32" s="90" t="str">
        <f t="shared" si="171"/>
        <v/>
      </c>
      <c r="FA32" s="90" t="str">
        <f t="shared" si="172"/>
        <v/>
      </c>
      <c r="FB32" s="90" t="str">
        <f t="shared" si="173"/>
        <v/>
      </c>
      <c r="FC32" s="90" t="str">
        <f t="shared" si="174"/>
        <v/>
      </c>
      <c r="FD32" s="90" t="str">
        <f t="shared" si="175"/>
        <v/>
      </c>
      <c r="FE32" s="90" t="str">
        <f t="shared" si="176"/>
        <v/>
      </c>
      <c r="FF32" s="90" t="str">
        <f t="shared" si="177"/>
        <v/>
      </c>
      <c r="FG32" s="90" t="str">
        <f t="shared" si="52"/>
        <v/>
      </c>
      <c r="FH32" s="90" t="str">
        <f t="shared" si="53"/>
        <v/>
      </c>
      <c r="FI32" s="90" t="str">
        <f t="shared" si="54"/>
        <v/>
      </c>
      <c r="FJ32" s="90" t="str">
        <f t="shared" si="55"/>
        <v/>
      </c>
      <c r="FK32" s="90" t="str">
        <f t="shared" si="56"/>
        <v/>
      </c>
      <c r="FL32" s="90" t="str">
        <f t="shared" si="57"/>
        <v/>
      </c>
      <c r="FM32" s="90" t="str">
        <f t="shared" si="58"/>
        <v/>
      </c>
      <c r="FN32" s="90" t="str">
        <f t="shared" si="59"/>
        <v/>
      </c>
      <c r="FO32" s="90" t="str">
        <f t="shared" si="60"/>
        <v/>
      </c>
      <c r="FP32" s="90" t="str">
        <f t="shared" si="61"/>
        <v/>
      </c>
      <c r="FQ32" s="90" t="str">
        <f t="shared" si="62"/>
        <v/>
      </c>
      <c r="FR32" s="90" t="str">
        <f t="shared" si="63"/>
        <v/>
      </c>
      <c r="FS32" s="90" t="str">
        <f t="shared" si="64"/>
        <v/>
      </c>
      <c r="FT32" s="90" t="str">
        <f t="shared" si="65"/>
        <v/>
      </c>
      <c r="FU32" s="90" t="str">
        <f t="shared" si="66"/>
        <v/>
      </c>
      <c r="FV32" s="90" t="str">
        <f t="shared" si="67"/>
        <v/>
      </c>
      <c r="FW32" s="90" t="str">
        <f t="shared" si="68"/>
        <v/>
      </c>
      <c r="FX32" s="90" t="str">
        <f t="shared" si="69"/>
        <v/>
      </c>
      <c r="FY32" s="90" t="str">
        <f t="shared" si="70"/>
        <v/>
      </c>
      <c r="FZ32" s="90" t="str">
        <f t="shared" si="71"/>
        <v/>
      </c>
      <c r="GA32" s="90" t="str">
        <f t="shared" si="72"/>
        <v/>
      </c>
      <c r="GB32" s="90" t="str">
        <f t="shared" si="73"/>
        <v/>
      </c>
      <c r="GC32" s="90" t="str">
        <f t="shared" si="74"/>
        <v/>
      </c>
      <c r="GD32" s="90" t="str">
        <f t="shared" si="75"/>
        <v/>
      </c>
      <c r="GE32" s="90" t="str">
        <f t="shared" si="76"/>
        <v/>
      </c>
      <c r="GF32" s="90" t="str">
        <f t="shared" si="77"/>
        <v/>
      </c>
      <c r="GG32" s="90" t="str">
        <f t="shared" si="78"/>
        <v/>
      </c>
      <c r="GH32" s="90" t="str">
        <f t="shared" si="79"/>
        <v/>
      </c>
      <c r="GI32" s="90" t="str">
        <f t="shared" si="80"/>
        <v/>
      </c>
      <c r="GJ32" s="90" t="str">
        <f t="shared" si="81"/>
        <v/>
      </c>
      <c r="GK32" s="90" t="str">
        <f t="shared" si="82"/>
        <v/>
      </c>
      <c r="GL32" s="90" t="str">
        <f t="shared" si="83"/>
        <v/>
      </c>
      <c r="GM32" s="90" t="str">
        <f t="shared" si="84"/>
        <v/>
      </c>
      <c r="GN32" s="90" t="str">
        <f t="shared" si="85"/>
        <v/>
      </c>
      <c r="GO32" s="90" t="str">
        <f t="shared" si="86"/>
        <v/>
      </c>
      <c r="GP32" s="90" t="str">
        <f t="shared" si="87"/>
        <v/>
      </c>
      <c r="GQ32" s="90" t="str">
        <f t="shared" si="88"/>
        <v/>
      </c>
      <c r="GR32" s="90" t="str">
        <f t="shared" si="89"/>
        <v/>
      </c>
      <c r="GS32" s="90" t="str">
        <f t="shared" si="90"/>
        <v/>
      </c>
      <c r="GT32" s="90" t="str">
        <f t="shared" si="91"/>
        <v/>
      </c>
      <c r="GU32" s="594">
        <v>6</v>
      </c>
      <c r="GV32" s="137" t="str">
        <f t="shared" si="365"/>
        <v/>
      </c>
      <c r="GW32" s="138" t="str">
        <f t="shared" si="366"/>
        <v/>
      </c>
      <c r="GX32" s="81" t="str">
        <f t="shared" si="367"/>
        <v/>
      </c>
      <c r="GY32" s="138" t="str">
        <f t="shared" si="368"/>
        <v/>
      </c>
      <c r="GZ32" s="15">
        <f t="shared" si="369"/>
        <v>0</v>
      </c>
      <c r="HA32" s="81" t="str">
        <f t="shared" si="370"/>
        <v/>
      </c>
      <c r="HB32" s="127" t="str">
        <f t="shared" si="371"/>
        <v/>
      </c>
      <c r="HC32" s="15">
        <f t="shared" si="178"/>
        <v>0</v>
      </c>
      <c r="HD32" s="582">
        <f t="shared" si="434"/>
        <v>0</v>
      </c>
      <c r="HE32" s="577">
        <f t="shared" si="92"/>
        <v>0</v>
      </c>
      <c r="HF32" s="566">
        <f t="shared" si="93"/>
        <v>0</v>
      </c>
      <c r="HG32" s="16">
        <f t="shared" si="179"/>
        <v>0</v>
      </c>
      <c r="HH32" s="17" t="str">
        <f t="shared" si="372"/>
        <v/>
      </c>
      <c r="HI32" s="510" t="str">
        <f t="shared" si="373"/>
        <v/>
      </c>
      <c r="HJ32" s="517">
        <f t="shared" si="374"/>
        <v>0</v>
      </c>
      <c r="HK32" s="510" t="str">
        <f t="shared" si="180"/>
        <v/>
      </c>
      <c r="HL32" s="522" t="str">
        <f t="shared" si="375"/>
        <v/>
      </c>
      <c r="HM32" s="510" t="str">
        <f t="shared" si="181"/>
        <v/>
      </c>
      <c r="HN32" s="517">
        <f t="shared" si="182"/>
        <v>0</v>
      </c>
      <c r="HO32" s="510" t="str">
        <f t="shared" si="183"/>
        <v/>
      </c>
      <c r="HP32" s="522" t="str">
        <f t="shared" si="376"/>
        <v/>
      </c>
      <c r="HQ32" s="510" t="str">
        <f t="shared" si="184"/>
        <v/>
      </c>
      <c r="HR32" s="517">
        <f t="shared" si="185"/>
        <v>0</v>
      </c>
      <c r="HS32" s="510" t="str">
        <f t="shared" si="186"/>
        <v/>
      </c>
      <c r="HT32" s="522" t="str">
        <f t="shared" si="377"/>
        <v/>
      </c>
      <c r="HU32" s="510" t="str">
        <f t="shared" si="187"/>
        <v/>
      </c>
      <c r="HV32" s="517">
        <f t="shared" si="188"/>
        <v>0</v>
      </c>
      <c r="HW32" s="510" t="str">
        <f t="shared" si="189"/>
        <v/>
      </c>
      <c r="HX32" s="522" t="str">
        <f t="shared" si="378"/>
        <v/>
      </c>
      <c r="HY32" s="510" t="str">
        <f t="shared" si="190"/>
        <v/>
      </c>
      <c r="HZ32" s="517">
        <f t="shared" si="191"/>
        <v>0</v>
      </c>
      <c r="IA32" s="510" t="str">
        <f t="shared" si="192"/>
        <v/>
      </c>
      <c r="IB32" s="522" t="str">
        <f t="shared" si="379"/>
        <v/>
      </c>
      <c r="IC32" s="510" t="str">
        <f t="shared" si="193"/>
        <v/>
      </c>
      <c r="ID32" s="517">
        <f t="shared" si="194"/>
        <v>0</v>
      </c>
      <c r="IE32" s="510" t="str">
        <f t="shared" si="195"/>
        <v/>
      </c>
      <c r="IF32" s="522" t="str">
        <f t="shared" si="380"/>
        <v/>
      </c>
      <c r="IG32" s="510" t="str">
        <f t="shared" si="196"/>
        <v/>
      </c>
      <c r="IH32" s="517">
        <f t="shared" si="197"/>
        <v>0</v>
      </c>
      <c r="II32" s="510" t="str">
        <f t="shared" si="198"/>
        <v/>
      </c>
      <c r="IJ32" s="522" t="str">
        <f t="shared" si="381"/>
        <v/>
      </c>
      <c r="IK32" s="510" t="str">
        <f t="shared" si="199"/>
        <v/>
      </c>
      <c r="IL32" s="517">
        <f t="shared" si="200"/>
        <v>0</v>
      </c>
      <c r="IM32" s="510" t="str">
        <f t="shared" si="201"/>
        <v/>
      </c>
      <c r="IN32" s="522" t="str">
        <f t="shared" si="382"/>
        <v/>
      </c>
      <c r="IO32" s="510" t="str">
        <f t="shared" si="202"/>
        <v/>
      </c>
      <c r="IP32" s="517">
        <f t="shared" si="203"/>
        <v>0</v>
      </c>
      <c r="IQ32" s="510" t="str">
        <f t="shared" si="204"/>
        <v/>
      </c>
      <c r="IR32" s="522" t="str">
        <f t="shared" si="383"/>
        <v/>
      </c>
      <c r="IS32" s="510" t="str">
        <f t="shared" si="205"/>
        <v/>
      </c>
      <c r="IT32" s="517">
        <f t="shared" si="206"/>
        <v>0</v>
      </c>
      <c r="IU32" s="510" t="str">
        <f t="shared" si="207"/>
        <v/>
      </c>
      <c r="IV32" s="522" t="str">
        <f t="shared" si="384"/>
        <v/>
      </c>
      <c r="IW32" s="510" t="str">
        <f t="shared" si="208"/>
        <v/>
      </c>
      <c r="IX32" s="517">
        <f t="shared" si="209"/>
        <v>0</v>
      </c>
      <c r="IY32" s="510" t="str">
        <f t="shared" si="210"/>
        <v/>
      </c>
      <c r="IZ32" s="522" t="str">
        <f t="shared" si="385"/>
        <v/>
      </c>
      <c r="JA32" s="510" t="str">
        <f t="shared" si="211"/>
        <v/>
      </c>
      <c r="JB32" s="517">
        <f t="shared" si="212"/>
        <v>0</v>
      </c>
      <c r="JC32" s="510" t="str">
        <f t="shared" si="213"/>
        <v/>
      </c>
      <c r="JD32" s="522" t="str">
        <f t="shared" si="386"/>
        <v/>
      </c>
      <c r="JE32" s="510" t="str">
        <f t="shared" si="214"/>
        <v/>
      </c>
      <c r="JF32" s="517">
        <f t="shared" si="215"/>
        <v>0</v>
      </c>
      <c r="JG32" s="510" t="str">
        <f t="shared" si="216"/>
        <v/>
      </c>
      <c r="JH32" s="522" t="str">
        <f t="shared" si="387"/>
        <v/>
      </c>
      <c r="JI32" s="510" t="str">
        <f t="shared" si="217"/>
        <v/>
      </c>
      <c r="JJ32" s="517">
        <f t="shared" si="218"/>
        <v>0</v>
      </c>
      <c r="JK32" s="510" t="str">
        <f t="shared" si="219"/>
        <v/>
      </c>
      <c r="JL32" s="522" t="str">
        <f t="shared" si="388"/>
        <v/>
      </c>
      <c r="JM32" s="510" t="str">
        <f t="shared" si="220"/>
        <v/>
      </c>
      <c r="JN32" s="517">
        <f t="shared" si="221"/>
        <v>0</v>
      </c>
      <c r="JO32" s="510" t="str">
        <f t="shared" si="222"/>
        <v/>
      </c>
      <c r="JP32" s="522" t="str">
        <f t="shared" si="389"/>
        <v/>
      </c>
      <c r="JQ32" s="510" t="str">
        <f t="shared" si="223"/>
        <v/>
      </c>
      <c r="JR32" s="517">
        <f t="shared" si="224"/>
        <v>0</v>
      </c>
      <c r="JS32" s="510" t="str">
        <f t="shared" si="225"/>
        <v/>
      </c>
      <c r="JT32" s="522" t="str">
        <f t="shared" si="390"/>
        <v/>
      </c>
      <c r="JU32" s="510" t="str">
        <f t="shared" si="226"/>
        <v/>
      </c>
      <c r="JV32" s="517">
        <f t="shared" si="227"/>
        <v>0</v>
      </c>
      <c r="JW32" s="510" t="str">
        <f t="shared" si="228"/>
        <v/>
      </c>
      <c r="JX32" s="522" t="str">
        <f t="shared" si="391"/>
        <v/>
      </c>
      <c r="JY32" s="510" t="str">
        <f t="shared" si="229"/>
        <v/>
      </c>
      <c r="JZ32" s="517">
        <f t="shared" si="230"/>
        <v>0</v>
      </c>
      <c r="KA32" s="510" t="str">
        <f t="shared" si="231"/>
        <v/>
      </c>
      <c r="KB32" s="522" t="str">
        <f t="shared" si="392"/>
        <v/>
      </c>
      <c r="KC32" s="510" t="str">
        <f t="shared" si="232"/>
        <v/>
      </c>
      <c r="KD32" s="517">
        <f t="shared" si="233"/>
        <v>0</v>
      </c>
      <c r="KE32" s="510" t="str">
        <f t="shared" si="234"/>
        <v/>
      </c>
      <c r="KF32" s="522" t="str">
        <f t="shared" si="393"/>
        <v/>
      </c>
      <c r="KG32" s="510" t="str">
        <f t="shared" si="235"/>
        <v/>
      </c>
      <c r="KH32" s="517">
        <f t="shared" si="236"/>
        <v>0</v>
      </c>
      <c r="KI32" s="510" t="str">
        <f t="shared" si="237"/>
        <v/>
      </c>
      <c r="KJ32" s="522" t="str">
        <f t="shared" si="394"/>
        <v/>
      </c>
      <c r="KK32" s="510" t="str">
        <f t="shared" si="238"/>
        <v/>
      </c>
      <c r="KL32" s="517">
        <f t="shared" si="239"/>
        <v>0</v>
      </c>
      <c r="KM32" s="510" t="str">
        <f t="shared" si="240"/>
        <v/>
      </c>
      <c r="KN32" s="522" t="str">
        <f t="shared" si="395"/>
        <v/>
      </c>
      <c r="KO32" s="510" t="str">
        <f t="shared" si="241"/>
        <v/>
      </c>
      <c r="KP32" s="517">
        <f t="shared" si="242"/>
        <v>0</v>
      </c>
      <c r="KQ32" s="510" t="str">
        <f t="shared" si="243"/>
        <v/>
      </c>
      <c r="KR32" s="522" t="str">
        <f t="shared" si="396"/>
        <v/>
      </c>
      <c r="KS32" s="510" t="str">
        <f t="shared" si="244"/>
        <v/>
      </c>
      <c r="KT32" s="517">
        <f t="shared" si="245"/>
        <v>0</v>
      </c>
      <c r="KU32" s="510" t="str">
        <f t="shared" si="246"/>
        <v/>
      </c>
      <c r="KV32" s="522" t="str">
        <f t="shared" si="397"/>
        <v/>
      </c>
      <c r="KW32" s="510" t="str">
        <f t="shared" si="247"/>
        <v/>
      </c>
      <c r="KX32" s="517">
        <f t="shared" si="248"/>
        <v>0</v>
      </c>
      <c r="KY32" s="510" t="str">
        <f t="shared" si="249"/>
        <v/>
      </c>
      <c r="KZ32" s="522" t="str">
        <f t="shared" si="398"/>
        <v/>
      </c>
      <c r="LA32" s="510" t="str">
        <f t="shared" si="250"/>
        <v/>
      </c>
      <c r="LB32" s="517">
        <f t="shared" si="251"/>
        <v>0</v>
      </c>
      <c r="LC32" s="510" t="str">
        <f t="shared" si="252"/>
        <v/>
      </c>
      <c r="LD32" s="522" t="str">
        <f t="shared" si="399"/>
        <v/>
      </c>
      <c r="LE32" s="510" t="str">
        <f t="shared" si="253"/>
        <v/>
      </c>
      <c r="LF32" s="517">
        <f t="shared" si="254"/>
        <v>0</v>
      </c>
      <c r="LG32" s="510" t="str">
        <f t="shared" si="255"/>
        <v/>
      </c>
      <c r="LH32" s="522" t="str">
        <f t="shared" si="400"/>
        <v/>
      </c>
      <c r="LI32" s="510" t="str">
        <f t="shared" si="256"/>
        <v/>
      </c>
      <c r="LJ32" s="517">
        <f t="shared" si="257"/>
        <v>0</v>
      </c>
      <c r="LK32" s="510" t="str">
        <f t="shared" si="258"/>
        <v/>
      </c>
      <c r="LL32" s="522" t="str">
        <f t="shared" si="401"/>
        <v/>
      </c>
      <c r="LM32" s="510" t="str">
        <f t="shared" si="259"/>
        <v/>
      </c>
      <c r="LN32" s="517">
        <f t="shared" si="260"/>
        <v>0</v>
      </c>
      <c r="LO32" s="510" t="str">
        <f t="shared" si="261"/>
        <v/>
      </c>
      <c r="LP32" s="522" t="str">
        <f t="shared" si="402"/>
        <v/>
      </c>
      <c r="LQ32" s="510" t="str">
        <f t="shared" si="262"/>
        <v/>
      </c>
      <c r="LR32" s="517">
        <f t="shared" si="263"/>
        <v>0</v>
      </c>
      <c r="LS32" s="510" t="str">
        <f t="shared" si="264"/>
        <v/>
      </c>
      <c r="LT32" s="522" t="str">
        <f t="shared" si="403"/>
        <v/>
      </c>
      <c r="LU32" s="510" t="str">
        <f t="shared" si="265"/>
        <v/>
      </c>
      <c r="LV32" s="517">
        <f t="shared" si="266"/>
        <v>0</v>
      </c>
      <c r="LW32" s="510" t="str">
        <f t="shared" si="267"/>
        <v/>
      </c>
      <c r="LX32" s="522" t="str">
        <f t="shared" si="404"/>
        <v/>
      </c>
      <c r="LY32" s="510" t="str">
        <f t="shared" si="268"/>
        <v/>
      </c>
      <c r="LZ32" s="517">
        <f t="shared" si="269"/>
        <v>0</v>
      </c>
      <c r="MA32" s="510" t="str">
        <f t="shared" si="270"/>
        <v/>
      </c>
      <c r="MB32" s="522" t="str">
        <f t="shared" si="405"/>
        <v/>
      </c>
      <c r="MC32" s="510" t="str">
        <f t="shared" si="271"/>
        <v/>
      </c>
      <c r="MD32" s="517">
        <f t="shared" si="272"/>
        <v>0</v>
      </c>
      <c r="ME32" s="510" t="str">
        <f t="shared" si="273"/>
        <v/>
      </c>
      <c r="MF32" s="522" t="str">
        <f t="shared" si="406"/>
        <v/>
      </c>
      <c r="MG32" s="510" t="str">
        <f t="shared" si="274"/>
        <v/>
      </c>
      <c r="MH32" s="517">
        <f t="shared" si="275"/>
        <v>0</v>
      </c>
      <c r="MI32" s="510" t="str">
        <f t="shared" si="276"/>
        <v/>
      </c>
      <c r="MJ32" s="522" t="str">
        <f t="shared" si="407"/>
        <v/>
      </c>
      <c r="MK32" s="510" t="str">
        <f t="shared" si="277"/>
        <v/>
      </c>
      <c r="ML32" s="517">
        <f t="shared" si="278"/>
        <v>0</v>
      </c>
      <c r="MM32" s="510" t="str">
        <f t="shared" si="279"/>
        <v/>
      </c>
      <c r="MN32" s="522" t="str">
        <f t="shared" si="408"/>
        <v/>
      </c>
      <c r="MO32" s="510" t="str">
        <f t="shared" si="280"/>
        <v/>
      </c>
      <c r="MP32" s="517">
        <f t="shared" si="281"/>
        <v>0</v>
      </c>
      <c r="MQ32" s="510" t="str">
        <f t="shared" si="282"/>
        <v/>
      </c>
      <c r="MR32" s="522" t="str">
        <f t="shared" si="409"/>
        <v/>
      </c>
      <c r="MS32" s="510" t="str">
        <f t="shared" si="283"/>
        <v/>
      </c>
      <c r="MT32" s="517">
        <f t="shared" si="284"/>
        <v>0</v>
      </c>
      <c r="MU32" s="510" t="str">
        <f t="shared" si="285"/>
        <v/>
      </c>
      <c r="MV32" s="522" t="str">
        <f t="shared" si="410"/>
        <v/>
      </c>
      <c r="MW32" s="510" t="str">
        <f t="shared" si="286"/>
        <v/>
      </c>
      <c r="MX32" s="517">
        <f t="shared" si="287"/>
        <v>0</v>
      </c>
      <c r="MY32" s="510" t="str">
        <f t="shared" si="288"/>
        <v/>
      </c>
      <c r="MZ32" s="522" t="str">
        <f t="shared" si="411"/>
        <v/>
      </c>
      <c r="NA32" s="510" t="str">
        <f t="shared" si="289"/>
        <v/>
      </c>
      <c r="NB32" s="517">
        <f t="shared" si="290"/>
        <v>0</v>
      </c>
      <c r="NC32" s="510" t="str">
        <f t="shared" si="291"/>
        <v/>
      </c>
      <c r="ND32" s="522" t="str">
        <f t="shared" si="412"/>
        <v/>
      </c>
      <c r="NE32" s="510" t="str">
        <f t="shared" si="292"/>
        <v/>
      </c>
      <c r="NF32" s="517">
        <f t="shared" si="293"/>
        <v>0</v>
      </c>
      <c r="NG32" s="510" t="str">
        <f t="shared" si="294"/>
        <v/>
      </c>
      <c r="NH32" s="522" t="str">
        <f t="shared" si="413"/>
        <v/>
      </c>
      <c r="NI32" s="510" t="str">
        <f t="shared" si="295"/>
        <v/>
      </c>
      <c r="NJ32" s="517">
        <f t="shared" si="296"/>
        <v>0</v>
      </c>
      <c r="NK32" s="510" t="str">
        <f t="shared" si="297"/>
        <v/>
      </c>
      <c r="NL32" s="522" t="str">
        <f t="shared" si="414"/>
        <v/>
      </c>
      <c r="NM32" s="510" t="str">
        <f t="shared" si="298"/>
        <v/>
      </c>
      <c r="NN32" s="517">
        <f t="shared" si="299"/>
        <v>0</v>
      </c>
      <c r="NO32" s="510" t="str">
        <f t="shared" si="300"/>
        <v/>
      </c>
      <c r="NP32" s="522" t="str">
        <f t="shared" si="415"/>
        <v/>
      </c>
      <c r="NQ32" s="510" t="str">
        <f t="shared" si="301"/>
        <v/>
      </c>
      <c r="NR32" s="517">
        <f t="shared" si="302"/>
        <v>0</v>
      </c>
      <c r="NS32" s="510" t="str">
        <f t="shared" si="303"/>
        <v/>
      </c>
      <c r="NT32" s="522" t="str">
        <f t="shared" si="416"/>
        <v/>
      </c>
      <c r="NU32" s="510" t="str">
        <f t="shared" si="304"/>
        <v/>
      </c>
      <c r="NV32" s="517">
        <f t="shared" si="305"/>
        <v>0</v>
      </c>
      <c r="NW32" s="510" t="str">
        <f t="shared" si="306"/>
        <v/>
      </c>
      <c r="NX32" s="522" t="str">
        <f t="shared" si="417"/>
        <v/>
      </c>
      <c r="NY32" s="510" t="str">
        <f t="shared" si="307"/>
        <v/>
      </c>
      <c r="NZ32" s="517">
        <f t="shared" si="308"/>
        <v>0</v>
      </c>
      <c r="OA32" s="510" t="str">
        <f t="shared" si="309"/>
        <v/>
      </c>
      <c r="OB32" s="522" t="str">
        <f t="shared" si="418"/>
        <v/>
      </c>
      <c r="OC32" s="510" t="str">
        <f t="shared" si="310"/>
        <v/>
      </c>
      <c r="OD32" s="517">
        <f t="shared" si="311"/>
        <v>0</v>
      </c>
      <c r="OE32" s="510" t="str">
        <f t="shared" si="312"/>
        <v/>
      </c>
      <c r="OF32" s="522" t="str">
        <f t="shared" si="419"/>
        <v/>
      </c>
      <c r="OG32" s="510" t="str">
        <f t="shared" si="313"/>
        <v/>
      </c>
      <c r="OH32" s="517">
        <f t="shared" si="314"/>
        <v>0</v>
      </c>
      <c r="OI32" s="510" t="str">
        <f t="shared" si="315"/>
        <v/>
      </c>
      <c r="OJ32" s="522" t="str">
        <f t="shared" si="420"/>
        <v/>
      </c>
      <c r="OK32" s="510" t="str">
        <f t="shared" si="316"/>
        <v/>
      </c>
      <c r="OL32" s="517">
        <f t="shared" si="317"/>
        <v>0</v>
      </c>
      <c r="OM32" s="510" t="str">
        <f t="shared" si="318"/>
        <v/>
      </c>
      <c r="ON32" s="522" t="str">
        <f t="shared" si="421"/>
        <v/>
      </c>
      <c r="OO32" s="510" t="str">
        <f t="shared" si="319"/>
        <v/>
      </c>
      <c r="OP32" s="517">
        <f t="shared" si="320"/>
        <v>0</v>
      </c>
      <c r="OQ32" s="510" t="str">
        <f t="shared" si="321"/>
        <v/>
      </c>
      <c r="OR32" s="522" t="str">
        <f t="shared" si="422"/>
        <v/>
      </c>
      <c r="OS32" s="510" t="str">
        <f t="shared" si="322"/>
        <v/>
      </c>
      <c r="OT32" s="517">
        <f t="shared" si="323"/>
        <v>0</v>
      </c>
      <c r="OU32" s="510" t="str">
        <f t="shared" si="324"/>
        <v/>
      </c>
      <c r="OV32" s="522" t="str">
        <f t="shared" si="423"/>
        <v/>
      </c>
      <c r="OW32" s="510" t="str">
        <f t="shared" si="325"/>
        <v/>
      </c>
      <c r="OX32" s="517">
        <f t="shared" si="326"/>
        <v>0</v>
      </c>
      <c r="OY32" s="510" t="str">
        <f t="shared" si="327"/>
        <v/>
      </c>
      <c r="OZ32" s="522" t="str">
        <f t="shared" si="424"/>
        <v/>
      </c>
      <c r="PA32" s="510" t="str">
        <f t="shared" si="328"/>
        <v/>
      </c>
      <c r="PB32" s="517">
        <f t="shared" si="329"/>
        <v>0</v>
      </c>
      <c r="PC32" s="510" t="str">
        <f t="shared" si="330"/>
        <v/>
      </c>
      <c r="PD32" s="522" t="str">
        <f t="shared" si="425"/>
        <v/>
      </c>
      <c r="PE32" s="510" t="str">
        <f t="shared" si="331"/>
        <v/>
      </c>
      <c r="PF32" s="517">
        <f t="shared" si="332"/>
        <v>0</v>
      </c>
      <c r="PG32" s="510" t="str">
        <f t="shared" si="333"/>
        <v/>
      </c>
      <c r="PH32" s="522" t="str">
        <f t="shared" si="426"/>
        <v/>
      </c>
      <c r="PI32" s="510" t="str">
        <f t="shared" si="334"/>
        <v/>
      </c>
      <c r="PJ32" s="517">
        <f t="shared" si="335"/>
        <v>0</v>
      </c>
      <c r="PK32" s="510" t="str">
        <f t="shared" si="336"/>
        <v/>
      </c>
      <c r="PL32" s="522" t="str">
        <f t="shared" si="427"/>
        <v/>
      </c>
      <c r="PM32" s="510" t="str">
        <f t="shared" si="337"/>
        <v/>
      </c>
      <c r="PN32" s="517">
        <f t="shared" si="338"/>
        <v>0</v>
      </c>
      <c r="PO32" s="510" t="str">
        <f t="shared" si="339"/>
        <v/>
      </c>
      <c r="PP32" s="522" t="str">
        <f t="shared" si="428"/>
        <v/>
      </c>
      <c r="PQ32" s="510" t="str">
        <f t="shared" si="340"/>
        <v/>
      </c>
      <c r="PR32" s="517">
        <f t="shared" si="341"/>
        <v>0</v>
      </c>
      <c r="PS32" s="510" t="str">
        <f t="shared" si="342"/>
        <v/>
      </c>
      <c r="PT32" s="522" t="str">
        <f t="shared" si="429"/>
        <v/>
      </c>
      <c r="PU32" s="510" t="str">
        <f t="shared" si="343"/>
        <v/>
      </c>
      <c r="PV32" s="517">
        <f t="shared" si="344"/>
        <v>0</v>
      </c>
      <c r="PW32" s="510" t="str">
        <f t="shared" si="345"/>
        <v/>
      </c>
      <c r="PX32" s="522" t="str">
        <f t="shared" si="430"/>
        <v/>
      </c>
      <c r="PY32" s="510" t="str">
        <f t="shared" si="346"/>
        <v/>
      </c>
      <c r="PZ32" s="517">
        <f t="shared" si="347"/>
        <v>0</v>
      </c>
      <c r="QA32" s="510" t="str">
        <f t="shared" si="348"/>
        <v/>
      </c>
      <c r="QB32" s="522" t="str">
        <f t="shared" si="431"/>
        <v/>
      </c>
      <c r="QC32" s="510" t="str">
        <f t="shared" si="349"/>
        <v/>
      </c>
      <c r="QD32" s="517">
        <f t="shared" si="350"/>
        <v>0</v>
      </c>
      <c r="QE32" s="510" t="str">
        <f t="shared" si="351"/>
        <v/>
      </c>
      <c r="QF32" s="522" t="str">
        <f t="shared" si="432"/>
        <v/>
      </c>
      <c r="QG32" s="510" t="str">
        <f t="shared" si="352"/>
        <v/>
      </c>
      <c r="QH32" s="517">
        <f t="shared" si="353"/>
        <v>0</v>
      </c>
    </row>
    <row r="33" spans="1:450" s="3" customFormat="1" ht="18" customHeight="1" thickTop="1" thickBot="1" x14ac:dyDescent="0.35">
      <c r="A33" s="344" t="str">
        <f t="shared" si="8"/>
        <v/>
      </c>
      <c r="B33" s="237" t="str">
        <f t="shared" si="9"/>
        <v/>
      </c>
      <c r="C33" s="307">
        <f t="shared" si="10"/>
        <v>0</v>
      </c>
      <c r="D33" s="307">
        <f t="shared" si="11"/>
        <v>0</v>
      </c>
      <c r="E33" s="287" t="str">
        <f>IF(B33="","",SUM(B$27:B33))</f>
        <v/>
      </c>
      <c r="F33" s="502"/>
      <c r="G33" s="503"/>
      <c r="H33" s="677"/>
      <c r="I33" s="678"/>
      <c r="J33" s="681"/>
      <c r="K33" s="680"/>
      <c r="L33" s="1052" t="str">
        <f>IF('Quadro 2'!G19="","",'Quadro 2'!G19)</f>
        <v/>
      </c>
      <c r="M33" s="1053" t="str">
        <f t="shared" si="94"/>
        <v/>
      </c>
      <c r="N33" s="1054" t="str">
        <f t="shared" si="12"/>
        <v/>
      </c>
      <c r="O33" s="1055"/>
      <c r="P33" s="1056" t="str">
        <f t="shared" si="95"/>
        <v/>
      </c>
      <c r="Q33" s="1057" t="str">
        <f t="shared" si="96"/>
        <v/>
      </c>
      <c r="R33" s="1058" t="str">
        <f t="shared" si="97"/>
        <v/>
      </c>
      <c r="S33" s="505" t="str">
        <f t="shared" si="98"/>
        <v/>
      </c>
      <c r="T33" s="75" t="str">
        <f t="shared" si="13"/>
        <v/>
      </c>
      <c r="U33" s="940"/>
      <c r="V33" s="217" t="str">
        <f t="shared" si="99"/>
        <v/>
      </c>
      <c r="W33" s="217" t="str">
        <f t="shared" si="100"/>
        <v/>
      </c>
      <c r="X33" s="217" t="str">
        <f t="shared" si="101"/>
        <v/>
      </c>
      <c r="Y33" s="506" t="str">
        <f>IF(OR(N33="",N33=0),"",IF(MAX(V33,W33,X33)&gt;'Quadro 1'!$G$23,'Quadro 1'!$G$23,IF(V33&lt;'Quadro 1'!$G$12,'Quadro 1'!$G$12,MIN(Z33,AA33))))</f>
        <v/>
      </c>
      <c r="Z33" s="507">
        <f>IF(MAX(V33,W33,X33)&lt;='Quadro 1'!$G$12,'Quadro 1'!$G$12,IF(MAX(V33,W33,X33)&lt;='Quadro 1'!$G$13,'Quadro 1'!$G$13,IF(MAX(V33,W33,X33)&lt;='Quadro 1'!$G$14,'Quadro 1'!$G$14,IF(MAX(V33,W33,X33)&lt;='Quadro 1'!$G$15,'Quadro 1'!$G$15,IF(MAX(V33,W33,X33)&lt;='Quadro 1'!$G$16,'Quadro 1'!$G$16,IF(MAX(V33,W33,X33)&lt;='Quadro 1'!$G$17,'Quadro 1'!$G$17,""))))))</f>
        <v>27.3</v>
      </c>
      <c r="AA33" s="508">
        <f>IF(MAX(V33,W33,X33)&lt;='Quadro 1'!$G$18,'Quadro 1'!$G$18,IF(MAX(V33,W33,X33)&lt;='Quadro 1'!$G$19,'Quadro 1'!$G$19,IF(MAX(V33,W33,X33)&lt;='Quadro 1'!$G$20,'Quadro 1'!$G$20,IF(MAX(V33,W33,X33)&lt;='Quadro 1'!$G$21,'Quadro 1'!$G$21,IF(MAX(V33,W33,X33)&lt;='Quadro 1'!$G$22,'Quadro 1'!$G$22,IF(MAX(V33,W33,X33)&lt;='Quadro 1'!$G$23,'Quadro 1'!$G$23,'Quadro 1'!$G$23))))))</f>
        <v>105.3</v>
      </c>
      <c r="AB33" s="509" t="str">
        <f>IF(Y33="","",LOOKUP(Y33,'Quadro 1'!$G$9:$G$23,'Quadro 1'!$H$9:$H$23))</f>
        <v/>
      </c>
      <c r="AC33" s="1170" t="str">
        <f>IF(Y33="","",LOOKUP(Y33,'Quadro 1'!$G$9:$G$23,'Quadro 1'!$D$9:$D$23))</f>
        <v/>
      </c>
      <c r="AD33" s="1171" t="str">
        <f>IF(Y33="","",LOOKUP(Y33,'Quadro 1'!$G$9:$G$23,'Quadro 1'!$E$9:$E$23))</f>
        <v/>
      </c>
      <c r="AE33" s="1059" t="str">
        <f t="shared" si="102"/>
        <v/>
      </c>
      <c r="AF33" s="1061" t="str">
        <f t="shared" si="14"/>
        <v/>
      </c>
      <c r="AG33" s="1147" t="str">
        <f t="shared" si="15"/>
        <v/>
      </c>
      <c r="AH33" s="1150" t="str">
        <f t="shared" si="103"/>
        <v/>
      </c>
      <c r="AI33" s="1151" t="str">
        <f t="shared" si="354"/>
        <v/>
      </c>
      <c r="AJ33" s="1055" t="str">
        <f t="shared" si="16"/>
        <v/>
      </c>
      <c r="AK33" s="1064" t="str">
        <f t="shared" si="355"/>
        <v/>
      </c>
      <c r="AL33" s="1190" t="str">
        <f t="shared" si="104"/>
        <v/>
      </c>
      <c r="AM33" s="1191"/>
      <c r="AN33" s="1065" t="str">
        <f t="shared" si="105"/>
        <v/>
      </c>
      <c r="AO33" s="1192" t="str">
        <f t="shared" si="17"/>
        <v/>
      </c>
      <c r="AP33" s="1192"/>
      <c r="AQ33" s="1193"/>
      <c r="AR33" s="901"/>
      <c r="AS33" s="2"/>
      <c r="AT33" s="602">
        <f t="shared" si="18"/>
        <v>0</v>
      </c>
      <c r="AU33" s="243" t="str">
        <f t="shared" si="356"/>
        <v/>
      </c>
      <c r="AV33" s="92" t="str">
        <f t="shared" si="19"/>
        <v/>
      </c>
      <c r="AW33" s="92" t="str">
        <f t="shared" si="20"/>
        <v/>
      </c>
      <c r="AX33" s="92" t="str">
        <f t="shared" si="21"/>
        <v/>
      </c>
      <c r="AY33" s="532" t="str">
        <f t="shared" si="22"/>
        <v/>
      </c>
      <c r="AZ33" s="532" t="str">
        <f t="shared" si="23"/>
        <v/>
      </c>
      <c r="BA33" s="510" t="str">
        <f t="shared" si="24"/>
        <v/>
      </c>
      <c r="BB33" s="88" t="str">
        <f t="shared" si="25"/>
        <v/>
      </c>
      <c r="BC33" s="1060" t="str">
        <f t="shared" si="26"/>
        <v/>
      </c>
      <c r="BD33" s="595" t="str">
        <f t="shared" si="106"/>
        <v/>
      </c>
      <c r="BE33" s="595" t="str">
        <f t="shared" si="107"/>
        <v/>
      </c>
      <c r="BF33" s="74" t="str">
        <f t="shared" si="27"/>
        <v/>
      </c>
      <c r="BG33" s="87" t="str">
        <f t="shared" si="433"/>
        <v/>
      </c>
      <c r="BH33" s="88" t="str">
        <f t="shared" si="28"/>
        <v/>
      </c>
      <c r="BI33" s="89">
        <f t="shared" si="29"/>
        <v>0</v>
      </c>
      <c r="BJ33" s="510" t="str">
        <f t="shared" si="357"/>
        <v/>
      </c>
      <c r="BK33" s="532">
        <f t="shared" si="30"/>
        <v>0</v>
      </c>
      <c r="BL33" s="91">
        <f t="shared" si="108"/>
        <v>0</v>
      </c>
      <c r="BM33" s="91" t="str">
        <f t="shared" si="31"/>
        <v/>
      </c>
      <c r="BN33" s="91" t="str">
        <f t="shared" si="32"/>
        <v/>
      </c>
      <c r="BO33" s="91" t="str">
        <f t="shared" si="33"/>
        <v/>
      </c>
      <c r="BP33" s="91" t="str">
        <f t="shared" si="34"/>
        <v/>
      </c>
      <c r="BQ33" s="91" t="str">
        <f t="shared" si="35"/>
        <v/>
      </c>
      <c r="BR33" s="91" t="str">
        <f t="shared" si="36"/>
        <v/>
      </c>
      <c r="BS33" s="91" t="str">
        <f t="shared" si="37"/>
        <v/>
      </c>
      <c r="BT33" s="91" t="str">
        <f t="shared" si="38"/>
        <v/>
      </c>
      <c r="BU33" s="91" t="str">
        <f t="shared" si="39"/>
        <v/>
      </c>
      <c r="BV33" s="91" t="str">
        <f t="shared" si="40"/>
        <v/>
      </c>
      <c r="BW33" s="91" t="str">
        <f t="shared" si="41"/>
        <v/>
      </c>
      <c r="BX33" s="91" t="str">
        <f t="shared" si="42"/>
        <v/>
      </c>
      <c r="BY33" s="91" t="str">
        <f t="shared" si="43"/>
        <v/>
      </c>
      <c r="BZ33" s="91" t="str">
        <f t="shared" si="44"/>
        <v/>
      </c>
      <c r="CA33" s="91" t="str">
        <f t="shared" si="45"/>
        <v/>
      </c>
      <c r="CB33" s="91" t="str">
        <f t="shared" si="46"/>
        <v/>
      </c>
      <c r="CC33" s="91" t="str">
        <f t="shared" si="47"/>
        <v/>
      </c>
      <c r="CD33" s="91" t="str">
        <f t="shared" si="48"/>
        <v/>
      </c>
      <c r="CE33" s="91" t="str">
        <f t="shared" si="49"/>
        <v/>
      </c>
      <c r="CF33" s="91" t="str">
        <f t="shared" si="50"/>
        <v/>
      </c>
      <c r="CG33" s="91" t="str">
        <f t="shared" si="109"/>
        <v/>
      </c>
      <c r="CH33" s="91" t="str">
        <f t="shared" si="110"/>
        <v/>
      </c>
      <c r="CI33" s="91" t="str">
        <f t="shared" si="111"/>
        <v/>
      </c>
      <c r="CJ33" s="91" t="str">
        <f t="shared" si="112"/>
        <v/>
      </c>
      <c r="CK33" s="91" t="str">
        <f t="shared" si="113"/>
        <v/>
      </c>
      <c r="CL33" s="91" t="str">
        <f t="shared" si="114"/>
        <v/>
      </c>
      <c r="CM33" s="91" t="str">
        <f t="shared" si="115"/>
        <v/>
      </c>
      <c r="CN33" s="91" t="str">
        <f t="shared" si="116"/>
        <v/>
      </c>
      <c r="CO33" s="91" t="str">
        <f t="shared" si="117"/>
        <v/>
      </c>
      <c r="CP33" s="91" t="str">
        <f t="shared" si="118"/>
        <v/>
      </c>
      <c r="CQ33" s="91" t="str">
        <f t="shared" si="119"/>
        <v/>
      </c>
      <c r="CR33" s="91" t="str">
        <f t="shared" si="120"/>
        <v/>
      </c>
      <c r="CS33" s="91" t="str">
        <f t="shared" si="121"/>
        <v/>
      </c>
      <c r="CT33" s="91" t="str">
        <f t="shared" si="122"/>
        <v/>
      </c>
      <c r="CU33" s="91" t="str">
        <f t="shared" si="123"/>
        <v/>
      </c>
      <c r="CV33" s="91" t="str">
        <f t="shared" si="124"/>
        <v/>
      </c>
      <c r="CW33" s="91" t="str">
        <f t="shared" si="125"/>
        <v/>
      </c>
      <c r="CX33" s="91" t="str">
        <f t="shared" si="126"/>
        <v/>
      </c>
      <c r="CY33" s="91" t="str">
        <f t="shared" si="127"/>
        <v/>
      </c>
      <c r="CZ33" s="91" t="str">
        <f t="shared" si="128"/>
        <v/>
      </c>
      <c r="DA33" s="91" t="str">
        <f t="shared" si="129"/>
        <v/>
      </c>
      <c r="DB33" s="91" t="str">
        <f t="shared" si="130"/>
        <v/>
      </c>
      <c r="DC33" s="91" t="str">
        <f t="shared" si="131"/>
        <v/>
      </c>
      <c r="DD33" s="91" t="str">
        <f t="shared" si="132"/>
        <v/>
      </c>
      <c r="DE33" s="91" t="str">
        <f t="shared" si="133"/>
        <v/>
      </c>
      <c r="DF33" s="91" t="str">
        <f t="shared" si="134"/>
        <v/>
      </c>
      <c r="DG33" s="91" t="str">
        <f t="shared" si="135"/>
        <v/>
      </c>
      <c r="DH33" s="91" t="str">
        <f t="shared" si="136"/>
        <v/>
      </c>
      <c r="DI33" s="91" t="str">
        <f t="shared" si="137"/>
        <v/>
      </c>
      <c r="DJ33" s="91" t="str">
        <f t="shared" si="138"/>
        <v/>
      </c>
      <c r="DK33" s="91" t="str">
        <f t="shared" si="139"/>
        <v/>
      </c>
      <c r="DL33" s="91" t="str">
        <f t="shared" si="140"/>
        <v/>
      </c>
      <c r="DM33" s="91" t="str">
        <f t="shared" si="141"/>
        <v/>
      </c>
      <c r="DN33" s="91" t="str">
        <f t="shared" si="142"/>
        <v/>
      </c>
      <c r="DO33" s="91" t="str">
        <f t="shared" si="143"/>
        <v/>
      </c>
      <c r="DP33" s="91" t="str">
        <f t="shared" si="144"/>
        <v/>
      </c>
      <c r="DQ33" s="91" t="str">
        <f t="shared" si="145"/>
        <v/>
      </c>
      <c r="DR33" s="91" t="str">
        <f t="shared" si="146"/>
        <v/>
      </c>
      <c r="DS33" s="91" t="str">
        <f t="shared" si="147"/>
        <v/>
      </c>
      <c r="DT33" s="91" t="str">
        <f t="shared" si="148"/>
        <v/>
      </c>
      <c r="DU33" s="236" t="str">
        <f t="shared" si="149"/>
        <v/>
      </c>
      <c r="DV33" s="660" t="str">
        <f t="shared" si="150"/>
        <v>0</v>
      </c>
      <c r="DW33" s="659">
        <f t="shared" si="151"/>
        <v>0</v>
      </c>
      <c r="DX33" s="236" t="str">
        <f t="shared" si="358"/>
        <v>NA</v>
      </c>
      <c r="DY33" s="236" t="str">
        <f t="shared" si="359"/>
        <v/>
      </c>
      <c r="DZ33" s="236" t="str">
        <f t="shared" si="360"/>
        <v/>
      </c>
      <c r="EA33" s="659" t="str">
        <f t="shared" si="152"/>
        <v/>
      </c>
      <c r="EB33" s="594">
        <v>7</v>
      </c>
      <c r="EC33" s="816" t="str">
        <f t="shared" si="361"/>
        <v/>
      </c>
      <c r="ED33" s="817" t="str">
        <f t="shared" si="362"/>
        <v/>
      </c>
      <c r="EE33" s="818" t="str">
        <f t="shared" si="153"/>
        <v/>
      </c>
      <c r="EF33" s="819" t="str">
        <f t="shared" si="51"/>
        <v/>
      </c>
      <c r="EG33" s="595" t="str">
        <f t="shared" si="154"/>
        <v/>
      </c>
      <c r="EH33" s="595" t="str">
        <f t="shared" si="155"/>
        <v/>
      </c>
      <c r="EI33" s="651" t="str">
        <f t="shared" si="363"/>
        <v/>
      </c>
      <c r="EJ33" s="528" t="str">
        <f t="shared" si="156"/>
        <v/>
      </c>
      <c r="EK33" s="236" t="str">
        <f t="shared" si="364"/>
        <v/>
      </c>
      <c r="EL33" s="528" t="str">
        <f t="shared" si="157"/>
        <v/>
      </c>
      <c r="EM33" s="771" t="str">
        <f t="shared" si="158"/>
        <v/>
      </c>
      <c r="EN33" s="90" t="str">
        <f t="shared" si="159"/>
        <v/>
      </c>
      <c r="EO33" s="90" t="str">
        <f t="shared" si="160"/>
        <v/>
      </c>
      <c r="EP33" s="90" t="str">
        <f t="shared" si="161"/>
        <v/>
      </c>
      <c r="EQ33" s="90" t="str">
        <f t="shared" si="162"/>
        <v/>
      </c>
      <c r="ER33" s="90" t="str">
        <f t="shared" si="163"/>
        <v/>
      </c>
      <c r="ES33" s="90" t="str">
        <f t="shared" si="164"/>
        <v/>
      </c>
      <c r="ET33" s="90" t="str">
        <f t="shared" si="165"/>
        <v/>
      </c>
      <c r="EU33" s="90" t="str">
        <f t="shared" si="166"/>
        <v/>
      </c>
      <c r="EV33" s="90" t="str">
        <f t="shared" si="167"/>
        <v/>
      </c>
      <c r="EW33" s="90" t="str">
        <f t="shared" si="168"/>
        <v/>
      </c>
      <c r="EX33" s="90" t="str">
        <f t="shared" si="169"/>
        <v/>
      </c>
      <c r="EY33" s="90" t="str">
        <f t="shared" si="170"/>
        <v/>
      </c>
      <c r="EZ33" s="90" t="str">
        <f t="shared" si="171"/>
        <v/>
      </c>
      <c r="FA33" s="90" t="str">
        <f t="shared" si="172"/>
        <v/>
      </c>
      <c r="FB33" s="90" t="str">
        <f t="shared" si="173"/>
        <v/>
      </c>
      <c r="FC33" s="90" t="str">
        <f t="shared" si="174"/>
        <v/>
      </c>
      <c r="FD33" s="90" t="str">
        <f t="shared" si="175"/>
        <v/>
      </c>
      <c r="FE33" s="90" t="str">
        <f t="shared" si="176"/>
        <v/>
      </c>
      <c r="FF33" s="90" t="str">
        <f t="shared" si="177"/>
        <v/>
      </c>
      <c r="FG33" s="90" t="str">
        <f t="shared" si="52"/>
        <v/>
      </c>
      <c r="FH33" s="90" t="str">
        <f t="shared" si="53"/>
        <v/>
      </c>
      <c r="FI33" s="90" t="str">
        <f t="shared" si="54"/>
        <v/>
      </c>
      <c r="FJ33" s="90" t="str">
        <f t="shared" si="55"/>
        <v/>
      </c>
      <c r="FK33" s="90" t="str">
        <f t="shared" si="56"/>
        <v/>
      </c>
      <c r="FL33" s="90" t="str">
        <f t="shared" si="57"/>
        <v/>
      </c>
      <c r="FM33" s="90" t="str">
        <f t="shared" si="58"/>
        <v/>
      </c>
      <c r="FN33" s="90" t="str">
        <f t="shared" si="59"/>
        <v/>
      </c>
      <c r="FO33" s="90" t="str">
        <f t="shared" si="60"/>
        <v/>
      </c>
      <c r="FP33" s="90" t="str">
        <f t="shared" si="61"/>
        <v/>
      </c>
      <c r="FQ33" s="90" t="str">
        <f t="shared" si="62"/>
        <v/>
      </c>
      <c r="FR33" s="90" t="str">
        <f t="shared" si="63"/>
        <v/>
      </c>
      <c r="FS33" s="90" t="str">
        <f t="shared" si="64"/>
        <v/>
      </c>
      <c r="FT33" s="90" t="str">
        <f t="shared" si="65"/>
        <v/>
      </c>
      <c r="FU33" s="90" t="str">
        <f t="shared" si="66"/>
        <v/>
      </c>
      <c r="FV33" s="90" t="str">
        <f t="shared" si="67"/>
        <v/>
      </c>
      <c r="FW33" s="90" t="str">
        <f t="shared" si="68"/>
        <v/>
      </c>
      <c r="FX33" s="90" t="str">
        <f t="shared" si="69"/>
        <v/>
      </c>
      <c r="FY33" s="90" t="str">
        <f t="shared" si="70"/>
        <v/>
      </c>
      <c r="FZ33" s="90" t="str">
        <f t="shared" si="71"/>
        <v/>
      </c>
      <c r="GA33" s="90" t="str">
        <f t="shared" si="72"/>
        <v/>
      </c>
      <c r="GB33" s="90" t="str">
        <f t="shared" si="73"/>
        <v/>
      </c>
      <c r="GC33" s="90" t="str">
        <f t="shared" si="74"/>
        <v/>
      </c>
      <c r="GD33" s="90" t="str">
        <f t="shared" si="75"/>
        <v/>
      </c>
      <c r="GE33" s="90" t="str">
        <f t="shared" si="76"/>
        <v/>
      </c>
      <c r="GF33" s="90" t="str">
        <f t="shared" si="77"/>
        <v/>
      </c>
      <c r="GG33" s="90" t="str">
        <f t="shared" si="78"/>
        <v/>
      </c>
      <c r="GH33" s="90" t="str">
        <f t="shared" si="79"/>
        <v/>
      </c>
      <c r="GI33" s="90" t="str">
        <f t="shared" si="80"/>
        <v/>
      </c>
      <c r="GJ33" s="90" t="str">
        <f t="shared" si="81"/>
        <v/>
      </c>
      <c r="GK33" s="90" t="str">
        <f t="shared" si="82"/>
        <v/>
      </c>
      <c r="GL33" s="90" t="str">
        <f t="shared" si="83"/>
        <v/>
      </c>
      <c r="GM33" s="90" t="str">
        <f t="shared" si="84"/>
        <v/>
      </c>
      <c r="GN33" s="90" t="str">
        <f t="shared" si="85"/>
        <v/>
      </c>
      <c r="GO33" s="90" t="str">
        <f t="shared" si="86"/>
        <v/>
      </c>
      <c r="GP33" s="90" t="str">
        <f t="shared" si="87"/>
        <v/>
      </c>
      <c r="GQ33" s="90" t="str">
        <f t="shared" si="88"/>
        <v/>
      </c>
      <c r="GR33" s="90" t="str">
        <f t="shared" si="89"/>
        <v/>
      </c>
      <c r="GS33" s="90" t="str">
        <f t="shared" si="90"/>
        <v/>
      </c>
      <c r="GT33" s="90" t="str">
        <f t="shared" si="91"/>
        <v/>
      </c>
      <c r="GU33" s="594">
        <v>7</v>
      </c>
      <c r="GV33" s="137" t="str">
        <f t="shared" si="365"/>
        <v/>
      </c>
      <c r="GW33" s="138" t="str">
        <f t="shared" si="366"/>
        <v/>
      </c>
      <c r="GX33" s="81" t="str">
        <f t="shared" si="367"/>
        <v/>
      </c>
      <c r="GY33" s="138" t="str">
        <f t="shared" si="368"/>
        <v/>
      </c>
      <c r="GZ33" s="15">
        <f t="shared" si="369"/>
        <v>0</v>
      </c>
      <c r="HA33" s="81" t="str">
        <f t="shared" si="370"/>
        <v/>
      </c>
      <c r="HB33" s="127" t="str">
        <f t="shared" si="371"/>
        <v/>
      </c>
      <c r="HC33" s="15">
        <f t="shared" si="178"/>
        <v>0</v>
      </c>
      <c r="HD33" s="582">
        <f t="shared" si="434"/>
        <v>0</v>
      </c>
      <c r="HE33" s="577">
        <f t="shared" si="92"/>
        <v>0</v>
      </c>
      <c r="HF33" s="566">
        <f t="shared" si="93"/>
        <v>0</v>
      </c>
      <c r="HG33" s="16">
        <f t="shared" si="179"/>
        <v>0</v>
      </c>
      <c r="HH33" s="17" t="str">
        <f t="shared" si="372"/>
        <v/>
      </c>
      <c r="HI33" s="510" t="str">
        <f t="shared" si="373"/>
        <v/>
      </c>
      <c r="HJ33" s="517">
        <f t="shared" si="374"/>
        <v>0</v>
      </c>
      <c r="HK33" s="510" t="str">
        <f t="shared" si="180"/>
        <v/>
      </c>
      <c r="HL33" s="522" t="str">
        <f t="shared" si="375"/>
        <v/>
      </c>
      <c r="HM33" s="510" t="str">
        <f t="shared" si="181"/>
        <v/>
      </c>
      <c r="HN33" s="517">
        <f t="shared" si="182"/>
        <v>0</v>
      </c>
      <c r="HO33" s="510" t="str">
        <f t="shared" si="183"/>
        <v/>
      </c>
      <c r="HP33" s="522" t="str">
        <f t="shared" si="376"/>
        <v/>
      </c>
      <c r="HQ33" s="510" t="str">
        <f t="shared" si="184"/>
        <v/>
      </c>
      <c r="HR33" s="517">
        <f t="shared" si="185"/>
        <v>0</v>
      </c>
      <c r="HS33" s="510" t="str">
        <f t="shared" si="186"/>
        <v/>
      </c>
      <c r="HT33" s="522" t="str">
        <f t="shared" si="377"/>
        <v/>
      </c>
      <c r="HU33" s="510" t="str">
        <f t="shared" si="187"/>
        <v/>
      </c>
      <c r="HV33" s="517">
        <f t="shared" si="188"/>
        <v>0</v>
      </c>
      <c r="HW33" s="510" t="str">
        <f t="shared" si="189"/>
        <v/>
      </c>
      <c r="HX33" s="522" t="str">
        <f t="shared" si="378"/>
        <v/>
      </c>
      <c r="HY33" s="510" t="str">
        <f t="shared" si="190"/>
        <v/>
      </c>
      <c r="HZ33" s="517">
        <f t="shared" si="191"/>
        <v>0</v>
      </c>
      <c r="IA33" s="510" t="str">
        <f t="shared" si="192"/>
        <v/>
      </c>
      <c r="IB33" s="522" t="str">
        <f t="shared" si="379"/>
        <v/>
      </c>
      <c r="IC33" s="510" t="str">
        <f t="shared" si="193"/>
        <v/>
      </c>
      <c r="ID33" s="517">
        <f t="shared" si="194"/>
        <v>0</v>
      </c>
      <c r="IE33" s="510" t="str">
        <f t="shared" si="195"/>
        <v/>
      </c>
      <c r="IF33" s="522" t="str">
        <f t="shared" si="380"/>
        <v/>
      </c>
      <c r="IG33" s="510" t="str">
        <f t="shared" si="196"/>
        <v/>
      </c>
      <c r="IH33" s="517">
        <f t="shared" si="197"/>
        <v>0</v>
      </c>
      <c r="II33" s="510" t="str">
        <f t="shared" si="198"/>
        <v/>
      </c>
      <c r="IJ33" s="522" t="str">
        <f t="shared" si="381"/>
        <v/>
      </c>
      <c r="IK33" s="510" t="str">
        <f t="shared" si="199"/>
        <v/>
      </c>
      <c r="IL33" s="517">
        <f t="shared" si="200"/>
        <v>0</v>
      </c>
      <c r="IM33" s="510" t="str">
        <f t="shared" si="201"/>
        <v/>
      </c>
      <c r="IN33" s="522" t="str">
        <f t="shared" si="382"/>
        <v/>
      </c>
      <c r="IO33" s="510" t="str">
        <f t="shared" si="202"/>
        <v/>
      </c>
      <c r="IP33" s="517">
        <f t="shared" si="203"/>
        <v>0</v>
      </c>
      <c r="IQ33" s="510" t="str">
        <f t="shared" si="204"/>
        <v/>
      </c>
      <c r="IR33" s="522" t="str">
        <f t="shared" si="383"/>
        <v/>
      </c>
      <c r="IS33" s="510" t="str">
        <f t="shared" si="205"/>
        <v/>
      </c>
      <c r="IT33" s="517">
        <f t="shared" si="206"/>
        <v>0</v>
      </c>
      <c r="IU33" s="510" t="str">
        <f t="shared" si="207"/>
        <v/>
      </c>
      <c r="IV33" s="522" t="str">
        <f t="shared" si="384"/>
        <v/>
      </c>
      <c r="IW33" s="510" t="str">
        <f t="shared" si="208"/>
        <v/>
      </c>
      <c r="IX33" s="517">
        <f t="shared" si="209"/>
        <v>0</v>
      </c>
      <c r="IY33" s="510" t="str">
        <f t="shared" si="210"/>
        <v/>
      </c>
      <c r="IZ33" s="522" t="str">
        <f t="shared" si="385"/>
        <v/>
      </c>
      <c r="JA33" s="510" t="str">
        <f t="shared" si="211"/>
        <v/>
      </c>
      <c r="JB33" s="517">
        <f t="shared" si="212"/>
        <v>0</v>
      </c>
      <c r="JC33" s="510" t="str">
        <f t="shared" si="213"/>
        <v/>
      </c>
      <c r="JD33" s="522" t="str">
        <f t="shared" si="386"/>
        <v/>
      </c>
      <c r="JE33" s="510" t="str">
        <f t="shared" si="214"/>
        <v/>
      </c>
      <c r="JF33" s="517">
        <f t="shared" si="215"/>
        <v>0</v>
      </c>
      <c r="JG33" s="510" t="str">
        <f t="shared" si="216"/>
        <v/>
      </c>
      <c r="JH33" s="522" t="str">
        <f t="shared" si="387"/>
        <v/>
      </c>
      <c r="JI33" s="510" t="str">
        <f t="shared" si="217"/>
        <v/>
      </c>
      <c r="JJ33" s="517">
        <f t="shared" si="218"/>
        <v>0</v>
      </c>
      <c r="JK33" s="510" t="str">
        <f t="shared" si="219"/>
        <v/>
      </c>
      <c r="JL33" s="522" t="str">
        <f t="shared" si="388"/>
        <v/>
      </c>
      <c r="JM33" s="510" t="str">
        <f t="shared" si="220"/>
        <v/>
      </c>
      <c r="JN33" s="517">
        <f t="shared" si="221"/>
        <v>0</v>
      </c>
      <c r="JO33" s="510" t="str">
        <f t="shared" si="222"/>
        <v/>
      </c>
      <c r="JP33" s="522" t="str">
        <f t="shared" si="389"/>
        <v/>
      </c>
      <c r="JQ33" s="510" t="str">
        <f t="shared" si="223"/>
        <v/>
      </c>
      <c r="JR33" s="517">
        <f t="shared" si="224"/>
        <v>0</v>
      </c>
      <c r="JS33" s="510" t="str">
        <f t="shared" si="225"/>
        <v/>
      </c>
      <c r="JT33" s="522" t="str">
        <f t="shared" si="390"/>
        <v/>
      </c>
      <c r="JU33" s="510" t="str">
        <f t="shared" si="226"/>
        <v/>
      </c>
      <c r="JV33" s="517">
        <f t="shared" si="227"/>
        <v>0</v>
      </c>
      <c r="JW33" s="510" t="str">
        <f t="shared" si="228"/>
        <v/>
      </c>
      <c r="JX33" s="522" t="str">
        <f t="shared" si="391"/>
        <v/>
      </c>
      <c r="JY33" s="510" t="str">
        <f t="shared" si="229"/>
        <v/>
      </c>
      <c r="JZ33" s="517">
        <f t="shared" si="230"/>
        <v>0</v>
      </c>
      <c r="KA33" s="510" t="str">
        <f t="shared" si="231"/>
        <v/>
      </c>
      <c r="KB33" s="522" t="str">
        <f t="shared" si="392"/>
        <v/>
      </c>
      <c r="KC33" s="510" t="str">
        <f t="shared" si="232"/>
        <v/>
      </c>
      <c r="KD33" s="517">
        <f t="shared" si="233"/>
        <v>0</v>
      </c>
      <c r="KE33" s="510" t="str">
        <f t="shared" si="234"/>
        <v/>
      </c>
      <c r="KF33" s="522" t="str">
        <f t="shared" si="393"/>
        <v/>
      </c>
      <c r="KG33" s="510" t="str">
        <f t="shared" si="235"/>
        <v/>
      </c>
      <c r="KH33" s="517">
        <f t="shared" si="236"/>
        <v>0</v>
      </c>
      <c r="KI33" s="510" t="str">
        <f t="shared" si="237"/>
        <v/>
      </c>
      <c r="KJ33" s="522" t="str">
        <f t="shared" si="394"/>
        <v/>
      </c>
      <c r="KK33" s="510" t="str">
        <f t="shared" si="238"/>
        <v/>
      </c>
      <c r="KL33" s="517">
        <f t="shared" si="239"/>
        <v>0</v>
      </c>
      <c r="KM33" s="510" t="str">
        <f t="shared" si="240"/>
        <v/>
      </c>
      <c r="KN33" s="522" t="str">
        <f t="shared" si="395"/>
        <v/>
      </c>
      <c r="KO33" s="510" t="str">
        <f t="shared" si="241"/>
        <v/>
      </c>
      <c r="KP33" s="517">
        <f t="shared" si="242"/>
        <v>0</v>
      </c>
      <c r="KQ33" s="510" t="str">
        <f t="shared" si="243"/>
        <v/>
      </c>
      <c r="KR33" s="522" t="str">
        <f t="shared" si="396"/>
        <v/>
      </c>
      <c r="KS33" s="510" t="str">
        <f t="shared" si="244"/>
        <v/>
      </c>
      <c r="KT33" s="517">
        <f t="shared" si="245"/>
        <v>0</v>
      </c>
      <c r="KU33" s="510" t="str">
        <f t="shared" si="246"/>
        <v/>
      </c>
      <c r="KV33" s="522" t="str">
        <f t="shared" si="397"/>
        <v/>
      </c>
      <c r="KW33" s="510" t="str">
        <f t="shared" si="247"/>
        <v/>
      </c>
      <c r="KX33" s="517">
        <f t="shared" si="248"/>
        <v>0</v>
      </c>
      <c r="KY33" s="510" t="str">
        <f t="shared" si="249"/>
        <v/>
      </c>
      <c r="KZ33" s="522" t="str">
        <f t="shared" si="398"/>
        <v/>
      </c>
      <c r="LA33" s="510" t="str">
        <f t="shared" si="250"/>
        <v/>
      </c>
      <c r="LB33" s="517">
        <f t="shared" si="251"/>
        <v>0</v>
      </c>
      <c r="LC33" s="510" t="str">
        <f t="shared" si="252"/>
        <v/>
      </c>
      <c r="LD33" s="522" t="str">
        <f t="shared" si="399"/>
        <v/>
      </c>
      <c r="LE33" s="510" t="str">
        <f t="shared" si="253"/>
        <v/>
      </c>
      <c r="LF33" s="517">
        <f t="shared" si="254"/>
        <v>0</v>
      </c>
      <c r="LG33" s="510" t="str">
        <f t="shared" si="255"/>
        <v/>
      </c>
      <c r="LH33" s="522" t="str">
        <f t="shared" si="400"/>
        <v/>
      </c>
      <c r="LI33" s="510" t="str">
        <f t="shared" si="256"/>
        <v/>
      </c>
      <c r="LJ33" s="517">
        <f t="shared" si="257"/>
        <v>0</v>
      </c>
      <c r="LK33" s="510" t="str">
        <f t="shared" si="258"/>
        <v/>
      </c>
      <c r="LL33" s="522" t="str">
        <f t="shared" si="401"/>
        <v/>
      </c>
      <c r="LM33" s="510" t="str">
        <f t="shared" si="259"/>
        <v/>
      </c>
      <c r="LN33" s="517">
        <f t="shared" si="260"/>
        <v>0</v>
      </c>
      <c r="LO33" s="510" t="str">
        <f t="shared" si="261"/>
        <v/>
      </c>
      <c r="LP33" s="522" t="str">
        <f t="shared" si="402"/>
        <v/>
      </c>
      <c r="LQ33" s="510" t="str">
        <f t="shared" si="262"/>
        <v/>
      </c>
      <c r="LR33" s="517">
        <f t="shared" si="263"/>
        <v>0</v>
      </c>
      <c r="LS33" s="510" t="str">
        <f t="shared" si="264"/>
        <v/>
      </c>
      <c r="LT33" s="522" t="str">
        <f t="shared" si="403"/>
        <v/>
      </c>
      <c r="LU33" s="510" t="str">
        <f t="shared" si="265"/>
        <v/>
      </c>
      <c r="LV33" s="517">
        <f t="shared" si="266"/>
        <v>0</v>
      </c>
      <c r="LW33" s="510" t="str">
        <f t="shared" si="267"/>
        <v/>
      </c>
      <c r="LX33" s="522" t="str">
        <f t="shared" si="404"/>
        <v/>
      </c>
      <c r="LY33" s="510" t="str">
        <f t="shared" si="268"/>
        <v/>
      </c>
      <c r="LZ33" s="517">
        <f t="shared" si="269"/>
        <v>0</v>
      </c>
      <c r="MA33" s="510" t="str">
        <f t="shared" si="270"/>
        <v/>
      </c>
      <c r="MB33" s="522" t="str">
        <f t="shared" si="405"/>
        <v/>
      </c>
      <c r="MC33" s="510" t="str">
        <f t="shared" si="271"/>
        <v/>
      </c>
      <c r="MD33" s="517">
        <f t="shared" si="272"/>
        <v>0</v>
      </c>
      <c r="ME33" s="510" t="str">
        <f t="shared" si="273"/>
        <v/>
      </c>
      <c r="MF33" s="522" t="str">
        <f t="shared" si="406"/>
        <v/>
      </c>
      <c r="MG33" s="510" t="str">
        <f t="shared" si="274"/>
        <v/>
      </c>
      <c r="MH33" s="517">
        <f t="shared" si="275"/>
        <v>0</v>
      </c>
      <c r="MI33" s="510" t="str">
        <f t="shared" si="276"/>
        <v/>
      </c>
      <c r="MJ33" s="522" t="str">
        <f t="shared" si="407"/>
        <v/>
      </c>
      <c r="MK33" s="510" t="str">
        <f t="shared" si="277"/>
        <v/>
      </c>
      <c r="ML33" s="517">
        <f t="shared" si="278"/>
        <v>0</v>
      </c>
      <c r="MM33" s="510" t="str">
        <f t="shared" si="279"/>
        <v/>
      </c>
      <c r="MN33" s="522" t="str">
        <f t="shared" si="408"/>
        <v/>
      </c>
      <c r="MO33" s="510" t="str">
        <f t="shared" si="280"/>
        <v/>
      </c>
      <c r="MP33" s="517">
        <f t="shared" si="281"/>
        <v>0</v>
      </c>
      <c r="MQ33" s="510" t="str">
        <f t="shared" si="282"/>
        <v/>
      </c>
      <c r="MR33" s="522" t="str">
        <f t="shared" si="409"/>
        <v/>
      </c>
      <c r="MS33" s="510" t="str">
        <f t="shared" si="283"/>
        <v/>
      </c>
      <c r="MT33" s="517">
        <f t="shared" si="284"/>
        <v>0</v>
      </c>
      <c r="MU33" s="510" t="str">
        <f t="shared" si="285"/>
        <v/>
      </c>
      <c r="MV33" s="522" t="str">
        <f t="shared" si="410"/>
        <v/>
      </c>
      <c r="MW33" s="510" t="str">
        <f t="shared" si="286"/>
        <v/>
      </c>
      <c r="MX33" s="517">
        <f t="shared" si="287"/>
        <v>0</v>
      </c>
      <c r="MY33" s="510" t="str">
        <f t="shared" si="288"/>
        <v/>
      </c>
      <c r="MZ33" s="522" t="str">
        <f t="shared" si="411"/>
        <v/>
      </c>
      <c r="NA33" s="510" t="str">
        <f t="shared" si="289"/>
        <v/>
      </c>
      <c r="NB33" s="517">
        <f t="shared" si="290"/>
        <v>0</v>
      </c>
      <c r="NC33" s="510" t="str">
        <f t="shared" si="291"/>
        <v/>
      </c>
      <c r="ND33" s="522" t="str">
        <f t="shared" si="412"/>
        <v/>
      </c>
      <c r="NE33" s="510" t="str">
        <f t="shared" si="292"/>
        <v/>
      </c>
      <c r="NF33" s="517">
        <f t="shared" si="293"/>
        <v>0</v>
      </c>
      <c r="NG33" s="510" t="str">
        <f t="shared" si="294"/>
        <v/>
      </c>
      <c r="NH33" s="522" t="str">
        <f t="shared" si="413"/>
        <v/>
      </c>
      <c r="NI33" s="510" t="str">
        <f t="shared" si="295"/>
        <v/>
      </c>
      <c r="NJ33" s="517">
        <f t="shared" si="296"/>
        <v>0</v>
      </c>
      <c r="NK33" s="510" t="str">
        <f t="shared" si="297"/>
        <v/>
      </c>
      <c r="NL33" s="522" t="str">
        <f t="shared" si="414"/>
        <v/>
      </c>
      <c r="NM33" s="510" t="str">
        <f t="shared" si="298"/>
        <v/>
      </c>
      <c r="NN33" s="517">
        <f t="shared" si="299"/>
        <v>0</v>
      </c>
      <c r="NO33" s="510" t="str">
        <f t="shared" si="300"/>
        <v/>
      </c>
      <c r="NP33" s="522" t="str">
        <f t="shared" si="415"/>
        <v/>
      </c>
      <c r="NQ33" s="510" t="str">
        <f t="shared" si="301"/>
        <v/>
      </c>
      <c r="NR33" s="517">
        <f t="shared" si="302"/>
        <v>0</v>
      </c>
      <c r="NS33" s="510" t="str">
        <f t="shared" si="303"/>
        <v/>
      </c>
      <c r="NT33" s="522" t="str">
        <f t="shared" si="416"/>
        <v/>
      </c>
      <c r="NU33" s="510" t="str">
        <f t="shared" si="304"/>
        <v/>
      </c>
      <c r="NV33" s="517">
        <f t="shared" si="305"/>
        <v>0</v>
      </c>
      <c r="NW33" s="510" t="str">
        <f t="shared" si="306"/>
        <v/>
      </c>
      <c r="NX33" s="522" t="str">
        <f t="shared" si="417"/>
        <v/>
      </c>
      <c r="NY33" s="510" t="str">
        <f t="shared" si="307"/>
        <v/>
      </c>
      <c r="NZ33" s="517">
        <f t="shared" si="308"/>
        <v>0</v>
      </c>
      <c r="OA33" s="510" t="str">
        <f t="shared" si="309"/>
        <v/>
      </c>
      <c r="OB33" s="522" t="str">
        <f t="shared" si="418"/>
        <v/>
      </c>
      <c r="OC33" s="510" t="str">
        <f t="shared" si="310"/>
        <v/>
      </c>
      <c r="OD33" s="517">
        <f t="shared" si="311"/>
        <v>0</v>
      </c>
      <c r="OE33" s="510" t="str">
        <f t="shared" si="312"/>
        <v/>
      </c>
      <c r="OF33" s="522" t="str">
        <f t="shared" si="419"/>
        <v/>
      </c>
      <c r="OG33" s="510" t="str">
        <f t="shared" si="313"/>
        <v/>
      </c>
      <c r="OH33" s="517">
        <f t="shared" si="314"/>
        <v>0</v>
      </c>
      <c r="OI33" s="510" t="str">
        <f t="shared" si="315"/>
        <v/>
      </c>
      <c r="OJ33" s="522" t="str">
        <f t="shared" si="420"/>
        <v/>
      </c>
      <c r="OK33" s="510" t="str">
        <f t="shared" si="316"/>
        <v/>
      </c>
      <c r="OL33" s="517">
        <f t="shared" si="317"/>
        <v>0</v>
      </c>
      <c r="OM33" s="510" t="str">
        <f t="shared" si="318"/>
        <v/>
      </c>
      <c r="ON33" s="522" t="str">
        <f t="shared" si="421"/>
        <v/>
      </c>
      <c r="OO33" s="510" t="str">
        <f t="shared" si="319"/>
        <v/>
      </c>
      <c r="OP33" s="517">
        <f t="shared" si="320"/>
        <v>0</v>
      </c>
      <c r="OQ33" s="510" t="str">
        <f t="shared" si="321"/>
        <v/>
      </c>
      <c r="OR33" s="522" t="str">
        <f t="shared" si="422"/>
        <v/>
      </c>
      <c r="OS33" s="510" t="str">
        <f t="shared" si="322"/>
        <v/>
      </c>
      <c r="OT33" s="517">
        <f t="shared" si="323"/>
        <v>0</v>
      </c>
      <c r="OU33" s="510" t="str">
        <f t="shared" si="324"/>
        <v/>
      </c>
      <c r="OV33" s="522" t="str">
        <f t="shared" si="423"/>
        <v/>
      </c>
      <c r="OW33" s="510" t="str">
        <f t="shared" si="325"/>
        <v/>
      </c>
      <c r="OX33" s="517">
        <f t="shared" si="326"/>
        <v>0</v>
      </c>
      <c r="OY33" s="510" t="str">
        <f t="shared" si="327"/>
        <v/>
      </c>
      <c r="OZ33" s="522" t="str">
        <f t="shared" si="424"/>
        <v/>
      </c>
      <c r="PA33" s="510" t="str">
        <f t="shared" si="328"/>
        <v/>
      </c>
      <c r="PB33" s="517">
        <f t="shared" si="329"/>
        <v>0</v>
      </c>
      <c r="PC33" s="510" t="str">
        <f t="shared" si="330"/>
        <v/>
      </c>
      <c r="PD33" s="522" t="str">
        <f t="shared" si="425"/>
        <v/>
      </c>
      <c r="PE33" s="510" t="str">
        <f t="shared" si="331"/>
        <v/>
      </c>
      <c r="PF33" s="517">
        <f t="shared" si="332"/>
        <v>0</v>
      </c>
      <c r="PG33" s="510" t="str">
        <f t="shared" si="333"/>
        <v/>
      </c>
      <c r="PH33" s="522" t="str">
        <f t="shared" si="426"/>
        <v/>
      </c>
      <c r="PI33" s="510" t="str">
        <f t="shared" si="334"/>
        <v/>
      </c>
      <c r="PJ33" s="517">
        <f t="shared" si="335"/>
        <v>0</v>
      </c>
      <c r="PK33" s="510" t="str">
        <f t="shared" si="336"/>
        <v/>
      </c>
      <c r="PL33" s="522" t="str">
        <f t="shared" si="427"/>
        <v/>
      </c>
      <c r="PM33" s="510" t="str">
        <f t="shared" si="337"/>
        <v/>
      </c>
      <c r="PN33" s="517">
        <f t="shared" si="338"/>
        <v>0</v>
      </c>
      <c r="PO33" s="510" t="str">
        <f t="shared" si="339"/>
        <v/>
      </c>
      <c r="PP33" s="522" t="str">
        <f t="shared" si="428"/>
        <v/>
      </c>
      <c r="PQ33" s="510" t="str">
        <f t="shared" si="340"/>
        <v/>
      </c>
      <c r="PR33" s="517">
        <f t="shared" si="341"/>
        <v>0</v>
      </c>
      <c r="PS33" s="510" t="str">
        <f t="shared" si="342"/>
        <v/>
      </c>
      <c r="PT33" s="522" t="str">
        <f t="shared" si="429"/>
        <v/>
      </c>
      <c r="PU33" s="510" t="str">
        <f t="shared" si="343"/>
        <v/>
      </c>
      <c r="PV33" s="517">
        <f t="shared" si="344"/>
        <v>0</v>
      </c>
      <c r="PW33" s="510" t="str">
        <f t="shared" si="345"/>
        <v/>
      </c>
      <c r="PX33" s="522" t="str">
        <f t="shared" si="430"/>
        <v/>
      </c>
      <c r="PY33" s="510" t="str">
        <f t="shared" si="346"/>
        <v/>
      </c>
      <c r="PZ33" s="517">
        <f t="shared" si="347"/>
        <v>0</v>
      </c>
      <c r="QA33" s="510" t="str">
        <f t="shared" si="348"/>
        <v/>
      </c>
      <c r="QB33" s="522" t="str">
        <f t="shared" si="431"/>
        <v/>
      </c>
      <c r="QC33" s="510" t="str">
        <f t="shared" si="349"/>
        <v/>
      </c>
      <c r="QD33" s="517">
        <f t="shared" si="350"/>
        <v>0</v>
      </c>
      <c r="QE33" s="510" t="str">
        <f t="shared" si="351"/>
        <v/>
      </c>
      <c r="QF33" s="522" t="str">
        <f t="shared" si="432"/>
        <v/>
      </c>
      <c r="QG33" s="510" t="str">
        <f t="shared" si="352"/>
        <v/>
      </c>
      <c r="QH33" s="517">
        <f t="shared" si="353"/>
        <v>0</v>
      </c>
    </row>
    <row r="34" spans="1:450" s="3" customFormat="1" ht="18" customHeight="1" thickTop="1" thickBot="1" x14ac:dyDescent="0.35">
      <c r="A34" s="344" t="str">
        <f t="shared" si="8"/>
        <v/>
      </c>
      <c r="B34" s="237" t="str">
        <f t="shared" si="9"/>
        <v/>
      </c>
      <c r="C34" s="307">
        <f t="shared" si="10"/>
        <v>0</v>
      </c>
      <c r="D34" s="307">
        <f t="shared" si="11"/>
        <v>0</v>
      </c>
      <c r="E34" s="287" t="str">
        <f>IF(B34="","",SUM(B$27:B34))</f>
        <v/>
      </c>
      <c r="F34" s="502"/>
      <c r="G34" s="503"/>
      <c r="H34" s="677"/>
      <c r="I34" s="678"/>
      <c r="J34" s="681"/>
      <c r="K34" s="680"/>
      <c r="L34" s="1052" t="str">
        <f>IF('Quadro 2'!G20="","",'Quadro 2'!G20)</f>
        <v/>
      </c>
      <c r="M34" s="1053" t="str">
        <f t="shared" si="94"/>
        <v/>
      </c>
      <c r="N34" s="1054" t="str">
        <f t="shared" si="12"/>
        <v/>
      </c>
      <c r="O34" s="1055"/>
      <c r="P34" s="1056" t="str">
        <f t="shared" si="95"/>
        <v/>
      </c>
      <c r="Q34" s="1057" t="str">
        <f t="shared" si="96"/>
        <v/>
      </c>
      <c r="R34" s="1058" t="str">
        <f t="shared" si="97"/>
        <v/>
      </c>
      <c r="S34" s="505" t="str">
        <f t="shared" si="98"/>
        <v/>
      </c>
      <c r="T34" s="75" t="str">
        <f t="shared" si="13"/>
        <v/>
      </c>
      <c r="U34" s="940"/>
      <c r="V34" s="217" t="str">
        <f t="shared" si="99"/>
        <v/>
      </c>
      <c r="W34" s="217" t="str">
        <f t="shared" si="100"/>
        <v/>
      </c>
      <c r="X34" s="217" t="str">
        <f t="shared" si="101"/>
        <v/>
      </c>
      <c r="Y34" s="506" t="str">
        <f>IF(OR(N34="",N34=0),"",IF(MAX(V34,W34,X34)&gt;'Quadro 1'!$G$23,'Quadro 1'!$G$23,IF(V34&lt;'Quadro 1'!$G$12,'Quadro 1'!$G$12,MIN(Z34,AA34))))</f>
        <v/>
      </c>
      <c r="Z34" s="507">
        <f>IF(MAX(V34,W34,X34)&lt;='Quadro 1'!$G$12,'Quadro 1'!$G$12,IF(MAX(V34,W34,X34)&lt;='Quadro 1'!$G$13,'Quadro 1'!$G$13,IF(MAX(V34,W34,X34)&lt;='Quadro 1'!$G$14,'Quadro 1'!$G$14,IF(MAX(V34,W34,X34)&lt;='Quadro 1'!$G$15,'Quadro 1'!$G$15,IF(MAX(V34,W34,X34)&lt;='Quadro 1'!$G$16,'Quadro 1'!$G$16,IF(MAX(V34,W34,X34)&lt;='Quadro 1'!$G$17,'Quadro 1'!$G$17,""))))))</f>
        <v>27.3</v>
      </c>
      <c r="AA34" s="508">
        <f>IF(MAX(V34,W34,X34)&lt;='Quadro 1'!$G$18,'Quadro 1'!$G$18,IF(MAX(V34,W34,X34)&lt;='Quadro 1'!$G$19,'Quadro 1'!$G$19,IF(MAX(V34,W34,X34)&lt;='Quadro 1'!$G$20,'Quadro 1'!$G$20,IF(MAX(V34,W34,X34)&lt;='Quadro 1'!$G$21,'Quadro 1'!$G$21,IF(MAX(V34,W34,X34)&lt;='Quadro 1'!$G$22,'Quadro 1'!$G$22,IF(MAX(V34,W34,X34)&lt;='Quadro 1'!$G$23,'Quadro 1'!$G$23,'Quadro 1'!$G$23))))))</f>
        <v>105.3</v>
      </c>
      <c r="AB34" s="509" t="str">
        <f>IF(Y34="","",LOOKUP(Y34,'Quadro 1'!$G$9:$G$23,'Quadro 1'!$H$9:$H$23))</f>
        <v/>
      </c>
      <c r="AC34" s="1170" t="str">
        <f>IF(Y34="","",LOOKUP(Y34,'Quadro 1'!$G$9:$G$23,'Quadro 1'!$D$9:$D$23))</f>
        <v/>
      </c>
      <c r="AD34" s="1171" t="str">
        <f>IF(Y34="","",LOOKUP(Y34,'Quadro 1'!$G$9:$G$23,'Quadro 1'!$E$9:$E$23))</f>
        <v/>
      </c>
      <c r="AE34" s="1059" t="str">
        <f t="shared" si="102"/>
        <v/>
      </c>
      <c r="AF34" s="1061" t="str">
        <f t="shared" si="14"/>
        <v/>
      </c>
      <c r="AG34" s="1147" t="str">
        <f t="shared" si="15"/>
        <v/>
      </c>
      <c r="AH34" s="1150" t="str">
        <f t="shared" si="103"/>
        <v/>
      </c>
      <c r="AI34" s="1151" t="str">
        <f t="shared" si="354"/>
        <v/>
      </c>
      <c r="AJ34" s="1055" t="str">
        <f t="shared" si="16"/>
        <v/>
      </c>
      <c r="AK34" s="1064" t="str">
        <f t="shared" si="355"/>
        <v/>
      </c>
      <c r="AL34" s="1190" t="str">
        <f t="shared" si="104"/>
        <v/>
      </c>
      <c r="AM34" s="1191"/>
      <c r="AN34" s="1065" t="str">
        <f t="shared" si="105"/>
        <v/>
      </c>
      <c r="AO34" s="1192" t="str">
        <f t="shared" si="17"/>
        <v/>
      </c>
      <c r="AP34" s="1192"/>
      <c r="AQ34" s="1193"/>
      <c r="AR34" s="901"/>
      <c r="AS34" s="2"/>
      <c r="AT34" s="602">
        <f t="shared" si="18"/>
        <v>0</v>
      </c>
      <c r="AU34" s="243" t="str">
        <f t="shared" si="356"/>
        <v/>
      </c>
      <c r="AV34" s="92" t="str">
        <f t="shared" si="19"/>
        <v/>
      </c>
      <c r="AW34" s="92" t="str">
        <f t="shared" si="20"/>
        <v/>
      </c>
      <c r="AX34" s="92" t="str">
        <f t="shared" si="21"/>
        <v/>
      </c>
      <c r="AY34" s="532" t="str">
        <f t="shared" si="22"/>
        <v/>
      </c>
      <c r="AZ34" s="532" t="str">
        <f t="shared" si="23"/>
        <v/>
      </c>
      <c r="BA34" s="510" t="str">
        <f t="shared" si="24"/>
        <v/>
      </c>
      <c r="BB34" s="88" t="str">
        <f t="shared" si="25"/>
        <v/>
      </c>
      <c r="BC34" s="1060" t="str">
        <f t="shared" si="26"/>
        <v/>
      </c>
      <c r="BD34" s="595" t="str">
        <f t="shared" si="106"/>
        <v/>
      </c>
      <c r="BE34" s="595" t="str">
        <f t="shared" si="107"/>
        <v/>
      </c>
      <c r="BF34" s="74" t="str">
        <f t="shared" si="27"/>
        <v/>
      </c>
      <c r="BG34" s="87" t="str">
        <f t="shared" si="433"/>
        <v/>
      </c>
      <c r="BH34" s="88" t="str">
        <f t="shared" si="28"/>
        <v/>
      </c>
      <c r="BI34" s="89">
        <f t="shared" si="29"/>
        <v>0</v>
      </c>
      <c r="BJ34" s="510" t="str">
        <f t="shared" si="357"/>
        <v/>
      </c>
      <c r="BK34" s="532">
        <f t="shared" si="30"/>
        <v>0</v>
      </c>
      <c r="BL34" s="91">
        <f t="shared" si="108"/>
        <v>0</v>
      </c>
      <c r="BM34" s="91" t="str">
        <f t="shared" si="31"/>
        <v/>
      </c>
      <c r="BN34" s="91" t="str">
        <f t="shared" si="32"/>
        <v/>
      </c>
      <c r="BO34" s="91" t="str">
        <f t="shared" si="33"/>
        <v/>
      </c>
      <c r="BP34" s="91" t="str">
        <f t="shared" si="34"/>
        <v/>
      </c>
      <c r="BQ34" s="91" t="str">
        <f t="shared" si="35"/>
        <v/>
      </c>
      <c r="BR34" s="91" t="str">
        <f t="shared" si="36"/>
        <v/>
      </c>
      <c r="BS34" s="91" t="str">
        <f t="shared" si="37"/>
        <v/>
      </c>
      <c r="BT34" s="91" t="str">
        <f t="shared" si="38"/>
        <v/>
      </c>
      <c r="BU34" s="91" t="str">
        <f t="shared" si="39"/>
        <v/>
      </c>
      <c r="BV34" s="91" t="str">
        <f t="shared" si="40"/>
        <v/>
      </c>
      <c r="BW34" s="91" t="str">
        <f t="shared" si="41"/>
        <v/>
      </c>
      <c r="BX34" s="91" t="str">
        <f t="shared" si="42"/>
        <v/>
      </c>
      <c r="BY34" s="91" t="str">
        <f t="shared" si="43"/>
        <v/>
      </c>
      <c r="BZ34" s="91" t="str">
        <f t="shared" si="44"/>
        <v/>
      </c>
      <c r="CA34" s="91" t="str">
        <f t="shared" si="45"/>
        <v/>
      </c>
      <c r="CB34" s="91" t="str">
        <f t="shared" si="46"/>
        <v/>
      </c>
      <c r="CC34" s="91" t="str">
        <f t="shared" si="47"/>
        <v/>
      </c>
      <c r="CD34" s="91" t="str">
        <f t="shared" si="48"/>
        <v/>
      </c>
      <c r="CE34" s="91" t="str">
        <f t="shared" si="49"/>
        <v/>
      </c>
      <c r="CF34" s="91" t="str">
        <f t="shared" si="50"/>
        <v/>
      </c>
      <c r="CG34" s="91" t="str">
        <f t="shared" si="109"/>
        <v/>
      </c>
      <c r="CH34" s="91" t="str">
        <f t="shared" si="110"/>
        <v/>
      </c>
      <c r="CI34" s="91" t="str">
        <f t="shared" si="111"/>
        <v/>
      </c>
      <c r="CJ34" s="91" t="str">
        <f t="shared" si="112"/>
        <v/>
      </c>
      <c r="CK34" s="91" t="str">
        <f t="shared" si="113"/>
        <v/>
      </c>
      <c r="CL34" s="91" t="str">
        <f t="shared" si="114"/>
        <v/>
      </c>
      <c r="CM34" s="91" t="str">
        <f t="shared" si="115"/>
        <v/>
      </c>
      <c r="CN34" s="91" t="str">
        <f t="shared" si="116"/>
        <v/>
      </c>
      <c r="CO34" s="91" t="str">
        <f t="shared" si="117"/>
        <v/>
      </c>
      <c r="CP34" s="91" t="str">
        <f t="shared" si="118"/>
        <v/>
      </c>
      <c r="CQ34" s="91" t="str">
        <f t="shared" si="119"/>
        <v/>
      </c>
      <c r="CR34" s="91" t="str">
        <f t="shared" si="120"/>
        <v/>
      </c>
      <c r="CS34" s="91" t="str">
        <f t="shared" si="121"/>
        <v/>
      </c>
      <c r="CT34" s="91" t="str">
        <f t="shared" si="122"/>
        <v/>
      </c>
      <c r="CU34" s="91" t="str">
        <f t="shared" si="123"/>
        <v/>
      </c>
      <c r="CV34" s="91" t="str">
        <f t="shared" si="124"/>
        <v/>
      </c>
      <c r="CW34" s="91" t="str">
        <f t="shared" si="125"/>
        <v/>
      </c>
      <c r="CX34" s="91" t="str">
        <f t="shared" si="126"/>
        <v/>
      </c>
      <c r="CY34" s="91" t="str">
        <f t="shared" si="127"/>
        <v/>
      </c>
      <c r="CZ34" s="91" t="str">
        <f t="shared" si="128"/>
        <v/>
      </c>
      <c r="DA34" s="91" t="str">
        <f t="shared" si="129"/>
        <v/>
      </c>
      <c r="DB34" s="91" t="str">
        <f t="shared" si="130"/>
        <v/>
      </c>
      <c r="DC34" s="91" t="str">
        <f t="shared" si="131"/>
        <v/>
      </c>
      <c r="DD34" s="91" t="str">
        <f t="shared" si="132"/>
        <v/>
      </c>
      <c r="DE34" s="91" t="str">
        <f t="shared" si="133"/>
        <v/>
      </c>
      <c r="DF34" s="91" t="str">
        <f t="shared" si="134"/>
        <v/>
      </c>
      <c r="DG34" s="91" t="str">
        <f t="shared" si="135"/>
        <v/>
      </c>
      <c r="DH34" s="91" t="str">
        <f t="shared" si="136"/>
        <v/>
      </c>
      <c r="DI34" s="91" t="str">
        <f t="shared" si="137"/>
        <v/>
      </c>
      <c r="DJ34" s="91" t="str">
        <f t="shared" si="138"/>
        <v/>
      </c>
      <c r="DK34" s="91" t="str">
        <f t="shared" si="139"/>
        <v/>
      </c>
      <c r="DL34" s="91" t="str">
        <f t="shared" si="140"/>
        <v/>
      </c>
      <c r="DM34" s="91" t="str">
        <f t="shared" si="141"/>
        <v/>
      </c>
      <c r="DN34" s="91" t="str">
        <f t="shared" si="142"/>
        <v/>
      </c>
      <c r="DO34" s="91" t="str">
        <f t="shared" si="143"/>
        <v/>
      </c>
      <c r="DP34" s="91" t="str">
        <f t="shared" si="144"/>
        <v/>
      </c>
      <c r="DQ34" s="91" t="str">
        <f t="shared" si="145"/>
        <v/>
      </c>
      <c r="DR34" s="91" t="str">
        <f t="shared" si="146"/>
        <v/>
      </c>
      <c r="DS34" s="91" t="str">
        <f t="shared" si="147"/>
        <v/>
      </c>
      <c r="DT34" s="91" t="str">
        <f t="shared" si="148"/>
        <v/>
      </c>
      <c r="DU34" s="236" t="str">
        <f t="shared" si="149"/>
        <v/>
      </c>
      <c r="DV34" s="660" t="str">
        <f t="shared" si="150"/>
        <v>0</v>
      </c>
      <c r="DW34" s="659">
        <f t="shared" si="151"/>
        <v>0</v>
      </c>
      <c r="DX34" s="236" t="str">
        <f t="shared" si="358"/>
        <v>NA</v>
      </c>
      <c r="DY34" s="236" t="str">
        <f t="shared" si="359"/>
        <v/>
      </c>
      <c r="DZ34" s="236" t="str">
        <f t="shared" si="360"/>
        <v/>
      </c>
      <c r="EA34" s="659" t="str">
        <f t="shared" si="152"/>
        <v/>
      </c>
      <c r="EB34" s="594">
        <v>8</v>
      </c>
      <c r="EC34" s="816" t="str">
        <f t="shared" si="361"/>
        <v/>
      </c>
      <c r="ED34" s="817" t="str">
        <f t="shared" si="362"/>
        <v/>
      </c>
      <c r="EE34" s="818" t="str">
        <f t="shared" si="153"/>
        <v/>
      </c>
      <c r="EF34" s="819" t="str">
        <f t="shared" si="51"/>
        <v/>
      </c>
      <c r="EG34" s="595" t="str">
        <f t="shared" si="154"/>
        <v/>
      </c>
      <c r="EH34" s="595" t="str">
        <f t="shared" si="155"/>
        <v/>
      </c>
      <c r="EI34" s="651" t="str">
        <f t="shared" si="363"/>
        <v/>
      </c>
      <c r="EJ34" s="528" t="str">
        <f t="shared" si="156"/>
        <v/>
      </c>
      <c r="EK34" s="236" t="str">
        <f t="shared" si="364"/>
        <v/>
      </c>
      <c r="EL34" s="528" t="str">
        <f t="shared" si="157"/>
        <v/>
      </c>
      <c r="EM34" s="771" t="str">
        <f t="shared" si="158"/>
        <v/>
      </c>
      <c r="EN34" s="90" t="str">
        <f t="shared" si="159"/>
        <v/>
      </c>
      <c r="EO34" s="90" t="str">
        <f t="shared" si="160"/>
        <v/>
      </c>
      <c r="EP34" s="90" t="str">
        <f t="shared" si="161"/>
        <v/>
      </c>
      <c r="EQ34" s="90" t="str">
        <f t="shared" si="162"/>
        <v/>
      </c>
      <c r="ER34" s="90" t="str">
        <f t="shared" si="163"/>
        <v/>
      </c>
      <c r="ES34" s="90" t="str">
        <f t="shared" si="164"/>
        <v/>
      </c>
      <c r="ET34" s="90" t="str">
        <f t="shared" si="165"/>
        <v/>
      </c>
      <c r="EU34" s="90" t="str">
        <f t="shared" si="166"/>
        <v/>
      </c>
      <c r="EV34" s="90" t="str">
        <f t="shared" si="167"/>
        <v/>
      </c>
      <c r="EW34" s="90" t="str">
        <f t="shared" si="168"/>
        <v/>
      </c>
      <c r="EX34" s="90" t="str">
        <f t="shared" si="169"/>
        <v/>
      </c>
      <c r="EY34" s="90" t="str">
        <f t="shared" si="170"/>
        <v/>
      </c>
      <c r="EZ34" s="90" t="str">
        <f t="shared" si="171"/>
        <v/>
      </c>
      <c r="FA34" s="90" t="str">
        <f t="shared" si="172"/>
        <v/>
      </c>
      <c r="FB34" s="90" t="str">
        <f t="shared" si="173"/>
        <v/>
      </c>
      <c r="FC34" s="90" t="str">
        <f t="shared" si="174"/>
        <v/>
      </c>
      <c r="FD34" s="90" t="str">
        <f t="shared" si="175"/>
        <v/>
      </c>
      <c r="FE34" s="90" t="str">
        <f t="shared" si="176"/>
        <v/>
      </c>
      <c r="FF34" s="90" t="str">
        <f t="shared" si="177"/>
        <v/>
      </c>
      <c r="FG34" s="90" t="str">
        <f t="shared" si="52"/>
        <v/>
      </c>
      <c r="FH34" s="90" t="str">
        <f t="shared" si="53"/>
        <v/>
      </c>
      <c r="FI34" s="90" t="str">
        <f t="shared" si="54"/>
        <v/>
      </c>
      <c r="FJ34" s="90" t="str">
        <f t="shared" si="55"/>
        <v/>
      </c>
      <c r="FK34" s="90" t="str">
        <f t="shared" si="56"/>
        <v/>
      </c>
      <c r="FL34" s="90" t="str">
        <f t="shared" si="57"/>
        <v/>
      </c>
      <c r="FM34" s="90" t="str">
        <f t="shared" si="58"/>
        <v/>
      </c>
      <c r="FN34" s="90" t="str">
        <f t="shared" si="59"/>
        <v/>
      </c>
      <c r="FO34" s="90" t="str">
        <f t="shared" si="60"/>
        <v/>
      </c>
      <c r="FP34" s="90" t="str">
        <f t="shared" si="61"/>
        <v/>
      </c>
      <c r="FQ34" s="90" t="str">
        <f t="shared" si="62"/>
        <v/>
      </c>
      <c r="FR34" s="90" t="str">
        <f t="shared" si="63"/>
        <v/>
      </c>
      <c r="FS34" s="90" t="str">
        <f t="shared" si="64"/>
        <v/>
      </c>
      <c r="FT34" s="90" t="str">
        <f t="shared" si="65"/>
        <v/>
      </c>
      <c r="FU34" s="90" t="str">
        <f t="shared" si="66"/>
        <v/>
      </c>
      <c r="FV34" s="90" t="str">
        <f t="shared" si="67"/>
        <v/>
      </c>
      <c r="FW34" s="90" t="str">
        <f t="shared" si="68"/>
        <v/>
      </c>
      <c r="FX34" s="90" t="str">
        <f t="shared" si="69"/>
        <v/>
      </c>
      <c r="FY34" s="90" t="str">
        <f t="shared" si="70"/>
        <v/>
      </c>
      <c r="FZ34" s="90" t="str">
        <f t="shared" si="71"/>
        <v/>
      </c>
      <c r="GA34" s="90" t="str">
        <f t="shared" si="72"/>
        <v/>
      </c>
      <c r="GB34" s="90" t="str">
        <f t="shared" si="73"/>
        <v/>
      </c>
      <c r="GC34" s="90" t="str">
        <f t="shared" si="74"/>
        <v/>
      </c>
      <c r="GD34" s="90" t="str">
        <f t="shared" si="75"/>
        <v/>
      </c>
      <c r="GE34" s="90" t="str">
        <f t="shared" si="76"/>
        <v/>
      </c>
      <c r="GF34" s="90" t="str">
        <f t="shared" si="77"/>
        <v/>
      </c>
      <c r="GG34" s="90" t="str">
        <f t="shared" si="78"/>
        <v/>
      </c>
      <c r="GH34" s="90" t="str">
        <f t="shared" si="79"/>
        <v/>
      </c>
      <c r="GI34" s="90" t="str">
        <f t="shared" si="80"/>
        <v/>
      </c>
      <c r="GJ34" s="90" t="str">
        <f t="shared" si="81"/>
        <v/>
      </c>
      <c r="GK34" s="90" t="str">
        <f t="shared" si="82"/>
        <v/>
      </c>
      <c r="GL34" s="90" t="str">
        <f t="shared" si="83"/>
        <v/>
      </c>
      <c r="GM34" s="90" t="str">
        <f t="shared" si="84"/>
        <v/>
      </c>
      <c r="GN34" s="90" t="str">
        <f t="shared" si="85"/>
        <v/>
      </c>
      <c r="GO34" s="90" t="str">
        <f t="shared" si="86"/>
        <v/>
      </c>
      <c r="GP34" s="90" t="str">
        <f t="shared" si="87"/>
        <v/>
      </c>
      <c r="GQ34" s="90" t="str">
        <f t="shared" si="88"/>
        <v/>
      </c>
      <c r="GR34" s="90" t="str">
        <f t="shared" si="89"/>
        <v/>
      </c>
      <c r="GS34" s="90" t="str">
        <f t="shared" si="90"/>
        <v/>
      </c>
      <c r="GT34" s="90" t="str">
        <f t="shared" si="91"/>
        <v/>
      </c>
      <c r="GU34" s="594">
        <v>8</v>
      </c>
      <c r="GV34" s="137" t="str">
        <f t="shared" si="365"/>
        <v/>
      </c>
      <c r="GW34" s="138" t="str">
        <f t="shared" si="366"/>
        <v/>
      </c>
      <c r="GX34" s="81" t="str">
        <f t="shared" si="367"/>
        <v/>
      </c>
      <c r="GY34" s="138" t="str">
        <f t="shared" si="368"/>
        <v/>
      </c>
      <c r="GZ34" s="15">
        <f t="shared" si="369"/>
        <v>0</v>
      </c>
      <c r="HA34" s="81" t="str">
        <f t="shared" si="370"/>
        <v/>
      </c>
      <c r="HB34" s="127" t="str">
        <f t="shared" si="371"/>
        <v/>
      </c>
      <c r="HC34" s="15">
        <f t="shared" si="178"/>
        <v>0</v>
      </c>
      <c r="HD34" s="582">
        <f t="shared" si="434"/>
        <v>0</v>
      </c>
      <c r="HE34" s="577">
        <f t="shared" si="92"/>
        <v>0</v>
      </c>
      <c r="HF34" s="566">
        <f t="shared" si="93"/>
        <v>0</v>
      </c>
      <c r="HG34" s="16">
        <f t="shared" si="179"/>
        <v>0</v>
      </c>
      <c r="HH34" s="17" t="str">
        <f t="shared" si="372"/>
        <v/>
      </c>
      <c r="HI34" s="510" t="str">
        <f t="shared" si="373"/>
        <v/>
      </c>
      <c r="HJ34" s="517">
        <f t="shared" si="374"/>
        <v>0</v>
      </c>
      <c r="HK34" s="510" t="str">
        <f t="shared" si="180"/>
        <v/>
      </c>
      <c r="HL34" s="522" t="str">
        <f t="shared" si="375"/>
        <v/>
      </c>
      <c r="HM34" s="510" t="str">
        <f t="shared" si="181"/>
        <v/>
      </c>
      <c r="HN34" s="517">
        <f t="shared" si="182"/>
        <v>0</v>
      </c>
      <c r="HO34" s="510" t="str">
        <f t="shared" si="183"/>
        <v/>
      </c>
      <c r="HP34" s="522" t="str">
        <f t="shared" si="376"/>
        <v/>
      </c>
      <c r="HQ34" s="510" t="str">
        <f t="shared" si="184"/>
        <v/>
      </c>
      <c r="HR34" s="517">
        <f t="shared" si="185"/>
        <v>0</v>
      </c>
      <c r="HS34" s="510" t="str">
        <f t="shared" si="186"/>
        <v/>
      </c>
      <c r="HT34" s="522" t="str">
        <f t="shared" si="377"/>
        <v/>
      </c>
      <c r="HU34" s="510" t="str">
        <f t="shared" si="187"/>
        <v/>
      </c>
      <c r="HV34" s="517">
        <f t="shared" si="188"/>
        <v>0</v>
      </c>
      <c r="HW34" s="510" t="str">
        <f t="shared" si="189"/>
        <v/>
      </c>
      <c r="HX34" s="522" t="str">
        <f t="shared" si="378"/>
        <v/>
      </c>
      <c r="HY34" s="510" t="str">
        <f t="shared" si="190"/>
        <v/>
      </c>
      <c r="HZ34" s="517">
        <f t="shared" si="191"/>
        <v>0</v>
      </c>
      <c r="IA34" s="510" t="str">
        <f t="shared" si="192"/>
        <v/>
      </c>
      <c r="IB34" s="522" t="str">
        <f t="shared" si="379"/>
        <v/>
      </c>
      <c r="IC34" s="510" t="str">
        <f t="shared" si="193"/>
        <v/>
      </c>
      <c r="ID34" s="517">
        <f t="shared" si="194"/>
        <v>0</v>
      </c>
      <c r="IE34" s="510" t="str">
        <f t="shared" si="195"/>
        <v/>
      </c>
      <c r="IF34" s="522" t="str">
        <f t="shared" si="380"/>
        <v/>
      </c>
      <c r="IG34" s="510" t="str">
        <f t="shared" si="196"/>
        <v/>
      </c>
      <c r="IH34" s="517">
        <f t="shared" si="197"/>
        <v>0</v>
      </c>
      <c r="II34" s="510" t="str">
        <f t="shared" si="198"/>
        <v/>
      </c>
      <c r="IJ34" s="522" t="str">
        <f t="shared" si="381"/>
        <v/>
      </c>
      <c r="IK34" s="510" t="str">
        <f t="shared" si="199"/>
        <v/>
      </c>
      <c r="IL34" s="517">
        <f t="shared" si="200"/>
        <v>0</v>
      </c>
      <c r="IM34" s="510" t="str">
        <f t="shared" si="201"/>
        <v/>
      </c>
      <c r="IN34" s="522" t="str">
        <f t="shared" si="382"/>
        <v/>
      </c>
      <c r="IO34" s="510" t="str">
        <f t="shared" si="202"/>
        <v/>
      </c>
      <c r="IP34" s="517">
        <f t="shared" si="203"/>
        <v>0</v>
      </c>
      <c r="IQ34" s="510" t="str">
        <f t="shared" si="204"/>
        <v/>
      </c>
      <c r="IR34" s="522" t="str">
        <f t="shared" si="383"/>
        <v/>
      </c>
      <c r="IS34" s="510" t="str">
        <f t="shared" si="205"/>
        <v/>
      </c>
      <c r="IT34" s="517">
        <f t="shared" si="206"/>
        <v>0</v>
      </c>
      <c r="IU34" s="510" t="str">
        <f t="shared" si="207"/>
        <v/>
      </c>
      <c r="IV34" s="522" t="str">
        <f t="shared" si="384"/>
        <v/>
      </c>
      <c r="IW34" s="510" t="str">
        <f t="shared" si="208"/>
        <v/>
      </c>
      <c r="IX34" s="517">
        <f t="shared" si="209"/>
        <v>0</v>
      </c>
      <c r="IY34" s="510" t="str">
        <f t="shared" si="210"/>
        <v/>
      </c>
      <c r="IZ34" s="522" t="str">
        <f t="shared" si="385"/>
        <v/>
      </c>
      <c r="JA34" s="510" t="str">
        <f t="shared" si="211"/>
        <v/>
      </c>
      <c r="JB34" s="517">
        <f t="shared" si="212"/>
        <v>0</v>
      </c>
      <c r="JC34" s="510" t="str">
        <f t="shared" si="213"/>
        <v/>
      </c>
      <c r="JD34" s="522" t="str">
        <f t="shared" si="386"/>
        <v/>
      </c>
      <c r="JE34" s="510" t="str">
        <f t="shared" si="214"/>
        <v/>
      </c>
      <c r="JF34" s="517">
        <f t="shared" si="215"/>
        <v>0</v>
      </c>
      <c r="JG34" s="510" t="str">
        <f t="shared" si="216"/>
        <v/>
      </c>
      <c r="JH34" s="522" t="str">
        <f t="shared" si="387"/>
        <v/>
      </c>
      <c r="JI34" s="510" t="str">
        <f t="shared" si="217"/>
        <v/>
      </c>
      <c r="JJ34" s="517">
        <f t="shared" si="218"/>
        <v>0</v>
      </c>
      <c r="JK34" s="510" t="str">
        <f t="shared" si="219"/>
        <v/>
      </c>
      <c r="JL34" s="522" t="str">
        <f t="shared" si="388"/>
        <v/>
      </c>
      <c r="JM34" s="510" t="str">
        <f t="shared" si="220"/>
        <v/>
      </c>
      <c r="JN34" s="517">
        <f t="shared" si="221"/>
        <v>0</v>
      </c>
      <c r="JO34" s="510" t="str">
        <f t="shared" si="222"/>
        <v/>
      </c>
      <c r="JP34" s="522" t="str">
        <f t="shared" si="389"/>
        <v/>
      </c>
      <c r="JQ34" s="510" t="str">
        <f t="shared" si="223"/>
        <v/>
      </c>
      <c r="JR34" s="517">
        <f t="shared" si="224"/>
        <v>0</v>
      </c>
      <c r="JS34" s="510" t="str">
        <f t="shared" si="225"/>
        <v/>
      </c>
      <c r="JT34" s="522" t="str">
        <f t="shared" si="390"/>
        <v/>
      </c>
      <c r="JU34" s="510" t="str">
        <f t="shared" si="226"/>
        <v/>
      </c>
      <c r="JV34" s="517">
        <f t="shared" si="227"/>
        <v>0</v>
      </c>
      <c r="JW34" s="510" t="str">
        <f t="shared" si="228"/>
        <v/>
      </c>
      <c r="JX34" s="522" t="str">
        <f t="shared" si="391"/>
        <v/>
      </c>
      <c r="JY34" s="510" t="str">
        <f t="shared" si="229"/>
        <v/>
      </c>
      <c r="JZ34" s="517">
        <f t="shared" si="230"/>
        <v>0</v>
      </c>
      <c r="KA34" s="510" t="str">
        <f t="shared" si="231"/>
        <v/>
      </c>
      <c r="KB34" s="522" t="str">
        <f t="shared" si="392"/>
        <v/>
      </c>
      <c r="KC34" s="510" t="str">
        <f t="shared" si="232"/>
        <v/>
      </c>
      <c r="KD34" s="517">
        <f t="shared" si="233"/>
        <v>0</v>
      </c>
      <c r="KE34" s="510" t="str">
        <f t="shared" si="234"/>
        <v/>
      </c>
      <c r="KF34" s="522" t="str">
        <f t="shared" si="393"/>
        <v/>
      </c>
      <c r="KG34" s="510" t="str">
        <f t="shared" si="235"/>
        <v/>
      </c>
      <c r="KH34" s="517">
        <f t="shared" si="236"/>
        <v>0</v>
      </c>
      <c r="KI34" s="510" t="str">
        <f t="shared" si="237"/>
        <v/>
      </c>
      <c r="KJ34" s="522" t="str">
        <f t="shared" si="394"/>
        <v/>
      </c>
      <c r="KK34" s="510" t="str">
        <f t="shared" si="238"/>
        <v/>
      </c>
      <c r="KL34" s="517">
        <f t="shared" si="239"/>
        <v>0</v>
      </c>
      <c r="KM34" s="510" t="str">
        <f t="shared" si="240"/>
        <v/>
      </c>
      <c r="KN34" s="522" t="str">
        <f t="shared" si="395"/>
        <v/>
      </c>
      <c r="KO34" s="510" t="str">
        <f t="shared" si="241"/>
        <v/>
      </c>
      <c r="KP34" s="517">
        <f t="shared" si="242"/>
        <v>0</v>
      </c>
      <c r="KQ34" s="510" t="str">
        <f t="shared" si="243"/>
        <v/>
      </c>
      <c r="KR34" s="522" t="str">
        <f t="shared" si="396"/>
        <v/>
      </c>
      <c r="KS34" s="510" t="str">
        <f t="shared" si="244"/>
        <v/>
      </c>
      <c r="KT34" s="517">
        <f t="shared" si="245"/>
        <v>0</v>
      </c>
      <c r="KU34" s="510" t="str">
        <f t="shared" si="246"/>
        <v/>
      </c>
      <c r="KV34" s="522" t="str">
        <f t="shared" si="397"/>
        <v/>
      </c>
      <c r="KW34" s="510" t="str">
        <f t="shared" si="247"/>
        <v/>
      </c>
      <c r="KX34" s="517">
        <f t="shared" si="248"/>
        <v>0</v>
      </c>
      <c r="KY34" s="510" t="str">
        <f t="shared" si="249"/>
        <v/>
      </c>
      <c r="KZ34" s="522" t="str">
        <f t="shared" si="398"/>
        <v/>
      </c>
      <c r="LA34" s="510" t="str">
        <f t="shared" si="250"/>
        <v/>
      </c>
      <c r="LB34" s="517">
        <f t="shared" si="251"/>
        <v>0</v>
      </c>
      <c r="LC34" s="510" t="str">
        <f t="shared" si="252"/>
        <v/>
      </c>
      <c r="LD34" s="522" t="str">
        <f t="shared" si="399"/>
        <v/>
      </c>
      <c r="LE34" s="510" t="str">
        <f t="shared" si="253"/>
        <v/>
      </c>
      <c r="LF34" s="517">
        <f t="shared" si="254"/>
        <v>0</v>
      </c>
      <c r="LG34" s="510" t="str">
        <f t="shared" si="255"/>
        <v/>
      </c>
      <c r="LH34" s="522" t="str">
        <f t="shared" si="400"/>
        <v/>
      </c>
      <c r="LI34" s="510" t="str">
        <f t="shared" si="256"/>
        <v/>
      </c>
      <c r="LJ34" s="517">
        <f t="shared" si="257"/>
        <v>0</v>
      </c>
      <c r="LK34" s="510" t="str">
        <f t="shared" si="258"/>
        <v/>
      </c>
      <c r="LL34" s="522" t="str">
        <f t="shared" si="401"/>
        <v/>
      </c>
      <c r="LM34" s="510" t="str">
        <f t="shared" si="259"/>
        <v/>
      </c>
      <c r="LN34" s="517">
        <f t="shared" si="260"/>
        <v>0</v>
      </c>
      <c r="LO34" s="510" t="str">
        <f t="shared" si="261"/>
        <v/>
      </c>
      <c r="LP34" s="522" t="str">
        <f t="shared" si="402"/>
        <v/>
      </c>
      <c r="LQ34" s="510" t="str">
        <f t="shared" si="262"/>
        <v/>
      </c>
      <c r="LR34" s="517">
        <f t="shared" si="263"/>
        <v>0</v>
      </c>
      <c r="LS34" s="510" t="str">
        <f t="shared" si="264"/>
        <v/>
      </c>
      <c r="LT34" s="522" t="str">
        <f t="shared" si="403"/>
        <v/>
      </c>
      <c r="LU34" s="510" t="str">
        <f t="shared" si="265"/>
        <v/>
      </c>
      <c r="LV34" s="517">
        <f t="shared" si="266"/>
        <v>0</v>
      </c>
      <c r="LW34" s="510" t="str">
        <f t="shared" si="267"/>
        <v/>
      </c>
      <c r="LX34" s="522" t="str">
        <f t="shared" si="404"/>
        <v/>
      </c>
      <c r="LY34" s="510" t="str">
        <f t="shared" si="268"/>
        <v/>
      </c>
      <c r="LZ34" s="517">
        <f t="shared" si="269"/>
        <v>0</v>
      </c>
      <c r="MA34" s="510" t="str">
        <f t="shared" si="270"/>
        <v/>
      </c>
      <c r="MB34" s="522" t="str">
        <f t="shared" si="405"/>
        <v/>
      </c>
      <c r="MC34" s="510" t="str">
        <f t="shared" si="271"/>
        <v/>
      </c>
      <c r="MD34" s="517">
        <f t="shared" si="272"/>
        <v>0</v>
      </c>
      <c r="ME34" s="510" t="str">
        <f t="shared" si="273"/>
        <v/>
      </c>
      <c r="MF34" s="522" t="str">
        <f t="shared" si="406"/>
        <v/>
      </c>
      <c r="MG34" s="510" t="str">
        <f t="shared" si="274"/>
        <v/>
      </c>
      <c r="MH34" s="517">
        <f t="shared" si="275"/>
        <v>0</v>
      </c>
      <c r="MI34" s="510" t="str">
        <f t="shared" si="276"/>
        <v/>
      </c>
      <c r="MJ34" s="522" t="str">
        <f t="shared" si="407"/>
        <v/>
      </c>
      <c r="MK34" s="510" t="str">
        <f t="shared" si="277"/>
        <v/>
      </c>
      <c r="ML34" s="517">
        <f t="shared" si="278"/>
        <v>0</v>
      </c>
      <c r="MM34" s="510" t="str">
        <f t="shared" si="279"/>
        <v/>
      </c>
      <c r="MN34" s="522" t="str">
        <f t="shared" si="408"/>
        <v/>
      </c>
      <c r="MO34" s="510" t="str">
        <f t="shared" si="280"/>
        <v/>
      </c>
      <c r="MP34" s="517">
        <f t="shared" si="281"/>
        <v>0</v>
      </c>
      <c r="MQ34" s="510" t="str">
        <f t="shared" si="282"/>
        <v/>
      </c>
      <c r="MR34" s="522" t="str">
        <f t="shared" si="409"/>
        <v/>
      </c>
      <c r="MS34" s="510" t="str">
        <f t="shared" si="283"/>
        <v/>
      </c>
      <c r="MT34" s="517">
        <f t="shared" si="284"/>
        <v>0</v>
      </c>
      <c r="MU34" s="510" t="str">
        <f t="shared" si="285"/>
        <v/>
      </c>
      <c r="MV34" s="522" t="str">
        <f t="shared" si="410"/>
        <v/>
      </c>
      <c r="MW34" s="510" t="str">
        <f t="shared" si="286"/>
        <v/>
      </c>
      <c r="MX34" s="517">
        <f t="shared" si="287"/>
        <v>0</v>
      </c>
      <c r="MY34" s="510" t="str">
        <f t="shared" si="288"/>
        <v/>
      </c>
      <c r="MZ34" s="522" t="str">
        <f t="shared" si="411"/>
        <v/>
      </c>
      <c r="NA34" s="510" t="str">
        <f t="shared" si="289"/>
        <v/>
      </c>
      <c r="NB34" s="517">
        <f t="shared" si="290"/>
        <v>0</v>
      </c>
      <c r="NC34" s="510" t="str">
        <f t="shared" si="291"/>
        <v/>
      </c>
      <c r="ND34" s="522" t="str">
        <f t="shared" si="412"/>
        <v/>
      </c>
      <c r="NE34" s="510" t="str">
        <f t="shared" si="292"/>
        <v/>
      </c>
      <c r="NF34" s="517">
        <f t="shared" si="293"/>
        <v>0</v>
      </c>
      <c r="NG34" s="510" t="str">
        <f t="shared" si="294"/>
        <v/>
      </c>
      <c r="NH34" s="522" t="str">
        <f t="shared" si="413"/>
        <v/>
      </c>
      <c r="NI34" s="510" t="str">
        <f t="shared" si="295"/>
        <v/>
      </c>
      <c r="NJ34" s="517">
        <f t="shared" si="296"/>
        <v>0</v>
      </c>
      <c r="NK34" s="510" t="str">
        <f t="shared" si="297"/>
        <v/>
      </c>
      <c r="NL34" s="522" t="str">
        <f t="shared" si="414"/>
        <v/>
      </c>
      <c r="NM34" s="510" t="str">
        <f t="shared" si="298"/>
        <v/>
      </c>
      <c r="NN34" s="517">
        <f t="shared" si="299"/>
        <v>0</v>
      </c>
      <c r="NO34" s="510" t="str">
        <f t="shared" si="300"/>
        <v/>
      </c>
      <c r="NP34" s="522" t="str">
        <f t="shared" si="415"/>
        <v/>
      </c>
      <c r="NQ34" s="510" t="str">
        <f t="shared" si="301"/>
        <v/>
      </c>
      <c r="NR34" s="517">
        <f t="shared" si="302"/>
        <v>0</v>
      </c>
      <c r="NS34" s="510" t="str">
        <f t="shared" si="303"/>
        <v/>
      </c>
      <c r="NT34" s="522" t="str">
        <f t="shared" si="416"/>
        <v/>
      </c>
      <c r="NU34" s="510" t="str">
        <f t="shared" si="304"/>
        <v/>
      </c>
      <c r="NV34" s="517">
        <f t="shared" si="305"/>
        <v>0</v>
      </c>
      <c r="NW34" s="510" t="str">
        <f t="shared" si="306"/>
        <v/>
      </c>
      <c r="NX34" s="522" t="str">
        <f t="shared" si="417"/>
        <v/>
      </c>
      <c r="NY34" s="510" t="str">
        <f t="shared" si="307"/>
        <v/>
      </c>
      <c r="NZ34" s="517">
        <f t="shared" si="308"/>
        <v>0</v>
      </c>
      <c r="OA34" s="510" t="str">
        <f t="shared" si="309"/>
        <v/>
      </c>
      <c r="OB34" s="522" t="str">
        <f t="shared" si="418"/>
        <v/>
      </c>
      <c r="OC34" s="510" t="str">
        <f t="shared" si="310"/>
        <v/>
      </c>
      <c r="OD34" s="517">
        <f t="shared" si="311"/>
        <v>0</v>
      </c>
      <c r="OE34" s="510" t="str">
        <f t="shared" si="312"/>
        <v/>
      </c>
      <c r="OF34" s="522" t="str">
        <f t="shared" si="419"/>
        <v/>
      </c>
      <c r="OG34" s="510" t="str">
        <f t="shared" si="313"/>
        <v/>
      </c>
      <c r="OH34" s="517">
        <f t="shared" si="314"/>
        <v>0</v>
      </c>
      <c r="OI34" s="510" t="str">
        <f t="shared" si="315"/>
        <v/>
      </c>
      <c r="OJ34" s="522" t="str">
        <f t="shared" si="420"/>
        <v/>
      </c>
      <c r="OK34" s="510" t="str">
        <f t="shared" si="316"/>
        <v/>
      </c>
      <c r="OL34" s="517">
        <f t="shared" si="317"/>
        <v>0</v>
      </c>
      <c r="OM34" s="510" t="str">
        <f t="shared" si="318"/>
        <v/>
      </c>
      <c r="ON34" s="522" t="str">
        <f t="shared" si="421"/>
        <v/>
      </c>
      <c r="OO34" s="510" t="str">
        <f t="shared" si="319"/>
        <v/>
      </c>
      <c r="OP34" s="517">
        <f t="shared" si="320"/>
        <v>0</v>
      </c>
      <c r="OQ34" s="510" t="str">
        <f t="shared" si="321"/>
        <v/>
      </c>
      <c r="OR34" s="522" t="str">
        <f t="shared" si="422"/>
        <v/>
      </c>
      <c r="OS34" s="510" t="str">
        <f t="shared" si="322"/>
        <v/>
      </c>
      <c r="OT34" s="517">
        <f t="shared" si="323"/>
        <v>0</v>
      </c>
      <c r="OU34" s="510" t="str">
        <f t="shared" si="324"/>
        <v/>
      </c>
      <c r="OV34" s="522" t="str">
        <f t="shared" si="423"/>
        <v/>
      </c>
      <c r="OW34" s="510" t="str">
        <f t="shared" si="325"/>
        <v/>
      </c>
      <c r="OX34" s="517">
        <f t="shared" si="326"/>
        <v>0</v>
      </c>
      <c r="OY34" s="510" t="str">
        <f t="shared" si="327"/>
        <v/>
      </c>
      <c r="OZ34" s="522" t="str">
        <f t="shared" si="424"/>
        <v/>
      </c>
      <c r="PA34" s="510" t="str">
        <f t="shared" si="328"/>
        <v/>
      </c>
      <c r="PB34" s="517">
        <f t="shared" si="329"/>
        <v>0</v>
      </c>
      <c r="PC34" s="510" t="str">
        <f t="shared" si="330"/>
        <v/>
      </c>
      <c r="PD34" s="522" t="str">
        <f t="shared" si="425"/>
        <v/>
      </c>
      <c r="PE34" s="510" t="str">
        <f t="shared" si="331"/>
        <v/>
      </c>
      <c r="PF34" s="517">
        <f t="shared" si="332"/>
        <v>0</v>
      </c>
      <c r="PG34" s="510" t="str">
        <f t="shared" si="333"/>
        <v/>
      </c>
      <c r="PH34" s="522" t="str">
        <f t="shared" si="426"/>
        <v/>
      </c>
      <c r="PI34" s="510" t="str">
        <f t="shared" si="334"/>
        <v/>
      </c>
      <c r="PJ34" s="517">
        <f t="shared" si="335"/>
        <v>0</v>
      </c>
      <c r="PK34" s="510" t="str">
        <f t="shared" si="336"/>
        <v/>
      </c>
      <c r="PL34" s="522" t="str">
        <f t="shared" si="427"/>
        <v/>
      </c>
      <c r="PM34" s="510" t="str">
        <f t="shared" si="337"/>
        <v/>
      </c>
      <c r="PN34" s="517">
        <f t="shared" si="338"/>
        <v>0</v>
      </c>
      <c r="PO34" s="510" t="str">
        <f t="shared" si="339"/>
        <v/>
      </c>
      <c r="PP34" s="522" t="str">
        <f t="shared" si="428"/>
        <v/>
      </c>
      <c r="PQ34" s="510" t="str">
        <f t="shared" si="340"/>
        <v/>
      </c>
      <c r="PR34" s="517">
        <f t="shared" si="341"/>
        <v>0</v>
      </c>
      <c r="PS34" s="510" t="str">
        <f t="shared" si="342"/>
        <v/>
      </c>
      <c r="PT34" s="522" t="str">
        <f t="shared" si="429"/>
        <v/>
      </c>
      <c r="PU34" s="510" t="str">
        <f t="shared" si="343"/>
        <v/>
      </c>
      <c r="PV34" s="517">
        <f t="shared" si="344"/>
        <v>0</v>
      </c>
      <c r="PW34" s="510" t="str">
        <f t="shared" si="345"/>
        <v/>
      </c>
      <c r="PX34" s="522" t="str">
        <f t="shared" si="430"/>
        <v/>
      </c>
      <c r="PY34" s="510" t="str">
        <f t="shared" si="346"/>
        <v/>
      </c>
      <c r="PZ34" s="517">
        <f t="shared" si="347"/>
        <v>0</v>
      </c>
      <c r="QA34" s="510" t="str">
        <f t="shared" si="348"/>
        <v/>
      </c>
      <c r="QB34" s="522" t="str">
        <f t="shared" si="431"/>
        <v/>
      </c>
      <c r="QC34" s="510" t="str">
        <f t="shared" si="349"/>
        <v/>
      </c>
      <c r="QD34" s="517">
        <f t="shared" si="350"/>
        <v>0</v>
      </c>
      <c r="QE34" s="510" t="str">
        <f t="shared" si="351"/>
        <v/>
      </c>
      <c r="QF34" s="522" t="str">
        <f t="shared" si="432"/>
        <v/>
      </c>
      <c r="QG34" s="510" t="str">
        <f t="shared" si="352"/>
        <v/>
      </c>
      <c r="QH34" s="517">
        <f t="shared" si="353"/>
        <v>0</v>
      </c>
    </row>
    <row r="35" spans="1:450" s="3" customFormat="1" ht="18" customHeight="1" thickTop="1" thickBot="1" x14ac:dyDescent="0.35">
      <c r="A35" s="344" t="str">
        <f t="shared" si="8"/>
        <v/>
      </c>
      <c r="B35" s="237" t="str">
        <f t="shared" si="9"/>
        <v/>
      </c>
      <c r="C35" s="307">
        <f t="shared" si="10"/>
        <v>0</v>
      </c>
      <c r="D35" s="307">
        <f t="shared" si="11"/>
        <v>0</v>
      </c>
      <c r="E35" s="287" t="str">
        <f>IF(B35="","",SUM(B$27:B35))</f>
        <v/>
      </c>
      <c r="F35" s="498"/>
      <c r="G35" s="498"/>
      <c r="H35" s="677"/>
      <c r="I35" s="678"/>
      <c r="J35" s="679"/>
      <c r="K35" s="680"/>
      <c r="L35" s="1052" t="str">
        <f>IF('Quadro 2'!G21="","",'Quadro 2'!G21)</f>
        <v/>
      </c>
      <c r="M35" s="1053" t="str">
        <f t="shared" si="94"/>
        <v/>
      </c>
      <c r="N35" s="1054" t="str">
        <f t="shared" si="12"/>
        <v/>
      </c>
      <c r="O35" s="1055"/>
      <c r="P35" s="1056" t="str">
        <f t="shared" si="95"/>
        <v/>
      </c>
      <c r="Q35" s="1057" t="str">
        <f t="shared" si="96"/>
        <v/>
      </c>
      <c r="R35" s="1058" t="str">
        <f t="shared" si="97"/>
        <v/>
      </c>
      <c r="S35" s="505" t="str">
        <f t="shared" si="98"/>
        <v/>
      </c>
      <c r="T35" s="75" t="str">
        <f t="shared" si="13"/>
        <v/>
      </c>
      <c r="U35" s="940"/>
      <c r="V35" s="217" t="str">
        <f t="shared" si="99"/>
        <v/>
      </c>
      <c r="W35" s="217" t="str">
        <f t="shared" si="100"/>
        <v/>
      </c>
      <c r="X35" s="217" t="str">
        <f t="shared" si="101"/>
        <v/>
      </c>
      <c r="Y35" s="506" t="str">
        <f>IF(OR(N35="",N35=0),"",IF(MAX(V35,W35,X35)&gt;'Quadro 1'!$G$23,'Quadro 1'!$G$23,IF(V35&lt;'Quadro 1'!$G$12,'Quadro 1'!$G$12,MIN(Z35,AA35))))</f>
        <v/>
      </c>
      <c r="Z35" s="507">
        <f>IF(MAX(V35,W35,X35)&lt;='Quadro 1'!$G$12,'Quadro 1'!$G$12,IF(MAX(V35,W35,X35)&lt;='Quadro 1'!$G$13,'Quadro 1'!$G$13,IF(MAX(V35,W35,X35)&lt;='Quadro 1'!$G$14,'Quadro 1'!$G$14,IF(MAX(V35,W35,X35)&lt;='Quadro 1'!$G$15,'Quadro 1'!$G$15,IF(MAX(V35,W35,X35)&lt;='Quadro 1'!$G$16,'Quadro 1'!$G$16,IF(MAX(V35,W35,X35)&lt;='Quadro 1'!$G$17,'Quadro 1'!$G$17,""))))))</f>
        <v>27.3</v>
      </c>
      <c r="AA35" s="508">
        <f>IF(MAX(V35,W35,X35)&lt;='Quadro 1'!$G$18,'Quadro 1'!$G$18,IF(MAX(V35,W35,X35)&lt;='Quadro 1'!$G$19,'Quadro 1'!$G$19,IF(MAX(V35,W35,X35)&lt;='Quadro 1'!$G$20,'Quadro 1'!$G$20,IF(MAX(V35,W35,X35)&lt;='Quadro 1'!$G$21,'Quadro 1'!$G$21,IF(MAX(V35,W35,X35)&lt;='Quadro 1'!$G$22,'Quadro 1'!$G$22,IF(MAX(V35,W35,X35)&lt;='Quadro 1'!$G$23,'Quadro 1'!$G$23,'Quadro 1'!$G$23))))))</f>
        <v>105.3</v>
      </c>
      <c r="AB35" s="509" t="str">
        <f>IF(Y35="","",LOOKUP(Y35,'Quadro 1'!$G$9:$G$23,'Quadro 1'!$H$9:$H$23))</f>
        <v/>
      </c>
      <c r="AC35" s="1170" t="str">
        <f>IF(Y35="","",LOOKUP(Y35,'Quadro 1'!$G$9:$G$23,'Quadro 1'!$D$9:$D$23))</f>
        <v/>
      </c>
      <c r="AD35" s="1171" t="str">
        <f>IF(Y35="","",LOOKUP(Y35,'Quadro 1'!$G$9:$G$23,'Quadro 1'!$E$9:$E$23))</f>
        <v/>
      </c>
      <c r="AE35" s="1059" t="str">
        <f t="shared" si="102"/>
        <v/>
      </c>
      <c r="AF35" s="1061" t="str">
        <f t="shared" si="14"/>
        <v/>
      </c>
      <c r="AG35" s="1147" t="str">
        <f t="shared" si="15"/>
        <v/>
      </c>
      <c r="AH35" s="1150" t="str">
        <f t="shared" si="103"/>
        <v/>
      </c>
      <c r="AI35" s="1151" t="str">
        <f t="shared" si="354"/>
        <v/>
      </c>
      <c r="AJ35" s="1055" t="str">
        <f t="shared" si="16"/>
        <v/>
      </c>
      <c r="AK35" s="1064" t="str">
        <f t="shared" si="355"/>
        <v/>
      </c>
      <c r="AL35" s="1190" t="str">
        <f t="shared" si="104"/>
        <v/>
      </c>
      <c r="AM35" s="1191"/>
      <c r="AN35" s="1065" t="str">
        <f t="shared" si="105"/>
        <v/>
      </c>
      <c r="AO35" s="1192" t="str">
        <f t="shared" si="17"/>
        <v/>
      </c>
      <c r="AP35" s="1192"/>
      <c r="AQ35" s="1193"/>
      <c r="AR35" s="901"/>
      <c r="AS35" s="2"/>
      <c r="AT35" s="602">
        <f t="shared" si="18"/>
        <v>0</v>
      </c>
      <c r="AU35" s="243" t="str">
        <f t="shared" si="356"/>
        <v/>
      </c>
      <c r="AV35" s="92" t="str">
        <f t="shared" si="19"/>
        <v/>
      </c>
      <c r="AW35" s="92" t="str">
        <f t="shared" si="20"/>
        <v/>
      </c>
      <c r="AX35" s="92" t="str">
        <f t="shared" si="21"/>
        <v/>
      </c>
      <c r="AY35" s="532" t="str">
        <f t="shared" si="22"/>
        <v/>
      </c>
      <c r="AZ35" s="532" t="str">
        <f t="shared" si="23"/>
        <v/>
      </c>
      <c r="BA35" s="510" t="str">
        <f t="shared" si="24"/>
        <v/>
      </c>
      <c r="BB35" s="88" t="str">
        <f t="shared" si="25"/>
        <v/>
      </c>
      <c r="BC35" s="1060" t="str">
        <f t="shared" si="26"/>
        <v/>
      </c>
      <c r="BD35" s="595" t="str">
        <f t="shared" si="106"/>
        <v/>
      </c>
      <c r="BE35" s="595" t="str">
        <f t="shared" si="107"/>
        <v/>
      </c>
      <c r="BF35" s="74" t="str">
        <f t="shared" si="27"/>
        <v/>
      </c>
      <c r="BG35" s="87" t="str">
        <f t="shared" si="433"/>
        <v/>
      </c>
      <c r="BH35" s="88" t="str">
        <f t="shared" si="28"/>
        <v/>
      </c>
      <c r="BI35" s="89">
        <f t="shared" si="29"/>
        <v>0</v>
      </c>
      <c r="BJ35" s="510" t="str">
        <f t="shared" si="357"/>
        <v/>
      </c>
      <c r="BK35" s="532">
        <f t="shared" si="30"/>
        <v>0</v>
      </c>
      <c r="BL35" s="91">
        <f t="shared" si="108"/>
        <v>0</v>
      </c>
      <c r="BM35" s="91" t="str">
        <f t="shared" si="31"/>
        <v/>
      </c>
      <c r="BN35" s="91" t="str">
        <f t="shared" si="32"/>
        <v/>
      </c>
      <c r="BO35" s="91" t="str">
        <f t="shared" si="33"/>
        <v/>
      </c>
      <c r="BP35" s="91" t="str">
        <f t="shared" si="34"/>
        <v/>
      </c>
      <c r="BQ35" s="91" t="str">
        <f t="shared" si="35"/>
        <v/>
      </c>
      <c r="BR35" s="91" t="str">
        <f t="shared" si="36"/>
        <v/>
      </c>
      <c r="BS35" s="91" t="str">
        <f t="shared" si="37"/>
        <v/>
      </c>
      <c r="BT35" s="91" t="str">
        <f t="shared" si="38"/>
        <v/>
      </c>
      <c r="BU35" s="91" t="str">
        <f t="shared" si="39"/>
        <v/>
      </c>
      <c r="BV35" s="91" t="str">
        <f t="shared" si="40"/>
        <v/>
      </c>
      <c r="BW35" s="91" t="str">
        <f t="shared" si="41"/>
        <v/>
      </c>
      <c r="BX35" s="91" t="str">
        <f t="shared" si="42"/>
        <v/>
      </c>
      <c r="BY35" s="91" t="str">
        <f t="shared" si="43"/>
        <v/>
      </c>
      <c r="BZ35" s="91" t="str">
        <f t="shared" si="44"/>
        <v/>
      </c>
      <c r="CA35" s="91" t="str">
        <f t="shared" si="45"/>
        <v/>
      </c>
      <c r="CB35" s="91" t="str">
        <f t="shared" si="46"/>
        <v/>
      </c>
      <c r="CC35" s="91" t="str">
        <f t="shared" si="47"/>
        <v/>
      </c>
      <c r="CD35" s="91" t="str">
        <f t="shared" si="48"/>
        <v/>
      </c>
      <c r="CE35" s="91" t="str">
        <f t="shared" si="49"/>
        <v/>
      </c>
      <c r="CF35" s="91" t="str">
        <f t="shared" si="50"/>
        <v/>
      </c>
      <c r="CG35" s="91" t="str">
        <f t="shared" si="109"/>
        <v/>
      </c>
      <c r="CH35" s="91" t="str">
        <f t="shared" si="110"/>
        <v/>
      </c>
      <c r="CI35" s="91" t="str">
        <f t="shared" si="111"/>
        <v/>
      </c>
      <c r="CJ35" s="91" t="str">
        <f t="shared" si="112"/>
        <v/>
      </c>
      <c r="CK35" s="91" t="str">
        <f t="shared" si="113"/>
        <v/>
      </c>
      <c r="CL35" s="91" t="str">
        <f t="shared" si="114"/>
        <v/>
      </c>
      <c r="CM35" s="91" t="str">
        <f t="shared" si="115"/>
        <v/>
      </c>
      <c r="CN35" s="91" t="str">
        <f t="shared" si="116"/>
        <v/>
      </c>
      <c r="CO35" s="91" t="str">
        <f t="shared" si="117"/>
        <v/>
      </c>
      <c r="CP35" s="91" t="str">
        <f t="shared" si="118"/>
        <v/>
      </c>
      <c r="CQ35" s="91" t="str">
        <f t="shared" si="119"/>
        <v/>
      </c>
      <c r="CR35" s="91" t="str">
        <f t="shared" si="120"/>
        <v/>
      </c>
      <c r="CS35" s="91" t="str">
        <f t="shared" si="121"/>
        <v/>
      </c>
      <c r="CT35" s="91" t="str">
        <f t="shared" si="122"/>
        <v/>
      </c>
      <c r="CU35" s="91" t="str">
        <f t="shared" si="123"/>
        <v/>
      </c>
      <c r="CV35" s="91" t="str">
        <f t="shared" si="124"/>
        <v/>
      </c>
      <c r="CW35" s="91" t="str">
        <f t="shared" si="125"/>
        <v/>
      </c>
      <c r="CX35" s="91" t="str">
        <f t="shared" si="126"/>
        <v/>
      </c>
      <c r="CY35" s="91" t="str">
        <f t="shared" si="127"/>
        <v/>
      </c>
      <c r="CZ35" s="91" t="str">
        <f t="shared" si="128"/>
        <v/>
      </c>
      <c r="DA35" s="91" t="str">
        <f t="shared" si="129"/>
        <v/>
      </c>
      <c r="DB35" s="91" t="str">
        <f t="shared" si="130"/>
        <v/>
      </c>
      <c r="DC35" s="91" t="str">
        <f t="shared" si="131"/>
        <v/>
      </c>
      <c r="DD35" s="91" t="str">
        <f t="shared" si="132"/>
        <v/>
      </c>
      <c r="DE35" s="91" t="str">
        <f t="shared" si="133"/>
        <v/>
      </c>
      <c r="DF35" s="91" t="str">
        <f t="shared" si="134"/>
        <v/>
      </c>
      <c r="DG35" s="91" t="str">
        <f t="shared" si="135"/>
        <v/>
      </c>
      <c r="DH35" s="91" t="str">
        <f t="shared" si="136"/>
        <v/>
      </c>
      <c r="DI35" s="91" t="str">
        <f t="shared" si="137"/>
        <v/>
      </c>
      <c r="DJ35" s="91" t="str">
        <f t="shared" si="138"/>
        <v/>
      </c>
      <c r="DK35" s="91" t="str">
        <f t="shared" si="139"/>
        <v/>
      </c>
      <c r="DL35" s="91" t="str">
        <f t="shared" si="140"/>
        <v/>
      </c>
      <c r="DM35" s="91" t="str">
        <f t="shared" si="141"/>
        <v/>
      </c>
      <c r="DN35" s="91" t="str">
        <f t="shared" si="142"/>
        <v/>
      </c>
      <c r="DO35" s="91" t="str">
        <f t="shared" si="143"/>
        <v/>
      </c>
      <c r="DP35" s="91" t="str">
        <f t="shared" si="144"/>
        <v/>
      </c>
      <c r="DQ35" s="91" t="str">
        <f t="shared" si="145"/>
        <v/>
      </c>
      <c r="DR35" s="91" t="str">
        <f t="shared" si="146"/>
        <v/>
      </c>
      <c r="DS35" s="91" t="str">
        <f t="shared" si="147"/>
        <v/>
      </c>
      <c r="DT35" s="91" t="str">
        <f t="shared" si="148"/>
        <v/>
      </c>
      <c r="DU35" s="236" t="str">
        <f t="shared" si="149"/>
        <v/>
      </c>
      <c r="DV35" s="660" t="str">
        <f t="shared" si="150"/>
        <v>0</v>
      </c>
      <c r="DW35" s="659">
        <f t="shared" si="151"/>
        <v>0</v>
      </c>
      <c r="DX35" s="236" t="str">
        <f t="shared" si="358"/>
        <v>NA</v>
      </c>
      <c r="DY35" s="236" t="str">
        <f t="shared" si="359"/>
        <v/>
      </c>
      <c r="DZ35" s="236" t="str">
        <f t="shared" si="360"/>
        <v/>
      </c>
      <c r="EA35" s="659" t="str">
        <f t="shared" si="152"/>
        <v/>
      </c>
      <c r="EB35" s="594">
        <v>9</v>
      </c>
      <c r="EC35" s="816" t="str">
        <f t="shared" si="361"/>
        <v/>
      </c>
      <c r="ED35" s="817" t="str">
        <f t="shared" si="362"/>
        <v/>
      </c>
      <c r="EE35" s="818" t="str">
        <f t="shared" si="153"/>
        <v/>
      </c>
      <c r="EF35" s="819" t="str">
        <f t="shared" si="51"/>
        <v/>
      </c>
      <c r="EG35" s="595" t="str">
        <f t="shared" si="154"/>
        <v/>
      </c>
      <c r="EH35" s="595" t="str">
        <f t="shared" si="155"/>
        <v/>
      </c>
      <c r="EI35" s="651" t="str">
        <f t="shared" si="363"/>
        <v/>
      </c>
      <c r="EJ35" s="528" t="str">
        <f t="shared" si="156"/>
        <v/>
      </c>
      <c r="EK35" s="236" t="str">
        <f t="shared" si="364"/>
        <v/>
      </c>
      <c r="EL35" s="528" t="str">
        <f t="shared" si="157"/>
        <v/>
      </c>
      <c r="EM35" s="772" t="str">
        <f t="shared" si="158"/>
        <v/>
      </c>
      <c r="EN35" s="247" t="str">
        <f t="shared" si="159"/>
        <v/>
      </c>
      <c r="EO35" s="247" t="str">
        <f t="shared" si="160"/>
        <v/>
      </c>
      <c r="EP35" s="247" t="str">
        <f t="shared" si="161"/>
        <v/>
      </c>
      <c r="EQ35" s="247" t="str">
        <f t="shared" si="162"/>
        <v/>
      </c>
      <c r="ER35" s="247" t="str">
        <f t="shared" si="163"/>
        <v/>
      </c>
      <c r="ES35" s="247" t="str">
        <f t="shared" si="164"/>
        <v/>
      </c>
      <c r="ET35" s="90" t="str">
        <f t="shared" si="165"/>
        <v/>
      </c>
      <c r="EU35" s="90" t="str">
        <f t="shared" si="166"/>
        <v/>
      </c>
      <c r="EV35" s="90" t="str">
        <f t="shared" si="167"/>
        <v/>
      </c>
      <c r="EW35" s="90" t="str">
        <f t="shared" si="168"/>
        <v/>
      </c>
      <c r="EX35" s="90" t="str">
        <f t="shared" si="169"/>
        <v/>
      </c>
      <c r="EY35" s="90" t="str">
        <f t="shared" si="170"/>
        <v/>
      </c>
      <c r="EZ35" s="90" t="str">
        <f t="shared" si="171"/>
        <v/>
      </c>
      <c r="FA35" s="90" t="str">
        <f t="shared" si="172"/>
        <v/>
      </c>
      <c r="FB35" s="90" t="str">
        <f t="shared" si="173"/>
        <v/>
      </c>
      <c r="FC35" s="90" t="str">
        <f t="shared" si="174"/>
        <v/>
      </c>
      <c r="FD35" s="90" t="str">
        <f t="shared" si="175"/>
        <v/>
      </c>
      <c r="FE35" s="90" t="str">
        <f t="shared" si="176"/>
        <v/>
      </c>
      <c r="FF35" s="90" t="str">
        <f t="shared" si="177"/>
        <v/>
      </c>
      <c r="FG35" s="90" t="str">
        <f t="shared" si="52"/>
        <v/>
      </c>
      <c r="FH35" s="90" t="str">
        <f t="shared" si="53"/>
        <v/>
      </c>
      <c r="FI35" s="90" t="str">
        <f t="shared" si="54"/>
        <v/>
      </c>
      <c r="FJ35" s="90" t="str">
        <f t="shared" si="55"/>
        <v/>
      </c>
      <c r="FK35" s="90" t="str">
        <f t="shared" si="56"/>
        <v/>
      </c>
      <c r="FL35" s="90" t="str">
        <f t="shared" si="57"/>
        <v/>
      </c>
      <c r="FM35" s="90" t="str">
        <f t="shared" si="58"/>
        <v/>
      </c>
      <c r="FN35" s="90" t="str">
        <f t="shared" si="59"/>
        <v/>
      </c>
      <c r="FO35" s="90" t="str">
        <f t="shared" si="60"/>
        <v/>
      </c>
      <c r="FP35" s="90" t="str">
        <f t="shared" si="61"/>
        <v/>
      </c>
      <c r="FQ35" s="90" t="str">
        <f t="shared" si="62"/>
        <v/>
      </c>
      <c r="FR35" s="90" t="str">
        <f t="shared" si="63"/>
        <v/>
      </c>
      <c r="FS35" s="90" t="str">
        <f t="shared" si="64"/>
        <v/>
      </c>
      <c r="FT35" s="90" t="str">
        <f t="shared" si="65"/>
        <v/>
      </c>
      <c r="FU35" s="90" t="str">
        <f t="shared" si="66"/>
        <v/>
      </c>
      <c r="FV35" s="90" t="str">
        <f t="shared" si="67"/>
        <v/>
      </c>
      <c r="FW35" s="90" t="str">
        <f t="shared" si="68"/>
        <v/>
      </c>
      <c r="FX35" s="90" t="str">
        <f t="shared" si="69"/>
        <v/>
      </c>
      <c r="FY35" s="90" t="str">
        <f t="shared" si="70"/>
        <v/>
      </c>
      <c r="FZ35" s="90" t="str">
        <f t="shared" si="71"/>
        <v/>
      </c>
      <c r="GA35" s="90" t="str">
        <f t="shared" si="72"/>
        <v/>
      </c>
      <c r="GB35" s="90" t="str">
        <f t="shared" si="73"/>
        <v/>
      </c>
      <c r="GC35" s="90" t="str">
        <f t="shared" si="74"/>
        <v/>
      </c>
      <c r="GD35" s="90" t="str">
        <f t="shared" si="75"/>
        <v/>
      </c>
      <c r="GE35" s="90" t="str">
        <f t="shared" si="76"/>
        <v/>
      </c>
      <c r="GF35" s="90" t="str">
        <f t="shared" si="77"/>
        <v/>
      </c>
      <c r="GG35" s="90" t="str">
        <f t="shared" si="78"/>
        <v/>
      </c>
      <c r="GH35" s="90" t="str">
        <f t="shared" si="79"/>
        <v/>
      </c>
      <c r="GI35" s="90" t="str">
        <f t="shared" si="80"/>
        <v/>
      </c>
      <c r="GJ35" s="90" t="str">
        <f t="shared" si="81"/>
        <v/>
      </c>
      <c r="GK35" s="90" t="str">
        <f t="shared" si="82"/>
        <v/>
      </c>
      <c r="GL35" s="90" t="str">
        <f t="shared" si="83"/>
        <v/>
      </c>
      <c r="GM35" s="90" t="str">
        <f t="shared" si="84"/>
        <v/>
      </c>
      <c r="GN35" s="90" t="str">
        <f t="shared" si="85"/>
        <v/>
      </c>
      <c r="GO35" s="90" t="str">
        <f t="shared" si="86"/>
        <v/>
      </c>
      <c r="GP35" s="90" t="str">
        <f t="shared" si="87"/>
        <v/>
      </c>
      <c r="GQ35" s="90" t="str">
        <f t="shared" si="88"/>
        <v/>
      </c>
      <c r="GR35" s="90" t="str">
        <f t="shared" si="89"/>
        <v/>
      </c>
      <c r="GS35" s="90" t="str">
        <f t="shared" si="90"/>
        <v/>
      </c>
      <c r="GT35" s="90" t="str">
        <f t="shared" si="91"/>
        <v/>
      </c>
      <c r="GU35" s="594">
        <v>9</v>
      </c>
      <c r="GV35" s="137" t="str">
        <f t="shared" ref="GV35:GV86" si="435">IF($GY$87=1,GX35,IF(AND(GX35="Crítico",$GY$87&gt;1,HC99=$HC$90),"Crítico",HA35))</f>
        <v/>
      </c>
      <c r="GW35" s="138" t="str">
        <f t="shared" ref="GW35:GW86" si="436">IF(GV35="","",1)</f>
        <v/>
      </c>
      <c r="GX35" s="81" t="str">
        <f t="shared" si="367"/>
        <v/>
      </c>
      <c r="GY35" s="138" t="str">
        <f t="shared" si="368"/>
        <v/>
      </c>
      <c r="GZ35" s="15">
        <f t="shared" si="369"/>
        <v>0</v>
      </c>
      <c r="HA35" s="81" t="str">
        <f t="shared" si="370"/>
        <v/>
      </c>
      <c r="HB35" s="127" t="str">
        <f t="shared" si="371"/>
        <v/>
      </c>
      <c r="HC35" s="15">
        <f t="shared" si="178"/>
        <v>0</v>
      </c>
      <c r="HD35" s="582">
        <f t="shared" si="434"/>
        <v>0</v>
      </c>
      <c r="HE35" s="577">
        <f t="shared" si="92"/>
        <v>0</v>
      </c>
      <c r="HF35" s="566">
        <f t="shared" si="93"/>
        <v>0</v>
      </c>
      <c r="HG35" s="16">
        <f t="shared" si="179"/>
        <v>0</v>
      </c>
      <c r="HH35" s="17" t="str">
        <f t="shared" si="372"/>
        <v/>
      </c>
      <c r="HI35" s="510" t="str">
        <f t="shared" si="373"/>
        <v/>
      </c>
      <c r="HJ35" s="517">
        <f t="shared" si="374"/>
        <v>0</v>
      </c>
      <c r="HK35" s="510" t="str">
        <f t="shared" si="180"/>
        <v/>
      </c>
      <c r="HL35" s="522" t="str">
        <f t="shared" si="375"/>
        <v/>
      </c>
      <c r="HM35" s="510" t="str">
        <f t="shared" si="181"/>
        <v/>
      </c>
      <c r="HN35" s="517">
        <f t="shared" si="182"/>
        <v>0</v>
      </c>
      <c r="HO35" s="510" t="str">
        <f t="shared" si="183"/>
        <v/>
      </c>
      <c r="HP35" s="522" t="str">
        <f t="shared" si="376"/>
        <v/>
      </c>
      <c r="HQ35" s="510" t="str">
        <f t="shared" si="184"/>
        <v/>
      </c>
      <c r="HR35" s="517">
        <f t="shared" si="185"/>
        <v>0</v>
      </c>
      <c r="HS35" s="510" t="str">
        <f t="shared" si="186"/>
        <v/>
      </c>
      <c r="HT35" s="522" t="str">
        <f t="shared" si="377"/>
        <v/>
      </c>
      <c r="HU35" s="510" t="str">
        <f t="shared" si="187"/>
        <v/>
      </c>
      <c r="HV35" s="517">
        <f t="shared" si="188"/>
        <v>0</v>
      </c>
      <c r="HW35" s="510" t="str">
        <f t="shared" si="189"/>
        <v/>
      </c>
      <c r="HX35" s="522" t="str">
        <f t="shared" si="378"/>
        <v/>
      </c>
      <c r="HY35" s="510" t="str">
        <f t="shared" si="190"/>
        <v/>
      </c>
      <c r="HZ35" s="517">
        <f t="shared" si="191"/>
        <v>0</v>
      </c>
      <c r="IA35" s="510" t="str">
        <f t="shared" si="192"/>
        <v/>
      </c>
      <c r="IB35" s="522" t="str">
        <f t="shared" si="379"/>
        <v/>
      </c>
      <c r="IC35" s="510" t="str">
        <f t="shared" si="193"/>
        <v/>
      </c>
      <c r="ID35" s="517">
        <f t="shared" si="194"/>
        <v>0</v>
      </c>
      <c r="IE35" s="510" t="str">
        <f t="shared" si="195"/>
        <v/>
      </c>
      <c r="IF35" s="522" t="str">
        <f t="shared" si="380"/>
        <v/>
      </c>
      <c r="IG35" s="510" t="str">
        <f t="shared" si="196"/>
        <v/>
      </c>
      <c r="IH35" s="517">
        <f t="shared" si="197"/>
        <v>0</v>
      </c>
      <c r="II35" s="510" t="str">
        <f t="shared" si="198"/>
        <v/>
      </c>
      <c r="IJ35" s="522" t="str">
        <f t="shared" si="381"/>
        <v/>
      </c>
      <c r="IK35" s="510" t="str">
        <f t="shared" si="199"/>
        <v/>
      </c>
      <c r="IL35" s="517">
        <f t="shared" si="200"/>
        <v>0</v>
      </c>
      <c r="IM35" s="510" t="str">
        <f t="shared" si="201"/>
        <v/>
      </c>
      <c r="IN35" s="522" t="str">
        <f t="shared" si="382"/>
        <v/>
      </c>
      <c r="IO35" s="510" t="str">
        <f t="shared" si="202"/>
        <v/>
      </c>
      <c r="IP35" s="517">
        <f t="shared" si="203"/>
        <v>0</v>
      </c>
      <c r="IQ35" s="510" t="str">
        <f t="shared" si="204"/>
        <v/>
      </c>
      <c r="IR35" s="522" t="str">
        <f t="shared" si="383"/>
        <v/>
      </c>
      <c r="IS35" s="510" t="str">
        <f t="shared" si="205"/>
        <v/>
      </c>
      <c r="IT35" s="517">
        <f t="shared" si="206"/>
        <v>0</v>
      </c>
      <c r="IU35" s="510" t="str">
        <f t="shared" si="207"/>
        <v/>
      </c>
      <c r="IV35" s="522" t="str">
        <f t="shared" si="384"/>
        <v/>
      </c>
      <c r="IW35" s="510" t="str">
        <f t="shared" si="208"/>
        <v/>
      </c>
      <c r="IX35" s="517">
        <f t="shared" si="209"/>
        <v>0</v>
      </c>
      <c r="IY35" s="510" t="str">
        <f t="shared" si="210"/>
        <v/>
      </c>
      <c r="IZ35" s="522" t="str">
        <f t="shared" si="385"/>
        <v/>
      </c>
      <c r="JA35" s="510" t="str">
        <f t="shared" si="211"/>
        <v/>
      </c>
      <c r="JB35" s="517">
        <f t="shared" si="212"/>
        <v>0</v>
      </c>
      <c r="JC35" s="510" t="str">
        <f t="shared" si="213"/>
        <v/>
      </c>
      <c r="JD35" s="522" t="str">
        <f t="shared" si="386"/>
        <v/>
      </c>
      <c r="JE35" s="510" t="str">
        <f t="shared" si="214"/>
        <v/>
      </c>
      <c r="JF35" s="517">
        <f t="shared" si="215"/>
        <v>0</v>
      </c>
      <c r="JG35" s="510" t="str">
        <f t="shared" si="216"/>
        <v/>
      </c>
      <c r="JH35" s="522" t="str">
        <f t="shared" si="387"/>
        <v/>
      </c>
      <c r="JI35" s="510" t="str">
        <f t="shared" si="217"/>
        <v/>
      </c>
      <c r="JJ35" s="517">
        <f t="shared" si="218"/>
        <v>0</v>
      </c>
      <c r="JK35" s="510" t="str">
        <f t="shared" si="219"/>
        <v/>
      </c>
      <c r="JL35" s="522" t="str">
        <f t="shared" si="388"/>
        <v/>
      </c>
      <c r="JM35" s="510" t="str">
        <f t="shared" si="220"/>
        <v/>
      </c>
      <c r="JN35" s="517">
        <f t="shared" si="221"/>
        <v>0</v>
      </c>
      <c r="JO35" s="510" t="str">
        <f t="shared" si="222"/>
        <v/>
      </c>
      <c r="JP35" s="522" t="str">
        <f t="shared" si="389"/>
        <v/>
      </c>
      <c r="JQ35" s="510" t="str">
        <f t="shared" si="223"/>
        <v/>
      </c>
      <c r="JR35" s="517">
        <f t="shared" si="224"/>
        <v>0</v>
      </c>
      <c r="JS35" s="510" t="str">
        <f t="shared" si="225"/>
        <v/>
      </c>
      <c r="JT35" s="522" t="str">
        <f t="shared" si="390"/>
        <v/>
      </c>
      <c r="JU35" s="510" t="str">
        <f t="shared" si="226"/>
        <v/>
      </c>
      <c r="JV35" s="517">
        <f t="shared" si="227"/>
        <v>0</v>
      </c>
      <c r="JW35" s="510" t="str">
        <f t="shared" si="228"/>
        <v/>
      </c>
      <c r="JX35" s="522" t="str">
        <f t="shared" si="391"/>
        <v/>
      </c>
      <c r="JY35" s="510" t="str">
        <f t="shared" si="229"/>
        <v/>
      </c>
      <c r="JZ35" s="517">
        <f t="shared" si="230"/>
        <v>0</v>
      </c>
      <c r="KA35" s="510" t="str">
        <f t="shared" si="231"/>
        <v/>
      </c>
      <c r="KB35" s="522" t="str">
        <f t="shared" si="392"/>
        <v/>
      </c>
      <c r="KC35" s="510" t="str">
        <f t="shared" si="232"/>
        <v/>
      </c>
      <c r="KD35" s="517">
        <f t="shared" si="233"/>
        <v>0</v>
      </c>
      <c r="KE35" s="510" t="str">
        <f t="shared" si="234"/>
        <v/>
      </c>
      <c r="KF35" s="522" t="str">
        <f t="shared" si="393"/>
        <v/>
      </c>
      <c r="KG35" s="510" t="str">
        <f t="shared" si="235"/>
        <v/>
      </c>
      <c r="KH35" s="517">
        <f t="shared" si="236"/>
        <v>0</v>
      </c>
      <c r="KI35" s="510" t="str">
        <f t="shared" si="237"/>
        <v/>
      </c>
      <c r="KJ35" s="522" t="str">
        <f t="shared" si="394"/>
        <v/>
      </c>
      <c r="KK35" s="510" t="str">
        <f t="shared" si="238"/>
        <v/>
      </c>
      <c r="KL35" s="517">
        <f t="shared" si="239"/>
        <v>0</v>
      </c>
      <c r="KM35" s="510" t="str">
        <f t="shared" si="240"/>
        <v/>
      </c>
      <c r="KN35" s="522" t="str">
        <f t="shared" si="395"/>
        <v/>
      </c>
      <c r="KO35" s="510" t="str">
        <f t="shared" si="241"/>
        <v/>
      </c>
      <c r="KP35" s="517">
        <f t="shared" si="242"/>
        <v>0</v>
      </c>
      <c r="KQ35" s="510" t="str">
        <f t="shared" si="243"/>
        <v/>
      </c>
      <c r="KR35" s="522" t="str">
        <f t="shared" si="396"/>
        <v/>
      </c>
      <c r="KS35" s="510" t="str">
        <f t="shared" si="244"/>
        <v/>
      </c>
      <c r="KT35" s="517">
        <f t="shared" si="245"/>
        <v>0</v>
      </c>
      <c r="KU35" s="510" t="str">
        <f t="shared" si="246"/>
        <v/>
      </c>
      <c r="KV35" s="522" t="str">
        <f t="shared" si="397"/>
        <v/>
      </c>
      <c r="KW35" s="510" t="str">
        <f t="shared" si="247"/>
        <v/>
      </c>
      <c r="KX35" s="517">
        <f t="shared" si="248"/>
        <v>0</v>
      </c>
      <c r="KY35" s="510" t="str">
        <f t="shared" si="249"/>
        <v/>
      </c>
      <c r="KZ35" s="522" t="str">
        <f t="shared" si="398"/>
        <v/>
      </c>
      <c r="LA35" s="510" t="str">
        <f t="shared" si="250"/>
        <v/>
      </c>
      <c r="LB35" s="517">
        <f t="shared" si="251"/>
        <v>0</v>
      </c>
      <c r="LC35" s="510" t="str">
        <f t="shared" si="252"/>
        <v/>
      </c>
      <c r="LD35" s="522" t="str">
        <f t="shared" si="399"/>
        <v/>
      </c>
      <c r="LE35" s="510" t="str">
        <f t="shared" si="253"/>
        <v/>
      </c>
      <c r="LF35" s="517">
        <f t="shared" si="254"/>
        <v>0</v>
      </c>
      <c r="LG35" s="510" t="str">
        <f t="shared" si="255"/>
        <v/>
      </c>
      <c r="LH35" s="522" t="str">
        <f t="shared" si="400"/>
        <v/>
      </c>
      <c r="LI35" s="510" t="str">
        <f t="shared" si="256"/>
        <v/>
      </c>
      <c r="LJ35" s="517">
        <f t="shared" si="257"/>
        <v>0</v>
      </c>
      <c r="LK35" s="510" t="str">
        <f t="shared" si="258"/>
        <v/>
      </c>
      <c r="LL35" s="522" t="str">
        <f t="shared" si="401"/>
        <v/>
      </c>
      <c r="LM35" s="510" t="str">
        <f t="shared" si="259"/>
        <v/>
      </c>
      <c r="LN35" s="517">
        <f t="shared" si="260"/>
        <v>0</v>
      </c>
      <c r="LO35" s="510" t="str">
        <f t="shared" si="261"/>
        <v/>
      </c>
      <c r="LP35" s="522" t="str">
        <f t="shared" si="402"/>
        <v/>
      </c>
      <c r="LQ35" s="510" t="str">
        <f t="shared" si="262"/>
        <v/>
      </c>
      <c r="LR35" s="517">
        <f t="shared" si="263"/>
        <v>0</v>
      </c>
      <c r="LS35" s="510" t="str">
        <f t="shared" si="264"/>
        <v/>
      </c>
      <c r="LT35" s="522" t="str">
        <f t="shared" si="403"/>
        <v/>
      </c>
      <c r="LU35" s="510" t="str">
        <f t="shared" si="265"/>
        <v/>
      </c>
      <c r="LV35" s="517">
        <f t="shared" si="266"/>
        <v>0</v>
      </c>
      <c r="LW35" s="510" t="str">
        <f t="shared" si="267"/>
        <v/>
      </c>
      <c r="LX35" s="522" t="str">
        <f t="shared" si="404"/>
        <v/>
      </c>
      <c r="LY35" s="510" t="str">
        <f t="shared" si="268"/>
        <v/>
      </c>
      <c r="LZ35" s="517">
        <f t="shared" si="269"/>
        <v>0</v>
      </c>
      <c r="MA35" s="510" t="str">
        <f t="shared" si="270"/>
        <v/>
      </c>
      <c r="MB35" s="522" t="str">
        <f t="shared" si="405"/>
        <v/>
      </c>
      <c r="MC35" s="510" t="str">
        <f t="shared" si="271"/>
        <v/>
      </c>
      <c r="MD35" s="517">
        <f t="shared" si="272"/>
        <v>0</v>
      </c>
      <c r="ME35" s="510" t="str">
        <f t="shared" si="273"/>
        <v/>
      </c>
      <c r="MF35" s="522" t="str">
        <f t="shared" si="406"/>
        <v/>
      </c>
      <c r="MG35" s="510" t="str">
        <f t="shared" si="274"/>
        <v/>
      </c>
      <c r="MH35" s="517">
        <f t="shared" si="275"/>
        <v>0</v>
      </c>
      <c r="MI35" s="510" t="str">
        <f t="shared" si="276"/>
        <v/>
      </c>
      <c r="MJ35" s="522" t="str">
        <f t="shared" si="407"/>
        <v/>
      </c>
      <c r="MK35" s="510" t="str">
        <f t="shared" si="277"/>
        <v/>
      </c>
      <c r="ML35" s="517">
        <f t="shared" si="278"/>
        <v>0</v>
      </c>
      <c r="MM35" s="510" t="str">
        <f t="shared" si="279"/>
        <v/>
      </c>
      <c r="MN35" s="522" t="str">
        <f t="shared" si="408"/>
        <v/>
      </c>
      <c r="MO35" s="510" t="str">
        <f t="shared" si="280"/>
        <v/>
      </c>
      <c r="MP35" s="517">
        <f t="shared" si="281"/>
        <v>0</v>
      </c>
      <c r="MQ35" s="510" t="str">
        <f t="shared" si="282"/>
        <v/>
      </c>
      <c r="MR35" s="522" t="str">
        <f t="shared" si="409"/>
        <v/>
      </c>
      <c r="MS35" s="510" t="str">
        <f t="shared" si="283"/>
        <v/>
      </c>
      <c r="MT35" s="517">
        <f t="shared" si="284"/>
        <v>0</v>
      </c>
      <c r="MU35" s="510" t="str">
        <f t="shared" si="285"/>
        <v/>
      </c>
      <c r="MV35" s="522" t="str">
        <f t="shared" si="410"/>
        <v/>
      </c>
      <c r="MW35" s="510" t="str">
        <f t="shared" si="286"/>
        <v/>
      </c>
      <c r="MX35" s="517">
        <f t="shared" si="287"/>
        <v>0</v>
      </c>
      <c r="MY35" s="510" t="str">
        <f t="shared" si="288"/>
        <v/>
      </c>
      <c r="MZ35" s="522" t="str">
        <f t="shared" si="411"/>
        <v/>
      </c>
      <c r="NA35" s="510" t="str">
        <f t="shared" si="289"/>
        <v/>
      </c>
      <c r="NB35" s="517">
        <f t="shared" si="290"/>
        <v>0</v>
      </c>
      <c r="NC35" s="510" t="str">
        <f t="shared" si="291"/>
        <v/>
      </c>
      <c r="ND35" s="522" t="str">
        <f t="shared" si="412"/>
        <v/>
      </c>
      <c r="NE35" s="510" t="str">
        <f t="shared" si="292"/>
        <v/>
      </c>
      <c r="NF35" s="517">
        <f t="shared" si="293"/>
        <v>0</v>
      </c>
      <c r="NG35" s="510" t="str">
        <f t="shared" si="294"/>
        <v/>
      </c>
      <c r="NH35" s="522" t="str">
        <f t="shared" si="413"/>
        <v/>
      </c>
      <c r="NI35" s="510" t="str">
        <f t="shared" si="295"/>
        <v/>
      </c>
      <c r="NJ35" s="517">
        <f t="shared" si="296"/>
        <v>0</v>
      </c>
      <c r="NK35" s="510" t="str">
        <f t="shared" si="297"/>
        <v/>
      </c>
      <c r="NL35" s="522" t="str">
        <f t="shared" si="414"/>
        <v/>
      </c>
      <c r="NM35" s="510" t="str">
        <f t="shared" si="298"/>
        <v/>
      </c>
      <c r="NN35" s="517">
        <f t="shared" si="299"/>
        <v>0</v>
      </c>
      <c r="NO35" s="510" t="str">
        <f t="shared" si="300"/>
        <v/>
      </c>
      <c r="NP35" s="522" t="str">
        <f t="shared" si="415"/>
        <v/>
      </c>
      <c r="NQ35" s="510" t="str">
        <f t="shared" si="301"/>
        <v/>
      </c>
      <c r="NR35" s="517">
        <f t="shared" si="302"/>
        <v>0</v>
      </c>
      <c r="NS35" s="510" t="str">
        <f t="shared" si="303"/>
        <v/>
      </c>
      <c r="NT35" s="522" t="str">
        <f t="shared" si="416"/>
        <v/>
      </c>
      <c r="NU35" s="510" t="str">
        <f t="shared" si="304"/>
        <v/>
      </c>
      <c r="NV35" s="517">
        <f t="shared" si="305"/>
        <v>0</v>
      </c>
      <c r="NW35" s="510" t="str">
        <f t="shared" si="306"/>
        <v/>
      </c>
      <c r="NX35" s="522" t="str">
        <f t="shared" si="417"/>
        <v/>
      </c>
      <c r="NY35" s="510" t="str">
        <f t="shared" si="307"/>
        <v/>
      </c>
      <c r="NZ35" s="517">
        <f t="shared" si="308"/>
        <v>0</v>
      </c>
      <c r="OA35" s="510" t="str">
        <f t="shared" si="309"/>
        <v/>
      </c>
      <c r="OB35" s="522" t="str">
        <f t="shared" si="418"/>
        <v/>
      </c>
      <c r="OC35" s="510" t="str">
        <f t="shared" si="310"/>
        <v/>
      </c>
      <c r="OD35" s="517">
        <f t="shared" si="311"/>
        <v>0</v>
      </c>
      <c r="OE35" s="510" t="str">
        <f t="shared" si="312"/>
        <v/>
      </c>
      <c r="OF35" s="522" t="str">
        <f t="shared" si="419"/>
        <v/>
      </c>
      <c r="OG35" s="510" t="str">
        <f t="shared" si="313"/>
        <v/>
      </c>
      <c r="OH35" s="517">
        <f t="shared" si="314"/>
        <v>0</v>
      </c>
      <c r="OI35" s="510" t="str">
        <f t="shared" si="315"/>
        <v/>
      </c>
      <c r="OJ35" s="522" t="str">
        <f t="shared" si="420"/>
        <v/>
      </c>
      <c r="OK35" s="510" t="str">
        <f t="shared" si="316"/>
        <v/>
      </c>
      <c r="OL35" s="517">
        <f t="shared" si="317"/>
        <v>0</v>
      </c>
      <c r="OM35" s="510" t="str">
        <f t="shared" si="318"/>
        <v/>
      </c>
      <c r="ON35" s="522" t="str">
        <f t="shared" si="421"/>
        <v/>
      </c>
      <c r="OO35" s="510" t="str">
        <f t="shared" si="319"/>
        <v/>
      </c>
      <c r="OP35" s="517">
        <f t="shared" si="320"/>
        <v>0</v>
      </c>
      <c r="OQ35" s="510" t="str">
        <f t="shared" si="321"/>
        <v/>
      </c>
      <c r="OR35" s="522" t="str">
        <f t="shared" si="422"/>
        <v/>
      </c>
      <c r="OS35" s="510" t="str">
        <f t="shared" si="322"/>
        <v/>
      </c>
      <c r="OT35" s="517">
        <f t="shared" si="323"/>
        <v>0</v>
      </c>
      <c r="OU35" s="510" t="str">
        <f t="shared" si="324"/>
        <v/>
      </c>
      <c r="OV35" s="522" t="str">
        <f t="shared" si="423"/>
        <v/>
      </c>
      <c r="OW35" s="510" t="str">
        <f t="shared" si="325"/>
        <v/>
      </c>
      <c r="OX35" s="517">
        <f t="shared" si="326"/>
        <v>0</v>
      </c>
      <c r="OY35" s="510" t="str">
        <f t="shared" si="327"/>
        <v/>
      </c>
      <c r="OZ35" s="522" t="str">
        <f t="shared" si="424"/>
        <v/>
      </c>
      <c r="PA35" s="510" t="str">
        <f t="shared" si="328"/>
        <v/>
      </c>
      <c r="PB35" s="517">
        <f t="shared" si="329"/>
        <v>0</v>
      </c>
      <c r="PC35" s="510" t="str">
        <f t="shared" si="330"/>
        <v/>
      </c>
      <c r="PD35" s="522" t="str">
        <f t="shared" si="425"/>
        <v/>
      </c>
      <c r="PE35" s="510" t="str">
        <f t="shared" si="331"/>
        <v/>
      </c>
      <c r="PF35" s="517">
        <f t="shared" si="332"/>
        <v>0</v>
      </c>
      <c r="PG35" s="510" t="str">
        <f t="shared" si="333"/>
        <v/>
      </c>
      <c r="PH35" s="522" t="str">
        <f t="shared" si="426"/>
        <v/>
      </c>
      <c r="PI35" s="510" t="str">
        <f t="shared" si="334"/>
        <v/>
      </c>
      <c r="PJ35" s="517">
        <f t="shared" si="335"/>
        <v>0</v>
      </c>
      <c r="PK35" s="510" t="str">
        <f t="shared" si="336"/>
        <v/>
      </c>
      <c r="PL35" s="522" t="str">
        <f t="shared" si="427"/>
        <v/>
      </c>
      <c r="PM35" s="510" t="str">
        <f t="shared" si="337"/>
        <v/>
      </c>
      <c r="PN35" s="517">
        <f t="shared" si="338"/>
        <v>0</v>
      </c>
      <c r="PO35" s="510" t="str">
        <f t="shared" si="339"/>
        <v/>
      </c>
      <c r="PP35" s="522" t="str">
        <f t="shared" si="428"/>
        <v/>
      </c>
      <c r="PQ35" s="510" t="str">
        <f t="shared" si="340"/>
        <v/>
      </c>
      <c r="PR35" s="517">
        <f t="shared" si="341"/>
        <v>0</v>
      </c>
      <c r="PS35" s="510" t="str">
        <f t="shared" si="342"/>
        <v/>
      </c>
      <c r="PT35" s="522" t="str">
        <f t="shared" si="429"/>
        <v/>
      </c>
      <c r="PU35" s="510" t="str">
        <f t="shared" si="343"/>
        <v/>
      </c>
      <c r="PV35" s="517">
        <f t="shared" si="344"/>
        <v>0</v>
      </c>
      <c r="PW35" s="510" t="str">
        <f t="shared" si="345"/>
        <v/>
      </c>
      <c r="PX35" s="522" t="str">
        <f t="shared" si="430"/>
        <v/>
      </c>
      <c r="PY35" s="510" t="str">
        <f t="shared" si="346"/>
        <v/>
      </c>
      <c r="PZ35" s="517">
        <f t="shared" si="347"/>
        <v>0</v>
      </c>
      <c r="QA35" s="510" t="str">
        <f t="shared" si="348"/>
        <v/>
      </c>
      <c r="QB35" s="522" t="str">
        <f t="shared" si="431"/>
        <v/>
      </c>
      <c r="QC35" s="510" t="str">
        <f t="shared" si="349"/>
        <v/>
      </c>
      <c r="QD35" s="517">
        <f t="shared" si="350"/>
        <v>0</v>
      </c>
      <c r="QE35" s="510" t="str">
        <f t="shared" si="351"/>
        <v/>
      </c>
      <c r="QF35" s="522" t="str">
        <f t="shared" si="432"/>
        <v/>
      </c>
      <c r="QG35" s="510" t="str">
        <f t="shared" si="352"/>
        <v/>
      </c>
      <c r="QH35" s="517">
        <f t="shared" si="353"/>
        <v>0</v>
      </c>
    </row>
    <row r="36" spans="1:450" s="3" customFormat="1" ht="18" customHeight="1" thickTop="1" thickBot="1" x14ac:dyDescent="0.35">
      <c r="A36" s="344" t="str">
        <f t="shared" si="8"/>
        <v/>
      </c>
      <c r="B36" s="237" t="str">
        <f t="shared" si="9"/>
        <v/>
      </c>
      <c r="C36" s="307">
        <f t="shared" si="10"/>
        <v>0</v>
      </c>
      <c r="D36" s="307">
        <f t="shared" si="11"/>
        <v>0</v>
      </c>
      <c r="E36" s="287" t="str">
        <f>IF(B36="","",SUM(B$27:B36))</f>
        <v/>
      </c>
      <c r="F36" s="502"/>
      <c r="G36" s="503"/>
      <c r="H36" s="677"/>
      <c r="I36" s="678"/>
      <c r="J36" s="681"/>
      <c r="K36" s="680"/>
      <c r="L36" s="1052" t="str">
        <f>IF('Quadro 2'!G22="","",'Quadro 2'!G22)</f>
        <v/>
      </c>
      <c r="M36" s="1053" t="str">
        <f t="shared" si="94"/>
        <v/>
      </c>
      <c r="N36" s="1054" t="str">
        <f t="shared" si="12"/>
        <v/>
      </c>
      <c r="O36" s="1055"/>
      <c r="P36" s="1056" t="str">
        <f t="shared" si="95"/>
        <v/>
      </c>
      <c r="Q36" s="1057" t="str">
        <f t="shared" si="96"/>
        <v/>
      </c>
      <c r="R36" s="1058" t="str">
        <f t="shared" si="97"/>
        <v/>
      </c>
      <c r="S36" s="505" t="str">
        <f t="shared" si="98"/>
        <v/>
      </c>
      <c r="T36" s="75" t="str">
        <f t="shared" si="13"/>
        <v/>
      </c>
      <c r="U36" s="940"/>
      <c r="V36" s="217" t="str">
        <f t="shared" si="99"/>
        <v/>
      </c>
      <c r="W36" s="217" t="str">
        <f t="shared" si="100"/>
        <v/>
      </c>
      <c r="X36" s="217" t="str">
        <f t="shared" si="101"/>
        <v/>
      </c>
      <c r="Y36" s="506" t="str">
        <f>IF(OR(N36="",N36=0),"",IF(MAX(V36,W36,X36)&gt;'Quadro 1'!$G$23,'Quadro 1'!$G$23,IF(V36&lt;'Quadro 1'!$G$12,'Quadro 1'!$G$12,MIN(Z36,AA36))))</f>
        <v/>
      </c>
      <c r="Z36" s="507">
        <f>IF(MAX(V36,W36,X36)&lt;='Quadro 1'!$G$12,'Quadro 1'!$G$12,IF(MAX(V36,W36,X36)&lt;='Quadro 1'!$G$13,'Quadro 1'!$G$13,IF(MAX(V36,W36,X36)&lt;='Quadro 1'!$G$14,'Quadro 1'!$G$14,IF(MAX(V36,W36,X36)&lt;='Quadro 1'!$G$15,'Quadro 1'!$G$15,IF(MAX(V36,W36,X36)&lt;='Quadro 1'!$G$16,'Quadro 1'!$G$16,IF(MAX(V36,W36,X36)&lt;='Quadro 1'!$G$17,'Quadro 1'!$G$17,""))))))</f>
        <v>27.3</v>
      </c>
      <c r="AA36" s="508">
        <f>IF(MAX(V36,W36,X36)&lt;='Quadro 1'!$G$18,'Quadro 1'!$G$18,IF(MAX(V36,W36,X36)&lt;='Quadro 1'!$G$19,'Quadro 1'!$G$19,IF(MAX(V36,W36,X36)&lt;='Quadro 1'!$G$20,'Quadro 1'!$G$20,IF(MAX(V36,W36,X36)&lt;='Quadro 1'!$G$21,'Quadro 1'!$G$21,IF(MAX(V36,W36,X36)&lt;='Quadro 1'!$G$22,'Quadro 1'!$G$22,IF(MAX(V36,W36,X36)&lt;='Quadro 1'!$G$23,'Quadro 1'!$G$23,'Quadro 1'!$G$23))))))</f>
        <v>105.3</v>
      </c>
      <c r="AB36" s="509" t="str">
        <f>IF(Y36="","",LOOKUP(Y36,'Quadro 1'!$G$9:$G$23,'Quadro 1'!$H$9:$H$23))</f>
        <v/>
      </c>
      <c r="AC36" s="1170" t="str">
        <f>IF(Y36="","",LOOKUP(Y36,'Quadro 1'!$G$9:$G$23,'Quadro 1'!$D$9:$D$23))</f>
        <v/>
      </c>
      <c r="AD36" s="1171" t="str">
        <f>IF(Y36="","",LOOKUP(Y36,'Quadro 1'!$G$9:$G$23,'Quadro 1'!$E$9:$E$23))</f>
        <v/>
      </c>
      <c r="AE36" s="1059" t="str">
        <f t="shared" si="102"/>
        <v/>
      </c>
      <c r="AF36" s="1061" t="str">
        <f t="shared" si="14"/>
        <v/>
      </c>
      <c r="AG36" s="1147" t="str">
        <f t="shared" si="15"/>
        <v/>
      </c>
      <c r="AH36" s="1150" t="str">
        <f t="shared" si="103"/>
        <v/>
      </c>
      <c r="AI36" s="1151" t="str">
        <f t="shared" si="354"/>
        <v/>
      </c>
      <c r="AJ36" s="1055" t="str">
        <f t="shared" si="16"/>
        <v/>
      </c>
      <c r="AK36" s="1064" t="str">
        <f t="shared" si="355"/>
        <v/>
      </c>
      <c r="AL36" s="1190" t="str">
        <f t="shared" si="104"/>
        <v/>
      </c>
      <c r="AM36" s="1191"/>
      <c r="AN36" s="1065" t="str">
        <f t="shared" si="105"/>
        <v/>
      </c>
      <c r="AO36" s="1192" t="str">
        <f t="shared" si="17"/>
        <v/>
      </c>
      <c r="AP36" s="1192"/>
      <c r="AQ36" s="1193"/>
      <c r="AR36" s="901"/>
      <c r="AS36" s="2"/>
      <c r="AT36" s="602">
        <f t="shared" si="18"/>
        <v>0</v>
      </c>
      <c r="AU36" s="243" t="str">
        <f t="shared" si="356"/>
        <v/>
      </c>
      <c r="AV36" s="92" t="str">
        <f t="shared" si="19"/>
        <v/>
      </c>
      <c r="AW36" s="92" t="str">
        <f t="shared" si="20"/>
        <v/>
      </c>
      <c r="AX36" s="92" t="str">
        <f t="shared" si="21"/>
        <v/>
      </c>
      <c r="AY36" s="532" t="str">
        <f t="shared" si="22"/>
        <v/>
      </c>
      <c r="AZ36" s="532" t="str">
        <f t="shared" si="23"/>
        <v/>
      </c>
      <c r="BA36" s="510" t="str">
        <f t="shared" si="24"/>
        <v/>
      </c>
      <c r="BB36" s="88" t="str">
        <f t="shared" si="25"/>
        <v/>
      </c>
      <c r="BC36" s="1060" t="str">
        <f t="shared" si="26"/>
        <v/>
      </c>
      <c r="BD36" s="595" t="str">
        <f t="shared" si="106"/>
        <v/>
      </c>
      <c r="BE36" s="595" t="str">
        <f t="shared" si="107"/>
        <v/>
      </c>
      <c r="BF36" s="74" t="str">
        <f t="shared" si="27"/>
        <v/>
      </c>
      <c r="BG36" s="87" t="str">
        <f t="shared" si="433"/>
        <v/>
      </c>
      <c r="BH36" s="88" t="str">
        <f t="shared" si="28"/>
        <v/>
      </c>
      <c r="BI36" s="89">
        <f t="shared" si="29"/>
        <v>0</v>
      </c>
      <c r="BJ36" s="510" t="str">
        <f t="shared" si="357"/>
        <v/>
      </c>
      <c r="BK36" s="532">
        <f t="shared" si="30"/>
        <v>0</v>
      </c>
      <c r="BL36" s="91">
        <f t="shared" si="108"/>
        <v>0</v>
      </c>
      <c r="BM36" s="91" t="str">
        <f t="shared" si="31"/>
        <v/>
      </c>
      <c r="BN36" s="91" t="str">
        <f t="shared" si="32"/>
        <v/>
      </c>
      <c r="BO36" s="91" t="str">
        <f t="shared" si="33"/>
        <v/>
      </c>
      <c r="BP36" s="91" t="str">
        <f t="shared" si="34"/>
        <v/>
      </c>
      <c r="BQ36" s="91" t="str">
        <f t="shared" si="35"/>
        <v/>
      </c>
      <c r="BR36" s="91" t="str">
        <f t="shared" si="36"/>
        <v/>
      </c>
      <c r="BS36" s="91" t="str">
        <f t="shared" si="37"/>
        <v/>
      </c>
      <c r="BT36" s="91" t="str">
        <f t="shared" si="38"/>
        <v/>
      </c>
      <c r="BU36" s="91" t="str">
        <f t="shared" si="39"/>
        <v/>
      </c>
      <c r="BV36" s="91" t="str">
        <f t="shared" si="40"/>
        <v/>
      </c>
      <c r="BW36" s="91" t="str">
        <f t="shared" si="41"/>
        <v/>
      </c>
      <c r="BX36" s="91" t="str">
        <f t="shared" si="42"/>
        <v/>
      </c>
      <c r="BY36" s="91" t="str">
        <f t="shared" si="43"/>
        <v/>
      </c>
      <c r="BZ36" s="91" t="str">
        <f t="shared" si="44"/>
        <v/>
      </c>
      <c r="CA36" s="91" t="str">
        <f t="shared" si="45"/>
        <v/>
      </c>
      <c r="CB36" s="91" t="str">
        <f t="shared" si="46"/>
        <v/>
      </c>
      <c r="CC36" s="91" t="str">
        <f t="shared" si="47"/>
        <v/>
      </c>
      <c r="CD36" s="91" t="str">
        <f t="shared" si="48"/>
        <v/>
      </c>
      <c r="CE36" s="91" t="str">
        <f t="shared" si="49"/>
        <v/>
      </c>
      <c r="CF36" s="91" t="str">
        <f t="shared" si="50"/>
        <v/>
      </c>
      <c r="CG36" s="91" t="str">
        <f t="shared" si="109"/>
        <v/>
      </c>
      <c r="CH36" s="91" t="str">
        <f t="shared" si="110"/>
        <v/>
      </c>
      <c r="CI36" s="91" t="str">
        <f t="shared" si="111"/>
        <v/>
      </c>
      <c r="CJ36" s="91" t="str">
        <f t="shared" si="112"/>
        <v/>
      </c>
      <c r="CK36" s="91" t="str">
        <f t="shared" si="113"/>
        <v/>
      </c>
      <c r="CL36" s="91" t="str">
        <f t="shared" si="114"/>
        <v/>
      </c>
      <c r="CM36" s="91" t="str">
        <f t="shared" si="115"/>
        <v/>
      </c>
      <c r="CN36" s="91" t="str">
        <f t="shared" si="116"/>
        <v/>
      </c>
      <c r="CO36" s="91" t="str">
        <f t="shared" si="117"/>
        <v/>
      </c>
      <c r="CP36" s="91" t="str">
        <f t="shared" si="118"/>
        <v/>
      </c>
      <c r="CQ36" s="91" t="str">
        <f t="shared" si="119"/>
        <v/>
      </c>
      <c r="CR36" s="91" t="str">
        <f t="shared" si="120"/>
        <v/>
      </c>
      <c r="CS36" s="91" t="str">
        <f t="shared" si="121"/>
        <v/>
      </c>
      <c r="CT36" s="91" t="str">
        <f t="shared" si="122"/>
        <v/>
      </c>
      <c r="CU36" s="91" t="str">
        <f t="shared" si="123"/>
        <v/>
      </c>
      <c r="CV36" s="91" t="str">
        <f t="shared" si="124"/>
        <v/>
      </c>
      <c r="CW36" s="91" t="str">
        <f t="shared" si="125"/>
        <v/>
      </c>
      <c r="CX36" s="91" t="str">
        <f t="shared" si="126"/>
        <v/>
      </c>
      <c r="CY36" s="91" t="str">
        <f t="shared" si="127"/>
        <v/>
      </c>
      <c r="CZ36" s="91" t="str">
        <f t="shared" si="128"/>
        <v/>
      </c>
      <c r="DA36" s="91" t="str">
        <f t="shared" si="129"/>
        <v/>
      </c>
      <c r="DB36" s="91" t="str">
        <f t="shared" si="130"/>
        <v/>
      </c>
      <c r="DC36" s="91" t="str">
        <f t="shared" si="131"/>
        <v/>
      </c>
      <c r="DD36" s="91" t="str">
        <f t="shared" si="132"/>
        <v/>
      </c>
      <c r="DE36" s="91" t="str">
        <f t="shared" si="133"/>
        <v/>
      </c>
      <c r="DF36" s="91" t="str">
        <f t="shared" si="134"/>
        <v/>
      </c>
      <c r="DG36" s="91" t="str">
        <f t="shared" si="135"/>
        <v/>
      </c>
      <c r="DH36" s="91" t="str">
        <f t="shared" si="136"/>
        <v/>
      </c>
      <c r="DI36" s="91" t="str">
        <f t="shared" si="137"/>
        <v/>
      </c>
      <c r="DJ36" s="91" t="str">
        <f t="shared" si="138"/>
        <v/>
      </c>
      <c r="DK36" s="91" t="str">
        <f t="shared" si="139"/>
        <v/>
      </c>
      <c r="DL36" s="91" t="str">
        <f t="shared" si="140"/>
        <v/>
      </c>
      <c r="DM36" s="91" t="str">
        <f t="shared" si="141"/>
        <v/>
      </c>
      <c r="DN36" s="91" t="str">
        <f t="shared" si="142"/>
        <v/>
      </c>
      <c r="DO36" s="91" t="str">
        <f t="shared" si="143"/>
        <v/>
      </c>
      <c r="DP36" s="91" t="str">
        <f t="shared" si="144"/>
        <v/>
      </c>
      <c r="DQ36" s="91" t="str">
        <f t="shared" si="145"/>
        <v/>
      </c>
      <c r="DR36" s="91" t="str">
        <f t="shared" si="146"/>
        <v/>
      </c>
      <c r="DS36" s="91" t="str">
        <f t="shared" si="147"/>
        <v/>
      </c>
      <c r="DT36" s="91" t="str">
        <f t="shared" si="148"/>
        <v/>
      </c>
      <c r="DU36" s="236" t="str">
        <f t="shared" si="149"/>
        <v/>
      </c>
      <c r="DV36" s="660" t="str">
        <f t="shared" si="150"/>
        <v>0</v>
      </c>
      <c r="DW36" s="659">
        <f t="shared" si="151"/>
        <v>0</v>
      </c>
      <c r="DX36" s="236" t="str">
        <f t="shared" si="358"/>
        <v>NA</v>
      </c>
      <c r="DY36" s="236" t="str">
        <f t="shared" si="359"/>
        <v/>
      </c>
      <c r="DZ36" s="236" t="str">
        <f t="shared" si="360"/>
        <v/>
      </c>
      <c r="EA36" s="659" t="str">
        <f t="shared" si="152"/>
        <v/>
      </c>
      <c r="EB36" s="594">
        <v>10</v>
      </c>
      <c r="EC36" s="816" t="str">
        <f t="shared" si="361"/>
        <v/>
      </c>
      <c r="ED36" s="817" t="str">
        <f t="shared" si="362"/>
        <v/>
      </c>
      <c r="EE36" s="818" t="str">
        <f t="shared" si="153"/>
        <v/>
      </c>
      <c r="EF36" s="819" t="str">
        <f t="shared" si="51"/>
        <v/>
      </c>
      <c r="EG36" s="595" t="str">
        <f t="shared" si="154"/>
        <v/>
      </c>
      <c r="EH36" s="595" t="str">
        <f t="shared" si="155"/>
        <v/>
      </c>
      <c r="EI36" s="651" t="str">
        <f t="shared" si="363"/>
        <v/>
      </c>
      <c r="EJ36" s="528" t="str">
        <f t="shared" si="156"/>
        <v/>
      </c>
      <c r="EK36" s="236" t="str">
        <f t="shared" si="364"/>
        <v/>
      </c>
      <c r="EL36" s="528" t="str">
        <f t="shared" si="157"/>
        <v/>
      </c>
      <c r="EM36" s="772" t="str">
        <f t="shared" si="158"/>
        <v/>
      </c>
      <c r="EN36" s="247" t="str">
        <f t="shared" si="159"/>
        <v/>
      </c>
      <c r="EO36" s="247" t="str">
        <f t="shared" si="160"/>
        <v/>
      </c>
      <c r="EP36" s="247" t="str">
        <f t="shared" si="161"/>
        <v/>
      </c>
      <c r="EQ36" s="247" t="str">
        <f t="shared" si="162"/>
        <v/>
      </c>
      <c r="ER36" s="247" t="str">
        <f t="shared" si="163"/>
        <v/>
      </c>
      <c r="ES36" s="247" t="str">
        <f t="shared" si="164"/>
        <v/>
      </c>
      <c r="ET36" s="90" t="str">
        <f t="shared" si="165"/>
        <v/>
      </c>
      <c r="EU36" s="90" t="str">
        <f t="shared" si="166"/>
        <v/>
      </c>
      <c r="EV36" s="90" t="str">
        <f t="shared" si="167"/>
        <v/>
      </c>
      <c r="EW36" s="90" t="str">
        <f t="shared" si="168"/>
        <v/>
      </c>
      <c r="EX36" s="90" t="str">
        <f t="shared" si="169"/>
        <v/>
      </c>
      <c r="EY36" s="90" t="str">
        <f t="shared" si="170"/>
        <v/>
      </c>
      <c r="EZ36" s="90" t="str">
        <f t="shared" si="171"/>
        <v/>
      </c>
      <c r="FA36" s="90" t="str">
        <f t="shared" si="172"/>
        <v/>
      </c>
      <c r="FB36" s="90" t="str">
        <f t="shared" si="173"/>
        <v/>
      </c>
      <c r="FC36" s="90" t="str">
        <f t="shared" si="174"/>
        <v/>
      </c>
      <c r="FD36" s="90" t="str">
        <f t="shared" si="175"/>
        <v/>
      </c>
      <c r="FE36" s="90" t="str">
        <f t="shared" si="176"/>
        <v/>
      </c>
      <c r="FF36" s="90" t="str">
        <f t="shared" si="177"/>
        <v/>
      </c>
      <c r="FG36" s="90" t="str">
        <f t="shared" si="52"/>
        <v/>
      </c>
      <c r="FH36" s="90" t="str">
        <f t="shared" si="53"/>
        <v/>
      </c>
      <c r="FI36" s="90" t="str">
        <f t="shared" si="54"/>
        <v/>
      </c>
      <c r="FJ36" s="90" t="str">
        <f t="shared" si="55"/>
        <v/>
      </c>
      <c r="FK36" s="90" t="str">
        <f t="shared" si="56"/>
        <v/>
      </c>
      <c r="FL36" s="90" t="str">
        <f t="shared" si="57"/>
        <v/>
      </c>
      <c r="FM36" s="90" t="str">
        <f t="shared" si="58"/>
        <v/>
      </c>
      <c r="FN36" s="90" t="str">
        <f t="shared" si="59"/>
        <v/>
      </c>
      <c r="FO36" s="90" t="str">
        <f t="shared" si="60"/>
        <v/>
      </c>
      <c r="FP36" s="90" t="str">
        <f t="shared" si="61"/>
        <v/>
      </c>
      <c r="FQ36" s="90" t="str">
        <f t="shared" si="62"/>
        <v/>
      </c>
      <c r="FR36" s="90" t="str">
        <f t="shared" si="63"/>
        <v/>
      </c>
      <c r="FS36" s="90" t="str">
        <f t="shared" si="64"/>
        <v/>
      </c>
      <c r="FT36" s="90" t="str">
        <f t="shared" si="65"/>
        <v/>
      </c>
      <c r="FU36" s="90" t="str">
        <f t="shared" si="66"/>
        <v/>
      </c>
      <c r="FV36" s="90" t="str">
        <f t="shared" si="67"/>
        <v/>
      </c>
      <c r="FW36" s="90" t="str">
        <f t="shared" si="68"/>
        <v/>
      </c>
      <c r="FX36" s="90" t="str">
        <f t="shared" si="69"/>
        <v/>
      </c>
      <c r="FY36" s="90" t="str">
        <f t="shared" si="70"/>
        <v/>
      </c>
      <c r="FZ36" s="90" t="str">
        <f t="shared" si="71"/>
        <v/>
      </c>
      <c r="GA36" s="90" t="str">
        <f t="shared" si="72"/>
        <v/>
      </c>
      <c r="GB36" s="90" t="str">
        <f t="shared" si="73"/>
        <v/>
      </c>
      <c r="GC36" s="90" t="str">
        <f t="shared" si="74"/>
        <v/>
      </c>
      <c r="GD36" s="90" t="str">
        <f t="shared" si="75"/>
        <v/>
      </c>
      <c r="GE36" s="90" t="str">
        <f t="shared" si="76"/>
        <v/>
      </c>
      <c r="GF36" s="90" t="str">
        <f t="shared" si="77"/>
        <v/>
      </c>
      <c r="GG36" s="90" t="str">
        <f t="shared" si="78"/>
        <v/>
      </c>
      <c r="GH36" s="90" t="str">
        <f t="shared" si="79"/>
        <v/>
      </c>
      <c r="GI36" s="90" t="str">
        <f t="shared" si="80"/>
        <v/>
      </c>
      <c r="GJ36" s="90" t="str">
        <f t="shared" si="81"/>
        <v/>
      </c>
      <c r="GK36" s="90" t="str">
        <f t="shared" si="82"/>
        <v/>
      </c>
      <c r="GL36" s="90" t="str">
        <f t="shared" si="83"/>
        <v/>
      </c>
      <c r="GM36" s="90" t="str">
        <f t="shared" si="84"/>
        <v/>
      </c>
      <c r="GN36" s="90" t="str">
        <f t="shared" si="85"/>
        <v/>
      </c>
      <c r="GO36" s="90" t="str">
        <f t="shared" si="86"/>
        <v/>
      </c>
      <c r="GP36" s="90" t="str">
        <f t="shared" si="87"/>
        <v/>
      </c>
      <c r="GQ36" s="90" t="str">
        <f t="shared" si="88"/>
        <v/>
      </c>
      <c r="GR36" s="90" t="str">
        <f t="shared" si="89"/>
        <v/>
      </c>
      <c r="GS36" s="90" t="str">
        <f t="shared" si="90"/>
        <v/>
      </c>
      <c r="GT36" s="90" t="str">
        <f t="shared" si="91"/>
        <v/>
      </c>
      <c r="GU36" s="594">
        <v>10</v>
      </c>
      <c r="GV36" s="137" t="str">
        <f t="shared" si="435"/>
        <v/>
      </c>
      <c r="GW36" s="138" t="str">
        <f t="shared" si="436"/>
        <v/>
      </c>
      <c r="GX36" s="81" t="str">
        <f t="shared" si="367"/>
        <v/>
      </c>
      <c r="GY36" s="138" t="str">
        <f t="shared" si="368"/>
        <v/>
      </c>
      <c r="GZ36" s="15">
        <f t="shared" si="369"/>
        <v>0</v>
      </c>
      <c r="HA36" s="81" t="str">
        <f t="shared" si="370"/>
        <v/>
      </c>
      <c r="HB36" s="127" t="str">
        <f t="shared" si="371"/>
        <v/>
      </c>
      <c r="HC36" s="15">
        <f t="shared" si="178"/>
        <v>0</v>
      </c>
      <c r="HD36" s="582">
        <f t="shared" si="434"/>
        <v>0</v>
      </c>
      <c r="HE36" s="577">
        <f t="shared" si="92"/>
        <v>0</v>
      </c>
      <c r="HF36" s="566">
        <f t="shared" si="93"/>
        <v>0</v>
      </c>
      <c r="HG36" s="16">
        <f t="shared" si="179"/>
        <v>0</v>
      </c>
      <c r="HH36" s="17" t="str">
        <f t="shared" si="372"/>
        <v/>
      </c>
      <c r="HI36" s="510" t="str">
        <f t="shared" si="373"/>
        <v/>
      </c>
      <c r="HJ36" s="517">
        <f t="shared" si="374"/>
        <v>0</v>
      </c>
      <c r="HK36" s="510" t="str">
        <f t="shared" si="180"/>
        <v/>
      </c>
      <c r="HL36" s="522" t="str">
        <f t="shared" si="375"/>
        <v/>
      </c>
      <c r="HM36" s="510" t="str">
        <f t="shared" si="181"/>
        <v/>
      </c>
      <c r="HN36" s="517">
        <f t="shared" si="182"/>
        <v>0</v>
      </c>
      <c r="HO36" s="510" t="str">
        <f t="shared" si="183"/>
        <v/>
      </c>
      <c r="HP36" s="522" t="str">
        <f t="shared" si="376"/>
        <v/>
      </c>
      <c r="HQ36" s="510" t="str">
        <f t="shared" si="184"/>
        <v/>
      </c>
      <c r="HR36" s="517">
        <f t="shared" si="185"/>
        <v>0</v>
      </c>
      <c r="HS36" s="510" t="str">
        <f t="shared" si="186"/>
        <v/>
      </c>
      <c r="HT36" s="522" t="str">
        <f t="shared" si="377"/>
        <v/>
      </c>
      <c r="HU36" s="510" t="str">
        <f t="shared" si="187"/>
        <v/>
      </c>
      <c r="HV36" s="517">
        <f t="shared" si="188"/>
        <v>0</v>
      </c>
      <c r="HW36" s="510" t="str">
        <f t="shared" si="189"/>
        <v/>
      </c>
      <c r="HX36" s="522" t="str">
        <f t="shared" si="378"/>
        <v/>
      </c>
      <c r="HY36" s="510" t="str">
        <f t="shared" si="190"/>
        <v/>
      </c>
      <c r="HZ36" s="517">
        <f t="shared" si="191"/>
        <v>0</v>
      </c>
      <c r="IA36" s="510" t="str">
        <f t="shared" si="192"/>
        <v/>
      </c>
      <c r="IB36" s="522" t="str">
        <f t="shared" si="379"/>
        <v/>
      </c>
      <c r="IC36" s="510" t="str">
        <f t="shared" si="193"/>
        <v/>
      </c>
      <c r="ID36" s="517">
        <f t="shared" si="194"/>
        <v>0</v>
      </c>
      <c r="IE36" s="510" t="str">
        <f t="shared" si="195"/>
        <v/>
      </c>
      <c r="IF36" s="522" t="str">
        <f t="shared" si="380"/>
        <v/>
      </c>
      <c r="IG36" s="510" t="str">
        <f t="shared" si="196"/>
        <v/>
      </c>
      <c r="IH36" s="517">
        <f t="shared" si="197"/>
        <v>0</v>
      </c>
      <c r="II36" s="510" t="str">
        <f t="shared" si="198"/>
        <v/>
      </c>
      <c r="IJ36" s="522" t="str">
        <f t="shared" si="381"/>
        <v/>
      </c>
      <c r="IK36" s="510" t="str">
        <f t="shared" si="199"/>
        <v/>
      </c>
      <c r="IL36" s="517">
        <f t="shared" si="200"/>
        <v>0</v>
      </c>
      <c r="IM36" s="510" t="str">
        <f t="shared" si="201"/>
        <v/>
      </c>
      <c r="IN36" s="522" t="str">
        <f t="shared" si="382"/>
        <v/>
      </c>
      <c r="IO36" s="510" t="str">
        <f t="shared" si="202"/>
        <v/>
      </c>
      <c r="IP36" s="517">
        <f t="shared" si="203"/>
        <v>0</v>
      </c>
      <c r="IQ36" s="510" t="str">
        <f t="shared" si="204"/>
        <v/>
      </c>
      <c r="IR36" s="522" t="str">
        <f t="shared" si="383"/>
        <v/>
      </c>
      <c r="IS36" s="510" t="str">
        <f t="shared" si="205"/>
        <v/>
      </c>
      <c r="IT36" s="517">
        <f t="shared" si="206"/>
        <v>0</v>
      </c>
      <c r="IU36" s="510" t="str">
        <f t="shared" si="207"/>
        <v/>
      </c>
      <c r="IV36" s="522" t="str">
        <f t="shared" si="384"/>
        <v/>
      </c>
      <c r="IW36" s="510" t="str">
        <f t="shared" si="208"/>
        <v/>
      </c>
      <c r="IX36" s="517">
        <f t="shared" si="209"/>
        <v>0</v>
      </c>
      <c r="IY36" s="510" t="str">
        <f t="shared" si="210"/>
        <v/>
      </c>
      <c r="IZ36" s="522" t="str">
        <f t="shared" si="385"/>
        <v/>
      </c>
      <c r="JA36" s="510" t="str">
        <f t="shared" si="211"/>
        <v/>
      </c>
      <c r="JB36" s="517">
        <f t="shared" si="212"/>
        <v>0</v>
      </c>
      <c r="JC36" s="510" t="str">
        <f t="shared" si="213"/>
        <v/>
      </c>
      <c r="JD36" s="522" t="str">
        <f t="shared" si="386"/>
        <v/>
      </c>
      <c r="JE36" s="510" t="str">
        <f t="shared" si="214"/>
        <v/>
      </c>
      <c r="JF36" s="517">
        <f t="shared" si="215"/>
        <v>0</v>
      </c>
      <c r="JG36" s="510" t="str">
        <f t="shared" si="216"/>
        <v/>
      </c>
      <c r="JH36" s="522" t="str">
        <f t="shared" si="387"/>
        <v/>
      </c>
      <c r="JI36" s="510" t="str">
        <f t="shared" si="217"/>
        <v/>
      </c>
      <c r="JJ36" s="517">
        <f t="shared" si="218"/>
        <v>0</v>
      </c>
      <c r="JK36" s="510" t="str">
        <f t="shared" si="219"/>
        <v/>
      </c>
      <c r="JL36" s="522" t="str">
        <f t="shared" si="388"/>
        <v/>
      </c>
      <c r="JM36" s="510" t="str">
        <f t="shared" si="220"/>
        <v/>
      </c>
      <c r="JN36" s="517">
        <f t="shared" si="221"/>
        <v>0</v>
      </c>
      <c r="JO36" s="510" t="str">
        <f t="shared" si="222"/>
        <v/>
      </c>
      <c r="JP36" s="522" t="str">
        <f t="shared" si="389"/>
        <v/>
      </c>
      <c r="JQ36" s="510" t="str">
        <f t="shared" si="223"/>
        <v/>
      </c>
      <c r="JR36" s="517">
        <f t="shared" si="224"/>
        <v>0</v>
      </c>
      <c r="JS36" s="510" t="str">
        <f t="shared" si="225"/>
        <v/>
      </c>
      <c r="JT36" s="522" t="str">
        <f t="shared" si="390"/>
        <v/>
      </c>
      <c r="JU36" s="510" t="str">
        <f t="shared" si="226"/>
        <v/>
      </c>
      <c r="JV36" s="517">
        <f t="shared" si="227"/>
        <v>0</v>
      </c>
      <c r="JW36" s="510" t="str">
        <f t="shared" si="228"/>
        <v/>
      </c>
      <c r="JX36" s="522" t="str">
        <f t="shared" si="391"/>
        <v/>
      </c>
      <c r="JY36" s="510" t="str">
        <f t="shared" si="229"/>
        <v/>
      </c>
      <c r="JZ36" s="517">
        <f t="shared" si="230"/>
        <v>0</v>
      </c>
      <c r="KA36" s="510" t="str">
        <f t="shared" si="231"/>
        <v/>
      </c>
      <c r="KB36" s="522" t="str">
        <f t="shared" si="392"/>
        <v/>
      </c>
      <c r="KC36" s="510" t="str">
        <f t="shared" si="232"/>
        <v/>
      </c>
      <c r="KD36" s="517">
        <f t="shared" si="233"/>
        <v>0</v>
      </c>
      <c r="KE36" s="510" t="str">
        <f t="shared" si="234"/>
        <v/>
      </c>
      <c r="KF36" s="522" t="str">
        <f t="shared" si="393"/>
        <v/>
      </c>
      <c r="KG36" s="510" t="str">
        <f t="shared" si="235"/>
        <v/>
      </c>
      <c r="KH36" s="517">
        <f t="shared" si="236"/>
        <v>0</v>
      </c>
      <c r="KI36" s="510" t="str">
        <f t="shared" si="237"/>
        <v/>
      </c>
      <c r="KJ36" s="522" t="str">
        <f t="shared" si="394"/>
        <v/>
      </c>
      <c r="KK36" s="510" t="str">
        <f t="shared" si="238"/>
        <v/>
      </c>
      <c r="KL36" s="517">
        <f t="shared" si="239"/>
        <v>0</v>
      </c>
      <c r="KM36" s="510" t="str">
        <f t="shared" si="240"/>
        <v/>
      </c>
      <c r="KN36" s="522" t="str">
        <f t="shared" si="395"/>
        <v/>
      </c>
      <c r="KO36" s="510" t="str">
        <f t="shared" si="241"/>
        <v/>
      </c>
      <c r="KP36" s="517">
        <f t="shared" si="242"/>
        <v>0</v>
      </c>
      <c r="KQ36" s="510" t="str">
        <f t="shared" si="243"/>
        <v/>
      </c>
      <c r="KR36" s="522" t="str">
        <f t="shared" si="396"/>
        <v/>
      </c>
      <c r="KS36" s="510" t="str">
        <f t="shared" si="244"/>
        <v/>
      </c>
      <c r="KT36" s="517">
        <f t="shared" si="245"/>
        <v>0</v>
      </c>
      <c r="KU36" s="510" t="str">
        <f t="shared" si="246"/>
        <v/>
      </c>
      <c r="KV36" s="522" t="str">
        <f t="shared" si="397"/>
        <v/>
      </c>
      <c r="KW36" s="510" t="str">
        <f t="shared" si="247"/>
        <v/>
      </c>
      <c r="KX36" s="517">
        <f t="shared" si="248"/>
        <v>0</v>
      </c>
      <c r="KY36" s="510" t="str">
        <f t="shared" si="249"/>
        <v/>
      </c>
      <c r="KZ36" s="522" t="str">
        <f t="shared" si="398"/>
        <v/>
      </c>
      <c r="LA36" s="510" t="str">
        <f t="shared" si="250"/>
        <v/>
      </c>
      <c r="LB36" s="517">
        <f t="shared" si="251"/>
        <v>0</v>
      </c>
      <c r="LC36" s="510" t="str">
        <f t="shared" si="252"/>
        <v/>
      </c>
      <c r="LD36" s="522" t="str">
        <f t="shared" si="399"/>
        <v/>
      </c>
      <c r="LE36" s="510" t="str">
        <f t="shared" si="253"/>
        <v/>
      </c>
      <c r="LF36" s="517">
        <f t="shared" si="254"/>
        <v>0</v>
      </c>
      <c r="LG36" s="510" t="str">
        <f t="shared" si="255"/>
        <v/>
      </c>
      <c r="LH36" s="522" t="str">
        <f t="shared" si="400"/>
        <v/>
      </c>
      <c r="LI36" s="510" t="str">
        <f t="shared" si="256"/>
        <v/>
      </c>
      <c r="LJ36" s="517">
        <f t="shared" si="257"/>
        <v>0</v>
      </c>
      <c r="LK36" s="510" t="str">
        <f t="shared" si="258"/>
        <v/>
      </c>
      <c r="LL36" s="522" t="str">
        <f t="shared" si="401"/>
        <v/>
      </c>
      <c r="LM36" s="510" t="str">
        <f t="shared" si="259"/>
        <v/>
      </c>
      <c r="LN36" s="517">
        <f t="shared" si="260"/>
        <v>0</v>
      </c>
      <c r="LO36" s="510" t="str">
        <f t="shared" si="261"/>
        <v/>
      </c>
      <c r="LP36" s="522" t="str">
        <f t="shared" si="402"/>
        <v/>
      </c>
      <c r="LQ36" s="510" t="str">
        <f t="shared" si="262"/>
        <v/>
      </c>
      <c r="LR36" s="517">
        <f t="shared" si="263"/>
        <v>0</v>
      </c>
      <c r="LS36" s="510" t="str">
        <f t="shared" si="264"/>
        <v/>
      </c>
      <c r="LT36" s="522" t="str">
        <f t="shared" si="403"/>
        <v/>
      </c>
      <c r="LU36" s="510" t="str">
        <f t="shared" si="265"/>
        <v/>
      </c>
      <c r="LV36" s="517">
        <f t="shared" si="266"/>
        <v>0</v>
      </c>
      <c r="LW36" s="510" t="str">
        <f t="shared" si="267"/>
        <v/>
      </c>
      <c r="LX36" s="522" t="str">
        <f t="shared" si="404"/>
        <v/>
      </c>
      <c r="LY36" s="510" t="str">
        <f t="shared" si="268"/>
        <v/>
      </c>
      <c r="LZ36" s="517">
        <f t="shared" si="269"/>
        <v>0</v>
      </c>
      <c r="MA36" s="510" t="str">
        <f t="shared" si="270"/>
        <v/>
      </c>
      <c r="MB36" s="522" t="str">
        <f t="shared" si="405"/>
        <v/>
      </c>
      <c r="MC36" s="510" t="str">
        <f t="shared" si="271"/>
        <v/>
      </c>
      <c r="MD36" s="517">
        <f t="shared" si="272"/>
        <v>0</v>
      </c>
      <c r="ME36" s="510" t="str">
        <f t="shared" si="273"/>
        <v/>
      </c>
      <c r="MF36" s="522" t="str">
        <f t="shared" si="406"/>
        <v/>
      </c>
      <c r="MG36" s="510" t="str">
        <f t="shared" si="274"/>
        <v/>
      </c>
      <c r="MH36" s="517">
        <f t="shared" si="275"/>
        <v>0</v>
      </c>
      <c r="MI36" s="510" t="str">
        <f t="shared" si="276"/>
        <v/>
      </c>
      <c r="MJ36" s="522" t="str">
        <f t="shared" si="407"/>
        <v/>
      </c>
      <c r="MK36" s="510" t="str">
        <f t="shared" si="277"/>
        <v/>
      </c>
      <c r="ML36" s="517">
        <f t="shared" si="278"/>
        <v>0</v>
      </c>
      <c r="MM36" s="510" t="str">
        <f t="shared" si="279"/>
        <v/>
      </c>
      <c r="MN36" s="522" t="str">
        <f t="shared" si="408"/>
        <v/>
      </c>
      <c r="MO36" s="510" t="str">
        <f t="shared" si="280"/>
        <v/>
      </c>
      <c r="MP36" s="517">
        <f t="shared" si="281"/>
        <v>0</v>
      </c>
      <c r="MQ36" s="510" t="str">
        <f t="shared" si="282"/>
        <v/>
      </c>
      <c r="MR36" s="522" t="str">
        <f t="shared" si="409"/>
        <v/>
      </c>
      <c r="MS36" s="510" t="str">
        <f t="shared" si="283"/>
        <v/>
      </c>
      <c r="MT36" s="517">
        <f t="shared" si="284"/>
        <v>0</v>
      </c>
      <c r="MU36" s="510" t="str">
        <f t="shared" si="285"/>
        <v/>
      </c>
      <c r="MV36" s="522" t="str">
        <f t="shared" si="410"/>
        <v/>
      </c>
      <c r="MW36" s="510" t="str">
        <f t="shared" si="286"/>
        <v/>
      </c>
      <c r="MX36" s="517">
        <f t="shared" si="287"/>
        <v>0</v>
      </c>
      <c r="MY36" s="510" t="str">
        <f t="shared" si="288"/>
        <v/>
      </c>
      <c r="MZ36" s="522" t="str">
        <f t="shared" si="411"/>
        <v/>
      </c>
      <c r="NA36" s="510" t="str">
        <f t="shared" si="289"/>
        <v/>
      </c>
      <c r="NB36" s="517">
        <f t="shared" si="290"/>
        <v>0</v>
      </c>
      <c r="NC36" s="510" t="str">
        <f t="shared" si="291"/>
        <v/>
      </c>
      <c r="ND36" s="522" t="str">
        <f t="shared" si="412"/>
        <v/>
      </c>
      <c r="NE36" s="510" t="str">
        <f t="shared" si="292"/>
        <v/>
      </c>
      <c r="NF36" s="517">
        <f t="shared" si="293"/>
        <v>0</v>
      </c>
      <c r="NG36" s="510" t="str">
        <f t="shared" si="294"/>
        <v/>
      </c>
      <c r="NH36" s="522" t="str">
        <f t="shared" si="413"/>
        <v/>
      </c>
      <c r="NI36" s="510" t="str">
        <f t="shared" si="295"/>
        <v/>
      </c>
      <c r="NJ36" s="517">
        <f t="shared" si="296"/>
        <v>0</v>
      </c>
      <c r="NK36" s="510" t="str">
        <f t="shared" si="297"/>
        <v/>
      </c>
      <c r="NL36" s="522" t="str">
        <f t="shared" si="414"/>
        <v/>
      </c>
      <c r="NM36" s="510" t="str">
        <f t="shared" si="298"/>
        <v/>
      </c>
      <c r="NN36" s="517">
        <f t="shared" si="299"/>
        <v>0</v>
      </c>
      <c r="NO36" s="510" t="str">
        <f t="shared" si="300"/>
        <v/>
      </c>
      <c r="NP36" s="522" t="str">
        <f t="shared" si="415"/>
        <v/>
      </c>
      <c r="NQ36" s="510" t="str">
        <f t="shared" si="301"/>
        <v/>
      </c>
      <c r="NR36" s="517">
        <f t="shared" si="302"/>
        <v>0</v>
      </c>
      <c r="NS36" s="510" t="str">
        <f t="shared" si="303"/>
        <v/>
      </c>
      <c r="NT36" s="522" t="str">
        <f t="shared" si="416"/>
        <v/>
      </c>
      <c r="NU36" s="510" t="str">
        <f t="shared" si="304"/>
        <v/>
      </c>
      <c r="NV36" s="517">
        <f t="shared" si="305"/>
        <v>0</v>
      </c>
      <c r="NW36" s="510" t="str">
        <f t="shared" si="306"/>
        <v/>
      </c>
      <c r="NX36" s="522" t="str">
        <f t="shared" si="417"/>
        <v/>
      </c>
      <c r="NY36" s="510" t="str">
        <f t="shared" si="307"/>
        <v/>
      </c>
      <c r="NZ36" s="517">
        <f t="shared" si="308"/>
        <v>0</v>
      </c>
      <c r="OA36" s="510" t="str">
        <f t="shared" si="309"/>
        <v/>
      </c>
      <c r="OB36" s="522" t="str">
        <f t="shared" si="418"/>
        <v/>
      </c>
      <c r="OC36" s="510" t="str">
        <f t="shared" si="310"/>
        <v/>
      </c>
      <c r="OD36" s="517">
        <f t="shared" si="311"/>
        <v>0</v>
      </c>
      <c r="OE36" s="510" t="str">
        <f t="shared" si="312"/>
        <v/>
      </c>
      <c r="OF36" s="522" t="str">
        <f t="shared" si="419"/>
        <v/>
      </c>
      <c r="OG36" s="510" t="str">
        <f t="shared" si="313"/>
        <v/>
      </c>
      <c r="OH36" s="517">
        <f t="shared" si="314"/>
        <v>0</v>
      </c>
      <c r="OI36" s="510" t="str">
        <f t="shared" si="315"/>
        <v/>
      </c>
      <c r="OJ36" s="522" t="str">
        <f t="shared" si="420"/>
        <v/>
      </c>
      <c r="OK36" s="510" t="str">
        <f t="shared" si="316"/>
        <v/>
      </c>
      <c r="OL36" s="517">
        <f t="shared" si="317"/>
        <v>0</v>
      </c>
      <c r="OM36" s="510" t="str">
        <f t="shared" si="318"/>
        <v/>
      </c>
      <c r="ON36" s="522" t="str">
        <f t="shared" si="421"/>
        <v/>
      </c>
      <c r="OO36" s="510" t="str">
        <f t="shared" si="319"/>
        <v/>
      </c>
      <c r="OP36" s="517">
        <f t="shared" si="320"/>
        <v>0</v>
      </c>
      <c r="OQ36" s="510" t="str">
        <f t="shared" si="321"/>
        <v/>
      </c>
      <c r="OR36" s="522" t="str">
        <f t="shared" si="422"/>
        <v/>
      </c>
      <c r="OS36" s="510" t="str">
        <f t="shared" si="322"/>
        <v/>
      </c>
      <c r="OT36" s="517">
        <f t="shared" si="323"/>
        <v>0</v>
      </c>
      <c r="OU36" s="510" t="str">
        <f t="shared" si="324"/>
        <v/>
      </c>
      <c r="OV36" s="522" t="str">
        <f t="shared" si="423"/>
        <v/>
      </c>
      <c r="OW36" s="510" t="str">
        <f t="shared" si="325"/>
        <v/>
      </c>
      <c r="OX36" s="517">
        <f t="shared" si="326"/>
        <v>0</v>
      </c>
      <c r="OY36" s="510" t="str">
        <f t="shared" si="327"/>
        <v/>
      </c>
      <c r="OZ36" s="522" t="str">
        <f t="shared" si="424"/>
        <v/>
      </c>
      <c r="PA36" s="510" t="str">
        <f t="shared" si="328"/>
        <v/>
      </c>
      <c r="PB36" s="517">
        <f t="shared" si="329"/>
        <v>0</v>
      </c>
      <c r="PC36" s="510" t="str">
        <f t="shared" si="330"/>
        <v/>
      </c>
      <c r="PD36" s="522" t="str">
        <f t="shared" si="425"/>
        <v/>
      </c>
      <c r="PE36" s="510" t="str">
        <f t="shared" si="331"/>
        <v/>
      </c>
      <c r="PF36" s="517">
        <f t="shared" si="332"/>
        <v>0</v>
      </c>
      <c r="PG36" s="510" t="str">
        <f t="shared" si="333"/>
        <v/>
      </c>
      <c r="PH36" s="522" t="str">
        <f t="shared" si="426"/>
        <v/>
      </c>
      <c r="PI36" s="510" t="str">
        <f t="shared" si="334"/>
        <v/>
      </c>
      <c r="PJ36" s="517">
        <f t="shared" si="335"/>
        <v>0</v>
      </c>
      <c r="PK36" s="510" t="str">
        <f t="shared" si="336"/>
        <v/>
      </c>
      <c r="PL36" s="522" t="str">
        <f t="shared" si="427"/>
        <v/>
      </c>
      <c r="PM36" s="510" t="str">
        <f t="shared" si="337"/>
        <v/>
      </c>
      <c r="PN36" s="517">
        <f t="shared" si="338"/>
        <v>0</v>
      </c>
      <c r="PO36" s="510" t="str">
        <f t="shared" si="339"/>
        <v/>
      </c>
      <c r="PP36" s="522" t="str">
        <f t="shared" si="428"/>
        <v/>
      </c>
      <c r="PQ36" s="510" t="str">
        <f t="shared" si="340"/>
        <v/>
      </c>
      <c r="PR36" s="517">
        <f t="shared" si="341"/>
        <v>0</v>
      </c>
      <c r="PS36" s="510" t="str">
        <f t="shared" si="342"/>
        <v/>
      </c>
      <c r="PT36" s="522" t="str">
        <f t="shared" si="429"/>
        <v/>
      </c>
      <c r="PU36" s="510" t="str">
        <f t="shared" si="343"/>
        <v/>
      </c>
      <c r="PV36" s="517">
        <f t="shared" si="344"/>
        <v>0</v>
      </c>
      <c r="PW36" s="510" t="str">
        <f t="shared" si="345"/>
        <v/>
      </c>
      <c r="PX36" s="522" t="str">
        <f t="shared" si="430"/>
        <v/>
      </c>
      <c r="PY36" s="510" t="str">
        <f t="shared" si="346"/>
        <v/>
      </c>
      <c r="PZ36" s="517">
        <f t="shared" si="347"/>
        <v>0</v>
      </c>
      <c r="QA36" s="510" t="str">
        <f t="shared" si="348"/>
        <v/>
      </c>
      <c r="QB36" s="522" t="str">
        <f t="shared" si="431"/>
        <v/>
      </c>
      <c r="QC36" s="510" t="str">
        <f t="shared" si="349"/>
        <v/>
      </c>
      <c r="QD36" s="517">
        <f t="shared" si="350"/>
        <v>0</v>
      </c>
      <c r="QE36" s="510" t="str">
        <f t="shared" si="351"/>
        <v/>
      </c>
      <c r="QF36" s="522" t="str">
        <f t="shared" si="432"/>
        <v/>
      </c>
      <c r="QG36" s="510" t="str">
        <f t="shared" si="352"/>
        <v/>
      </c>
      <c r="QH36" s="517">
        <f t="shared" si="353"/>
        <v>0</v>
      </c>
    </row>
    <row r="37" spans="1:450" s="3" customFormat="1" ht="18" customHeight="1" thickTop="1" thickBot="1" x14ac:dyDescent="0.35">
      <c r="A37" s="344" t="str">
        <f t="shared" si="8"/>
        <v/>
      </c>
      <c r="B37" s="237" t="str">
        <f t="shared" si="9"/>
        <v/>
      </c>
      <c r="C37" s="307">
        <f t="shared" si="10"/>
        <v>0</v>
      </c>
      <c r="D37" s="307">
        <f t="shared" si="11"/>
        <v>0</v>
      </c>
      <c r="E37" s="287" t="str">
        <f>IF(B37="","",SUM(B$27:B37))</f>
        <v/>
      </c>
      <c r="F37" s="502"/>
      <c r="G37" s="503"/>
      <c r="H37" s="677"/>
      <c r="I37" s="678"/>
      <c r="J37" s="681"/>
      <c r="K37" s="680"/>
      <c r="L37" s="1052" t="str">
        <f>IF('Quadro 2'!G23="","",'Quadro 2'!G23)</f>
        <v/>
      </c>
      <c r="M37" s="1053" t="str">
        <f t="shared" si="94"/>
        <v/>
      </c>
      <c r="N37" s="1054" t="str">
        <f t="shared" si="12"/>
        <v/>
      </c>
      <c r="O37" s="1055"/>
      <c r="P37" s="1056" t="str">
        <f t="shared" si="95"/>
        <v/>
      </c>
      <c r="Q37" s="1057" t="str">
        <f t="shared" si="96"/>
        <v/>
      </c>
      <c r="R37" s="1058" t="str">
        <f t="shared" si="97"/>
        <v/>
      </c>
      <c r="S37" s="505" t="str">
        <f t="shared" si="98"/>
        <v/>
      </c>
      <c r="T37" s="75" t="str">
        <f t="shared" si="13"/>
        <v/>
      </c>
      <c r="U37" s="940"/>
      <c r="V37" s="217" t="str">
        <f t="shared" si="99"/>
        <v/>
      </c>
      <c r="W37" s="217" t="str">
        <f t="shared" si="100"/>
        <v/>
      </c>
      <c r="X37" s="217" t="str">
        <f t="shared" si="101"/>
        <v/>
      </c>
      <c r="Y37" s="506" t="str">
        <f>IF(OR(N37="",N37=0),"",IF(MAX(V37,W37,X37)&gt;'Quadro 1'!$G$23,'Quadro 1'!$G$23,IF(V37&lt;'Quadro 1'!$G$12,'Quadro 1'!$G$12,MIN(Z37,AA37))))</f>
        <v/>
      </c>
      <c r="Z37" s="507">
        <f>IF(MAX(V37,W37,X37)&lt;='Quadro 1'!$G$12,'Quadro 1'!$G$12,IF(MAX(V37,W37,X37)&lt;='Quadro 1'!$G$13,'Quadro 1'!$G$13,IF(MAX(V37,W37,X37)&lt;='Quadro 1'!$G$14,'Quadro 1'!$G$14,IF(MAX(V37,W37,X37)&lt;='Quadro 1'!$G$15,'Quadro 1'!$G$15,IF(MAX(V37,W37,X37)&lt;='Quadro 1'!$G$16,'Quadro 1'!$G$16,IF(MAX(V37,W37,X37)&lt;='Quadro 1'!$G$17,'Quadro 1'!$G$17,""))))))</f>
        <v>27.3</v>
      </c>
      <c r="AA37" s="508">
        <f>IF(MAX(V37,W37,X37)&lt;='Quadro 1'!$G$18,'Quadro 1'!$G$18,IF(MAX(V37,W37,X37)&lt;='Quadro 1'!$G$19,'Quadro 1'!$G$19,IF(MAX(V37,W37,X37)&lt;='Quadro 1'!$G$20,'Quadro 1'!$G$20,IF(MAX(V37,W37,X37)&lt;='Quadro 1'!$G$21,'Quadro 1'!$G$21,IF(MAX(V37,W37,X37)&lt;='Quadro 1'!$G$22,'Quadro 1'!$G$22,IF(MAX(V37,W37,X37)&lt;='Quadro 1'!$G$23,'Quadro 1'!$G$23,'Quadro 1'!$G$23))))))</f>
        <v>105.3</v>
      </c>
      <c r="AB37" s="509" t="str">
        <f>IF(Y37="","",LOOKUP(Y37,'Quadro 1'!$G$9:$G$23,'Quadro 1'!$H$9:$H$23))</f>
        <v/>
      </c>
      <c r="AC37" s="1170" t="str">
        <f>IF(Y37="","",LOOKUP(Y37,'Quadro 1'!$G$9:$G$23,'Quadro 1'!$D$9:$D$23))</f>
        <v/>
      </c>
      <c r="AD37" s="1171" t="str">
        <f>IF(Y37="","",LOOKUP(Y37,'Quadro 1'!$G$9:$G$23,'Quadro 1'!$E$9:$E$23))</f>
        <v/>
      </c>
      <c r="AE37" s="1059" t="str">
        <f t="shared" si="102"/>
        <v/>
      </c>
      <c r="AF37" s="1061" t="str">
        <f t="shared" si="14"/>
        <v/>
      </c>
      <c r="AG37" s="1147" t="str">
        <f t="shared" si="15"/>
        <v/>
      </c>
      <c r="AH37" s="1150" t="str">
        <f t="shared" si="103"/>
        <v/>
      </c>
      <c r="AI37" s="1151" t="str">
        <f t="shared" si="354"/>
        <v/>
      </c>
      <c r="AJ37" s="1055" t="str">
        <f t="shared" si="16"/>
        <v/>
      </c>
      <c r="AK37" s="1064" t="str">
        <f t="shared" si="355"/>
        <v/>
      </c>
      <c r="AL37" s="1190" t="str">
        <f t="shared" si="104"/>
        <v/>
      </c>
      <c r="AM37" s="1191"/>
      <c r="AN37" s="1065" t="str">
        <f t="shared" si="105"/>
        <v/>
      </c>
      <c r="AO37" s="1192" t="str">
        <f t="shared" si="17"/>
        <v/>
      </c>
      <c r="AP37" s="1192"/>
      <c r="AQ37" s="1193"/>
      <c r="AR37" s="901"/>
      <c r="AS37" s="2"/>
      <c r="AT37" s="602">
        <f t="shared" si="18"/>
        <v>0</v>
      </c>
      <c r="AU37" s="243" t="str">
        <f t="shared" si="356"/>
        <v/>
      </c>
      <c r="AV37" s="92" t="str">
        <f t="shared" si="19"/>
        <v/>
      </c>
      <c r="AW37" s="92" t="str">
        <f t="shared" si="20"/>
        <v/>
      </c>
      <c r="AX37" s="92" t="str">
        <f t="shared" si="21"/>
        <v/>
      </c>
      <c r="AY37" s="532" t="str">
        <f t="shared" si="22"/>
        <v/>
      </c>
      <c r="AZ37" s="532" t="str">
        <f t="shared" si="23"/>
        <v/>
      </c>
      <c r="BA37" s="510" t="str">
        <f t="shared" si="24"/>
        <v/>
      </c>
      <c r="BB37" s="88" t="str">
        <f t="shared" si="25"/>
        <v/>
      </c>
      <c r="BC37" s="1060" t="str">
        <f t="shared" si="26"/>
        <v/>
      </c>
      <c r="BD37" s="595" t="str">
        <f t="shared" si="106"/>
        <v/>
      </c>
      <c r="BE37" s="595" t="str">
        <f t="shared" si="107"/>
        <v/>
      </c>
      <c r="BF37" s="74" t="str">
        <f t="shared" si="27"/>
        <v/>
      </c>
      <c r="BG37" s="87" t="str">
        <f t="shared" si="433"/>
        <v/>
      </c>
      <c r="BH37" s="88" t="str">
        <f t="shared" si="28"/>
        <v/>
      </c>
      <c r="BI37" s="89">
        <f t="shared" si="29"/>
        <v>0</v>
      </c>
      <c r="BJ37" s="510" t="str">
        <f t="shared" si="357"/>
        <v/>
      </c>
      <c r="BK37" s="532">
        <f t="shared" si="30"/>
        <v>0</v>
      </c>
      <c r="BL37" s="91">
        <f t="shared" si="108"/>
        <v>0</v>
      </c>
      <c r="BM37" s="91" t="str">
        <f t="shared" si="31"/>
        <v/>
      </c>
      <c r="BN37" s="91" t="str">
        <f t="shared" si="32"/>
        <v/>
      </c>
      <c r="BO37" s="91" t="str">
        <f t="shared" si="33"/>
        <v/>
      </c>
      <c r="BP37" s="91" t="str">
        <f t="shared" si="34"/>
        <v/>
      </c>
      <c r="BQ37" s="91" t="str">
        <f t="shared" si="35"/>
        <v/>
      </c>
      <c r="BR37" s="91" t="str">
        <f t="shared" si="36"/>
        <v/>
      </c>
      <c r="BS37" s="91" t="str">
        <f t="shared" si="37"/>
        <v/>
      </c>
      <c r="BT37" s="91" t="str">
        <f t="shared" si="38"/>
        <v/>
      </c>
      <c r="BU37" s="91" t="str">
        <f t="shared" si="39"/>
        <v/>
      </c>
      <c r="BV37" s="91" t="str">
        <f t="shared" si="40"/>
        <v/>
      </c>
      <c r="BW37" s="91" t="str">
        <f t="shared" si="41"/>
        <v/>
      </c>
      <c r="BX37" s="91" t="str">
        <f t="shared" si="42"/>
        <v/>
      </c>
      <c r="BY37" s="91" t="str">
        <f t="shared" si="43"/>
        <v/>
      </c>
      <c r="BZ37" s="91" t="str">
        <f t="shared" si="44"/>
        <v/>
      </c>
      <c r="CA37" s="91" t="str">
        <f t="shared" si="45"/>
        <v/>
      </c>
      <c r="CB37" s="91" t="str">
        <f t="shared" si="46"/>
        <v/>
      </c>
      <c r="CC37" s="91" t="str">
        <f t="shared" si="47"/>
        <v/>
      </c>
      <c r="CD37" s="91" t="str">
        <f t="shared" si="48"/>
        <v/>
      </c>
      <c r="CE37" s="91" t="str">
        <f t="shared" si="49"/>
        <v/>
      </c>
      <c r="CF37" s="91" t="str">
        <f t="shared" si="50"/>
        <v/>
      </c>
      <c r="CG37" s="91" t="str">
        <f t="shared" si="109"/>
        <v/>
      </c>
      <c r="CH37" s="91" t="str">
        <f t="shared" si="110"/>
        <v/>
      </c>
      <c r="CI37" s="91" t="str">
        <f t="shared" si="111"/>
        <v/>
      </c>
      <c r="CJ37" s="91" t="str">
        <f t="shared" si="112"/>
        <v/>
      </c>
      <c r="CK37" s="91" t="str">
        <f t="shared" si="113"/>
        <v/>
      </c>
      <c r="CL37" s="91" t="str">
        <f t="shared" si="114"/>
        <v/>
      </c>
      <c r="CM37" s="91" t="str">
        <f t="shared" si="115"/>
        <v/>
      </c>
      <c r="CN37" s="91" t="str">
        <f t="shared" si="116"/>
        <v/>
      </c>
      <c r="CO37" s="91" t="str">
        <f t="shared" si="117"/>
        <v/>
      </c>
      <c r="CP37" s="91" t="str">
        <f t="shared" si="118"/>
        <v/>
      </c>
      <c r="CQ37" s="91" t="str">
        <f t="shared" si="119"/>
        <v/>
      </c>
      <c r="CR37" s="91" t="str">
        <f t="shared" si="120"/>
        <v/>
      </c>
      <c r="CS37" s="91" t="str">
        <f t="shared" si="121"/>
        <v/>
      </c>
      <c r="CT37" s="91" t="str">
        <f t="shared" si="122"/>
        <v/>
      </c>
      <c r="CU37" s="91" t="str">
        <f t="shared" si="123"/>
        <v/>
      </c>
      <c r="CV37" s="91" t="str">
        <f t="shared" si="124"/>
        <v/>
      </c>
      <c r="CW37" s="91" t="str">
        <f t="shared" si="125"/>
        <v/>
      </c>
      <c r="CX37" s="91" t="str">
        <f t="shared" si="126"/>
        <v/>
      </c>
      <c r="CY37" s="91" t="str">
        <f t="shared" si="127"/>
        <v/>
      </c>
      <c r="CZ37" s="91" t="str">
        <f t="shared" si="128"/>
        <v/>
      </c>
      <c r="DA37" s="91" t="str">
        <f t="shared" si="129"/>
        <v/>
      </c>
      <c r="DB37" s="91" t="str">
        <f t="shared" si="130"/>
        <v/>
      </c>
      <c r="DC37" s="91" t="str">
        <f t="shared" si="131"/>
        <v/>
      </c>
      <c r="DD37" s="91" t="str">
        <f t="shared" si="132"/>
        <v/>
      </c>
      <c r="DE37" s="91" t="str">
        <f t="shared" si="133"/>
        <v/>
      </c>
      <c r="DF37" s="91" t="str">
        <f t="shared" si="134"/>
        <v/>
      </c>
      <c r="DG37" s="91" t="str">
        <f t="shared" si="135"/>
        <v/>
      </c>
      <c r="DH37" s="91" t="str">
        <f t="shared" si="136"/>
        <v/>
      </c>
      <c r="DI37" s="91" t="str">
        <f t="shared" si="137"/>
        <v/>
      </c>
      <c r="DJ37" s="91" t="str">
        <f t="shared" si="138"/>
        <v/>
      </c>
      <c r="DK37" s="91" t="str">
        <f t="shared" si="139"/>
        <v/>
      </c>
      <c r="DL37" s="91" t="str">
        <f t="shared" si="140"/>
        <v/>
      </c>
      <c r="DM37" s="91" t="str">
        <f t="shared" si="141"/>
        <v/>
      </c>
      <c r="DN37" s="91" t="str">
        <f t="shared" si="142"/>
        <v/>
      </c>
      <c r="DO37" s="91" t="str">
        <f t="shared" si="143"/>
        <v/>
      </c>
      <c r="DP37" s="91" t="str">
        <f t="shared" si="144"/>
        <v/>
      </c>
      <c r="DQ37" s="91" t="str">
        <f t="shared" si="145"/>
        <v/>
      </c>
      <c r="DR37" s="91" t="str">
        <f t="shared" si="146"/>
        <v/>
      </c>
      <c r="DS37" s="91" t="str">
        <f t="shared" si="147"/>
        <v/>
      </c>
      <c r="DT37" s="91" t="str">
        <f t="shared" si="148"/>
        <v/>
      </c>
      <c r="DU37" s="236" t="str">
        <f t="shared" si="149"/>
        <v/>
      </c>
      <c r="DV37" s="660" t="str">
        <f t="shared" si="150"/>
        <v>0</v>
      </c>
      <c r="DW37" s="659">
        <f t="shared" si="151"/>
        <v>0</v>
      </c>
      <c r="DX37" s="236" t="str">
        <f t="shared" si="358"/>
        <v>NA</v>
      </c>
      <c r="DY37" s="236" t="str">
        <f t="shared" si="359"/>
        <v/>
      </c>
      <c r="DZ37" s="236" t="str">
        <f t="shared" si="360"/>
        <v/>
      </c>
      <c r="EA37" s="659" t="str">
        <f t="shared" si="152"/>
        <v/>
      </c>
      <c r="EB37" s="594">
        <v>11</v>
      </c>
      <c r="EC37" s="816" t="str">
        <f t="shared" si="361"/>
        <v/>
      </c>
      <c r="ED37" s="817" t="str">
        <f t="shared" si="362"/>
        <v/>
      </c>
      <c r="EE37" s="818" t="str">
        <f t="shared" si="153"/>
        <v/>
      </c>
      <c r="EF37" s="819" t="str">
        <f t="shared" si="51"/>
        <v/>
      </c>
      <c r="EG37" s="595" t="str">
        <f t="shared" si="154"/>
        <v/>
      </c>
      <c r="EH37" s="595" t="str">
        <f t="shared" si="155"/>
        <v/>
      </c>
      <c r="EI37" s="651" t="str">
        <f t="shared" si="363"/>
        <v/>
      </c>
      <c r="EJ37" s="528" t="str">
        <f t="shared" si="156"/>
        <v/>
      </c>
      <c r="EK37" s="236" t="str">
        <f t="shared" si="364"/>
        <v/>
      </c>
      <c r="EL37" s="528" t="str">
        <f t="shared" si="157"/>
        <v/>
      </c>
      <c r="EM37" s="771" t="str">
        <f t="shared" si="158"/>
        <v/>
      </c>
      <c r="EN37" s="90" t="str">
        <f t="shared" si="159"/>
        <v/>
      </c>
      <c r="EO37" s="90" t="str">
        <f t="shared" si="160"/>
        <v/>
      </c>
      <c r="EP37" s="90" t="str">
        <f t="shared" si="161"/>
        <v/>
      </c>
      <c r="EQ37" s="90" t="str">
        <f t="shared" si="162"/>
        <v/>
      </c>
      <c r="ER37" s="90" t="str">
        <f t="shared" si="163"/>
        <v/>
      </c>
      <c r="ES37" s="90" t="str">
        <f t="shared" si="164"/>
        <v/>
      </c>
      <c r="ET37" s="90" t="str">
        <f t="shared" si="165"/>
        <v/>
      </c>
      <c r="EU37" s="90" t="str">
        <f t="shared" si="166"/>
        <v/>
      </c>
      <c r="EV37" s="90" t="str">
        <f t="shared" si="167"/>
        <v/>
      </c>
      <c r="EW37" s="90" t="str">
        <f t="shared" si="168"/>
        <v/>
      </c>
      <c r="EX37" s="90" t="str">
        <f t="shared" si="169"/>
        <v/>
      </c>
      <c r="EY37" s="90" t="str">
        <f t="shared" si="170"/>
        <v/>
      </c>
      <c r="EZ37" s="90" t="str">
        <f t="shared" si="171"/>
        <v/>
      </c>
      <c r="FA37" s="90" t="str">
        <f t="shared" si="172"/>
        <v/>
      </c>
      <c r="FB37" s="90" t="str">
        <f t="shared" si="173"/>
        <v/>
      </c>
      <c r="FC37" s="90" t="str">
        <f t="shared" si="174"/>
        <v/>
      </c>
      <c r="FD37" s="90" t="str">
        <f t="shared" si="175"/>
        <v/>
      </c>
      <c r="FE37" s="90" t="str">
        <f t="shared" si="176"/>
        <v/>
      </c>
      <c r="FF37" s="90" t="str">
        <f t="shared" si="177"/>
        <v/>
      </c>
      <c r="FG37" s="90" t="str">
        <f t="shared" si="52"/>
        <v/>
      </c>
      <c r="FH37" s="90" t="str">
        <f t="shared" si="53"/>
        <v/>
      </c>
      <c r="FI37" s="90" t="str">
        <f t="shared" si="54"/>
        <v/>
      </c>
      <c r="FJ37" s="90" t="str">
        <f t="shared" si="55"/>
        <v/>
      </c>
      <c r="FK37" s="90" t="str">
        <f t="shared" si="56"/>
        <v/>
      </c>
      <c r="FL37" s="90" t="str">
        <f t="shared" si="57"/>
        <v/>
      </c>
      <c r="FM37" s="90" t="str">
        <f t="shared" si="58"/>
        <v/>
      </c>
      <c r="FN37" s="90" t="str">
        <f t="shared" si="59"/>
        <v/>
      </c>
      <c r="FO37" s="90" t="str">
        <f t="shared" si="60"/>
        <v/>
      </c>
      <c r="FP37" s="90" t="str">
        <f t="shared" si="61"/>
        <v/>
      </c>
      <c r="FQ37" s="90" t="str">
        <f t="shared" si="62"/>
        <v/>
      </c>
      <c r="FR37" s="90" t="str">
        <f t="shared" si="63"/>
        <v/>
      </c>
      <c r="FS37" s="90" t="str">
        <f t="shared" si="64"/>
        <v/>
      </c>
      <c r="FT37" s="90" t="str">
        <f t="shared" si="65"/>
        <v/>
      </c>
      <c r="FU37" s="90" t="str">
        <f t="shared" si="66"/>
        <v/>
      </c>
      <c r="FV37" s="90" t="str">
        <f t="shared" si="67"/>
        <v/>
      </c>
      <c r="FW37" s="90" t="str">
        <f t="shared" si="68"/>
        <v/>
      </c>
      <c r="FX37" s="90" t="str">
        <f t="shared" si="69"/>
        <v/>
      </c>
      <c r="FY37" s="90" t="str">
        <f t="shared" si="70"/>
        <v/>
      </c>
      <c r="FZ37" s="90" t="str">
        <f t="shared" si="71"/>
        <v/>
      </c>
      <c r="GA37" s="90" t="str">
        <f t="shared" si="72"/>
        <v/>
      </c>
      <c r="GB37" s="90" t="str">
        <f t="shared" si="73"/>
        <v/>
      </c>
      <c r="GC37" s="90" t="str">
        <f t="shared" si="74"/>
        <v/>
      </c>
      <c r="GD37" s="90" t="str">
        <f t="shared" si="75"/>
        <v/>
      </c>
      <c r="GE37" s="90" t="str">
        <f t="shared" si="76"/>
        <v/>
      </c>
      <c r="GF37" s="90" t="str">
        <f t="shared" si="77"/>
        <v/>
      </c>
      <c r="GG37" s="90" t="str">
        <f t="shared" si="78"/>
        <v/>
      </c>
      <c r="GH37" s="90" t="str">
        <f t="shared" si="79"/>
        <v/>
      </c>
      <c r="GI37" s="90" t="str">
        <f t="shared" si="80"/>
        <v/>
      </c>
      <c r="GJ37" s="90" t="str">
        <f t="shared" si="81"/>
        <v/>
      </c>
      <c r="GK37" s="90" t="str">
        <f t="shared" si="82"/>
        <v/>
      </c>
      <c r="GL37" s="90" t="str">
        <f t="shared" si="83"/>
        <v/>
      </c>
      <c r="GM37" s="90" t="str">
        <f t="shared" si="84"/>
        <v/>
      </c>
      <c r="GN37" s="90" t="str">
        <f t="shared" si="85"/>
        <v/>
      </c>
      <c r="GO37" s="90" t="str">
        <f t="shared" si="86"/>
        <v/>
      </c>
      <c r="GP37" s="90" t="str">
        <f t="shared" si="87"/>
        <v/>
      </c>
      <c r="GQ37" s="90" t="str">
        <f t="shared" si="88"/>
        <v/>
      </c>
      <c r="GR37" s="90" t="str">
        <f t="shared" si="89"/>
        <v/>
      </c>
      <c r="GS37" s="90" t="str">
        <f t="shared" si="90"/>
        <v/>
      </c>
      <c r="GT37" s="90" t="str">
        <f t="shared" si="91"/>
        <v/>
      </c>
      <c r="GU37" s="594">
        <v>11</v>
      </c>
      <c r="GV37" s="137" t="str">
        <f t="shared" si="435"/>
        <v/>
      </c>
      <c r="GW37" s="138" t="str">
        <f t="shared" si="436"/>
        <v/>
      </c>
      <c r="GX37" s="81" t="str">
        <f t="shared" si="367"/>
        <v/>
      </c>
      <c r="GY37" s="138" t="str">
        <f t="shared" si="368"/>
        <v/>
      </c>
      <c r="GZ37" s="15">
        <f t="shared" si="369"/>
        <v>0</v>
      </c>
      <c r="HA37" s="81" t="str">
        <f t="shared" si="370"/>
        <v/>
      </c>
      <c r="HB37" s="127" t="str">
        <f t="shared" si="371"/>
        <v/>
      </c>
      <c r="HC37" s="15">
        <f t="shared" si="178"/>
        <v>0</v>
      </c>
      <c r="HD37" s="582">
        <f t="shared" si="434"/>
        <v>0</v>
      </c>
      <c r="HE37" s="577">
        <f t="shared" si="92"/>
        <v>0</v>
      </c>
      <c r="HF37" s="566">
        <f t="shared" si="93"/>
        <v>0</v>
      </c>
      <c r="HG37" s="16">
        <f t="shared" si="179"/>
        <v>0</v>
      </c>
      <c r="HH37" s="17" t="str">
        <f t="shared" si="372"/>
        <v/>
      </c>
      <c r="HI37" s="510" t="str">
        <f t="shared" si="373"/>
        <v/>
      </c>
      <c r="HJ37" s="517">
        <f t="shared" si="374"/>
        <v>0</v>
      </c>
      <c r="HK37" s="510" t="str">
        <f t="shared" si="180"/>
        <v/>
      </c>
      <c r="HL37" s="522" t="str">
        <f t="shared" si="375"/>
        <v/>
      </c>
      <c r="HM37" s="510" t="str">
        <f t="shared" si="181"/>
        <v/>
      </c>
      <c r="HN37" s="517">
        <f t="shared" si="182"/>
        <v>0</v>
      </c>
      <c r="HO37" s="510" t="str">
        <f t="shared" si="183"/>
        <v/>
      </c>
      <c r="HP37" s="522" t="str">
        <f t="shared" si="376"/>
        <v/>
      </c>
      <c r="HQ37" s="510" t="str">
        <f t="shared" si="184"/>
        <v/>
      </c>
      <c r="HR37" s="517">
        <f t="shared" si="185"/>
        <v>0</v>
      </c>
      <c r="HS37" s="510" t="str">
        <f t="shared" si="186"/>
        <v/>
      </c>
      <c r="HT37" s="522" t="str">
        <f t="shared" si="377"/>
        <v/>
      </c>
      <c r="HU37" s="510" t="str">
        <f t="shared" si="187"/>
        <v/>
      </c>
      <c r="HV37" s="517">
        <f t="shared" si="188"/>
        <v>0</v>
      </c>
      <c r="HW37" s="510" t="str">
        <f t="shared" si="189"/>
        <v/>
      </c>
      <c r="HX37" s="522" t="str">
        <f t="shared" si="378"/>
        <v/>
      </c>
      <c r="HY37" s="510" t="str">
        <f t="shared" si="190"/>
        <v/>
      </c>
      <c r="HZ37" s="517">
        <f t="shared" si="191"/>
        <v>0</v>
      </c>
      <c r="IA37" s="510" t="str">
        <f t="shared" si="192"/>
        <v/>
      </c>
      <c r="IB37" s="522" t="str">
        <f t="shared" si="379"/>
        <v/>
      </c>
      <c r="IC37" s="510" t="str">
        <f t="shared" si="193"/>
        <v/>
      </c>
      <c r="ID37" s="517">
        <f t="shared" si="194"/>
        <v>0</v>
      </c>
      <c r="IE37" s="510" t="str">
        <f t="shared" si="195"/>
        <v/>
      </c>
      <c r="IF37" s="522" t="str">
        <f t="shared" si="380"/>
        <v/>
      </c>
      <c r="IG37" s="510" t="str">
        <f t="shared" si="196"/>
        <v/>
      </c>
      <c r="IH37" s="517">
        <f t="shared" si="197"/>
        <v>0</v>
      </c>
      <c r="II37" s="510" t="str">
        <f t="shared" si="198"/>
        <v/>
      </c>
      <c r="IJ37" s="522" t="str">
        <f t="shared" si="381"/>
        <v/>
      </c>
      <c r="IK37" s="510" t="str">
        <f t="shared" si="199"/>
        <v/>
      </c>
      <c r="IL37" s="517">
        <f t="shared" si="200"/>
        <v>0</v>
      </c>
      <c r="IM37" s="510" t="str">
        <f t="shared" si="201"/>
        <v/>
      </c>
      <c r="IN37" s="522" t="str">
        <f t="shared" si="382"/>
        <v/>
      </c>
      <c r="IO37" s="510" t="str">
        <f t="shared" si="202"/>
        <v/>
      </c>
      <c r="IP37" s="517">
        <f t="shared" si="203"/>
        <v>0</v>
      </c>
      <c r="IQ37" s="510" t="str">
        <f t="shared" si="204"/>
        <v/>
      </c>
      <c r="IR37" s="522" t="str">
        <f t="shared" si="383"/>
        <v/>
      </c>
      <c r="IS37" s="510" t="str">
        <f t="shared" si="205"/>
        <v/>
      </c>
      <c r="IT37" s="517">
        <f t="shared" si="206"/>
        <v>0</v>
      </c>
      <c r="IU37" s="510" t="str">
        <f t="shared" si="207"/>
        <v/>
      </c>
      <c r="IV37" s="522" t="str">
        <f t="shared" si="384"/>
        <v/>
      </c>
      <c r="IW37" s="510" t="str">
        <f t="shared" si="208"/>
        <v/>
      </c>
      <c r="IX37" s="517">
        <f t="shared" si="209"/>
        <v>0</v>
      </c>
      <c r="IY37" s="510" t="str">
        <f t="shared" si="210"/>
        <v/>
      </c>
      <c r="IZ37" s="522" t="str">
        <f t="shared" si="385"/>
        <v/>
      </c>
      <c r="JA37" s="510" t="str">
        <f t="shared" si="211"/>
        <v/>
      </c>
      <c r="JB37" s="517">
        <f t="shared" si="212"/>
        <v>0</v>
      </c>
      <c r="JC37" s="510" t="str">
        <f t="shared" si="213"/>
        <v/>
      </c>
      <c r="JD37" s="522" t="str">
        <f t="shared" si="386"/>
        <v/>
      </c>
      <c r="JE37" s="510" t="str">
        <f t="shared" si="214"/>
        <v/>
      </c>
      <c r="JF37" s="517">
        <f t="shared" si="215"/>
        <v>0</v>
      </c>
      <c r="JG37" s="510" t="str">
        <f t="shared" si="216"/>
        <v/>
      </c>
      <c r="JH37" s="522" t="str">
        <f t="shared" si="387"/>
        <v/>
      </c>
      <c r="JI37" s="510" t="str">
        <f t="shared" si="217"/>
        <v/>
      </c>
      <c r="JJ37" s="517">
        <f t="shared" si="218"/>
        <v>0</v>
      </c>
      <c r="JK37" s="510" t="str">
        <f t="shared" si="219"/>
        <v/>
      </c>
      <c r="JL37" s="522" t="str">
        <f t="shared" si="388"/>
        <v/>
      </c>
      <c r="JM37" s="510" t="str">
        <f t="shared" si="220"/>
        <v/>
      </c>
      <c r="JN37" s="517">
        <f t="shared" si="221"/>
        <v>0</v>
      </c>
      <c r="JO37" s="510" t="str">
        <f t="shared" si="222"/>
        <v/>
      </c>
      <c r="JP37" s="522" t="str">
        <f t="shared" si="389"/>
        <v/>
      </c>
      <c r="JQ37" s="510" t="str">
        <f t="shared" si="223"/>
        <v/>
      </c>
      <c r="JR37" s="517">
        <f t="shared" si="224"/>
        <v>0</v>
      </c>
      <c r="JS37" s="510" t="str">
        <f t="shared" si="225"/>
        <v/>
      </c>
      <c r="JT37" s="522" t="str">
        <f t="shared" si="390"/>
        <v/>
      </c>
      <c r="JU37" s="510" t="str">
        <f t="shared" si="226"/>
        <v/>
      </c>
      <c r="JV37" s="517">
        <f t="shared" si="227"/>
        <v>0</v>
      </c>
      <c r="JW37" s="510" t="str">
        <f t="shared" si="228"/>
        <v/>
      </c>
      <c r="JX37" s="522" t="str">
        <f t="shared" si="391"/>
        <v/>
      </c>
      <c r="JY37" s="510" t="str">
        <f t="shared" si="229"/>
        <v/>
      </c>
      <c r="JZ37" s="517">
        <f t="shared" si="230"/>
        <v>0</v>
      </c>
      <c r="KA37" s="510" t="str">
        <f t="shared" si="231"/>
        <v/>
      </c>
      <c r="KB37" s="522" t="str">
        <f t="shared" si="392"/>
        <v/>
      </c>
      <c r="KC37" s="510" t="str">
        <f t="shared" si="232"/>
        <v/>
      </c>
      <c r="KD37" s="517">
        <f t="shared" si="233"/>
        <v>0</v>
      </c>
      <c r="KE37" s="510" t="str">
        <f t="shared" si="234"/>
        <v/>
      </c>
      <c r="KF37" s="522" t="str">
        <f t="shared" si="393"/>
        <v/>
      </c>
      <c r="KG37" s="510" t="str">
        <f t="shared" si="235"/>
        <v/>
      </c>
      <c r="KH37" s="517">
        <f t="shared" si="236"/>
        <v>0</v>
      </c>
      <c r="KI37" s="510" t="str">
        <f t="shared" si="237"/>
        <v/>
      </c>
      <c r="KJ37" s="522" t="str">
        <f t="shared" si="394"/>
        <v/>
      </c>
      <c r="KK37" s="510" t="str">
        <f t="shared" si="238"/>
        <v/>
      </c>
      <c r="KL37" s="517">
        <f t="shared" si="239"/>
        <v>0</v>
      </c>
      <c r="KM37" s="510" t="str">
        <f t="shared" si="240"/>
        <v/>
      </c>
      <c r="KN37" s="522" t="str">
        <f t="shared" si="395"/>
        <v/>
      </c>
      <c r="KO37" s="510" t="str">
        <f t="shared" si="241"/>
        <v/>
      </c>
      <c r="KP37" s="517">
        <f t="shared" si="242"/>
        <v>0</v>
      </c>
      <c r="KQ37" s="510" t="str">
        <f t="shared" si="243"/>
        <v/>
      </c>
      <c r="KR37" s="522" t="str">
        <f t="shared" si="396"/>
        <v/>
      </c>
      <c r="KS37" s="510" t="str">
        <f t="shared" si="244"/>
        <v/>
      </c>
      <c r="KT37" s="517">
        <f t="shared" si="245"/>
        <v>0</v>
      </c>
      <c r="KU37" s="510" t="str">
        <f t="shared" si="246"/>
        <v/>
      </c>
      <c r="KV37" s="522" t="str">
        <f t="shared" si="397"/>
        <v/>
      </c>
      <c r="KW37" s="510" t="str">
        <f t="shared" si="247"/>
        <v/>
      </c>
      <c r="KX37" s="517">
        <f t="shared" si="248"/>
        <v>0</v>
      </c>
      <c r="KY37" s="510" t="str">
        <f t="shared" si="249"/>
        <v/>
      </c>
      <c r="KZ37" s="522" t="str">
        <f t="shared" si="398"/>
        <v/>
      </c>
      <c r="LA37" s="510" t="str">
        <f t="shared" si="250"/>
        <v/>
      </c>
      <c r="LB37" s="517">
        <f t="shared" si="251"/>
        <v>0</v>
      </c>
      <c r="LC37" s="510" t="str">
        <f t="shared" si="252"/>
        <v/>
      </c>
      <c r="LD37" s="522" t="str">
        <f t="shared" si="399"/>
        <v/>
      </c>
      <c r="LE37" s="510" t="str">
        <f t="shared" si="253"/>
        <v/>
      </c>
      <c r="LF37" s="517">
        <f t="shared" si="254"/>
        <v>0</v>
      </c>
      <c r="LG37" s="510" t="str">
        <f t="shared" si="255"/>
        <v/>
      </c>
      <c r="LH37" s="522" t="str">
        <f t="shared" si="400"/>
        <v/>
      </c>
      <c r="LI37" s="510" t="str">
        <f t="shared" si="256"/>
        <v/>
      </c>
      <c r="LJ37" s="517">
        <f t="shared" si="257"/>
        <v>0</v>
      </c>
      <c r="LK37" s="510" t="str">
        <f t="shared" si="258"/>
        <v/>
      </c>
      <c r="LL37" s="522" t="str">
        <f t="shared" si="401"/>
        <v/>
      </c>
      <c r="LM37" s="510" t="str">
        <f t="shared" si="259"/>
        <v/>
      </c>
      <c r="LN37" s="517">
        <f t="shared" si="260"/>
        <v>0</v>
      </c>
      <c r="LO37" s="510" t="str">
        <f t="shared" si="261"/>
        <v/>
      </c>
      <c r="LP37" s="522" t="str">
        <f t="shared" si="402"/>
        <v/>
      </c>
      <c r="LQ37" s="510" t="str">
        <f t="shared" si="262"/>
        <v/>
      </c>
      <c r="LR37" s="517">
        <f t="shared" si="263"/>
        <v>0</v>
      </c>
      <c r="LS37" s="510" t="str">
        <f t="shared" si="264"/>
        <v/>
      </c>
      <c r="LT37" s="522" t="str">
        <f t="shared" si="403"/>
        <v/>
      </c>
      <c r="LU37" s="510" t="str">
        <f t="shared" si="265"/>
        <v/>
      </c>
      <c r="LV37" s="517">
        <f t="shared" si="266"/>
        <v>0</v>
      </c>
      <c r="LW37" s="510" t="str">
        <f t="shared" si="267"/>
        <v/>
      </c>
      <c r="LX37" s="522" t="str">
        <f t="shared" si="404"/>
        <v/>
      </c>
      <c r="LY37" s="510" t="str">
        <f t="shared" si="268"/>
        <v/>
      </c>
      <c r="LZ37" s="517">
        <f t="shared" si="269"/>
        <v>0</v>
      </c>
      <c r="MA37" s="510" t="str">
        <f t="shared" si="270"/>
        <v/>
      </c>
      <c r="MB37" s="522" t="str">
        <f t="shared" si="405"/>
        <v/>
      </c>
      <c r="MC37" s="510" t="str">
        <f t="shared" si="271"/>
        <v/>
      </c>
      <c r="MD37" s="517">
        <f t="shared" si="272"/>
        <v>0</v>
      </c>
      <c r="ME37" s="510" t="str">
        <f t="shared" si="273"/>
        <v/>
      </c>
      <c r="MF37" s="522" t="str">
        <f t="shared" si="406"/>
        <v/>
      </c>
      <c r="MG37" s="510" t="str">
        <f t="shared" si="274"/>
        <v/>
      </c>
      <c r="MH37" s="517">
        <f t="shared" si="275"/>
        <v>0</v>
      </c>
      <c r="MI37" s="510" t="str">
        <f t="shared" si="276"/>
        <v/>
      </c>
      <c r="MJ37" s="522" t="str">
        <f t="shared" si="407"/>
        <v/>
      </c>
      <c r="MK37" s="510" t="str">
        <f t="shared" si="277"/>
        <v/>
      </c>
      <c r="ML37" s="517">
        <f t="shared" si="278"/>
        <v>0</v>
      </c>
      <c r="MM37" s="510" t="str">
        <f t="shared" si="279"/>
        <v/>
      </c>
      <c r="MN37" s="522" t="str">
        <f t="shared" si="408"/>
        <v/>
      </c>
      <c r="MO37" s="510" t="str">
        <f t="shared" si="280"/>
        <v/>
      </c>
      <c r="MP37" s="517">
        <f t="shared" si="281"/>
        <v>0</v>
      </c>
      <c r="MQ37" s="510" t="str">
        <f t="shared" si="282"/>
        <v/>
      </c>
      <c r="MR37" s="522" t="str">
        <f t="shared" si="409"/>
        <v/>
      </c>
      <c r="MS37" s="510" t="str">
        <f t="shared" si="283"/>
        <v/>
      </c>
      <c r="MT37" s="517">
        <f t="shared" si="284"/>
        <v>0</v>
      </c>
      <c r="MU37" s="510" t="str">
        <f t="shared" si="285"/>
        <v/>
      </c>
      <c r="MV37" s="522" t="str">
        <f t="shared" si="410"/>
        <v/>
      </c>
      <c r="MW37" s="510" t="str">
        <f t="shared" si="286"/>
        <v/>
      </c>
      <c r="MX37" s="517">
        <f t="shared" si="287"/>
        <v>0</v>
      </c>
      <c r="MY37" s="510" t="str">
        <f t="shared" si="288"/>
        <v/>
      </c>
      <c r="MZ37" s="522" t="str">
        <f t="shared" si="411"/>
        <v/>
      </c>
      <c r="NA37" s="510" t="str">
        <f t="shared" si="289"/>
        <v/>
      </c>
      <c r="NB37" s="517">
        <f t="shared" si="290"/>
        <v>0</v>
      </c>
      <c r="NC37" s="510" t="str">
        <f t="shared" si="291"/>
        <v/>
      </c>
      <c r="ND37" s="522" t="str">
        <f t="shared" si="412"/>
        <v/>
      </c>
      <c r="NE37" s="510" t="str">
        <f t="shared" si="292"/>
        <v/>
      </c>
      <c r="NF37" s="517">
        <f t="shared" si="293"/>
        <v>0</v>
      </c>
      <c r="NG37" s="510" t="str">
        <f t="shared" si="294"/>
        <v/>
      </c>
      <c r="NH37" s="522" t="str">
        <f t="shared" si="413"/>
        <v/>
      </c>
      <c r="NI37" s="510" t="str">
        <f t="shared" si="295"/>
        <v/>
      </c>
      <c r="NJ37" s="517">
        <f t="shared" si="296"/>
        <v>0</v>
      </c>
      <c r="NK37" s="510" t="str">
        <f t="shared" si="297"/>
        <v/>
      </c>
      <c r="NL37" s="522" t="str">
        <f t="shared" si="414"/>
        <v/>
      </c>
      <c r="NM37" s="510" t="str">
        <f t="shared" si="298"/>
        <v/>
      </c>
      <c r="NN37" s="517">
        <f t="shared" si="299"/>
        <v>0</v>
      </c>
      <c r="NO37" s="510" t="str">
        <f t="shared" si="300"/>
        <v/>
      </c>
      <c r="NP37" s="522" t="str">
        <f t="shared" si="415"/>
        <v/>
      </c>
      <c r="NQ37" s="510" t="str">
        <f t="shared" si="301"/>
        <v/>
      </c>
      <c r="NR37" s="517">
        <f t="shared" si="302"/>
        <v>0</v>
      </c>
      <c r="NS37" s="510" t="str">
        <f t="shared" si="303"/>
        <v/>
      </c>
      <c r="NT37" s="522" t="str">
        <f t="shared" si="416"/>
        <v/>
      </c>
      <c r="NU37" s="510" t="str">
        <f t="shared" si="304"/>
        <v/>
      </c>
      <c r="NV37" s="517">
        <f t="shared" si="305"/>
        <v>0</v>
      </c>
      <c r="NW37" s="510" t="str">
        <f t="shared" si="306"/>
        <v/>
      </c>
      <c r="NX37" s="522" t="str">
        <f t="shared" si="417"/>
        <v/>
      </c>
      <c r="NY37" s="510" t="str">
        <f t="shared" si="307"/>
        <v/>
      </c>
      <c r="NZ37" s="517">
        <f t="shared" si="308"/>
        <v>0</v>
      </c>
      <c r="OA37" s="510" t="str">
        <f t="shared" si="309"/>
        <v/>
      </c>
      <c r="OB37" s="522" t="str">
        <f t="shared" si="418"/>
        <v/>
      </c>
      <c r="OC37" s="510" t="str">
        <f t="shared" si="310"/>
        <v/>
      </c>
      <c r="OD37" s="517">
        <f t="shared" si="311"/>
        <v>0</v>
      </c>
      <c r="OE37" s="510" t="str">
        <f t="shared" si="312"/>
        <v/>
      </c>
      <c r="OF37" s="522" t="str">
        <f t="shared" si="419"/>
        <v/>
      </c>
      <c r="OG37" s="510" t="str">
        <f t="shared" si="313"/>
        <v/>
      </c>
      <c r="OH37" s="517">
        <f t="shared" si="314"/>
        <v>0</v>
      </c>
      <c r="OI37" s="510" t="str">
        <f t="shared" si="315"/>
        <v/>
      </c>
      <c r="OJ37" s="522" t="str">
        <f t="shared" si="420"/>
        <v/>
      </c>
      <c r="OK37" s="510" t="str">
        <f t="shared" si="316"/>
        <v/>
      </c>
      <c r="OL37" s="517">
        <f t="shared" si="317"/>
        <v>0</v>
      </c>
      <c r="OM37" s="510" t="str">
        <f t="shared" si="318"/>
        <v/>
      </c>
      <c r="ON37" s="522" t="str">
        <f t="shared" si="421"/>
        <v/>
      </c>
      <c r="OO37" s="510" t="str">
        <f t="shared" si="319"/>
        <v/>
      </c>
      <c r="OP37" s="517">
        <f t="shared" si="320"/>
        <v>0</v>
      </c>
      <c r="OQ37" s="510" t="str">
        <f t="shared" si="321"/>
        <v/>
      </c>
      <c r="OR37" s="522" t="str">
        <f t="shared" si="422"/>
        <v/>
      </c>
      <c r="OS37" s="510" t="str">
        <f t="shared" si="322"/>
        <v/>
      </c>
      <c r="OT37" s="517">
        <f t="shared" si="323"/>
        <v>0</v>
      </c>
      <c r="OU37" s="510" t="str">
        <f t="shared" si="324"/>
        <v/>
      </c>
      <c r="OV37" s="522" t="str">
        <f t="shared" si="423"/>
        <v/>
      </c>
      <c r="OW37" s="510" t="str">
        <f t="shared" si="325"/>
        <v/>
      </c>
      <c r="OX37" s="517">
        <f t="shared" si="326"/>
        <v>0</v>
      </c>
      <c r="OY37" s="510" t="str">
        <f t="shared" si="327"/>
        <v/>
      </c>
      <c r="OZ37" s="522" t="str">
        <f t="shared" si="424"/>
        <v/>
      </c>
      <c r="PA37" s="510" t="str">
        <f t="shared" si="328"/>
        <v/>
      </c>
      <c r="PB37" s="517">
        <f t="shared" si="329"/>
        <v>0</v>
      </c>
      <c r="PC37" s="510" t="str">
        <f t="shared" si="330"/>
        <v/>
      </c>
      <c r="PD37" s="522" t="str">
        <f t="shared" si="425"/>
        <v/>
      </c>
      <c r="PE37" s="510" t="str">
        <f t="shared" si="331"/>
        <v/>
      </c>
      <c r="PF37" s="517">
        <f t="shared" si="332"/>
        <v>0</v>
      </c>
      <c r="PG37" s="510" t="str">
        <f t="shared" si="333"/>
        <v/>
      </c>
      <c r="PH37" s="522" t="str">
        <f t="shared" si="426"/>
        <v/>
      </c>
      <c r="PI37" s="510" t="str">
        <f t="shared" si="334"/>
        <v/>
      </c>
      <c r="PJ37" s="517">
        <f t="shared" si="335"/>
        <v>0</v>
      </c>
      <c r="PK37" s="510" t="str">
        <f t="shared" si="336"/>
        <v/>
      </c>
      <c r="PL37" s="522" t="str">
        <f t="shared" si="427"/>
        <v/>
      </c>
      <c r="PM37" s="510" t="str">
        <f t="shared" si="337"/>
        <v/>
      </c>
      <c r="PN37" s="517">
        <f t="shared" si="338"/>
        <v>0</v>
      </c>
      <c r="PO37" s="510" t="str">
        <f t="shared" si="339"/>
        <v/>
      </c>
      <c r="PP37" s="522" t="str">
        <f t="shared" si="428"/>
        <v/>
      </c>
      <c r="PQ37" s="510" t="str">
        <f t="shared" si="340"/>
        <v/>
      </c>
      <c r="PR37" s="517">
        <f t="shared" si="341"/>
        <v>0</v>
      </c>
      <c r="PS37" s="510" t="str">
        <f t="shared" si="342"/>
        <v/>
      </c>
      <c r="PT37" s="522" t="str">
        <f t="shared" si="429"/>
        <v/>
      </c>
      <c r="PU37" s="510" t="str">
        <f t="shared" si="343"/>
        <v/>
      </c>
      <c r="PV37" s="517">
        <f t="shared" si="344"/>
        <v>0</v>
      </c>
      <c r="PW37" s="510" t="str">
        <f t="shared" si="345"/>
        <v/>
      </c>
      <c r="PX37" s="522" t="str">
        <f t="shared" si="430"/>
        <v/>
      </c>
      <c r="PY37" s="510" t="str">
        <f t="shared" si="346"/>
        <v/>
      </c>
      <c r="PZ37" s="517">
        <f t="shared" si="347"/>
        <v>0</v>
      </c>
      <c r="QA37" s="510" t="str">
        <f t="shared" si="348"/>
        <v/>
      </c>
      <c r="QB37" s="522" t="str">
        <f t="shared" si="431"/>
        <v/>
      </c>
      <c r="QC37" s="510" t="str">
        <f t="shared" si="349"/>
        <v/>
      </c>
      <c r="QD37" s="517">
        <f t="shared" si="350"/>
        <v>0</v>
      </c>
      <c r="QE37" s="510" t="str">
        <f t="shared" si="351"/>
        <v/>
      </c>
      <c r="QF37" s="522" t="str">
        <f t="shared" si="432"/>
        <v/>
      </c>
      <c r="QG37" s="510" t="str">
        <f t="shared" si="352"/>
        <v/>
      </c>
      <c r="QH37" s="517">
        <f t="shared" si="353"/>
        <v>0</v>
      </c>
    </row>
    <row r="38" spans="1:450" s="3" customFormat="1" ht="18" customHeight="1" thickTop="1" thickBot="1" x14ac:dyDescent="0.35">
      <c r="A38" s="344" t="str">
        <f t="shared" si="8"/>
        <v/>
      </c>
      <c r="B38" s="237" t="str">
        <f t="shared" si="9"/>
        <v/>
      </c>
      <c r="C38" s="307">
        <f t="shared" si="10"/>
        <v>0</v>
      </c>
      <c r="D38" s="307">
        <f t="shared" si="11"/>
        <v>0</v>
      </c>
      <c r="E38" s="287" t="str">
        <f>IF(B38="","",SUM(B$27:B38))</f>
        <v/>
      </c>
      <c r="F38" s="502"/>
      <c r="G38" s="503"/>
      <c r="H38" s="677"/>
      <c r="I38" s="678"/>
      <c r="J38" s="681"/>
      <c r="K38" s="680"/>
      <c r="L38" s="1052" t="str">
        <f>IF('Quadro 2'!G24="","",'Quadro 2'!G24)</f>
        <v/>
      </c>
      <c r="M38" s="1053" t="str">
        <f t="shared" si="94"/>
        <v/>
      </c>
      <c r="N38" s="1054" t="str">
        <f t="shared" si="12"/>
        <v/>
      </c>
      <c r="O38" s="1055"/>
      <c r="P38" s="1056" t="str">
        <f t="shared" si="95"/>
        <v/>
      </c>
      <c r="Q38" s="1057" t="str">
        <f t="shared" si="96"/>
        <v/>
      </c>
      <c r="R38" s="1058" t="str">
        <f t="shared" si="97"/>
        <v/>
      </c>
      <c r="S38" s="505" t="str">
        <f t="shared" si="98"/>
        <v/>
      </c>
      <c r="T38" s="75" t="str">
        <f t="shared" si="13"/>
        <v/>
      </c>
      <c r="U38" s="940"/>
      <c r="V38" s="217" t="str">
        <f t="shared" si="99"/>
        <v/>
      </c>
      <c r="W38" s="217" t="str">
        <f t="shared" si="100"/>
        <v/>
      </c>
      <c r="X38" s="217" t="str">
        <f t="shared" si="101"/>
        <v/>
      </c>
      <c r="Y38" s="506" t="str">
        <f>IF(OR(N38="",N38=0),"",IF(MAX(V38,W38,X38)&gt;'Quadro 1'!$G$23,'Quadro 1'!$G$23,IF(V38&lt;'Quadro 1'!$G$12,'Quadro 1'!$G$12,MIN(Z38,AA38))))</f>
        <v/>
      </c>
      <c r="Z38" s="507">
        <f>IF(MAX(V38,W38,X38)&lt;='Quadro 1'!$G$12,'Quadro 1'!$G$12,IF(MAX(V38,W38,X38)&lt;='Quadro 1'!$G$13,'Quadro 1'!$G$13,IF(MAX(V38,W38,X38)&lt;='Quadro 1'!$G$14,'Quadro 1'!$G$14,IF(MAX(V38,W38,X38)&lt;='Quadro 1'!$G$15,'Quadro 1'!$G$15,IF(MAX(V38,W38,X38)&lt;='Quadro 1'!$G$16,'Quadro 1'!$G$16,IF(MAX(V38,W38,X38)&lt;='Quadro 1'!$G$17,'Quadro 1'!$G$17,""))))))</f>
        <v>27.3</v>
      </c>
      <c r="AA38" s="508">
        <f>IF(MAX(V38,W38,X38)&lt;='Quadro 1'!$G$18,'Quadro 1'!$G$18,IF(MAX(V38,W38,X38)&lt;='Quadro 1'!$G$19,'Quadro 1'!$G$19,IF(MAX(V38,W38,X38)&lt;='Quadro 1'!$G$20,'Quadro 1'!$G$20,IF(MAX(V38,W38,X38)&lt;='Quadro 1'!$G$21,'Quadro 1'!$G$21,IF(MAX(V38,W38,X38)&lt;='Quadro 1'!$G$22,'Quadro 1'!$G$22,IF(MAX(V38,W38,X38)&lt;='Quadro 1'!$G$23,'Quadro 1'!$G$23,'Quadro 1'!$G$23))))))</f>
        <v>105.3</v>
      </c>
      <c r="AB38" s="509" t="str">
        <f>IF(Y38="","",LOOKUP(Y38,'Quadro 1'!$G$9:$G$23,'Quadro 1'!$H$9:$H$23))</f>
        <v/>
      </c>
      <c r="AC38" s="1170" t="str">
        <f>IF(Y38="","",LOOKUP(Y38,'Quadro 1'!$G$9:$G$23,'Quadro 1'!$D$9:$D$23))</f>
        <v/>
      </c>
      <c r="AD38" s="1171" t="str">
        <f>IF(Y38="","",LOOKUP(Y38,'Quadro 1'!$G$9:$G$23,'Quadro 1'!$E$9:$E$23))</f>
        <v/>
      </c>
      <c r="AE38" s="1059" t="str">
        <f t="shared" si="102"/>
        <v/>
      </c>
      <c r="AF38" s="1061" t="str">
        <f t="shared" si="14"/>
        <v/>
      </c>
      <c r="AG38" s="1147" t="str">
        <f t="shared" si="15"/>
        <v/>
      </c>
      <c r="AH38" s="1150" t="str">
        <f t="shared" si="103"/>
        <v/>
      </c>
      <c r="AI38" s="1151" t="str">
        <f t="shared" si="354"/>
        <v/>
      </c>
      <c r="AJ38" s="1055" t="str">
        <f t="shared" si="16"/>
        <v/>
      </c>
      <c r="AK38" s="1064" t="str">
        <f t="shared" si="355"/>
        <v/>
      </c>
      <c r="AL38" s="1190" t="str">
        <f t="shared" si="104"/>
        <v/>
      </c>
      <c r="AM38" s="1191"/>
      <c r="AN38" s="1065" t="str">
        <f t="shared" si="105"/>
        <v/>
      </c>
      <c r="AO38" s="1192" t="str">
        <f t="shared" si="17"/>
        <v/>
      </c>
      <c r="AP38" s="1192"/>
      <c r="AQ38" s="1193"/>
      <c r="AR38" s="901"/>
      <c r="AS38" s="2"/>
      <c r="AT38" s="602">
        <f t="shared" si="18"/>
        <v>0</v>
      </c>
      <c r="AU38" s="243" t="str">
        <f t="shared" si="356"/>
        <v/>
      </c>
      <c r="AV38" s="92" t="str">
        <f t="shared" si="19"/>
        <v/>
      </c>
      <c r="AW38" s="92" t="str">
        <f t="shared" si="20"/>
        <v/>
      </c>
      <c r="AX38" s="92" t="str">
        <f t="shared" si="21"/>
        <v/>
      </c>
      <c r="AY38" s="532" t="str">
        <f t="shared" si="22"/>
        <v/>
      </c>
      <c r="AZ38" s="532" t="str">
        <f t="shared" si="23"/>
        <v/>
      </c>
      <c r="BA38" s="510" t="str">
        <f t="shared" si="24"/>
        <v/>
      </c>
      <c r="BB38" s="88" t="str">
        <f t="shared" si="25"/>
        <v/>
      </c>
      <c r="BC38" s="1060" t="str">
        <f t="shared" si="26"/>
        <v/>
      </c>
      <c r="BD38" s="595" t="str">
        <f t="shared" si="106"/>
        <v/>
      </c>
      <c r="BE38" s="595" t="str">
        <f t="shared" si="107"/>
        <v/>
      </c>
      <c r="BF38" s="74" t="str">
        <f t="shared" si="27"/>
        <v/>
      </c>
      <c r="BG38" s="87" t="str">
        <f t="shared" si="433"/>
        <v/>
      </c>
      <c r="BH38" s="88" t="str">
        <f t="shared" si="28"/>
        <v/>
      </c>
      <c r="BI38" s="89">
        <f t="shared" si="29"/>
        <v>0</v>
      </c>
      <c r="BJ38" s="510" t="str">
        <f t="shared" si="357"/>
        <v/>
      </c>
      <c r="BK38" s="532">
        <f t="shared" si="30"/>
        <v>0</v>
      </c>
      <c r="BL38" s="91">
        <f t="shared" si="108"/>
        <v>0</v>
      </c>
      <c r="BM38" s="91" t="str">
        <f t="shared" si="31"/>
        <v/>
      </c>
      <c r="BN38" s="91" t="str">
        <f t="shared" si="32"/>
        <v/>
      </c>
      <c r="BO38" s="91" t="str">
        <f t="shared" si="33"/>
        <v/>
      </c>
      <c r="BP38" s="91" t="str">
        <f t="shared" si="34"/>
        <v/>
      </c>
      <c r="BQ38" s="91" t="str">
        <f t="shared" si="35"/>
        <v/>
      </c>
      <c r="BR38" s="91" t="str">
        <f t="shared" si="36"/>
        <v/>
      </c>
      <c r="BS38" s="91" t="str">
        <f t="shared" si="37"/>
        <v/>
      </c>
      <c r="BT38" s="91" t="str">
        <f t="shared" si="38"/>
        <v/>
      </c>
      <c r="BU38" s="91" t="str">
        <f t="shared" si="39"/>
        <v/>
      </c>
      <c r="BV38" s="91" t="str">
        <f t="shared" si="40"/>
        <v/>
      </c>
      <c r="BW38" s="91" t="str">
        <f t="shared" si="41"/>
        <v/>
      </c>
      <c r="BX38" s="91" t="str">
        <f t="shared" si="42"/>
        <v/>
      </c>
      <c r="BY38" s="91" t="str">
        <f t="shared" si="43"/>
        <v/>
      </c>
      <c r="BZ38" s="91" t="str">
        <f t="shared" si="44"/>
        <v/>
      </c>
      <c r="CA38" s="91" t="str">
        <f t="shared" si="45"/>
        <v/>
      </c>
      <c r="CB38" s="91" t="str">
        <f t="shared" si="46"/>
        <v/>
      </c>
      <c r="CC38" s="91" t="str">
        <f t="shared" si="47"/>
        <v/>
      </c>
      <c r="CD38" s="91" t="str">
        <f t="shared" si="48"/>
        <v/>
      </c>
      <c r="CE38" s="91" t="str">
        <f t="shared" si="49"/>
        <v/>
      </c>
      <c r="CF38" s="91" t="str">
        <f t="shared" si="50"/>
        <v/>
      </c>
      <c r="CG38" s="91" t="str">
        <f t="shared" si="109"/>
        <v/>
      </c>
      <c r="CH38" s="91" t="str">
        <f t="shared" si="110"/>
        <v/>
      </c>
      <c r="CI38" s="91" t="str">
        <f t="shared" si="111"/>
        <v/>
      </c>
      <c r="CJ38" s="91" t="str">
        <f t="shared" si="112"/>
        <v/>
      </c>
      <c r="CK38" s="91" t="str">
        <f t="shared" si="113"/>
        <v/>
      </c>
      <c r="CL38" s="91" t="str">
        <f t="shared" si="114"/>
        <v/>
      </c>
      <c r="CM38" s="91" t="str">
        <f t="shared" si="115"/>
        <v/>
      </c>
      <c r="CN38" s="91" t="str">
        <f t="shared" si="116"/>
        <v/>
      </c>
      <c r="CO38" s="91" t="str">
        <f t="shared" si="117"/>
        <v/>
      </c>
      <c r="CP38" s="91" t="str">
        <f t="shared" si="118"/>
        <v/>
      </c>
      <c r="CQ38" s="91" t="str">
        <f t="shared" si="119"/>
        <v/>
      </c>
      <c r="CR38" s="91" t="str">
        <f t="shared" si="120"/>
        <v/>
      </c>
      <c r="CS38" s="91" t="str">
        <f t="shared" si="121"/>
        <v/>
      </c>
      <c r="CT38" s="91" t="str">
        <f t="shared" si="122"/>
        <v/>
      </c>
      <c r="CU38" s="91" t="str">
        <f t="shared" si="123"/>
        <v/>
      </c>
      <c r="CV38" s="91" t="str">
        <f t="shared" si="124"/>
        <v/>
      </c>
      <c r="CW38" s="91" t="str">
        <f t="shared" si="125"/>
        <v/>
      </c>
      <c r="CX38" s="91" t="str">
        <f t="shared" si="126"/>
        <v/>
      </c>
      <c r="CY38" s="91" t="str">
        <f t="shared" si="127"/>
        <v/>
      </c>
      <c r="CZ38" s="91" t="str">
        <f t="shared" si="128"/>
        <v/>
      </c>
      <c r="DA38" s="91" t="str">
        <f t="shared" si="129"/>
        <v/>
      </c>
      <c r="DB38" s="91" t="str">
        <f t="shared" si="130"/>
        <v/>
      </c>
      <c r="DC38" s="91" t="str">
        <f t="shared" si="131"/>
        <v/>
      </c>
      <c r="DD38" s="91" t="str">
        <f t="shared" si="132"/>
        <v/>
      </c>
      <c r="DE38" s="91" t="str">
        <f t="shared" si="133"/>
        <v/>
      </c>
      <c r="DF38" s="91" t="str">
        <f t="shared" si="134"/>
        <v/>
      </c>
      <c r="DG38" s="91" t="str">
        <f t="shared" si="135"/>
        <v/>
      </c>
      <c r="DH38" s="91" t="str">
        <f t="shared" si="136"/>
        <v/>
      </c>
      <c r="DI38" s="91" t="str">
        <f t="shared" si="137"/>
        <v/>
      </c>
      <c r="DJ38" s="91" t="str">
        <f t="shared" si="138"/>
        <v/>
      </c>
      <c r="DK38" s="91" t="str">
        <f t="shared" si="139"/>
        <v/>
      </c>
      <c r="DL38" s="91" t="str">
        <f t="shared" si="140"/>
        <v/>
      </c>
      <c r="DM38" s="91" t="str">
        <f t="shared" si="141"/>
        <v/>
      </c>
      <c r="DN38" s="91" t="str">
        <f t="shared" si="142"/>
        <v/>
      </c>
      <c r="DO38" s="91" t="str">
        <f t="shared" si="143"/>
        <v/>
      </c>
      <c r="DP38" s="91" t="str">
        <f t="shared" si="144"/>
        <v/>
      </c>
      <c r="DQ38" s="91" t="str">
        <f t="shared" si="145"/>
        <v/>
      </c>
      <c r="DR38" s="91" t="str">
        <f t="shared" si="146"/>
        <v/>
      </c>
      <c r="DS38" s="91" t="str">
        <f t="shared" si="147"/>
        <v/>
      </c>
      <c r="DT38" s="91" t="str">
        <f t="shared" si="148"/>
        <v/>
      </c>
      <c r="DU38" s="236" t="str">
        <f t="shared" si="149"/>
        <v/>
      </c>
      <c r="DV38" s="660" t="str">
        <f t="shared" si="150"/>
        <v>0</v>
      </c>
      <c r="DW38" s="659">
        <f t="shared" si="151"/>
        <v>0</v>
      </c>
      <c r="DX38" s="236" t="str">
        <f t="shared" si="358"/>
        <v>NA</v>
      </c>
      <c r="DY38" s="236" t="str">
        <f t="shared" si="359"/>
        <v/>
      </c>
      <c r="DZ38" s="236" t="str">
        <f t="shared" si="360"/>
        <v/>
      </c>
      <c r="EA38" s="659" t="str">
        <f t="shared" si="152"/>
        <v/>
      </c>
      <c r="EB38" s="594">
        <v>12</v>
      </c>
      <c r="EC38" s="816" t="str">
        <f t="shared" si="361"/>
        <v/>
      </c>
      <c r="ED38" s="817" t="str">
        <f t="shared" si="362"/>
        <v/>
      </c>
      <c r="EE38" s="818" t="str">
        <f t="shared" si="153"/>
        <v/>
      </c>
      <c r="EF38" s="819" t="str">
        <f t="shared" si="51"/>
        <v/>
      </c>
      <c r="EG38" s="595" t="str">
        <f t="shared" si="154"/>
        <v/>
      </c>
      <c r="EH38" s="595" t="str">
        <f t="shared" si="155"/>
        <v/>
      </c>
      <c r="EI38" s="651" t="str">
        <f t="shared" si="363"/>
        <v/>
      </c>
      <c r="EJ38" s="528" t="str">
        <f t="shared" si="156"/>
        <v/>
      </c>
      <c r="EK38" s="236" t="str">
        <f t="shared" si="364"/>
        <v/>
      </c>
      <c r="EL38" s="528" t="str">
        <f t="shared" si="157"/>
        <v/>
      </c>
      <c r="EM38" s="771" t="str">
        <f t="shared" si="158"/>
        <v/>
      </c>
      <c r="EN38" s="90" t="str">
        <f t="shared" si="159"/>
        <v/>
      </c>
      <c r="EO38" s="90" t="str">
        <f t="shared" si="160"/>
        <v/>
      </c>
      <c r="EP38" s="90" t="str">
        <f t="shared" si="161"/>
        <v/>
      </c>
      <c r="EQ38" s="90" t="str">
        <f t="shared" si="162"/>
        <v/>
      </c>
      <c r="ER38" s="90" t="str">
        <f t="shared" si="163"/>
        <v/>
      </c>
      <c r="ES38" s="90" t="str">
        <f t="shared" si="164"/>
        <v/>
      </c>
      <c r="ET38" s="90" t="str">
        <f t="shared" si="165"/>
        <v/>
      </c>
      <c r="EU38" s="90" t="str">
        <f t="shared" si="166"/>
        <v/>
      </c>
      <c r="EV38" s="90" t="str">
        <f t="shared" si="167"/>
        <v/>
      </c>
      <c r="EW38" s="90" t="str">
        <f t="shared" si="168"/>
        <v/>
      </c>
      <c r="EX38" s="90" t="str">
        <f t="shared" si="169"/>
        <v/>
      </c>
      <c r="EY38" s="90" t="str">
        <f t="shared" si="170"/>
        <v/>
      </c>
      <c r="EZ38" s="90" t="str">
        <f t="shared" si="171"/>
        <v/>
      </c>
      <c r="FA38" s="90" t="str">
        <f t="shared" si="172"/>
        <v/>
      </c>
      <c r="FB38" s="90" t="str">
        <f t="shared" si="173"/>
        <v/>
      </c>
      <c r="FC38" s="90" t="str">
        <f t="shared" si="174"/>
        <v/>
      </c>
      <c r="FD38" s="90" t="str">
        <f t="shared" si="175"/>
        <v/>
      </c>
      <c r="FE38" s="90" t="str">
        <f t="shared" si="176"/>
        <v/>
      </c>
      <c r="FF38" s="90" t="str">
        <f t="shared" si="177"/>
        <v/>
      </c>
      <c r="FG38" s="90" t="str">
        <f t="shared" si="52"/>
        <v/>
      </c>
      <c r="FH38" s="90" t="str">
        <f t="shared" si="53"/>
        <v/>
      </c>
      <c r="FI38" s="90" t="str">
        <f t="shared" si="54"/>
        <v/>
      </c>
      <c r="FJ38" s="90" t="str">
        <f t="shared" si="55"/>
        <v/>
      </c>
      <c r="FK38" s="90" t="str">
        <f t="shared" si="56"/>
        <v/>
      </c>
      <c r="FL38" s="90" t="str">
        <f t="shared" si="57"/>
        <v/>
      </c>
      <c r="FM38" s="90" t="str">
        <f t="shared" si="58"/>
        <v/>
      </c>
      <c r="FN38" s="90" t="str">
        <f t="shared" si="59"/>
        <v/>
      </c>
      <c r="FO38" s="90" t="str">
        <f t="shared" si="60"/>
        <v/>
      </c>
      <c r="FP38" s="90" t="str">
        <f t="shared" si="61"/>
        <v/>
      </c>
      <c r="FQ38" s="90" t="str">
        <f t="shared" si="62"/>
        <v/>
      </c>
      <c r="FR38" s="90" t="str">
        <f t="shared" si="63"/>
        <v/>
      </c>
      <c r="FS38" s="90" t="str">
        <f t="shared" si="64"/>
        <v/>
      </c>
      <c r="FT38" s="90" t="str">
        <f t="shared" si="65"/>
        <v/>
      </c>
      <c r="FU38" s="90" t="str">
        <f t="shared" si="66"/>
        <v/>
      </c>
      <c r="FV38" s="90" t="str">
        <f t="shared" si="67"/>
        <v/>
      </c>
      <c r="FW38" s="90" t="str">
        <f t="shared" si="68"/>
        <v/>
      </c>
      <c r="FX38" s="90" t="str">
        <f t="shared" si="69"/>
        <v/>
      </c>
      <c r="FY38" s="90" t="str">
        <f t="shared" si="70"/>
        <v/>
      </c>
      <c r="FZ38" s="90" t="str">
        <f t="shared" si="71"/>
        <v/>
      </c>
      <c r="GA38" s="90" t="str">
        <f t="shared" si="72"/>
        <v/>
      </c>
      <c r="GB38" s="90" t="str">
        <f t="shared" si="73"/>
        <v/>
      </c>
      <c r="GC38" s="90" t="str">
        <f t="shared" si="74"/>
        <v/>
      </c>
      <c r="GD38" s="90" t="str">
        <f t="shared" si="75"/>
        <v/>
      </c>
      <c r="GE38" s="90" t="str">
        <f t="shared" si="76"/>
        <v/>
      </c>
      <c r="GF38" s="90" t="str">
        <f t="shared" si="77"/>
        <v/>
      </c>
      <c r="GG38" s="90" t="str">
        <f t="shared" si="78"/>
        <v/>
      </c>
      <c r="GH38" s="90" t="str">
        <f t="shared" si="79"/>
        <v/>
      </c>
      <c r="GI38" s="90" t="str">
        <f t="shared" si="80"/>
        <v/>
      </c>
      <c r="GJ38" s="90" t="str">
        <f t="shared" si="81"/>
        <v/>
      </c>
      <c r="GK38" s="90" t="str">
        <f t="shared" si="82"/>
        <v/>
      </c>
      <c r="GL38" s="90" t="str">
        <f t="shared" si="83"/>
        <v/>
      </c>
      <c r="GM38" s="90" t="str">
        <f t="shared" si="84"/>
        <v/>
      </c>
      <c r="GN38" s="90" t="str">
        <f t="shared" si="85"/>
        <v/>
      </c>
      <c r="GO38" s="90" t="str">
        <f t="shared" si="86"/>
        <v/>
      </c>
      <c r="GP38" s="90" t="str">
        <f t="shared" si="87"/>
        <v/>
      </c>
      <c r="GQ38" s="90" t="str">
        <f t="shared" si="88"/>
        <v/>
      </c>
      <c r="GR38" s="90" t="str">
        <f t="shared" si="89"/>
        <v/>
      </c>
      <c r="GS38" s="90" t="str">
        <f t="shared" si="90"/>
        <v/>
      </c>
      <c r="GT38" s="90" t="str">
        <f t="shared" si="91"/>
        <v/>
      </c>
      <c r="GU38" s="594">
        <v>12</v>
      </c>
      <c r="GV38" s="137" t="str">
        <f t="shared" si="435"/>
        <v/>
      </c>
      <c r="GW38" s="138" t="str">
        <f t="shared" si="436"/>
        <v/>
      </c>
      <c r="GX38" s="81" t="str">
        <f t="shared" si="367"/>
        <v/>
      </c>
      <c r="GY38" s="138" t="str">
        <f t="shared" si="368"/>
        <v/>
      </c>
      <c r="GZ38" s="15">
        <f t="shared" si="369"/>
        <v>0</v>
      </c>
      <c r="HA38" s="81" t="str">
        <f t="shared" si="370"/>
        <v/>
      </c>
      <c r="HB38" s="127" t="str">
        <f t="shared" ref="HB38:HB86" si="437">IF(HA38="","",1)</f>
        <v/>
      </c>
      <c r="HC38" s="15">
        <f t="shared" si="178"/>
        <v>0</v>
      </c>
      <c r="HD38" s="582">
        <f t="shared" si="434"/>
        <v>0</v>
      </c>
      <c r="HE38" s="577">
        <f t="shared" si="92"/>
        <v>0</v>
      </c>
      <c r="HF38" s="566">
        <f t="shared" si="93"/>
        <v>0</v>
      </c>
      <c r="HG38" s="16">
        <f t="shared" si="179"/>
        <v>0</v>
      </c>
      <c r="HH38" s="17" t="str">
        <f t="shared" si="372"/>
        <v/>
      </c>
      <c r="HI38" s="510" t="str">
        <f t="shared" si="373"/>
        <v/>
      </c>
      <c r="HJ38" s="517">
        <f t="shared" si="374"/>
        <v>0</v>
      </c>
      <c r="HK38" s="510" t="str">
        <f t="shared" si="180"/>
        <v/>
      </c>
      <c r="HL38" s="522" t="str">
        <f t="shared" si="375"/>
        <v/>
      </c>
      <c r="HM38" s="510" t="str">
        <f t="shared" si="181"/>
        <v/>
      </c>
      <c r="HN38" s="517">
        <f t="shared" si="182"/>
        <v>0</v>
      </c>
      <c r="HO38" s="510" t="str">
        <f t="shared" si="183"/>
        <v/>
      </c>
      <c r="HP38" s="522" t="str">
        <f t="shared" si="376"/>
        <v/>
      </c>
      <c r="HQ38" s="510" t="str">
        <f t="shared" si="184"/>
        <v/>
      </c>
      <c r="HR38" s="517">
        <f t="shared" si="185"/>
        <v>0</v>
      </c>
      <c r="HS38" s="510" t="str">
        <f t="shared" si="186"/>
        <v/>
      </c>
      <c r="HT38" s="522" t="str">
        <f t="shared" si="377"/>
        <v/>
      </c>
      <c r="HU38" s="510" t="str">
        <f t="shared" si="187"/>
        <v/>
      </c>
      <c r="HV38" s="517">
        <f t="shared" si="188"/>
        <v>0</v>
      </c>
      <c r="HW38" s="510" t="str">
        <f t="shared" si="189"/>
        <v/>
      </c>
      <c r="HX38" s="522" t="str">
        <f t="shared" si="378"/>
        <v/>
      </c>
      <c r="HY38" s="510" t="str">
        <f t="shared" si="190"/>
        <v/>
      </c>
      <c r="HZ38" s="517">
        <f t="shared" si="191"/>
        <v>0</v>
      </c>
      <c r="IA38" s="510" t="str">
        <f t="shared" si="192"/>
        <v/>
      </c>
      <c r="IB38" s="522" t="str">
        <f t="shared" si="379"/>
        <v/>
      </c>
      <c r="IC38" s="510" t="str">
        <f t="shared" si="193"/>
        <v/>
      </c>
      <c r="ID38" s="517">
        <f t="shared" si="194"/>
        <v>0</v>
      </c>
      <c r="IE38" s="510" t="str">
        <f t="shared" si="195"/>
        <v/>
      </c>
      <c r="IF38" s="522" t="str">
        <f t="shared" si="380"/>
        <v/>
      </c>
      <c r="IG38" s="510" t="str">
        <f t="shared" si="196"/>
        <v/>
      </c>
      <c r="IH38" s="517">
        <f t="shared" si="197"/>
        <v>0</v>
      </c>
      <c r="II38" s="510" t="str">
        <f t="shared" si="198"/>
        <v/>
      </c>
      <c r="IJ38" s="522" t="str">
        <f t="shared" si="381"/>
        <v/>
      </c>
      <c r="IK38" s="510" t="str">
        <f t="shared" si="199"/>
        <v/>
      </c>
      <c r="IL38" s="517">
        <f t="shared" si="200"/>
        <v>0</v>
      </c>
      <c r="IM38" s="510" t="str">
        <f t="shared" si="201"/>
        <v/>
      </c>
      <c r="IN38" s="522" t="str">
        <f t="shared" si="382"/>
        <v/>
      </c>
      <c r="IO38" s="510" t="str">
        <f t="shared" si="202"/>
        <v/>
      </c>
      <c r="IP38" s="517">
        <f t="shared" si="203"/>
        <v>0</v>
      </c>
      <c r="IQ38" s="510" t="str">
        <f t="shared" si="204"/>
        <v/>
      </c>
      <c r="IR38" s="522" t="str">
        <f t="shared" si="383"/>
        <v/>
      </c>
      <c r="IS38" s="510" t="str">
        <f t="shared" si="205"/>
        <v/>
      </c>
      <c r="IT38" s="517">
        <f t="shared" si="206"/>
        <v>0</v>
      </c>
      <c r="IU38" s="510" t="str">
        <f t="shared" si="207"/>
        <v/>
      </c>
      <c r="IV38" s="522" t="str">
        <f t="shared" si="384"/>
        <v/>
      </c>
      <c r="IW38" s="510" t="str">
        <f t="shared" si="208"/>
        <v/>
      </c>
      <c r="IX38" s="517">
        <f t="shared" si="209"/>
        <v>0</v>
      </c>
      <c r="IY38" s="510" t="str">
        <f t="shared" si="210"/>
        <v/>
      </c>
      <c r="IZ38" s="522" t="str">
        <f t="shared" si="385"/>
        <v/>
      </c>
      <c r="JA38" s="510" t="str">
        <f t="shared" si="211"/>
        <v/>
      </c>
      <c r="JB38" s="517">
        <f t="shared" si="212"/>
        <v>0</v>
      </c>
      <c r="JC38" s="510" t="str">
        <f t="shared" si="213"/>
        <v/>
      </c>
      <c r="JD38" s="522" t="str">
        <f t="shared" si="386"/>
        <v/>
      </c>
      <c r="JE38" s="510" t="str">
        <f t="shared" si="214"/>
        <v/>
      </c>
      <c r="JF38" s="517">
        <f t="shared" si="215"/>
        <v>0</v>
      </c>
      <c r="JG38" s="510" t="str">
        <f t="shared" si="216"/>
        <v/>
      </c>
      <c r="JH38" s="522" t="str">
        <f t="shared" si="387"/>
        <v/>
      </c>
      <c r="JI38" s="510" t="str">
        <f t="shared" si="217"/>
        <v/>
      </c>
      <c r="JJ38" s="517">
        <f t="shared" si="218"/>
        <v>0</v>
      </c>
      <c r="JK38" s="510" t="str">
        <f t="shared" si="219"/>
        <v/>
      </c>
      <c r="JL38" s="522" t="str">
        <f t="shared" si="388"/>
        <v/>
      </c>
      <c r="JM38" s="510" t="str">
        <f t="shared" si="220"/>
        <v/>
      </c>
      <c r="JN38" s="517">
        <f t="shared" si="221"/>
        <v>0</v>
      </c>
      <c r="JO38" s="510" t="str">
        <f t="shared" si="222"/>
        <v/>
      </c>
      <c r="JP38" s="522" t="str">
        <f t="shared" si="389"/>
        <v/>
      </c>
      <c r="JQ38" s="510" t="str">
        <f t="shared" si="223"/>
        <v/>
      </c>
      <c r="JR38" s="517">
        <f t="shared" si="224"/>
        <v>0</v>
      </c>
      <c r="JS38" s="510" t="str">
        <f t="shared" si="225"/>
        <v/>
      </c>
      <c r="JT38" s="522" t="str">
        <f t="shared" si="390"/>
        <v/>
      </c>
      <c r="JU38" s="510" t="str">
        <f t="shared" si="226"/>
        <v/>
      </c>
      <c r="JV38" s="517">
        <f t="shared" si="227"/>
        <v>0</v>
      </c>
      <c r="JW38" s="510" t="str">
        <f t="shared" si="228"/>
        <v/>
      </c>
      <c r="JX38" s="522" t="str">
        <f t="shared" si="391"/>
        <v/>
      </c>
      <c r="JY38" s="510" t="str">
        <f t="shared" si="229"/>
        <v/>
      </c>
      <c r="JZ38" s="517">
        <f t="shared" si="230"/>
        <v>0</v>
      </c>
      <c r="KA38" s="510" t="str">
        <f t="shared" si="231"/>
        <v/>
      </c>
      <c r="KB38" s="522" t="str">
        <f t="shared" si="392"/>
        <v/>
      </c>
      <c r="KC38" s="510" t="str">
        <f t="shared" si="232"/>
        <v/>
      </c>
      <c r="KD38" s="517">
        <f t="shared" si="233"/>
        <v>0</v>
      </c>
      <c r="KE38" s="510" t="str">
        <f t="shared" si="234"/>
        <v/>
      </c>
      <c r="KF38" s="522" t="str">
        <f t="shared" si="393"/>
        <v/>
      </c>
      <c r="KG38" s="510" t="str">
        <f t="shared" si="235"/>
        <v/>
      </c>
      <c r="KH38" s="517">
        <f t="shared" si="236"/>
        <v>0</v>
      </c>
      <c r="KI38" s="510" t="str">
        <f t="shared" si="237"/>
        <v/>
      </c>
      <c r="KJ38" s="522" t="str">
        <f t="shared" si="394"/>
        <v/>
      </c>
      <c r="KK38" s="510" t="str">
        <f t="shared" si="238"/>
        <v/>
      </c>
      <c r="KL38" s="517">
        <f t="shared" si="239"/>
        <v>0</v>
      </c>
      <c r="KM38" s="510" t="str">
        <f t="shared" si="240"/>
        <v/>
      </c>
      <c r="KN38" s="522" t="str">
        <f t="shared" si="395"/>
        <v/>
      </c>
      <c r="KO38" s="510" t="str">
        <f t="shared" si="241"/>
        <v/>
      </c>
      <c r="KP38" s="517">
        <f t="shared" si="242"/>
        <v>0</v>
      </c>
      <c r="KQ38" s="510" t="str">
        <f t="shared" si="243"/>
        <v/>
      </c>
      <c r="KR38" s="522" t="str">
        <f t="shared" si="396"/>
        <v/>
      </c>
      <c r="KS38" s="510" t="str">
        <f t="shared" si="244"/>
        <v/>
      </c>
      <c r="KT38" s="517">
        <f t="shared" si="245"/>
        <v>0</v>
      </c>
      <c r="KU38" s="510" t="str">
        <f t="shared" si="246"/>
        <v/>
      </c>
      <c r="KV38" s="522" t="str">
        <f t="shared" si="397"/>
        <v/>
      </c>
      <c r="KW38" s="510" t="str">
        <f t="shared" si="247"/>
        <v/>
      </c>
      <c r="KX38" s="517">
        <f t="shared" si="248"/>
        <v>0</v>
      </c>
      <c r="KY38" s="510" t="str">
        <f t="shared" si="249"/>
        <v/>
      </c>
      <c r="KZ38" s="522" t="str">
        <f t="shared" si="398"/>
        <v/>
      </c>
      <c r="LA38" s="510" t="str">
        <f t="shared" si="250"/>
        <v/>
      </c>
      <c r="LB38" s="517">
        <f t="shared" si="251"/>
        <v>0</v>
      </c>
      <c r="LC38" s="510" t="str">
        <f t="shared" si="252"/>
        <v/>
      </c>
      <c r="LD38" s="522" t="str">
        <f t="shared" si="399"/>
        <v/>
      </c>
      <c r="LE38" s="510" t="str">
        <f t="shared" si="253"/>
        <v/>
      </c>
      <c r="LF38" s="517">
        <f t="shared" si="254"/>
        <v>0</v>
      </c>
      <c r="LG38" s="510" t="str">
        <f t="shared" si="255"/>
        <v/>
      </c>
      <c r="LH38" s="522" t="str">
        <f t="shared" si="400"/>
        <v/>
      </c>
      <c r="LI38" s="510" t="str">
        <f t="shared" si="256"/>
        <v/>
      </c>
      <c r="LJ38" s="517">
        <f t="shared" si="257"/>
        <v>0</v>
      </c>
      <c r="LK38" s="510" t="str">
        <f t="shared" si="258"/>
        <v/>
      </c>
      <c r="LL38" s="522" t="str">
        <f t="shared" si="401"/>
        <v/>
      </c>
      <c r="LM38" s="510" t="str">
        <f t="shared" si="259"/>
        <v/>
      </c>
      <c r="LN38" s="517">
        <f t="shared" si="260"/>
        <v>0</v>
      </c>
      <c r="LO38" s="510" t="str">
        <f t="shared" si="261"/>
        <v/>
      </c>
      <c r="LP38" s="522" t="str">
        <f t="shared" si="402"/>
        <v/>
      </c>
      <c r="LQ38" s="510" t="str">
        <f t="shared" si="262"/>
        <v/>
      </c>
      <c r="LR38" s="517">
        <f t="shared" si="263"/>
        <v>0</v>
      </c>
      <c r="LS38" s="510" t="str">
        <f t="shared" si="264"/>
        <v/>
      </c>
      <c r="LT38" s="522" t="str">
        <f t="shared" si="403"/>
        <v/>
      </c>
      <c r="LU38" s="510" t="str">
        <f t="shared" si="265"/>
        <v/>
      </c>
      <c r="LV38" s="517">
        <f t="shared" si="266"/>
        <v>0</v>
      </c>
      <c r="LW38" s="510" t="str">
        <f t="shared" si="267"/>
        <v/>
      </c>
      <c r="LX38" s="522" t="str">
        <f t="shared" si="404"/>
        <v/>
      </c>
      <c r="LY38" s="510" t="str">
        <f t="shared" si="268"/>
        <v/>
      </c>
      <c r="LZ38" s="517">
        <f t="shared" si="269"/>
        <v>0</v>
      </c>
      <c r="MA38" s="510" t="str">
        <f t="shared" si="270"/>
        <v/>
      </c>
      <c r="MB38" s="522" t="str">
        <f t="shared" si="405"/>
        <v/>
      </c>
      <c r="MC38" s="510" t="str">
        <f t="shared" si="271"/>
        <v/>
      </c>
      <c r="MD38" s="517">
        <f t="shared" si="272"/>
        <v>0</v>
      </c>
      <c r="ME38" s="510" t="str">
        <f t="shared" si="273"/>
        <v/>
      </c>
      <c r="MF38" s="522" t="str">
        <f t="shared" si="406"/>
        <v/>
      </c>
      <c r="MG38" s="510" t="str">
        <f t="shared" si="274"/>
        <v/>
      </c>
      <c r="MH38" s="517">
        <f t="shared" si="275"/>
        <v>0</v>
      </c>
      <c r="MI38" s="510" t="str">
        <f t="shared" si="276"/>
        <v/>
      </c>
      <c r="MJ38" s="522" t="str">
        <f t="shared" si="407"/>
        <v/>
      </c>
      <c r="MK38" s="510" t="str">
        <f t="shared" si="277"/>
        <v/>
      </c>
      <c r="ML38" s="517">
        <f t="shared" si="278"/>
        <v>0</v>
      </c>
      <c r="MM38" s="510" t="str">
        <f t="shared" si="279"/>
        <v/>
      </c>
      <c r="MN38" s="522" t="str">
        <f t="shared" si="408"/>
        <v/>
      </c>
      <c r="MO38" s="510" t="str">
        <f t="shared" si="280"/>
        <v/>
      </c>
      <c r="MP38" s="517">
        <f t="shared" si="281"/>
        <v>0</v>
      </c>
      <c r="MQ38" s="510" t="str">
        <f t="shared" si="282"/>
        <v/>
      </c>
      <c r="MR38" s="522" t="str">
        <f t="shared" si="409"/>
        <v/>
      </c>
      <c r="MS38" s="510" t="str">
        <f t="shared" si="283"/>
        <v/>
      </c>
      <c r="MT38" s="517">
        <f t="shared" si="284"/>
        <v>0</v>
      </c>
      <c r="MU38" s="510" t="str">
        <f t="shared" si="285"/>
        <v/>
      </c>
      <c r="MV38" s="522" t="str">
        <f t="shared" si="410"/>
        <v/>
      </c>
      <c r="MW38" s="510" t="str">
        <f t="shared" si="286"/>
        <v/>
      </c>
      <c r="MX38" s="517">
        <f t="shared" si="287"/>
        <v>0</v>
      </c>
      <c r="MY38" s="510" t="str">
        <f t="shared" si="288"/>
        <v/>
      </c>
      <c r="MZ38" s="522" t="str">
        <f t="shared" si="411"/>
        <v/>
      </c>
      <c r="NA38" s="510" t="str">
        <f t="shared" si="289"/>
        <v/>
      </c>
      <c r="NB38" s="517">
        <f t="shared" si="290"/>
        <v>0</v>
      </c>
      <c r="NC38" s="510" t="str">
        <f t="shared" si="291"/>
        <v/>
      </c>
      <c r="ND38" s="522" t="str">
        <f t="shared" si="412"/>
        <v/>
      </c>
      <c r="NE38" s="510" t="str">
        <f t="shared" si="292"/>
        <v/>
      </c>
      <c r="NF38" s="517">
        <f t="shared" si="293"/>
        <v>0</v>
      </c>
      <c r="NG38" s="510" t="str">
        <f t="shared" si="294"/>
        <v/>
      </c>
      <c r="NH38" s="522" t="str">
        <f t="shared" si="413"/>
        <v/>
      </c>
      <c r="NI38" s="510" t="str">
        <f t="shared" si="295"/>
        <v/>
      </c>
      <c r="NJ38" s="517">
        <f t="shared" si="296"/>
        <v>0</v>
      </c>
      <c r="NK38" s="510" t="str">
        <f t="shared" si="297"/>
        <v/>
      </c>
      <c r="NL38" s="522" t="str">
        <f t="shared" si="414"/>
        <v/>
      </c>
      <c r="NM38" s="510" t="str">
        <f t="shared" si="298"/>
        <v/>
      </c>
      <c r="NN38" s="517">
        <f t="shared" si="299"/>
        <v>0</v>
      </c>
      <c r="NO38" s="510" t="str">
        <f t="shared" si="300"/>
        <v/>
      </c>
      <c r="NP38" s="522" t="str">
        <f t="shared" si="415"/>
        <v/>
      </c>
      <c r="NQ38" s="510" t="str">
        <f t="shared" si="301"/>
        <v/>
      </c>
      <c r="NR38" s="517">
        <f t="shared" si="302"/>
        <v>0</v>
      </c>
      <c r="NS38" s="510" t="str">
        <f t="shared" si="303"/>
        <v/>
      </c>
      <c r="NT38" s="522" t="str">
        <f t="shared" si="416"/>
        <v/>
      </c>
      <c r="NU38" s="510" t="str">
        <f t="shared" si="304"/>
        <v/>
      </c>
      <c r="NV38" s="517">
        <f t="shared" si="305"/>
        <v>0</v>
      </c>
      <c r="NW38" s="510" t="str">
        <f t="shared" si="306"/>
        <v/>
      </c>
      <c r="NX38" s="522" t="str">
        <f t="shared" si="417"/>
        <v/>
      </c>
      <c r="NY38" s="510" t="str">
        <f t="shared" si="307"/>
        <v/>
      </c>
      <c r="NZ38" s="517">
        <f t="shared" si="308"/>
        <v>0</v>
      </c>
      <c r="OA38" s="510" t="str">
        <f t="shared" si="309"/>
        <v/>
      </c>
      <c r="OB38" s="522" t="str">
        <f t="shared" si="418"/>
        <v/>
      </c>
      <c r="OC38" s="510" t="str">
        <f t="shared" si="310"/>
        <v/>
      </c>
      <c r="OD38" s="517">
        <f t="shared" si="311"/>
        <v>0</v>
      </c>
      <c r="OE38" s="510" t="str">
        <f t="shared" si="312"/>
        <v/>
      </c>
      <c r="OF38" s="522" t="str">
        <f t="shared" si="419"/>
        <v/>
      </c>
      <c r="OG38" s="510" t="str">
        <f t="shared" si="313"/>
        <v/>
      </c>
      <c r="OH38" s="517">
        <f t="shared" si="314"/>
        <v>0</v>
      </c>
      <c r="OI38" s="510" t="str">
        <f t="shared" si="315"/>
        <v/>
      </c>
      <c r="OJ38" s="522" t="str">
        <f t="shared" si="420"/>
        <v/>
      </c>
      <c r="OK38" s="510" t="str">
        <f t="shared" si="316"/>
        <v/>
      </c>
      <c r="OL38" s="517">
        <f t="shared" si="317"/>
        <v>0</v>
      </c>
      <c r="OM38" s="510" t="str">
        <f t="shared" si="318"/>
        <v/>
      </c>
      <c r="ON38" s="522" t="str">
        <f t="shared" si="421"/>
        <v/>
      </c>
      <c r="OO38" s="510" t="str">
        <f t="shared" si="319"/>
        <v/>
      </c>
      <c r="OP38" s="517">
        <f t="shared" si="320"/>
        <v>0</v>
      </c>
      <c r="OQ38" s="510" t="str">
        <f t="shared" si="321"/>
        <v/>
      </c>
      <c r="OR38" s="522" t="str">
        <f t="shared" si="422"/>
        <v/>
      </c>
      <c r="OS38" s="510" t="str">
        <f t="shared" si="322"/>
        <v/>
      </c>
      <c r="OT38" s="517">
        <f t="shared" si="323"/>
        <v>0</v>
      </c>
      <c r="OU38" s="510" t="str">
        <f t="shared" si="324"/>
        <v/>
      </c>
      <c r="OV38" s="522" t="str">
        <f t="shared" si="423"/>
        <v/>
      </c>
      <c r="OW38" s="510" t="str">
        <f t="shared" si="325"/>
        <v/>
      </c>
      <c r="OX38" s="517">
        <f t="shared" si="326"/>
        <v>0</v>
      </c>
      <c r="OY38" s="510" t="str">
        <f t="shared" si="327"/>
        <v/>
      </c>
      <c r="OZ38" s="522" t="str">
        <f t="shared" si="424"/>
        <v/>
      </c>
      <c r="PA38" s="510" t="str">
        <f t="shared" si="328"/>
        <v/>
      </c>
      <c r="PB38" s="517">
        <f t="shared" si="329"/>
        <v>0</v>
      </c>
      <c r="PC38" s="510" t="str">
        <f t="shared" si="330"/>
        <v/>
      </c>
      <c r="PD38" s="522" t="str">
        <f t="shared" si="425"/>
        <v/>
      </c>
      <c r="PE38" s="510" t="str">
        <f t="shared" si="331"/>
        <v/>
      </c>
      <c r="PF38" s="517">
        <f t="shared" si="332"/>
        <v>0</v>
      </c>
      <c r="PG38" s="510" t="str">
        <f t="shared" si="333"/>
        <v/>
      </c>
      <c r="PH38" s="522" t="str">
        <f t="shared" si="426"/>
        <v/>
      </c>
      <c r="PI38" s="510" t="str">
        <f t="shared" si="334"/>
        <v/>
      </c>
      <c r="PJ38" s="517">
        <f t="shared" si="335"/>
        <v>0</v>
      </c>
      <c r="PK38" s="510" t="str">
        <f t="shared" si="336"/>
        <v/>
      </c>
      <c r="PL38" s="522" t="str">
        <f t="shared" si="427"/>
        <v/>
      </c>
      <c r="PM38" s="510" t="str">
        <f t="shared" si="337"/>
        <v/>
      </c>
      <c r="PN38" s="517">
        <f t="shared" si="338"/>
        <v>0</v>
      </c>
      <c r="PO38" s="510" t="str">
        <f t="shared" si="339"/>
        <v/>
      </c>
      <c r="PP38" s="522" t="str">
        <f t="shared" si="428"/>
        <v/>
      </c>
      <c r="PQ38" s="510" t="str">
        <f t="shared" si="340"/>
        <v/>
      </c>
      <c r="PR38" s="517">
        <f t="shared" si="341"/>
        <v>0</v>
      </c>
      <c r="PS38" s="510" t="str">
        <f t="shared" si="342"/>
        <v/>
      </c>
      <c r="PT38" s="522" t="str">
        <f t="shared" si="429"/>
        <v/>
      </c>
      <c r="PU38" s="510" t="str">
        <f t="shared" si="343"/>
        <v/>
      </c>
      <c r="PV38" s="517">
        <f t="shared" si="344"/>
        <v>0</v>
      </c>
      <c r="PW38" s="510" t="str">
        <f t="shared" si="345"/>
        <v/>
      </c>
      <c r="PX38" s="522" t="str">
        <f t="shared" si="430"/>
        <v/>
      </c>
      <c r="PY38" s="510" t="str">
        <f t="shared" si="346"/>
        <v/>
      </c>
      <c r="PZ38" s="517">
        <f t="shared" si="347"/>
        <v>0</v>
      </c>
      <c r="QA38" s="510" t="str">
        <f t="shared" si="348"/>
        <v/>
      </c>
      <c r="QB38" s="522" t="str">
        <f t="shared" si="431"/>
        <v/>
      </c>
      <c r="QC38" s="510" t="str">
        <f t="shared" si="349"/>
        <v/>
      </c>
      <c r="QD38" s="517">
        <f t="shared" si="350"/>
        <v>0</v>
      </c>
      <c r="QE38" s="510" t="str">
        <f t="shared" si="351"/>
        <v/>
      </c>
      <c r="QF38" s="522" t="str">
        <f t="shared" si="432"/>
        <v/>
      </c>
      <c r="QG38" s="510" t="str">
        <f t="shared" si="352"/>
        <v/>
      </c>
      <c r="QH38" s="517">
        <f t="shared" si="353"/>
        <v>0</v>
      </c>
    </row>
    <row r="39" spans="1:450" s="3" customFormat="1" ht="18" customHeight="1" thickTop="1" thickBot="1" x14ac:dyDescent="0.35">
      <c r="A39" s="344" t="str">
        <f t="shared" si="8"/>
        <v/>
      </c>
      <c r="B39" s="237" t="str">
        <f t="shared" si="9"/>
        <v/>
      </c>
      <c r="C39" s="307">
        <f t="shared" si="10"/>
        <v>0</v>
      </c>
      <c r="D39" s="307">
        <f t="shared" si="11"/>
        <v>0</v>
      </c>
      <c r="E39" s="287" t="str">
        <f>IF(B39="","",SUM(B$27:B39))</f>
        <v/>
      </c>
      <c r="F39" s="502"/>
      <c r="G39" s="503"/>
      <c r="H39" s="677"/>
      <c r="I39" s="678"/>
      <c r="J39" s="681"/>
      <c r="K39" s="680"/>
      <c r="L39" s="1052" t="str">
        <f>IF('Quadro 2'!G25="","",'Quadro 2'!G25)</f>
        <v/>
      </c>
      <c r="M39" s="1053" t="str">
        <f t="shared" si="94"/>
        <v/>
      </c>
      <c r="N39" s="1054" t="str">
        <f t="shared" si="12"/>
        <v/>
      </c>
      <c r="O39" s="1055"/>
      <c r="P39" s="1056" t="str">
        <f t="shared" si="95"/>
        <v/>
      </c>
      <c r="Q39" s="1057" t="str">
        <f t="shared" si="96"/>
        <v/>
      </c>
      <c r="R39" s="1058" t="str">
        <f t="shared" si="97"/>
        <v/>
      </c>
      <c r="S39" s="505" t="str">
        <f t="shared" si="98"/>
        <v/>
      </c>
      <c r="T39" s="75" t="str">
        <f t="shared" si="13"/>
        <v/>
      </c>
      <c r="U39" s="940"/>
      <c r="V39" s="217" t="str">
        <f t="shared" si="99"/>
        <v/>
      </c>
      <c r="W39" s="217" t="str">
        <f t="shared" si="100"/>
        <v/>
      </c>
      <c r="X39" s="217" t="str">
        <f t="shared" si="101"/>
        <v/>
      </c>
      <c r="Y39" s="506" t="str">
        <f>IF(OR(N39="",N39=0),"",IF(MAX(V39,W39,X39)&gt;'Quadro 1'!$G$23,'Quadro 1'!$G$23,IF(V39&lt;'Quadro 1'!$G$12,'Quadro 1'!$G$12,MIN(Z39,AA39))))</f>
        <v/>
      </c>
      <c r="Z39" s="507">
        <f>IF(MAX(V39,W39,X39)&lt;='Quadro 1'!$G$12,'Quadro 1'!$G$12,IF(MAX(V39,W39,X39)&lt;='Quadro 1'!$G$13,'Quadro 1'!$G$13,IF(MAX(V39,W39,X39)&lt;='Quadro 1'!$G$14,'Quadro 1'!$G$14,IF(MAX(V39,W39,X39)&lt;='Quadro 1'!$G$15,'Quadro 1'!$G$15,IF(MAX(V39,W39,X39)&lt;='Quadro 1'!$G$16,'Quadro 1'!$G$16,IF(MAX(V39,W39,X39)&lt;='Quadro 1'!$G$17,'Quadro 1'!$G$17,""))))))</f>
        <v>27.3</v>
      </c>
      <c r="AA39" s="508">
        <f>IF(MAX(V39,W39,X39)&lt;='Quadro 1'!$G$18,'Quadro 1'!$G$18,IF(MAX(V39,W39,X39)&lt;='Quadro 1'!$G$19,'Quadro 1'!$G$19,IF(MAX(V39,W39,X39)&lt;='Quadro 1'!$G$20,'Quadro 1'!$G$20,IF(MAX(V39,W39,X39)&lt;='Quadro 1'!$G$21,'Quadro 1'!$G$21,IF(MAX(V39,W39,X39)&lt;='Quadro 1'!$G$22,'Quadro 1'!$G$22,IF(MAX(V39,W39,X39)&lt;='Quadro 1'!$G$23,'Quadro 1'!$G$23,'Quadro 1'!$G$23))))))</f>
        <v>105.3</v>
      </c>
      <c r="AB39" s="509" t="str">
        <f>IF(Y39="","",LOOKUP(Y39,'Quadro 1'!$G$9:$G$23,'Quadro 1'!$H$9:$H$23))</f>
        <v/>
      </c>
      <c r="AC39" s="1170" t="str">
        <f>IF(Y39="","",LOOKUP(Y39,'Quadro 1'!$G$9:$G$23,'Quadro 1'!$D$9:$D$23))</f>
        <v/>
      </c>
      <c r="AD39" s="1171" t="str">
        <f>IF(Y39="","",LOOKUP(Y39,'Quadro 1'!$G$9:$G$23,'Quadro 1'!$E$9:$E$23))</f>
        <v/>
      </c>
      <c r="AE39" s="1059" t="str">
        <f t="shared" si="102"/>
        <v/>
      </c>
      <c r="AF39" s="1061" t="str">
        <f t="shared" si="14"/>
        <v/>
      </c>
      <c r="AG39" s="1147" t="str">
        <f t="shared" si="15"/>
        <v/>
      </c>
      <c r="AH39" s="1150" t="str">
        <f t="shared" si="103"/>
        <v/>
      </c>
      <c r="AI39" s="1151" t="str">
        <f t="shared" si="354"/>
        <v/>
      </c>
      <c r="AJ39" s="1055" t="str">
        <f t="shared" si="16"/>
        <v/>
      </c>
      <c r="AK39" s="1064" t="str">
        <f t="shared" si="355"/>
        <v/>
      </c>
      <c r="AL39" s="1190" t="str">
        <f t="shared" si="104"/>
        <v/>
      </c>
      <c r="AM39" s="1191"/>
      <c r="AN39" s="1065" t="str">
        <f t="shared" si="105"/>
        <v/>
      </c>
      <c r="AO39" s="1192" t="str">
        <f t="shared" si="17"/>
        <v/>
      </c>
      <c r="AP39" s="1192"/>
      <c r="AQ39" s="1193"/>
      <c r="AR39" s="901"/>
      <c r="AS39" s="2"/>
      <c r="AT39" s="602">
        <f t="shared" si="18"/>
        <v>0</v>
      </c>
      <c r="AU39" s="243" t="str">
        <f t="shared" si="356"/>
        <v/>
      </c>
      <c r="AV39" s="92" t="str">
        <f t="shared" si="19"/>
        <v/>
      </c>
      <c r="AW39" s="92" t="str">
        <f t="shared" si="20"/>
        <v/>
      </c>
      <c r="AX39" s="92" t="str">
        <f t="shared" si="21"/>
        <v/>
      </c>
      <c r="AY39" s="532" t="str">
        <f t="shared" si="22"/>
        <v/>
      </c>
      <c r="AZ39" s="532" t="str">
        <f t="shared" si="23"/>
        <v/>
      </c>
      <c r="BA39" s="510" t="str">
        <f t="shared" si="24"/>
        <v/>
      </c>
      <c r="BB39" s="88" t="str">
        <f t="shared" si="25"/>
        <v/>
      </c>
      <c r="BC39" s="1060" t="str">
        <f t="shared" si="26"/>
        <v/>
      </c>
      <c r="BD39" s="595" t="str">
        <f t="shared" si="106"/>
        <v/>
      </c>
      <c r="BE39" s="595" t="str">
        <f t="shared" si="107"/>
        <v/>
      </c>
      <c r="BF39" s="74" t="str">
        <f t="shared" si="27"/>
        <v/>
      </c>
      <c r="BG39" s="87" t="str">
        <f t="shared" si="433"/>
        <v/>
      </c>
      <c r="BH39" s="88" t="str">
        <f t="shared" si="28"/>
        <v/>
      </c>
      <c r="BI39" s="89">
        <f t="shared" si="29"/>
        <v>0</v>
      </c>
      <c r="BJ39" s="510" t="str">
        <f t="shared" si="357"/>
        <v/>
      </c>
      <c r="BK39" s="532">
        <f t="shared" si="30"/>
        <v>0</v>
      </c>
      <c r="BL39" s="91">
        <f t="shared" si="108"/>
        <v>0</v>
      </c>
      <c r="BM39" s="91" t="str">
        <f t="shared" si="31"/>
        <v/>
      </c>
      <c r="BN39" s="91" t="str">
        <f t="shared" si="32"/>
        <v/>
      </c>
      <c r="BO39" s="91" t="str">
        <f t="shared" si="33"/>
        <v/>
      </c>
      <c r="BP39" s="91" t="str">
        <f t="shared" si="34"/>
        <v/>
      </c>
      <c r="BQ39" s="91" t="str">
        <f t="shared" si="35"/>
        <v/>
      </c>
      <c r="BR39" s="91" t="str">
        <f t="shared" si="36"/>
        <v/>
      </c>
      <c r="BS39" s="91" t="str">
        <f t="shared" si="37"/>
        <v/>
      </c>
      <c r="BT39" s="91" t="str">
        <f t="shared" si="38"/>
        <v/>
      </c>
      <c r="BU39" s="91" t="str">
        <f t="shared" si="39"/>
        <v/>
      </c>
      <c r="BV39" s="91" t="str">
        <f t="shared" si="40"/>
        <v/>
      </c>
      <c r="BW39" s="91" t="str">
        <f t="shared" si="41"/>
        <v/>
      </c>
      <c r="BX39" s="91" t="str">
        <f t="shared" si="42"/>
        <v/>
      </c>
      <c r="BY39" s="91" t="str">
        <f t="shared" si="43"/>
        <v/>
      </c>
      <c r="BZ39" s="91" t="str">
        <f t="shared" si="44"/>
        <v/>
      </c>
      <c r="CA39" s="91" t="str">
        <f t="shared" si="45"/>
        <v/>
      </c>
      <c r="CB39" s="91" t="str">
        <f t="shared" si="46"/>
        <v/>
      </c>
      <c r="CC39" s="91" t="str">
        <f t="shared" si="47"/>
        <v/>
      </c>
      <c r="CD39" s="91" t="str">
        <f t="shared" si="48"/>
        <v/>
      </c>
      <c r="CE39" s="91" t="str">
        <f t="shared" si="49"/>
        <v/>
      </c>
      <c r="CF39" s="91" t="str">
        <f t="shared" si="50"/>
        <v/>
      </c>
      <c r="CG39" s="91" t="str">
        <f t="shared" si="109"/>
        <v/>
      </c>
      <c r="CH39" s="91" t="str">
        <f t="shared" si="110"/>
        <v/>
      </c>
      <c r="CI39" s="91" t="str">
        <f t="shared" si="111"/>
        <v/>
      </c>
      <c r="CJ39" s="91" t="str">
        <f t="shared" si="112"/>
        <v/>
      </c>
      <c r="CK39" s="91" t="str">
        <f t="shared" si="113"/>
        <v/>
      </c>
      <c r="CL39" s="91" t="str">
        <f t="shared" si="114"/>
        <v/>
      </c>
      <c r="CM39" s="91" t="str">
        <f t="shared" si="115"/>
        <v/>
      </c>
      <c r="CN39" s="91" t="str">
        <f t="shared" si="116"/>
        <v/>
      </c>
      <c r="CO39" s="91" t="str">
        <f t="shared" si="117"/>
        <v/>
      </c>
      <c r="CP39" s="91" t="str">
        <f t="shared" si="118"/>
        <v/>
      </c>
      <c r="CQ39" s="91" t="str">
        <f t="shared" si="119"/>
        <v/>
      </c>
      <c r="CR39" s="91" t="str">
        <f t="shared" si="120"/>
        <v/>
      </c>
      <c r="CS39" s="91" t="str">
        <f t="shared" si="121"/>
        <v/>
      </c>
      <c r="CT39" s="91" t="str">
        <f t="shared" si="122"/>
        <v/>
      </c>
      <c r="CU39" s="91" t="str">
        <f t="shared" si="123"/>
        <v/>
      </c>
      <c r="CV39" s="91" t="str">
        <f t="shared" si="124"/>
        <v/>
      </c>
      <c r="CW39" s="91" t="str">
        <f t="shared" si="125"/>
        <v/>
      </c>
      <c r="CX39" s="91" t="str">
        <f t="shared" si="126"/>
        <v/>
      </c>
      <c r="CY39" s="91" t="str">
        <f t="shared" si="127"/>
        <v/>
      </c>
      <c r="CZ39" s="91" t="str">
        <f t="shared" si="128"/>
        <v/>
      </c>
      <c r="DA39" s="91" t="str">
        <f t="shared" si="129"/>
        <v/>
      </c>
      <c r="DB39" s="91" t="str">
        <f t="shared" si="130"/>
        <v/>
      </c>
      <c r="DC39" s="91" t="str">
        <f t="shared" si="131"/>
        <v/>
      </c>
      <c r="DD39" s="91" t="str">
        <f t="shared" si="132"/>
        <v/>
      </c>
      <c r="DE39" s="91" t="str">
        <f t="shared" si="133"/>
        <v/>
      </c>
      <c r="DF39" s="91" t="str">
        <f t="shared" si="134"/>
        <v/>
      </c>
      <c r="DG39" s="91" t="str">
        <f t="shared" si="135"/>
        <v/>
      </c>
      <c r="DH39" s="91" t="str">
        <f t="shared" si="136"/>
        <v/>
      </c>
      <c r="DI39" s="91" t="str">
        <f t="shared" si="137"/>
        <v/>
      </c>
      <c r="DJ39" s="91" t="str">
        <f t="shared" si="138"/>
        <v/>
      </c>
      <c r="DK39" s="91" t="str">
        <f t="shared" si="139"/>
        <v/>
      </c>
      <c r="DL39" s="91" t="str">
        <f t="shared" si="140"/>
        <v/>
      </c>
      <c r="DM39" s="91" t="str">
        <f t="shared" si="141"/>
        <v/>
      </c>
      <c r="DN39" s="91" t="str">
        <f t="shared" si="142"/>
        <v/>
      </c>
      <c r="DO39" s="91" t="str">
        <f t="shared" si="143"/>
        <v/>
      </c>
      <c r="DP39" s="91" t="str">
        <f t="shared" si="144"/>
        <v/>
      </c>
      <c r="DQ39" s="91" t="str">
        <f t="shared" si="145"/>
        <v/>
      </c>
      <c r="DR39" s="91" t="str">
        <f t="shared" si="146"/>
        <v/>
      </c>
      <c r="DS39" s="91" t="str">
        <f t="shared" si="147"/>
        <v/>
      </c>
      <c r="DT39" s="91" t="str">
        <f t="shared" si="148"/>
        <v/>
      </c>
      <c r="DU39" s="236" t="str">
        <f t="shared" si="149"/>
        <v/>
      </c>
      <c r="DV39" s="660" t="str">
        <f t="shared" si="150"/>
        <v>0</v>
      </c>
      <c r="DW39" s="659">
        <f t="shared" si="151"/>
        <v>0</v>
      </c>
      <c r="DX39" s="236" t="str">
        <f t="shared" si="358"/>
        <v>NA</v>
      </c>
      <c r="DY39" s="236" t="str">
        <f t="shared" si="359"/>
        <v/>
      </c>
      <c r="DZ39" s="236" t="str">
        <f t="shared" si="360"/>
        <v/>
      </c>
      <c r="EA39" s="659" t="str">
        <f t="shared" si="152"/>
        <v/>
      </c>
      <c r="EB39" s="594">
        <v>13</v>
      </c>
      <c r="EC39" s="816" t="str">
        <f t="shared" si="361"/>
        <v/>
      </c>
      <c r="ED39" s="817" t="str">
        <f t="shared" si="362"/>
        <v/>
      </c>
      <c r="EE39" s="818" t="str">
        <f t="shared" si="153"/>
        <v/>
      </c>
      <c r="EF39" s="819" t="str">
        <f t="shared" si="51"/>
        <v/>
      </c>
      <c r="EG39" s="595" t="str">
        <f t="shared" si="154"/>
        <v/>
      </c>
      <c r="EH39" s="595" t="str">
        <f t="shared" si="155"/>
        <v/>
      </c>
      <c r="EI39" s="651" t="str">
        <f t="shared" si="363"/>
        <v/>
      </c>
      <c r="EJ39" s="528" t="str">
        <f t="shared" si="156"/>
        <v/>
      </c>
      <c r="EK39" s="236" t="str">
        <f t="shared" si="364"/>
        <v/>
      </c>
      <c r="EL39" s="528" t="str">
        <f t="shared" si="157"/>
        <v/>
      </c>
      <c r="EM39" s="772" t="str">
        <f t="shared" si="158"/>
        <v/>
      </c>
      <c r="EN39" s="247" t="str">
        <f t="shared" si="159"/>
        <v/>
      </c>
      <c r="EO39" s="247" t="str">
        <f t="shared" si="160"/>
        <v/>
      </c>
      <c r="EP39" s="247" t="str">
        <f t="shared" si="161"/>
        <v/>
      </c>
      <c r="EQ39" s="247" t="str">
        <f t="shared" si="162"/>
        <v/>
      </c>
      <c r="ER39" s="90" t="str">
        <f t="shared" si="163"/>
        <v/>
      </c>
      <c r="ES39" s="90" t="str">
        <f t="shared" si="164"/>
        <v/>
      </c>
      <c r="ET39" s="90" t="str">
        <f t="shared" si="165"/>
        <v/>
      </c>
      <c r="EU39" s="90" t="str">
        <f t="shared" si="166"/>
        <v/>
      </c>
      <c r="EV39" s="90" t="str">
        <f t="shared" si="167"/>
        <v/>
      </c>
      <c r="EW39" s="90" t="str">
        <f t="shared" si="168"/>
        <v/>
      </c>
      <c r="EX39" s="90" t="str">
        <f t="shared" si="169"/>
        <v/>
      </c>
      <c r="EY39" s="90" t="str">
        <f t="shared" si="170"/>
        <v/>
      </c>
      <c r="EZ39" s="90" t="str">
        <f t="shared" si="171"/>
        <v/>
      </c>
      <c r="FA39" s="90" t="str">
        <f t="shared" si="172"/>
        <v/>
      </c>
      <c r="FB39" s="90" t="str">
        <f t="shared" si="173"/>
        <v/>
      </c>
      <c r="FC39" s="90" t="str">
        <f t="shared" si="174"/>
        <v/>
      </c>
      <c r="FD39" s="90" t="str">
        <f t="shared" si="175"/>
        <v/>
      </c>
      <c r="FE39" s="90" t="str">
        <f t="shared" si="176"/>
        <v/>
      </c>
      <c r="FF39" s="90" t="str">
        <f t="shared" si="177"/>
        <v/>
      </c>
      <c r="FG39" s="90" t="str">
        <f t="shared" si="52"/>
        <v/>
      </c>
      <c r="FH39" s="90" t="str">
        <f t="shared" si="53"/>
        <v/>
      </c>
      <c r="FI39" s="90" t="str">
        <f t="shared" si="54"/>
        <v/>
      </c>
      <c r="FJ39" s="90" t="str">
        <f t="shared" si="55"/>
        <v/>
      </c>
      <c r="FK39" s="90" t="str">
        <f t="shared" si="56"/>
        <v/>
      </c>
      <c r="FL39" s="90" t="str">
        <f t="shared" si="57"/>
        <v/>
      </c>
      <c r="FM39" s="90" t="str">
        <f t="shared" si="58"/>
        <v/>
      </c>
      <c r="FN39" s="90" t="str">
        <f t="shared" si="59"/>
        <v/>
      </c>
      <c r="FO39" s="90" t="str">
        <f t="shared" si="60"/>
        <v/>
      </c>
      <c r="FP39" s="90" t="str">
        <f t="shared" si="61"/>
        <v/>
      </c>
      <c r="FQ39" s="90" t="str">
        <f t="shared" si="62"/>
        <v/>
      </c>
      <c r="FR39" s="90" t="str">
        <f t="shared" si="63"/>
        <v/>
      </c>
      <c r="FS39" s="90" t="str">
        <f t="shared" si="64"/>
        <v/>
      </c>
      <c r="FT39" s="90" t="str">
        <f t="shared" si="65"/>
        <v/>
      </c>
      <c r="FU39" s="90" t="str">
        <f t="shared" si="66"/>
        <v/>
      </c>
      <c r="FV39" s="90" t="str">
        <f t="shared" si="67"/>
        <v/>
      </c>
      <c r="FW39" s="90" t="str">
        <f t="shared" si="68"/>
        <v/>
      </c>
      <c r="FX39" s="90" t="str">
        <f t="shared" si="69"/>
        <v/>
      </c>
      <c r="FY39" s="90" t="str">
        <f t="shared" si="70"/>
        <v/>
      </c>
      <c r="FZ39" s="90" t="str">
        <f t="shared" si="71"/>
        <v/>
      </c>
      <c r="GA39" s="90" t="str">
        <f t="shared" si="72"/>
        <v/>
      </c>
      <c r="GB39" s="90" t="str">
        <f t="shared" si="73"/>
        <v/>
      </c>
      <c r="GC39" s="90" t="str">
        <f t="shared" si="74"/>
        <v/>
      </c>
      <c r="GD39" s="90" t="str">
        <f t="shared" si="75"/>
        <v/>
      </c>
      <c r="GE39" s="90" t="str">
        <f t="shared" si="76"/>
        <v/>
      </c>
      <c r="GF39" s="90" t="str">
        <f t="shared" si="77"/>
        <v/>
      </c>
      <c r="GG39" s="90" t="str">
        <f t="shared" si="78"/>
        <v/>
      </c>
      <c r="GH39" s="90" t="str">
        <f t="shared" si="79"/>
        <v/>
      </c>
      <c r="GI39" s="90" t="str">
        <f t="shared" si="80"/>
        <v/>
      </c>
      <c r="GJ39" s="90" t="str">
        <f t="shared" si="81"/>
        <v/>
      </c>
      <c r="GK39" s="90" t="str">
        <f t="shared" si="82"/>
        <v/>
      </c>
      <c r="GL39" s="90" t="str">
        <f t="shared" si="83"/>
        <v/>
      </c>
      <c r="GM39" s="90" t="str">
        <f t="shared" si="84"/>
        <v/>
      </c>
      <c r="GN39" s="90" t="str">
        <f t="shared" si="85"/>
        <v/>
      </c>
      <c r="GO39" s="90" t="str">
        <f t="shared" si="86"/>
        <v/>
      </c>
      <c r="GP39" s="90" t="str">
        <f t="shared" si="87"/>
        <v/>
      </c>
      <c r="GQ39" s="90" t="str">
        <f t="shared" si="88"/>
        <v/>
      </c>
      <c r="GR39" s="90" t="str">
        <f t="shared" si="89"/>
        <v/>
      </c>
      <c r="GS39" s="90" t="str">
        <f t="shared" si="90"/>
        <v/>
      </c>
      <c r="GT39" s="90" t="str">
        <f t="shared" si="91"/>
        <v/>
      </c>
      <c r="GU39" s="594">
        <v>13</v>
      </c>
      <c r="GV39" s="137" t="str">
        <f t="shared" si="435"/>
        <v/>
      </c>
      <c r="GW39" s="138" t="str">
        <f t="shared" si="436"/>
        <v/>
      </c>
      <c r="GX39" s="81" t="str">
        <f t="shared" si="367"/>
        <v/>
      </c>
      <c r="GY39" s="138" t="str">
        <f t="shared" si="368"/>
        <v/>
      </c>
      <c r="GZ39" s="15">
        <f t="shared" si="369"/>
        <v>0</v>
      </c>
      <c r="HA39" s="81" t="str">
        <f t="shared" si="370"/>
        <v/>
      </c>
      <c r="HB39" s="127" t="str">
        <f t="shared" si="437"/>
        <v/>
      </c>
      <c r="HC39" s="15">
        <f t="shared" si="178"/>
        <v>0</v>
      </c>
      <c r="HD39" s="582">
        <f t="shared" si="434"/>
        <v>0</v>
      </c>
      <c r="HE39" s="577">
        <f t="shared" si="92"/>
        <v>0</v>
      </c>
      <c r="HF39" s="566">
        <f t="shared" si="93"/>
        <v>0</v>
      </c>
      <c r="HG39" s="16">
        <f t="shared" si="179"/>
        <v>0</v>
      </c>
      <c r="HH39" s="17" t="str">
        <f t="shared" si="372"/>
        <v/>
      </c>
      <c r="HI39" s="510" t="str">
        <f t="shared" si="373"/>
        <v/>
      </c>
      <c r="HJ39" s="517">
        <f t="shared" si="374"/>
        <v>0</v>
      </c>
      <c r="HK39" s="510" t="str">
        <f t="shared" si="180"/>
        <v/>
      </c>
      <c r="HL39" s="522" t="str">
        <f t="shared" si="375"/>
        <v/>
      </c>
      <c r="HM39" s="510" t="str">
        <f t="shared" si="181"/>
        <v/>
      </c>
      <c r="HN39" s="517">
        <f t="shared" si="182"/>
        <v>0</v>
      </c>
      <c r="HO39" s="510" t="str">
        <f t="shared" si="183"/>
        <v/>
      </c>
      <c r="HP39" s="522" t="str">
        <f t="shared" si="376"/>
        <v/>
      </c>
      <c r="HQ39" s="510" t="str">
        <f t="shared" si="184"/>
        <v/>
      </c>
      <c r="HR39" s="517">
        <f t="shared" si="185"/>
        <v>0</v>
      </c>
      <c r="HS39" s="510" t="str">
        <f t="shared" si="186"/>
        <v/>
      </c>
      <c r="HT39" s="522" t="str">
        <f t="shared" si="377"/>
        <v/>
      </c>
      <c r="HU39" s="510" t="str">
        <f t="shared" si="187"/>
        <v/>
      </c>
      <c r="HV39" s="517">
        <f t="shared" si="188"/>
        <v>0</v>
      </c>
      <c r="HW39" s="510" t="str">
        <f t="shared" si="189"/>
        <v/>
      </c>
      <c r="HX39" s="522" t="str">
        <f t="shared" si="378"/>
        <v/>
      </c>
      <c r="HY39" s="510" t="str">
        <f t="shared" si="190"/>
        <v/>
      </c>
      <c r="HZ39" s="517">
        <f t="shared" si="191"/>
        <v>0</v>
      </c>
      <c r="IA39" s="510" t="str">
        <f t="shared" si="192"/>
        <v/>
      </c>
      <c r="IB39" s="522" t="str">
        <f t="shared" si="379"/>
        <v/>
      </c>
      <c r="IC39" s="510" t="str">
        <f t="shared" si="193"/>
        <v/>
      </c>
      <c r="ID39" s="517">
        <f t="shared" si="194"/>
        <v>0</v>
      </c>
      <c r="IE39" s="510" t="str">
        <f t="shared" si="195"/>
        <v/>
      </c>
      <c r="IF39" s="522" t="str">
        <f t="shared" si="380"/>
        <v/>
      </c>
      <c r="IG39" s="510" t="str">
        <f t="shared" si="196"/>
        <v/>
      </c>
      <c r="IH39" s="517">
        <f t="shared" si="197"/>
        <v>0</v>
      </c>
      <c r="II39" s="510" t="str">
        <f t="shared" si="198"/>
        <v/>
      </c>
      <c r="IJ39" s="522" t="str">
        <f t="shared" si="381"/>
        <v/>
      </c>
      <c r="IK39" s="510" t="str">
        <f t="shared" si="199"/>
        <v/>
      </c>
      <c r="IL39" s="517">
        <f t="shared" si="200"/>
        <v>0</v>
      </c>
      <c r="IM39" s="510" t="str">
        <f t="shared" si="201"/>
        <v/>
      </c>
      <c r="IN39" s="522" t="str">
        <f t="shared" si="382"/>
        <v/>
      </c>
      <c r="IO39" s="510" t="str">
        <f t="shared" si="202"/>
        <v/>
      </c>
      <c r="IP39" s="517">
        <f t="shared" si="203"/>
        <v>0</v>
      </c>
      <c r="IQ39" s="510" t="str">
        <f t="shared" si="204"/>
        <v/>
      </c>
      <c r="IR39" s="522" t="str">
        <f t="shared" si="383"/>
        <v/>
      </c>
      <c r="IS39" s="510" t="str">
        <f t="shared" si="205"/>
        <v/>
      </c>
      <c r="IT39" s="517">
        <f t="shared" si="206"/>
        <v>0</v>
      </c>
      <c r="IU39" s="510" t="str">
        <f t="shared" si="207"/>
        <v/>
      </c>
      <c r="IV39" s="522" t="str">
        <f t="shared" si="384"/>
        <v/>
      </c>
      <c r="IW39" s="510" t="str">
        <f t="shared" si="208"/>
        <v/>
      </c>
      <c r="IX39" s="517">
        <f t="shared" si="209"/>
        <v>0</v>
      </c>
      <c r="IY39" s="510" t="str">
        <f t="shared" si="210"/>
        <v/>
      </c>
      <c r="IZ39" s="522" t="str">
        <f t="shared" si="385"/>
        <v/>
      </c>
      <c r="JA39" s="510" t="str">
        <f t="shared" si="211"/>
        <v/>
      </c>
      <c r="JB39" s="517">
        <f t="shared" si="212"/>
        <v>0</v>
      </c>
      <c r="JC39" s="510" t="str">
        <f t="shared" si="213"/>
        <v/>
      </c>
      <c r="JD39" s="522" t="str">
        <f t="shared" si="386"/>
        <v/>
      </c>
      <c r="JE39" s="510" t="str">
        <f t="shared" si="214"/>
        <v/>
      </c>
      <c r="JF39" s="517">
        <f t="shared" si="215"/>
        <v>0</v>
      </c>
      <c r="JG39" s="510" t="str">
        <f t="shared" si="216"/>
        <v/>
      </c>
      <c r="JH39" s="522" t="str">
        <f t="shared" si="387"/>
        <v/>
      </c>
      <c r="JI39" s="510" t="str">
        <f t="shared" si="217"/>
        <v/>
      </c>
      <c r="JJ39" s="517">
        <f t="shared" si="218"/>
        <v>0</v>
      </c>
      <c r="JK39" s="510" t="str">
        <f t="shared" si="219"/>
        <v/>
      </c>
      <c r="JL39" s="522" t="str">
        <f t="shared" si="388"/>
        <v/>
      </c>
      <c r="JM39" s="510" t="str">
        <f t="shared" si="220"/>
        <v/>
      </c>
      <c r="JN39" s="517">
        <f t="shared" si="221"/>
        <v>0</v>
      </c>
      <c r="JO39" s="510" t="str">
        <f t="shared" si="222"/>
        <v/>
      </c>
      <c r="JP39" s="522" t="str">
        <f t="shared" si="389"/>
        <v/>
      </c>
      <c r="JQ39" s="510" t="str">
        <f t="shared" si="223"/>
        <v/>
      </c>
      <c r="JR39" s="517">
        <f t="shared" si="224"/>
        <v>0</v>
      </c>
      <c r="JS39" s="510" t="str">
        <f t="shared" si="225"/>
        <v/>
      </c>
      <c r="JT39" s="522" t="str">
        <f t="shared" si="390"/>
        <v/>
      </c>
      <c r="JU39" s="510" t="str">
        <f t="shared" si="226"/>
        <v/>
      </c>
      <c r="JV39" s="517">
        <f t="shared" si="227"/>
        <v>0</v>
      </c>
      <c r="JW39" s="510" t="str">
        <f t="shared" si="228"/>
        <v/>
      </c>
      <c r="JX39" s="522" t="str">
        <f t="shared" si="391"/>
        <v/>
      </c>
      <c r="JY39" s="510" t="str">
        <f t="shared" si="229"/>
        <v/>
      </c>
      <c r="JZ39" s="517">
        <f t="shared" si="230"/>
        <v>0</v>
      </c>
      <c r="KA39" s="510" t="str">
        <f t="shared" si="231"/>
        <v/>
      </c>
      <c r="KB39" s="522" t="str">
        <f t="shared" si="392"/>
        <v/>
      </c>
      <c r="KC39" s="510" t="str">
        <f t="shared" si="232"/>
        <v/>
      </c>
      <c r="KD39" s="517">
        <f t="shared" si="233"/>
        <v>0</v>
      </c>
      <c r="KE39" s="510" t="str">
        <f t="shared" si="234"/>
        <v/>
      </c>
      <c r="KF39" s="522" t="str">
        <f t="shared" si="393"/>
        <v/>
      </c>
      <c r="KG39" s="510" t="str">
        <f t="shared" si="235"/>
        <v/>
      </c>
      <c r="KH39" s="517">
        <f t="shared" si="236"/>
        <v>0</v>
      </c>
      <c r="KI39" s="510" t="str">
        <f t="shared" si="237"/>
        <v/>
      </c>
      <c r="KJ39" s="522" t="str">
        <f t="shared" si="394"/>
        <v/>
      </c>
      <c r="KK39" s="510" t="str">
        <f t="shared" si="238"/>
        <v/>
      </c>
      <c r="KL39" s="517">
        <f t="shared" si="239"/>
        <v>0</v>
      </c>
      <c r="KM39" s="510" t="str">
        <f t="shared" si="240"/>
        <v/>
      </c>
      <c r="KN39" s="522" t="str">
        <f t="shared" si="395"/>
        <v/>
      </c>
      <c r="KO39" s="510" t="str">
        <f t="shared" si="241"/>
        <v/>
      </c>
      <c r="KP39" s="517">
        <f t="shared" si="242"/>
        <v>0</v>
      </c>
      <c r="KQ39" s="510" t="str">
        <f t="shared" si="243"/>
        <v/>
      </c>
      <c r="KR39" s="522" t="str">
        <f t="shared" si="396"/>
        <v/>
      </c>
      <c r="KS39" s="510" t="str">
        <f t="shared" si="244"/>
        <v/>
      </c>
      <c r="KT39" s="517">
        <f t="shared" si="245"/>
        <v>0</v>
      </c>
      <c r="KU39" s="510" t="str">
        <f t="shared" si="246"/>
        <v/>
      </c>
      <c r="KV39" s="522" t="str">
        <f t="shared" si="397"/>
        <v/>
      </c>
      <c r="KW39" s="510" t="str">
        <f t="shared" si="247"/>
        <v/>
      </c>
      <c r="KX39" s="517">
        <f t="shared" si="248"/>
        <v>0</v>
      </c>
      <c r="KY39" s="510" t="str">
        <f t="shared" si="249"/>
        <v/>
      </c>
      <c r="KZ39" s="522" t="str">
        <f t="shared" si="398"/>
        <v/>
      </c>
      <c r="LA39" s="510" t="str">
        <f t="shared" si="250"/>
        <v/>
      </c>
      <c r="LB39" s="517">
        <f t="shared" si="251"/>
        <v>0</v>
      </c>
      <c r="LC39" s="510" t="str">
        <f t="shared" si="252"/>
        <v/>
      </c>
      <c r="LD39" s="522" t="str">
        <f t="shared" si="399"/>
        <v/>
      </c>
      <c r="LE39" s="510" t="str">
        <f t="shared" si="253"/>
        <v/>
      </c>
      <c r="LF39" s="517">
        <f t="shared" si="254"/>
        <v>0</v>
      </c>
      <c r="LG39" s="510" t="str">
        <f t="shared" si="255"/>
        <v/>
      </c>
      <c r="LH39" s="522" t="str">
        <f t="shared" si="400"/>
        <v/>
      </c>
      <c r="LI39" s="510" t="str">
        <f t="shared" si="256"/>
        <v/>
      </c>
      <c r="LJ39" s="517">
        <f t="shared" si="257"/>
        <v>0</v>
      </c>
      <c r="LK39" s="510" t="str">
        <f t="shared" si="258"/>
        <v/>
      </c>
      <c r="LL39" s="522" t="str">
        <f t="shared" si="401"/>
        <v/>
      </c>
      <c r="LM39" s="510" t="str">
        <f t="shared" si="259"/>
        <v/>
      </c>
      <c r="LN39" s="517">
        <f t="shared" si="260"/>
        <v>0</v>
      </c>
      <c r="LO39" s="510" t="str">
        <f t="shared" si="261"/>
        <v/>
      </c>
      <c r="LP39" s="522" t="str">
        <f t="shared" si="402"/>
        <v/>
      </c>
      <c r="LQ39" s="510" t="str">
        <f t="shared" si="262"/>
        <v/>
      </c>
      <c r="LR39" s="517">
        <f t="shared" si="263"/>
        <v>0</v>
      </c>
      <c r="LS39" s="510" t="str">
        <f t="shared" si="264"/>
        <v/>
      </c>
      <c r="LT39" s="522" t="str">
        <f t="shared" si="403"/>
        <v/>
      </c>
      <c r="LU39" s="510" t="str">
        <f t="shared" si="265"/>
        <v/>
      </c>
      <c r="LV39" s="517">
        <f t="shared" si="266"/>
        <v>0</v>
      </c>
      <c r="LW39" s="510" t="str">
        <f t="shared" si="267"/>
        <v/>
      </c>
      <c r="LX39" s="522" t="str">
        <f t="shared" si="404"/>
        <v/>
      </c>
      <c r="LY39" s="510" t="str">
        <f t="shared" si="268"/>
        <v/>
      </c>
      <c r="LZ39" s="517">
        <f t="shared" si="269"/>
        <v>0</v>
      </c>
      <c r="MA39" s="510" t="str">
        <f t="shared" si="270"/>
        <v/>
      </c>
      <c r="MB39" s="522" t="str">
        <f t="shared" si="405"/>
        <v/>
      </c>
      <c r="MC39" s="510" t="str">
        <f t="shared" si="271"/>
        <v/>
      </c>
      <c r="MD39" s="517">
        <f t="shared" si="272"/>
        <v>0</v>
      </c>
      <c r="ME39" s="510" t="str">
        <f t="shared" si="273"/>
        <v/>
      </c>
      <c r="MF39" s="522" t="str">
        <f t="shared" si="406"/>
        <v/>
      </c>
      <c r="MG39" s="510" t="str">
        <f t="shared" si="274"/>
        <v/>
      </c>
      <c r="MH39" s="517">
        <f t="shared" si="275"/>
        <v>0</v>
      </c>
      <c r="MI39" s="510" t="str">
        <f t="shared" si="276"/>
        <v/>
      </c>
      <c r="MJ39" s="522" t="str">
        <f t="shared" si="407"/>
        <v/>
      </c>
      <c r="MK39" s="510" t="str">
        <f t="shared" si="277"/>
        <v/>
      </c>
      <c r="ML39" s="517">
        <f t="shared" si="278"/>
        <v>0</v>
      </c>
      <c r="MM39" s="510" t="str">
        <f t="shared" si="279"/>
        <v/>
      </c>
      <c r="MN39" s="522" t="str">
        <f t="shared" si="408"/>
        <v/>
      </c>
      <c r="MO39" s="510" t="str">
        <f t="shared" si="280"/>
        <v/>
      </c>
      <c r="MP39" s="517">
        <f t="shared" si="281"/>
        <v>0</v>
      </c>
      <c r="MQ39" s="510" t="str">
        <f t="shared" si="282"/>
        <v/>
      </c>
      <c r="MR39" s="522" t="str">
        <f t="shared" si="409"/>
        <v/>
      </c>
      <c r="MS39" s="510" t="str">
        <f t="shared" si="283"/>
        <v/>
      </c>
      <c r="MT39" s="517">
        <f t="shared" si="284"/>
        <v>0</v>
      </c>
      <c r="MU39" s="510" t="str">
        <f t="shared" si="285"/>
        <v/>
      </c>
      <c r="MV39" s="522" t="str">
        <f t="shared" si="410"/>
        <v/>
      </c>
      <c r="MW39" s="510" t="str">
        <f t="shared" si="286"/>
        <v/>
      </c>
      <c r="MX39" s="517">
        <f t="shared" si="287"/>
        <v>0</v>
      </c>
      <c r="MY39" s="510" t="str">
        <f t="shared" si="288"/>
        <v/>
      </c>
      <c r="MZ39" s="522" t="str">
        <f t="shared" si="411"/>
        <v/>
      </c>
      <c r="NA39" s="510" t="str">
        <f t="shared" si="289"/>
        <v/>
      </c>
      <c r="NB39" s="517">
        <f t="shared" si="290"/>
        <v>0</v>
      </c>
      <c r="NC39" s="510" t="str">
        <f t="shared" si="291"/>
        <v/>
      </c>
      <c r="ND39" s="522" t="str">
        <f t="shared" si="412"/>
        <v/>
      </c>
      <c r="NE39" s="510" t="str">
        <f t="shared" si="292"/>
        <v/>
      </c>
      <c r="NF39" s="517">
        <f t="shared" si="293"/>
        <v>0</v>
      </c>
      <c r="NG39" s="510" t="str">
        <f t="shared" si="294"/>
        <v/>
      </c>
      <c r="NH39" s="522" t="str">
        <f t="shared" si="413"/>
        <v/>
      </c>
      <c r="NI39" s="510" t="str">
        <f t="shared" si="295"/>
        <v/>
      </c>
      <c r="NJ39" s="517">
        <f t="shared" si="296"/>
        <v>0</v>
      </c>
      <c r="NK39" s="510" t="str">
        <f t="shared" si="297"/>
        <v/>
      </c>
      <c r="NL39" s="522" t="str">
        <f t="shared" si="414"/>
        <v/>
      </c>
      <c r="NM39" s="510" t="str">
        <f t="shared" si="298"/>
        <v/>
      </c>
      <c r="NN39" s="517">
        <f t="shared" si="299"/>
        <v>0</v>
      </c>
      <c r="NO39" s="510" t="str">
        <f t="shared" si="300"/>
        <v/>
      </c>
      <c r="NP39" s="522" t="str">
        <f t="shared" si="415"/>
        <v/>
      </c>
      <c r="NQ39" s="510" t="str">
        <f t="shared" si="301"/>
        <v/>
      </c>
      <c r="NR39" s="517">
        <f t="shared" si="302"/>
        <v>0</v>
      </c>
      <c r="NS39" s="510" t="str">
        <f t="shared" si="303"/>
        <v/>
      </c>
      <c r="NT39" s="522" t="str">
        <f t="shared" si="416"/>
        <v/>
      </c>
      <c r="NU39" s="510" t="str">
        <f t="shared" si="304"/>
        <v/>
      </c>
      <c r="NV39" s="517">
        <f t="shared" si="305"/>
        <v>0</v>
      </c>
      <c r="NW39" s="510" t="str">
        <f t="shared" si="306"/>
        <v/>
      </c>
      <c r="NX39" s="522" t="str">
        <f t="shared" si="417"/>
        <v/>
      </c>
      <c r="NY39" s="510" t="str">
        <f t="shared" si="307"/>
        <v/>
      </c>
      <c r="NZ39" s="517">
        <f t="shared" si="308"/>
        <v>0</v>
      </c>
      <c r="OA39" s="510" t="str">
        <f t="shared" si="309"/>
        <v/>
      </c>
      <c r="OB39" s="522" t="str">
        <f t="shared" si="418"/>
        <v/>
      </c>
      <c r="OC39" s="510" t="str">
        <f t="shared" si="310"/>
        <v/>
      </c>
      <c r="OD39" s="517">
        <f t="shared" si="311"/>
        <v>0</v>
      </c>
      <c r="OE39" s="510" t="str">
        <f t="shared" si="312"/>
        <v/>
      </c>
      <c r="OF39" s="522" t="str">
        <f t="shared" si="419"/>
        <v/>
      </c>
      <c r="OG39" s="510" t="str">
        <f t="shared" si="313"/>
        <v/>
      </c>
      <c r="OH39" s="517">
        <f t="shared" si="314"/>
        <v>0</v>
      </c>
      <c r="OI39" s="510" t="str">
        <f t="shared" si="315"/>
        <v/>
      </c>
      <c r="OJ39" s="522" t="str">
        <f t="shared" si="420"/>
        <v/>
      </c>
      <c r="OK39" s="510" t="str">
        <f t="shared" si="316"/>
        <v/>
      </c>
      <c r="OL39" s="517">
        <f t="shared" si="317"/>
        <v>0</v>
      </c>
      <c r="OM39" s="510" t="str">
        <f t="shared" si="318"/>
        <v/>
      </c>
      <c r="ON39" s="522" t="str">
        <f t="shared" si="421"/>
        <v/>
      </c>
      <c r="OO39" s="510" t="str">
        <f t="shared" si="319"/>
        <v/>
      </c>
      <c r="OP39" s="517">
        <f t="shared" si="320"/>
        <v>0</v>
      </c>
      <c r="OQ39" s="510" t="str">
        <f t="shared" si="321"/>
        <v/>
      </c>
      <c r="OR39" s="522" t="str">
        <f t="shared" si="422"/>
        <v/>
      </c>
      <c r="OS39" s="510" t="str">
        <f t="shared" si="322"/>
        <v/>
      </c>
      <c r="OT39" s="517">
        <f t="shared" si="323"/>
        <v>0</v>
      </c>
      <c r="OU39" s="510" t="str">
        <f t="shared" si="324"/>
        <v/>
      </c>
      <c r="OV39" s="522" t="str">
        <f t="shared" si="423"/>
        <v/>
      </c>
      <c r="OW39" s="510" t="str">
        <f t="shared" si="325"/>
        <v/>
      </c>
      <c r="OX39" s="517">
        <f t="shared" si="326"/>
        <v>0</v>
      </c>
      <c r="OY39" s="510" t="str">
        <f t="shared" si="327"/>
        <v/>
      </c>
      <c r="OZ39" s="522" t="str">
        <f t="shared" si="424"/>
        <v/>
      </c>
      <c r="PA39" s="510" t="str">
        <f t="shared" si="328"/>
        <v/>
      </c>
      <c r="PB39" s="517">
        <f t="shared" si="329"/>
        <v>0</v>
      </c>
      <c r="PC39" s="510" t="str">
        <f t="shared" si="330"/>
        <v/>
      </c>
      <c r="PD39" s="522" t="str">
        <f t="shared" si="425"/>
        <v/>
      </c>
      <c r="PE39" s="510" t="str">
        <f t="shared" si="331"/>
        <v/>
      </c>
      <c r="PF39" s="517">
        <f t="shared" si="332"/>
        <v>0</v>
      </c>
      <c r="PG39" s="510" t="str">
        <f t="shared" si="333"/>
        <v/>
      </c>
      <c r="PH39" s="522" t="str">
        <f t="shared" si="426"/>
        <v/>
      </c>
      <c r="PI39" s="510" t="str">
        <f t="shared" si="334"/>
        <v/>
      </c>
      <c r="PJ39" s="517">
        <f t="shared" si="335"/>
        <v>0</v>
      </c>
      <c r="PK39" s="510" t="str">
        <f t="shared" si="336"/>
        <v/>
      </c>
      <c r="PL39" s="522" t="str">
        <f t="shared" si="427"/>
        <v/>
      </c>
      <c r="PM39" s="510" t="str">
        <f t="shared" si="337"/>
        <v/>
      </c>
      <c r="PN39" s="517">
        <f t="shared" si="338"/>
        <v>0</v>
      </c>
      <c r="PO39" s="510" t="str">
        <f t="shared" si="339"/>
        <v/>
      </c>
      <c r="PP39" s="522" t="str">
        <f t="shared" si="428"/>
        <v/>
      </c>
      <c r="PQ39" s="510" t="str">
        <f t="shared" si="340"/>
        <v/>
      </c>
      <c r="PR39" s="517">
        <f t="shared" si="341"/>
        <v>0</v>
      </c>
      <c r="PS39" s="510" t="str">
        <f t="shared" si="342"/>
        <v/>
      </c>
      <c r="PT39" s="522" t="str">
        <f t="shared" si="429"/>
        <v/>
      </c>
      <c r="PU39" s="510" t="str">
        <f t="shared" si="343"/>
        <v/>
      </c>
      <c r="PV39" s="517">
        <f t="shared" si="344"/>
        <v>0</v>
      </c>
      <c r="PW39" s="510" t="str">
        <f t="shared" si="345"/>
        <v/>
      </c>
      <c r="PX39" s="522" t="str">
        <f t="shared" si="430"/>
        <v/>
      </c>
      <c r="PY39" s="510" t="str">
        <f t="shared" si="346"/>
        <v/>
      </c>
      <c r="PZ39" s="517">
        <f t="shared" si="347"/>
        <v>0</v>
      </c>
      <c r="QA39" s="510" t="str">
        <f t="shared" si="348"/>
        <v/>
      </c>
      <c r="QB39" s="522" t="str">
        <f t="shared" si="431"/>
        <v/>
      </c>
      <c r="QC39" s="510" t="str">
        <f t="shared" si="349"/>
        <v/>
      </c>
      <c r="QD39" s="517">
        <f t="shared" si="350"/>
        <v>0</v>
      </c>
      <c r="QE39" s="510" t="str">
        <f t="shared" si="351"/>
        <v/>
      </c>
      <c r="QF39" s="522" t="str">
        <f t="shared" si="432"/>
        <v/>
      </c>
      <c r="QG39" s="510" t="str">
        <f t="shared" si="352"/>
        <v/>
      </c>
      <c r="QH39" s="517">
        <f t="shared" si="353"/>
        <v>0</v>
      </c>
    </row>
    <row r="40" spans="1:450" s="3" customFormat="1" ht="18" customHeight="1" thickTop="1" thickBot="1" x14ac:dyDescent="0.35">
      <c r="A40" s="344" t="str">
        <f t="shared" si="8"/>
        <v/>
      </c>
      <c r="B40" s="237" t="str">
        <f t="shared" si="9"/>
        <v/>
      </c>
      <c r="C40" s="307">
        <f t="shared" si="10"/>
        <v>0</v>
      </c>
      <c r="D40" s="307">
        <f t="shared" si="11"/>
        <v>0</v>
      </c>
      <c r="E40" s="287" t="str">
        <f>IF(B40="","",SUM(B$27:B40))</f>
        <v/>
      </c>
      <c r="F40" s="502"/>
      <c r="G40" s="503"/>
      <c r="H40" s="677"/>
      <c r="I40" s="678"/>
      <c r="J40" s="681"/>
      <c r="K40" s="680"/>
      <c r="L40" s="1052" t="str">
        <f>IF('Quadro 2'!G26="","",'Quadro 2'!G26)</f>
        <v/>
      </c>
      <c r="M40" s="1053" t="str">
        <f t="shared" si="94"/>
        <v/>
      </c>
      <c r="N40" s="1054" t="str">
        <f t="shared" si="12"/>
        <v/>
      </c>
      <c r="O40" s="1055"/>
      <c r="P40" s="1056" t="str">
        <f t="shared" si="95"/>
        <v/>
      </c>
      <c r="Q40" s="1057" t="str">
        <f t="shared" si="96"/>
        <v/>
      </c>
      <c r="R40" s="1058" t="str">
        <f t="shared" si="97"/>
        <v/>
      </c>
      <c r="S40" s="505" t="str">
        <f t="shared" si="98"/>
        <v/>
      </c>
      <c r="T40" s="75" t="str">
        <f t="shared" si="13"/>
        <v/>
      </c>
      <c r="U40" s="940"/>
      <c r="V40" s="217" t="str">
        <f t="shared" si="99"/>
        <v/>
      </c>
      <c r="W40" s="217" t="str">
        <f t="shared" si="100"/>
        <v/>
      </c>
      <c r="X40" s="217" t="str">
        <f t="shared" si="101"/>
        <v/>
      </c>
      <c r="Y40" s="506" t="str">
        <f>IF(OR(N40="",N40=0),"",IF(MAX(V40,W40,X40)&gt;'Quadro 1'!$G$23,'Quadro 1'!$G$23,IF(V40&lt;'Quadro 1'!$G$12,'Quadro 1'!$G$12,MIN(Z40,AA40))))</f>
        <v/>
      </c>
      <c r="Z40" s="507">
        <f>IF(MAX(V40,W40,X40)&lt;='Quadro 1'!$G$12,'Quadro 1'!$G$12,IF(MAX(V40,W40,X40)&lt;='Quadro 1'!$G$13,'Quadro 1'!$G$13,IF(MAX(V40,W40,X40)&lt;='Quadro 1'!$G$14,'Quadro 1'!$G$14,IF(MAX(V40,W40,X40)&lt;='Quadro 1'!$G$15,'Quadro 1'!$G$15,IF(MAX(V40,W40,X40)&lt;='Quadro 1'!$G$16,'Quadro 1'!$G$16,IF(MAX(V40,W40,X40)&lt;='Quadro 1'!$G$17,'Quadro 1'!$G$17,""))))))</f>
        <v>27.3</v>
      </c>
      <c r="AA40" s="508">
        <f>IF(MAX(V40,W40,X40)&lt;='Quadro 1'!$G$18,'Quadro 1'!$G$18,IF(MAX(V40,W40,X40)&lt;='Quadro 1'!$G$19,'Quadro 1'!$G$19,IF(MAX(V40,W40,X40)&lt;='Quadro 1'!$G$20,'Quadro 1'!$G$20,IF(MAX(V40,W40,X40)&lt;='Quadro 1'!$G$21,'Quadro 1'!$G$21,IF(MAX(V40,W40,X40)&lt;='Quadro 1'!$G$22,'Quadro 1'!$G$22,IF(MAX(V40,W40,X40)&lt;='Quadro 1'!$G$23,'Quadro 1'!$G$23,'Quadro 1'!$G$23))))))</f>
        <v>105.3</v>
      </c>
      <c r="AB40" s="509" t="str">
        <f>IF(Y40="","",LOOKUP(Y40,'Quadro 1'!$G$9:$G$23,'Quadro 1'!$H$9:$H$23))</f>
        <v/>
      </c>
      <c r="AC40" s="1170" t="str">
        <f>IF(Y40="","",LOOKUP(Y40,'Quadro 1'!$G$9:$G$23,'Quadro 1'!$D$9:$D$23))</f>
        <v/>
      </c>
      <c r="AD40" s="1171" t="str">
        <f>IF(Y40="","",LOOKUP(Y40,'Quadro 1'!$G$9:$G$23,'Quadro 1'!$E$9:$E$23))</f>
        <v/>
      </c>
      <c r="AE40" s="1059" t="str">
        <f t="shared" si="102"/>
        <v/>
      </c>
      <c r="AF40" s="1061" t="str">
        <f t="shared" si="14"/>
        <v/>
      </c>
      <c r="AG40" s="1147" t="str">
        <f t="shared" si="15"/>
        <v/>
      </c>
      <c r="AH40" s="1150" t="str">
        <f t="shared" si="103"/>
        <v/>
      </c>
      <c r="AI40" s="1151" t="str">
        <f t="shared" si="354"/>
        <v/>
      </c>
      <c r="AJ40" s="1055" t="str">
        <f t="shared" si="16"/>
        <v/>
      </c>
      <c r="AK40" s="1064" t="str">
        <f t="shared" si="355"/>
        <v/>
      </c>
      <c r="AL40" s="1190" t="str">
        <f t="shared" si="104"/>
        <v/>
      </c>
      <c r="AM40" s="1191"/>
      <c r="AN40" s="1065" t="str">
        <f t="shared" si="105"/>
        <v/>
      </c>
      <c r="AO40" s="1192" t="str">
        <f t="shared" si="17"/>
        <v/>
      </c>
      <c r="AP40" s="1192"/>
      <c r="AQ40" s="1193"/>
      <c r="AR40" s="901"/>
      <c r="AS40" s="2"/>
      <c r="AT40" s="602">
        <f t="shared" si="18"/>
        <v>0</v>
      </c>
      <c r="AU40" s="243" t="str">
        <f t="shared" si="356"/>
        <v/>
      </c>
      <c r="AV40" s="92" t="str">
        <f t="shared" si="19"/>
        <v/>
      </c>
      <c r="AW40" s="92" t="str">
        <f t="shared" si="20"/>
        <v/>
      </c>
      <c r="AX40" s="92" t="str">
        <f t="shared" si="21"/>
        <v/>
      </c>
      <c r="AY40" s="532" t="str">
        <f t="shared" si="22"/>
        <v/>
      </c>
      <c r="AZ40" s="532" t="str">
        <f t="shared" si="23"/>
        <v/>
      </c>
      <c r="BA40" s="510" t="str">
        <f t="shared" si="24"/>
        <v/>
      </c>
      <c r="BB40" s="88" t="str">
        <f t="shared" si="25"/>
        <v/>
      </c>
      <c r="BC40" s="1060" t="str">
        <f t="shared" si="26"/>
        <v/>
      </c>
      <c r="BD40" s="595" t="str">
        <f t="shared" si="106"/>
        <v/>
      </c>
      <c r="BE40" s="595" t="str">
        <f t="shared" si="107"/>
        <v/>
      </c>
      <c r="BF40" s="74" t="str">
        <f t="shared" si="27"/>
        <v/>
      </c>
      <c r="BG40" s="87" t="str">
        <f t="shared" si="433"/>
        <v/>
      </c>
      <c r="BH40" s="88" t="str">
        <f t="shared" si="28"/>
        <v/>
      </c>
      <c r="BI40" s="89">
        <f t="shared" si="29"/>
        <v>0</v>
      </c>
      <c r="BJ40" s="510" t="str">
        <f t="shared" si="357"/>
        <v/>
      </c>
      <c r="BK40" s="532">
        <f t="shared" si="30"/>
        <v>0</v>
      </c>
      <c r="BL40" s="91">
        <f t="shared" si="108"/>
        <v>0</v>
      </c>
      <c r="BM40" s="91" t="str">
        <f t="shared" si="31"/>
        <v/>
      </c>
      <c r="BN40" s="91" t="str">
        <f t="shared" si="32"/>
        <v/>
      </c>
      <c r="BO40" s="91" t="str">
        <f t="shared" si="33"/>
        <v/>
      </c>
      <c r="BP40" s="91" t="str">
        <f t="shared" si="34"/>
        <v/>
      </c>
      <c r="BQ40" s="91" t="str">
        <f t="shared" si="35"/>
        <v/>
      </c>
      <c r="BR40" s="91" t="str">
        <f t="shared" si="36"/>
        <v/>
      </c>
      <c r="BS40" s="91" t="str">
        <f t="shared" si="37"/>
        <v/>
      </c>
      <c r="BT40" s="91" t="str">
        <f t="shared" si="38"/>
        <v/>
      </c>
      <c r="BU40" s="91" t="str">
        <f t="shared" si="39"/>
        <v/>
      </c>
      <c r="BV40" s="91" t="str">
        <f t="shared" si="40"/>
        <v/>
      </c>
      <c r="BW40" s="91" t="str">
        <f t="shared" si="41"/>
        <v/>
      </c>
      <c r="BX40" s="91" t="str">
        <f t="shared" si="42"/>
        <v/>
      </c>
      <c r="BY40" s="91" t="str">
        <f t="shared" si="43"/>
        <v/>
      </c>
      <c r="BZ40" s="91" t="str">
        <f t="shared" si="44"/>
        <v/>
      </c>
      <c r="CA40" s="91" t="str">
        <f t="shared" si="45"/>
        <v/>
      </c>
      <c r="CB40" s="91" t="str">
        <f t="shared" si="46"/>
        <v/>
      </c>
      <c r="CC40" s="91" t="str">
        <f t="shared" si="47"/>
        <v/>
      </c>
      <c r="CD40" s="91" t="str">
        <f t="shared" si="48"/>
        <v/>
      </c>
      <c r="CE40" s="91" t="str">
        <f t="shared" si="49"/>
        <v/>
      </c>
      <c r="CF40" s="91" t="str">
        <f t="shared" si="50"/>
        <v/>
      </c>
      <c r="CG40" s="91" t="str">
        <f t="shared" si="109"/>
        <v/>
      </c>
      <c r="CH40" s="91" t="str">
        <f t="shared" si="110"/>
        <v/>
      </c>
      <c r="CI40" s="91" t="str">
        <f t="shared" si="111"/>
        <v/>
      </c>
      <c r="CJ40" s="91" t="str">
        <f t="shared" si="112"/>
        <v/>
      </c>
      <c r="CK40" s="91" t="str">
        <f t="shared" si="113"/>
        <v/>
      </c>
      <c r="CL40" s="91" t="str">
        <f t="shared" si="114"/>
        <v/>
      </c>
      <c r="CM40" s="91" t="str">
        <f t="shared" si="115"/>
        <v/>
      </c>
      <c r="CN40" s="91" t="str">
        <f t="shared" si="116"/>
        <v/>
      </c>
      <c r="CO40" s="91" t="str">
        <f t="shared" si="117"/>
        <v/>
      </c>
      <c r="CP40" s="91" t="str">
        <f t="shared" si="118"/>
        <v/>
      </c>
      <c r="CQ40" s="91" t="str">
        <f t="shared" si="119"/>
        <v/>
      </c>
      <c r="CR40" s="91" t="str">
        <f t="shared" si="120"/>
        <v/>
      </c>
      <c r="CS40" s="91" t="str">
        <f t="shared" si="121"/>
        <v/>
      </c>
      <c r="CT40" s="91" t="str">
        <f t="shared" si="122"/>
        <v/>
      </c>
      <c r="CU40" s="91" t="str">
        <f t="shared" si="123"/>
        <v/>
      </c>
      <c r="CV40" s="91" t="str">
        <f t="shared" si="124"/>
        <v/>
      </c>
      <c r="CW40" s="91" t="str">
        <f t="shared" si="125"/>
        <v/>
      </c>
      <c r="CX40" s="91" t="str">
        <f t="shared" si="126"/>
        <v/>
      </c>
      <c r="CY40" s="91" t="str">
        <f t="shared" si="127"/>
        <v/>
      </c>
      <c r="CZ40" s="91" t="str">
        <f t="shared" si="128"/>
        <v/>
      </c>
      <c r="DA40" s="91" t="str">
        <f t="shared" si="129"/>
        <v/>
      </c>
      <c r="DB40" s="91" t="str">
        <f t="shared" si="130"/>
        <v/>
      </c>
      <c r="DC40" s="91" t="str">
        <f t="shared" si="131"/>
        <v/>
      </c>
      <c r="DD40" s="91" t="str">
        <f t="shared" si="132"/>
        <v/>
      </c>
      <c r="DE40" s="91" t="str">
        <f t="shared" si="133"/>
        <v/>
      </c>
      <c r="DF40" s="91" t="str">
        <f t="shared" si="134"/>
        <v/>
      </c>
      <c r="DG40" s="91" t="str">
        <f t="shared" si="135"/>
        <v/>
      </c>
      <c r="DH40" s="91" t="str">
        <f t="shared" si="136"/>
        <v/>
      </c>
      <c r="DI40" s="91" t="str">
        <f t="shared" si="137"/>
        <v/>
      </c>
      <c r="DJ40" s="91" t="str">
        <f t="shared" si="138"/>
        <v/>
      </c>
      <c r="DK40" s="91" t="str">
        <f t="shared" si="139"/>
        <v/>
      </c>
      <c r="DL40" s="91" t="str">
        <f t="shared" si="140"/>
        <v/>
      </c>
      <c r="DM40" s="91" t="str">
        <f t="shared" si="141"/>
        <v/>
      </c>
      <c r="DN40" s="91" t="str">
        <f t="shared" si="142"/>
        <v/>
      </c>
      <c r="DO40" s="91" t="str">
        <f t="shared" si="143"/>
        <v/>
      </c>
      <c r="DP40" s="91" t="str">
        <f t="shared" si="144"/>
        <v/>
      </c>
      <c r="DQ40" s="91" t="str">
        <f t="shared" si="145"/>
        <v/>
      </c>
      <c r="DR40" s="91" t="str">
        <f t="shared" si="146"/>
        <v/>
      </c>
      <c r="DS40" s="91" t="str">
        <f t="shared" si="147"/>
        <v/>
      </c>
      <c r="DT40" s="91" t="str">
        <f t="shared" si="148"/>
        <v/>
      </c>
      <c r="DU40" s="236" t="str">
        <f t="shared" si="149"/>
        <v/>
      </c>
      <c r="DV40" s="660" t="str">
        <f t="shared" si="150"/>
        <v>0</v>
      </c>
      <c r="DW40" s="659">
        <f t="shared" si="151"/>
        <v>0</v>
      </c>
      <c r="DX40" s="236" t="str">
        <f t="shared" si="358"/>
        <v>NA</v>
      </c>
      <c r="DY40" s="236" t="str">
        <f t="shared" si="359"/>
        <v/>
      </c>
      <c r="DZ40" s="236" t="str">
        <f t="shared" si="360"/>
        <v/>
      </c>
      <c r="EA40" s="659" t="str">
        <f t="shared" si="152"/>
        <v/>
      </c>
      <c r="EB40" s="594">
        <v>14</v>
      </c>
      <c r="EC40" s="816" t="str">
        <f t="shared" si="361"/>
        <v/>
      </c>
      <c r="ED40" s="817" t="str">
        <f t="shared" si="362"/>
        <v/>
      </c>
      <c r="EE40" s="818" t="str">
        <f t="shared" si="153"/>
        <v/>
      </c>
      <c r="EF40" s="819" t="str">
        <f t="shared" si="51"/>
        <v/>
      </c>
      <c r="EG40" s="595" t="str">
        <f t="shared" si="154"/>
        <v/>
      </c>
      <c r="EH40" s="595" t="str">
        <f t="shared" si="155"/>
        <v/>
      </c>
      <c r="EI40" s="651" t="str">
        <f t="shared" si="363"/>
        <v/>
      </c>
      <c r="EJ40" s="528" t="str">
        <f t="shared" si="156"/>
        <v/>
      </c>
      <c r="EK40" s="236" t="str">
        <f t="shared" si="364"/>
        <v/>
      </c>
      <c r="EL40" s="528" t="str">
        <f t="shared" si="157"/>
        <v/>
      </c>
      <c r="EM40" s="772" t="str">
        <f t="shared" si="158"/>
        <v/>
      </c>
      <c r="EN40" s="247" t="str">
        <f t="shared" si="159"/>
        <v/>
      </c>
      <c r="EO40" s="247" t="str">
        <f t="shared" si="160"/>
        <v/>
      </c>
      <c r="EP40" s="247" t="str">
        <f t="shared" si="161"/>
        <v/>
      </c>
      <c r="EQ40" s="247" t="str">
        <f t="shared" si="162"/>
        <v/>
      </c>
      <c r="ER40" s="90" t="str">
        <f t="shared" si="163"/>
        <v/>
      </c>
      <c r="ES40" s="90" t="str">
        <f t="shared" si="164"/>
        <v/>
      </c>
      <c r="ET40" s="90" t="str">
        <f t="shared" si="165"/>
        <v/>
      </c>
      <c r="EU40" s="90" t="str">
        <f t="shared" si="166"/>
        <v/>
      </c>
      <c r="EV40" s="90" t="str">
        <f t="shared" si="167"/>
        <v/>
      </c>
      <c r="EW40" s="90" t="str">
        <f t="shared" si="168"/>
        <v/>
      </c>
      <c r="EX40" s="90" t="str">
        <f t="shared" si="169"/>
        <v/>
      </c>
      <c r="EY40" s="90" t="str">
        <f t="shared" si="170"/>
        <v/>
      </c>
      <c r="EZ40" s="90" t="str">
        <f t="shared" si="171"/>
        <v/>
      </c>
      <c r="FA40" s="90" t="str">
        <f t="shared" si="172"/>
        <v/>
      </c>
      <c r="FB40" s="90" t="str">
        <f t="shared" si="173"/>
        <v/>
      </c>
      <c r="FC40" s="90" t="str">
        <f t="shared" si="174"/>
        <v/>
      </c>
      <c r="FD40" s="90" t="str">
        <f t="shared" si="175"/>
        <v/>
      </c>
      <c r="FE40" s="90" t="str">
        <f t="shared" si="176"/>
        <v/>
      </c>
      <c r="FF40" s="90" t="str">
        <f t="shared" si="177"/>
        <v/>
      </c>
      <c r="FG40" s="90" t="str">
        <f t="shared" si="52"/>
        <v/>
      </c>
      <c r="FH40" s="90" t="str">
        <f t="shared" si="53"/>
        <v/>
      </c>
      <c r="FI40" s="90" t="str">
        <f t="shared" si="54"/>
        <v/>
      </c>
      <c r="FJ40" s="90" t="str">
        <f t="shared" si="55"/>
        <v/>
      </c>
      <c r="FK40" s="90" t="str">
        <f t="shared" si="56"/>
        <v/>
      </c>
      <c r="FL40" s="90" t="str">
        <f t="shared" si="57"/>
        <v/>
      </c>
      <c r="FM40" s="90" t="str">
        <f t="shared" si="58"/>
        <v/>
      </c>
      <c r="FN40" s="90" t="str">
        <f t="shared" si="59"/>
        <v/>
      </c>
      <c r="FO40" s="90" t="str">
        <f t="shared" si="60"/>
        <v/>
      </c>
      <c r="FP40" s="90" t="str">
        <f t="shared" si="61"/>
        <v/>
      </c>
      <c r="FQ40" s="90" t="str">
        <f t="shared" si="62"/>
        <v/>
      </c>
      <c r="FR40" s="90" t="str">
        <f t="shared" si="63"/>
        <v/>
      </c>
      <c r="FS40" s="90" t="str">
        <f t="shared" si="64"/>
        <v/>
      </c>
      <c r="FT40" s="90" t="str">
        <f t="shared" si="65"/>
        <v/>
      </c>
      <c r="FU40" s="90" t="str">
        <f t="shared" si="66"/>
        <v/>
      </c>
      <c r="FV40" s="90" t="str">
        <f t="shared" si="67"/>
        <v/>
      </c>
      <c r="FW40" s="90" t="str">
        <f t="shared" si="68"/>
        <v/>
      </c>
      <c r="FX40" s="90" t="str">
        <f t="shared" si="69"/>
        <v/>
      </c>
      <c r="FY40" s="90" t="str">
        <f t="shared" si="70"/>
        <v/>
      </c>
      <c r="FZ40" s="90" t="str">
        <f t="shared" si="71"/>
        <v/>
      </c>
      <c r="GA40" s="90" t="str">
        <f t="shared" si="72"/>
        <v/>
      </c>
      <c r="GB40" s="90" t="str">
        <f t="shared" si="73"/>
        <v/>
      </c>
      <c r="GC40" s="90" t="str">
        <f t="shared" si="74"/>
        <v/>
      </c>
      <c r="GD40" s="90" t="str">
        <f t="shared" si="75"/>
        <v/>
      </c>
      <c r="GE40" s="90" t="str">
        <f t="shared" si="76"/>
        <v/>
      </c>
      <c r="GF40" s="90" t="str">
        <f t="shared" si="77"/>
        <v/>
      </c>
      <c r="GG40" s="90" t="str">
        <f t="shared" si="78"/>
        <v/>
      </c>
      <c r="GH40" s="90" t="str">
        <f t="shared" si="79"/>
        <v/>
      </c>
      <c r="GI40" s="90" t="str">
        <f t="shared" si="80"/>
        <v/>
      </c>
      <c r="GJ40" s="90" t="str">
        <f t="shared" si="81"/>
        <v/>
      </c>
      <c r="GK40" s="90" t="str">
        <f t="shared" si="82"/>
        <v/>
      </c>
      <c r="GL40" s="90" t="str">
        <f t="shared" si="83"/>
        <v/>
      </c>
      <c r="GM40" s="90" t="str">
        <f t="shared" si="84"/>
        <v/>
      </c>
      <c r="GN40" s="90" t="str">
        <f t="shared" si="85"/>
        <v/>
      </c>
      <c r="GO40" s="90" t="str">
        <f t="shared" si="86"/>
        <v/>
      </c>
      <c r="GP40" s="90" t="str">
        <f t="shared" si="87"/>
        <v/>
      </c>
      <c r="GQ40" s="90" t="str">
        <f t="shared" si="88"/>
        <v/>
      </c>
      <c r="GR40" s="90" t="str">
        <f t="shared" si="89"/>
        <v/>
      </c>
      <c r="GS40" s="90" t="str">
        <f t="shared" si="90"/>
        <v/>
      </c>
      <c r="GT40" s="90" t="str">
        <f t="shared" si="91"/>
        <v/>
      </c>
      <c r="GU40" s="594">
        <v>14</v>
      </c>
      <c r="GV40" s="137" t="str">
        <f t="shared" si="435"/>
        <v/>
      </c>
      <c r="GW40" s="138" t="str">
        <f t="shared" si="436"/>
        <v/>
      </c>
      <c r="GX40" s="81" t="str">
        <f t="shared" si="367"/>
        <v/>
      </c>
      <c r="GY40" s="138" t="str">
        <f t="shared" si="368"/>
        <v/>
      </c>
      <c r="GZ40" s="15">
        <f t="shared" si="369"/>
        <v>0</v>
      </c>
      <c r="HA40" s="81" t="str">
        <f t="shared" si="370"/>
        <v/>
      </c>
      <c r="HB40" s="127" t="str">
        <f t="shared" si="437"/>
        <v/>
      </c>
      <c r="HC40" s="15">
        <f t="shared" si="178"/>
        <v>0</v>
      </c>
      <c r="HD40" s="582">
        <f t="shared" si="434"/>
        <v>0</v>
      </c>
      <c r="HE40" s="577">
        <f t="shared" si="92"/>
        <v>0</v>
      </c>
      <c r="HF40" s="566">
        <f t="shared" si="93"/>
        <v>0</v>
      </c>
      <c r="HG40" s="16">
        <f t="shared" si="179"/>
        <v>0</v>
      </c>
      <c r="HH40" s="17" t="str">
        <f t="shared" si="372"/>
        <v/>
      </c>
      <c r="HI40" s="510" t="str">
        <f t="shared" si="373"/>
        <v/>
      </c>
      <c r="HJ40" s="517">
        <f t="shared" si="374"/>
        <v>0</v>
      </c>
      <c r="HK40" s="510" t="str">
        <f t="shared" si="180"/>
        <v/>
      </c>
      <c r="HL40" s="522" t="str">
        <f t="shared" si="375"/>
        <v/>
      </c>
      <c r="HM40" s="510" t="str">
        <f t="shared" si="181"/>
        <v/>
      </c>
      <c r="HN40" s="517">
        <f t="shared" si="182"/>
        <v>0</v>
      </c>
      <c r="HO40" s="510" t="str">
        <f t="shared" si="183"/>
        <v/>
      </c>
      <c r="HP40" s="522" t="str">
        <f t="shared" si="376"/>
        <v/>
      </c>
      <c r="HQ40" s="510" t="str">
        <f t="shared" si="184"/>
        <v/>
      </c>
      <c r="HR40" s="517">
        <f t="shared" si="185"/>
        <v>0</v>
      </c>
      <c r="HS40" s="510" t="str">
        <f t="shared" si="186"/>
        <v/>
      </c>
      <c r="HT40" s="522" t="str">
        <f t="shared" si="377"/>
        <v/>
      </c>
      <c r="HU40" s="510" t="str">
        <f t="shared" si="187"/>
        <v/>
      </c>
      <c r="HV40" s="517">
        <f t="shared" si="188"/>
        <v>0</v>
      </c>
      <c r="HW40" s="510" t="str">
        <f t="shared" si="189"/>
        <v/>
      </c>
      <c r="HX40" s="522" t="str">
        <f t="shared" si="378"/>
        <v/>
      </c>
      <c r="HY40" s="510" t="str">
        <f t="shared" si="190"/>
        <v/>
      </c>
      <c r="HZ40" s="517">
        <f t="shared" si="191"/>
        <v>0</v>
      </c>
      <c r="IA40" s="510" t="str">
        <f t="shared" si="192"/>
        <v/>
      </c>
      <c r="IB40" s="522" t="str">
        <f t="shared" si="379"/>
        <v/>
      </c>
      <c r="IC40" s="510" t="str">
        <f t="shared" si="193"/>
        <v/>
      </c>
      <c r="ID40" s="517">
        <f t="shared" si="194"/>
        <v>0</v>
      </c>
      <c r="IE40" s="510" t="str">
        <f t="shared" si="195"/>
        <v/>
      </c>
      <c r="IF40" s="522" t="str">
        <f t="shared" si="380"/>
        <v/>
      </c>
      <c r="IG40" s="510" t="str">
        <f t="shared" si="196"/>
        <v/>
      </c>
      <c r="IH40" s="517">
        <f t="shared" si="197"/>
        <v>0</v>
      </c>
      <c r="II40" s="510" t="str">
        <f t="shared" si="198"/>
        <v/>
      </c>
      <c r="IJ40" s="522" t="str">
        <f t="shared" si="381"/>
        <v/>
      </c>
      <c r="IK40" s="510" t="str">
        <f t="shared" si="199"/>
        <v/>
      </c>
      <c r="IL40" s="517">
        <f t="shared" si="200"/>
        <v>0</v>
      </c>
      <c r="IM40" s="510" t="str">
        <f t="shared" si="201"/>
        <v/>
      </c>
      <c r="IN40" s="522" t="str">
        <f t="shared" si="382"/>
        <v/>
      </c>
      <c r="IO40" s="510" t="str">
        <f t="shared" si="202"/>
        <v/>
      </c>
      <c r="IP40" s="517">
        <f t="shared" si="203"/>
        <v>0</v>
      </c>
      <c r="IQ40" s="510" t="str">
        <f t="shared" si="204"/>
        <v/>
      </c>
      <c r="IR40" s="522" t="str">
        <f t="shared" si="383"/>
        <v/>
      </c>
      <c r="IS40" s="510" t="str">
        <f t="shared" si="205"/>
        <v/>
      </c>
      <c r="IT40" s="517">
        <f t="shared" si="206"/>
        <v>0</v>
      </c>
      <c r="IU40" s="510" t="str">
        <f t="shared" si="207"/>
        <v/>
      </c>
      <c r="IV40" s="522" t="str">
        <f t="shared" si="384"/>
        <v/>
      </c>
      <c r="IW40" s="510" t="str">
        <f t="shared" si="208"/>
        <v/>
      </c>
      <c r="IX40" s="517">
        <f t="shared" si="209"/>
        <v>0</v>
      </c>
      <c r="IY40" s="510" t="str">
        <f t="shared" si="210"/>
        <v/>
      </c>
      <c r="IZ40" s="522" t="str">
        <f t="shared" si="385"/>
        <v/>
      </c>
      <c r="JA40" s="510" t="str">
        <f t="shared" si="211"/>
        <v/>
      </c>
      <c r="JB40" s="517">
        <f t="shared" si="212"/>
        <v>0</v>
      </c>
      <c r="JC40" s="510" t="str">
        <f t="shared" si="213"/>
        <v/>
      </c>
      <c r="JD40" s="522" t="str">
        <f t="shared" si="386"/>
        <v/>
      </c>
      <c r="JE40" s="510" t="str">
        <f t="shared" si="214"/>
        <v/>
      </c>
      <c r="JF40" s="517">
        <f t="shared" si="215"/>
        <v>0</v>
      </c>
      <c r="JG40" s="510" t="str">
        <f t="shared" si="216"/>
        <v/>
      </c>
      <c r="JH40" s="522" t="str">
        <f t="shared" si="387"/>
        <v/>
      </c>
      <c r="JI40" s="510" t="str">
        <f t="shared" si="217"/>
        <v/>
      </c>
      <c r="JJ40" s="517">
        <f t="shared" si="218"/>
        <v>0</v>
      </c>
      <c r="JK40" s="510" t="str">
        <f t="shared" si="219"/>
        <v/>
      </c>
      <c r="JL40" s="522" t="str">
        <f t="shared" si="388"/>
        <v/>
      </c>
      <c r="JM40" s="510" t="str">
        <f t="shared" si="220"/>
        <v/>
      </c>
      <c r="JN40" s="517">
        <f t="shared" si="221"/>
        <v>0</v>
      </c>
      <c r="JO40" s="510" t="str">
        <f t="shared" si="222"/>
        <v/>
      </c>
      <c r="JP40" s="522" t="str">
        <f t="shared" si="389"/>
        <v/>
      </c>
      <c r="JQ40" s="510" t="str">
        <f t="shared" si="223"/>
        <v/>
      </c>
      <c r="JR40" s="517">
        <f t="shared" si="224"/>
        <v>0</v>
      </c>
      <c r="JS40" s="510" t="str">
        <f t="shared" si="225"/>
        <v/>
      </c>
      <c r="JT40" s="522" t="str">
        <f t="shared" si="390"/>
        <v/>
      </c>
      <c r="JU40" s="510" t="str">
        <f t="shared" si="226"/>
        <v/>
      </c>
      <c r="JV40" s="517">
        <f t="shared" si="227"/>
        <v>0</v>
      </c>
      <c r="JW40" s="510" t="str">
        <f t="shared" si="228"/>
        <v/>
      </c>
      <c r="JX40" s="522" t="str">
        <f t="shared" si="391"/>
        <v/>
      </c>
      <c r="JY40" s="510" t="str">
        <f t="shared" si="229"/>
        <v/>
      </c>
      <c r="JZ40" s="517">
        <f t="shared" si="230"/>
        <v>0</v>
      </c>
      <c r="KA40" s="510" t="str">
        <f t="shared" si="231"/>
        <v/>
      </c>
      <c r="KB40" s="522" t="str">
        <f t="shared" si="392"/>
        <v/>
      </c>
      <c r="KC40" s="510" t="str">
        <f t="shared" si="232"/>
        <v/>
      </c>
      <c r="KD40" s="517">
        <f t="shared" si="233"/>
        <v>0</v>
      </c>
      <c r="KE40" s="510" t="str">
        <f t="shared" si="234"/>
        <v/>
      </c>
      <c r="KF40" s="522" t="str">
        <f t="shared" si="393"/>
        <v/>
      </c>
      <c r="KG40" s="510" t="str">
        <f t="shared" si="235"/>
        <v/>
      </c>
      <c r="KH40" s="517">
        <f t="shared" si="236"/>
        <v>0</v>
      </c>
      <c r="KI40" s="510" t="str">
        <f t="shared" si="237"/>
        <v/>
      </c>
      <c r="KJ40" s="522" t="str">
        <f t="shared" si="394"/>
        <v/>
      </c>
      <c r="KK40" s="510" t="str">
        <f t="shared" si="238"/>
        <v/>
      </c>
      <c r="KL40" s="517">
        <f t="shared" si="239"/>
        <v>0</v>
      </c>
      <c r="KM40" s="510" t="str">
        <f t="shared" si="240"/>
        <v/>
      </c>
      <c r="KN40" s="522" t="str">
        <f t="shared" si="395"/>
        <v/>
      </c>
      <c r="KO40" s="510" t="str">
        <f t="shared" si="241"/>
        <v/>
      </c>
      <c r="KP40" s="517">
        <f t="shared" si="242"/>
        <v>0</v>
      </c>
      <c r="KQ40" s="510" t="str">
        <f t="shared" si="243"/>
        <v/>
      </c>
      <c r="KR40" s="522" t="str">
        <f t="shared" si="396"/>
        <v/>
      </c>
      <c r="KS40" s="510" t="str">
        <f t="shared" si="244"/>
        <v/>
      </c>
      <c r="KT40" s="517">
        <f t="shared" si="245"/>
        <v>0</v>
      </c>
      <c r="KU40" s="510" t="str">
        <f t="shared" si="246"/>
        <v/>
      </c>
      <c r="KV40" s="522" t="str">
        <f t="shared" si="397"/>
        <v/>
      </c>
      <c r="KW40" s="510" t="str">
        <f t="shared" si="247"/>
        <v/>
      </c>
      <c r="KX40" s="517">
        <f t="shared" si="248"/>
        <v>0</v>
      </c>
      <c r="KY40" s="510" t="str">
        <f t="shared" si="249"/>
        <v/>
      </c>
      <c r="KZ40" s="522" t="str">
        <f t="shared" si="398"/>
        <v/>
      </c>
      <c r="LA40" s="510" t="str">
        <f t="shared" si="250"/>
        <v/>
      </c>
      <c r="LB40" s="517">
        <f t="shared" si="251"/>
        <v>0</v>
      </c>
      <c r="LC40" s="510" t="str">
        <f t="shared" si="252"/>
        <v/>
      </c>
      <c r="LD40" s="522" t="str">
        <f t="shared" si="399"/>
        <v/>
      </c>
      <c r="LE40" s="510" t="str">
        <f t="shared" si="253"/>
        <v/>
      </c>
      <c r="LF40" s="517">
        <f t="shared" si="254"/>
        <v>0</v>
      </c>
      <c r="LG40" s="510" t="str">
        <f t="shared" si="255"/>
        <v/>
      </c>
      <c r="LH40" s="522" t="str">
        <f t="shared" si="400"/>
        <v/>
      </c>
      <c r="LI40" s="510" t="str">
        <f t="shared" si="256"/>
        <v/>
      </c>
      <c r="LJ40" s="517">
        <f t="shared" si="257"/>
        <v>0</v>
      </c>
      <c r="LK40" s="510" t="str">
        <f t="shared" si="258"/>
        <v/>
      </c>
      <c r="LL40" s="522" t="str">
        <f t="shared" si="401"/>
        <v/>
      </c>
      <c r="LM40" s="510" t="str">
        <f t="shared" si="259"/>
        <v/>
      </c>
      <c r="LN40" s="517">
        <f t="shared" si="260"/>
        <v>0</v>
      </c>
      <c r="LO40" s="510" t="str">
        <f t="shared" si="261"/>
        <v/>
      </c>
      <c r="LP40" s="522" t="str">
        <f t="shared" si="402"/>
        <v/>
      </c>
      <c r="LQ40" s="510" t="str">
        <f t="shared" si="262"/>
        <v/>
      </c>
      <c r="LR40" s="517">
        <f t="shared" si="263"/>
        <v>0</v>
      </c>
      <c r="LS40" s="510" t="str">
        <f t="shared" si="264"/>
        <v/>
      </c>
      <c r="LT40" s="522" t="str">
        <f t="shared" si="403"/>
        <v/>
      </c>
      <c r="LU40" s="510" t="str">
        <f t="shared" si="265"/>
        <v/>
      </c>
      <c r="LV40" s="517">
        <f t="shared" si="266"/>
        <v>0</v>
      </c>
      <c r="LW40" s="510" t="str">
        <f t="shared" si="267"/>
        <v/>
      </c>
      <c r="LX40" s="522" t="str">
        <f t="shared" si="404"/>
        <v/>
      </c>
      <c r="LY40" s="510" t="str">
        <f t="shared" si="268"/>
        <v/>
      </c>
      <c r="LZ40" s="517">
        <f t="shared" si="269"/>
        <v>0</v>
      </c>
      <c r="MA40" s="510" t="str">
        <f t="shared" si="270"/>
        <v/>
      </c>
      <c r="MB40" s="522" t="str">
        <f t="shared" si="405"/>
        <v/>
      </c>
      <c r="MC40" s="510" t="str">
        <f t="shared" si="271"/>
        <v/>
      </c>
      <c r="MD40" s="517">
        <f t="shared" si="272"/>
        <v>0</v>
      </c>
      <c r="ME40" s="510" t="str">
        <f t="shared" si="273"/>
        <v/>
      </c>
      <c r="MF40" s="522" t="str">
        <f t="shared" si="406"/>
        <v/>
      </c>
      <c r="MG40" s="510" t="str">
        <f t="shared" si="274"/>
        <v/>
      </c>
      <c r="MH40" s="517">
        <f t="shared" si="275"/>
        <v>0</v>
      </c>
      <c r="MI40" s="510" t="str">
        <f t="shared" si="276"/>
        <v/>
      </c>
      <c r="MJ40" s="522" t="str">
        <f t="shared" si="407"/>
        <v/>
      </c>
      <c r="MK40" s="510" t="str">
        <f t="shared" si="277"/>
        <v/>
      </c>
      <c r="ML40" s="517">
        <f t="shared" si="278"/>
        <v>0</v>
      </c>
      <c r="MM40" s="510" t="str">
        <f t="shared" si="279"/>
        <v/>
      </c>
      <c r="MN40" s="522" t="str">
        <f t="shared" si="408"/>
        <v/>
      </c>
      <c r="MO40" s="510" t="str">
        <f t="shared" si="280"/>
        <v/>
      </c>
      <c r="MP40" s="517">
        <f t="shared" si="281"/>
        <v>0</v>
      </c>
      <c r="MQ40" s="510" t="str">
        <f t="shared" si="282"/>
        <v/>
      </c>
      <c r="MR40" s="522" t="str">
        <f t="shared" si="409"/>
        <v/>
      </c>
      <c r="MS40" s="510" t="str">
        <f t="shared" si="283"/>
        <v/>
      </c>
      <c r="MT40" s="517">
        <f t="shared" si="284"/>
        <v>0</v>
      </c>
      <c r="MU40" s="510" t="str">
        <f t="shared" si="285"/>
        <v/>
      </c>
      <c r="MV40" s="522" t="str">
        <f t="shared" si="410"/>
        <v/>
      </c>
      <c r="MW40" s="510" t="str">
        <f t="shared" si="286"/>
        <v/>
      </c>
      <c r="MX40" s="517">
        <f t="shared" si="287"/>
        <v>0</v>
      </c>
      <c r="MY40" s="510" t="str">
        <f t="shared" si="288"/>
        <v/>
      </c>
      <c r="MZ40" s="522" t="str">
        <f t="shared" si="411"/>
        <v/>
      </c>
      <c r="NA40" s="510" t="str">
        <f t="shared" si="289"/>
        <v/>
      </c>
      <c r="NB40" s="517">
        <f t="shared" si="290"/>
        <v>0</v>
      </c>
      <c r="NC40" s="510" t="str">
        <f t="shared" si="291"/>
        <v/>
      </c>
      <c r="ND40" s="522" t="str">
        <f t="shared" si="412"/>
        <v/>
      </c>
      <c r="NE40" s="510" t="str">
        <f t="shared" si="292"/>
        <v/>
      </c>
      <c r="NF40" s="517">
        <f t="shared" si="293"/>
        <v>0</v>
      </c>
      <c r="NG40" s="510" t="str">
        <f t="shared" si="294"/>
        <v/>
      </c>
      <c r="NH40" s="522" t="str">
        <f t="shared" si="413"/>
        <v/>
      </c>
      <c r="NI40" s="510" t="str">
        <f t="shared" si="295"/>
        <v/>
      </c>
      <c r="NJ40" s="517">
        <f t="shared" si="296"/>
        <v>0</v>
      </c>
      <c r="NK40" s="510" t="str">
        <f t="shared" si="297"/>
        <v/>
      </c>
      <c r="NL40" s="522" t="str">
        <f t="shared" si="414"/>
        <v/>
      </c>
      <c r="NM40" s="510" t="str">
        <f t="shared" si="298"/>
        <v/>
      </c>
      <c r="NN40" s="517">
        <f t="shared" si="299"/>
        <v>0</v>
      </c>
      <c r="NO40" s="510" t="str">
        <f t="shared" si="300"/>
        <v/>
      </c>
      <c r="NP40" s="522" t="str">
        <f t="shared" si="415"/>
        <v/>
      </c>
      <c r="NQ40" s="510" t="str">
        <f t="shared" si="301"/>
        <v/>
      </c>
      <c r="NR40" s="517">
        <f t="shared" si="302"/>
        <v>0</v>
      </c>
      <c r="NS40" s="510" t="str">
        <f t="shared" si="303"/>
        <v/>
      </c>
      <c r="NT40" s="522" t="str">
        <f t="shared" si="416"/>
        <v/>
      </c>
      <c r="NU40" s="510" t="str">
        <f t="shared" si="304"/>
        <v/>
      </c>
      <c r="NV40" s="517">
        <f t="shared" si="305"/>
        <v>0</v>
      </c>
      <c r="NW40" s="510" t="str">
        <f t="shared" si="306"/>
        <v/>
      </c>
      <c r="NX40" s="522" t="str">
        <f t="shared" si="417"/>
        <v/>
      </c>
      <c r="NY40" s="510" t="str">
        <f t="shared" si="307"/>
        <v/>
      </c>
      <c r="NZ40" s="517">
        <f t="shared" si="308"/>
        <v>0</v>
      </c>
      <c r="OA40" s="510" t="str">
        <f t="shared" si="309"/>
        <v/>
      </c>
      <c r="OB40" s="522" t="str">
        <f t="shared" si="418"/>
        <v/>
      </c>
      <c r="OC40" s="510" t="str">
        <f t="shared" si="310"/>
        <v/>
      </c>
      <c r="OD40" s="517">
        <f t="shared" si="311"/>
        <v>0</v>
      </c>
      <c r="OE40" s="510" t="str">
        <f t="shared" si="312"/>
        <v/>
      </c>
      <c r="OF40" s="522" t="str">
        <f t="shared" si="419"/>
        <v/>
      </c>
      <c r="OG40" s="510" t="str">
        <f t="shared" si="313"/>
        <v/>
      </c>
      <c r="OH40" s="517">
        <f t="shared" si="314"/>
        <v>0</v>
      </c>
      <c r="OI40" s="510" t="str">
        <f t="shared" si="315"/>
        <v/>
      </c>
      <c r="OJ40" s="522" t="str">
        <f t="shared" si="420"/>
        <v/>
      </c>
      <c r="OK40" s="510" t="str">
        <f t="shared" si="316"/>
        <v/>
      </c>
      <c r="OL40" s="517">
        <f t="shared" si="317"/>
        <v>0</v>
      </c>
      <c r="OM40" s="510" t="str">
        <f t="shared" si="318"/>
        <v/>
      </c>
      <c r="ON40" s="522" t="str">
        <f t="shared" si="421"/>
        <v/>
      </c>
      <c r="OO40" s="510" t="str">
        <f t="shared" si="319"/>
        <v/>
      </c>
      <c r="OP40" s="517">
        <f t="shared" si="320"/>
        <v>0</v>
      </c>
      <c r="OQ40" s="510" t="str">
        <f t="shared" si="321"/>
        <v/>
      </c>
      <c r="OR40" s="522" t="str">
        <f t="shared" si="422"/>
        <v/>
      </c>
      <c r="OS40" s="510" t="str">
        <f t="shared" si="322"/>
        <v/>
      </c>
      <c r="OT40" s="517">
        <f t="shared" si="323"/>
        <v>0</v>
      </c>
      <c r="OU40" s="510" t="str">
        <f t="shared" si="324"/>
        <v/>
      </c>
      <c r="OV40" s="522" t="str">
        <f t="shared" si="423"/>
        <v/>
      </c>
      <c r="OW40" s="510" t="str">
        <f t="shared" si="325"/>
        <v/>
      </c>
      <c r="OX40" s="517">
        <f t="shared" si="326"/>
        <v>0</v>
      </c>
      <c r="OY40" s="510" t="str">
        <f t="shared" si="327"/>
        <v/>
      </c>
      <c r="OZ40" s="522" t="str">
        <f t="shared" si="424"/>
        <v/>
      </c>
      <c r="PA40" s="510" t="str">
        <f t="shared" si="328"/>
        <v/>
      </c>
      <c r="PB40" s="517">
        <f t="shared" si="329"/>
        <v>0</v>
      </c>
      <c r="PC40" s="510" t="str">
        <f t="shared" si="330"/>
        <v/>
      </c>
      <c r="PD40" s="522" t="str">
        <f t="shared" si="425"/>
        <v/>
      </c>
      <c r="PE40" s="510" t="str">
        <f t="shared" si="331"/>
        <v/>
      </c>
      <c r="PF40" s="517">
        <f t="shared" si="332"/>
        <v>0</v>
      </c>
      <c r="PG40" s="510" t="str">
        <f t="shared" si="333"/>
        <v/>
      </c>
      <c r="PH40" s="522" t="str">
        <f t="shared" si="426"/>
        <v/>
      </c>
      <c r="PI40" s="510" t="str">
        <f t="shared" si="334"/>
        <v/>
      </c>
      <c r="PJ40" s="517">
        <f t="shared" si="335"/>
        <v>0</v>
      </c>
      <c r="PK40" s="510" t="str">
        <f t="shared" si="336"/>
        <v/>
      </c>
      <c r="PL40" s="522" t="str">
        <f t="shared" si="427"/>
        <v/>
      </c>
      <c r="PM40" s="510" t="str">
        <f t="shared" si="337"/>
        <v/>
      </c>
      <c r="PN40" s="517">
        <f t="shared" si="338"/>
        <v>0</v>
      </c>
      <c r="PO40" s="510" t="str">
        <f t="shared" si="339"/>
        <v/>
      </c>
      <c r="PP40" s="522" t="str">
        <f t="shared" si="428"/>
        <v/>
      </c>
      <c r="PQ40" s="510" t="str">
        <f t="shared" si="340"/>
        <v/>
      </c>
      <c r="PR40" s="517">
        <f t="shared" si="341"/>
        <v>0</v>
      </c>
      <c r="PS40" s="510" t="str">
        <f t="shared" si="342"/>
        <v/>
      </c>
      <c r="PT40" s="522" t="str">
        <f t="shared" si="429"/>
        <v/>
      </c>
      <c r="PU40" s="510" t="str">
        <f t="shared" si="343"/>
        <v/>
      </c>
      <c r="PV40" s="517">
        <f t="shared" si="344"/>
        <v>0</v>
      </c>
      <c r="PW40" s="510" t="str">
        <f t="shared" si="345"/>
        <v/>
      </c>
      <c r="PX40" s="522" t="str">
        <f t="shared" si="430"/>
        <v/>
      </c>
      <c r="PY40" s="510" t="str">
        <f t="shared" si="346"/>
        <v/>
      </c>
      <c r="PZ40" s="517">
        <f t="shared" si="347"/>
        <v>0</v>
      </c>
      <c r="QA40" s="510" t="str">
        <f t="shared" si="348"/>
        <v/>
      </c>
      <c r="QB40" s="522" t="str">
        <f t="shared" si="431"/>
        <v/>
      </c>
      <c r="QC40" s="510" t="str">
        <f t="shared" si="349"/>
        <v/>
      </c>
      <c r="QD40" s="517">
        <f t="shared" si="350"/>
        <v>0</v>
      </c>
      <c r="QE40" s="510" t="str">
        <f t="shared" si="351"/>
        <v/>
      </c>
      <c r="QF40" s="522" t="str">
        <f t="shared" si="432"/>
        <v/>
      </c>
      <c r="QG40" s="510" t="str">
        <f t="shared" si="352"/>
        <v/>
      </c>
      <c r="QH40" s="517">
        <f t="shared" si="353"/>
        <v>0</v>
      </c>
    </row>
    <row r="41" spans="1:450" s="3" customFormat="1" ht="18" customHeight="1" thickTop="1" thickBot="1" x14ac:dyDescent="0.35">
      <c r="A41" s="344" t="str">
        <f t="shared" si="8"/>
        <v/>
      </c>
      <c r="B41" s="237" t="str">
        <f t="shared" si="9"/>
        <v/>
      </c>
      <c r="C41" s="307">
        <f t="shared" si="10"/>
        <v>0</v>
      </c>
      <c r="D41" s="307">
        <f t="shared" si="11"/>
        <v>0</v>
      </c>
      <c r="E41" s="287" t="str">
        <f>IF(B41="","",SUM(B$27:B41))</f>
        <v/>
      </c>
      <c r="F41" s="502"/>
      <c r="G41" s="503"/>
      <c r="H41" s="677"/>
      <c r="I41" s="678"/>
      <c r="J41" s="681"/>
      <c r="K41" s="680"/>
      <c r="L41" s="1052" t="str">
        <f>IF('Quadro 2'!G27="","",'Quadro 2'!G27)</f>
        <v/>
      </c>
      <c r="M41" s="1053" t="str">
        <f t="shared" si="94"/>
        <v/>
      </c>
      <c r="N41" s="1054" t="str">
        <f t="shared" si="12"/>
        <v/>
      </c>
      <c r="O41" s="1055"/>
      <c r="P41" s="1056" t="str">
        <f t="shared" si="95"/>
        <v/>
      </c>
      <c r="Q41" s="1057" t="str">
        <f t="shared" si="96"/>
        <v/>
      </c>
      <c r="R41" s="1058" t="str">
        <f t="shared" si="97"/>
        <v/>
      </c>
      <c r="S41" s="505" t="str">
        <f t="shared" si="98"/>
        <v/>
      </c>
      <c r="T41" s="75" t="str">
        <f t="shared" si="13"/>
        <v/>
      </c>
      <c r="U41" s="940"/>
      <c r="V41" s="217" t="str">
        <f t="shared" si="99"/>
        <v/>
      </c>
      <c r="W41" s="217" t="str">
        <f t="shared" si="100"/>
        <v/>
      </c>
      <c r="X41" s="217" t="str">
        <f t="shared" si="101"/>
        <v/>
      </c>
      <c r="Y41" s="506" t="str">
        <f>IF(OR(N41="",N41=0),"",IF(MAX(V41,W41,X41)&gt;'Quadro 1'!$G$23,'Quadro 1'!$G$23,IF(V41&lt;'Quadro 1'!$G$12,'Quadro 1'!$G$12,MIN(Z41,AA41))))</f>
        <v/>
      </c>
      <c r="Z41" s="507">
        <f>IF(MAX(V41,W41,X41)&lt;='Quadro 1'!$G$12,'Quadro 1'!$G$12,IF(MAX(V41,W41,X41)&lt;='Quadro 1'!$G$13,'Quadro 1'!$G$13,IF(MAX(V41,W41,X41)&lt;='Quadro 1'!$G$14,'Quadro 1'!$G$14,IF(MAX(V41,W41,X41)&lt;='Quadro 1'!$G$15,'Quadro 1'!$G$15,IF(MAX(V41,W41,X41)&lt;='Quadro 1'!$G$16,'Quadro 1'!$G$16,IF(MAX(V41,W41,X41)&lt;='Quadro 1'!$G$17,'Quadro 1'!$G$17,""))))))</f>
        <v>27.3</v>
      </c>
      <c r="AA41" s="508">
        <f>IF(MAX(V41,W41,X41)&lt;='Quadro 1'!$G$18,'Quadro 1'!$G$18,IF(MAX(V41,W41,X41)&lt;='Quadro 1'!$G$19,'Quadro 1'!$G$19,IF(MAX(V41,W41,X41)&lt;='Quadro 1'!$G$20,'Quadro 1'!$G$20,IF(MAX(V41,W41,X41)&lt;='Quadro 1'!$G$21,'Quadro 1'!$G$21,IF(MAX(V41,W41,X41)&lt;='Quadro 1'!$G$22,'Quadro 1'!$G$22,IF(MAX(V41,W41,X41)&lt;='Quadro 1'!$G$23,'Quadro 1'!$G$23,'Quadro 1'!$G$23))))))</f>
        <v>105.3</v>
      </c>
      <c r="AB41" s="509" t="str">
        <f>IF(Y41="","",LOOKUP(Y41,'Quadro 1'!$G$9:$G$23,'Quadro 1'!$H$9:$H$23))</f>
        <v/>
      </c>
      <c r="AC41" s="1170" t="str">
        <f>IF(Y41="","",LOOKUP(Y41,'Quadro 1'!$G$9:$G$23,'Quadro 1'!$D$9:$D$23))</f>
        <v/>
      </c>
      <c r="AD41" s="1171" t="str">
        <f>IF(Y41="","",LOOKUP(Y41,'Quadro 1'!$G$9:$G$23,'Quadro 1'!$E$9:$E$23))</f>
        <v/>
      </c>
      <c r="AE41" s="1059" t="str">
        <f t="shared" si="102"/>
        <v/>
      </c>
      <c r="AF41" s="1061" t="str">
        <f t="shared" si="14"/>
        <v/>
      </c>
      <c r="AG41" s="1147" t="str">
        <f t="shared" si="15"/>
        <v/>
      </c>
      <c r="AH41" s="1150" t="str">
        <f t="shared" si="103"/>
        <v/>
      </c>
      <c r="AI41" s="1151" t="str">
        <f t="shared" si="354"/>
        <v/>
      </c>
      <c r="AJ41" s="1055" t="str">
        <f t="shared" si="16"/>
        <v/>
      </c>
      <c r="AK41" s="1064" t="str">
        <f t="shared" si="355"/>
        <v/>
      </c>
      <c r="AL41" s="1190" t="str">
        <f t="shared" si="104"/>
        <v/>
      </c>
      <c r="AM41" s="1191"/>
      <c r="AN41" s="1065" t="str">
        <f t="shared" si="105"/>
        <v/>
      </c>
      <c r="AO41" s="1192" t="str">
        <f t="shared" si="17"/>
        <v/>
      </c>
      <c r="AP41" s="1192"/>
      <c r="AQ41" s="1193"/>
      <c r="AR41" s="901"/>
      <c r="AS41" s="2"/>
      <c r="AT41" s="602">
        <f t="shared" si="18"/>
        <v>0</v>
      </c>
      <c r="AU41" s="243" t="str">
        <f t="shared" si="356"/>
        <v/>
      </c>
      <c r="AV41" s="92" t="str">
        <f t="shared" si="19"/>
        <v/>
      </c>
      <c r="AW41" s="92" t="str">
        <f t="shared" si="20"/>
        <v/>
      </c>
      <c r="AX41" s="92" t="str">
        <f t="shared" si="21"/>
        <v/>
      </c>
      <c r="AY41" s="532" t="str">
        <f t="shared" si="22"/>
        <v/>
      </c>
      <c r="AZ41" s="532" t="str">
        <f t="shared" si="23"/>
        <v/>
      </c>
      <c r="BA41" s="510" t="str">
        <f t="shared" si="24"/>
        <v/>
      </c>
      <c r="BB41" s="88" t="str">
        <f t="shared" si="25"/>
        <v/>
      </c>
      <c r="BC41" s="1060" t="str">
        <f t="shared" si="26"/>
        <v/>
      </c>
      <c r="BD41" s="595" t="str">
        <f t="shared" si="106"/>
        <v/>
      </c>
      <c r="BE41" s="595" t="str">
        <f t="shared" si="107"/>
        <v/>
      </c>
      <c r="BF41" s="74" t="str">
        <f t="shared" si="27"/>
        <v/>
      </c>
      <c r="BG41" s="87" t="str">
        <f t="shared" si="433"/>
        <v/>
      </c>
      <c r="BH41" s="88" t="str">
        <f t="shared" si="28"/>
        <v/>
      </c>
      <c r="BI41" s="89">
        <f t="shared" si="29"/>
        <v>0</v>
      </c>
      <c r="BJ41" s="510" t="str">
        <f t="shared" si="357"/>
        <v/>
      </c>
      <c r="BK41" s="532">
        <f t="shared" si="30"/>
        <v>0</v>
      </c>
      <c r="BL41" s="91">
        <f t="shared" si="108"/>
        <v>0</v>
      </c>
      <c r="BM41" s="91" t="str">
        <f t="shared" si="31"/>
        <v/>
      </c>
      <c r="BN41" s="91" t="str">
        <f t="shared" si="32"/>
        <v/>
      </c>
      <c r="BO41" s="91" t="str">
        <f t="shared" si="33"/>
        <v/>
      </c>
      <c r="BP41" s="91" t="str">
        <f t="shared" si="34"/>
        <v/>
      </c>
      <c r="BQ41" s="91" t="str">
        <f t="shared" si="35"/>
        <v/>
      </c>
      <c r="BR41" s="91" t="str">
        <f t="shared" si="36"/>
        <v/>
      </c>
      <c r="BS41" s="91" t="str">
        <f t="shared" si="37"/>
        <v/>
      </c>
      <c r="BT41" s="91" t="str">
        <f t="shared" si="38"/>
        <v/>
      </c>
      <c r="BU41" s="91" t="str">
        <f t="shared" si="39"/>
        <v/>
      </c>
      <c r="BV41" s="91" t="str">
        <f t="shared" si="40"/>
        <v/>
      </c>
      <c r="BW41" s="91" t="str">
        <f t="shared" si="41"/>
        <v/>
      </c>
      <c r="BX41" s="91" t="str">
        <f t="shared" si="42"/>
        <v/>
      </c>
      <c r="BY41" s="91" t="str">
        <f t="shared" si="43"/>
        <v/>
      </c>
      <c r="BZ41" s="91" t="str">
        <f t="shared" si="44"/>
        <v/>
      </c>
      <c r="CA41" s="91" t="str">
        <f t="shared" si="45"/>
        <v/>
      </c>
      <c r="CB41" s="91" t="str">
        <f t="shared" si="46"/>
        <v/>
      </c>
      <c r="CC41" s="91" t="str">
        <f t="shared" si="47"/>
        <v/>
      </c>
      <c r="CD41" s="91" t="str">
        <f t="shared" si="48"/>
        <v/>
      </c>
      <c r="CE41" s="91" t="str">
        <f t="shared" si="49"/>
        <v/>
      </c>
      <c r="CF41" s="91" t="str">
        <f t="shared" si="50"/>
        <v/>
      </c>
      <c r="CG41" s="91" t="str">
        <f t="shared" si="109"/>
        <v/>
      </c>
      <c r="CH41" s="91" t="str">
        <f t="shared" si="110"/>
        <v/>
      </c>
      <c r="CI41" s="91" t="str">
        <f t="shared" si="111"/>
        <v/>
      </c>
      <c r="CJ41" s="91" t="str">
        <f t="shared" si="112"/>
        <v/>
      </c>
      <c r="CK41" s="91" t="str">
        <f t="shared" si="113"/>
        <v/>
      </c>
      <c r="CL41" s="91" t="str">
        <f t="shared" si="114"/>
        <v/>
      </c>
      <c r="CM41" s="91" t="str">
        <f t="shared" si="115"/>
        <v/>
      </c>
      <c r="CN41" s="91" t="str">
        <f t="shared" si="116"/>
        <v/>
      </c>
      <c r="CO41" s="91" t="str">
        <f t="shared" si="117"/>
        <v/>
      </c>
      <c r="CP41" s="91" t="str">
        <f t="shared" si="118"/>
        <v/>
      </c>
      <c r="CQ41" s="91" t="str">
        <f t="shared" si="119"/>
        <v/>
      </c>
      <c r="CR41" s="91" t="str">
        <f t="shared" si="120"/>
        <v/>
      </c>
      <c r="CS41" s="91" t="str">
        <f t="shared" si="121"/>
        <v/>
      </c>
      <c r="CT41" s="91" t="str">
        <f t="shared" si="122"/>
        <v/>
      </c>
      <c r="CU41" s="91" t="str">
        <f t="shared" si="123"/>
        <v/>
      </c>
      <c r="CV41" s="91" t="str">
        <f t="shared" si="124"/>
        <v/>
      </c>
      <c r="CW41" s="91" t="str">
        <f t="shared" si="125"/>
        <v/>
      </c>
      <c r="CX41" s="91" t="str">
        <f t="shared" si="126"/>
        <v/>
      </c>
      <c r="CY41" s="91" t="str">
        <f t="shared" si="127"/>
        <v/>
      </c>
      <c r="CZ41" s="91" t="str">
        <f t="shared" si="128"/>
        <v/>
      </c>
      <c r="DA41" s="91" t="str">
        <f t="shared" si="129"/>
        <v/>
      </c>
      <c r="DB41" s="91" t="str">
        <f t="shared" si="130"/>
        <v/>
      </c>
      <c r="DC41" s="91" t="str">
        <f t="shared" si="131"/>
        <v/>
      </c>
      <c r="DD41" s="91" t="str">
        <f t="shared" si="132"/>
        <v/>
      </c>
      <c r="DE41" s="91" t="str">
        <f t="shared" si="133"/>
        <v/>
      </c>
      <c r="DF41" s="91" t="str">
        <f t="shared" si="134"/>
        <v/>
      </c>
      <c r="DG41" s="91" t="str">
        <f t="shared" si="135"/>
        <v/>
      </c>
      <c r="DH41" s="91" t="str">
        <f t="shared" si="136"/>
        <v/>
      </c>
      <c r="DI41" s="91" t="str">
        <f t="shared" si="137"/>
        <v/>
      </c>
      <c r="DJ41" s="91" t="str">
        <f t="shared" si="138"/>
        <v/>
      </c>
      <c r="DK41" s="91" t="str">
        <f t="shared" si="139"/>
        <v/>
      </c>
      <c r="DL41" s="91" t="str">
        <f t="shared" si="140"/>
        <v/>
      </c>
      <c r="DM41" s="91" t="str">
        <f t="shared" si="141"/>
        <v/>
      </c>
      <c r="DN41" s="91" t="str">
        <f t="shared" si="142"/>
        <v/>
      </c>
      <c r="DO41" s="91" t="str">
        <f t="shared" si="143"/>
        <v/>
      </c>
      <c r="DP41" s="91" t="str">
        <f t="shared" si="144"/>
        <v/>
      </c>
      <c r="DQ41" s="91" t="str">
        <f t="shared" si="145"/>
        <v/>
      </c>
      <c r="DR41" s="91" t="str">
        <f t="shared" si="146"/>
        <v/>
      </c>
      <c r="DS41" s="91" t="str">
        <f t="shared" si="147"/>
        <v/>
      </c>
      <c r="DT41" s="91" t="str">
        <f t="shared" si="148"/>
        <v/>
      </c>
      <c r="DU41" s="236" t="str">
        <f t="shared" si="149"/>
        <v/>
      </c>
      <c r="DV41" s="660" t="str">
        <f t="shared" si="150"/>
        <v>0</v>
      </c>
      <c r="DW41" s="659">
        <f t="shared" si="151"/>
        <v>0</v>
      </c>
      <c r="DX41" s="236" t="str">
        <f t="shared" si="358"/>
        <v>NA</v>
      </c>
      <c r="DY41" s="236" t="str">
        <f t="shared" si="359"/>
        <v/>
      </c>
      <c r="DZ41" s="236" t="str">
        <f t="shared" si="360"/>
        <v/>
      </c>
      <c r="EA41" s="659" t="str">
        <f t="shared" si="152"/>
        <v/>
      </c>
      <c r="EB41" s="594">
        <v>15</v>
      </c>
      <c r="EC41" s="816" t="str">
        <f t="shared" si="361"/>
        <v/>
      </c>
      <c r="ED41" s="817" t="str">
        <f t="shared" si="362"/>
        <v/>
      </c>
      <c r="EE41" s="818" t="str">
        <f t="shared" si="153"/>
        <v/>
      </c>
      <c r="EF41" s="819" t="str">
        <f t="shared" si="51"/>
        <v/>
      </c>
      <c r="EG41" s="595" t="str">
        <f t="shared" si="154"/>
        <v/>
      </c>
      <c r="EH41" s="595" t="str">
        <f t="shared" si="155"/>
        <v/>
      </c>
      <c r="EI41" s="651" t="str">
        <f t="shared" si="363"/>
        <v/>
      </c>
      <c r="EJ41" s="528" t="str">
        <f t="shared" si="156"/>
        <v/>
      </c>
      <c r="EK41" s="236" t="str">
        <f t="shared" si="364"/>
        <v/>
      </c>
      <c r="EL41" s="528" t="str">
        <f t="shared" si="157"/>
        <v/>
      </c>
      <c r="EM41" s="771" t="str">
        <f t="shared" si="158"/>
        <v/>
      </c>
      <c r="EN41" s="90" t="str">
        <f t="shared" si="159"/>
        <v/>
      </c>
      <c r="EO41" s="90" t="str">
        <f t="shared" si="160"/>
        <v/>
      </c>
      <c r="EP41" s="90" t="str">
        <f t="shared" si="161"/>
        <v/>
      </c>
      <c r="EQ41" s="90" t="str">
        <f t="shared" si="162"/>
        <v/>
      </c>
      <c r="ER41" s="90" t="str">
        <f t="shared" si="163"/>
        <v/>
      </c>
      <c r="ES41" s="90" t="str">
        <f t="shared" si="164"/>
        <v/>
      </c>
      <c r="ET41" s="90" t="str">
        <f t="shared" si="165"/>
        <v/>
      </c>
      <c r="EU41" s="90" t="str">
        <f t="shared" si="166"/>
        <v/>
      </c>
      <c r="EV41" s="90" t="str">
        <f t="shared" si="167"/>
        <v/>
      </c>
      <c r="EW41" s="90" t="str">
        <f t="shared" si="168"/>
        <v/>
      </c>
      <c r="EX41" s="90" t="str">
        <f t="shared" si="169"/>
        <v/>
      </c>
      <c r="EY41" s="90" t="str">
        <f t="shared" si="170"/>
        <v/>
      </c>
      <c r="EZ41" s="90" t="str">
        <f t="shared" si="171"/>
        <v/>
      </c>
      <c r="FA41" s="90" t="str">
        <f t="shared" si="172"/>
        <v/>
      </c>
      <c r="FB41" s="90" t="str">
        <f t="shared" si="173"/>
        <v/>
      </c>
      <c r="FC41" s="90" t="str">
        <f t="shared" si="174"/>
        <v/>
      </c>
      <c r="FD41" s="90" t="str">
        <f t="shared" si="175"/>
        <v/>
      </c>
      <c r="FE41" s="90" t="str">
        <f t="shared" si="176"/>
        <v/>
      </c>
      <c r="FF41" s="90" t="str">
        <f t="shared" si="177"/>
        <v/>
      </c>
      <c r="FG41" s="90" t="str">
        <f t="shared" si="52"/>
        <v/>
      </c>
      <c r="FH41" s="90" t="str">
        <f t="shared" si="53"/>
        <v/>
      </c>
      <c r="FI41" s="90" t="str">
        <f t="shared" si="54"/>
        <v/>
      </c>
      <c r="FJ41" s="90" t="str">
        <f t="shared" si="55"/>
        <v/>
      </c>
      <c r="FK41" s="90" t="str">
        <f t="shared" si="56"/>
        <v/>
      </c>
      <c r="FL41" s="90" t="str">
        <f t="shared" si="57"/>
        <v/>
      </c>
      <c r="FM41" s="90" t="str">
        <f t="shared" si="58"/>
        <v/>
      </c>
      <c r="FN41" s="90" t="str">
        <f t="shared" si="59"/>
        <v/>
      </c>
      <c r="FO41" s="90" t="str">
        <f t="shared" si="60"/>
        <v/>
      </c>
      <c r="FP41" s="90" t="str">
        <f t="shared" si="61"/>
        <v/>
      </c>
      <c r="FQ41" s="90" t="str">
        <f t="shared" si="62"/>
        <v/>
      </c>
      <c r="FR41" s="90" t="str">
        <f t="shared" si="63"/>
        <v/>
      </c>
      <c r="FS41" s="90" t="str">
        <f t="shared" si="64"/>
        <v/>
      </c>
      <c r="FT41" s="90" t="str">
        <f t="shared" si="65"/>
        <v/>
      </c>
      <c r="FU41" s="90" t="str">
        <f t="shared" si="66"/>
        <v/>
      </c>
      <c r="FV41" s="90" t="str">
        <f t="shared" si="67"/>
        <v/>
      </c>
      <c r="FW41" s="90" t="str">
        <f t="shared" si="68"/>
        <v/>
      </c>
      <c r="FX41" s="90" t="str">
        <f t="shared" si="69"/>
        <v/>
      </c>
      <c r="FY41" s="90" t="str">
        <f t="shared" si="70"/>
        <v/>
      </c>
      <c r="FZ41" s="90" t="str">
        <f t="shared" si="71"/>
        <v/>
      </c>
      <c r="GA41" s="90" t="str">
        <f t="shared" si="72"/>
        <v/>
      </c>
      <c r="GB41" s="90" t="str">
        <f t="shared" si="73"/>
        <v/>
      </c>
      <c r="GC41" s="90" t="str">
        <f t="shared" si="74"/>
        <v/>
      </c>
      <c r="GD41" s="90" t="str">
        <f t="shared" si="75"/>
        <v/>
      </c>
      <c r="GE41" s="90" t="str">
        <f t="shared" si="76"/>
        <v/>
      </c>
      <c r="GF41" s="90" t="str">
        <f t="shared" si="77"/>
        <v/>
      </c>
      <c r="GG41" s="90" t="str">
        <f t="shared" si="78"/>
        <v/>
      </c>
      <c r="GH41" s="90" t="str">
        <f t="shared" si="79"/>
        <v/>
      </c>
      <c r="GI41" s="90" t="str">
        <f t="shared" si="80"/>
        <v/>
      </c>
      <c r="GJ41" s="90" t="str">
        <f t="shared" si="81"/>
        <v/>
      </c>
      <c r="GK41" s="90" t="str">
        <f t="shared" si="82"/>
        <v/>
      </c>
      <c r="GL41" s="90" t="str">
        <f t="shared" si="83"/>
        <v/>
      </c>
      <c r="GM41" s="90" t="str">
        <f t="shared" si="84"/>
        <v/>
      </c>
      <c r="GN41" s="90" t="str">
        <f t="shared" si="85"/>
        <v/>
      </c>
      <c r="GO41" s="90" t="str">
        <f t="shared" si="86"/>
        <v/>
      </c>
      <c r="GP41" s="90" t="str">
        <f t="shared" si="87"/>
        <v/>
      </c>
      <c r="GQ41" s="90" t="str">
        <f t="shared" si="88"/>
        <v/>
      </c>
      <c r="GR41" s="90" t="str">
        <f t="shared" si="89"/>
        <v/>
      </c>
      <c r="GS41" s="90" t="str">
        <f t="shared" si="90"/>
        <v/>
      </c>
      <c r="GT41" s="90" t="str">
        <f t="shared" si="91"/>
        <v/>
      </c>
      <c r="GU41" s="594">
        <v>15</v>
      </c>
      <c r="GV41" s="137" t="str">
        <f t="shared" si="435"/>
        <v/>
      </c>
      <c r="GW41" s="138" t="str">
        <f t="shared" si="436"/>
        <v/>
      </c>
      <c r="GX41" s="81" t="str">
        <f t="shared" si="367"/>
        <v/>
      </c>
      <c r="GY41" s="138" t="str">
        <f t="shared" si="368"/>
        <v/>
      </c>
      <c r="GZ41" s="15">
        <f t="shared" si="369"/>
        <v>0</v>
      </c>
      <c r="HA41" s="81" t="str">
        <f t="shared" si="370"/>
        <v/>
      </c>
      <c r="HB41" s="127" t="str">
        <f t="shared" si="437"/>
        <v/>
      </c>
      <c r="HC41" s="15">
        <f t="shared" si="178"/>
        <v>0</v>
      </c>
      <c r="HD41" s="582">
        <f t="shared" si="434"/>
        <v>0</v>
      </c>
      <c r="HE41" s="577">
        <f t="shared" si="92"/>
        <v>0</v>
      </c>
      <c r="HF41" s="566">
        <f t="shared" si="93"/>
        <v>0</v>
      </c>
      <c r="HG41" s="16">
        <f t="shared" si="179"/>
        <v>0</v>
      </c>
      <c r="HH41" s="17" t="str">
        <f t="shared" si="372"/>
        <v/>
      </c>
      <c r="HI41" s="510" t="str">
        <f t="shared" si="373"/>
        <v/>
      </c>
      <c r="HJ41" s="517">
        <f t="shared" si="374"/>
        <v>0</v>
      </c>
      <c r="HK41" s="510" t="str">
        <f t="shared" si="180"/>
        <v/>
      </c>
      <c r="HL41" s="522" t="str">
        <f t="shared" si="375"/>
        <v/>
      </c>
      <c r="HM41" s="510" t="str">
        <f t="shared" si="181"/>
        <v/>
      </c>
      <c r="HN41" s="517">
        <f t="shared" si="182"/>
        <v>0</v>
      </c>
      <c r="HO41" s="510" t="str">
        <f t="shared" si="183"/>
        <v/>
      </c>
      <c r="HP41" s="522" t="str">
        <f t="shared" si="376"/>
        <v/>
      </c>
      <c r="HQ41" s="510" t="str">
        <f t="shared" si="184"/>
        <v/>
      </c>
      <c r="HR41" s="517">
        <f t="shared" si="185"/>
        <v>0</v>
      </c>
      <c r="HS41" s="510" t="str">
        <f t="shared" si="186"/>
        <v/>
      </c>
      <c r="HT41" s="522" t="str">
        <f t="shared" si="377"/>
        <v/>
      </c>
      <c r="HU41" s="510" t="str">
        <f t="shared" si="187"/>
        <v/>
      </c>
      <c r="HV41" s="517">
        <f t="shared" si="188"/>
        <v>0</v>
      </c>
      <c r="HW41" s="510" t="str">
        <f t="shared" si="189"/>
        <v/>
      </c>
      <c r="HX41" s="522" t="str">
        <f t="shared" si="378"/>
        <v/>
      </c>
      <c r="HY41" s="510" t="str">
        <f t="shared" si="190"/>
        <v/>
      </c>
      <c r="HZ41" s="517">
        <f t="shared" si="191"/>
        <v>0</v>
      </c>
      <c r="IA41" s="510" t="str">
        <f t="shared" si="192"/>
        <v/>
      </c>
      <c r="IB41" s="522" t="str">
        <f t="shared" si="379"/>
        <v/>
      </c>
      <c r="IC41" s="510" t="str">
        <f t="shared" si="193"/>
        <v/>
      </c>
      <c r="ID41" s="517">
        <f t="shared" si="194"/>
        <v>0</v>
      </c>
      <c r="IE41" s="510" t="str">
        <f t="shared" si="195"/>
        <v/>
      </c>
      <c r="IF41" s="522" t="str">
        <f t="shared" si="380"/>
        <v/>
      </c>
      <c r="IG41" s="510" t="str">
        <f t="shared" si="196"/>
        <v/>
      </c>
      <c r="IH41" s="517">
        <f t="shared" si="197"/>
        <v>0</v>
      </c>
      <c r="II41" s="510" t="str">
        <f t="shared" si="198"/>
        <v/>
      </c>
      <c r="IJ41" s="522" t="str">
        <f t="shared" si="381"/>
        <v/>
      </c>
      <c r="IK41" s="510" t="str">
        <f t="shared" si="199"/>
        <v/>
      </c>
      <c r="IL41" s="517">
        <f t="shared" si="200"/>
        <v>0</v>
      </c>
      <c r="IM41" s="510" t="str">
        <f t="shared" si="201"/>
        <v/>
      </c>
      <c r="IN41" s="522" t="str">
        <f t="shared" si="382"/>
        <v/>
      </c>
      <c r="IO41" s="510" t="str">
        <f t="shared" si="202"/>
        <v/>
      </c>
      <c r="IP41" s="517">
        <f t="shared" si="203"/>
        <v>0</v>
      </c>
      <c r="IQ41" s="510" t="str">
        <f t="shared" si="204"/>
        <v/>
      </c>
      <c r="IR41" s="522" t="str">
        <f t="shared" si="383"/>
        <v/>
      </c>
      <c r="IS41" s="510" t="str">
        <f t="shared" si="205"/>
        <v/>
      </c>
      <c r="IT41" s="517">
        <f t="shared" si="206"/>
        <v>0</v>
      </c>
      <c r="IU41" s="510" t="str">
        <f t="shared" si="207"/>
        <v/>
      </c>
      <c r="IV41" s="522" t="str">
        <f t="shared" si="384"/>
        <v/>
      </c>
      <c r="IW41" s="510" t="str">
        <f t="shared" si="208"/>
        <v/>
      </c>
      <c r="IX41" s="517">
        <f t="shared" si="209"/>
        <v>0</v>
      </c>
      <c r="IY41" s="510" t="str">
        <f t="shared" si="210"/>
        <v/>
      </c>
      <c r="IZ41" s="522" t="str">
        <f t="shared" si="385"/>
        <v/>
      </c>
      <c r="JA41" s="510" t="str">
        <f t="shared" si="211"/>
        <v/>
      </c>
      <c r="JB41" s="517">
        <f t="shared" si="212"/>
        <v>0</v>
      </c>
      <c r="JC41" s="510" t="str">
        <f t="shared" si="213"/>
        <v/>
      </c>
      <c r="JD41" s="522" t="str">
        <f t="shared" si="386"/>
        <v/>
      </c>
      <c r="JE41" s="510" t="str">
        <f t="shared" si="214"/>
        <v/>
      </c>
      <c r="JF41" s="517">
        <f t="shared" si="215"/>
        <v>0</v>
      </c>
      <c r="JG41" s="510" t="str">
        <f t="shared" si="216"/>
        <v/>
      </c>
      <c r="JH41" s="522" t="str">
        <f t="shared" si="387"/>
        <v/>
      </c>
      <c r="JI41" s="510" t="str">
        <f t="shared" si="217"/>
        <v/>
      </c>
      <c r="JJ41" s="517">
        <f t="shared" si="218"/>
        <v>0</v>
      </c>
      <c r="JK41" s="510" t="str">
        <f t="shared" si="219"/>
        <v/>
      </c>
      <c r="JL41" s="522" t="str">
        <f t="shared" si="388"/>
        <v/>
      </c>
      <c r="JM41" s="510" t="str">
        <f t="shared" si="220"/>
        <v/>
      </c>
      <c r="JN41" s="517">
        <f t="shared" si="221"/>
        <v>0</v>
      </c>
      <c r="JO41" s="510" t="str">
        <f t="shared" si="222"/>
        <v/>
      </c>
      <c r="JP41" s="522" t="str">
        <f t="shared" si="389"/>
        <v/>
      </c>
      <c r="JQ41" s="510" t="str">
        <f t="shared" si="223"/>
        <v/>
      </c>
      <c r="JR41" s="517">
        <f t="shared" si="224"/>
        <v>0</v>
      </c>
      <c r="JS41" s="510" t="str">
        <f t="shared" si="225"/>
        <v/>
      </c>
      <c r="JT41" s="522" t="str">
        <f t="shared" si="390"/>
        <v/>
      </c>
      <c r="JU41" s="510" t="str">
        <f t="shared" si="226"/>
        <v/>
      </c>
      <c r="JV41" s="517">
        <f t="shared" si="227"/>
        <v>0</v>
      </c>
      <c r="JW41" s="510" t="str">
        <f t="shared" si="228"/>
        <v/>
      </c>
      <c r="JX41" s="522" t="str">
        <f t="shared" si="391"/>
        <v/>
      </c>
      <c r="JY41" s="510" t="str">
        <f t="shared" si="229"/>
        <v/>
      </c>
      <c r="JZ41" s="517">
        <f t="shared" si="230"/>
        <v>0</v>
      </c>
      <c r="KA41" s="510" t="str">
        <f t="shared" si="231"/>
        <v/>
      </c>
      <c r="KB41" s="522" t="str">
        <f t="shared" si="392"/>
        <v/>
      </c>
      <c r="KC41" s="510" t="str">
        <f t="shared" si="232"/>
        <v/>
      </c>
      <c r="KD41" s="517">
        <f t="shared" si="233"/>
        <v>0</v>
      </c>
      <c r="KE41" s="510" t="str">
        <f t="shared" si="234"/>
        <v/>
      </c>
      <c r="KF41" s="522" t="str">
        <f t="shared" si="393"/>
        <v/>
      </c>
      <c r="KG41" s="510" t="str">
        <f t="shared" si="235"/>
        <v/>
      </c>
      <c r="KH41" s="517">
        <f t="shared" si="236"/>
        <v>0</v>
      </c>
      <c r="KI41" s="510" t="str">
        <f t="shared" si="237"/>
        <v/>
      </c>
      <c r="KJ41" s="522" t="str">
        <f t="shared" si="394"/>
        <v/>
      </c>
      <c r="KK41" s="510" t="str">
        <f t="shared" si="238"/>
        <v/>
      </c>
      <c r="KL41" s="517">
        <f t="shared" si="239"/>
        <v>0</v>
      </c>
      <c r="KM41" s="510" t="str">
        <f t="shared" si="240"/>
        <v/>
      </c>
      <c r="KN41" s="522" t="str">
        <f t="shared" si="395"/>
        <v/>
      </c>
      <c r="KO41" s="510" t="str">
        <f t="shared" si="241"/>
        <v/>
      </c>
      <c r="KP41" s="517">
        <f t="shared" si="242"/>
        <v>0</v>
      </c>
      <c r="KQ41" s="510" t="str">
        <f t="shared" si="243"/>
        <v/>
      </c>
      <c r="KR41" s="522" t="str">
        <f t="shared" si="396"/>
        <v/>
      </c>
      <c r="KS41" s="510" t="str">
        <f t="shared" si="244"/>
        <v/>
      </c>
      <c r="KT41" s="517">
        <f t="shared" si="245"/>
        <v>0</v>
      </c>
      <c r="KU41" s="510" t="str">
        <f t="shared" si="246"/>
        <v/>
      </c>
      <c r="KV41" s="522" t="str">
        <f t="shared" si="397"/>
        <v/>
      </c>
      <c r="KW41" s="510" t="str">
        <f t="shared" si="247"/>
        <v/>
      </c>
      <c r="KX41" s="517">
        <f t="shared" si="248"/>
        <v>0</v>
      </c>
      <c r="KY41" s="510" t="str">
        <f t="shared" si="249"/>
        <v/>
      </c>
      <c r="KZ41" s="522" t="str">
        <f t="shared" si="398"/>
        <v/>
      </c>
      <c r="LA41" s="510" t="str">
        <f t="shared" si="250"/>
        <v/>
      </c>
      <c r="LB41" s="517">
        <f t="shared" si="251"/>
        <v>0</v>
      </c>
      <c r="LC41" s="510" t="str">
        <f t="shared" si="252"/>
        <v/>
      </c>
      <c r="LD41" s="522" t="str">
        <f t="shared" si="399"/>
        <v/>
      </c>
      <c r="LE41" s="510" t="str">
        <f t="shared" si="253"/>
        <v/>
      </c>
      <c r="LF41" s="517">
        <f t="shared" si="254"/>
        <v>0</v>
      </c>
      <c r="LG41" s="510" t="str">
        <f t="shared" si="255"/>
        <v/>
      </c>
      <c r="LH41" s="522" t="str">
        <f t="shared" si="400"/>
        <v/>
      </c>
      <c r="LI41" s="510" t="str">
        <f t="shared" si="256"/>
        <v/>
      </c>
      <c r="LJ41" s="517">
        <f t="shared" si="257"/>
        <v>0</v>
      </c>
      <c r="LK41" s="510" t="str">
        <f t="shared" si="258"/>
        <v/>
      </c>
      <c r="LL41" s="522" t="str">
        <f t="shared" si="401"/>
        <v/>
      </c>
      <c r="LM41" s="510" t="str">
        <f t="shared" si="259"/>
        <v/>
      </c>
      <c r="LN41" s="517">
        <f t="shared" si="260"/>
        <v>0</v>
      </c>
      <c r="LO41" s="510" t="str">
        <f t="shared" si="261"/>
        <v/>
      </c>
      <c r="LP41" s="522" t="str">
        <f t="shared" si="402"/>
        <v/>
      </c>
      <c r="LQ41" s="510" t="str">
        <f t="shared" si="262"/>
        <v/>
      </c>
      <c r="LR41" s="517">
        <f t="shared" si="263"/>
        <v>0</v>
      </c>
      <c r="LS41" s="510" t="str">
        <f t="shared" si="264"/>
        <v/>
      </c>
      <c r="LT41" s="522" t="str">
        <f t="shared" si="403"/>
        <v/>
      </c>
      <c r="LU41" s="510" t="str">
        <f t="shared" si="265"/>
        <v/>
      </c>
      <c r="LV41" s="517">
        <f t="shared" si="266"/>
        <v>0</v>
      </c>
      <c r="LW41" s="510" t="str">
        <f t="shared" si="267"/>
        <v/>
      </c>
      <c r="LX41" s="522" t="str">
        <f t="shared" si="404"/>
        <v/>
      </c>
      <c r="LY41" s="510" t="str">
        <f t="shared" si="268"/>
        <v/>
      </c>
      <c r="LZ41" s="517">
        <f t="shared" si="269"/>
        <v>0</v>
      </c>
      <c r="MA41" s="510" t="str">
        <f t="shared" si="270"/>
        <v/>
      </c>
      <c r="MB41" s="522" t="str">
        <f t="shared" si="405"/>
        <v/>
      </c>
      <c r="MC41" s="510" t="str">
        <f t="shared" si="271"/>
        <v/>
      </c>
      <c r="MD41" s="517">
        <f t="shared" si="272"/>
        <v>0</v>
      </c>
      <c r="ME41" s="510" t="str">
        <f t="shared" si="273"/>
        <v/>
      </c>
      <c r="MF41" s="522" t="str">
        <f t="shared" si="406"/>
        <v/>
      </c>
      <c r="MG41" s="510" t="str">
        <f t="shared" si="274"/>
        <v/>
      </c>
      <c r="MH41" s="517">
        <f t="shared" si="275"/>
        <v>0</v>
      </c>
      <c r="MI41" s="510" t="str">
        <f t="shared" si="276"/>
        <v/>
      </c>
      <c r="MJ41" s="522" t="str">
        <f t="shared" si="407"/>
        <v/>
      </c>
      <c r="MK41" s="510" t="str">
        <f t="shared" si="277"/>
        <v/>
      </c>
      <c r="ML41" s="517">
        <f t="shared" si="278"/>
        <v>0</v>
      </c>
      <c r="MM41" s="510" t="str">
        <f t="shared" si="279"/>
        <v/>
      </c>
      <c r="MN41" s="522" t="str">
        <f t="shared" si="408"/>
        <v/>
      </c>
      <c r="MO41" s="510" t="str">
        <f t="shared" si="280"/>
        <v/>
      </c>
      <c r="MP41" s="517">
        <f t="shared" si="281"/>
        <v>0</v>
      </c>
      <c r="MQ41" s="510" t="str">
        <f t="shared" si="282"/>
        <v/>
      </c>
      <c r="MR41" s="522" t="str">
        <f t="shared" si="409"/>
        <v/>
      </c>
      <c r="MS41" s="510" t="str">
        <f t="shared" si="283"/>
        <v/>
      </c>
      <c r="MT41" s="517">
        <f t="shared" si="284"/>
        <v>0</v>
      </c>
      <c r="MU41" s="510" t="str">
        <f t="shared" si="285"/>
        <v/>
      </c>
      <c r="MV41" s="522" t="str">
        <f t="shared" si="410"/>
        <v/>
      </c>
      <c r="MW41" s="510" t="str">
        <f t="shared" si="286"/>
        <v/>
      </c>
      <c r="MX41" s="517">
        <f t="shared" si="287"/>
        <v>0</v>
      </c>
      <c r="MY41" s="510" t="str">
        <f t="shared" si="288"/>
        <v/>
      </c>
      <c r="MZ41" s="522" t="str">
        <f t="shared" si="411"/>
        <v/>
      </c>
      <c r="NA41" s="510" t="str">
        <f t="shared" si="289"/>
        <v/>
      </c>
      <c r="NB41" s="517">
        <f t="shared" si="290"/>
        <v>0</v>
      </c>
      <c r="NC41" s="510" t="str">
        <f t="shared" si="291"/>
        <v/>
      </c>
      <c r="ND41" s="522" t="str">
        <f t="shared" si="412"/>
        <v/>
      </c>
      <c r="NE41" s="510" t="str">
        <f t="shared" si="292"/>
        <v/>
      </c>
      <c r="NF41" s="517">
        <f t="shared" si="293"/>
        <v>0</v>
      </c>
      <c r="NG41" s="510" t="str">
        <f t="shared" si="294"/>
        <v/>
      </c>
      <c r="NH41" s="522" t="str">
        <f t="shared" si="413"/>
        <v/>
      </c>
      <c r="NI41" s="510" t="str">
        <f t="shared" si="295"/>
        <v/>
      </c>
      <c r="NJ41" s="517">
        <f t="shared" si="296"/>
        <v>0</v>
      </c>
      <c r="NK41" s="510" t="str">
        <f t="shared" si="297"/>
        <v/>
      </c>
      <c r="NL41" s="522" t="str">
        <f t="shared" si="414"/>
        <v/>
      </c>
      <c r="NM41" s="510" t="str">
        <f t="shared" si="298"/>
        <v/>
      </c>
      <c r="NN41" s="517">
        <f t="shared" si="299"/>
        <v>0</v>
      </c>
      <c r="NO41" s="510" t="str">
        <f t="shared" si="300"/>
        <v/>
      </c>
      <c r="NP41" s="522" t="str">
        <f t="shared" si="415"/>
        <v/>
      </c>
      <c r="NQ41" s="510" t="str">
        <f t="shared" si="301"/>
        <v/>
      </c>
      <c r="NR41" s="517">
        <f t="shared" si="302"/>
        <v>0</v>
      </c>
      <c r="NS41" s="510" t="str">
        <f t="shared" si="303"/>
        <v/>
      </c>
      <c r="NT41" s="522" t="str">
        <f t="shared" si="416"/>
        <v/>
      </c>
      <c r="NU41" s="510" t="str">
        <f t="shared" si="304"/>
        <v/>
      </c>
      <c r="NV41" s="517">
        <f t="shared" si="305"/>
        <v>0</v>
      </c>
      <c r="NW41" s="510" t="str">
        <f t="shared" si="306"/>
        <v/>
      </c>
      <c r="NX41" s="522" t="str">
        <f t="shared" si="417"/>
        <v/>
      </c>
      <c r="NY41" s="510" t="str">
        <f t="shared" si="307"/>
        <v/>
      </c>
      <c r="NZ41" s="517">
        <f t="shared" si="308"/>
        <v>0</v>
      </c>
      <c r="OA41" s="510" t="str">
        <f t="shared" si="309"/>
        <v/>
      </c>
      <c r="OB41" s="522" t="str">
        <f t="shared" si="418"/>
        <v/>
      </c>
      <c r="OC41" s="510" t="str">
        <f t="shared" si="310"/>
        <v/>
      </c>
      <c r="OD41" s="517">
        <f t="shared" si="311"/>
        <v>0</v>
      </c>
      <c r="OE41" s="510" t="str">
        <f t="shared" si="312"/>
        <v/>
      </c>
      <c r="OF41" s="522" t="str">
        <f t="shared" si="419"/>
        <v/>
      </c>
      <c r="OG41" s="510" t="str">
        <f t="shared" si="313"/>
        <v/>
      </c>
      <c r="OH41" s="517">
        <f t="shared" si="314"/>
        <v>0</v>
      </c>
      <c r="OI41" s="510" t="str">
        <f t="shared" si="315"/>
        <v/>
      </c>
      <c r="OJ41" s="522" t="str">
        <f t="shared" si="420"/>
        <v/>
      </c>
      <c r="OK41" s="510" t="str">
        <f t="shared" si="316"/>
        <v/>
      </c>
      <c r="OL41" s="517">
        <f t="shared" si="317"/>
        <v>0</v>
      </c>
      <c r="OM41" s="510" t="str">
        <f t="shared" si="318"/>
        <v/>
      </c>
      <c r="ON41" s="522" t="str">
        <f t="shared" si="421"/>
        <v/>
      </c>
      <c r="OO41" s="510" t="str">
        <f t="shared" si="319"/>
        <v/>
      </c>
      <c r="OP41" s="517">
        <f t="shared" si="320"/>
        <v>0</v>
      </c>
      <c r="OQ41" s="510" t="str">
        <f t="shared" si="321"/>
        <v/>
      </c>
      <c r="OR41" s="522" t="str">
        <f t="shared" si="422"/>
        <v/>
      </c>
      <c r="OS41" s="510" t="str">
        <f t="shared" si="322"/>
        <v/>
      </c>
      <c r="OT41" s="517">
        <f t="shared" si="323"/>
        <v>0</v>
      </c>
      <c r="OU41" s="510" t="str">
        <f t="shared" si="324"/>
        <v/>
      </c>
      <c r="OV41" s="522" t="str">
        <f t="shared" si="423"/>
        <v/>
      </c>
      <c r="OW41" s="510" t="str">
        <f t="shared" si="325"/>
        <v/>
      </c>
      <c r="OX41" s="517">
        <f t="shared" si="326"/>
        <v>0</v>
      </c>
      <c r="OY41" s="510" t="str">
        <f t="shared" si="327"/>
        <v/>
      </c>
      <c r="OZ41" s="522" t="str">
        <f t="shared" si="424"/>
        <v/>
      </c>
      <c r="PA41" s="510" t="str">
        <f t="shared" si="328"/>
        <v/>
      </c>
      <c r="PB41" s="517">
        <f t="shared" si="329"/>
        <v>0</v>
      </c>
      <c r="PC41" s="510" t="str">
        <f t="shared" si="330"/>
        <v/>
      </c>
      <c r="PD41" s="522" t="str">
        <f t="shared" si="425"/>
        <v/>
      </c>
      <c r="PE41" s="510" t="str">
        <f t="shared" si="331"/>
        <v/>
      </c>
      <c r="PF41" s="517">
        <f t="shared" si="332"/>
        <v>0</v>
      </c>
      <c r="PG41" s="510" t="str">
        <f t="shared" si="333"/>
        <v/>
      </c>
      <c r="PH41" s="522" t="str">
        <f t="shared" si="426"/>
        <v/>
      </c>
      <c r="PI41" s="510" t="str">
        <f t="shared" si="334"/>
        <v/>
      </c>
      <c r="PJ41" s="517">
        <f t="shared" si="335"/>
        <v>0</v>
      </c>
      <c r="PK41" s="510" t="str">
        <f t="shared" si="336"/>
        <v/>
      </c>
      <c r="PL41" s="522" t="str">
        <f t="shared" si="427"/>
        <v/>
      </c>
      <c r="PM41" s="510" t="str">
        <f t="shared" si="337"/>
        <v/>
      </c>
      <c r="PN41" s="517">
        <f t="shared" si="338"/>
        <v>0</v>
      </c>
      <c r="PO41" s="510" t="str">
        <f t="shared" si="339"/>
        <v/>
      </c>
      <c r="PP41" s="522" t="str">
        <f t="shared" si="428"/>
        <v/>
      </c>
      <c r="PQ41" s="510" t="str">
        <f t="shared" si="340"/>
        <v/>
      </c>
      <c r="PR41" s="517">
        <f t="shared" si="341"/>
        <v>0</v>
      </c>
      <c r="PS41" s="510" t="str">
        <f t="shared" si="342"/>
        <v/>
      </c>
      <c r="PT41" s="522" t="str">
        <f t="shared" si="429"/>
        <v/>
      </c>
      <c r="PU41" s="510" t="str">
        <f t="shared" si="343"/>
        <v/>
      </c>
      <c r="PV41" s="517">
        <f t="shared" si="344"/>
        <v>0</v>
      </c>
      <c r="PW41" s="510" t="str">
        <f t="shared" si="345"/>
        <v/>
      </c>
      <c r="PX41" s="522" t="str">
        <f t="shared" si="430"/>
        <v/>
      </c>
      <c r="PY41" s="510" t="str">
        <f t="shared" si="346"/>
        <v/>
      </c>
      <c r="PZ41" s="517">
        <f t="shared" si="347"/>
        <v>0</v>
      </c>
      <c r="QA41" s="510" t="str">
        <f t="shared" si="348"/>
        <v/>
      </c>
      <c r="QB41" s="522" t="str">
        <f t="shared" si="431"/>
        <v/>
      </c>
      <c r="QC41" s="510" t="str">
        <f t="shared" si="349"/>
        <v/>
      </c>
      <c r="QD41" s="517">
        <f t="shared" si="350"/>
        <v>0</v>
      </c>
      <c r="QE41" s="510" t="str">
        <f t="shared" si="351"/>
        <v/>
      </c>
      <c r="QF41" s="522" t="str">
        <f t="shared" si="432"/>
        <v/>
      </c>
      <c r="QG41" s="510" t="str">
        <f t="shared" si="352"/>
        <v/>
      </c>
      <c r="QH41" s="517">
        <f t="shared" si="353"/>
        <v>0</v>
      </c>
    </row>
    <row r="42" spans="1:450" s="3" customFormat="1" ht="18" customHeight="1" thickTop="1" thickBot="1" x14ac:dyDescent="0.35">
      <c r="A42" s="344" t="str">
        <f t="shared" si="8"/>
        <v/>
      </c>
      <c r="B42" s="237" t="str">
        <f t="shared" si="9"/>
        <v/>
      </c>
      <c r="C42" s="307">
        <f t="shared" si="10"/>
        <v>0</v>
      </c>
      <c r="D42" s="307">
        <f t="shared" si="11"/>
        <v>0</v>
      </c>
      <c r="E42" s="287" t="str">
        <f>IF(B42="","",SUM(B$27:B42))</f>
        <v/>
      </c>
      <c r="F42" s="502"/>
      <c r="G42" s="503"/>
      <c r="H42" s="677"/>
      <c r="I42" s="678"/>
      <c r="J42" s="681"/>
      <c r="K42" s="680"/>
      <c r="L42" s="1052" t="str">
        <f>IF('Quadro 2'!G28="","",'Quadro 2'!G28)</f>
        <v/>
      </c>
      <c r="M42" s="1053" t="str">
        <f t="shared" si="94"/>
        <v/>
      </c>
      <c r="N42" s="1054" t="str">
        <f t="shared" si="12"/>
        <v/>
      </c>
      <c r="O42" s="1055"/>
      <c r="P42" s="1056" t="str">
        <f t="shared" si="95"/>
        <v/>
      </c>
      <c r="Q42" s="1057" t="str">
        <f t="shared" si="96"/>
        <v/>
      </c>
      <c r="R42" s="1058" t="str">
        <f t="shared" si="97"/>
        <v/>
      </c>
      <c r="S42" s="505" t="str">
        <f t="shared" si="98"/>
        <v/>
      </c>
      <c r="T42" s="75" t="str">
        <f t="shared" si="13"/>
        <v/>
      </c>
      <c r="U42" s="940"/>
      <c r="V42" s="217" t="str">
        <f t="shared" si="99"/>
        <v/>
      </c>
      <c r="W42" s="217" t="str">
        <f t="shared" si="100"/>
        <v/>
      </c>
      <c r="X42" s="217" t="str">
        <f t="shared" si="101"/>
        <v/>
      </c>
      <c r="Y42" s="506" t="str">
        <f>IF(OR(N42="",N42=0),"",IF(MAX(V42,W42,X42)&gt;'Quadro 1'!$G$23,'Quadro 1'!$G$23,IF(V42&lt;'Quadro 1'!$G$12,'Quadro 1'!$G$12,MIN(Z42,AA42))))</f>
        <v/>
      </c>
      <c r="Z42" s="507">
        <f>IF(MAX(V42,W42,X42)&lt;='Quadro 1'!$G$12,'Quadro 1'!$G$12,IF(MAX(V42,W42,X42)&lt;='Quadro 1'!$G$13,'Quadro 1'!$G$13,IF(MAX(V42,W42,X42)&lt;='Quadro 1'!$G$14,'Quadro 1'!$G$14,IF(MAX(V42,W42,X42)&lt;='Quadro 1'!$G$15,'Quadro 1'!$G$15,IF(MAX(V42,W42,X42)&lt;='Quadro 1'!$G$16,'Quadro 1'!$G$16,IF(MAX(V42,W42,X42)&lt;='Quadro 1'!$G$17,'Quadro 1'!$G$17,""))))))</f>
        <v>27.3</v>
      </c>
      <c r="AA42" s="508">
        <f>IF(MAX(V42,W42,X42)&lt;='Quadro 1'!$G$18,'Quadro 1'!$G$18,IF(MAX(V42,W42,X42)&lt;='Quadro 1'!$G$19,'Quadro 1'!$G$19,IF(MAX(V42,W42,X42)&lt;='Quadro 1'!$G$20,'Quadro 1'!$G$20,IF(MAX(V42,W42,X42)&lt;='Quadro 1'!$G$21,'Quadro 1'!$G$21,IF(MAX(V42,W42,X42)&lt;='Quadro 1'!$G$22,'Quadro 1'!$G$22,IF(MAX(V42,W42,X42)&lt;='Quadro 1'!$G$23,'Quadro 1'!$G$23,'Quadro 1'!$G$23))))))</f>
        <v>105.3</v>
      </c>
      <c r="AB42" s="509" t="str">
        <f>IF(Y42="","",LOOKUP(Y42,'Quadro 1'!$G$9:$G$23,'Quadro 1'!$H$9:$H$23))</f>
        <v/>
      </c>
      <c r="AC42" s="1170" t="str">
        <f>IF(Y42="","",LOOKUP(Y42,'Quadro 1'!$G$9:$G$23,'Quadro 1'!$D$9:$D$23))</f>
        <v/>
      </c>
      <c r="AD42" s="1171" t="str">
        <f>IF(Y42="","",LOOKUP(Y42,'Quadro 1'!$G$9:$G$23,'Quadro 1'!$E$9:$E$23))</f>
        <v/>
      </c>
      <c r="AE42" s="1059" t="str">
        <f t="shared" si="102"/>
        <v/>
      </c>
      <c r="AF42" s="1061" t="str">
        <f t="shared" si="14"/>
        <v/>
      </c>
      <c r="AG42" s="1147" t="str">
        <f t="shared" si="15"/>
        <v/>
      </c>
      <c r="AH42" s="1150" t="str">
        <f t="shared" si="103"/>
        <v/>
      </c>
      <c r="AI42" s="1151" t="str">
        <f t="shared" si="354"/>
        <v/>
      </c>
      <c r="AJ42" s="1055" t="str">
        <f t="shared" si="16"/>
        <v/>
      </c>
      <c r="AK42" s="1064" t="str">
        <f t="shared" si="355"/>
        <v/>
      </c>
      <c r="AL42" s="1190" t="str">
        <f t="shared" si="104"/>
        <v/>
      </c>
      <c r="AM42" s="1191"/>
      <c r="AN42" s="1065" t="str">
        <f t="shared" si="105"/>
        <v/>
      </c>
      <c r="AO42" s="1192" t="str">
        <f t="shared" si="17"/>
        <v/>
      </c>
      <c r="AP42" s="1192"/>
      <c r="AQ42" s="1193"/>
      <c r="AR42" s="901"/>
      <c r="AS42" s="2"/>
      <c r="AT42" s="602">
        <f t="shared" si="18"/>
        <v>0</v>
      </c>
      <c r="AU42" s="243" t="str">
        <f t="shared" si="356"/>
        <v/>
      </c>
      <c r="AV42" s="92" t="str">
        <f t="shared" si="19"/>
        <v/>
      </c>
      <c r="AW42" s="92" t="str">
        <f t="shared" si="20"/>
        <v/>
      </c>
      <c r="AX42" s="92" t="str">
        <f t="shared" si="21"/>
        <v/>
      </c>
      <c r="AY42" s="532" t="str">
        <f t="shared" si="22"/>
        <v/>
      </c>
      <c r="AZ42" s="532" t="str">
        <f t="shared" si="23"/>
        <v/>
      </c>
      <c r="BA42" s="510" t="str">
        <f t="shared" si="24"/>
        <v/>
      </c>
      <c r="BB42" s="88" t="str">
        <f t="shared" si="25"/>
        <v/>
      </c>
      <c r="BC42" s="1060" t="str">
        <f t="shared" si="26"/>
        <v/>
      </c>
      <c r="BD42" s="595" t="str">
        <f t="shared" si="106"/>
        <v/>
      </c>
      <c r="BE42" s="595" t="str">
        <f t="shared" si="107"/>
        <v/>
      </c>
      <c r="BF42" s="74" t="str">
        <f t="shared" si="27"/>
        <v/>
      </c>
      <c r="BG42" s="87" t="str">
        <f t="shared" si="433"/>
        <v/>
      </c>
      <c r="BH42" s="88" t="str">
        <f t="shared" si="28"/>
        <v/>
      </c>
      <c r="BI42" s="89">
        <f t="shared" si="29"/>
        <v>0</v>
      </c>
      <c r="BJ42" s="510" t="str">
        <f t="shared" si="357"/>
        <v/>
      </c>
      <c r="BK42" s="532">
        <f t="shared" si="30"/>
        <v>0</v>
      </c>
      <c r="BL42" s="91">
        <f t="shared" si="108"/>
        <v>0</v>
      </c>
      <c r="BM42" s="91" t="str">
        <f t="shared" si="31"/>
        <v/>
      </c>
      <c r="BN42" s="91" t="str">
        <f t="shared" si="32"/>
        <v/>
      </c>
      <c r="BO42" s="91" t="str">
        <f t="shared" si="33"/>
        <v/>
      </c>
      <c r="BP42" s="91" t="str">
        <f t="shared" si="34"/>
        <v/>
      </c>
      <c r="BQ42" s="91" t="str">
        <f t="shared" si="35"/>
        <v/>
      </c>
      <c r="BR42" s="91" t="str">
        <f t="shared" si="36"/>
        <v/>
      </c>
      <c r="BS42" s="91" t="str">
        <f t="shared" si="37"/>
        <v/>
      </c>
      <c r="BT42" s="91" t="str">
        <f t="shared" si="38"/>
        <v/>
      </c>
      <c r="BU42" s="91" t="str">
        <f t="shared" si="39"/>
        <v/>
      </c>
      <c r="BV42" s="91" t="str">
        <f t="shared" si="40"/>
        <v/>
      </c>
      <c r="BW42" s="91" t="str">
        <f t="shared" si="41"/>
        <v/>
      </c>
      <c r="BX42" s="91" t="str">
        <f t="shared" si="42"/>
        <v/>
      </c>
      <c r="BY42" s="91" t="str">
        <f t="shared" si="43"/>
        <v/>
      </c>
      <c r="BZ42" s="91" t="str">
        <f t="shared" si="44"/>
        <v/>
      </c>
      <c r="CA42" s="91" t="str">
        <f t="shared" si="45"/>
        <v/>
      </c>
      <c r="CB42" s="91" t="str">
        <f t="shared" si="46"/>
        <v/>
      </c>
      <c r="CC42" s="91" t="str">
        <f t="shared" si="47"/>
        <v/>
      </c>
      <c r="CD42" s="91" t="str">
        <f t="shared" si="48"/>
        <v/>
      </c>
      <c r="CE42" s="91" t="str">
        <f t="shared" si="49"/>
        <v/>
      </c>
      <c r="CF42" s="91" t="str">
        <f t="shared" si="50"/>
        <v/>
      </c>
      <c r="CG42" s="91" t="str">
        <f t="shared" si="109"/>
        <v/>
      </c>
      <c r="CH42" s="91" t="str">
        <f t="shared" si="110"/>
        <v/>
      </c>
      <c r="CI42" s="91" t="str">
        <f t="shared" si="111"/>
        <v/>
      </c>
      <c r="CJ42" s="91" t="str">
        <f t="shared" si="112"/>
        <v/>
      </c>
      <c r="CK42" s="91" t="str">
        <f t="shared" si="113"/>
        <v/>
      </c>
      <c r="CL42" s="91" t="str">
        <f t="shared" si="114"/>
        <v/>
      </c>
      <c r="CM42" s="91" t="str">
        <f t="shared" si="115"/>
        <v/>
      </c>
      <c r="CN42" s="91" t="str">
        <f t="shared" si="116"/>
        <v/>
      </c>
      <c r="CO42" s="91" t="str">
        <f t="shared" si="117"/>
        <v/>
      </c>
      <c r="CP42" s="91" t="str">
        <f t="shared" si="118"/>
        <v/>
      </c>
      <c r="CQ42" s="91" t="str">
        <f t="shared" si="119"/>
        <v/>
      </c>
      <c r="CR42" s="91" t="str">
        <f t="shared" si="120"/>
        <v/>
      </c>
      <c r="CS42" s="91" t="str">
        <f t="shared" si="121"/>
        <v/>
      </c>
      <c r="CT42" s="91" t="str">
        <f t="shared" si="122"/>
        <v/>
      </c>
      <c r="CU42" s="91" t="str">
        <f t="shared" si="123"/>
        <v/>
      </c>
      <c r="CV42" s="91" t="str">
        <f t="shared" si="124"/>
        <v/>
      </c>
      <c r="CW42" s="91" t="str">
        <f t="shared" si="125"/>
        <v/>
      </c>
      <c r="CX42" s="91" t="str">
        <f t="shared" si="126"/>
        <v/>
      </c>
      <c r="CY42" s="91" t="str">
        <f t="shared" si="127"/>
        <v/>
      </c>
      <c r="CZ42" s="91" t="str">
        <f t="shared" si="128"/>
        <v/>
      </c>
      <c r="DA42" s="91" t="str">
        <f t="shared" si="129"/>
        <v/>
      </c>
      <c r="DB42" s="91" t="str">
        <f t="shared" si="130"/>
        <v/>
      </c>
      <c r="DC42" s="91" t="str">
        <f t="shared" si="131"/>
        <v/>
      </c>
      <c r="DD42" s="91" t="str">
        <f t="shared" si="132"/>
        <v/>
      </c>
      <c r="DE42" s="91" t="str">
        <f t="shared" si="133"/>
        <v/>
      </c>
      <c r="DF42" s="91" t="str">
        <f t="shared" si="134"/>
        <v/>
      </c>
      <c r="DG42" s="91" t="str">
        <f t="shared" si="135"/>
        <v/>
      </c>
      <c r="DH42" s="91" t="str">
        <f t="shared" si="136"/>
        <v/>
      </c>
      <c r="DI42" s="91" t="str">
        <f t="shared" si="137"/>
        <v/>
      </c>
      <c r="DJ42" s="91" t="str">
        <f t="shared" si="138"/>
        <v/>
      </c>
      <c r="DK42" s="91" t="str">
        <f t="shared" si="139"/>
        <v/>
      </c>
      <c r="DL42" s="91" t="str">
        <f t="shared" si="140"/>
        <v/>
      </c>
      <c r="DM42" s="91" t="str">
        <f t="shared" si="141"/>
        <v/>
      </c>
      <c r="DN42" s="91" t="str">
        <f t="shared" si="142"/>
        <v/>
      </c>
      <c r="DO42" s="91" t="str">
        <f t="shared" si="143"/>
        <v/>
      </c>
      <c r="DP42" s="91" t="str">
        <f t="shared" si="144"/>
        <v/>
      </c>
      <c r="DQ42" s="91" t="str">
        <f t="shared" si="145"/>
        <v/>
      </c>
      <c r="DR42" s="91" t="str">
        <f t="shared" si="146"/>
        <v/>
      </c>
      <c r="DS42" s="91" t="str">
        <f t="shared" si="147"/>
        <v/>
      </c>
      <c r="DT42" s="91" t="str">
        <f t="shared" si="148"/>
        <v/>
      </c>
      <c r="DU42" s="236" t="str">
        <f t="shared" si="149"/>
        <v/>
      </c>
      <c r="DV42" s="660" t="str">
        <f t="shared" si="150"/>
        <v>0</v>
      </c>
      <c r="DW42" s="659">
        <f t="shared" si="151"/>
        <v>0</v>
      </c>
      <c r="DX42" s="236" t="str">
        <f t="shared" si="358"/>
        <v>NA</v>
      </c>
      <c r="DY42" s="236" t="str">
        <f t="shared" si="359"/>
        <v/>
      </c>
      <c r="DZ42" s="236" t="str">
        <f t="shared" si="360"/>
        <v/>
      </c>
      <c r="EA42" s="659" t="str">
        <f t="shared" si="152"/>
        <v/>
      </c>
      <c r="EB42" s="594">
        <v>16</v>
      </c>
      <c r="EC42" s="816" t="str">
        <f t="shared" si="361"/>
        <v/>
      </c>
      <c r="ED42" s="817" t="str">
        <f t="shared" si="362"/>
        <v/>
      </c>
      <c r="EE42" s="818" t="str">
        <f t="shared" si="153"/>
        <v/>
      </c>
      <c r="EF42" s="819" t="str">
        <f t="shared" si="51"/>
        <v/>
      </c>
      <c r="EG42" s="595" t="str">
        <f t="shared" si="154"/>
        <v/>
      </c>
      <c r="EH42" s="595" t="str">
        <f t="shared" si="155"/>
        <v/>
      </c>
      <c r="EI42" s="651" t="str">
        <f t="shared" si="363"/>
        <v/>
      </c>
      <c r="EJ42" s="528" t="str">
        <f t="shared" si="156"/>
        <v/>
      </c>
      <c r="EK42" s="236" t="str">
        <f t="shared" si="364"/>
        <v/>
      </c>
      <c r="EL42" s="528" t="str">
        <f t="shared" si="157"/>
        <v/>
      </c>
      <c r="EM42" s="771" t="str">
        <f t="shared" si="158"/>
        <v/>
      </c>
      <c r="EN42" s="90" t="str">
        <f t="shared" si="159"/>
        <v/>
      </c>
      <c r="EO42" s="90" t="str">
        <f t="shared" si="160"/>
        <v/>
      </c>
      <c r="EP42" s="90" t="str">
        <f t="shared" si="161"/>
        <v/>
      </c>
      <c r="EQ42" s="90" t="str">
        <f t="shared" si="162"/>
        <v/>
      </c>
      <c r="ER42" s="90" t="str">
        <f t="shared" si="163"/>
        <v/>
      </c>
      <c r="ES42" s="90" t="str">
        <f t="shared" si="164"/>
        <v/>
      </c>
      <c r="ET42" s="90" t="str">
        <f t="shared" si="165"/>
        <v/>
      </c>
      <c r="EU42" s="90" t="str">
        <f t="shared" si="166"/>
        <v/>
      </c>
      <c r="EV42" s="90" t="str">
        <f t="shared" si="167"/>
        <v/>
      </c>
      <c r="EW42" s="90" t="str">
        <f t="shared" si="168"/>
        <v/>
      </c>
      <c r="EX42" s="90" t="str">
        <f t="shared" si="169"/>
        <v/>
      </c>
      <c r="EY42" s="90" t="str">
        <f t="shared" si="170"/>
        <v/>
      </c>
      <c r="EZ42" s="90" t="str">
        <f t="shared" si="171"/>
        <v/>
      </c>
      <c r="FA42" s="90" t="str">
        <f t="shared" si="172"/>
        <v/>
      </c>
      <c r="FB42" s="90" t="str">
        <f t="shared" si="173"/>
        <v/>
      </c>
      <c r="FC42" s="90" t="str">
        <f t="shared" si="174"/>
        <v/>
      </c>
      <c r="FD42" s="90" t="str">
        <f t="shared" si="175"/>
        <v/>
      </c>
      <c r="FE42" s="90" t="str">
        <f t="shared" si="176"/>
        <v/>
      </c>
      <c r="FF42" s="90" t="str">
        <f t="shared" si="177"/>
        <v/>
      </c>
      <c r="FG42" s="90" t="str">
        <f t="shared" si="52"/>
        <v/>
      </c>
      <c r="FH42" s="90" t="str">
        <f t="shared" si="53"/>
        <v/>
      </c>
      <c r="FI42" s="90" t="str">
        <f t="shared" si="54"/>
        <v/>
      </c>
      <c r="FJ42" s="90" t="str">
        <f t="shared" si="55"/>
        <v/>
      </c>
      <c r="FK42" s="90" t="str">
        <f t="shared" si="56"/>
        <v/>
      </c>
      <c r="FL42" s="90" t="str">
        <f t="shared" si="57"/>
        <v/>
      </c>
      <c r="FM42" s="90" t="str">
        <f t="shared" si="58"/>
        <v/>
      </c>
      <c r="FN42" s="90" t="str">
        <f t="shared" si="59"/>
        <v/>
      </c>
      <c r="FO42" s="90" t="str">
        <f t="shared" si="60"/>
        <v/>
      </c>
      <c r="FP42" s="90" t="str">
        <f t="shared" si="61"/>
        <v/>
      </c>
      <c r="FQ42" s="90" t="str">
        <f t="shared" si="62"/>
        <v/>
      </c>
      <c r="FR42" s="90" t="str">
        <f t="shared" si="63"/>
        <v/>
      </c>
      <c r="FS42" s="90" t="str">
        <f t="shared" si="64"/>
        <v/>
      </c>
      <c r="FT42" s="90" t="str">
        <f t="shared" si="65"/>
        <v/>
      </c>
      <c r="FU42" s="90" t="str">
        <f t="shared" si="66"/>
        <v/>
      </c>
      <c r="FV42" s="90" t="str">
        <f t="shared" si="67"/>
        <v/>
      </c>
      <c r="FW42" s="90" t="str">
        <f t="shared" si="68"/>
        <v/>
      </c>
      <c r="FX42" s="90" t="str">
        <f t="shared" si="69"/>
        <v/>
      </c>
      <c r="FY42" s="90" t="str">
        <f t="shared" si="70"/>
        <v/>
      </c>
      <c r="FZ42" s="90" t="str">
        <f t="shared" si="71"/>
        <v/>
      </c>
      <c r="GA42" s="90" t="str">
        <f t="shared" si="72"/>
        <v/>
      </c>
      <c r="GB42" s="90" t="str">
        <f t="shared" si="73"/>
        <v/>
      </c>
      <c r="GC42" s="90" t="str">
        <f t="shared" si="74"/>
        <v/>
      </c>
      <c r="GD42" s="90" t="str">
        <f t="shared" si="75"/>
        <v/>
      </c>
      <c r="GE42" s="90" t="str">
        <f t="shared" si="76"/>
        <v/>
      </c>
      <c r="GF42" s="90" t="str">
        <f t="shared" si="77"/>
        <v/>
      </c>
      <c r="GG42" s="90" t="str">
        <f t="shared" si="78"/>
        <v/>
      </c>
      <c r="GH42" s="90" t="str">
        <f t="shared" si="79"/>
        <v/>
      </c>
      <c r="GI42" s="90" t="str">
        <f t="shared" si="80"/>
        <v/>
      </c>
      <c r="GJ42" s="90" t="str">
        <f t="shared" si="81"/>
        <v/>
      </c>
      <c r="GK42" s="90" t="str">
        <f t="shared" si="82"/>
        <v/>
      </c>
      <c r="GL42" s="90" t="str">
        <f t="shared" si="83"/>
        <v/>
      </c>
      <c r="GM42" s="90" t="str">
        <f t="shared" si="84"/>
        <v/>
      </c>
      <c r="GN42" s="90" t="str">
        <f t="shared" si="85"/>
        <v/>
      </c>
      <c r="GO42" s="90" t="str">
        <f t="shared" si="86"/>
        <v/>
      </c>
      <c r="GP42" s="90" t="str">
        <f t="shared" si="87"/>
        <v/>
      </c>
      <c r="GQ42" s="90" t="str">
        <f t="shared" si="88"/>
        <v/>
      </c>
      <c r="GR42" s="90" t="str">
        <f t="shared" si="89"/>
        <v/>
      </c>
      <c r="GS42" s="90" t="str">
        <f t="shared" si="90"/>
        <v/>
      </c>
      <c r="GT42" s="90" t="str">
        <f t="shared" si="91"/>
        <v/>
      </c>
      <c r="GU42" s="594">
        <v>16</v>
      </c>
      <c r="GV42" s="137" t="str">
        <f t="shared" si="435"/>
        <v/>
      </c>
      <c r="GW42" s="138" t="str">
        <f t="shared" si="436"/>
        <v/>
      </c>
      <c r="GX42" s="81" t="str">
        <f t="shared" si="367"/>
        <v/>
      </c>
      <c r="GY42" s="138" t="str">
        <f t="shared" si="368"/>
        <v/>
      </c>
      <c r="GZ42" s="15">
        <f t="shared" si="369"/>
        <v>0</v>
      </c>
      <c r="HA42" s="81" t="str">
        <f t="shared" si="370"/>
        <v/>
      </c>
      <c r="HB42" s="127" t="str">
        <f t="shared" si="437"/>
        <v/>
      </c>
      <c r="HC42" s="15">
        <f t="shared" si="178"/>
        <v>0</v>
      </c>
      <c r="HD42" s="582">
        <f t="shared" si="434"/>
        <v>0</v>
      </c>
      <c r="HE42" s="577">
        <f t="shared" si="92"/>
        <v>0</v>
      </c>
      <c r="HF42" s="566">
        <f t="shared" si="93"/>
        <v>0</v>
      </c>
      <c r="HG42" s="16">
        <f t="shared" si="179"/>
        <v>0</v>
      </c>
      <c r="HH42" s="17" t="str">
        <f t="shared" si="372"/>
        <v/>
      </c>
      <c r="HI42" s="510" t="str">
        <f t="shared" si="373"/>
        <v/>
      </c>
      <c r="HJ42" s="517">
        <f t="shared" si="374"/>
        <v>0</v>
      </c>
      <c r="HK42" s="510" t="str">
        <f t="shared" si="180"/>
        <v/>
      </c>
      <c r="HL42" s="522" t="str">
        <f t="shared" si="375"/>
        <v/>
      </c>
      <c r="HM42" s="510" t="str">
        <f t="shared" si="181"/>
        <v/>
      </c>
      <c r="HN42" s="517">
        <f t="shared" si="182"/>
        <v>0</v>
      </c>
      <c r="HO42" s="510" t="str">
        <f t="shared" si="183"/>
        <v/>
      </c>
      <c r="HP42" s="522" t="str">
        <f t="shared" si="376"/>
        <v/>
      </c>
      <c r="HQ42" s="510" t="str">
        <f t="shared" si="184"/>
        <v/>
      </c>
      <c r="HR42" s="517">
        <f t="shared" si="185"/>
        <v>0</v>
      </c>
      <c r="HS42" s="510" t="str">
        <f t="shared" si="186"/>
        <v/>
      </c>
      <c r="HT42" s="522" t="str">
        <f t="shared" si="377"/>
        <v/>
      </c>
      <c r="HU42" s="510" t="str">
        <f t="shared" si="187"/>
        <v/>
      </c>
      <c r="HV42" s="517">
        <f t="shared" si="188"/>
        <v>0</v>
      </c>
      <c r="HW42" s="510" t="str">
        <f t="shared" si="189"/>
        <v/>
      </c>
      <c r="HX42" s="522" t="str">
        <f t="shared" si="378"/>
        <v/>
      </c>
      <c r="HY42" s="510" t="str">
        <f t="shared" si="190"/>
        <v/>
      </c>
      <c r="HZ42" s="517">
        <f t="shared" si="191"/>
        <v>0</v>
      </c>
      <c r="IA42" s="510" t="str">
        <f t="shared" si="192"/>
        <v/>
      </c>
      <c r="IB42" s="522" t="str">
        <f t="shared" si="379"/>
        <v/>
      </c>
      <c r="IC42" s="510" t="str">
        <f t="shared" si="193"/>
        <v/>
      </c>
      <c r="ID42" s="517">
        <f t="shared" si="194"/>
        <v>0</v>
      </c>
      <c r="IE42" s="510" t="str">
        <f t="shared" si="195"/>
        <v/>
      </c>
      <c r="IF42" s="522" t="str">
        <f t="shared" si="380"/>
        <v/>
      </c>
      <c r="IG42" s="510" t="str">
        <f t="shared" si="196"/>
        <v/>
      </c>
      <c r="IH42" s="517">
        <f t="shared" si="197"/>
        <v>0</v>
      </c>
      <c r="II42" s="510" t="str">
        <f t="shared" si="198"/>
        <v/>
      </c>
      <c r="IJ42" s="522" t="str">
        <f t="shared" si="381"/>
        <v/>
      </c>
      <c r="IK42" s="510" t="str">
        <f t="shared" si="199"/>
        <v/>
      </c>
      <c r="IL42" s="517">
        <f t="shared" si="200"/>
        <v>0</v>
      </c>
      <c r="IM42" s="510" t="str">
        <f t="shared" si="201"/>
        <v/>
      </c>
      <c r="IN42" s="522" t="str">
        <f t="shared" si="382"/>
        <v/>
      </c>
      <c r="IO42" s="510" t="str">
        <f t="shared" si="202"/>
        <v/>
      </c>
      <c r="IP42" s="517">
        <f t="shared" si="203"/>
        <v>0</v>
      </c>
      <c r="IQ42" s="510" t="str">
        <f t="shared" si="204"/>
        <v/>
      </c>
      <c r="IR42" s="522" t="str">
        <f t="shared" si="383"/>
        <v/>
      </c>
      <c r="IS42" s="510" t="str">
        <f t="shared" si="205"/>
        <v/>
      </c>
      <c r="IT42" s="517">
        <f t="shared" si="206"/>
        <v>0</v>
      </c>
      <c r="IU42" s="510" t="str">
        <f t="shared" si="207"/>
        <v/>
      </c>
      <c r="IV42" s="522" t="str">
        <f t="shared" si="384"/>
        <v/>
      </c>
      <c r="IW42" s="510" t="str">
        <f t="shared" si="208"/>
        <v/>
      </c>
      <c r="IX42" s="517">
        <f t="shared" si="209"/>
        <v>0</v>
      </c>
      <c r="IY42" s="510" t="str">
        <f t="shared" si="210"/>
        <v/>
      </c>
      <c r="IZ42" s="522" t="str">
        <f t="shared" si="385"/>
        <v/>
      </c>
      <c r="JA42" s="510" t="str">
        <f t="shared" si="211"/>
        <v/>
      </c>
      <c r="JB42" s="517">
        <f t="shared" si="212"/>
        <v>0</v>
      </c>
      <c r="JC42" s="510" t="str">
        <f t="shared" si="213"/>
        <v/>
      </c>
      <c r="JD42" s="522" t="str">
        <f t="shared" si="386"/>
        <v/>
      </c>
      <c r="JE42" s="510" t="str">
        <f t="shared" si="214"/>
        <v/>
      </c>
      <c r="JF42" s="517">
        <f t="shared" si="215"/>
        <v>0</v>
      </c>
      <c r="JG42" s="510" t="str">
        <f t="shared" si="216"/>
        <v/>
      </c>
      <c r="JH42" s="522" t="str">
        <f t="shared" si="387"/>
        <v/>
      </c>
      <c r="JI42" s="510" t="str">
        <f t="shared" si="217"/>
        <v/>
      </c>
      <c r="JJ42" s="517">
        <f t="shared" si="218"/>
        <v>0</v>
      </c>
      <c r="JK42" s="510" t="str">
        <f t="shared" si="219"/>
        <v/>
      </c>
      <c r="JL42" s="522" t="str">
        <f t="shared" si="388"/>
        <v/>
      </c>
      <c r="JM42" s="510" t="str">
        <f t="shared" si="220"/>
        <v/>
      </c>
      <c r="JN42" s="517">
        <f t="shared" si="221"/>
        <v>0</v>
      </c>
      <c r="JO42" s="510" t="str">
        <f t="shared" si="222"/>
        <v/>
      </c>
      <c r="JP42" s="522" t="str">
        <f t="shared" si="389"/>
        <v/>
      </c>
      <c r="JQ42" s="510" t="str">
        <f t="shared" si="223"/>
        <v/>
      </c>
      <c r="JR42" s="517">
        <f t="shared" si="224"/>
        <v>0</v>
      </c>
      <c r="JS42" s="510" t="str">
        <f t="shared" si="225"/>
        <v/>
      </c>
      <c r="JT42" s="522" t="str">
        <f t="shared" si="390"/>
        <v/>
      </c>
      <c r="JU42" s="510" t="str">
        <f t="shared" si="226"/>
        <v/>
      </c>
      <c r="JV42" s="517">
        <f t="shared" si="227"/>
        <v>0</v>
      </c>
      <c r="JW42" s="510" t="str">
        <f t="shared" si="228"/>
        <v/>
      </c>
      <c r="JX42" s="522" t="str">
        <f t="shared" si="391"/>
        <v/>
      </c>
      <c r="JY42" s="510" t="str">
        <f t="shared" si="229"/>
        <v/>
      </c>
      <c r="JZ42" s="517">
        <f t="shared" si="230"/>
        <v>0</v>
      </c>
      <c r="KA42" s="510" t="str">
        <f t="shared" si="231"/>
        <v/>
      </c>
      <c r="KB42" s="522" t="str">
        <f t="shared" si="392"/>
        <v/>
      </c>
      <c r="KC42" s="510" t="str">
        <f t="shared" si="232"/>
        <v/>
      </c>
      <c r="KD42" s="517">
        <f t="shared" si="233"/>
        <v>0</v>
      </c>
      <c r="KE42" s="510" t="str">
        <f t="shared" si="234"/>
        <v/>
      </c>
      <c r="KF42" s="522" t="str">
        <f t="shared" si="393"/>
        <v/>
      </c>
      <c r="KG42" s="510" t="str">
        <f t="shared" si="235"/>
        <v/>
      </c>
      <c r="KH42" s="517">
        <f t="shared" si="236"/>
        <v>0</v>
      </c>
      <c r="KI42" s="510" t="str">
        <f t="shared" si="237"/>
        <v/>
      </c>
      <c r="KJ42" s="522" t="str">
        <f t="shared" si="394"/>
        <v/>
      </c>
      <c r="KK42" s="510" t="str">
        <f t="shared" si="238"/>
        <v/>
      </c>
      <c r="KL42" s="517">
        <f t="shared" si="239"/>
        <v>0</v>
      </c>
      <c r="KM42" s="510" t="str">
        <f t="shared" si="240"/>
        <v/>
      </c>
      <c r="KN42" s="522" t="str">
        <f t="shared" si="395"/>
        <v/>
      </c>
      <c r="KO42" s="510" t="str">
        <f t="shared" si="241"/>
        <v/>
      </c>
      <c r="KP42" s="517">
        <f t="shared" si="242"/>
        <v>0</v>
      </c>
      <c r="KQ42" s="510" t="str">
        <f t="shared" si="243"/>
        <v/>
      </c>
      <c r="KR42" s="522" t="str">
        <f t="shared" si="396"/>
        <v/>
      </c>
      <c r="KS42" s="510" t="str">
        <f t="shared" si="244"/>
        <v/>
      </c>
      <c r="KT42" s="517">
        <f t="shared" si="245"/>
        <v>0</v>
      </c>
      <c r="KU42" s="510" t="str">
        <f t="shared" si="246"/>
        <v/>
      </c>
      <c r="KV42" s="522" t="str">
        <f t="shared" si="397"/>
        <v/>
      </c>
      <c r="KW42" s="510" t="str">
        <f t="shared" si="247"/>
        <v/>
      </c>
      <c r="KX42" s="517">
        <f t="shared" si="248"/>
        <v>0</v>
      </c>
      <c r="KY42" s="510" t="str">
        <f t="shared" si="249"/>
        <v/>
      </c>
      <c r="KZ42" s="522" t="str">
        <f t="shared" si="398"/>
        <v/>
      </c>
      <c r="LA42" s="510" t="str">
        <f t="shared" si="250"/>
        <v/>
      </c>
      <c r="LB42" s="517">
        <f t="shared" si="251"/>
        <v>0</v>
      </c>
      <c r="LC42" s="510" t="str">
        <f t="shared" si="252"/>
        <v/>
      </c>
      <c r="LD42" s="522" t="str">
        <f t="shared" si="399"/>
        <v/>
      </c>
      <c r="LE42" s="510" t="str">
        <f t="shared" si="253"/>
        <v/>
      </c>
      <c r="LF42" s="517">
        <f t="shared" si="254"/>
        <v>0</v>
      </c>
      <c r="LG42" s="510" t="str">
        <f t="shared" si="255"/>
        <v/>
      </c>
      <c r="LH42" s="522" t="str">
        <f t="shared" si="400"/>
        <v/>
      </c>
      <c r="LI42" s="510" t="str">
        <f t="shared" si="256"/>
        <v/>
      </c>
      <c r="LJ42" s="517">
        <f t="shared" si="257"/>
        <v>0</v>
      </c>
      <c r="LK42" s="510" t="str">
        <f t="shared" si="258"/>
        <v/>
      </c>
      <c r="LL42" s="522" t="str">
        <f t="shared" si="401"/>
        <v/>
      </c>
      <c r="LM42" s="510" t="str">
        <f t="shared" si="259"/>
        <v/>
      </c>
      <c r="LN42" s="517">
        <f t="shared" si="260"/>
        <v>0</v>
      </c>
      <c r="LO42" s="510" t="str">
        <f t="shared" si="261"/>
        <v/>
      </c>
      <c r="LP42" s="522" t="str">
        <f t="shared" si="402"/>
        <v/>
      </c>
      <c r="LQ42" s="510" t="str">
        <f t="shared" si="262"/>
        <v/>
      </c>
      <c r="LR42" s="517">
        <f t="shared" si="263"/>
        <v>0</v>
      </c>
      <c r="LS42" s="510" t="str">
        <f t="shared" si="264"/>
        <v/>
      </c>
      <c r="LT42" s="522" t="str">
        <f t="shared" si="403"/>
        <v/>
      </c>
      <c r="LU42" s="510" t="str">
        <f t="shared" si="265"/>
        <v/>
      </c>
      <c r="LV42" s="517">
        <f t="shared" si="266"/>
        <v>0</v>
      </c>
      <c r="LW42" s="510" t="str">
        <f t="shared" si="267"/>
        <v/>
      </c>
      <c r="LX42" s="522" t="str">
        <f t="shared" si="404"/>
        <v/>
      </c>
      <c r="LY42" s="510" t="str">
        <f t="shared" si="268"/>
        <v/>
      </c>
      <c r="LZ42" s="517">
        <f t="shared" si="269"/>
        <v>0</v>
      </c>
      <c r="MA42" s="510" t="str">
        <f t="shared" si="270"/>
        <v/>
      </c>
      <c r="MB42" s="522" t="str">
        <f t="shared" si="405"/>
        <v/>
      </c>
      <c r="MC42" s="510" t="str">
        <f t="shared" si="271"/>
        <v/>
      </c>
      <c r="MD42" s="517">
        <f t="shared" si="272"/>
        <v>0</v>
      </c>
      <c r="ME42" s="510" t="str">
        <f t="shared" si="273"/>
        <v/>
      </c>
      <c r="MF42" s="522" t="str">
        <f t="shared" si="406"/>
        <v/>
      </c>
      <c r="MG42" s="510" t="str">
        <f t="shared" si="274"/>
        <v/>
      </c>
      <c r="MH42" s="517">
        <f t="shared" si="275"/>
        <v>0</v>
      </c>
      <c r="MI42" s="510" t="str">
        <f t="shared" si="276"/>
        <v/>
      </c>
      <c r="MJ42" s="522" t="str">
        <f t="shared" si="407"/>
        <v/>
      </c>
      <c r="MK42" s="510" t="str">
        <f t="shared" si="277"/>
        <v/>
      </c>
      <c r="ML42" s="517">
        <f t="shared" si="278"/>
        <v>0</v>
      </c>
      <c r="MM42" s="510" t="str">
        <f t="shared" si="279"/>
        <v/>
      </c>
      <c r="MN42" s="522" t="str">
        <f t="shared" si="408"/>
        <v/>
      </c>
      <c r="MO42" s="510" t="str">
        <f t="shared" si="280"/>
        <v/>
      </c>
      <c r="MP42" s="517">
        <f t="shared" si="281"/>
        <v>0</v>
      </c>
      <c r="MQ42" s="510" t="str">
        <f t="shared" si="282"/>
        <v/>
      </c>
      <c r="MR42" s="522" t="str">
        <f t="shared" si="409"/>
        <v/>
      </c>
      <c r="MS42" s="510" t="str">
        <f t="shared" si="283"/>
        <v/>
      </c>
      <c r="MT42" s="517">
        <f t="shared" si="284"/>
        <v>0</v>
      </c>
      <c r="MU42" s="510" t="str">
        <f t="shared" si="285"/>
        <v/>
      </c>
      <c r="MV42" s="522" t="str">
        <f t="shared" si="410"/>
        <v/>
      </c>
      <c r="MW42" s="510" t="str">
        <f t="shared" si="286"/>
        <v/>
      </c>
      <c r="MX42" s="517">
        <f t="shared" si="287"/>
        <v>0</v>
      </c>
      <c r="MY42" s="510" t="str">
        <f t="shared" si="288"/>
        <v/>
      </c>
      <c r="MZ42" s="522" t="str">
        <f t="shared" si="411"/>
        <v/>
      </c>
      <c r="NA42" s="510" t="str">
        <f t="shared" si="289"/>
        <v/>
      </c>
      <c r="NB42" s="517">
        <f t="shared" si="290"/>
        <v>0</v>
      </c>
      <c r="NC42" s="510" t="str">
        <f t="shared" si="291"/>
        <v/>
      </c>
      <c r="ND42" s="522" t="str">
        <f t="shared" si="412"/>
        <v/>
      </c>
      <c r="NE42" s="510" t="str">
        <f t="shared" si="292"/>
        <v/>
      </c>
      <c r="NF42" s="517">
        <f t="shared" si="293"/>
        <v>0</v>
      </c>
      <c r="NG42" s="510" t="str">
        <f t="shared" si="294"/>
        <v/>
      </c>
      <c r="NH42" s="522" t="str">
        <f t="shared" si="413"/>
        <v/>
      </c>
      <c r="NI42" s="510" t="str">
        <f t="shared" si="295"/>
        <v/>
      </c>
      <c r="NJ42" s="517">
        <f t="shared" si="296"/>
        <v>0</v>
      </c>
      <c r="NK42" s="510" t="str">
        <f t="shared" si="297"/>
        <v/>
      </c>
      <c r="NL42" s="522" t="str">
        <f t="shared" si="414"/>
        <v/>
      </c>
      <c r="NM42" s="510" t="str">
        <f t="shared" si="298"/>
        <v/>
      </c>
      <c r="NN42" s="517">
        <f t="shared" si="299"/>
        <v>0</v>
      </c>
      <c r="NO42" s="510" t="str">
        <f t="shared" si="300"/>
        <v/>
      </c>
      <c r="NP42" s="522" t="str">
        <f t="shared" si="415"/>
        <v/>
      </c>
      <c r="NQ42" s="510" t="str">
        <f t="shared" si="301"/>
        <v/>
      </c>
      <c r="NR42" s="517">
        <f t="shared" si="302"/>
        <v>0</v>
      </c>
      <c r="NS42" s="510" t="str">
        <f t="shared" si="303"/>
        <v/>
      </c>
      <c r="NT42" s="522" t="str">
        <f t="shared" si="416"/>
        <v/>
      </c>
      <c r="NU42" s="510" t="str">
        <f t="shared" si="304"/>
        <v/>
      </c>
      <c r="NV42" s="517">
        <f t="shared" si="305"/>
        <v>0</v>
      </c>
      <c r="NW42" s="510" t="str">
        <f t="shared" si="306"/>
        <v/>
      </c>
      <c r="NX42" s="522" t="str">
        <f t="shared" si="417"/>
        <v/>
      </c>
      <c r="NY42" s="510" t="str">
        <f t="shared" si="307"/>
        <v/>
      </c>
      <c r="NZ42" s="517">
        <f t="shared" si="308"/>
        <v>0</v>
      </c>
      <c r="OA42" s="510" t="str">
        <f t="shared" si="309"/>
        <v/>
      </c>
      <c r="OB42" s="522" t="str">
        <f t="shared" si="418"/>
        <v/>
      </c>
      <c r="OC42" s="510" t="str">
        <f t="shared" si="310"/>
        <v/>
      </c>
      <c r="OD42" s="517">
        <f t="shared" si="311"/>
        <v>0</v>
      </c>
      <c r="OE42" s="510" t="str">
        <f t="shared" si="312"/>
        <v/>
      </c>
      <c r="OF42" s="522" t="str">
        <f t="shared" si="419"/>
        <v/>
      </c>
      <c r="OG42" s="510" t="str">
        <f t="shared" si="313"/>
        <v/>
      </c>
      <c r="OH42" s="517">
        <f t="shared" si="314"/>
        <v>0</v>
      </c>
      <c r="OI42" s="510" t="str">
        <f t="shared" si="315"/>
        <v/>
      </c>
      <c r="OJ42" s="522" t="str">
        <f t="shared" si="420"/>
        <v/>
      </c>
      <c r="OK42" s="510" t="str">
        <f t="shared" si="316"/>
        <v/>
      </c>
      <c r="OL42" s="517">
        <f t="shared" si="317"/>
        <v>0</v>
      </c>
      <c r="OM42" s="510" t="str">
        <f t="shared" si="318"/>
        <v/>
      </c>
      <c r="ON42" s="522" t="str">
        <f t="shared" si="421"/>
        <v/>
      </c>
      <c r="OO42" s="510" t="str">
        <f t="shared" si="319"/>
        <v/>
      </c>
      <c r="OP42" s="517">
        <f t="shared" si="320"/>
        <v>0</v>
      </c>
      <c r="OQ42" s="510" t="str">
        <f t="shared" si="321"/>
        <v/>
      </c>
      <c r="OR42" s="522" t="str">
        <f t="shared" si="422"/>
        <v/>
      </c>
      <c r="OS42" s="510" t="str">
        <f t="shared" si="322"/>
        <v/>
      </c>
      <c r="OT42" s="517">
        <f t="shared" si="323"/>
        <v>0</v>
      </c>
      <c r="OU42" s="510" t="str">
        <f t="shared" si="324"/>
        <v/>
      </c>
      <c r="OV42" s="522" t="str">
        <f t="shared" si="423"/>
        <v/>
      </c>
      <c r="OW42" s="510" t="str">
        <f t="shared" si="325"/>
        <v/>
      </c>
      <c r="OX42" s="517">
        <f t="shared" si="326"/>
        <v>0</v>
      </c>
      <c r="OY42" s="510" t="str">
        <f t="shared" si="327"/>
        <v/>
      </c>
      <c r="OZ42" s="522" t="str">
        <f t="shared" si="424"/>
        <v/>
      </c>
      <c r="PA42" s="510" t="str">
        <f t="shared" si="328"/>
        <v/>
      </c>
      <c r="PB42" s="517">
        <f t="shared" si="329"/>
        <v>0</v>
      </c>
      <c r="PC42" s="510" t="str">
        <f t="shared" si="330"/>
        <v/>
      </c>
      <c r="PD42" s="522" t="str">
        <f t="shared" si="425"/>
        <v/>
      </c>
      <c r="PE42" s="510" t="str">
        <f t="shared" si="331"/>
        <v/>
      </c>
      <c r="PF42" s="517">
        <f t="shared" si="332"/>
        <v>0</v>
      </c>
      <c r="PG42" s="510" t="str">
        <f t="shared" si="333"/>
        <v/>
      </c>
      <c r="PH42" s="522" t="str">
        <f t="shared" si="426"/>
        <v/>
      </c>
      <c r="PI42" s="510" t="str">
        <f t="shared" si="334"/>
        <v/>
      </c>
      <c r="PJ42" s="517">
        <f t="shared" si="335"/>
        <v>0</v>
      </c>
      <c r="PK42" s="510" t="str">
        <f t="shared" si="336"/>
        <v/>
      </c>
      <c r="PL42" s="522" t="str">
        <f t="shared" si="427"/>
        <v/>
      </c>
      <c r="PM42" s="510" t="str">
        <f t="shared" si="337"/>
        <v/>
      </c>
      <c r="PN42" s="517">
        <f t="shared" si="338"/>
        <v>0</v>
      </c>
      <c r="PO42" s="510" t="str">
        <f t="shared" si="339"/>
        <v/>
      </c>
      <c r="PP42" s="522" t="str">
        <f t="shared" si="428"/>
        <v/>
      </c>
      <c r="PQ42" s="510" t="str">
        <f t="shared" si="340"/>
        <v/>
      </c>
      <c r="PR42" s="517">
        <f t="shared" si="341"/>
        <v>0</v>
      </c>
      <c r="PS42" s="510" t="str">
        <f t="shared" si="342"/>
        <v/>
      </c>
      <c r="PT42" s="522" t="str">
        <f t="shared" si="429"/>
        <v/>
      </c>
      <c r="PU42" s="510" t="str">
        <f t="shared" si="343"/>
        <v/>
      </c>
      <c r="PV42" s="517">
        <f t="shared" si="344"/>
        <v>0</v>
      </c>
      <c r="PW42" s="510" t="str">
        <f t="shared" si="345"/>
        <v/>
      </c>
      <c r="PX42" s="522" t="str">
        <f t="shared" si="430"/>
        <v/>
      </c>
      <c r="PY42" s="510" t="str">
        <f t="shared" si="346"/>
        <v/>
      </c>
      <c r="PZ42" s="517">
        <f t="shared" si="347"/>
        <v>0</v>
      </c>
      <c r="QA42" s="510" t="str">
        <f t="shared" si="348"/>
        <v/>
      </c>
      <c r="QB42" s="522" t="str">
        <f t="shared" si="431"/>
        <v/>
      </c>
      <c r="QC42" s="510" t="str">
        <f t="shared" si="349"/>
        <v/>
      </c>
      <c r="QD42" s="517">
        <f t="shared" si="350"/>
        <v>0</v>
      </c>
      <c r="QE42" s="510" t="str">
        <f t="shared" si="351"/>
        <v/>
      </c>
      <c r="QF42" s="522" t="str">
        <f t="shared" si="432"/>
        <v/>
      </c>
      <c r="QG42" s="510" t="str">
        <f t="shared" si="352"/>
        <v/>
      </c>
      <c r="QH42" s="517">
        <f t="shared" si="353"/>
        <v>0</v>
      </c>
    </row>
    <row r="43" spans="1:450" s="3" customFormat="1" ht="18" customHeight="1" thickTop="1" thickBot="1" x14ac:dyDescent="0.35">
      <c r="A43" s="344" t="str">
        <f t="shared" si="8"/>
        <v/>
      </c>
      <c r="B43" s="237" t="str">
        <f t="shared" si="9"/>
        <v/>
      </c>
      <c r="C43" s="307">
        <f t="shared" si="10"/>
        <v>0</v>
      </c>
      <c r="D43" s="307">
        <f t="shared" si="11"/>
        <v>0</v>
      </c>
      <c r="E43" s="287" t="str">
        <f>IF(B43="","",SUM(B$27:B43))</f>
        <v/>
      </c>
      <c r="F43" s="502"/>
      <c r="G43" s="503"/>
      <c r="H43" s="677"/>
      <c r="I43" s="678"/>
      <c r="J43" s="681"/>
      <c r="K43" s="680"/>
      <c r="L43" s="1052" t="str">
        <f>IF('Quadro 2'!G29="","",'Quadro 2'!G29)</f>
        <v/>
      </c>
      <c r="M43" s="1053" t="str">
        <f t="shared" si="94"/>
        <v/>
      </c>
      <c r="N43" s="1054" t="str">
        <f t="shared" si="12"/>
        <v/>
      </c>
      <c r="O43" s="1055"/>
      <c r="P43" s="1056" t="str">
        <f t="shared" si="95"/>
        <v/>
      </c>
      <c r="Q43" s="1057" t="str">
        <f t="shared" si="96"/>
        <v/>
      </c>
      <c r="R43" s="1058" t="str">
        <f t="shared" si="97"/>
        <v/>
      </c>
      <c r="S43" s="505" t="str">
        <f t="shared" si="98"/>
        <v/>
      </c>
      <c r="T43" s="75" t="str">
        <f t="shared" si="13"/>
        <v/>
      </c>
      <c r="U43" s="940"/>
      <c r="V43" s="217" t="str">
        <f t="shared" si="99"/>
        <v/>
      </c>
      <c r="W43" s="217" t="str">
        <f t="shared" si="100"/>
        <v/>
      </c>
      <c r="X43" s="217" t="str">
        <f t="shared" si="101"/>
        <v/>
      </c>
      <c r="Y43" s="506" t="str">
        <f>IF(OR(N43="",N43=0),"",IF(MAX(V43,W43,X43)&gt;'Quadro 1'!$G$23,'Quadro 1'!$G$23,IF(V43&lt;'Quadro 1'!$G$12,'Quadro 1'!$G$12,MIN(Z43,AA43))))</f>
        <v/>
      </c>
      <c r="Z43" s="507">
        <f>IF(MAX(V43,W43,X43)&lt;='Quadro 1'!$G$12,'Quadro 1'!$G$12,IF(MAX(V43,W43,X43)&lt;='Quadro 1'!$G$13,'Quadro 1'!$G$13,IF(MAX(V43,W43,X43)&lt;='Quadro 1'!$G$14,'Quadro 1'!$G$14,IF(MAX(V43,W43,X43)&lt;='Quadro 1'!$G$15,'Quadro 1'!$G$15,IF(MAX(V43,W43,X43)&lt;='Quadro 1'!$G$16,'Quadro 1'!$G$16,IF(MAX(V43,W43,X43)&lt;='Quadro 1'!$G$17,'Quadro 1'!$G$17,""))))))</f>
        <v>27.3</v>
      </c>
      <c r="AA43" s="508">
        <f>IF(MAX(V43,W43,X43)&lt;='Quadro 1'!$G$18,'Quadro 1'!$G$18,IF(MAX(V43,W43,X43)&lt;='Quadro 1'!$G$19,'Quadro 1'!$G$19,IF(MAX(V43,W43,X43)&lt;='Quadro 1'!$G$20,'Quadro 1'!$G$20,IF(MAX(V43,W43,X43)&lt;='Quadro 1'!$G$21,'Quadro 1'!$G$21,IF(MAX(V43,W43,X43)&lt;='Quadro 1'!$G$22,'Quadro 1'!$G$22,IF(MAX(V43,W43,X43)&lt;='Quadro 1'!$G$23,'Quadro 1'!$G$23,'Quadro 1'!$G$23))))))</f>
        <v>105.3</v>
      </c>
      <c r="AB43" s="509" t="str">
        <f>IF(Y43="","",LOOKUP(Y43,'Quadro 1'!$G$9:$G$23,'Quadro 1'!$H$9:$H$23))</f>
        <v/>
      </c>
      <c r="AC43" s="1170" t="str">
        <f>IF(Y43="","",LOOKUP(Y43,'Quadro 1'!$G$9:$G$23,'Quadro 1'!$D$9:$D$23))</f>
        <v/>
      </c>
      <c r="AD43" s="1171" t="str">
        <f>IF(Y43="","",LOOKUP(Y43,'Quadro 1'!$G$9:$G$23,'Quadro 1'!$E$9:$E$23))</f>
        <v/>
      </c>
      <c r="AE43" s="1059" t="str">
        <f t="shared" si="102"/>
        <v/>
      </c>
      <c r="AF43" s="1061" t="str">
        <f t="shared" si="14"/>
        <v/>
      </c>
      <c r="AG43" s="1147" t="str">
        <f t="shared" si="15"/>
        <v/>
      </c>
      <c r="AH43" s="1150" t="str">
        <f t="shared" si="103"/>
        <v/>
      </c>
      <c r="AI43" s="1151" t="str">
        <f t="shared" si="354"/>
        <v/>
      </c>
      <c r="AJ43" s="1055" t="str">
        <f t="shared" si="16"/>
        <v/>
      </c>
      <c r="AK43" s="1064" t="str">
        <f t="shared" si="355"/>
        <v/>
      </c>
      <c r="AL43" s="1190" t="str">
        <f t="shared" si="104"/>
        <v/>
      </c>
      <c r="AM43" s="1191"/>
      <c r="AN43" s="1065" t="str">
        <f t="shared" si="105"/>
        <v/>
      </c>
      <c r="AO43" s="1192" t="str">
        <f t="shared" si="17"/>
        <v/>
      </c>
      <c r="AP43" s="1192"/>
      <c r="AQ43" s="1193"/>
      <c r="AR43" s="901"/>
      <c r="AS43" s="2"/>
      <c r="AT43" s="602">
        <f t="shared" si="18"/>
        <v>0</v>
      </c>
      <c r="AU43" s="243" t="str">
        <f t="shared" si="356"/>
        <v/>
      </c>
      <c r="AV43" s="92" t="str">
        <f t="shared" si="19"/>
        <v/>
      </c>
      <c r="AW43" s="92" t="str">
        <f t="shared" si="20"/>
        <v/>
      </c>
      <c r="AX43" s="92" t="str">
        <f t="shared" si="21"/>
        <v/>
      </c>
      <c r="AY43" s="532" t="str">
        <f t="shared" si="22"/>
        <v/>
      </c>
      <c r="AZ43" s="532" t="str">
        <f t="shared" si="23"/>
        <v/>
      </c>
      <c r="BA43" s="510" t="str">
        <f t="shared" si="24"/>
        <v/>
      </c>
      <c r="BB43" s="88" t="str">
        <f t="shared" si="25"/>
        <v/>
      </c>
      <c r="BC43" s="1060" t="str">
        <f t="shared" si="26"/>
        <v/>
      </c>
      <c r="BD43" s="595" t="str">
        <f t="shared" si="106"/>
        <v/>
      </c>
      <c r="BE43" s="595" t="str">
        <f t="shared" si="107"/>
        <v/>
      </c>
      <c r="BF43" s="74" t="str">
        <f t="shared" si="27"/>
        <v/>
      </c>
      <c r="BG43" s="87" t="str">
        <f t="shared" si="433"/>
        <v/>
      </c>
      <c r="BH43" s="88" t="str">
        <f t="shared" si="28"/>
        <v/>
      </c>
      <c r="BI43" s="89">
        <f t="shared" si="29"/>
        <v>0</v>
      </c>
      <c r="BJ43" s="510" t="str">
        <f t="shared" si="357"/>
        <v/>
      </c>
      <c r="BK43" s="532">
        <f t="shared" si="30"/>
        <v>0</v>
      </c>
      <c r="BL43" s="91">
        <f t="shared" si="108"/>
        <v>0</v>
      </c>
      <c r="BM43" s="91" t="str">
        <f t="shared" si="31"/>
        <v/>
      </c>
      <c r="BN43" s="91" t="str">
        <f t="shared" si="32"/>
        <v/>
      </c>
      <c r="BO43" s="91" t="str">
        <f t="shared" si="33"/>
        <v/>
      </c>
      <c r="BP43" s="91" t="str">
        <f t="shared" si="34"/>
        <v/>
      </c>
      <c r="BQ43" s="91" t="str">
        <f t="shared" si="35"/>
        <v/>
      </c>
      <c r="BR43" s="91" t="str">
        <f t="shared" si="36"/>
        <v/>
      </c>
      <c r="BS43" s="91" t="str">
        <f t="shared" si="37"/>
        <v/>
      </c>
      <c r="BT43" s="91" t="str">
        <f t="shared" si="38"/>
        <v/>
      </c>
      <c r="BU43" s="91" t="str">
        <f t="shared" si="39"/>
        <v/>
      </c>
      <c r="BV43" s="91" t="str">
        <f t="shared" si="40"/>
        <v/>
      </c>
      <c r="BW43" s="91" t="str">
        <f t="shared" si="41"/>
        <v/>
      </c>
      <c r="BX43" s="91" t="str">
        <f t="shared" si="42"/>
        <v/>
      </c>
      <c r="BY43" s="91" t="str">
        <f t="shared" si="43"/>
        <v/>
      </c>
      <c r="BZ43" s="91" t="str">
        <f t="shared" si="44"/>
        <v/>
      </c>
      <c r="CA43" s="91" t="str">
        <f t="shared" si="45"/>
        <v/>
      </c>
      <c r="CB43" s="91" t="str">
        <f t="shared" si="46"/>
        <v/>
      </c>
      <c r="CC43" s="91" t="str">
        <f t="shared" si="47"/>
        <v/>
      </c>
      <c r="CD43" s="91" t="str">
        <f t="shared" si="48"/>
        <v/>
      </c>
      <c r="CE43" s="91" t="str">
        <f t="shared" si="49"/>
        <v/>
      </c>
      <c r="CF43" s="91" t="str">
        <f t="shared" si="50"/>
        <v/>
      </c>
      <c r="CG43" s="91" t="str">
        <f t="shared" si="109"/>
        <v/>
      </c>
      <c r="CH43" s="91" t="str">
        <f t="shared" si="110"/>
        <v/>
      </c>
      <c r="CI43" s="91" t="str">
        <f t="shared" si="111"/>
        <v/>
      </c>
      <c r="CJ43" s="91" t="str">
        <f t="shared" si="112"/>
        <v/>
      </c>
      <c r="CK43" s="91" t="str">
        <f t="shared" si="113"/>
        <v/>
      </c>
      <c r="CL43" s="91" t="str">
        <f t="shared" si="114"/>
        <v/>
      </c>
      <c r="CM43" s="91" t="str">
        <f t="shared" si="115"/>
        <v/>
      </c>
      <c r="CN43" s="91" t="str">
        <f t="shared" si="116"/>
        <v/>
      </c>
      <c r="CO43" s="91" t="str">
        <f t="shared" si="117"/>
        <v/>
      </c>
      <c r="CP43" s="91" t="str">
        <f t="shared" si="118"/>
        <v/>
      </c>
      <c r="CQ43" s="91" t="str">
        <f t="shared" si="119"/>
        <v/>
      </c>
      <c r="CR43" s="91" t="str">
        <f t="shared" si="120"/>
        <v/>
      </c>
      <c r="CS43" s="91" t="str">
        <f t="shared" si="121"/>
        <v/>
      </c>
      <c r="CT43" s="91" t="str">
        <f t="shared" si="122"/>
        <v/>
      </c>
      <c r="CU43" s="91" t="str">
        <f t="shared" si="123"/>
        <v/>
      </c>
      <c r="CV43" s="91" t="str">
        <f t="shared" si="124"/>
        <v/>
      </c>
      <c r="CW43" s="91" t="str">
        <f t="shared" si="125"/>
        <v/>
      </c>
      <c r="CX43" s="91" t="str">
        <f t="shared" si="126"/>
        <v/>
      </c>
      <c r="CY43" s="91" t="str">
        <f t="shared" si="127"/>
        <v/>
      </c>
      <c r="CZ43" s="91" t="str">
        <f t="shared" si="128"/>
        <v/>
      </c>
      <c r="DA43" s="91" t="str">
        <f t="shared" si="129"/>
        <v/>
      </c>
      <c r="DB43" s="91" t="str">
        <f t="shared" si="130"/>
        <v/>
      </c>
      <c r="DC43" s="91" t="str">
        <f t="shared" si="131"/>
        <v/>
      </c>
      <c r="DD43" s="91" t="str">
        <f t="shared" si="132"/>
        <v/>
      </c>
      <c r="DE43" s="91" t="str">
        <f t="shared" si="133"/>
        <v/>
      </c>
      <c r="DF43" s="91" t="str">
        <f t="shared" si="134"/>
        <v/>
      </c>
      <c r="DG43" s="91" t="str">
        <f t="shared" si="135"/>
        <v/>
      </c>
      <c r="DH43" s="91" t="str">
        <f t="shared" si="136"/>
        <v/>
      </c>
      <c r="DI43" s="91" t="str">
        <f t="shared" si="137"/>
        <v/>
      </c>
      <c r="DJ43" s="91" t="str">
        <f t="shared" si="138"/>
        <v/>
      </c>
      <c r="DK43" s="91" t="str">
        <f t="shared" si="139"/>
        <v/>
      </c>
      <c r="DL43" s="91" t="str">
        <f t="shared" si="140"/>
        <v/>
      </c>
      <c r="DM43" s="91" t="str">
        <f t="shared" si="141"/>
        <v/>
      </c>
      <c r="DN43" s="91" t="str">
        <f t="shared" si="142"/>
        <v/>
      </c>
      <c r="DO43" s="91" t="str">
        <f t="shared" si="143"/>
        <v/>
      </c>
      <c r="DP43" s="91" t="str">
        <f t="shared" si="144"/>
        <v/>
      </c>
      <c r="DQ43" s="91" t="str">
        <f t="shared" si="145"/>
        <v/>
      </c>
      <c r="DR43" s="91" t="str">
        <f t="shared" si="146"/>
        <v/>
      </c>
      <c r="DS43" s="91" t="str">
        <f t="shared" si="147"/>
        <v/>
      </c>
      <c r="DT43" s="91" t="str">
        <f t="shared" si="148"/>
        <v/>
      </c>
      <c r="DU43" s="236" t="str">
        <f t="shared" si="149"/>
        <v/>
      </c>
      <c r="DV43" s="660" t="str">
        <f t="shared" si="150"/>
        <v>0</v>
      </c>
      <c r="DW43" s="659">
        <f t="shared" si="151"/>
        <v>0</v>
      </c>
      <c r="DX43" s="236" t="str">
        <f t="shared" si="358"/>
        <v>NA</v>
      </c>
      <c r="DY43" s="236" t="str">
        <f t="shared" si="359"/>
        <v/>
      </c>
      <c r="DZ43" s="236" t="str">
        <f t="shared" si="360"/>
        <v/>
      </c>
      <c r="EA43" s="659" t="str">
        <f t="shared" si="152"/>
        <v/>
      </c>
      <c r="EB43" s="594">
        <v>17</v>
      </c>
      <c r="EC43" s="816" t="str">
        <f t="shared" si="361"/>
        <v/>
      </c>
      <c r="ED43" s="817" t="str">
        <f t="shared" si="362"/>
        <v/>
      </c>
      <c r="EE43" s="818" t="str">
        <f t="shared" si="153"/>
        <v/>
      </c>
      <c r="EF43" s="819" t="str">
        <f t="shared" si="51"/>
        <v/>
      </c>
      <c r="EG43" s="595" t="str">
        <f t="shared" si="154"/>
        <v/>
      </c>
      <c r="EH43" s="595" t="str">
        <f t="shared" si="155"/>
        <v/>
      </c>
      <c r="EI43" s="651" t="str">
        <f t="shared" si="363"/>
        <v/>
      </c>
      <c r="EJ43" s="528" t="str">
        <f t="shared" si="156"/>
        <v/>
      </c>
      <c r="EK43" s="236" t="str">
        <f t="shared" si="364"/>
        <v/>
      </c>
      <c r="EL43" s="528" t="str">
        <f t="shared" si="157"/>
        <v/>
      </c>
      <c r="EM43" s="771" t="str">
        <f t="shared" si="158"/>
        <v/>
      </c>
      <c r="EN43" s="90" t="str">
        <f t="shared" si="159"/>
        <v/>
      </c>
      <c r="EO43" s="90" t="str">
        <f t="shared" si="160"/>
        <v/>
      </c>
      <c r="EP43" s="90" t="str">
        <f t="shared" si="161"/>
        <v/>
      </c>
      <c r="EQ43" s="90" t="str">
        <f t="shared" si="162"/>
        <v/>
      </c>
      <c r="ER43" s="90" t="str">
        <f t="shared" si="163"/>
        <v/>
      </c>
      <c r="ES43" s="90" t="str">
        <f t="shared" si="164"/>
        <v/>
      </c>
      <c r="ET43" s="90" t="str">
        <f t="shared" si="165"/>
        <v/>
      </c>
      <c r="EU43" s="90" t="str">
        <f t="shared" si="166"/>
        <v/>
      </c>
      <c r="EV43" s="90" t="str">
        <f t="shared" si="167"/>
        <v/>
      </c>
      <c r="EW43" s="90" t="str">
        <f t="shared" si="168"/>
        <v/>
      </c>
      <c r="EX43" s="90" t="str">
        <f t="shared" si="169"/>
        <v/>
      </c>
      <c r="EY43" s="90" t="str">
        <f t="shared" si="170"/>
        <v/>
      </c>
      <c r="EZ43" s="90" t="str">
        <f t="shared" si="171"/>
        <v/>
      </c>
      <c r="FA43" s="90" t="str">
        <f t="shared" si="172"/>
        <v/>
      </c>
      <c r="FB43" s="90" t="str">
        <f t="shared" si="173"/>
        <v/>
      </c>
      <c r="FC43" s="90" t="str">
        <f t="shared" si="174"/>
        <v/>
      </c>
      <c r="FD43" s="90" t="str">
        <f t="shared" si="175"/>
        <v/>
      </c>
      <c r="FE43" s="90" t="str">
        <f t="shared" si="176"/>
        <v/>
      </c>
      <c r="FF43" s="90" t="str">
        <f t="shared" si="177"/>
        <v/>
      </c>
      <c r="FG43" s="90" t="str">
        <f t="shared" si="52"/>
        <v/>
      </c>
      <c r="FH43" s="90" t="str">
        <f t="shared" si="53"/>
        <v/>
      </c>
      <c r="FI43" s="90" t="str">
        <f t="shared" si="54"/>
        <v/>
      </c>
      <c r="FJ43" s="90" t="str">
        <f t="shared" si="55"/>
        <v/>
      </c>
      <c r="FK43" s="90" t="str">
        <f t="shared" si="56"/>
        <v/>
      </c>
      <c r="FL43" s="90" t="str">
        <f t="shared" si="57"/>
        <v/>
      </c>
      <c r="FM43" s="90" t="str">
        <f t="shared" si="58"/>
        <v/>
      </c>
      <c r="FN43" s="90" t="str">
        <f t="shared" si="59"/>
        <v/>
      </c>
      <c r="FO43" s="90" t="str">
        <f t="shared" si="60"/>
        <v/>
      </c>
      <c r="FP43" s="90" t="str">
        <f t="shared" si="61"/>
        <v/>
      </c>
      <c r="FQ43" s="90" t="str">
        <f t="shared" si="62"/>
        <v/>
      </c>
      <c r="FR43" s="90" t="str">
        <f t="shared" si="63"/>
        <v/>
      </c>
      <c r="FS43" s="90" t="str">
        <f t="shared" si="64"/>
        <v/>
      </c>
      <c r="FT43" s="90" t="str">
        <f t="shared" si="65"/>
        <v/>
      </c>
      <c r="FU43" s="90" t="str">
        <f t="shared" si="66"/>
        <v/>
      </c>
      <c r="FV43" s="90" t="str">
        <f t="shared" si="67"/>
        <v/>
      </c>
      <c r="FW43" s="90" t="str">
        <f t="shared" si="68"/>
        <v/>
      </c>
      <c r="FX43" s="90" t="str">
        <f t="shared" si="69"/>
        <v/>
      </c>
      <c r="FY43" s="90" t="str">
        <f t="shared" si="70"/>
        <v/>
      </c>
      <c r="FZ43" s="90" t="str">
        <f t="shared" si="71"/>
        <v/>
      </c>
      <c r="GA43" s="90" t="str">
        <f t="shared" si="72"/>
        <v/>
      </c>
      <c r="GB43" s="90" t="str">
        <f t="shared" si="73"/>
        <v/>
      </c>
      <c r="GC43" s="90" t="str">
        <f t="shared" si="74"/>
        <v/>
      </c>
      <c r="GD43" s="90" t="str">
        <f t="shared" si="75"/>
        <v/>
      </c>
      <c r="GE43" s="90" t="str">
        <f t="shared" si="76"/>
        <v/>
      </c>
      <c r="GF43" s="90" t="str">
        <f t="shared" si="77"/>
        <v/>
      </c>
      <c r="GG43" s="90" t="str">
        <f t="shared" si="78"/>
        <v/>
      </c>
      <c r="GH43" s="90" t="str">
        <f t="shared" si="79"/>
        <v/>
      </c>
      <c r="GI43" s="90" t="str">
        <f t="shared" si="80"/>
        <v/>
      </c>
      <c r="GJ43" s="90" t="str">
        <f t="shared" si="81"/>
        <v/>
      </c>
      <c r="GK43" s="90" t="str">
        <f t="shared" si="82"/>
        <v/>
      </c>
      <c r="GL43" s="90" t="str">
        <f t="shared" si="83"/>
        <v/>
      </c>
      <c r="GM43" s="90" t="str">
        <f t="shared" si="84"/>
        <v/>
      </c>
      <c r="GN43" s="90" t="str">
        <f t="shared" si="85"/>
        <v/>
      </c>
      <c r="GO43" s="90" t="str">
        <f t="shared" si="86"/>
        <v/>
      </c>
      <c r="GP43" s="90" t="str">
        <f t="shared" si="87"/>
        <v/>
      </c>
      <c r="GQ43" s="90" t="str">
        <f t="shared" si="88"/>
        <v/>
      </c>
      <c r="GR43" s="90" t="str">
        <f t="shared" si="89"/>
        <v/>
      </c>
      <c r="GS43" s="90" t="str">
        <f t="shared" si="90"/>
        <v/>
      </c>
      <c r="GT43" s="90" t="str">
        <f t="shared" si="91"/>
        <v/>
      </c>
      <c r="GU43" s="594">
        <v>17</v>
      </c>
      <c r="GV43" s="137" t="str">
        <f t="shared" si="435"/>
        <v/>
      </c>
      <c r="GW43" s="138" t="str">
        <f t="shared" si="436"/>
        <v/>
      </c>
      <c r="GX43" s="81" t="str">
        <f t="shared" si="367"/>
        <v/>
      </c>
      <c r="GY43" s="138" t="str">
        <f t="shared" si="368"/>
        <v/>
      </c>
      <c r="GZ43" s="15">
        <f t="shared" si="369"/>
        <v>0</v>
      </c>
      <c r="HA43" s="81" t="str">
        <f t="shared" si="370"/>
        <v/>
      </c>
      <c r="HB43" s="127" t="str">
        <f t="shared" si="437"/>
        <v/>
      </c>
      <c r="HC43" s="15">
        <f t="shared" si="178"/>
        <v>0</v>
      </c>
      <c r="HD43" s="582">
        <f t="shared" si="434"/>
        <v>0</v>
      </c>
      <c r="HE43" s="577">
        <f t="shared" si="92"/>
        <v>0</v>
      </c>
      <c r="HF43" s="566">
        <f t="shared" si="93"/>
        <v>0</v>
      </c>
      <c r="HG43" s="16">
        <f t="shared" si="179"/>
        <v>0</v>
      </c>
      <c r="HH43" s="17" t="str">
        <f t="shared" si="372"/>
        <v/>
      </c>
      <c r="HI43" s="510" t="str">
        <f t="shared" si="373"/>
        <v/>
      </c>
      <c r="HJ43" s="517">
        <f t="shared" si="374"/>
        <v>0</v>
      </c>
      <c r="HK43" s="510" t="str">
        <f t="shared" si="180"/>
        <v/>
      </c>
      <c r="HL43" s="522" t="str">
        <f t="shared" si="375"/>
        <v/>
      </c>
      <c r="HM43" s="510" t="str">
        <f t="shared" si="181"/>
        <v/>
      </c>
      <c r="HN43" s="517">
        <f t="shared" si="182"/>
        <v>0</v>
      </c>
      <c r="HO43" s="510" t="str">
        <f t="shared" si="183"/>
        <v/>
      </c>
      <c r="HP43" s="522" t="str">
        <f t="shared" si="376"/>
        <v/>
      </c>
      <c r="HQ43" s="510" t="str">
        <f t="shared" si="184"/>
        <v/>
      </c>
      <c r="HR43" s="517">
        <f t="shared" si="185"/>
        <v>0</v>
      </c>
      <c r="HS43" s="510" t="str">
        <f t="shared" si="186"/>
        <v/>
      </c>
      <c r="HT43" s="522" t="str">
        <f t="shared" si="377"/>
        <v/>
      </c>
      <c r="HU43" s="510" t="str">
        <f t="shared" si="187"/>
        <v/>
      </c>
      <c r="HV43" s="517">
        <f t="shared" si="188"/>
        <v>0</v>
      </c>
      <c r="HW43" s="510" t="str">
        <f t="shared" si="189"/>
        <v/>
      </c>
      <c r="HX43" s="522" t="str">
        <f t="shared" si="378"/>
        <v/>
      </c>
      <c r="HY43" s="510" t="str">
        <f t="shared" si="190"/>
        <v/>
      </c>
      <c r="HZ43" s="517">
        <f t="shared" si="191"/>
        <v>0</v>
      </c>
      <c r="IA43" s="510" t="str">
        <f t="shared" si="192"/>
        <v/>
      </c>
      <c r="IB43" s="522" t="str">
        <f t="shared" si="379"/>
        <v/>
      </c>
      <c r="IC43" s="510" t="str">
        <f t="shared" si="193"/>
        <v/>
      </c>
      <c r="ID43" s="517">
        <f t="shared" si="194"/>
        <v>0</v>
      </c>
      <c r="IE43" s="510" t="str">
        <f t="shared" si="195"/>
        <v/>
      </c>
      <c r="IF43" s="522" t="str">
        <f t="shared" si="380"/>
        <v/>
      </c>
      <c r="IG43" s="510" t="str">
        <f t="shared" si="196"/>
        <v/>
      </c>
      <c r="IH43" s="517">
        <f t="shared" si="197"/>
        <v>0</v>
      </c>
      <c r="II43" s="510" t="str">
        <f t="shared" si="198"/>
        <v/>
      </c>
      <c r="IJ43" s="522" t="str">
        <f t="shared" si="381"/>
        <v/>
      </c>
      <c r="IK43" s="510" t="str">
        <f t="shared" si="199"/>
        <v/>
      </c>
      <c r="IL43" s="517">
        <f t="shared" si="200"/>
        <v>0</v>
      </c>
      <c r="IM43" s="510" t="str">
        <f t="shared" si="201"/>
        <v/>
      </c>
      <c r="IN43" s="522" t="str">
        <f t="shared" si="382"/>
        <v/>
      </c>
      <c r="IO43" s="510" t="str">
        <f t="shared" si="202"/>
        <v/>
      </c>
      <c r="IP43" s="517">
        <f t="shared" si="203"/>
        <v>0</v>
      </c>
      <c r="IQ43" s="510" t="str">
        <f t="shared" si="204"/>
        <v/>
      </c>
      <c r="IR43" s="522" t="str">
        <f t="shared" si="383"/>
        <v/>
      </c>
      <c r="IS43" s="510" t="str">
        <f t="shared" si="205"/>
        <v/>
      </c>
      <c r="IT43" s="517">
        <f t="shared" si="206"/>
        <v>0</v>
      </c>
      <c r="IU43" s="510" t="str">
        <f t="shared" si="207"/>
        <v/>
      </c>
      <c r="IV43" s="522" t="str">
        <f t="shared" si="384"/>
        <v/>
      </c>
      <c r="IW43" s="510" t="str">
        <f t="shared" si="208"/>
        <v/>
      </c>
      <c r="IX43" s="517">
        <f t="shared" si="209"/>
        <v>0</v>
      </c>
      <c r="IY43" s="510" t="str">
        <f t="shared" si="210"/>
        <v/>
      </c>
      <c r="IZ43" s="522" t="str">
        <f t="shared" si="385"/>
        <v/>
      </c>
      <c r="JA43" s="510" t="str">
        <f t="shared" si="211"/>
        <v/>
      </c>
      <c r="JB43" s="517">
        <f t="shared" si="212"/>
        <v>0</v>
      </c>
      <c r="JC43" s="510" t="str">
        <f t="shared" si="213"/>
        <v/>
      </c>
      <c r="JD43" s="522" t="str">
        <f t="shared" si="386"/>
        <v/>
      </c>
      <c r="JE43" s="510" t="str">
        <f t="shared" si="214"/>
        <v/>
      </c>
      <c r="JF43" s="517">
        <f t="shared" si="215"/>
        <v>0</v>
      </c>
      <c r="JG43" s="510" t="str">
        <f t="shared" si="216"/>
        <v/>
      </c>
      <c r="JH43" s="522" t="str">
        <f t="shared" si="387"/>
        <v/>
      </c>
      <c r="JI43" s="510" t="str">
        <f t="shared" si="217"/>
        <v/>
      </c>
      <c r="JJ43" s="517">
        <f t="shared" si="218"/>
        <v>0</v>
      </c>
      <c r="JK43" s="510" t="str">
        <f t="shared" si="219"/>
        <v/>
      </c>
      <c r="JL43" s="522" t="str">
        <f t="shared" si="388"/>
        <v/>
      </c>
      <c r="JM43" s="510" t="str">
        <f t="shared" si="220"/>
        <v/>
      </c>
      <c r="JN43" s="517">
        <f t="shared" si="221"/>
        <v>0</v>
      </c>
      <c r="JO43" s="510" t="str">
        <f t="shared" si="222"/>
        <v/>
      </c>
      <c r="JP43" s="522" t="str">
        <f t="shared" si="389"/>
        <v/>
      </c>
      <c r="JQ43" s="510" t="str">
        <f t="shared" si="223"/>
        <v/>
      </c>
      <c r="JR43" s="517">
        <f t="shared" si="224"/>
        <v>0</v>
      </c>
      <c r="JS43" s="510" t="str">
        <f t="shared" si="225"/>
        <v/>
      </c>
      <c r="JT43" s="522" t="str">
        <f t="shared" si="390"/>
        <v/>
      </c>
      <c r="JU43" s="510" t="str">
        <f t="shared" si="226"/>
        <v/>
      </c>
      <c r="JV43" s="517">
        <f t="shared" si="227"/>
        <v>0</v>
      </c>
      <c r="JW43" s="510" t="str">
        <f t="shared" si="228"/>
        <v/>
      </c>
      <c r="JX43" s="522" t="str">
        <f t="shared" si="391"/>
        <v/>
      </c>
      <c r="JY43" s="510" t="str">
        <f t="shared" si="229"/>
        <v/>
      </c>
      <c r="JZ43" s="517">
        <f t="shared" si="230"/>
        <v>0</v>
      </c>
      <c r="KA43" s="510" t="str">
        <f t="shared" si="231"/>
        <v/>
      </c>
      <c r="KB43" s="522" t="str">
        <f t="shared" si="392"/>
        <v/>
      </c>
      <c r="KC43" s="510" t="str">
        <f t="shared" si="232"/>
        <v/>
      </c>
      <c r="KD43" s="517">
        <f t="shared" si="233"/>
        <v>0</v>
      </c>
      <c r="KE43" s="510" t="str">
        <f t="shared" si="234"/>
        <v/>
      </c>
      <c r="KF43" s="522" t="str">
        <f t="shared" si="393"/>
        <v/>
      </c>
      <c r="KG43" s="510" t="str">
        <f t="shared" si="235"/>
        <v/>
      </c>
      <c r="KH43" s="517">
        <f t="shared" si="236"/>
        <v>0</v>
      </c>
      <c r="KI43" s="510" t="str">
        <f t="shared" si="237"/>
        <v/>
      </c>
      <c r="KJ43" s="522" t="str">
        <f t="shared" si="394"/>
        <v/>
      </c>
      <c r="KK43" s="510" t="str">
        <f t="shared" si="238"/>
        <v/>
      </c>
      <c r="KL43" s="517">
        <f t="shared" si="239"/>
        <v>0</v>
      </c>
      <c r="KM43" s="510" t="str">
        <f t="shared" si="240"/>
        <v/>
      </c>
      <c r="KN43" s="522" t="str">
        <f t="shared" si="395"/>
        <v/>
      </c>
      <c r="KO43" s="510" t="str">
        <f t="shared" si="241"/>
        <v/>
      </c>
      <c r="KP43" s="517">
        <f t="shared" si="242"/>
        <v>0</v>
      </c>
      <c r="KQ43" s="510" t="str">
        <f t="shared" si="243"/>
        <v/>
      </c>
      <c r="KR43" s="522" t="str">
        <f t="shared" si="396"/>
        <v/>
      </c>
      <c r="KS43" s="510" t="str">
        <f t="shared" si="244"/>
        <v/>
      </c>
      <c r="KT43" s="517">
        <f t="shared" si="245"/>
        <v>0</v>
      </c>
      <c r="KU43" s="510" t="str">
        <f t="shared" si="246"/>
        <v/>
      </c>
      <c r="KV43" s="522" t="str">
        <f t="shared" si="397"/>
        <v/>
      </c>
      <c r="KW43" s="510" t="str">
        <f t="shared" si="247"/>
        <v/>
      </c>
      <c r="KX43" s="517">
        <f t="shared" si="248"/>
        <v>0</v>
      </c>
      <c r="KY43" s="510" t="str">
        <f t="shared" si="249"/>
        <v/>
      </c>
      <c r="KZ43" s="522" t="str">
        <f t="shared" si="398"/>
        <v/>
      </c>
      <c r="LA43" s="510" t="str">
        <f t="shared" si="250"/>
        <v/>
      </c>
      <c r="LB43" s="517">
        <f t="shared" si="251"/>
        <v>0</v>
      </c>
      <c r="LC43" s="510" t="str">
        <f t="shared" si="252"/>
        <v/>
      </c>
      <c r="LD43" s="522" t="str">
        <f t="shared" si="399"/>
        <v/>
      </c>
      <c r="LE43" s="510" t="str">
        <f t="shared" si="253"/>
        <v/>
      </c>
      <c r="LF43" s="517">
        <f t="shared" si="254"/>
        <v>0</v>
      </c>
      <c r="LG43" s="510" t="str">
        <f t="shared" si="255"/>
        <v/>
      </c>
      <c r="LH43" s="522" t="str">
        <f t="shared" si="400"/>
        <v/>
      </c>
      <c r="LI43" s="510" t="str">
        <f t="shared" si="256"/>
        <v/>
      </c>
      <c r="LJ43" s="517">
        <f t="shared" si="257"/>
        <v>0</v>
      </c>
      <c r="LK43" s="510" t="str">
        <f t="shared" si="258"/>
        <v/>
      </c>
      <c r="LL43" s="522" t="str">
        <f t="shared" si="401"/>
        <v/>
      </c>
      <c r="LM43" s="510" t="str">
        <f t="shared" si="259"/>
        <v/>
      </c>
      <c r="LN43" s="517">
        <f t="shared" si="260"/>
        <v>0</v>
      </c>
      <c r="LO43" s="510" t="str">
        <f t="shared" si="261"/>
        <v/>
      </c>
      <c r="LP43" s="522" t="str">
        <f t="shared" si="402"/>
        <v/>
      </c>
      <c r="LQ43" s="510" t="str">
        <f t="shared" si="262"/>
        <v/>
      </c>
      <c r="LR43" s="517">
        <f t="shared" si="263"/>
        <v>0</v>
      </c>
      <c r="LS43" s="510" t="str">
        <f t="shared" si="264"/>
        <v/>
      </c>
      <c r="LT43" s="522" t="str">
        <f t="shared" si="403"/>
        <v/>
      </c>
      <c r="LU43" s="510" t="str">
        <f t="shared" si="265"/>
        <v/>
      </c>
      <c r="LV43" s="517">
        <f t="shared" si="266"/>
        <v>0</v>
      </c>
      <c r="LW43" s="510" t="str">
        <f t="shared" si="267"/>
        <v/>
      </c>
      <c r="LX43" s="522" t="str">
        <f t="shared" si="404"/>
        <v/>
      </c>
      <c r="LY43" s="510" t="str">
        <f t="shared" si="268"/>
        <v/>
      </c>
      <c r="LZ43" s="517">
        <f t="shared" si="269"/>
        <v>0</v>
      </c>
      <c r="MA43" s="510" t="str">
        <f t="shared" si="270"/>
        <v/>
      </c>
      <c r="MB43" s="522" t="str">
        <f t="shared" si="405"/>
        <v/>
      </c>
      <c r="MC43" s="510" t="str">
        <f t="shared" si="271"/>
        <v/>
      </c>
      <c r="MD43" s="517">
        <f t="shared" si="272"/>
        <v>0</v>
      </c>
      <c r="ME43" s="510" t="str">
        <f t="shared" si="273"/>
        <v/>
      </c>
      <c r="MF43" s="522" t="str">
        <f t="shared" si="406"/>
        <v/>
      </c>
      <c r="MG43" s="510" t="str">
        <f t="shared" si="274"/>
        <v/>
      </c>
      <c r="MH43" s="517">
        <f t="shared" si="275"/>
        <v>0</v>
      </c>
      <c r="MI43" s="510" t="str">
        <f t="shared" si="276"/>
        <v/>
      </c>
      <c r="MJ43" s="522" t="str">
        <f t="shared" si="407"/>
        <v/>
      </c>
      <c r="MK43" s="510" t="str">
        <f t="shared" si="277"/>
        <v/>
      </c>
      <c r="ML43" s="517">
        <f t="shared" si="278"/>
        <v>0</v>
      </c>
      <c r="MM43" s="510" t="str">
        <f t="shared" si="279"/>
        <v/>
      </c>
      <c r="MN43" s="522" t="str">
        <f t="shared" si="408"/>
        <v/>
      </c>
      <c r="MO43" s="510" t="str">
        <f t="shared" si="280"/>
        <v/>
      </c>
      <c r="MP43" s="517">
        <f t="shared" si="281"/>
        <v>0</v>
      </c>
      <c r="MQ43" s="510" t="str">
        <f t="shared" si="282"/>
        <v/>
      </c>
      <c r="MR43" s="522" t="str">
        <f t="shared" si="409"/>
        <v/>
      </c>
      <c r="MS43" s="510" t="str">
        <f t="shared" si="283"/>
        <v/>
      </c>
      <c r="MT43" s="517">
        <f t="shared" si="284"/>
        <v>0</v>
      </c>
      <c r="MU43" s="510" t="str">
        <f t="shared" si="285"/>
        <v/>
      </c>
      <c r="MV43" s="522" t="str">
        <f t="shared" si="410"/>
        <v/>
      </c>
      <c r="MW43" s="510" t="str">
        <f t="shared" si="286"/>
        <v/>
      </c>
      <c r="MX43" s="517">
        <f t="shared" si="287"/>
        <v>0</v>
      </c>
      <c r="MY43" s="510" t="str">
        <f t="shared" si="288"/>
        <v/>
      </c>
      <c r="MZ43" s="522" t="str">
        <f t="shared" si="411"/>
        <v/>
      </c>
      <c r="NA43" s="510" t="str">
        <f t="shared" si="289"/>
        <v/>
      </c>
      <c r="NB43" s="517">
        <f t="shared" si="290"/>
        <v>0</v>
      </c>
      <c r="NC43" s="510" t="str">
        <f t="shared" si="291"/>
        <v/>
      </c>
      <c r="ND43" s="522" t="str">
        <f t="shared" si="412"/>
        <v/>
      </c>
      <c r="NE43" s="510" t="str">
        <f t="shared" si="292"/>
        <v/>
      </c>
      <c r="NF43" s="517">
        <f t="shared" si="293"/>
        <v>0</v>
      </c>
      <c r="NG43" s="510" t="str">
        <f t="shared" si="294"/>
        <v/>
      </c>
      <c r="NH43" s="522" t="str">
        <f t="shared" si="413"/>
        <v/>
      </c>
      <c r="NI43" s="510" t="str">
        <f t="shared" si="295"/>
        <v/>
      </c>
      <c r="NJ43" s="517">
        <f t="shared" si="296"/>
        <v>0</v>
      </c>
      <c r="NK43" s="510" t="str">
        <f t="shared" si="297"/>
        <v/>
      </c>
      <c r="NL43" s="522" t="str">
        <f t="shared" si="414"/>
        <v/>
      </c>
      <c r="NM43" s="510" t="str">
        <f t="shared" si="298"/>
        <v/>
      </c>
      <c r="NN43" s="517">
        <f t="shared" si="299"/>
        <v>0</v>
      </c>
      <c r="NO43" s="510" t="str">
        <f t="shared" si="300"/>
        <v/>
      </c>
      <c r="NP43" s="522" t="str">
        <f t="shared" si="415"/>
        <v/>
      </c>
      <c r="NQ43" s="510" t="str">
        <f t="shared" si="301"/>
        <v/>
      </c>
      <c r="NR43" s="517">
        <f t="shared" si="302"/>
        <v>0</v>
      </c>
      <c r="NS43" s="510" t="str">
        <f t="shared" si="303"/>
        <v/>
      </c>
      <c r="NT43" s="522" t="str">
        <f t="shared" si="416"/>
        <v/>
      </c>
      <c r="NU43" s="510" t="str">
        <f t="shared" si="304"/>
        <v/>
      </c>
      <c r="NV43" s="517">
        <f t="shared" si="305"/>
        <v>0</v>
      </c>
      <c r="NW43" s="510" t="str">
        <f t="shared" si="306"/>
        <v/>
      </c>
      <c r="NX43" s="522" t="str">
        <f t="shared" si="417"/>
        <v/>
      </c>
      <c r="NY43" s="510" t="str">
        <f t="shared" si="307"/>
        <v/>
      </c>
      <c r="NZ43" s="517">
        <f t="shared" si="308"/>
        <v>0</v>
      </c>
      <c r="OA43" s="510" t="str">
        <f t="shared" si="309"/>
        <v/>
      </c>
      <c r="OB43" s="522" t="str">
        <f t="shared" si="418"/>
        <v/>
      </c>
      <c r="OC43" s="510" t="str">
        <f t="shared" si="310"/>
        <v/>
      </c>
      <c r="OD43" s="517">
        <f t="shared" si="311"/>
        <v>0</v>
      </c>
      <c r="OE43" s="510" t="str">
        <f t="shared" si="312"/>
        <v/>
      </c>
      <c r="OF43" s="522" t="str">
        <f t="shared" si="419"/>
        <v/>
      </c>
      <c r="OG43" s="510" t="str">
        <f t="shared" si="313"/>
        <v/>
      </c>
      <c r="OH43" s="517">
        <f t="shared" si="314"/>
        <v>0</v>
      </c>
      <c r="OI43" s="510" t="str">
        <f t="shared" si="315"/>
        <v/>
      </c>
      <c r="OJ43" s="522" t="str">
        <f t="shared" si="420"/>
        <v/>
      </c>
      <c r="OK43" s="510" t="str">
        <f t="shared" si="316"/>
        <v/>
      </c>
      <c r="OL43" s="517">
        <f t="shared" si="317"/>
        <v>0</v>
      </c>
      <c r="OM43" s="510" t="str">
        <f t="shared" si="318"/>
        <v/>
      </c>
      <c r="ON43" s="522" t="str">
        <f t="shared" si="421"/>
        <v/>
      </c>
      <c r="OO43" s="510" t="str">
        <f t="shared" si="319"/>
        <v/>
      </c>
      <c r="OP43" s="517">
        <f t="shared" si="320"/>
        <v>0</v>
      </c>
      <c r="OQ43" s="510" t="str">
        <f t="shared" si="321"/>
        <v/>
      </c>
      <c r="OR43" s="522" t="str">
        <f t="shared" si="422"/>
        <v/>
      </c>
      <c r="OS43" s="510" t="str">
        <f t="shared" si="322"/>
        <v/>
      </c>
      <c r="OT43" s="517">
        <f t="shared" si="323"/>
        <v>0</v>
      </c>
      <c r="OU43" s="510" t="str">
        <f t="shared" si="324"/>
        <v/>
      </c>
      <c r="OV43" s="522" t="str">
        <f t="shared" si="423"/>
        <v/>
      </c>
      <c r="OW43" s="510" t="str">
        <f t="shared" si="325"/>
        <v/>
      </c>
      <c r="OX43" s="517">
        <f t="shared" si="326"/>
        <v>0</v>
      </c>
      <c r="OY43" s="510" t="str">
        <f t="shared" si="327"/>
        <v/>
      </c>
      <c r="OZ43" s="522" t="str">
        <f t="shared" si="424"/>
        <v/>
      </c>
      <c r="PA43" s="510" t="str">
        <f t="shared" si="328"/>
        <v/>
      </c>
      <c r="PB43" s="517">
        <f t="shared" si="329"/>
        <v>0</v>
      </c>
      <c r="PC43" s="510" t="str">
        <f t="shared" si="330"/>
        <v/>
      </c>
      <c r="PD43" s="522" t="str">
        <f t="shared" si="425"/>
        <v/>
      </c>
      <c r="PE43" s="510" t="str">
        <f t="shared" si="331"/>
        <v/>
      </c>
      <c r="PF43" s="517">
        <f t="shared" si="332"/>
        <v>0</v>
      </c>
      <c r="PG43" s="510" t="str">
        <f t="shared" si="333"/>
        <v/>
      </c>
      <c r="PH43" s="522" t="str">
        <f t="shared" si="426"/>
        <v/>
      </c>
      <c r="PI43" s="510" t="str">
        <f t="shared" si="334"/>
        <v/>
      </c>
      <c r="PJ43" s="517">
        <f t="shared" si="335"/>
        <v>0</v>
      </c>
      <c r="PK43" s="510" t="str">
        <f t="shared" si="336"/>
        <v/>
      </c>
      <c r="PL43" s="522" t="str">
        <f t="shared" si="427"/>
        <v/>
      </c>
      <c r="PM43" s="510" t="str">
        <f t="shared" si="337"/>
        <v/>
      </c>
      <c r="PN43" s="517">
        <f t="shared" si="338"/>
        <v>0</v>
      </c>
      <c r="PO43" s="510" t="str">
        <f t="shared" si="339"/>
        <v/>
      </c>
      <c r="PP43" s="522" t="str">
        <f t="shared" si="428"/>
        <v/>
      </c>
      <c r="PQ43" s="510" t="str">
        <f t="shared" si="340"/>
        <v/>
      </c>
      <c r="PR43" s="517">
        <f t="shared" si="341"/>
        <v>0</v>
      </c>
      <c r="PS43" s="510" t="str">
        <f t="shared" si="342"/>
        <v/>
      </c>
      <c r="PT43" s="522" t="str">
        <f t="shared" si="429"/>
        <v/>
      </c>
      <c r="PU43" s="510" t="str">
        <f t="shared" si="343"/>
        <v/>
      </c>
      <c r="PV43" s="517">
        <f t="shared" si="344"/>
        <v>0</v>
      </c>
      <c r="PW43" s="510" t="str">
        <f t="shared" si="345"/>
        <v/>
      </c>
      <c r="PX43" s="522" t="str">
        <f t="shared" si="430"/>
        <v/>
      </c>
      <c r="PY43" s="510" t="str">
        <f t="shared" si="346"/>
        <v/>
      </c>
      <c r="PZ43" s="517">
        <f t="shared" si="347"/>
        <v>0</v>
      </c>
      <c r="QA43" s="510" t="str">
        <f t="shared" si="348"/>
        <v/>
      </c>
      <c r="QB43" s="522" t="str">
        <f t="shared" si="431"/>
        <v/>
      </c>
      <c r="QC43" s="510" t="str">
        <f t="shared" si="349"/>
        <v/>
      </c>
      <c r="QD43" s="517">
        <f t="shared" si="350"/>
        <v>0</v>
      </c>
      <c r="QE43" s="510" t="str">
        <f t="shared" si="351"/>
        <v/>
      </c>
      <c r="QF43" s="522" t="str">
        <f t="shared" si="432"/>
        <v/>
      </c>
      <c r="QG43" s="510" t="str">
        <f t="shared" si="352"/>
        <v/>
      </c>
      <c r="QH43" s="517">
        <f t="shared" si="353"/>
        <v>0</v>
      </c>
    </row>
    <row r="44" spans="1:450" s="3" customFormat="1" ht="18" customHeight="1" thickTop="1" thickBot="1" x14ac:dyDescent="0.35">
      <c r="A44" s="344" t="str">
        <f t="shared" si="8"/>
        <v/>
      </c>
      <c r="B44" s="237" t="str">
        <f t="shared" si="9"/>
        <v/>
      </c>
      <c r="C44" s="307">
        <f t="shared" si="10"/>
        <v>0</v>
      </c>
      <c r="D44" s="307">
        <f t="shared" si="11"/>
        <v>0</v>
      </c>
      <c r="E44" s="287" t="str">
        <f>IF(B44="","",SUM(B$27:B44))</f>
        <v/>
      </c>
      <c r="F44" s="502"/>
      <c r="G44" s="503"/>
      <c r="H44" s="677"/>
      <c r="I44" s="678"/>
      <c r="J44" s="681"/>
      <c r="K44" s="680"/>
      <c r="L44" s="1052" t="str">
        <f>IF('Quadro 2'!G30="","",'Quadro 2'!G30)</f>
        <v/>
      </c>
      <c r="M44" s="1053" t="str">
        <f t="shared" si="94"/>
        <v/>
      </c>
      <c r="N44" s="1054" t="str">
        <f t="shared" si="12"/>
        <v/>
      </c>
      <c r="O44" s="1055"/>
      <c r="P44" s="1056" t="str">
        <f t="shared" si="95"/>
        <v/>
      </c>
      <c r="Q44" s="1057" t="str">
        <f t="shared" si="96"/>
        <v/>
      </c>
      <c r="R44" s="1058" t="str">
        <f t="shared" si="97"/>
        <v/>
      </c>
      <c r="S44" s="505" t="str">
        <f t="shared" si="98"/>
        <v/>
      </c>
      <c r="T44" s="75" t="str">
        <f t="shared" si="13"/>
        <v/>
      </c>
      <c r="U44" s="940"/>
      <c r="V44" s="217" t="str">
        <f t="shared" si="99"/>
        <v/>
      </c>
      <c r="W44" s="217" t="str">
        <f t="shared" si="100"/>
        <v/>
      </c>
      <c r="X44" s="217" t="str">
        <f t="shared" si="101"/>
        <v/>
      </c>
      <c r="Y44" s="506" t="str">
        <f>IF(OR(N44="",N44=0),"",IF(MAX(V44,W44,X44)&gt;'Quadro 1'!$G$23,'Quadro 1'!$G$23,IF(V44&lt;'Quadro 1'!$G$12,'Quadro 1'!$G$12,MIN(Z44,AA44))))</f>
        <v/>
      </c>
      <c r="Z44" s="507">
        <f>IF(MAX(V44,W44,X44)&lt;='Quadro 1'!$G$12,'Quadro 1'!$G$12,IF(MAX(V44,W44,X44)&lt;='Quadro 1'!$G$13,'Quadro 1'!$G$13,IF(MAX(V44,W44,X44)&lt;='Quadro 1'!$G$14,'Quadro 1'!$G$14,IF(MAX(V44,W44,X44)&lt;='Quadro 1'!$G$15,'Quadro 1'!$G$15,IF(MAX(V44,W44,X44)&lt;='Quadro 1'!$G$16,'Quadro 1'!$G$16,IF(MAX(V44,W44,X44)&lt;='Quadro 1'!$G$17,'Quadro 1'!$G$17,""))))))</f>
        <v>27.3</v>
      </c>
      <c r="AA44" s="508">
        <f>IF(MAX(V44,W44,X44)&lt;='Quadro 1'!$G$18,'Quadro 1'!$G$18,IF(MAX(V44,W44,X44)&lt;='Quadro 1'!$G$19,'Quadro 1'!$G$19,IF(MAX(V44,W44,X44)&lt;='Quadro 1'!$G$20,'Quadro 1'!$G$20,IF(MAX(V44,W44,X44)&lt;='Quadro 1'!$G$21,'Quadro 1'!$G$21,IF(MAX(V44,W44,X44)&lt;='Quadro 1'!$G$22,'Quadro 1'!$G$22,IF(MAX(V44,W44,X44)&lt;='Quadro 1'!$G$23,'Quadro 1'!$G$23,'Quadro 1'!$G$23))))))</f>
        <v>105.3</v>
      </c>
      <c r="AB44" s="509" t="str">
        <f>IF(Y44="","",LOOKUP(Y44,'Quadro 1'!$G$9:$G$23,'Quadro 1'!$H$9:$H$23))</f>
        <v/>
      </c>
      <c r="AC44" s="1170" t="str">
        <f>IF(Y44="","",LOOKUP(Y44,'Quadro 1'!$G$9:$G$23,'Quadro 1'!$D$9:$D$23))</f>
        <v/>
      </c>
      <c r="AD44" s="1171" t="str">
        <f>IF(Y44="","",LOOKUP(Y44,'Quadro 1'!$G$9:$G$23,'Quadro 1'!$E$9:$E$23))</f>
        <v/>
      </c>
      <c r="AE44" s="1059" t="str">
        <f t="shared" si="102"/>
        <v/>
      </c>
      <c r="AF44" s="1061" t="str">
        <f t="shared" si="14"/>
        <v/>
      </c>
      <c r="AG44" s="1147" t="str">
        <f t="shared" si="15"/>
        <v/>
      </c>
      <c r="AH44" s="1150" t="str">
        <f t="shared" si="103"/>
        <v/>
      </c>
      <c r="AI44" s="1151" t="str">
        <f t="shared" si="354"/>
        <v/>
      </c>
      <c r="AJ44" s="1055" t="str">
        <f t="shared" si="16"/>
        <v/>
      </c>
      <c r="AK44" s="1064" t="str">
        <f t="shared" si="355"/>
        <v/>
      </c>
      <c r="AL44" s="1190" t="str">
        <f t="shared" si="104"/>
        <v/>
      </c>
      <c r="AM44" s="1191"/>
      <c r="AN44" s="1065" t="str">
        <f t="shared" si="105"/>
        <v/>
      </c>
      <c r="AO44" s="1192" t="str">
        <f t="shared" si="17"/>
        <v/>
      </c>
      <c r="AP44" s="1192"/>
      <c r="AQ44" s="1193"/>
      <c r="AR44" s="901"/>
      <c r="AS44" s="2"/>
      <c r="AT44" s="602">
        <f t="shared" si="18"/>
        <v>0</v>
      </c>
      <c r="AU44" s="243" t="str">
        <f t="shared" si="356"/>
        <v/>
      </c>
      <c r="AV44" s="92" t="str">
        <f t="shared" si="19"/>
        <v/>
      </c>
      <c r="AW44" s="92" t="str">
        <f t="shared" si="20"/>
        <v/>
      </c>
      <c r="AX44" s="92" t="str">
        <f t="shared" si="21"/>
        <v/>
      </c>
      <c r="AY44" s="532" t="str">
        <f t="shared" si="22"/>
        <v/>
      </c>
      <c r="AZ44" s="532" t="str">
        <f t="shared" si="23"/>
        <v/>
      </c>
      <c r="BA44" s="510" t="str">
        <f t="shared" si="24"/>
        <v/>
      </c>
      <c r="BB44" s="88" t="str">
        <f t="shared" si="25"/>
        <v/>
      </c>
      <c r="BC44" s="1060" t="str">
        <f t="shared" si="26"/>
        <v/>
      </c>
      <c r="BD44" s="595" t="str">
        <f t="shared" si="106"/>
        <v/>
      </c>
      <c r="BE44" s="595" t="str">
        <f t="shared" si="107"/>
        <v/>
      </c>
      <c r="BF44" s="74" t="str">
        <f t="shared" si="27"/>
        <v/>
      </c>
      <c r="BG44" s="87" t="str">
        <f t="shared" si="433"/>
        <v/>
      </c>
      <c r="BH44" s="88" t="str">
        <f t="shared" si="28"/>
        <v/>
      </c>
      <c r="BI44" s="89">
        <f t="shared" si="29"/>
        <v>0</v>
      </c>
      <c r="BJ44" s="510" t="str">
        <f t="shared" si="357"/>
        <v/>
      </c>
      <c r="BK44" s="532">
        <f t="shared" si="30"/>
        <v>0</v>
      </c>
      <c r="BL44" s="91">
        <f t="shared" si="108"/>
        <v>0</v>
      </c>
      <c r="BM44" s="91" t="str">
        <f t="shared" si="31"/>
        <v/>
      </c>
      <c r="BN44" s="91" t="str">
        <f t="shared" si="32"/>
        <v/>
      </c>
      <c r="BO44" s="91" t="str">
        <f t="shared" si="33"/>
        <v/>
      </c>
      <c r="BP44" s="91" t="str">
        <f t="shared" si="34"/>
        <v/>
      </c>
      <c r="BQ44" s="91" t="str">
        <f t="shared" si="35"/>
        <v/>
      </c>
      <c r="BR44" s="91" t="str">
        <f t="shared" si="36"/>
        <v/>
      </c>
      <c r="BS44" s="91" t="str">
        <f t="shared" si="37"/>
        <v/>
      </c>
      <c r="BT44" s="91" t="str">
        <f t="shared" si="38"/>
        <v/>
      </c>
      <c r="BU44" s="91" t="str">
        <f t="shared" si="39"/>
        <v/>
      </c>
      <c r="BV44" s="91" t="str">
        <f t="shared" si="40"/>
        <v/>
      </c>
      <c r="BW44" s="91" t="str">
        <f t="shared" si="41"/>
        <v/>
      </c>
      <c r="BX44" s="91" t="str">
        <f t="shared" si="42"/>
        <v/>
      </c>
      <c r="BY44" s="91" t="str">
        <f t="shared" si="43"/>
        <v/>
      </c>
      <c r="BZ44" s="91" t="str">
        <f t="shared" si="44"/>
        <v/>
      </c>
      <c r="CA44" s="91" t="str">
        <f t="shared" si="45"/>
        <v/>
      </c>
      <c r="CB44" s="91" t="str">
        <f t="shared" si="46"/>
        <v/>
      </c>
      <c r="CC44" s="91" t="str">
        <f t="shared" si="47"/>
        <v/>
      </c>
      <c r="CD44" s="91" t="str">
        <f t="shared" si="48"/>
        <v/>
      </c>
      <c r="CE44" s="91" t="str">
        <f t="shared" si="49"/>
        <v/>
      </c>
      <c r="CF44" s="91" t="str">
        <f t="shared" si="50"/>
        <v/>
      </c>
      <c r="CG44" s="91" t="str">
        <f t="shared" si="109"/>
        <v/>
      </c>
      <c r="CH44" s="91" t="str">
        <f t="shared" si="110"/>
        <v/>
      </c>
      <c r="CI44" s="91" t="str">
        <f t="shared" si="111"/>
        <v/>
      </c>
      <c r="CJ44" s="91" t="str">
        <f t="shared" si="112"/>
        <v/>
      </c>
      <c r="CK44" s="91" t="str">
        <f t="shared" si="113"/>
        <v/>
      </c>
      <c r="CL44" s="91" t="str">
        <f t="shared" si="114"/>
        <v/>
      </c>
      <c r="CM44" s="91" t="str">
        <f t="shared" si="115"/>
        <v/>
      </c>
      <c r="CN44" s="91" t="str">
        <f t="shared" si="116"/>
        <v/>
      </c>
      <c r="CO44" s="91" t="str">
        <f t="shared" si="117"/>
        <v/>
      </c>
      <c r="CP44" s="91" t="str">
        <f t="shared" si="118"/>
        <v/>
      </c>
      <c r="CQ44" s="91" t="str">
        <f t="shared" si="119"/>
        <v/>
      </c>
      <c r="CR44" s="91" t="str">
        <f t="shared" si="120"/>
        <v/>
      </c>
      <c r="CS44" s="91" t="str">
        <f t="shared" si="121"/>
        <v/>
      </c>
      <c r="CT44" s="91" t="str">
        <f t="shared" si="122"/>
        <v/>
      </c>
      <c r="CU44" s="91" t="str">
        <f t="shared" si="123"/>
        <v/>
      </c>
      <c r="CV44" s="91" t="str">
        <f t="shared" si="124"/>
        <v/>
      </c>
      <c r="CW44" s="91" t="str">
        <f t="shared" si="125"/>
        <v/>
      </c>
      <c r="CX44" s="91" t="str">
        <f t="shared" si="126"/>
        <v/>
      </c>
      <c r="CY44" s="91" t="str">
        <f t="shared" si="127"/>
        <v/>
      </c>
      <c r="CZ44" s="91" t="str">
        <f t="shared" si="128"/>
        <v/>
      </c>
      <c r="DA44" s="91" t="str">
        <f t="shared" si="129"/>
        <v/>
      </c>
      <c r="DB44" s="91" t="str">
        <f t="shared" si="130"/>
        <v/>
      </c>
      <c r="DC44" s="91" t="str">
        <f t="shared" si="131"/>
        <v/>
      </c>
      <c r="DD44" s="91" t="str">
        <f t="shared" si="132"/>
        <v/>
      </c>
      <c r="DE44" s="91" t="str">
        <f t="shared" si="133"/>
        <v/>
      </c>
      <c r="DF44" s="91" t="str">
        <f t="shared" si="134"/>
        <v/>
      </c>
      <c r="DG44" s="91" t="str">
        <f t="shared" si="135"/>
        <v/>
      </c>
      <c r="DH44" s="91" t="str">
        <f t="shared" si="136"/>
        <v/>
      </c>
      <c r="DI44" s="91" t="str">
        <f t="shared" si="137"/>
        <v/>
      </c>
      <c r="DJ44" s="91" t="str">
        <f t="shared" si="138"/>
        <v/>
      </c>
      <c r="DK44" s="91" t="str">
        <f t="shared" si="139"/>
        <v/>
      </c>
      <c r="DL44" s="91" t="str">
        <f t="shared" si="140"/>
        <v/>
      </c>
      <c r="DM44" s="91" t="str">
        <f t="shared" si="141"/>
        <v/>
      </c>
      <c r="DN44" s="91" t="str">
        <f t="shared" si="142"/>
        <v/>
      </c>
      <c r="DO44" s="91" t="str">
        <f t="shared" si="143"/>
        <v/>
      </c>
      <c r="DP44" s="91" t="str">
        <f t="shared" si="144"/>
        <v/>
      </c>
      <c r="DQ44" s="91" t="str">
        <f t="shared" si="145"/>
        <v/>
      </c>
      <c r="DR44" s="91" t="str">
        <f t="shared" si="146"/>
        <v/>
      </c>
      <c r="DS44" s="91" t="str">
        <f t="shared" si="147"/>
        <v/>
      </c>
      <c r="DT44" s="91" t="str">
        <f t="shared" si="148"/>
        <v/>
      </c>
      <c r="DU44" s="236" t="str">
        <f t="shared" si="149"/>
        <v/>
      </c>
      <c r="DV44" s="660" t="str">
        <f t="shared" si="150"/>
        <v>0</v>
      </c>
      <c r="DW44" s="659">
        <f t="shared" si="151"/>
        <v>0</v>
      </c>
      <c r="DX44" s="236" t="str">
        <f t="shared" si="358"/>
        <v>NA</v>
      </c>
      <c r="DY44" s="236" t="str">
        <f t="shared" si="359"/>
        <v/>
      </c>
      <c r="DZ44" s="236" t="str">
        <f t="shared" si="360"/>
        <v/>
      </c>
      <c r="EA44" s="659" t="str">
        <f t="shared" si="152"/>
        <v/>
      </c>
      <c r="EB44" s="594">
        <v>18</v>
      </c>
      <c r="EC44" s="816" t="str">
        <f t="shared" si="361"/>
        <v/>
      </c>
      <c r="ED44" s="817" t="str">
        <f t="shared" si="362"/>
        <v/>
      </c>
      <c r="EE44" s="818" t="str">
        <f t="shared" si="153"/>
        <v/>
      </c>
      <c r="EF44" s="819" t="str">
        <f t="shared" si="51"/>
        <v/>
      </c>
      <c r="EG44" s="595" t="str">
        <f t="shared" si="154"/>
        <v/>
      </c>
      <c r="EH44" s="595" t="str">
        <f t="shared" si="155"/>
        <v/>
      </c>
      <c r="EI44" s="651" t="str">
        <f t="shared" si="363"/>
        <v/>
      </c>
      <c r="EJ44" s="528" t="str">
        <f t="shared" si="156"/>
        <v/>
      </c>
      <c r="EK44" s="236" t="str">
        <f t="shared" si="364"/>
        <v/>
      </c>
      <c r="EL44" s="528" t="str">
        <f t="shared" si="157"/>
        <v/>
      </c>
      <c r="EM44" s="771" t="str">
        <f t="shared" si="158"/>
        <v/>
      </c>
      <c r="EN44" s="90" t="str">
        <f t="shared" si="159"/>
        <v/>
      </c>
      <c r="EO44" s="90" t="str">
        <f t="shared" si="160"/>
        <v/>
      </c>
      <c r="EP44" s="90" t="str">
        <f t="shared" si="161"/>
        <v/>
      </c>
      <c r="EQ44" s="90" t="str">
        <f t="shared" si="162"/>
        <v/>
      </c>
      <c r="ER44" s="90" t="str">
        <f t="shared" si="163"/>
        <v/>
      </c>
      <c r="ES44" s="90" t="str">
        <f t="shared" si="164"/>
        <v/>
      </c>
      <c r="ET44" s="90" t="str">
        <f t="shared" si="165"/>
        <v/>
      </c>
      <c r="EU44" s="90" t="str">
        <f t="shared" si="166"/>
        <v/>
      </c>
      <c r="EV44" s="90" t="str">
        <f t="shared" si="167"/>
        <v/>
      </c>
      <c r="EW44" s="90" t="str">
        <f t="shared" si="168"/>
        <v/>
      </c>
      <c r="EX44" s="90" t="str">
        <f t="shared" si="169"/>
        <v/>
      </c>
      <c r="EY44" s="90" t="str">
        <f t="shared" si="170"/>
        <v/>
      </c>
      <c r="EZ44" s="90" t="str">
        <f t="shared" si="171"/>
        <v/>
      </c>
      <c r="FA44" s="90" t="str">
        <f t="shared" si="172"/>
        <v/>
      </c>
      <c r="FB44" s="90" t="str">
        <f t="shared" si="173"/>
        <v/>
      </c>
      <c r="FC44" s="90" t="str">
        <f t="shared" si="174"/>
        <v/>
      </c>
      <c r="FD44" s="90" t="str">
        <f t="shared" si="175"/>
        <v/>
      </c>
      <c r="FE44" s="90" t="str">
        <f t="shared" si="176"/>
        <v/>
      </c>
      <c r="FF44" s="90" t="str">
        <f t="shared" si="177"/>
        <v/>
      </c>
      <c r="FG44" s="90" t="str">
        <f t="shared" si="52"/>
        <v/>
      </c>
      <c r="FH44" s="90" t="str">
        <f t="shared" si="53"/>
        <v/>
      </c>
      <c r="FI44" s="90" t="str">
        <f t="shared" si="54"/>
        <v/>
      </c>
      <c r="FJ44" s="90" t="str">
        <f t="shared" si="55"/>
        <v/>
      </c>
      <c r="FK44" s="90" t="str">
        <f t="shared" si="56"/>
        <v/>
      </c>
      <c r="FL44" s="90" t="str">
        <f t="shared" si="57"/>
        <v/>
      </c>
      <c r="FM44" s="90" t="str">
        <f t="shared" si="58"/>
        <v/>
      </c>
      <c r="FN44" s="90" t="str">
        <f t="shared" si="59"/>
        <v/>
      </c>
      <c r="FO44" s="90" t="str">
        <f t="shared" si="60"/>
        <v/>
      </c>
      <c r="FP44" s="90" t="str">
        <f t="shared" si="61"/>
        <v/>
      </c>
      <c r="FQ44" s="90" t="str">
        <f t="shared" si="62"/>
        <v/>
      </c>
      <c r="FR44" s="90" t="str">
        <f t="shared" si="63"/>
        <v/>
      </c>
      <c r="FS44" s="90" t="str">
        <f t="shared" si="64"/>
        <v/>
      </c>
      <c r="FT44" s="90" t="str">
        <f t="shared" si="65"/>
        <v/>
      </c>
      <c r="FU44" s="90" t="str">
        <f t="shared" si="66"/>
        <v/>
      </c>
      <c r="FV44" s="90" t="str">
        <f t="shared" si="67"/>
        <v/>
      </c>
      <c r="FW44" s="90" t="str">
        <f t="shared" si="68"/>
        <v/>
      </c>
      <c r="FX44" s="90" t="str">
        <f t="shared" si="69"/>
        <v/>
      </c>
      <c r="FY44" s="90" t="str">
        <f t="shared" si="70"/>
        <v/>
      </c>
      <c r="FZ44" s="90" t="str">
        <f t="shared" si="71"/>
        <v/>
      </c>
      <c r="GA44" s="90" t="str">
        <f t="shared" si="72"/>
        <v/>
      </c>
      <c r="GB44" s="90" t="str">
        <f t="shared" si="73"/>
        <v/>
      </c>
      <c r="GC44" s="90" t="str">
        <f t="shared" si="74"/>
        <v/>
      </c>
      <c r="GD44" s="90" t="str">
        <f t="shared" si="75"/>
        <v/>
      </c>
      <c r="GE44" s="90" t="str">
        <f t="shared" si="76"/>
        <v/>
      </c>
      <c r="GF44" s="90" t="str">
        <f t="shared" si="77"/>
        <v/>
      </c>
      <c r="GG44" s="90" t="str">
        <f t="shared" si="78"/>
        <v/>
      </c>
      <c r="GH44" s="90" t="str">
        <f t="shared" si="79"/>
        <v/>
      </c>
      <c r="GI44" s="90" t="str">
        <f t="shared" si="80"/>
        <v/>
      </c>
      <c r="GJ44" s="90" t="str">
        <f t="shared" si="81"/>
        <v/>
      </c>
      <c r="GK44" s="90" t="str">
        <f t="shared" si="82"/>
        <v/>
      </c>
      <c r="GL44" s="90" t="str">
        <f t="shared" si="83"/>
        <v/>
      </c>
      <c r="GM44" s="90" t="str">
        <f t="shared" si="84"/>
        <v/>
      </c>
      <c r="GN44" s="90" t="str">
        <f t="shared" si="85"/>
        <v/>
      </c>
      <c r="GO44" s="90" t="str">
        <f t="shared" si="86"/>
        <v/>
      </c>
      <c r="GP44" s="90" t="str">
        <f t="shared" si="87"/>
        <v/>
      </c>
      <c r="GQ44" s="90" t="str">
        <f t="shared" si="88"/>
        <v/>
      </c>
      <c r="GR44" s="90" t="str">
        <f t="shared" si="89"/>
        <v/>
      </c>
      <c r="GS44" s="90" t="str">
        <f t="shared" si="90"/>
        <v/>
      </c>
      <c r="GT44" s="90" t="str">
        <f t="shared" si="91"/>
        <v/>
      </c>
      <c r="GU44" s="594">
        <v>18</v>
      </c>
      <c r="GV44" s="137" t="str">
        <f t="shared" si="435"/>
        <v/>
      </c>
      <c r="GW44" s="138" t="str">
        <f t="shared" si="436"/>
        <v/>
      </c>
      <c r="GX44" s="81" t="str">
        <f t="shared" ref="GX44:GX86" si="438">IF(OR(GZ44="",GZ44=0),"",IF(GZ44=$GZ$26,"Crítico",""))</f>
        <v/>
      </c>
      <c r="GY44" s="138" t="str">
        <f t="shared" ref="GY44:GY86" si="439">IF(GX44="","",1)</f>
        <v/>
      </c>
      <c r="GZ44" s="15">
        <f t="shared" si="369"/>
        <v>0</v>
      </c>
      <c r="HA44" s="81" t="str">
        <f t="shared" si="370"/>
        <v/>
      </c>
      <c r="HB44" s="127" t="str">
        <f t="shared" si="437"/>
        <v/>
      </c>
      <c r="HC44" s="15">
        <f t="shared" si="178"/>
        <v>0</v>
      </c>
      <c r="HD44" s="582">
        <f t="shared" si="434"/>
        <v>0</v>
      </c>
      <c r="HE44" s="577">
        <f t="shared" si="92"/>
        <v>0</v>
      </c>
      <c r="HF44" s="566">
        <f t="shared" si="93"/>
        <v>0</v>
      </c>
      <c r="HG44" s="16">
        <f t="shared" si="179"/>
        <v>0</v>
      </c>
      <c r="HH44" s="17" t="str">
        <f t="shared" si="372"/>
        <v/>
      </c>
      <c r="HI44" s="510" t="str">
        <f t="shared" si="373"/>
        <v/>
      </c>
      <c r="HJ44" s="517">
        <f t="shared" si="374"/>
        <v>0</v>
      </c>
      <c r="HK44" s="510" t="str">
        <f t="shared" si="180"/>
        <v/>
      </c>
      <c r="HL44" s="522" t="str">
        <f t="shared" si="375"/>
        <v/>
      </c>
      <c r="HM44" s="510" t="str">
        <f t="shared" si="181"/>
        <v/>
      </c>
      <c r="HN44" s="517">
        <f t="shared" si="182"/>
        <v>0</v>
      </c>
      <c r="HO44" s="510" t="str">
        <f t="shared" si="183"/>
        <v/>
      </c>
      <c r="HP44" s="522" t="str">
        <f t="shared" si="376"/>
        <v/>
      </c>
      <c r="HQ44" s="510" t="str">
        <f t="shared" si="184"/>
        <v/>
      </c>
      <c r="HR44" s="517">
        <f t="shared" si="185"/>
        <v>0</v>
      </c>
      <c r="HS44" s="510" t="str">
        <f t="shared" si="186"/>
        <v/>
      </c>
      <c r="HT44" s="522" t="str">
        <f t="shared" si="377"/>
        <v/>
      </c>
      <c r="HU44" s="510" t="str">
        <f t="shared" si="187"/>
        <v/>
      </c>
      <c r="HV44" s="517">
        <f t="shared" si="188"/>
        <v>0</v>
      </c>
      <c r="HW44" s="510" t="str">
        <f t="shared" si="189"/>
        <v/>
      </c>
      <c r="HX44" s="522" t="str">
        <f t="shared" si="378"/>
        <v/>
      </c>
      <c r="HY44" s="510" t="str">
        <f t="shared" si="190"/>
        <v/>
      </c>
      <c r="HZ44" s="517">
        <f t="shared" si="191"/>
        <v>0</v>
      </c>
      <c r="IA44" s="510" t="str">
        <f t="shared" si="192"/>
        <v/>
      </c>
      <c r="IB44" s="522" t="str">
        <f t="shared" si="379"/>
        <v/>
      </c>
      <c r="IC44" s="510" t="str">
        <f t="shared" si="193"/>
        <v/>
      </c>
      <c r="ID44" s="517">
        <f t="shared" si="194"/>
        <v>0</v>
      </c>
      <c r="IE44" s="510" t="str">
        <f t="shared" si="195"/>
        <v/>
      </c>
      <c r="IF44" s="522" t="str">
        <f t="shared" si="380"/>
        <v/>
      </c>
      <c r="IG44" s="510" t="str">
        <f t="shared" si="196"/>
        <v/>
      </c>
      <c r="IH44" s="517">
        <f t="shared" si="197"/>
        <v>0</v>
      </c>
      <c r="II44" s="510" t="str">
        <f t="shared" si="198"/>
        <v/>
      </c>
      <c r="IJ44" s="522" t="str">
        <f t="shared" si="381"/>
        <v/>
      </c>
      <c r="IK44" s="510" t="str">
        <f t="shared" si="199"/>
        <v/>
      </c>
      <c r="IL44" s="517">
        <f t="shared" si="200"/>
        <v>0</v>
      </c>
      <c r="IM44" s="510" t="str">
        <f t="shared" si="201"/>
        <v/>
      </c>
      <c r="IN44" s="522" t="str">
        <f t="shared" si="382"/>
        <v/>
      </c>
      <c r="IO44" s="510" t="str">
        <f t="shared" si="202"/>
        <v/>
      </c>
      <c r="IP44" s="517">
        <f t="shared" si="203"/>
        <v>0</v>
      </c>
      <c r="IQ44" s="510" t="str">
        <f t="shared" si="204"/>
        <v/>
      </c>
      <c r="IR44" s="522" t="str">
        <f t="shared" si="383"/>
        <v/>
      </c>
      <c r="IS44" s="510" t="str">
        <f t="shared" si="205"/>
        <v/>
      </c>
      <c r="IT44" s="517">
        <f t="shared" si="206"/>
        <v>0</v>
      </c>
      <c r="IU44" s="510" t="str">
        <f t="shared" si="207"/>
        <v/>
      </c>
      <c r="IV44" s="522" t="str">
        <f t="shared" si="384"/>
        <v/>
      </c>
      <c r="IW44" s="510" t="str">
        <f t="shared" si="208"/>
        <v/>
      </c>
      <c r="IX44" s="517">
        <f t="shared" si="209"/>
        <v>0</v>
      </c>
      <c r="IY44" s="510" t="str">
        <f t="shared" si="210"/>
        <v/>
      </c>
      <c r="IZ44" s="522" t="str">
        <f t="shared" si="385"/>
        <v/>
      </c>
      <c r="JA44" s="510" t="str">
        <f t="shared" si="211"/>
        <v/>
      </c>
      <c r="JB44" s="517">
        <f t="shared" si="212"/>
        <v>0</v>
      </c>
      <c r="JC44" s="510" t="str">
        <f t="shared" si="213"/>
        <v/>
      </c>
      <c r="JD44" s="522" t="str">
        <f t="shared" si="386"/>
        <v/>
      </c>
      <c r="JE44" s="510" t="str">
        <f t="shared" si="214"/>
        <v/>
      </c>
      <c r="JF44" s="517">
        <f t="shared" si="215"/>
        <v>0</v>
      </c>
      <c r="JG44" s="510" t="str">
        <f t="shared" si="216"/>
        <v/>
      </c>
      <c r="JH44" s="522" t="str">
        <f t="shared" si="387"/>
        <v/>
      </c>
      <c r="JI44" s="510" t="str">
        <f t="shared" si="217"/>
        <v/>
      </c>
      <c r="JJ44" s="517">
        <f t="shared" si="218"/>
        <v>0</v>
      </c>
      <c r="JK44" s="510" t="str">
        <f t="shared" si="219"/>
        <v/>
      </c>
      <c r="JL44" s="522" t="str">
        <f t="shared" si="388"/>
        <v/>
      </c>
      <c r="JM44" s="510" t="str">
        <f t="shared" si="220"/>
        <v/>
      </c>
      <c r="JN44" s="517">
        <f t="shared" si="221"/>
        <v>0</v>
      </c>
      <c r="JO44" s="510" t="str">
        <f t="shared" si="222"/>
        <v/>
      </c>
      <c r="JP44" s="522" t="str">
        <f t="shared" si="389"/>
        <v/>
      </c>
      <c r="JQ44" s="510" t="str">
        <f t="shared" si="223"/>
        <v/>
      </c>
      <c r="JR44" s="517">
        <f t="shared" si="224"/>
        <v>0</v>
      </c>
      <c r="JS44" s="510" t="str">
        <f t="shared" si="225"/>
        <v/>
      </c>
      <c r="JT44" s="522" t="str">
        <f t="shared" si="390"/>
        <v/>
      </c>
      <c r="JU44" s="510" t="str">
        <f t="shared" si="226"/>
        <v/>
      </c>
      <c r="JV44" s="517">
        <f t="shared" si="227"/>
        <v>0</v>
      </c>
      <c r="JW44" s="510" t="str">
        <f t="shared" si="228"/>
        <v/>
      </c>
      <c r="JX44" s="522" t="str">
        <f t="shared" si="391"/>
        <v/>
      </c>
      <c r="JY44" s="510" t="str">
        <f t="shared" si="229"/>
        <v/>
      </c>
      <c r="JZ44" s="517">
        <f t="shared" si="230"/>
        <v>0</v>
      </c>
      <c r="KA44" s="510" t="str">
        <f t="shared" si="231"/>
        <v/>
      </c>
      <c r="KB44" s="522" t="str">
        <f t="shared" si="392"/>
        <v/>
      </c>
      <c r="KC44" s="510" t="str">
        <f t="shared" si="232"/>
        <v/>
      </c>
      <c r="KD44" s="517">
        <f t="shared" si="233"/>
        <v>0</v>
      </c>
      <c r="KE44" s="510" t="str">
        <f t="shared" si="234"/>
        <v/>
      </c>
      <c r="KF44" s="522" t="str">
        <f t="shared" si="393"/>
        <v/>
      </c>
      <c r="KG44" s="510" t="str">
        <f t="shared" si="235"/>
        <v/>
      </c>
      <c r="KH44" s="517">
        <f t="shared" si="236"/>
        <v>0</v>
      </c>
      <c r="KI44" s="510" t="str">
        <f t="shared" si="237"/>
        <v/>
      </c>
      <c r="KJ44" s="522" t="str">
        <f t="shared" si="394"/>
        <v/>
      </c>
      <c r="KK44" s="510" t="str">
        <f t="shared" si="238"/>
        <v/>
      </c>
      <c r="KL44" s="517">
        <f t="shared" si="239"/>
        <v>0</v>
      </c>
      <c r="KM44" s="510" t="str">
        <f t="shared" si="240"/>
        <v/>
      </c>
      <c r="KN44" s="522" t="str">
        <f t="shared" si="395"/>
        <v/>
      </c>
      <c r="KO44" s="510" t="str">
        <f t="shared" si="241"/>
        <v/>
      </c>
      <c r="KP44" s="517">
        <f t="shared" si="242"/>
        <v>0</v>
      </c>
      <c r="KQ44" s="510" t="str">
        <f t="shared" si="243"/>
        <v/>
      </c>
      <c r="KR44" s="522" t="str">
        <f t="shared" si="396"/>
        <v/>
      </c>
      <c r="KS44" s="510" t="str">
        <f t="shared" si="244"/>
        <v/>
      </c>
      <c r="KT44" s="517">
        <f t="shared" si="245"/>
        <v>0</v>
      </c>
      <c r="KU44" s="510" t="str">
        <f t="shared" si="246"/>
        <v/>
      </c>
      <c r="KV44" s="522" t="str">
        <f t="shared" si="397"/>
        <v/>
      </c>
      <c r="KW44" s="510" t="str">
        <f t="shared" si="247"/>
        <v/>
      </c>
      <c r="KX44" s="517">
        <f t="shared" si="248"/>
        <v>0</v>
      </c>
      <c r="KY44" s="510" t="str">
        <f t="shared" si="249"/>
        <v/>
      </c>
      <c r="KZ44" s="522" t="str">
        <f t="shared" si="398"/>
        <v/>
      </c>
      <c r="LA44" s="510" t="str">
        <f t="shared" si="250"/>
        <v/>
      </c>
      <c r="LB44" s="517">
        <f t="shared" si="251"/>
        <v>0</v>
      </c>
      <c r="LC44" s="510" t="str">
        <f t="shared" si="252"/>
        <v/>
      </c>
      <c r="LD44" s="522" t="str">
        <f t="shared" si="399"/>
        <v/>
      </c>
      <c r="LE44" s="510" t="str">
        <f t="shared" si="253"/>
        <v/>
      </c>
      <c r="LF44" s="517">
        <f t="shared" si="254"/>
        <v>0</v>
      </c>
      <c r="LG44" s="510" t="str">
        <f t="shared" si="255"/>
        <v/>
      </c>
      <c r="LH44" s="522" t="str">
        <f t="shared" si="400"/>
        <v/>
      </c>
      <c r="LI44" s="510" t="str">
        <f t="shared" si="256"/>
        <v/>
      </c>
      <c r="LJ44" s="517">
        <f t="shared" si="257"/>
        <v>0</v>
      </c>
      <c r="LK44" s="510" t="str">
        <f t="shared" si="258"/>
        <v/>
      </c>
      <c r="LL44" s="522" t="str">
        <f t="shared" si="401"/>
        <v/>
      </c>
      <c r="LM44" s="510" t="str">
        <f t="shared" si="259"/>
        <v/>
      </c>
      <c r="LN44" s="517">
        <f t="shared" si="260"/>
        <v>0</v>
      </c>
      <c r="LO44" s="510" t="str">
        <f t="shared" si="261"/>
        <v/>
      </c>
      <c r="LP44" s="522" t="str">
        <f t="shared" si="402"/>
        <v/>
      </c>
      <c r="LQ44" s="510" t="str">
        <f t="shared" si="262"/>
        <v/>
      </c>
      <c r="LR44" s="517">
        <f t="shared" si="263"/>
        <v>0</v>
      </c>
      <c r="LS44" s="510" t="str">
        <f t="shared" si="264"/>
        <v/>
      </c>
      <c r="LT44" s="522" t="str">
        <f t="shared" si="403"/>
        <v/>
      </c>
      <c r="LU44" s="510" t="str">
        <f t="shared" si="265"/>
        <v/>
      </c>
      <c r="LV44" s="517">
        <f t="shared" si="266"/>
        <v>0</v>
      </c>
      <c r="LW44" s="510" t="str">
        <f t="shared" si="267"/>
        <v/>
      </c>
      <c r="LX44" s="522" t="str">
        <f t="shared" si="404"/>
        <v/>
      </c>
      <c r="LY44" s="510" t="str">
        <f t="shared" si="268"/>
        <v/>
      </c>
      <c r="LZ44" s="517">
        <f t="shared" si="269"/>
        <v>0</v>
      </c>
      <c r="MA44" s="510" t="str">
        <f t="shared" si="270"/>
        <v/>
      </c>
      <c r="MB44" s="522" t="str">
        <f t="shared" si="405"/>
        <v/>
      </c>
      <c r="MC44" s="510" t="str">
        <f t="shared" si="271"/>
        <v/>
      </c>
      <c r="MD44" s="517">
        <f t="shared" si="272"/>
        <v>0</v>
      </c>
      <c r="ME44" s="510" t="str">
        <f t="shared" si="273"/>
        <v/>
      </c>
      <c r="MF44" s="522" t="str">
        <f t="shared" si="406"/>
        <v/>
      </c>
      <c r="MG44" s="510" t="str">
        <f t="shared" si="274"/>
        <v/>
      </c>
      <c r="MH44" s="517">
        <f t="shared" si="275"/>
        <v>0</v>
      </c>
      <c r="MI44" s="510" t="str">
        <f t="shared" si="276"/>
        <v/>
      </c>
      <c r="MJ44" s="522" t="str">
        <f t="shared" si="407"/>
        <v/>
      </c>
      <c r="MK44" s="510" t="str">
        <f t="shared" si="277"/>
        <v/>
      </c>
      <c r="ML44" s="517">
        <f t="shared" si="278"/>
        <v>0</v>
      </c>
      <c r="MM44" s="510" t="str">
        <f t="shared" si="279"/>
        <v/>
      </c>
      <c r="MN44" s="522" t="str">
        <f t="shared" si="408"/>
        <v/>
      </c>
      <c r="MO44" s="510" t="str">
        <f t="shared" si="280"/>
        <v/>
      </c>
      <c r="MP44" s="517">
        <f t="shared" si="281"/>
        <v>0</v>
      </c>
      <c r="MQ44" s="510" t="str">
        <f t="shared" si="282"/>
        <v/>
      </c>
      <c r="MR44" s="522" t="str">
        <f t="shared" si="409"/>
        <v/>
      </c>
      <c r="MS44" s="510" t="str">
        <f t="shared" si="283"/>
        <v/>
      </c>
      <c r="MT44" s="517">
        <f t="shared" si="284"/>
        <v>0</v>
      </c>
      <c r="MU44" s="510" t="str">
        <f t="shared" si="285"/>
        <v/>
      </c>
      <c r="MV44" s="522" t="str">
        <f t="shared" si="410"/>
        <v/>
      </c>
      <c r="MW44" s="510" t="str">
        <f t="shared" si="286"/>
        <v/>
      </c>
      <c r="MX44" s="517">
        <f t="shared" si="287"/>
        <v>0</v>
      </c>
      <c r="MY44" s="510" t="str">
        <f t="shared" si="288"/>
        <v/>
      </c>
      <c r="MZ44" s="522" t="str">
        <f t="shared" si="411"/>
        <v/>
      </c>
      <c r="NA44" s="510" t="str">
        <f t="shared" si="289"/>
        <v/>
      </c>
      <c r="NB44" s="517">
        <f t="shared" si="290"/>
        <v>0</v>
      </c>
      <c r="NC44" s="510" t="str">
        <f t="shared" si="291"/>
        <v/>
      </c>
      <c r="ND44" s="522" t="str">
        <f t="shared" si="412"/>
        <v/>
      </c>
      <c r="NE44" s="510" t="str">
        <f t="shared" si="292"/>
        <v/>
      </c>
      <c r="NF44" s="517">
        <f t="shared" si="293"/>
        <v>0</v>
      </c>
      <c r="NG44" s="510" t="str">
        <f t="shared" si="294"/>
        <v/>
      </c>
      <c r="NH44" s="522" t="str">
        <f t="shared" si="413"/>
        <v/>
      </c>
      <c r="NI44" s="510" t="str">
        <f t="shared" si="295"/>
        <v/>
      </c>
      <c r="NJ44" s="517">
        <f t="shared" si="296"/>
        <v>0</v>
      </c>
      <c r="NK44" s="510" t="str">
        <f t="shared" si="297"/>
        <v/>
      </c>
      <c r="NL44" s="522" t="str">
        <f t="shared" si="414"/>
        <v/>
      </c>
      <c r="NM44" s="510" t="str">
        <f t="shared" si="298"/>
        <v/>
      </c>
      <c r="NN44" s="517">
        <f t="shared" si="299"/>
        <v>0</v>
      </c>
      <c r="NO44" s="510" t="str">
        <f t="shared" si="300"/>
        <v/>
      </c>
      <c r="NP44" s="522" t="str">
        <f t="shared" si="415"/>
        <v/>
      </c>
      <c r="NQ44" s="510" t="str">
        <f t="shared" si="301"/>
        <v/>
      </c>
      <c r="NR44" s="517">
        <f t="shared" si="302"/>
        <v>0</v>
      </c>
      <c r="NS44" s="510" t="str">
        <f t="shared" si="303"/>
        <v/>
      </c>
      <c r="NT44" s="522" t="str">
        <f t="shared" si="416"/>
        <v/>
      </c>
      <c r="NU44" s="510" t="str">
        <f t="shared" si="304"/>
        <v/>
      </c>
      <c r="NV44" s="517">
        <f t="shared" si="305"/>
        <v>0</v>
      </c>
      <c r="NW44" s="510" t="str">
        <f t="shared" si="306"/>
        <v/>
      </c>
      <c r="NX44" s="522" t="str">
        <f t="shared" si="417"/>
        <v/>
      </c>
      <c r="NY44" s="510" t="str">
        <f t="shared" si="307"/>
        <v/>
      </c>
      <c r="NZ44" s="517">
        <f t="shared" si="308"/>
        <v>0</v>
      </c>
      <c r="OA44" s="510" t="str">
        <f t="shared" si="309"/>
        <v/>
      </c>
      <c r="OB44" s="522" t="str">
        <f t="shared" si="418"/>
        <v/>
      </c>
      <c r="OC44" s="510" t="str">
        <f t="shared" si="310"/>
        <v/>
      </c>
      <c r="OD44" s="517">
        <f t="shared" si="311"/>
        <v>0</v>
      </c>
      <c r="OE44" s="510" t="str">
        <f t="shared" si="312"/>
        <v/>
      </c>
      <c r="OF44" s="522" t="str">
        <f t="shared" si="419"/>
        <v/>
      </c>
      <c r="OG44" s="510" t="str">
        <f t="shared" si="313"/>
        <v/>
      </c>
      <c r="OH44" s="517">
        <f t="shared" si="314"/>
        <v>0</v>
      </c>
      <c r="OI44" s="510" t="str">
        <f t="shared" si="315"/>
        <v/>
      </c>
      <c r="OJ44" s="522" t="str">
        <f t="shared" si="420"/>
        <v/>
      </c>
      <c r="OK44" s="510" t="str">
        <f t="shared" si="316"/>
        <v/>
      </c>
      <c r="OL44" s="517">
        <f t="shared" si="317"/>
        <v>0</v>
      </c>
      <c r="OM44" s="510" t="str">
        <f t="shared" si="318"/>
        <v/>
      </c>
      <c r="ON44" s="522" t="str">
        <f t="shared" si="421"/>
        <v/>
      </c>
      <c r="OO44" s="510" t="str">
        <f t="shared" si="319"/>
        <v/>
      </c>
      <c r="OP44" s="517">
        <f t="shared" si="320"/>
        <v>0</v>
      </c>
      <c r="OQ44" s="510" t="str">
        <f t="shared" si="321"/>
        <v/>
      </c>
      <c r="OR44" s="522" t="str">
        <f t="shared" si="422"/>
        <v/>
      </c>
      <c r="OS44" s="510" t="str">
        <f t="shared" si="322"/>
        <v/>
      </c>
      <c r="OT44" s="517">
        <f t="shared" si="323"/>
        <v>0</v>
      </c>
      <c r="OU44" s="510" t="str">
        <f t="shared" si="324"/>
        <v/>
      </c>
      <c r="OV44" s="522" t="str">
        <f t="shared" si="423"/>
        <v/>
      </c>
      <c r="OW44" s="510" t="str">
        <f t="shared" si="325"/>
        <v/>
      </c>
      <c r="OX44" s="517">
        <f t="shared" si="326"/>
        <v>0</v>
      </c>
      <c r="OY44" s="510" t="str">
        <f t="shared" si="327"/>
        <v/>
      </c>
      <c r="OZ44" s="522" t="str">
        <f t="shared" si="424"/>
        <v/>
      </c>
      <c r="PA44" s="510" t="str">
        <f t="shared" si="328"/>
        <v/>
      </c>
      <c r="PB44" s="517">
        <f t="shared" si="329"/>
        <v>0</v>
      </c>
      <c r="PC44" s="510" t="str">
        <f t="shared" si="330"/>
        <v/>
      </c>
      <c r="PD44" s="522" t="str">
        <f t="shared" si="425"/>
        <v/>
      </c>
      <c r="PE44" s="510" t="str">
        <f t="shared" si="331"/>
        <v/>
      </c>
      <c r="PF44" s="517">
        <f t="shared" si="332"/>
        <v>0</v>
      </c>
      <c r="PG44" s="510" t="str">
        <f t="shared" si="333"/>
        <v/>
      </c>
      <c r="PH44" s="522" t="str">
        <f t="shared" si="426"/>
        <v/>
      </c>
      <c r="PI44" s="510" t="str">
        <f t="shared" si="334"/>
        <v/>
      </c>
      <c r="PJ44" s="517">
        <f t="shared" si="335"/>
        <v>0</v>
      </c>
      <c r="PK44" s="510" t="str">
        <f t="shared" si="336"/>
        <v/>
      </c>
      <c r="PL44" s="522" t="str">
        <f t="shared" si="427"/>
        <v/>
      </c>
      <c r="PM44" s="510" t="str">
        <f t="shared" si="337"/>
        <v/>
      </c>
      <c r="PN44" s="517">
        <f t="shared" si="338"/>
        <v>0</v>
      </c>
      <c r="PO44" s="510" t="str">
        <f t="shared" si="339"/>
        <v/>
      </c>
      <c r="PP44" s="522" t="str">
        <f t="shared" si="428"/>
        <v/>
      </c>
      <c r="PQ44" s="510" t="str">
        <f t="shared" si="340"/>
        <v/>
      </c>
      <c r="PR44" s="517">
        <f t="shared" si="341"/>
        <v>0</v>
      </c>
      <c r="PS44" s="510" t="str">
        <f t="shared" si="342"/>
        <v/>
      </c>
      <c r="PT44" s="522" t="str">
        <f t="shared" si="429"/>
        <v/>
      </c>
      <c r="PU44" s="510" t="str">
        <f t="shared" si="343"/>
        <v/>
      </c>
      <c r="PV44" s="517">
        <f t="shared" si="344"/>
        <v>0</v>
      </c>
      <c r="PW44" s="510" t="str">
        <f t="shared" si="345"/>
        <v/>
      </c>
      <c r="PX44" s="522" t="str">
        <f t="shared" si="430"/>
        <v/>
      </c>
      <c r="PY44" s="510" t="str">
        <f t="shared" si="346"/>
        <v/>
      </c>
      <c r="PZ44" s="517">
        <f t="shared" si="347"/>
        <v>0</v>
      </c>
      <c r="QA44" s="510" t="str">
        <f t="shared" si="348"/>
        <v/>
      </c>
      <c r="QB44" s="522" t="str">
        <f t="shared" si="431"/>
        <v/>
      </c>
      <c r="QC44" s="510" t="str">
        <f t="shared" si="349"/>
        <v/>
      </c>
      <c r="QD44" s="517">
        <f t="shared" si="350"/>
        <v>0</v>
      </c>
      <c r="QE44" s="510" t="str">
        <f t="shared" si="351"/>
        <v/>
      </c>
      <c r="QF44" s="522" t="str">
        <f t="shared" si="432"/>
        <v/>
      </c>
      <c r="QG44" s="510" t="str">
        <f t="shared" si="352"/>
        <v/>
      </c>
      <c r="QH44" s="517">
        <f t="shared" si="353"/>
        <v>0</v>
      </c>
    </row>
    <row r="45" spans="1:450" s="3" customFormat="1" ht="18" customHeight="1" thickTop="1" thickBot="1" x14ac:dyDescent="0.35">
      <c r="A45" s="344" t="str">
        <f t="shared" si="8"/>
        <v/>
      </c>
      <c r="B45" s="237" t="str">
        <f t="shared" si="9"/>
        <v/>
      </c>
      <c r="C45" s="307">
        <f t="shared" si="10"/>
        <v>0</v>
      </c>
      <c r="D45" s="307">
        <f t="shared" si="11"/>
        <v>0</v>
      </c>
      <c r="E45" s="287" t="str">
        <f>IF(B45="","",SUM(B$27:B45))</f>
        <v/>
      </c>
      <c r="F45" s="502"/>
      <c r="G45" s="503"/>
      <c r="H45" s="677"/>
      <c r="I45" s="678"/>
      <c r="J45" s="681"/>
      <c r="K45" s="680"/>
      <c r="L45" s="1052" t="str">
        <f>IF('Quadro 2'!G31="","",'Quadro 2'!G31)</f>
        <v/>
      </c>
      <c r="M45" s="1053" t="str">
        <f t="shared" si="94"/>
        <v/>
      </c>
      <c r="N45" s="1054" t="str">
        <f t="shared" si="12"/>
        <v/>
      </c>
      <c r="O45" s="1055"/>
      <c r="P45" s="1056" t="str">
        <f t="shared" si="95"/>
        <v/>
      </c>
      <c r="Q45" s="1057" t="str">
        <f t="shared" si="96"/>
        <v/>
      </c>
      <c r="R45" s="1058" t="str">
        <f t="shared" si="97"/>
        <v/>
      </c>
      <c r="S45" s="505" t="str">
        <f t="shared" si="98"/>
        <v/>
      </c>
      <c r="T45" s="75" t="str">
        <f t="shared" si="13"/>
        <v/>
      </c>
      <c r="U45" s="940"/>
      <c r="V45" s="217" t="str">
        <f t="shared" si="99"/>
        <v/>
      </c>
      <c r="W45" s="217" t="str">
        <f t="shared" si="100"/>
        <v/>
      </c>
      <c r="X45" s="217" t="str">
        <f t="shared" si="101"/>
        <v/>
      </c>
      <c r="Y45" s="506" t="str">
        <f>IF(OR(N45="",N45=0),"",IF(MAX(V45,W45,X45)&gt;'Quadro 1'!$G$23,'Quadro 1'!$G$23,IF(V45&lt;'Quadro 1'!$G$12,'Quadro 1'!$G$12,MIN(Z45,AA45))))</f>
        <v/>
      </c>
      <c r="Z45" s="507">
        <f>IF(MAX(V45,W45,X45)&lt;='Quadro 1'!$G$12,'Quadro 1'!$G$12,IF(MAX(V45,W45,X45)&lt;='Quadro 1'!$G$13,'Quadro 1'!$G$13,IF(MAX(V45,W45,X45)&lt;='Quadro 1'!$G$14,'Quadro 1'!$G$14,IF(MAX(V45,W45,X45)&lt;='Quadro 1'!$G$15,'Quadro 1'!$G$15,IF(MAX(V45,W45,X45)&lt;='Quadro 1'!$G$16,'Quadro 1'!$G$16,IF(MAX(V45,W45,X45)&lt;='Quadro 1'!$G$17,'Quadro 1'!$G$17,""))))))</f>
        <v>27.3</v>
      </c>
      <c r="AA45" s="508">
        <f>IF(MAX(V45,W45,X45)&lt;='Quadro 1'!$G$18,'Quadro 1'!$G$18,IF(MAX(V45,W45,X45)&lt;='Quadro 1'!$G$19,'Quadro 1'!$G$19,IF(MAX(V45,W45,X45)&lt;='Quadro 1'!$G$20,'Quadro 1'!$G$20,IF(MAX(V45,W45,X45)&lt;='Quadro 1'!$G$21,'Quadro 1'!$G$21,IF(MAX(V45,W45,X45)&lt;='Quadro 1'!$G$22,'Quadro 1'!$G$22,IF(MAX(V45,W45,X45)&lt;='Quadro 1'!$G$23,'Quadro 1'!$G$23,'Quadro 1'!$G$23))))))</f>
        <v>105.3</v>
      </c>
      <c r="AB45" s="509" t="str">
        <f>IF(Y45="","",LOOKUP(Y45,'Quadro 1'!$G$9:$G$23,'Quadro 1'!$H$9:$H$23))</f>
        <v/>
      </c>
      <c r="AC45" s="1170" t="str">
        <f>IF(Y45="","",LOOKUP(Y45,'Quadro 1'!$G$9:$G$23,'Quadro 1'!$D$9:$D$23))</f>
        <v/>
      </c>
      <c r="AD45" s="1171" t="str">
        <f>IF(Y45="","",LOOKUP(Y45,'Quadro 1'!$G$9:$G$23,'Quadro 1'!$E$9:$E$23))</f>
        <v/>
      </c>
      <c r="AE45" s="1059" t="str">
        <f t="shared" si="102"/>
        <v/>
      </c>
      <c r="AF45" s="1061" t="str">
        <f t="shared" si="14"/>
        <v/>
      </c>
      <c r="AG45" s="1147" t="str">
        <f t="shared" si="15"/>
        <v/>
      </c>
      <c r="AH45" s="1150" t="str">
        <f t="shared" si="103"/>
        <v/>
      </c>
      <c r="AI45" s="1151" t="str">
        <f t="shared" si="354"/>
        <v/>
      </c>
      <c r="AJ45" s="1055" t="str">
        <f t="shared" si="16"/>
        <v/>
      </c>
      <c r="AK45" s="1064" t="str">
        <f t="shared" si="355"/>
        <v/>
      </c>
      <c r="AL45" s="1190" t="str">
        <f t="shared" si="104"/>
        <v/>
      </c>
      <c r="AM45" s="1191"/>
      <c r="AN45" s="1065" t="str">
        <f t="shared" si="105"/>
        <v/>
      </c>
      <c r="AO45" s="1192" t="str">
        <f t="shared" si="17"/>
        <v/>
      </c>
      <c r="AP45" s="1192"/>
      <c r="AQ45" s="1193"/>
      <c r="AR45" s="901"/>
      <c r="AS45" s="2"/>
      <c r="AT45" s="602">
        <f t="shared" si="18"/>
        <v>0</v>
      </c>
      <c r="AU45" s="243" t="str">
        <f t="shared" si="356"/>
        <v/>
      </c>
      <c r="AV45" s="92" t="str">
        <f t="shared" si="19"/>
        <v/>
      </c>
      <c r="AW45" s="92" t="str">
        <f t="shared" si="20"/>
        <v/>
      </c>
      <c r="AX45" s="92" t="str">
        <f t="shared" si="21"/>
        <v/>
      </c>
      <c r="AY45" s="532" t="str">
        <f t="shared" si="22"/>
        <v/>
      </c>
      <c r="AZ45" s="532" t="str">
        <f t="shared" si="23"/>
        <v/>
      </c>
      <c r="BA45" s="510" t="str">
        <f t="shared" si="24"/>
        <v/>
      </c>
      <c r="BB45" s="88" t="str">
        <f t="shared" si="25"/>
        <v/>
      </c>
      <c r="BC45" s="1060" t="str">
        <f t="shared" si="26"/>
        <v/>
      </c>
      <c r="BD45" s="595" t="str">
        <f t="shared" si="106"/>
        <v/>
      </c>
      <c r="BE45" s="595" t="str">
        <f t="shared" si="107"/>
        <v/>
      </c>
      <c r="BF45" s="74" t="str">
        <f t="shared" si="27"/>
        <v/>
      </c>
      <c r="BG45" s="87" t="str">
        <f t="shared" si="433"/>
        <v/>
      </c>
      <c r="BH45" s="88" t="str">
        <f t="shared" si="28"/>
        <v/>
      </c>
      <c r="BI45" s="89">
        <f t="shared" si="29"/>
        <v>0</v>
      </c>
      <c r="BJ45" s="510" t="str">
        <f t="shared" si="357"/>
        <v/>
      </c>
      <c r="BK45" s="532">
        <f t="shared" si="30"/>
        <v>0</v>
      </c>
      <c r="BL45" s="91">
        <f t="shared" si="108"/>
        <v>0</v>
      </c>
      <c r="BM45" s="91" t="str">
        <f t="shared" si="31"/>
        <v/>
      </c>
      <c r="BN45" s="91" t="str">
        <f t="shared" si="32"/>
        <v/>
      </c>
      <c r="BO45" s="91" t="str">
        <f t="shared" si="33"/>
        <v/>
      </c>
      <c r="BP45" s="91" t="str">
        <f t="shared" si="34"/>
        <v/>
      </c>
      <c r="BQ45" s="91" t="str">
        <f t="shared" si="35"/>
        <v/>
      </c>
      <c r="BR45" s="91" t="str">
        <f t="shared" si="36"/>
        <v/>
      </c>
      <c r="BS45" s="91" t="str">
        <f t="shared" si="37"/>
        <v/>
      </c>
      <c r="BT45" s="91" t="str">
        <f t="shared" si="38"/>
        <v/>
      </c>
      <c r="BU45" s="91" t="str">
        <f t="shared" si="39"/>
        <v/>
      </c>
      <c r="BV45" s="91" t="str">
        <f t="shared" si="40"/>
        <v/>
      </c>
      <c r="BW45" s="91" t="str">
        <f t="shared" si="41"/>
        <v/>
      </c>
      <c r="BX45" s="91" t="str">
        <f t="shared" si="42"/>
        <v/>
      </c>
      <c r="BY45" s="91" t="str">
        <f t="shared" si="43"/>
        <v/>
      </c>
      <c r="BZ45" s="91" t="str">
        <f t="shared" si="44"/>
        <v/>
      </c>
      <c r="CA45" s="91" t="str">
        <f t="shared" si="45"/>
        <v/>
      </c>
      <c r="CB45" s="91" t="str">
        <f t="shared" si="46"/>
        <v/>
      </c>
      <c r="CC45" s="91" t="str">
        <f t="shared" si="47"/>
        <v/>
      </c>
      <c r="CD45" s="91" t="str">
        <f t="shared" si="48"/>
        <v/>
      </c>
      <c r="CE45" s="91" t="str">
        <f t="shared" si="49"/>
        <v/>
      </c>
      <c r="CF45" s="91" t="str">
        <f t="shared" si="50"/>
        <v/>
      </c>
      <c r="CG45" s="91" t="str">
        <f t="shared" si="109"/>
        <v/>
      </c>
      <c r="CH45" s="91" t="str">
        <f t="shared" si="110"/>
        <v/>
      </c>
      <c r="CI45" s="91" t="str">
        <f t="shared" si="111"/>
        <v/>
      </c>
      <c r="CJ45" s="91" t="str">
        <f t="shared" si="112"/>
        <v/>
      </c>
      <c r="CK45" s="91" t="str">
        <f t="shared" si="113"/>
        <v/>
      </c>
      <c r="CL45" s="91" t="str">
        <f t="shared" si="114"/>
        <v/>
      </c>
      <c r="CM45" s="91" t="str">
        <f t="shared" si="115"/>
        <v/>
      </c>
      <c r="CN45" s="91" t="str">
        <f t="shared" si="116"/>
        <v/>
      </c>
      <c r="CO45" s="91" t="str">
        <f t="shared" si="117"/>
        <v/>
      </c>
      <c r="CP45" s="91" t="str">
        <f t="shared" si="118"/>
        <v/>
      </c>
      <c r="CQ45" s="91" t="str">
        <f t="shared" si="119"/>
        <v/>
      </c>
      <c r="CR45" s="91" t="str">
        <f t="shared" si="120"/>
        <v/>
      </c>
      <c r="CS45" s="91" t="str">
        <f t="shared" si="121"/>
        <v/>
      </c>
      <c r="CT45" s="91" t="str">
        <f t="shared" si="122"/>
        <v/>
      </c>
      <c r="CU45" s="91" t="str">
        <f t="shared" si="123"/>
        <v/>
      </c>
      <c r="CV45" s="91" t="str">
        <f t="shared" si="124"/>
        <v/>
      </c>
      <c r="CW45" s="91" t="str">
        <f t="shared" si="125"/>
        <v/>
      </c>
      <c r="CX45" s="91" t="str">
        <f t="shared" si="126"/>
        <v/>
      </c>
      <c r="CY45" s="91" t="str">
        <f t="shared" si="127"/>
        <v/>
      </c>
      <c r="CZ45" s="91" t="str">
        <f t="shared" si="128"/>
        <v/>
      </c>
      <c r="DA45" s="91" t="str">
        <f t="shared" si="129"/>
        <v/>
      </c>
      <c r="DB45" s="91" t="str">
        <f t="shared" si="130"/>
        <v/>
      </c>
      <c r="DC45" s="91" t="str">
        <f t="shared" si="131"/>
        <v/>
      </c>
      <c r="DD45" s="91" t="str">
        <f t="shared" si="132"/>
        <v/>
      </c>
      <c r="DE45" s="91" t="str">
        <f t="shared" si="133"/>
        <v/>
      </c>
      <c r="DF45" s="91" t="str">
        <f t="shared" si="134"/>
        <v/>
      </c>
      <c r="DG45" s="91" t="str">
        <f t="shared" si="135"/>
        <v/>
      </c>
      <c r="DH45" s="91" t="str">
        <f t="shared" si="136"/>
        <v/>
      </c>
      <c r="DI45" s="91" t="str">
        <f t="shared" si="137"/>
        <v/>
      </c>
      <c r="DJ45" s="91" t="str">
        <f t="shared" si="138"/>
        <v/>
      </c>
      <c r="DK45" s="91" t="str">
        <f t="shared" si="139"/>
        <v/>
      </c>
      <c r="DL45" s="91" t="str">
        <f t="shared" si="140"/>
        <v/>
      </c>
      <c r="DM45" s="91" t="str">
        <f t="shared" si="141"/>
        <v/>
      </c>
      <c r="DN45" s="91" t="str">
        <f t="shared" si="142"/>
        <v/>
      </c>
      <c r="DO45" s="91" t="str">
        <f t="shared" si="143"/>
        <v/>
      </c>
      <c r="DP45" s="91" t="str">
        <f t="shared" si="144"/>
        <v/>
      </c>
      <c r="DQ45" s="91" t="str">
        <f t="shared" si="145"/>
        <v/>
      </c>
      <c r="DR45" s="91" t="str">
        <f t="shared" si="146"/>
        <v/>
      </c>
      <c r="DS45" s="91" t="str">
        <f t="shared" si="147"/>
        <v/>
      </c>
      <c r="DT45" s="91" t="str">
        <f t="shared" si="148"/>
        <v/>
      </c>
      <c r="DU45" s="236" t="str">
        <f t="shared" si="149"/>
        <v/>
      </c>
      <c r="DV45" s="660" t="str">
        <f t="shared" si="150"/>
        <v>0</v>
      </c>
      <c r="DW45" s="659">
        <f t="shared" si="151"/>
        <v>0</v>
      </c>
      <c r="DX45" s="236" t="str">
        <f t="shared" si="358"/>
        <v>NA</v>
      </c>
      <c r="DY45" s="236" t="str">
        <f t="shared" si="359"/>
        <v/>
      </c>
      <c r="DZ45" s="236" t="str">
        <f t="shared" si="360"/>
        <v/>
      </c>
      <c r="EA45" s="659" t="str">
        <f t="shared" si="152"/>
        <v/>
      </c>
      <c r="EB45" s="594">
        <v>19</v>
      </c>
      <c r="EC45" s="816" t="str">
        <f t="shared" si="361"/>
        <v/>
      </c>
      <c r="ED45" s="817" t="str">
        <f t="shared" si="362"/>
        <v/>
      </c>
      <c r="EE45" s="818" t="str">
        <f t="shared" si="153"/>
        <v/>
      </c>
      <c r="EF45" s="819" t="str">
        <f t="shared" si="51"/>
        <v/>
      </c>
      <c r="EG45" s="595" t="str">
        <f t="shared" si="154"/>
        <v/>
      </c>
      <c r="EH45" s="595" t="str">
        <f t="shared" si="155"/>
        <v/>
      </c>
      <c r="EI45" s="651" t="str">
        <f t="shared" si="363"/>
        <v/>
      </c>
      <c r="EJ45" s="528" t="str">
        <f t="shared" si="156"/>
        <v/>
      </c>
      <c r="EK45" s="236" t="str">
        <f t="shared" si="364"/>
        <v/>
      </c>
      <c r="EL45" s="528" t="str">
        <f t="shared" si="157"/>
        <v/>
      </c>
      <c r="EM45" s="771" t="str">
        <f t="shared" si="158"/>
        <v/>
      </c>
      <c r="EN45" s="90" t="str">
        <f t="shared" si="159"/>
        <v/>
      </c>
      <c r="EO45" s="90" t="str">
        <f t="shared" si="160"/>
        <v/>
      </c>
      <c r="EP45" s="90" t="str">
        <f t="shared" si="161"/>
        <v/>
      </c>
      <c r="EQ45" s="90" t="str">
        <f t="shared" si="162"/>
        <v/>
      </c>
      <c r="ER45" s="90" t="str">
        <f t="shared" si="163"/>
        <v/>
      </c>
      <c r="ES45" s="90" t="str">
        <f t="shared" si="164"/>
        <v/>
      </c>
      <c r="ET45" s="90" t="str">
        <f t="shared" si="165"/>
        <v/>
      </c>
      <c r="EU45" s="90" t="str">
        <f t="shared" si="166"/>
        <v/>
      </c>
      <c r="EV45" s="90" t="str">
        <f t="shared" si="167"/>
        <v/>
      </c>
      <c r="EW45" s="90" t="str">
        <f t="shared" si="168"/>
        <v/>
      </c>
      <c r="EX45" s="90" t="str">
        <f t="shared" si="169"/>
        <v/>
      </c>
      <c r="EY45" s="90" t="str">
        <f t="shared" si="170"/>
        <v/>
      </c>
      <c r="EZ45" s="90" t="str">
        <f t="shared" si="171"/>
        <v/>
      </c>
      <c r="FA45" s="90" t="str">
        <f t="shared" si="172"/>
        <v/>
      </c>
      <c r="FB45" s="90" t="str">
        <f t="shared" si="173"/>
        <v/>
      </c>
      <c r="FC45" s="90" t="str">
        <f t="shared" si="174"/>
        <v/>
      </c>
      <c r="FD45" s="90" t="str">
        <f t="shared" si="175"/>
        <v/>
      </c>
      <c r="FE45" s="90" t="str">
        <f t="shared" si="176"/>
        <v/>
      </c>
      <c r="FF45" s="90" t="str">
        <f t="shared" si="177"/>
        <v/>
      </c>
      <c r="FG45" s="90" t="str">
        <f t="shared" si="52"/>
        <v/>
      </c>
      <c r="FH45" s="90" t="str">
        <f t="shared" si="53"/>
        <v/>
      </c>
      <c r="FI45" s="90" t="str">
        <f t="shared" si="54"/>
        <v/>
      </c>
      <c r="FJ45" s="90" t="str">
        <f t="shared" si="55"/>
        <v/>
      </c>
      <c r="FK45" s="90" t="str">
        <f t="shared" si="56"/>
        <v/>
      </c>
      <c r="FL45" s="90" t="str">
        <f t="shared" si="57"/>
        <v/>
      </c>
      <c r="FM45" s="90" t="str">
        <f t="shared" si="58"/>
        <v/>
      </c>
      <c r="FN45" s="90" t="str">
        <f t="shared" si="59"/>
        <v/>
      </c>
      <c r="FO45" s="90" t="str">
        <f t="shared" si="60"/>
        <v/>
      </c>
      <c r="FP45" s="90" t="str">
        <f t="shared" si="61"/>
        <v/>
      </c>
      <c r="FQ45" s="90" t="str">
        <f t="shared" si="62"/>
        <v/>
      </c>
      <c r="FR45" s="90" t="str">
        <f t="shared" si="63"/>
        <v/>
      </c>
      <c r="FS45" s="90" t="str">
        <f t="shared" si="64"/>
        <v/>
      </c>
      <c r="FT45" s="90" t="str">
        <f t="shared" si="65"/>
        <v/>
      </c>
      <c r="FU45" s="90" t="str">
        <f t="shared" si="66"/>
        <v/>
      </c>
      <c r="FV45" s="90" t="str">
        <f t="shared" si="67"/>
        <v/>
      </c>
      <c r="FW45" s="90" t="str">
        <f t="shared" si="68"/>
        <v/>
      </c>
      <c r="FX45" s="90" t="str">
        <f t="shared" si="69"/>
        <v/>
      </c>
      <c r="FY45" s="90" t="str">
        <f t="shared" si="70"/>
        <v/>
      </c>
      <c r="FZ45" s="90" t="str">
        <f t="shared" si="71"/>
        <v/>
      </c>
      <c r="GA45" s="90" t="str">
        <f t="shared" si="72"/>
        <v/>
      </c>
      <c r="GB45" s="90" t="str">
        <f t="shared" si="73"/>
        <v/>
      </c>
      <c r="GC45" s="90" t="str">
        <f t="shared" si="74"/>
        <v/>
      </c>
      <c r="GD45" s="90" t="str">
        <f t="shared" si="75"/>
        <v/>
      </c>
      <c r="GE45" s="90" t="str">
        <f t="shared" si="76"/>
        <v/>
      </c>
      <c r="GF45" s="90" t="str">
        <f t="shared" si="77"/>
        <v/>
      </c>
      <c r="GG45" s="90" t="str">
        <f t="shared" si="78"/>
        <v/>
      </c>
      <c r="GH45" s="90" t="str">
        <f t="shared" si="79"/>
        <v/>
      </c>
      <c r="GI45" s="90" t="str">
        <f t="shared" si="80"/>
        <v/>
      </c>
      <c r="GJ45" s="90" t="str">
        <f t="shared" si="81"/>
        <v/>
      </c>
      <c r="GK45" s="90" t="str">
        <f t="shared" si="82"/>
        <v/>
      </c>
      <c r="GL45" s="90" t="str">
        <f t="shared" si="83"/>
        <v/>
      </c>
      <c r="GM45" s="90" t="str">
        <f t="shared" si="84"/>
        <v/>
      </c>
      <c r="GN45" s="90" t="str">
        <f t="shared" si="85"/>
        <v/>
      </c>
      <c r="GO45" s="90" t="str">
        <f t="shared" si="86"/>
        <v/>
      </c>
      <c r="GP45" s="90" t="str">
        <f t="shared" si="87"/>
        <v/>
      </c>
      <c r="GQ45" s="90" t="str">
        <f t="shared" si="88"/>
        <v/>
      </c>
      <c r="GR45" s="90" t="str">
        <f t="shared" si="89"/>
        <v/>
      </c>
      <c r="GS45" s="90" t="str">
        <f t="shared" si="90"/>
        <v/>
      </c>
      <c r="GT45" s="90" t="str">
        <f t="shared" si="91"/>
        <v/>
      </c>
      <c r="GU45" s="594">
        <v>19</v>
      </c>
      <c r="GV45" s="137" t="str">
        <f t="shared" si="435"/>
        <v/>
      </c>
      <c r="GW45" s="138" t="str">
        <f t="shared" si="436"/>
        <v/>
      </c>
      <c r="GX45" s="81" t="str">
        <f t="shared" si="438"/>
        <v/>
      </c>
      <c r="GY45" s="138" t="str">
        <f t="shared" si="439"/>
        <v/>
      </c>
      <c r="GZ45" s="15">
        <f t="shared" si="369"/>
        <v>0</v>
      </c>
      <c r="HA45" s="81" t="str">
        <f t="shared" si="370"/>
        <v/>
      </c>
      <c r="HB45" s="127" t="str">
        <f t="shared" si="437"/>
        <v/>
      </c>
      <c r="HC45" s="15">
        <f t="shared" si="178"/>
        <v>0</v>
      </c>
      <c r="HD45" s="582">
        <f t="shared" si="434"/>
        <v>0</v>
      </c>
      <c r="HE45" s="577">
        <f t="shared" si="92"/>
        <v>0</v>
      </c>
      <c r="HF45" s="566">
        <f t="shared" si="93"/>
        <v>0</v>
      </c>
      <c r="HG45" s="16">
        <f t="shared" si="179"/>
        <v>0</v>
      </c>
      <c r="HH45" s="17" t="str">
        <f t="shared" si="372"/>
        <v/>
      </c>
      <c r="HI45" s="510" t="str">
        <f t="shared" si="373"/>
        <v/>
      </c>
      <c r="HJ45" s="517">
        <f t="shared" si="374"/>
        <v>0</v>
      </c>
      <c r="HK45" s="510" t="str">
        <f t="shared" si="180"/>
        <v/>
      </c>
      <c r="HL45" s="522" t="str">
        <f t="shared" si="375"/>
        <v/>
      </c>
      <c r="HM45" s="510" t="str">
        <f t="shared" si="181"/>
        <v/>
      </c>
      <c r="HN45" s="517">
        <f t="shared" si="182"/>
        <v>0</v>
      </c>
      <c r="HO45" s="510" t="str">
        <f t="shared" si="183"/>
        <v/>
      </c>
      <c r="HP45" s="522" t="str">
        <f t="shared" si="376"/>
        <v/>
      </c>
      <c r="HQ45" s="510" t="str">
        <f t="shared" si="184"/>
        <v/>
      </c>
      <c r="HR45" s="517">
        <f t="shared" si="185"/>
        <v>0</v>
      </c>
      <c r="HS45" s="510" t="str">
        <f t="shared" si="186"/>
        <v/>
      </c>
      <c r="HT45" s="522" t="str">
        <f t="shared" si="377"/>
        <v/>
      </c>
      <c r="HU45" s="510" t="str">
        <f t="shared" si="187"/>
        <v/>
      </c>
      <c r="HV45" s="517">
        <f t="shared" si="188"/>
        <v>0</v>
      </c>
      <c r="HW45" s="510" t="str">
        <f t="shared" si="189"/>
        <v/>
      </c>
      <c r="HX45" s="522" t="str">
        <f t="shared" si="378"/>
        <v/>
      </c>
      <c r="HY45" s="510" t="str">
        <f t="shared" si="190"/>
        <v/>
      </c>
      <c r="HZ45" s="517">
        <f t="shared" si="191"/>
        <v>0</v>
      </c>
      <c r="IA45" s="510" t="str">
        <f t="shared" si="192"/>
        <v/>
      </c>
      <c r="IB45" s="522" t="str">
        <f t="shared" si="379"/>
        <v/>
      </c>
      <c r="IC45" s="510" t="str">
        <f t="shared" si="193"/>
        <v/>
      </c>
      <c r="ID45" s="517">
        <f t="shared" si="194"/>
        <v>0</v>
      </c>
      <c r="IE45" s="510" t="str">
        <f t="shared" si="195"/>
        <v/>
      </c>
      <c r="IF45" s="522" t="str">
        <f t="shared" si="380"/>
        <v/>
      </c>
      <c r="IG45" s="510" t="str">
        <f t="shared" si="196"/>
        <v/>
      </c>
      <c r="IH45" s="517">
        <f t="shared" si="197"/>
        <v>0</v>
      </c>
      <c r="II45" s="510" t="str">
        <f t="shared" si="198"/>
        <v/>
      </c>
      <c r="IJ45" s="522" t="str">
        <f t="shared" si="381"/>
        <v/>
      </c>
      <c r="IK45" s="510" t="str">
        <f t="shared" si="199"/>
        <v/>
      </c>
      <c r="IL45" s="517">
        <f t="shared" si="200"/>
        <v>0</v>
      </c>
      <c r="IM45" s="510" t="str">
        <f t="shared" si="201"/>
        <v/>
      </c>
      <c r="IN45" s="522" t="str">
        <f t="shared" si="382"/>
        <v/>
      </c>
      <c r="IO45" s="510" t="str">
        <f t="shared" si="202"/>
        <v/>
      </c>
      <c r="IP45" s="517">
        <f t="shared" si="203"/>
        <v>0</v>
      </c>
      <c r="IQ45" s="510" t="str">
        <f t="shared" si="204"/>
        <v/>
      </c>
      <c r="IR45" s="522" t="str">
        <f t="shared" si="383"/>
        <v/>
      </c>
      <c r="IS45" s="510" t="str">
        <f t="shared" si="205"/>
        <v/>
      </c>
      <c r="IT45" s="517">
        <f t="shared" si="206"/>
        <v>0</v>
      </c>
      <c r="IU45" s="510" t="str">
        <f t="shared" si="207"/>
        <v/>
      </c>
      <c r="IV45" s="522" t="str">
        <f t="shared" si="384"/>
        <v/>
      </c>
      <c r="IW45" s="510" t="str">
        <f t="shared" si="208"/>
        <v/>
      </c>
      <c r="IX45" s="517">
        <f t="shared" si="209"/>
        <v>0</v>
      </c>
      <c r="IY45" s="510" t="str">
        <f t="shared" si="210"/>
        <v/>
      </c>
      <c r="IZ45" s="522" t="str">
        <f t="shared" si="385"/>
        <v/>
      </c>
      <c r="JA45" s="510" t="str">
        <f t="shared" si="211"/>
        <v/>
      </c>
      <c r="JB45" s="517">
        <f t="shared" si="212"/>
        <v>0</v>
      </c>
      <c r="JC45" s="510" t="str">
        <f t="shared" si="213"/>
        <v/>
      </c>
      <c r="JD45" s="522" t="str">
        <f t="shared" si="386"/>
        <v/>
      </c>
      <c r="JE45" s="510" t="str">
        <f t="shared" si="214"/>
        <v/>
      </c>
      <c r="JF45" s="517">
        <f t="shared" si="215"/>
        <v>0</v>
      </c>
      <c r="JG45" s="510" t="str">
        <f t="shared" si="216"/>
        <v/>
      </c>
      <c r="JH45" s="522" t="str">
        <f t="shared" si="387"/>
        <v/>
      </c>
      <c r="JI45" s="510" t="str">
        <f t="shared" si="217"/>
        <v/>
      </c>
      <c r="JJ45" s="517">
        <f t="shared" si="218"/>
        <v>0</v>
      </c>
      <c r="JK45" s="510" t="str">
        <f t="shared" si="219"/>
        <v/>
      </c>
      <c r="JL45" s="522" t="str">
        <f t="shared" si="388"/>
        <v/>
      </c>
      <c r="JM45" s="510" t="str">
        <f t="shared" si="220"/>
        <v/>
      </c>
      <c r="JN45" s="517">
        <f t="shared" si="221"/>
        <v>0</v>
      </c>
      <c r="JO45" s="510" t="str">
        <f t="shared" si="222"/>
        <v/>
      </c>
      <c r="JP45" s="522" t="str">
        <f t="shared" si="389"/>
        <v/>
      </c>
      <c r="JQ45" s="510" t="str">
        <f t="shared" si="223"/>
        <v/>
      </c>
      <c r="JR45" s="517">
        <f t="shared" si="224"/>
        <v>0</v>
      </c>
      <c r="JS45" s="510" t="str">
        <f t="shared" si="225"/>
        <v/>
      </c>
      <c r="JT45" s="522" t="str">
        <f t="shared" si="390"/>
        <v/>
      </c>
      <c r="JU45" s="510" t="str">
        <f t="shared" si="226"/>
        <v/>
      </c>
      <c r="JV45" s="517">
        <f t="shared" si="227"/>
        <v>0</v>
      </c>
      <c r="JW45" s="510" t="str">
        <f t="shared" si="228"/>
        <v/>
      </c>
      <c r="JX45" s="522" t="str">
        <f t="shared" si="391"/>
        <v/>
      </c>
      <c r="JY45" s="510" t="str">
        <f t="shared" si="229"/>
        <v/>
      </c>
      <c r="JZ45" s="517">
        <f t="shared" si="230"/>
        <v>0</v>
      </c>
      <c r="KA45" s="510" t="str">
        <f t="shared" si="231"/>
        <v/>
      </c>
      <c r="KB45" s="522" t="str">
        <f t="shared" si="392"/>
        <v/>
      </c>
      <c r="KC45" s="510" t="str">
        <f t="shared" si="232"/>
        <v/>
      </c>
      <c r="KD45" s="517">
        <f t="shared" si="233"/>
        <v>0</v>
      </c>
      <c r="KE45" s="510" t="str">
        <f t="shared" si="234"/>
        <v/>
      </c>
      <c r="KF45" s="522" t="str">
        <f t="shared" si="393"/>
        <v/>
      </c>
      <c r="KG45" s="510" t="str">
        <f t="shared" si="235"/>
        <v/>
      </c>
      <c r="KH45" s="517">
        <f t="shared" si="236"/>
        <v>0</v>
      </c>
      <c r="KI45" s="510" t="str">
        <f t="shared" si="237"/>
        <v/>
      </c>
      <c r="KJ45" s="522" t="str">
        <f t="shared" si="394"/>
        <v/>
      </c>
      <c r="KK45" s="510" t="str">
        <f t="shared" si="238"/>
        <v/>
      </c>
      <c r="KL45" s="517">
        <f t="shared" si="239"/>
        <v>0</v>
      </c>
      <c r="KM45" s="510" t="str">
        <f t="shared" si="240"/>
        <v/>
      </c>
      <c r="KN45" s="522" t="str">
        <f t="shared" si="395"/>
        <v/>
      </c>
      <c r="KO45" s="510" t="str">
        <f t="shared" si="241"/>
        <v/>
      </c>
      <c r="KP45" s="517">
        <f t="shared" si="242"/>
        <v>0</v>
      </c>
      <c r="KQ45" s="510" t="str">
        <f t="shared" si="243"/>
        <v/>
      </c>
      <c r="KR45" s="522" t="str">
        <f t="shared" si="396"/>
        <v/>
      </c>
      <c r="KS45" s="510" t="str">
        <f t="shared" si="244"/>
        <v/>
      </c>
      <c r="KT45" s="517">
        <f t="shared" si="245"/>
        <v>0</v>
      </c>
      <c r="KU45" s="510" t="str">
        <f t="shared" si="246"/>
        <v/>
      </c>
      <c r="KV45" s="522" t="str">
        <f t="shared" si="397"/>
        <v/>
      </c>
      <c r="KW45" s="510" t="str">
        <f t="shared" si="247"/>
        <v/>
      </c>
      <c r="KX45" s="517">
        <f t="shared" si="248"/>
        <v>0</v>
      </c>
      <c r="KY45" s="510" t="str">
        <f t="shared" si="249"/>
        <v/>
      </c>
      <c r="KZ45" s="522" t="str">
        <f t="shared" si="398"/>
        <v/>
      </c>
      <c r="LA45" s="510" t="str">
        <f t="shared" si="250"/>
        <v/>
      </c>
      <c r="LB45" s="517">
        <f t="shared" si="251"/>
        <v>0</v>
      </c>
      <c r="LC45" s="510" t="str">
        <f t="shared" si="252"/>
        <v/>
      </c>
      <c r="LD45" s="522" t="str">
        <f t="shared" si="399"/>
        <v/>
      </c>
      <c r="LE45" s="510" t="str">
        <f t="shared" si="253"/>
        <v/>
      </c>
      <c r="LF45" s="517">
        <f t="shared" si="254"/>
        <v>0</v>
      </c>
      <c r="LG45" s="510" t="str">
        <f t="shared" si="255"/>
        <v/>
      </c>
      <c r="LH45" s="522" t="str">
        <f t="shared" si="400"/>
        <v/>
      </c>
      <c r="LI45" s="510" t="str">
        <f t="shared" si="256"/>
        <v/>
      </c>
      <c r="LJ45" s="517">
        <f t="shared" si="257"/>
        <v>0</v>
      </c>
      <c r="LK45" s="510" t="str">
        <f t="shared" si="258"/>
        <v/>
      </c>
      <c r="LL45" s="522" t="str">
        <f t="shared" si="401"/>
        <v/>
      </c>
      <c r="LM45" s="510" t="str">
        <f t="shared" si="259"/>
        <v/>
      </c>
      <c r="LN45" s="517">
        <f t="shared" si="260"/>
        <v>0</v>
      </c>
      <c r="LO45" s="510" t="str">
        <f t="shared" si="261"/>
        <v/>
      </c>
      <c r="LP45" s="522" t="str">
        <f t="shared" si="402"/>
        <v/>
      </c>
      <c r="LQ45" s="510" t="str">
        <f t="shared" si="262"/>
        <v/>
      </c>
      <c r="LR45" s="517">
        <f t="shared" si="263"/>
        <v>0</v>
      </c>
      <c r="LS45" s="510" t="str">
        <f t="shared" si="264"/>
        <v/>
      </c>
      <c r="LT45" s="522" t="str">
        <f t="shared" si="403"/>
        <v/>
      </c>
      <c r="LU45" s="510" t="str">
        <f t="shared" si="265"/>
        <v/>
      </c>
      <c r="LV45" s="517">
        <f t="shared" si="266"/>
        <v>0</v>
      </c>
      <c r="LW45" s="510" t="str">
        <f t="shared" si="267"/>
        <v/>
      </c>
      <c r="LX45" s="522" t="str">
        <f t="shared" si="404"/>
        <v/>
      </c>
      <c r="LY45" s="510" t="str">
        <f t="shared" si="268"/>
        <v/>
      </c>
      <c r="LZ45" s="517">
        <f t="shared" si="269"/>
        <v>0</v>
      </c>
      <c r="MA45" s="510" t="str">
        <f t="shared" si="270"/>
        <v/>
      </c>
      <c r="MB45" s="522" t="str">
        <f t="shared" si="405"/>
        <v/>
      </c>
      <c r="MC45" s="510" t="str">
        <f t="shared" si="271"/>
        <v/>
      </c>
      <c r="MD45" s="517">
        <f t="shared" si="272"/>
        <v>0</v>
      </c>
      <c r="ME45" s="510" t="str">
        <f t="shared" si="273"/>
        <v/>
      </c>
      <c r="MF45" s="522" t="str">
        <f t="shared" si="406"/>
        <v/>
      </c>
      <c r="MG45" s="510" t="str">
        <f t="shared" si="274"/>
        <v/>
      </c>
      <c r="MH45" s="517">
        <f t="shared" si="275"/>
        <v>0</v>
      </c>
      <c r="MI45" s="510" t="str">
        <f t="shared" si="276"/>
        <v/>
      </c>
      <c r="MJ45" s="522" t="str">
        <f t="shared" si="407"/>
        <v/>
      </c>
      <c r="MK45" s="510" t="str">
        <f t="shared" si="277"/>
        <v/>
      </c>
      <c r="ML45" s="517">
        <f t="shared" si="278"/>
        <v>0</v>
      </c>
      <c r="MM45" s="510" t="str">
        <f t="shared" si="279"/>
        <v/>
      </c>
      <c r="MN45" s="522" t="str">
        <f t="shared" si="408"/>
        <v/>
      </c>
      <c r="MO45" s="510" t="str">
        <f t="shared" si="280"/>
        <v/>
      </c>
      <c r="MP45" s="517">
        <f t="shared" si="281"/>
        <v>0</v>
      </c>
      <c r="MQ45" s="510" t="str">
        <f t="shared" si="282"/>
        <v/>
      </c>
      <c r="MR45" s="522" t="str">
        <f t="shared" si="409"/>
        <v/>
      </c>
      <c r="MS45" s="510" t="str">
        <f t="shared" si="283"/>
        <v/>
      </c>
      <c r="MT45" s="517">
        <f t="shared" si="284"/>
        <v>0</v>
      </c>
      <c r="MU45" s="510" t="str">
        <f t="shared" si="285"/>
        <v/>
      </c>
      <c r="MV45" s="522" t="str">
        <f t="shared" si="410"/>
        <v/>
      </c>
      <c r="MW45" s="510" t="str">
        <f t="shared" si="286"/>
        <v/>
      </c>
      <c r="MX45" s="517">
        <f t="shared" si="287"/>
        <v>0</v>
      </c>
      <c r="MY45" s="510" t="str">
        <f t="shared" si="288"/>
        <v/>
      </c>
      <c r="MZ45" s="522" t="str">
        <f t="shared" si="411"/>
        <v/>
      </c>
      <c r="NA45" s="510" t="str">
        <f t="shared" si="289"/>
        <v/>
      </c>
      <c r="NB45" s="517">
        <f t="shared" si="290"/>
        <v>0</v>
      </c>
      <c r="NC45" s="510" t="str">
        <f t="shared" si="291"/>
        <v/>
      </c>
      <c r="ND45" s="522" t="str">
        <f t="shared" si="412"/>
        <v/>
      </c>
      <c r="NE45" s="510" t="str">
        <f t="shared" si="292"/>
        <v/>
      </c>
      <c r="NF45" s="517">
        <f t="shared" si="293"/>
        <v>0</v>
      </c>
      <c r="NG45" s="510" t="str">
        <f t="shared" si="294"/>
        <v/>
      </c>
      <c r="NH45" s="522" t="str">
        <f t="shared" si="413"/>
        <v/>
      </c>
      <c r="NI45" s="510" t="str">
        <f t="shared" si="295"/>
        <v/>
      </c>
      <c r="NJ45" s="517">
        <f t="shared" si="296"/>
        <v>0</v>
      </c>
      <c r="NK45" s="510" t="str">
        <f t="shared" si="297"/>
        <v/>
      </c>
      <c r="NL45" s="522" t="str">
        <f t="shared" si="414"/>
        <v/>
      </c>
      <c r="NM45" s="510" t="str">
        <f t="shared" si="298"/>
        <v/>
      </c>
      <c r="NN45" s="517">
        <f t="shared" si="299"/>
        <v>0</v>
      </c>
      <c r="NO45" s="510" t="str">
        <f t="shared" si="300"/>
        <v/>
      </c>
      <c r="NP45" s="522" t="str">
        <f t="shared" si="415"/>
        <v/>
      </c>
      <c r="NQ45" s="510" t="str">
        <f t="shared" si="301"/>
        <v/>
      </c>
      <c r="NR45" s="517">
        <f t="shared" si="302"/>
        <v>0</v>
      </c>
      <c r="NS45" s="510" t="str">
        <f t="shared" si="303"/>
        <v/>
      </c>
      <c r="NT45" s="522" t="str">
        <f t="shared" si="416"/>
        <v/>
      </c>
      <c r="NU45" s="510" t="str">
        <f t="shared" si="304"/>
        <v/>
      </c>
      <c r="NV45" s="517">
        <f t="shared" si="305"/>
        <v>0</v>
      </c>
      <c r="NW45" s="510" t="str">
        <f t="shared" si="306"/>
        <v/>
      </c>
      <c r="NX45" s="522" t="str">
        <f t="shared" si="417"/>
        <v/>
      </c>
      <c r="NY45" s="510" t="str">
        <f t="shared" si="307"/>
        <v/>
      </c>
      <c r="NZ45" s="517">
        <f t="shared" si="308"/>
        <v>0</v>
      </c>
      <c r="OA45" s="510" t="str">
        <f t="shared" si="309"/>
        <v/>
      </c>
      <c r="OB45" s="522" t="str">
        <f t="shared" si="418"/>
        <v/>
      </c>
      <c r="OC45" s="510" t="str">
        <f t="shared" si="310"/>
        <v/>
      </c>
      <c r="OD45" s="517">
        <f t="shared" si="311"/>
        <v>0</v>
      </c>
      <c r="OE45" s="510" t="str">
        <f t="shared" si="312"/>
        <v/>
      </c>
      <c r="OF45" s="522" t="str">
        <f t="shared" si="419"/>
        <v/>
      </c>
      <c r="OG45" s="510" t="str">
        <f t="shared" si="313"/>
        <v/>
      </c>
      <c r="OH45" s="517">
        <f t="shared" si="314"/>
        <v>0</v>
      </c>
      <c r="OI45" s="510" t="str">
        <f t="shared" si="315"/>
        <v/>
      </c>
      <c r="OJ45" s="522" t="str">
        <f t="shared" si="420"/>
        <v/>
      </c>
      <c r="OK45" s="510" t="str">
        <f t="shared" si="316"/>
        <v/>
      </c>
      <c r="OL45" s="517">
        <f t="shared" si="317"/>
        <v>0</v>
      </c>
      <c r="OM45" s="510" t="str">
        <f t="shared" si="318"/>
        <v/>
      </c>
      <c r="ON45" s="522" t="str">
        <f t="shared" si="421"/>
        <v/>
      </c>
      <c r="OO45" s="510" t="str">
        <f t="shared" si="319"/>
        <v/>
      </c>
      <c r="OP45" s="517">
        <f t="shared" si="320"/>
        <v>0</v>
      </c>
      <c r="OQ45" s="510" t="str">
        <f t="shared" si="321"/>
        <v/>
      </c>
      <c r="OR45" s="522" t="str">
        <f t="shared" si="422"/>
        <v/>
      </c>
      <c r="OS45" s="510" t="str">
        <f t="shared" si="322"/>
        <v/>
      </c>
      <c r="OT45" s="517">
        <f t="shared" si="323"/>
        <v>0</v>
      </c>
      <c r="OU45" s="510" t="str">
        <f t="shared" si="324"/>
        <v/>
      </c>
      <c r="OV45" s="522" t="str">
        <f t="shared" si="423"/>
        <v/>
      </c>
      <c r="OW45" s="510" t="str">
        <f t="shared" si="325"/>
        <v/>
      </c>
      <c r="OX45" s="517">
        <f t="shared" si="326"/>
        <v>0</v>
      </c>
      <c r="OY45" s="510" t="str">
        <f t="shared" si="327"/>
        <v/>
      </c>
      <c r="OZ45" s="522" t="str">
        <f t="shared" si="424"/>
        <v/>
      </c>
      <c r="PA45" s="510" t="str">
        <f t="shared" si="328"/>
        <v/>
      </c>
      <c r="PB45" s="517">
        <f t="shared" si="329"/>
        <v>0</v>
      </c>
      <c r="PC45" s="510" t="str">
        <f t="shared" si="330"/>
        <v/>
      </c>
      <c r="PD45" s="522" t="str">
        <f t="shared" si="425"/>
        <v/>
      </c>
      <c r="PE45" s="510" t="str">
        <f t="shared" si="331"/>
        <v/>
      </c>
      <c r="PF45" s="517">
        <f t="shared" si="332"/>
        <v>0</v>
      </c>
      <c r="PG45" s="510" t="str">
        <f t="shared" si="333"/>
        <v/>
      </c>
      <c r="PH45" s="522" t="str">
        <f t="shared" si="426"/>
        <v/>
      </c>
      <c r="PI45" s="510" t="str">
        <f t="shared" si="334"/>
        <v/>
      </c>
      <c r="PJ45" s="517">
        <f t="shared" si="335"/>
        <v>0</v>
      </c>
      <c r="PK45" s="510" t="str">
        <f t="shared" si="336"/>
        <v/>
      </c>
      <c r="PL45" s="522" t="str">
        <f t="shared" si="427"/>
        <v/>
      </c>
      <c r="PM45" s="510" t="str">
        <f t="shared" si="337"/>
        <v/>
      </c>
      <c r="PN45" s="517">
        <f t="shared" si="338"/>
        <v>0</v>
      </c>
      <c r="PO45" s="510" t="str">
        <f t="shared" si="339"/>
        <v/>
      </c>
      <c r="PP45" s="522" t="str">
        <f t="shared" si="428"/>
        <v/>
      </c>
      <c r="PQ45" s="510" t="str">
        <f t="shared" si="340"/>
        <v/>
      </c>
      <c r="PR45" s="517">
        <f t="shared" si="341"/>
        <v>0</v>
      </c>
      <c r="PS45" s="510" t="str">
        <f t="shared" si="342"/>
        <v/>
      </c>
      <c r="PT45" s="522" t="str">
        <f t="shared" si="429"/>
        <v/>
      </c>
      <c r="PU45" s="510" t="str">
        <f t="shared" si="343"/>
        <v/>
      </c>
      <c r="PV45" s="517">
        <f t="shared" si="344"/>
        <v>0</v>
      </c>
      <c r="PW45" s="510" t="str">
        <f t="shared" si="345"/>
        <v/>
      </c>
      <c r="PX45" s="522" t="str">
        <f t="shared" si="430"/>
        <v/>
      </c>
      <c r="PY45" s="510" t="str">
        <f t="shared" si="346"/>
        <v/>
      </c>
      <c r="PZ45" s="517">
        <f t="shared" si="347"/>
        <v>0</v>
      </c>
      <c r="QA45" s="510" t="str">
        <f t="shared" si="348"/>
        <v/>
      </c>
      <c r="QB45" s="522" t="str">
        <f t="shared" si="431"/>
        <v/>
      </c>
      <c r="QC45" s="510" t="str">
        <f t="shared" si="349"/>
        <v/>
      </c>
      <c r="QD45" s="517">
        <f t="shared" si="350"/>
        <v>0</v>
      </c>
      <c r="QE45" s="510" t="str">
        <f t="shared" si="351"/>
        <v/>
      </c>
      <c r="QF45" s="522" t="str">
        <f t="shared" si="432"/>
        <v/>
      </c>
      <c r="QG45" s="510" t="str">
        <f t="shared" si="352"/>
        <v/>
      </c>
      <c r="QH45" s="517">
        <f t="shared" si="353"/>
        <v>0</v>
      </c>
    </row>
    <row r="46" spans="1:450" s="3" customFormat="1" ht="18" customHeight="1" thickTop="1" thickBot="1" x14ac:dyDescent="0.35">
      <c r="A46" s="344" t="str">
        <f t="shared" si="8"/>
        <v/>
      </c>
      <c r="B46" s="237" t="str">
        <f t="shared" si="9"/>
        <v/>
      </c>
      <c r="C46" s="307">
        <f t="shared" si="10"/>
        <v>0</v>
      </c>
      <c r="D46" s="307">
        <f t="shared" si="11"/>
        <v>0</v>
      </c>
      <c r="E46" s="287" t="str">
        <f>IF(B46="","",SUM(B$27:B46))</f>
        <v/>
      </c>
      <c r="F46" s="502"/>
      <c r="G46" s="503"/>
      <c r="H46" s="677"/>
      <c r="I46" s="678"/>
      <c r="J46" s="681"/>
      <c r="K46" s="680"/>
      <c r="L46" s="1052" t="str">
        <f>IF('Quadro 2'!G32="","",'Quadro 2'!G32)</f>
        <v/>
      </c>
      <c r="M46" s="1053" t="str">
        <f t="shared" si="94"/>
        <v/>
      </c>
      <c r="N46" s="1054" t="str">
        <f t="shared" si="12"/>
        <v/>
      </c>
      <c r="O46" s="1055"/>
      <c r="P46" s="1056" t="str">
        <f t="shared" si="95"/>
        <v/>
      </c>
      <c r="Q46" s="1057" t="str">
        <f t="shared" si="96"/>
        <v/>
      </c>
      <c r="R46" s="1058" t="str">
        <f t="shared" si="97"/>
        <v/>
      </c>
      <c r="S46" s="505" t="str">
        <f t="shared" si="98"/>
        <v/>
      </c>
      <c r="T46" s="75" t="str">
        <f t="shared" si="13"/>
        <v/>
      </c>
      <c r="U46" s="940"/>
      <c r="V46" s="217" t="str">
        <f t="shared" si="99"/>
        <v/>
      </c>
      <c r="W46" s="217" t="str">
        <f t="shared" si="100"/>
        <v/>
      </c>
      <c r="X46" s="217" t="str">
        <f t="shared" si="101"/>
        <v/>
      </c>
      <c r="Y46" s="506" t="str">
        <f>IF(OR(N46="",N46=0),"",IF(MAX(V46,W46,X46)&gt;'Quadro 1'!$G$23,'Quadro 1'!$G$23,IF(V46&lt;'Quadro 1'!$G$12,'Quadro 1'!$G$12,MIN(Z46,AA46))))</f>
        <v/>
      </c>
      <c r="Z46" s="507">
        <f>IF(MAX(V46,W46,X46)&lt;='Quadro 1'!$G$12,'Quadro 1'!$G$12,IF(MAX(V46,W46,X46)&lt;='Quadro 1'!$G$13,'Quadro 1'!$G$13,IF(MAX(V46,W46,X46)&lt;='Quadro 1'!$G$14,'Quadro 1'!$G$14,IF(MAX(V46,W46,X46)&lt;='Quadro 1'!$G$15,'Quadro 1'!$G$15,IF(MAX(V46,W46,X46)&lt;='Quadro 1'!$G$16,'Quadro 1'!$G$16,IF(MAX(V46,W46,X46)&lt;='Quadro 1'!$G$17,'Quadro 1'!$G$17,""))))))</f>
        <v>27.3</v>
      </c>
      <c r="AA46" s="508">
        <f>IF(MAX(V46,W46,X46)&lt;='Quadro 1'!$G$18,'Quadro 1'!$G$18,IF(MAX(V46,W46,X46)&lt;='Quadro 1'!$G$19,'Quadro 1'!$G$19,IF(MAX(V46,W46,X46)&lt;='Quadro 1'!$G$20,'Quadro 1'!$G$20,IF(MAX(V46,W46,X46)&lt;='Quadro 1'!$G$21,'Quadro 1'!$G$21,IF(MAX(V46,W46,X46)&lt;='Quadro 1'!$G$22,'Quadro 1'!$G$22,IF(MAX(V46,W46,X46)&lt;='Quadro 1'!$G$23,'Quadro 1'!$G$23,'Quadro 1'!$G$23))))))</f>
        <v>105.3</v>
      </c>
      <c r="AB46" s="509" t="str">
        <f>IF(Y46="","",LOOKUP(Y46,'Quadro 1'!$G$9:$G$23,'Quadro 1'!$H$9:$H$23))</f>
        <v/>
      </c>
      <c r="AC46" s="1170" t="str">
        <f>IF(Y46="","",LOOKUP(Y46,'Quadro 1'!$G$9:$G$23,'Quadro 1'!$D$9:$D$23))</f>
        <v/>
      </c>
      <c r="AD46" s="1171" t="str">
        <f>IF(Y46="","",LOOKUP(Y46,'Quadro 1'!$G$9:$G$23,'Quadro 1'!$E$9:$E$23))</f>
        <v/>
      </c>
      <c r="AE46" s="1059" t="str">
        <f>IF($G46="","",IF(BG46="",AV46,BG46))</f>
        <v/>
      </c>
      <c r="AF46" s="1061" t="str">
        <f t="shared" si="14"/>
        <v/>
      </c>
      <c r="AG46" s="1147" t="str">
        <f t="shared" si="15"/>
        <v/>
      </c>
      <c r="AH46" s="1150" t="str">
        <f t="shared" si="103"/>
        <v/>
      </c>
      <c r="AI46" s="1151" t="str">
        <f t="shared" si="354"/>
        <v/>
      </c>
      <c r="AJ46" s="1055" t="str">
        <f t="shared" si="16"/>
        <v/>
      </c>
      <c r="AK46" s="1064" t="str">
        <f t="shared" si="355"/>
        <v/>
      </c>
      <c r="AL46" s="1190" t="str">
        <f t="shared" si="104"/>
        <v/>
      </c>
      <c r="AM46" s="1191"/>
      <c r="AN46" s="1065" t="str">
        <f t="shared" si="105"/>
        <v/>
      </c>
      <c r="AO46" s="1192" t="str">
        <f t="shared" si="17"/>
        <v/>
      </c>
      <c r="AP46" s="1192"/>
      <c r="AQ46" s="1193"/>
      <c r="AR46" s="901"/>
      <c r="AS46" s="2"/>
      <c r="AT46" s="602">
        <f>IF(OR(AND(F46="",OR(G46&lt;&gt;"",H46&lt;&gt;"",J46&lt;&gt;"")),AND(G46="",F46&lt;&gt;"",H46&lt;&gt;""),H46&gt;$R$13,I46&gt;$R$13,AND(J46&lt;&gt;"",H46="",I46=""),AND(J46="",OR(H46&lt;&gt;"",I46&lt;&gt;""))),100,IF(AND(AJ46&lt;&gt;"",OR(AE46="",AF46="")),10000,IF(AND(OR(AL46="",AL46="Não aplicável",AL46="Conforme"),OR(AO46="",AO46="Conforme")),0,1)))</f>
        <v>0</v>
      </c>
      <c r="AU46" s="243" t="str">
        <f t="shared" si="356"/>
        <v/>
      </c>
      <c r="AV46" s="92" t="str">
        <f t="shared" si="19"/>
        <v/>
      </c>
      <c r="AW46" s="92" t="str">
        <f t="shared" si="20"/>
        <v/>
      </c>
      <c r="AX46" s="92" t="str">
        <f t="shared" si="21"/>
        <v/>
      </c>
      <c r="AY46" s="532" t="str">
        <f t="shared" si="22"/>
        <v/>
      </c>
      <c r="AZ46" s="532" t="str">
        <f t="shared" si="23"/>
        <v/>
      </c>
      <c r="BA46" s="510" t="str">
        <f t="shared" si="24"/>
        <v/>
      </c>
      <c r="BB46" s="603" t="str">
        <f t="shared" si="25"/>
        <v/>
      </c>
      <c r="BC46" s="1060" t="str">
        <f t="shared" si="26"/>
        <v/>
      </c>
      <c r="BD46" s="596" t="str">
        <f t="shared" si="106"/>
        <v/>
      </c>
      <c r="BE46" s="597" t="str">
        <f>IF(OR(G46="",G46=0),"",G46)</f>
        <v/>
      </c>
      <c r="BF46" s="600" t="str">
        <f t="shared" si="27"/>
        <v/>
      </c>
      <c r="BG46" s="87" t="str">
        <f t="shared" si="433"/>
        <v/>
      </c>
      <c r="BH46" s="88" t="str">
        <f t="shared" si="28"/>
        <v/>
      </c>
      <c r="BI46" s="89">
        <f t="shared" si="29"/>
        <v>0</v>
      </c>
      <c r="BJ46" s="510" t="str">
        <f t="shared" si="357"/>
        <v/>
      </c>
      <c r="BK46" s="532">
        <f t="shared" si="30"/>
        <v>0</v>
      </c>
      <c r="BL46" s="91">
        <f t="shared" si="108"/>
        <v>0</v>
      </c>
      <c r="BM46" s="91" t="str">
        <f t="shared" si="31"/>
        <v/>
      </c>
      <c r="BN46" s="91" t="str">
        <f t="shared" si="32"/>
        <v/>
      </c>
      <c r="BO46" s="91" t="str">
        <f t="shared" si="33"/>
        <v/>
      </c>
      <c r="BP46" s="91" t="str">
        <f t="shared" si="34"/>
        <v/>
      </c>
      <c r="BQ46" s="91" t="str">
        <f t="shared" si="35"/>
        <v/>
      </c>
      <c r="BR46" s="91" t="str">
        <f t="shared" si="36"/>
        <v/>
      </c>
      <c r="BS46" s="91" t="str">
        <f t="shared" si="37"/>
        <v/>
      </c>
      <c r="BT46" s="91" t="str">
        <f t="shared" si="38"/>
        <v/>
      </c>
      <c r="BU46" s="91" t="str">
        <f t="shared" si="39"/>
        <v/>
      </c>
      <c r="BV46" s="91" t="str">
        <f t="shared" si="40"/>
        <v/>
      </c>
      <c r="BW46" s="91" t="str">
        <f t="shared" si="41"/>
        <v/>
      </c>
      <c r="BX46" s="91" t="str">
        <f t="shared" si="42"/>
        <v/>
      </c>
      <c r="BY46" s="91" t="str">
        <f t="shared" si="43"/>
        <v/>
      </c>
      <c r="BZ46" s="91" t="str">
        <f t="shared" si="44"/>
        <v/>
      </c>
      <c r="CA46" s="91" t="str">
        <f t="shared" si="45"/>
        <v/>
      </c>
      <c r="CB46" s="91" t="str">
        <f t="shared" si="46"/>
        <v/>
      </c>
      <c r="CC46" s="91" t="str">
        <f t="shared" si="47"/>
        <v/>
      </c>
      <c r="CD46" s="91" t="str">
        <f t="shared" si="48"/>
        <v/>
      </c>
      <c r="CE46" s="91" t="str">
        <f t="shared" si="49"/>
        <v/>
      </c>
      <c r="CF46" s="91" t="str">
        <f t="shared" si="50"/>
        <v/>
      </c>
      <c r="CG46" s="91" t="str">
        <f t="shared" si="109"/>
        <v/>
      </c>
      <c r="CH46" s="91" t="str">
        <f t="shared" si="110"/>
        <v/>
      </c>
      <c r="CI46" s="91" t="str">
        <f t="shared" si="111"/>
        <v/>
      </c>
      <c r="CJ46" s="91" t="str">
        <f t="shared" si="112"/>
        <v/>
      </c>
      <c r="CK46" s="91" t="str">
        <f t="shared" si="113"/>
        <v/>
      </c>
      <c r="CL46" s="91" t="str">
        <f t="shared" si="114"/>
        <v/>
      </c>
      <c r="CM46" s="91" t="str">
        <f t="shared" si="115"/>
        <v/>
      </c>
      <c r="CN46" s="91" t="str">
        <f t="shared" si="116"/>
        <v/>
      </c>
      <c r="CO46" s="91" t="str">
        <f t="shared" si="117"/>
        <v/>
      </c>
      <c r="CP46" s="91" t="str">
        <f t="shared" si="118"/>
        <v/>
      </c>
      <c r="CQ46" s="91" t="str">
        <f t="shared" si="119"/>
        <v/>
      </c>
      <c r="CR46" s="91" t="str">
        <f t="shared" si="120"/>
        <v/>
      </c>
      <c r="CS46" s="91" t="str">
        <f t="shared" si="121"/>
        <v/>
      </c>
      <c r="CT46" s="91" t="str">
        <f t="shared" si="122"/>
        <v/>
      </c>
      <c r="CU46" s="91" t="str">
        <f t="shared" si="123"/>
        <v/>
      </c>
      <c r="CV46" s="91" t="str">
        <f t="shared" si="124"/>
        <v/>
      </c>
      <c r="CW46" s="91" t="str">
        <f t="shared" si="125"/>
        <v/>
      </c>
      <c r="CX46" s="91" t="str">
        <f t="shared" si="126"/>
        <v/>
      </c>
      <c r="CY46" s="91" t="str">
        <f t="shared" si="127"/>
        <v/>
      </c>
      <c r="CZ46" s="91" t="str">
        <f t="shared" si="128"/>
        <v/>
      </c>
      <c r="DA46" s="91" t="str">
        <f t="shared" si="129"/>
        <v/>
      </c>
      <c r="DB46" s="91" t="str">
        <f t="shared" si="130"/>
        <v/>
      </c>
      <c r="DC46" s="91" t="str">
        <f t="shared" si="131"/>
        <v/>
      </c>
      <c r="DD46" s="91" t="str">
        <f t="shared" si="132"/>
        <v/>
      </c>
      <c r="DE46" s="91" t="str">
        <f t="shared" si="133"/>
        <v/>
      </c>
      <c r="DF46" s="91" t="str">
        <f t="shared" si="134"/>
        <v/>
      </c>
      <c r="DG46" s="91" t="str">
        <f t="shared" si="135"/>
        <v/>
      </c>
      <c r="DH46" s="91" t="str">
        <f t="shared" si="136"/>
        <v/>
      </c>
      <c r="DI46" s="91" t="str">
        <f t="shared" si="137"/>
        <v/>
      </c>
      <c r="DJ46" s="91" t="str">
        <f t="shared" si="138"/>
        <v/>
      </c>
      <c r="DK46" s="91" t="str">
        <f t="shared" si="139"/>
        <v/>
      </c>
      <c r="DL46" s="91" t="str">
        <f t="shared" si="140"/>
        <v/>
      </c>
      <c r="DM46" s="91" t="str">
        <f t="shared" si="141"/>
        <v/>
      </c>
      <c r="DN46" s="91" t="str">
        <f t="shared" si="142"/>
        <v/>
      </c>
      <c r="DO46" s="91" t="str">
        <f t="shared" si="143"/>
        <v/>
      </c>
      <c r="DP46" s="91" t="str">
        <f t="shared" si="144"/>
        <v/>
      </c>
      <c r="DQ46" s="91" t="str">
        <f t="shared" si="145"/>
        <v/>
      </c>
      <c r="DR46" s="91" t="str">
        <f t="shared" si="146"/>
        <v/>
      </c>
      <c r="DS46" s="91" t="str">
        <f t="shared" si="147"/>
        <v/>
      </c>
      <c r="DT46" s="91" t="str">
        <f t="shared" si="148"/>
        <v/>
      </c>
      <c r="DU46" s="236" t="str">
        <f>IF(OR(H46="",H46=0),"",H46)</f>
        <v/>
      </c>
      <c r="DV46" s="662" t="str">
        <f t="shared" si="150"/>
        <v>0</v>
      </c>
      <c r="DW46" s="659">
        <f t="shared" si="151"/>
        <v>0</v>
      </c>
      <c r="DX46" s="664" t="str">
        <f t="shared" si="358"/>
        <v>NA</v>
      </c>
      <c r="DY46" s="236" t="str">
        <f t="shared" si="359"/>
        <v/>
      </c>
      <c r="DZ46" s="236" t="str">
        <f t="shared" si="360"/>
        <v/>
      </c>
      <c r="EA46" s="674" t="str">
        <f t="shared" si="152"/>
        <v/>
      </c>
      <c r="EB46" s="594">
        <v>20</v>
      </c>
      <c r="EC46" s="816" t="str">
        <f t="shared" si="361"/>
        <v/>
      </c>
      <c r="ED46" s="817" t="str">
        <f t="shared" si="362"/>
        <v/>
      </c>
      <c r="EE46" s="818" t="str">
        <f t="shared" si="153"/>
        <v/>
      </c>
      <c r="EF46" s="819" t="str">
        <f t="shared" si="51"/>
        <v/>
      </c>
      <c r="EG46" s="595" t="str">
        <f t="shared" si="154"/>
        <v/>
      </c>
      <c r="EH46" s="595" t="str">
        <f t="shared" si="155"/>
        <v/>
      </c>
      <c r="EI46" s="651" t="str">
        <f t="shared" si="363"/>
        <v/>
      </c>
      <c r="EJ46" s="528" t="str">
        <f t="shared" si="156"/>
        <v/>
      </c>
      <c r="EK46" s="236" t="str">
        <f t="shared" si="364"/>
        <v/>
      </c>
      <c r="EL46" s="528" t="str">
        <f t="shared" si="157"/>
        <v/>
      </c>
      <c r="EM46" s="771" t="str">
        <f t="shared" si="158"/>
        <v/>
      </c>
      <c r="EN46" s="90" t="str">
        <f t="shared" si="159"/>
        <v/>
      </c>
      <c r="EO46" s="90" t="str">
        <f t="shared" si="160"/>
        <v/>
      </c>
      <c r="EP46" s="90" t="str">
        <f t="shared" si="161"/>
        <v/>
      </c>
      <c r="EQ46" s="90" t="str">
        <f t="shared" si="162"/>
        <v/>
      </c>
      <c r="ER46" s="90" t="str">
        <f t="shared" si="163"/>
        <v/>
      </c>
      <c r="ES46" s="90" t="str">
        <f t="shared" si="164"/>
        <v/>
      </c>
      <c r="ET46" s="90" t="str">
        <f t="shared" si="165"/>
        <v/>
      </c>
      <c r="EU46" s="90" t="str">
        <f t="shared" si="166"/>
        <v/>
      </c>
      <c r="EV46" s="90" t="str">
        <f t="shared" si="167"/>
        <v/>
      </c>
      <c r="EW46" s="90" t="str">
        <f t="shared" si="168"/>
        <v/>
      </c>
      <c r="EX46" s="90" t="str">
        <f t="shared" si="169"/>
        <v/>
      </c>
      <c r="EY46" s="90" t="str">
        <f t="shared" si="170"/>
        <v/>
      </c>
      <c r="EZ46" s="90" t="str">
        <f t="shared" si="171"/>
        <v/>
      </c>
      <c r="FA46" s="90" t="str">
        <f t="shared" si="172"/>
        <v/>
      </c>
      <c r="FB46" s="90" t="str">
        <f t="shared" si="173"/>
        <v/>
      </c>
      <c r="FC46" s="90" t="str">
        <f t="shared" si="174"/>
        <v/>
      </c>
      <c r="FD46" s="90" t="str">
        <f t="shared" si="175"/>
        <v/>
      </c>
      <c r="FE46" s="90" t="str">
        <f t="shared" si="176"/>
        <v/>
      </c>
      <c r="FF46" s="90" t="str">
        <f t="shared" si="177"/>
        <v/>
      </c>
      <c r="FG46" s="90" t="str">
        <f t="shared" si="52"/>
        <v/>
      </c>
      <c r="FH46" s="90" t="str">
        <f t="shared" si="53"/>
        <v/>
      </c>
      <c r="FI46" s="90" t="str">
        <f t="shared" si="54"/>
        <v/>
      </c>
      <c r="FJ46" s="90" t="str">
        <f t="shared" si="55"/>
        <v/>
      </c>
      <c r="FK46" s="90" t="str">
        <f t="shared" si="56"/>
        <v/>
      </c>
      <c r="FL46" s="90" t="str">
        <f t="shared" si="57"/>
        <v/>
      </c>
      <c r="FM46" s="90" t="str">
        <f t="shared" si="58"/>
        <v/>
      </c>
      <c r="FN46" s="90" t="str">
        <f t="shared" si="59"/>
        <v/>
      </c>
      <c r="FO46" s="90" t="str">
        <f t="shared" si="60"/>
        <v/>
      </c>
      <c r="FP46" s="90" t="str">
        <f t="shared" si="61"/>
        <v/>
      </c>
      <c r="FQ46" s="90" t="str">
        <f t="shared" si="62"/>
        <v/>
      </c>
      <c r="FR46" s="90" t="str">
        <f t="shared" si="63"/>
        <v/>
      </c>
      <c r="FS46" s="90" t="str">
        <f t="shared" si="64"/>
        <v/>
      </c>
      <c r="FT46" s="90" t="str">
        <f t="shared" si="65"/>
        <v/>
      </c>
      <c r="FU46" s="90" t="str">
        <f t="shared" si="66"/>
        <v/>
      </c>
      <c r="FV46" s="90" t="str">
        <f t="shared" si="67"/>
        <v/>
      </c>
      <c r="FW46" s="90" t="str">
        <f t="shared" si="68"/>
        <v/>
      </c>
      <c r="FX46" s="90" t="str">
        <f t="shared" si="69"/>
        <v/>
      </c>
      <c r="FY46" s="90" t="str">
        <f t="shared" si="70"/>
        <v/>
      </c>
      <c r="FZ46" s="90" t="str">
        <f t="shared" si="71"/>
        <v/>
      </c>
      <c r="GA46" s="90" t="str">
        <f t="shared" si="72"/>
        <v/>
      </c>
      <c r="GB46" s="90" t="str">
        <f t="shared" si="73"/>
        <v/>
      </c>
      <c r="GC46" s="90" t="str">
        <f t="shared" si="74"/>
        <v/>
      </c>
      <c r="GD46" s="90" t="str">
        <f t="shared" si="75"/>
        <v/>
      </c>
      <c r="GE46" s="90" t="str">
        <f t="shared" si="76"/>
        <v/>
      </c>
      <c r="GF46" s="90" t="str">
        <f t="shared" si="77"/>
        <v/>
      </c>
      <c r="GG46" s="90" t="str">
        <f t="shared" si="78"/>
        <v/>
      </c>
      <c r="GH46" s="90" t="str">
        <f t="shared" si="79"/>
        <v/>
      </c>
      <c r="GI46" s="90" t="str">
        <f t="shared" si="80"/>
        <v/>
      </c>
      <c r="GJ46" s="90" t="str">
        <f t="shared" si="81"/>
        <v/>
      </c>
      <c r="GK46" s="90" t="str">
        <f t="shared" si="82"/>
        <v/>
      </c>
      <c r="GL46" s="90" t="str">
        <f t="shared" si="83"/>
        <v/>
      </c>
      <c r="GM46" s="90" t="str">
        <f t="shared" si="84"/>
        <v/>
      </c>
      <c r="GN46" s="90" t="str">
        <f t="shared" si="85"/>
        <v/>
      </c>
      <c r="GO46" s="90" t="str">
        <f t="shared" si="86"/>
        <v/>
      </c>
      <c r="GP46" s="90" t="str">
        <f t="shared" si="87"/>
        <v/>
      </c>
      <c r="GQ46" s="90" t="str">
        <f t="shared" si="88"/>
        <v/>
      </c>
      <c r="GR46" s="90" t="str">
        <f t="shared" si="89"/>
        <v/>
      </c>
      <c r="GS46" s="90" t="str">
        <f t="shared" si="90"/>
        <v/>
      </c>
      <c r="GT46" s="90" t="str">
        <f t="shared" si="91"/>
        <v/>
      </c>
      <c r="GU46" s="594">
        <v>20</v>
      </c>
      <c r="GV46" s="137" t="str">
        <f t="shared" si="435"/>
        <v/>
      </c>
      <c r="GW46" s="138" t="str">
        <f t="shared" si="436"/>
        <v/>
      </c>
      <c r="GX46" s="81" t="str">
        <f t="shared" si="438"/>
        <v/>
      </c>
      <c r="GY46" s="138" t="str">
        <f t="shared" si="439"/>
        <v/>
      </c>
      <c r="GZ46" s="15">
        <f t="shared" si="369"/>
        <v>0</v>
      </c>
      <c r="HA46" s="81" t="str">
        <f t="shared" si="370"/>
        <v/>
      </c>
      <c r="HB46" s="127" t="str">
        <f t="shared" si="437"/>
        <v/>
      </c>
      <c r="HC46" s="15">
        <f t="shared" si="178"/>
        <v>0</v>
      </c>
      <c r="HD46" s="583">
        <f t="shared" si="434"/>
        <v>0</v>
      </c>
      <c r="HE46" s="578">
        <f t="shared" si="92"/>
        <v>0</v>
      </c>
      <c r="HF46" s="568">
        <f t="shared" si="93"/>
        <v>0</v>
      </c>
      <c r="HG46" s="16">
        <f t="shared" si="179"/>
        <v>0</v>
      </c>
      <c r="HH46" s="17" t="str">
        <f t="shared" si="372"/>
        <v/>
      </c>
      <c r="HI46" s="510" t="str">
        <f t="shared" si="373"/>
        <v/>
      </c>
      <c r="HJ46" s="517">
        <f t="shared" si="374"/>
        <v>0</v>
      </c>
      <c r="HK46" s="510" t="str">
        <f t="shared" si="180"/>
        <v/>
      </c>
      <c r="HL46" s="522" t="str">
        <f t="shared" si="375"/>
        <v/>
      </c>
      <c r="HM46" s="510" t="str">
        <f t="shared" si="181"/>
        <v/>
      </c>
      <c r="HN46" s="517">
        <f t="shared" si="182"/>
        <v>0</v>
      </c>
      <c r="HO46" s="510" t="str">
        <f t="shared" si="183"/>
        <v/>
      </c>
      <c r="HP46" s="522" t="str">
        <f t="shared" si="376"/>
        <v/>
      </c>
      <c r="HQ46" s="510" t="str">
        <f t="shared" si="184"/>
        <v/>
      </c>
      <c r="HR46" s="517">
        <f t="shared" si="185"/>
        <v>0</v>
      </c>
      <c r="HS46" s="510" t="str">
        <f t="shared" si="186"/>
        <v/>
      </c>
      <c r="HT46" s="522" t="str">
        <f t="shared" si="377"/>
        <v/>
      </c>
      <c r="HU46" s="510" t="str">
        <f t="shared" si="187"/>
        <v/>
      </c>
      <c r="HV46" s="517">
        <f t="shared" si="188"/>
        <v>0</v>
      </c>
      <c r="HW46" s="510" t="str">
        <f t="shared" si="189"/>
        <v/>
      </c>
      <c r="HX46" s="522" t="str">
        <f t="shared" si="378"/>
        <v/>
      </c>
      <c r="HY46" s="510" t="str">
        <f t="shared" si="190"/>
        <v/>
      </c>
      <c r="HZ46" s="517">
        <f t="shared" si="191"/>
        <v>0</v>
      </c>
      <c r="IA46" s="510" t="str">
        <f t="shared" si="192"/>
        <v/>
      </c>
      <c r="IB46" s="522" t="str">
        <f t="shared" si="379"/>
        <v/>
      </c>
      <c r="IC46" s="510" t="str">
        <f t="shared" si="193"/>
        <v/>
      </c>
      <c r="ID46" s="517">
        <f t="shared" si="194"/>
        <v>0</v>
      </c>
      <c r="IE46" s="510" t="str">
        <f t="shared" si="195"/>
        <v/>
      </c>
      <c r="IF46" s="522" t="str">
        <f t="shared" si="380"/>
        <v/>
      </c>
      <c r="IG46" s="510" t="str">
        <f t="shared" si="196"/>
        <v/>
      </c>
      <c r="IH46" s="517">
        <f t="shared" si="197"/>
        <v>0</v>
      </c>
      <c r="II46" s="510" t="str">
        <f t="shared" si="198"/>
        <v/>
      </c>
      <c r="IJ46" s="522" t="str">
        <f t="shared" si="381"/>
        <v/>
      </c>
      <c r="IK46" s="510" t="str">
        <f t="shared" si="199"/>
        <v/>
      </c>
      <c r="IL46" s="517">
        <f t="shared" si="200"/>
        <v>0</v>
      </c>
      <c r="IM46" s="510" t="str">
        <f t="shared" si="201"/>
        <v/>
      </c>
      <c r="IN46" s="522" t="str">
        <f t="shared" si="382"/>
        <v/>
      </c>
      <c r="IO46" s="510" t="str">
        <f t="shared" si="202"/>
        <v/>
      </c>
      <c r="IP46" s="517">
        <f t="shared" si="203"/>
        <v>0</v>
      </c>
      <c r="IQ46" s="510" t="str">
        <f t="shared" si="204"/>
        <v/>
      </c>
      <c r="IR46" s="522" t="str">
        <f t="shared" si="383"/>
        <v/>
      </c>
      <c r="IS46" s="510" t="str">
        <f t="shared" si="205"/>
        <v/>
      </c>
      <c r="IT46" s="517">
        <f t="shared" si="206"/>
        <v>0</v>
      </c>
      <c r="IU46" s="510" t="str">
        <f t="shared" si="207"/>
        <v/>
      </c>
      <c r="IV46" s="522" t="str">
        <f t="shared" si="384"/>
        <v/>
      </c>
      <c r="IW46" s="510" t="str">
        <f t="shared" si="208"/>
        <v/>
      </c>
      <c r="IX46" s="517">
        <f t="shared" si="209"/>
        <v>0</v>
      </c>
      <c r="IY46" s="510" t="str">
        <f t="shared" si="210"/>
        <v/>
      </c>
      <c r="IZ46" s="522" t="str">
        <f t="shared" si="385"/>
        <v/>
      </c>
      <c r="JA46" s="510" t="str">
        <f t="shared" si="211"/>
        <v/>
      </c>
      <c r="JB46" s="517">
        <f t="shared" si="212"/>
        <v>0</v>
      </c>
      <c r="JC46" s="510" t="str">
        <f t="shared" si="213"/>
        <v/>
      </c>
      <c r="JD46" s="522" t="str">
        <f t="shared" si="386"/>
        <v/>
      </c>
      <c r="JE46" s="510" t="str">
        <f t="shared" si="214"/>
        <v/>
      </c>
      <c r="JF46" s="517">
        <f t="shared" si="215"/>
        <v>0</v>
      </c>
      <c r="JG46" s="510" t="str">
        <f t="shared" si="216"/>
        <v/>
      </c>
      <c r="JH46" s="522" t="str">
        <f t="shared" si="387"/>
        <v/>
      </c>
      <c r="JI46" s="510" t="str">
        <f t="shared" si="217"/>
        <v/>
      </c>
      <c r="JJ46" s="517">
        <f t="shared" si="218"/>
        <v>0</v>
      </c>
      <c r="JK46" s="510" t="str">
        <f t="shared" si="219"/>
        <v/>
      </c>
      <c r="JL46" s="522" t="str">
        <f t="shared" si="388"/>
        <v/>
      </c>
      <c r="JM46" s="510" t="str">
        <f t="shared" si="220"/>
        <v/>
      </c>
      <c r="JN46" s="517">
        <f t="shared" si="221"/>
        <v>0</v>
      </c>
      <c r="JO46" s="510" t="str">
        <f t="shared" si="222"/>
        <v/>
      </c>
      <c r="JP46" s="522" t="str">
        <f t="shared" si="389"/>
        <v/>
      </c>
      <c r="JQ46" s="510" t="str">
        <f t="shared" si="223"/>
        <v/>
      </c>
      <c r="JR46" s="517">
        <f t="shared" si="224"/>
        <v>0</v>
      </c>
      <c r="JS46" s="510" t="str">
        <f t="shared" si="225"/>
        <v/>
      </c>
      <c r="JT46" s="522" t="str">
        <f t="shared" si="390"/>
        <v/>
      </c>
      <c r="JU46" s="510" t="str">
        <f t="shared" si="226"/>
        <v/>
      </c>
      <c r="JV46" s="517">
        <f t="shared" si="227"/>
        <v>0</v>
      </c>
      <c r="JW46" s="510" t="str">
        <f t="shared" si="228"/>
        <v/>
      </c>
      <c r="JX46" s="522" t="str">
        <f t="shared" si="391"/>
        <v/>
      </c>
      <c r="JY46" s="510" t="str">
        <f t="shared" si="229"/>
        <v/>
      </c>
      <c r="JZ46" s="517">
        <f t="shared" si="230"/>
        <v>0</v>
      </c>
      <c r="KA46" s="510" t="str">
        <f t="shared" si="231"/>
        <v/>
      </c>
      <c r="KB46" s="522" t="str">
        <f t="shared" si="392"/>
        <v/>
      </c>
      <c r="KC46" s="510" t="str">
        <f t="shared" si="232"/>
        <v/>
      </c>
      <c r="KD46" s="517">
        <f t="shared" si="233"/>
        <v>0</v>
      </c>
      <c r="KE46" s="510" t="str">
        <f t="shared" si="234"/>
        <v/>
      </c>
      <c r="KF46" s="522" t="str">
        <f t="shared" si="393"/>
        <v/>
      </c>
      <c r="KG46" s="510" t="str">
        <f t="shared" si="235"/>
        <v/>
      </c>
      <c r="KH46" s="517">
        <f t="shared" si="236"/>
        <v>0</v>
      </c>
      <c r="KI46" s="510" t="str">
        <f t="shared" si="237"/>
        <v/>
      </c>
      <c r="KJ46" s="522" t="str">
        <f t="shared" si="394"/>
        <v/>
      </c>
      <c r="KK46" s="510" t="str">
        <f t="shared" si="238"/>
        <v/>
      </c>
      <c r="KL46" s="517">
        <f t="shared" si="239"/>
        <v>0</v>
      </c>
      <c r="KM46" s="510" t="str">
        <f t="shared" si="240"/>
        <v/>
      </c>
      <c r="KN46" s="522" t="str">
        <f t="shared" si="395"/>
        <v/>
      </c>
      <c r="KO46" s="510" t="str">
        <f t="shared" si="241"/>
        <v/>
      </c>
      <c r="KP46" s="517">
        <f t="shared" si="242"/>
        <v>0</v>
      </c>
      <c r="KQ46" s="510" t="str">
        <f t="shared" si="243"/>
        <v/>
      </c>
      <c r="KR46" s="522" t="str">
        <f t="shared" si="396"/>
        <v/>
      </c>
      <c r="KS46" s="510" t="str">
        <f t="shared" si="244"/>
        <v/>
      </c>
      <c r="KT46" s="517">
        <f t="shared" si="245"/>
        <v>0</v>
      </c>
      <c r="KU46" s="510" t="str">
        <f t="shared" si="246"/>
        <v/>
      </c>
      <c r="KV46" s="522" t="str">
        <f t="shared" si="397"/>
        <v/>
      </c>
      <c r="KW46" s="510" t="str">
        <f t="shared" si="247"/>
        <v/>
      </c>
      <c r="KX46" s="517">
        <f t="shared" si="248"/>
        <v>0</v>
      </c>
      <c r="KY46" s="510" t="str">
        <f t="shared" si="249"/>
        <v/>
      </c>
      <c r="KZ46" s="522" t="str">
        <f t="shared" si="398"/>
        <v/>
      </c>
      <c r="LA46" s="510" t="str">
        <f t="shared" si="250"/>
        <v/>
      </c>
      <c r="LB46" s="517">
        <f t="shared" si="251"/>
        <v>0</v>
      </c>
      <c r="LC46" s="510" t="str">
        <f t="shared" si="252"/>
        <v/>
      </c>
      <c r="LD46" s="522" t="str">
        <f t="shared" si="399"/>
        <v/>
      </c>
      <c r="LE46" s="510" t="str">
        <f t="shared" si="253"/>
        <v/>
      </c>
      <c r="LF46" s="517">
        <f t="shared" si="254"/>
        <v>0</v>
      </c>
      <c r="LG46" s="510" t="str">
        <f t="shared" si="255"/>
        <v/>
      </c>
      <c r="LH46" s="522" t="str">
        <f t="shared" si="400"/>
        <v/>
      </c>
      <c r="LI46" s="510" t="str">
        <f t="shared" si="256"/>
        <v/>
      </c>
      <c r="LJ46" s="517">
        <f t="shared" si="257"/>
        <v>0</v>
      </c>
      <c r="LK46" s="510" t="str">
        <f t="shared" si="258"/>
        <v/>
      </c>
      <c r="LL46" s="522" t="str">
        <f t="shared" si="401"/>
        <v/>
      </c>
      <c r="LM46" s="510" t="str">
        <f t="shared" si="259"/>
        <v/>
      </c>
      <c r="LN46" s="517">
        <f t="shared" si="260"/>
        <v>0</v>
      </c>
      <c r="LO46" s="510" t="str">
        <f t="shared" si="261"/>
        <v/>
      </c>
      <c r="LP46" s="522" t="str">
        <f t="shared" si="402"/>
        <v/>
      </c>
      <c r="LQ46" s="510" t="str">
        <f t="shared" si="262"/>
        <v/>
      </c>
      <c r="LR46" s="517">
        <f t="shared" si="263"/>
        <v>0</v>
      </c>
      <c r="LS46" s="510" t="str">
        <f t="shared" si="264"/>
        <v/>
      </c>
      <c r="LT46" s="522" t="str">
        <f t="shared" si="403"/>
        <v/>
      </c>
      <c r="LU46" s="510" t="str">
        <f t="shared" si="265"/>
        <v/>
      </c>
      <c r="LV46" s="517">
        <f t="shared" si="266"/>
        <v>0</v>
      </c>
      <c r="LW46" s="510" t="str">
        <f t="shared" si="267"/>
        <v/>
      </c>
      <c r="LX46" s="522" t="str">
        <f t="shared" si="404"/>
        <v/>
      </c>
      <c r="LY46" s="510" t="str">
        <f t="shared" si="268"/>
        <v/>
      </c>
      <c r="LZ46" s="517">
        <f t="shared" si="269"/>
        <v>0</v>
      </c>
      <c r="MA46" s="510" t="str">
        <f t="shared" si="270"/>
        <v/>
      </c>
      <c r="MB46" s="522" t="str">
        <f t="shared" si="405"/>
        <v/>
      </c>
      <c r="MC46" s="510" t="str">
        <f t="shared" si="271"/>
        <v/>
      </c>
      <c r="MD46" s="517">
        <f t="shared" si="272"/>
        <v>0</v>
      </c>
      <c r="ME46" s="510" t="str">
        <f t="shared" si="273"/>
        <v/>
      </c>
      <c r="MF46" s="522" t="str">
        <f t="shared" si="406"/>
        <v/>
      </c>
      <c r="MG46" s="510" t="str">
        <f t="shared" si="274"/>
        <v/>
      </c>
      <c r="MH46" s="517">
        <f t="shared" si="275"/>
        <v>0</v>
      </c>
      <c r="MI46" s="510" t="str">
        <f t="shared" si="276"/>
        <v/>
      </c>
      <c r="MJ46" s="522" t="str">
        <f t="shared" si="407"/>
        <v/>
      </c>
      <c r="MK46" s="510" t="str">
        <f t="shared" si="277"/>
        <v/>
      </c>
      <c r="ML46" s="517">
        <f t="shared" si="278"/>
        <v>0</v>
      </c>
      <c r="MM46" s="510" t="str">
        <f t="shared" si="279"/>
        <v/>
      </c>
      <c r="MN46" s="522" t="str">
        <f t="shared" si="408"/>
        <v/>
      </c>
      <c r="MO46" s="510" t="str">
        <f t="shared" si="280"/>
        <v/>
      </c>
      <c r="MP46" s="517">
        <f t="shared" si="281"/>
        <v>0</v>
      </c>
      <c r="MQ46" s="510" t="str">
        <f t="shared" si="282"/>
        <v/>
      </c>
      <c r="MR46" s="522" t="str">
        <f t="shared" si="409"/>
        <v/>
      </c>
      <c r="MS46" s="510" t="str">
        <f t="shared" si="283"/>
        <v/>
      </c>
      <c r="MT46" s="517">
        <f t="shared" si="284"/>
        <v>0</v>
      </c>
      <c r="MU46" s="510" t="str">
        <f t="shared" si="285"/>
        <v/>
      </c>
      <c r="MV46" s="522" t="str">
        <f t="shared" si="410"/>
        <v/>
      </c>
      <c r="MW46" s="510" t="str">
        <f t="shared" si="286"/>
        <v/>
      </c>
      <c r="MX46" s="517">
        <f t="shared" si="287"/>
        <v>0</v>
      </c>
      <c r="MY46" s="510" t="str">
        <f t="shared" si="288"/>
        <v/>
      </c>
      <c r="MZ46" s="522" t="str">
        <f t="shared" si="411"/>
        <v/>
      </c>
      <c r="NA46" s="510" t="str">
        <f t="shared" si="289"/>
        <v/>
      </c>
      <c r="NB46" s="517">
        <f t="shared" si="290"/>
        <v>0</v>
      </c>
      <c r="NC46" s="510" t="str">
        <f t="shared" si="291"/>
        <v/>
      </c>
      <c r="ND46" s="522" t="str">
        <f t="shared" si="412"/>
        <v/>
      </c>
      <c r="NE46" s="510" t="str">
        <f t="shared" si="292"/>
        <v/>
      </c>
      <c r="NF46" s="517">
        <f t="shared" si="293"/>
        <v>0</v>
      </c>
      <c r="NG46" s="510" t="str">
        <f t="shared" si="294"/>
        <v/>
      </c>
      <c r="NH46" s="522" t="str">
        <f t="shared" si="413"/>
        <v/>
      </c>
      <c r="NI46" s="510" t="str">
        <f t="shared" si="295"/>
        <v/>
      </c>
      <c r="NJ46" s="517">
        <f t="shared" si="296"/>
        <v>0</v>
      </c>
      <c r="NK46" s="510" t="str">
        <f t="shared" si="297"/>
        <v/>
      </c>
      <c r="NL46" s="522" t="str">
        <f t="shared" si="414"/>
        <v/>
      </c>
      <c r="NM46" s="510" t="str">
        <f t="shared" si="298"/>
        <v/>
      </c>
      <c r="NN46" s="517">
        <f t="shared" si="299"/>
        <v>0</v>
      </c>
      <c r="NO46" s="510" t="str">
        <f t="shared" si="300"/>
        <v/>
      </c>
      <c r="NP46" s="522" t="str">
        <f t="shared" si="415"/>
        <v/>
      </c>
      <c r="NQ46" s="510" t="str">
        <f t="shared" si="301"/>
        <v/>
      </c>
      <c r="NR46" s="517">
        <f t="shared" si="302"/>
        <v>0</v>
      </c>
      <c r="NS46" s="510" t="str">
        <f t="shared" si="303"/>
        <v/>
      </c>
      <c r="NT46" s="522" t="str">
        <f t="shared" si="416"/>
        <v/>
      </c>
      <c r="NU46" s="510" t="str">
        <f t="shared" si="304"/>
        <v/>
      </c>
      <c r="NV46" s="517">
        <f t="shared" si="305"/>
        <v>0</v>
      </c>
      <c r="NW46" s="510" t="str">
        <f t="shared" si="306"/>
        <v/>
      </c>
      <c r="NX46" s="522" t="str">
        <f t="shared" si="417"/>
        <v/>
      </c>
      <c r="NY46" s="510" t="str">
        <f t="shared" si="307"/>
        <v/>
      </c>
      <c r="NZ46" s="517">
        <f t="shared" si="308"/>
        <v>0</v>
      </c>
      <c r="OA46" s="510" t="str">
        <f t="shared" si="309"/>
        <v/>
      </c>
      <c r="OB46" s="522" t="str">
        <f t="shared" si="418"/>
        <v/>
      </c>
      <c r="OC46" s="510" t="str">
        <f t="shared" si="310"/>
        <v/>
      </c>
      <c r="OD46" s="517">
        <f t="shared" si="311"/>
        <v>0</v>
      </c>
      <c r="OE46" s="510" t="str">
        <f t="shared" si="312"/>
        <v/>
      </c>
      <c r="OF46" s="522" t="str">
        <f t="shared" si="419"/>
        <v/>
      </c>
      <c r="OG46" s="510" t="str">
        <f t="shared" si="313"/>
        <v/>
      </c>
      <c r="OH46" s="517">
        <f t="shared" si="314"/>
        <v>0</v>
      </c>
      <c r="OI46" s="510" t="str">
        <f t="shared" si="315"/>
        <v/>
      </c>
      <c r="OJ46" s="522" t="str">
        <f t="shared" si="420"/>
        <v/>
      </c>
      <c r="OK46" s="510" t="str">
        <f t="shared" si="316"/>
        <v/>
      </c>
      <c r="OL46" s="517">
        <f t="shared" si="317"/>
        <v>0</v>
      </c>
      <c r="OM46" s="510" t="str">
        <f t="shared" si="318"/>
        <v/>
      </c>
      <c r="ON46" s="522" t="str">
        <f t="shared" si="421"/>
        <v/>
      </c>
      <c r="OO46" s="510" t="str">
        <f t="shared" si="319"/>
        <v/>
      </c>
      <c r="OP46" s="517">
        <f t="shared" si="320"/>
        <v>0</v>
      </c>
      <c r="OQ46" s="510" t="str">
        <f t="shared" si="321"/>
        <v/>
      </c>
      <c r="OR46" s="522" t="str">
        <f t="shared" si="422"/>
        <v/>
      </c>
      <c r="OS46" s="510" t="str">
        <f t="shared" si="322"/>
        <v/>
      </c>
      <c r="OT46" s="517">
        <f t="shared" si="323"/>
        <v>0</v>
      </c>
      <c r="OU46" s="510" t="str">
        <f t="shared" si="324"/>
        <v/>
      </c>
      <c r="OV46" s="522" t="str">
        <f t="shared" si="423"/>
        <v/>
      </c>
      <c r="OW46" s="510" t="str">
        <f t="shared" si="325"/>
        <v/>
      </c>
      <c r="OX46" s="517">
        <f t="shared" si="326"/>
        <v>0</v>
      </c>
      <c r="OY46" s="510" t="str">
        <f t="shared" si="327"/>
        <v/>
      </c>
      <c r="OZ46" s="522" t="str">
        <f t="shared" si="424"/>
        <v/>
      </c>
      <c r="PA46" s="510" t="str">
        <f t="shared" si="328"/>
        <v/>
      </c>
      <c r="PB46" s="517">
        <f t="shared" si="329"/>
        <v>0</v>
      </c>
      <c r="PC46" s="510" t="str">
        <f t="shared" si="330"/>
        <v/>
      </c>
      <c r="PD46" s="522" t="str">
        <f t="shared" si="425"/>
        <v/>
      </c>
      <c r="PE46" s="510" t="str">
        <f t="shared" si="331"/>
        <v/>
      </c>
      <c r="PF46" s="517">
        <f t="shared" si="332"/>
        <v>0</v>
      </c>
      <c r="PG46" s="510" t="str">
        <f t="shared" si="333"/>
        <v/>
      </c>
      <c r="PH46" s="522" t="str">
        <f t="shared" si="426"/>
        <v/>
      </c>
      <c r="PI46" s="510" t="str">
        <f t="shared" si="334"/>
        <v/>
      </c>
      <c r="PJ46" s="517">
        <f t="shared" si="335"/>
        <v>0</v>
      </c>
      <c r="PK46" s="510" t="str">
        <f t="shared" si="336"/>
        <v/>
      </c>
      <c r="PL46" s="522" t="str">
        <f t="shared" si="427"/>
        <v/>
      </c>
      <c r="PM46" s="510" t="str">
        <f t="shared" si="337"/>
        <v/>
      </c>
      <c r="PN46" s="517">
        <f t="shared" si="338"/>
        <v>0</v>
      </c>
      <c r="PO46" s="510" t="str">
        <f t="shared" si="339"/>
        <v/>
      </c>
      <c r="PP46" s="522" t="str">
        <f t="shared" si="428"/>
        <v/>
      </c>
      <c r="PQ46" s="510" t="str">
        <f t="shared" si="340"/>
        <v/>
      </c>
      <c r="PR46" s="517">
        <f t="shared" si="341"/>
        <v>0</v>
      </c>
      <c r="PS46" s="510" t="str">
        <f t="shared" si="342"/>
        <v/>
      </c>
      <c r="PT46" s="522" t="str">
        <f t="shared" si="429"/>
        <v/>
      </c>
      <c r="PU46" s="510" t="str">
        <f t="shared" si="343"/>
        <v/>
      </c>
      <c r="PV46" s="517">
        <f t="shared" si="344"/>
        <v>0</v>
      </c>
      <c r="PW46" s="510" t="str">
        <f t="shared" si="345"/>
        <v/>
      </c>
      <c r="PX46" s="522" t="str">
        <f t="shared" si="430"/>
        <v/>
      </c>
      <c r="PY46" s="510" t="str">
        <f t="shared" si="346"/>
        <v/>
      </c>
      <c r="PZ46" s="517">
        <f t="shared" si="347"/>
        <v>0</v>
      </c>
      <c r="QA46" s="510" t="str">
        <f t="shared" si="348"/>
        <v/>
      </c>
      <c r="QB46" s="522" t="str">
        <f t="shared" si="431"/>
        <v/>
      </c>
      <c r="QC46" s="510" t="str">
        <f t="shared" si="349"/>
        <v/>
      </c>
      <c r="QD46" s="517">
        <f t="shared" si="350"/>
        <v>0</v>
      </c>
      <c r="QE46" s="510" t="str">
        <f t="shared" si="351"/>
        <v/>
      </c>
      <c r="QF46" s="522" t="str">
        <f t="shared" si="432"/>
        <v/>
      </c>
      <c r="QG46" s="510" t="str">
        <f t="shared" si="352"/>
        <v/>
      </c>
      <c r="QH46" s="517">
        <f t="shared" si="353"/>
        <v>0</v>
      </c>
    </row>
    <row r="47" spans="1:450" s="3" customFormat="1" ht="12" customHeight="1" thickTop="1" thickBot="1" x14ac:dyDescent="0.35">
      <c r="A47" s="344">
        <f>SUM(A27:A46)</f>
        <v>0</v>
      </c>
      <c r="B47" s="237"/>
      <c r="C47" s="534"/>
      <c r="D47" s="535"/>
      <c r="E47" s="536"/>
      <c r="F47" s="537"/>
      <c r="G47" s="538"/>
      <c r="H47" s="539"/>
      <c r="I47" s="540"/>
      <c r="J47" s="541"/>
      <c r="K47" s="542"/>
      <c r="L47" s="543"/>
      <c r="M47" s="544"/>
      <c r="N47" s="545"/>
      <c r="O47" s="544"/>
      <c r="P47" s="546"/>
      <c r="Q47" s="547"/>
      <c r="R47" s="548"/>
      <c r="S47" s="549"/>
      <c r="T47" s="550"/>
      <c r="U47" s="668" t="str">
        <f>IF($DV$26="","","Atenção: o diâmetro do troço assinalado a vermelho tem de ser superior ou igual ao do troço a jusante.")</f>
        <v/>
      </c>
      <c r="V47" s="552"/>
      <c r="W47" s="552"/>
      <c r="X47" s="552"/>
      <c r="Y47" s="553"/>
      <c r="Z47" s="553"/>
      <c r="AA47" s="553"/>
      <c r="AB47" s="553"/>
      <c r="AC47" s="555"/>
      <c r="AD47" s="555"/>
      <c r="AE47" s="556"/>
      <c r="AF47" s="557"/>
      <c r="AG47" s="557"/>
      <c r="AH47" s="558"/>
      <c r="AI47" s="544"/>
      <c r="AJ47" s="559"/>
      <c r="AK47" s="560"/>
      <c r="AL47" s="561"/>
      <c r="AM47" s="562"/>
      <c r="AN47" s="563"/>
      <c r="AO47" s="564"/>
      <c r="AP47" s="564"/>
      <c r="AR47" s="4"/>
      <c r="AS47" s="2"/>
      <c r="AT47" s="1124">
        <f>IF(OR(AND(F67="",OR(G67&lt;&gt;"",H67&lt;&gt;"",J67&lt;&gt;"")),AND(G67="",F67&lt;&gt;"",H67&lt;&gt;""),H67&gt;$R$13,I67&gt;$R$13,AND(J67&lt;&gt;"",H67="",I67=""),AND(J67="",OR(H67&lt;&gt;"",I67&lt;&gt;""))),100,IF(AND(AJ67&lt;&gt;"",OR(AE67="",AF67="")),10000,IF(AND(OR(AL67="",AL67="Não aplicável",AL67="Conforme"),OR(AO67="",AO67="Conforme")),0,1)))</f>
        <v>0</v>
      </c>
      <c r="AU47" s="243" t="str">
        <f t="shared" si="356"/>
        <v/>
      </c>
      <c r="AV47" s="92" t="str">
        <f t="shared" si="19"/>
        <v/>
      </c>
      <c r="AW47" s="92" t="str">
        <f t="shared" si="20"/>
        <v/>
      </c>
      <c r="AX47" s="92" t="str">
        <f t="shared" si="21"/>
        <v/>
      </c>
      <c r="AY47" s="532" t="str">
        <f t="shared" si="22"/>
        <v/>
      </c>
      <c r="AZ47" s="532" t="str">
        <f t="shared" si="23"/>
        <v/>
      </c>
      <c r="BA47" s="510" t="str">
        <f t="shared" si="24"/>
        <v/>
      </c>
      <c r="BB47" s="88" t="str">
        <f t="shared" ref="BB47:BB86" si="440">IF(AF67="","",AF67)</f>
        <v/>
      </c>
      <c r="BD47" s="595" t="str">
        <f t="shared" ref="BD47:BD86" si="441">IF(OR(F67="",F67=0),"",F67)</f>
        <v/>
      </c>
      <c r="BE47" s="595" t="str">
        <f t="shared" ref="BE47:BE86" si="442">IF(OR(G67="",G67=0),"",G67)</f>
        <v/>
      </c>
      <c r="BF47" s="74" t="str">
        <f t="shared" ref="BF47:BF86" si="443">IF(AH67="","",AH67)</f>
        <v/>
      </c>
      <c r="BG47" s="87" t="str">
        <f t="shared" si="433"/>
        <v/>
      </c>
      <c r="BH47" s="88" t="str">
        <f t="shared" si="28"/>
        <v/>
      </c>
      <c r="BI47" s="89">
        <f t="shared" si="29"/>
        <v>0</v>
      </c>
      <c r="BJ47" s="510" t="str">
        <f t="shared" si="357"/>
        <v/>
      </c>
      <c r="BK47" s="532">
        <f t="shared" si="30"/>
        <v>0</v>
      </c>
      <c r="BL47" s="91">
        <f t="shared" si="108"/>
        <v>0</v>
      </c>
      <c r="BM47" s="91" t="str">
        <f t="shared" si="31"/>
        <v/>
      </c>
      <c r="BN47" s="91" t="str">
        <f t="shared" si="32"/>
        <v/>
      </c>
      <c r="BO47" s="91" t="str">
        <f t="shared" si="33"/>
        <v/>
      </c>
      <c r="BP47" s="91" t="str">
        <f t="shared" si="34"/>
        <v/>
      </c>
      <c r="BQ47" s="91" t="str">
        <f t="shared" si="35"/>
        <v/>
      </c>
      <c r="BR47" s="91" t="str">
        <f t="shared" si="36"/>
        <v/>
      </c>
      <c r="BS47" s="91" t="str">
        <f t="shared" si="37"/>
        <v/>
      </c>
      <c r="BT47" s="91" t="str">
        <f t="shared" si="38"/>
        <v/>
      </c>
      <c r="BU47" s="91" t="str">
        <f t="shared" si="39"/>
        <v/>
      </c>
      <c r="BV47" s="91" t="str">
        <f t="shared" si="40"/>
        <v/>
      </c>
      <c r="BW47" s="91" t="str">
        <f t="shared" si="41"/>
        <v/>
      </c>
      <c r="BX47" s="91" t="str">
        <f t="shared" si="42"/>
        <v/>
      </c>
      <c r="BY47" s="91" t="str">
        <f t="shared" si="43"/>
        <v/>
      </c>
      <c r="BZ47" s="91" t="str">
        <f t="shared" si="44"/>
        <v/>
      </c>
      <c r="CA47" s="91" t="str">
        <f t="shared" si="45"/>
        <v/>
      </c>
      <c r="CB47" s="91" t="str">
        <f t="shared" si="46"/>
        <v/>
      </c>
      <c r="CC47" s="91" t="str">
        <f t="shared" si="47"/>
        <v/>
      </c>
      <c r="CD47" s="91" t="str">
        <f t="shared" si="48"/>
        <v/>
      </c>
      <c r="CE47" s="91" t="str">
        <f t="shared" si="49"/>
        <v/>
      </c>
      <c r="CF47" s="91" t="str">
        <f t="shared" si="50"/>
        <v/>
      </c>
      <c r="CG47" s="91" t="str">
        <f t="shared" si="109"/>
        <v/>
      </c>
      <c r="CH47" s="91" t="str">
        <f t="shared" si="110"/>
        <v/>
      </c>
      <c r="CI47" s="91" t="str">
        <f t="shared" si="111"/>
        <v/>
      </c>
      <c r="CJ47" s="91" t="str">
        <f t="shared" si="112"/>
        <v/>
      </c>
      <c r="CK47" s="91" t="str">
        <f t="shared" si="113"/>
        <v/>
      </c>
      <c r="CL47" s="91" t="str">
        <f t="shared" si="114"/>
        <v/>
      </c>
      <c r="CM47" s="91" t="str">
        <f t="shared" si="115"/>
        <v/>
      </c>
      <c r="CN47" s="91" t="str">
        <f t="shared" si="116"/>
        <v/>
      </c>
      <c r="CO47" s="91" t="str">
        <f t="shared" si="117"/>
        <v/>
      </c>
      <c r="CP47" s="91" t="str">
        <f t="shared" si="118"/>
        <v/>
      </c>
      <c r="CQ47" s="91" t="str">
        <f t="shared" si="119"/>
        <v/>
      </c>
      <c r="CR47" s="91" t="str">
        <f t="shared" si="120"/>
        <v/>
      </c>
      <c r="CS47" s="91" t="str">
        <f t="shared" si="121"/>
        <v/>
      </c>
      <c r="CT47" s="91" t="str">
        <f t="shared" si="122"/>
        <v/>
      </c>
      <c r="CU47" s="91" t="str">
        <f t="shared" si="123"/>
        <v/>
      </c>
      <c r="CV47" s="91" t="str">
        <f t="shared" si="124"/>
        <v/>
      </c>
      <c r="CW47" s="91" t="str">
        <f t="shared" si="125"/>
        <v/>
      </c>
      <c r="CX47" s="91" t="str">
        <f t="shared" si="126"/>
        <v/>
      </c>
      <c r="CY47" s="91" t="str">
        <f t="shared" si="127"/>
        <v/>
      </c>
      <c r="CZ47" s="91" t="str">
        <f t="shared" si="128"/>
        <v/>
      </c>
      <c r="DA47" s="91" t="str">
        <f t="shared" si="129"/>
        <v/>
      </c>
      <c r="DB47" s="91" t="str">
        <f t="shared" si="130"/>
        <v/>
      </c>
      <c r="DC47" s="91" t="str">
        <f t="shared" si="131"/>
        <v/>
      </c>
      <c r="DD47" s="91" t="str">
        <f t="shared" si="132"/>
        <v/>
      </c>
      <c r="DE47" s="91" t="str">
        <f t="shared" si="133"/>
        <v/>
      </c>
      <c r="DF47" s="91" t="str">
        <f t="shared" si="134"/>
        <v/>
      </c>
      <c r="DG47" s="91" t="str">
        <f t="shared" si="135"/>
        <v/>
      </c>
      <c r="DH47" s="91" t="str">
        <f t="shared" si="136"/>
        <v/>
      </c>
      <c r="DI47" s="91" t="str">
        <f t="shared" si="137"/>
        <v/>
      </c>
      <c r="DJ47" s="91" t="str">
        <f t="shared" si="138"/>
        <v/>
      </c>
      <c r="DK47" s="91" t="str">
        <f t="shared" si="139"/>
        <v/>
      </c>
      <c r="DL47" s="91" t="str">
        <f t="shared" si="140"/>
        <v/>
      </c>
      <c r="DM47" s="91" t="str">
        <f t="shared" si="141"/>
        <v/>
      </c>
      <c r="DN47" s="91" t="str">
        <f t="shared" si="142"/>
        <v/>
      </c>
      <c r="DO47" s="91" t="str">
        <f t="shared" si="143"/>
        <v/>
      </c>
      <c r="DP47" s="91" t="str">
        <f t="shared" si="144"/>
        <v/>
      </c>
      <c r="DQ47" s="91" t="str">
        <f t="shared" si="145"/>
        <v/>
      </c>
      <c r="DR47" s="91" t="str">
        <f t="shared" si="146"/>
        <v/>
      </c>
      <c r="DS47" s="91" t="str">
        <f t="shared" si="147"/>
        <v/>
      </c>
      <c r="DT47" s="91" t="str">
        <f t="shared" si="148"/>
        <v/>
      </c>
      <c r="DU47" s="676" t="str">
        <f>IF(OR(H67="",H67=0),"",H67)</f>
        <v/>
      </c>
      <c r="DV47" s="660" t="str">
        <f>IF(OR(Y67="",DZ47="",DW47=0),"0",IF(Y67&lt;DW47,1,"0"))</f>
        <v>0</v>
      </c>
      <c r="DW47" s="659">
        <f t="shared" si="151"/>
        <v>0</v>
      </c>
      <c r="DX47" s="663" t="str">
        <f>IF(OR(H67="",DZ47=""),"NA",IF(AND(H67&lt;DY47,DY47&lt;&gt;""),E67,"NA"))</f>
        <v>NA</v>
      </c>
      <c r="DY47" s="236" t="str">
        <f t="shared" si="359"/>
        <v/>
      </c>
      <c r="DZ47" s="236" t="str">
        <f t="shared" si="360"/>
        <v/>
      </c>
      <c r="EA47" s="675" t="str">
        <f>Y67</f>
        <v/>
      </c>
      <c r="EB47" s="594">
        <v>21</v>
      </c>
      <c r="EC47" s="816" t="str">
        <f t="shared" si="361"/>
        <v/>
      </c>
      <c r="ED47" s="817" t="str">
        <f t="shared" si="362"/>
        <v/>
      </c>
      <c r="EE47" s="818" t="str">
        <f t="shared" si="153"/>
        <v/>
      </c>
      <c r="EF47" s="819" t="str">
        <f t="shared" si="51"/>
        <v/>
      </c>
      <c r="EG47" s="595" t="str">
        <f t="shared" si="154"/>
        <v/>
      </c>
      <c r="EH47" s="595" t="str">
        <f t="shared" si="155"/>
        <v/>
      </c>
      <c r="EI47" s="651" t="str">
        <f t="shared" si="363"/>
        <v/>
      </c>
      <c r="EJ47" s="528" t="str">
        <f t="shared" si="156"/>
        <v/>
      </c>
      <c r="EK47" s="236" t="str">
        <f t="shared" si="364"/>
        <v/>
      </c>
      <c r="EL47" s="528" t="str">
        <f t="shared" si="157"/>
        <v/>
      </c>
      <c r="EM47" s="771" t="str">
        <f t="shared" ref="EM47:EM86" si="444">IF(HF47=0,"",HF47)</f>
        <v/>
      </c>
      <c r="EN47" s="90" t="str">
        <f t="shared" ref="EN47:EN86" si="445">IF(HH47=0,"",HH47)</f>
        <v/>
      </c>
      <c r="EO47" s="90" t="str">
        <f t="shared" ref="EO47:EO86" si="446">IF(HL47=0,"",HL47)</f>
        <v/>
      </c>
      <c r="EP47" s="90" t="str">
        <f t="shared" ref="EP47:EP86" si="447">IF(HP47=0,"",HP47)</f>
        <v/>
      </c>
      <c r="EQ47" s="90" t="str">
        <f t="shared" ref="EQ47:EQ86" si="448">IF(HT47=0,"",HT47)</f>
        <v/>
      </c>
      <c r="ER47" s="90" t="str">
        <f t="shared" ref="ER47:ER86" si="449">IF(HX47=0,"",HX47)</f>
        <v/>
      </c>
      <c r="ES47" s="90" t="str">
        <f t="shared" ref="ES47:ES86" si="450">IF(IB47=0,"",IB47)</f>
        <v/>
      </c>
      <c r="ET47" s="90" t="str">
        <f t="shared" ref="ET47:ET86" si="451">IF(IF47=0,"",IF47)</f>
        <v/>
      </c>
      <c r="EU47" s="90" t="str">
        <f t="shared" ref="EU47:EU86" si="452">IF(IJ47=0,"",IJ47)</f>
        <v/>
      </c>
      <c r="EV47" s="90" t="str">
        <f t="shared" ref="EV47:EV86" si="453">IF(IN47=0,"",IN47)</f>
        <v/>
      </c>
      <c r="EW47" s="90" t="str">
        <f t="shared" ref="EW47:EW86" si="454">IF(IR47=0,"",IR47)</f>
        <v/>
      </c>
      <c r="EX47" s="90" t="str">
        <f t="shared" ref="EX47:EX86" si="455">IF(IV47=0,"",IV47)</f>
        <v/>
      </c>
      <c r="EY47" s="90" t="str">
        <f t="shared" ref="EY47:EY86" si="456">IF(IZ47=0,"",IZ47)</f>
        <v/>
      </c>
      <c r="EZ47" s="90" t="str">
        <f t="shared" ref="EZ47:EZ86" si="457">IF(JD47=0,"",JD47)</f>
        <v/>
      </c>
      <c r="FA47" s="90" t="str">
        <f t="shared" ref="FA47:FA86" si="458">IF(JH47=0,"",JH47)</f>
        <v/>
      </c>
      <c r="FB47" s="90" t="str">
        <f t="shared" ref="FB47:FB86" si="459">IF(JL47=0,"",JL47)</f>
        <v/>
      </c>
      <c r="FC47" s="90" t="str">
        <f t="shared" ref="FC47:FC86" si="460">IF(JP47=0,"",JP47)</f>
        <v/>
      </c>
      <c r="FD47" s="90" t="str">
        <f t="shared" ref="FD47:FD86" si="461">IF(JT47=0,"",JT47)</f>
        <v/>
      </c>
      <c r="FE47" s="90" t="str">
        <f t="shared" ref="FE47:FE86" si="462">IF(JX47=0,"",JX47)</f>
        <v/>
      </c>
      <c r="FF47" s="90" t="str">
        <f t="shared" ref="FF47:FF86" si="463">IF(KB47=0,"",KB47)</f>
        <v/>
      </c>
      <c r="FG47" s="90" t="str">
        <f t="shared" si="52"/>
        <v/>
      </c>
      <c r="FH47" s="90" t="str">
        <f t="shared" si="53"/>
        <v/>
      </c>
      <c r="FI47" s="90" t="str">
        <f t="shared" si="54"/>
        <v/>
      </c>
      <c r="FJ47" s="90" t="str">
        <f t="shared" si="55"/>
        <v/>
      </c>
      <c r="FK47" s="90" t="str">
        <f t="shared" si="56"/>
        <v/>
      </c>
      <c r="FL47" s="90" t="str">
        <f t="shared" si="57"/>
        <v/>
      </c>
      <c r="FM47" s="90" t="str">
        <f t="shared" si="58"/>
        <v/>
      </c>
      <c r="FN47" s="90" t="str">
        <f t="shared" si="59"/>
        <v/>
      </c>
      <c r="FO47" s="90" t="str">
        <f t="shared" si="60"/>
        <v/>
      </c>
      <c r="FP47" s="90" t="str">
        <f t="shared" si="61"/>
        <v/>
      </c>
      <c r="FQ47" s="90" t="str">
        <f t="shared" si="62"/>
        <v/>
      </c>
      <c r="FR47" s="90" t="str">
        <f t="shared" si="63"/>
        <v/>
      </c>
      <c r="FS47" s="90" t="str">
        <f t="shared" si="64"/>
        <v/>
      </c>
      <c r="FT47" s="90" t="str">
        <f t="shared" si="65"/>
        <v/>
      </c>
      <c r="FU47" s="90" t="str">
        <f t="shared" si="66"/>
        <v/>
      </c>
      <c r="FV47" s="90" t="str">
        <f t="shared" si="67"/>
        <v/>
      </c>
      <c r="FW47" s="90" t="str">
        <f t="shared" si="68"/>
        <v/>
      </c>
      <c r="FX47" s="90" t="str">
        <f t="shared" si="69"/>
        <v/>
      </c>
      <c r="FY47" s="90" t="str">
        <f t="shared" si="70"/>
        <v/>
      </c>
      <c r="FZ47" s="90" t="str">
        <f t="shared" si="71"/>
        <v/>
      </c>
      <c r="GA47" s="90" t="str">
        <f t="shared" si="72"/>
        <v/>
      </c>
      <c r="GB47" s="90" t="str">
        <f t="shared" si="73"/>
        <v/>
      </c>
      <c r="GC47" s="90" t="str">
        <f t="shared" si="74"/>
        <v/>
      </c>
      <c r="GD47" s="90" t="str">
        <f t="shared" si="75"/>
        <v/>
      </c>
      <c r="GE47" s="90" t="str">
        <f t="shared" si="76"/>
        <v/>
      </c>
      <c r="GF47" s="90" t="str">
        <f t="shared" si="77"/>
        <v/>
      </c>
      <c r="GG47" s="90" t="str">
        <f t="shared" si="78"/>
        <v/>
      </c>
      <c r="GH47" s="90" t="str">
        <f t="shared" si="79"/>
        <v/>
      </c>
      <c r="GI47" s="90" t="str">
        <f t="shared" si="80"/>
        <v/>
      </c>
      <c r="GJ47" s="90" t="str">
        <f t="shared" si="81"/>
        <v/>
      </c>
      <c r="GK47" s="90" t="str">
        <f t="shared" si="82"/>
        <v/>
      </c>
      <c r="GL47" s="90" t="str">
        <f t="shared" si="83"/>
        <v/>
      </c>
      <c r="GM47" s="90" t="str">
        <f t="shared" si="84"/>
        <v/>
      </c>
      <c r="GN47" s="90" t="str">
        <f t="shared" si="85"/>
        <v/>
      </c>
      <c r="GO47" s="90" t="str">
        <f t="shared" si="86"/>
        <v/>
      </c>
      <c r="GP47" s="90" t="str">
        <f t="shared" si="87"/>
        <v/>
      </c>
      <c r="GQ47" s="90" t="str">
        <f t="shared" si="88"/>
        <v/>
      </c>
      <c r="GR47" s="90" t="str">
        <f t="shared" si="89"/>
        <v/>
      </c>
      <c r="GS47" s="90" t="str">
        <f t="shared" si="90"/>
        <v/>
      </c>
      <c r="GT47" s="90" t="str">
        <f t="shared" si="91"/>
        <v/>
      </c>
      <c r="GU47" s="594">
        <v>21</v>
      </c>
      <c r="GV47" s="137" t="str">
        <f t="shared" si="435"/>
        <v/>
      </c>
      <c r="GW47" s="138" t="str">
        <f t="shared" si="436"/>
        <v/>
      </c>
      <c r="GX47" s="81" t="str">
        <f t="shared" si="438"/>
        <v/>
      </c>
      <c r="GY47" s="138" t="str">
        <f t="shared" si="439"/>
        <v/>
      </c>
      <c r="GZ47" s="15">
        <f t="shared" si="369"/>
        <v>0</v>
      </c>
      <c r="HA47" s="81" t="str">
        <f t="shared" si="370"/>
        <v/>
      </c>
      <c r="HB47" s="127" t="str">
        <f t="shared" si="437"/>
        <v/>
      </c>
      <c r="HC47" s="15">
        <f t="shared" si="178"/>
        <v>0</v>
      </c>
      <c r="HD47" s="582">
        <f>IF($J67="",0,$J67)</f>
        <v>0</v>
      </c>
      <c r="HE47" s="579">
        <f>F67</f>
        <v>0</v>
      </c>
      <c r="HF47" s="567">
        <f>G67</f>
        <v>0</v>
      </c>
      <c r="HG47" s="16">
        <f t="shared" si="179"/>
        <v>0</v>
      </c>
      <c r="HH47" s="17" t="str">
        <f t="shared" si="372"/>
        <v/>
      </c>
      <c r="HI47" s="510" t="str">
        <f t="shared" si="373"/>
        <v/>
      </c>
      <c r="HJ47" s="517">
        <f t="shared" si="374"/>
        <v>0</v>
      </c>
      <c r="HK47" s="510" t="str">
        <f t="shared" si="180"/>
        <v/>
      </c>
      <c r="HL47" s="522" t="str">
        <f t="shared" si="375"/>
        <v/>
      </c>
      <c r="HM47" s="510" t="str">
        <f t="shared" si="181"/>
        <v/>
      </c>
      <c r="HN47" s="517">
        <f t="shared" si="182"/>
        <v>0</v>
      </c>
      <c r="HO47" s="510" t="str">
        <f t="shared" si="183"/>
        <v/>
      </c>
      <c r="HP47" s="522" t="str">
        <f t="shared" si="376"/>
        <v/>
      </c>
      <c r="HQ47" s="510" t="str">
        <f t="shared" si="184"/>
        <v/>
      </c>
      <c r="HR47" s="517">
        <f t="shared" si="185"/>
        <v>0</v>
      </c>
      <c r="HS47" s="510" t="str">
        <f t="shared" si="186"/>
        <v/>
      </c>
      <c r="HT47" s="522" t="str">
        <f t="shared" si="377"/>
        <v/>
      </c>
      <c r="HU47" s="510" t="str">
        <f t="shared" si="187"/>
        <v/>
      </c>
      <c r="HV47" s="517">
        <f t="shared" si="188"/>
        <v>0</v>
      </c>
      <c r="HW47" s="510" t="str">
        <f t="shared" si="189"/>
        <v/>
      </c>
      <c r="HX47" s="522" t="str">
        <f t="shared" si="378"/>
        <v/>
      </c>
      <c r="HY47" s="510" t="str">
        <f t="shared" si="190"/>
        <v/>
      </c>
      <c r="HZ47" s="517">
        <f t="shared" si="191"/>
        <v>0</v>
      </c>
      <c r="IA47" s="510" t="str">
        <f t="shared" si="192"/>
        <v/>
      </c>
      <c r="IB47" s="522" t="str">
        <f t="shared" si="379"/>
        <v/>
      </c>
      <c r="IC47" s="510" t="str">
        <f t="shared" si="193"/>
        <v/>
      </c>
      <c r="ID47" s="517">
        <f t="shared" si="194"/>
        <v>0</v>
      </c>
      <c r="IE47" s="510" t="str">
        <f t="shared" si="195"/>
        <v/>
      </c>
      <c r="IF47" s="522" t="str">
        <f t="shared" si="380"/>
        <v/>
      </c>
      <c r="IG47" s="510" t="str">
        <f t="shared" si="196"/>
        <v/>
      </c>
      <c r="IH47" s="517">
        <f t="shared" si="197"/>
        <v>0</v>
      </c>
      <c r="II47" s="510" t="str">
        <f t="shared" si="198"/>
        <v/>
      </c>
      <c r="IJ47" s="522" t="str">
        <f t="shared" si="381"/>
        <v/>
      </c>
      <c r="IK47" s="510" t="str">
        <f t="shared" si="199"/>
        <v/>
      </c>
      <c r="IL47" s="517">
        <f t="shared" si="200"/>
        <v>0</v>
      </c>
      <c r="IM47" s="510" t="str">
        <f t="shared" si="201"/>
        <v/>
      </c>
      <c r="IN47" s="522" t="str">
        <f t="shared" si="382"/>
        <v/>
      </c>
      <c r="IO47" s="510" t="str">
        <f t="shared" si="202"/>
        <v/>
      </c>
      <c r="IP47" s="517">
        <f t="shared" si="203"/>
        <v>0</v>
      </c>
      <c r="IQ47" s="510" t="str">
        <f t="shared" si="204"/>
        <v/>
      </c>
      <c r="IR47" s="522" t="str">
        <f t="shared" si="383"/>
        <v/>
      </c>
      <c r="IS47" s="510" t="str">
        <f t="shared" si="205"/>
        <v/>
      </c>
      <c r="IT47" s="517">
        <f t="shared" si="206"/>
        <v>0</v>
      </c>
      <c r="IU47" s="510" t="str">
        <f t="shared" si="207"/>
        <v/>
      </c>
      <c r="IV47" s="522" t="str">
        <f t="shared" si="384"/>
        <v/>
      </c>
      <c r="IW47" s="510" t="str">
        <f t="shared" si="208"/>
        <v/>
      </c>
      <c r="IX47" s="517">
        <f t="shared" si="209"/>
        <v>0</v>
      </c>
      <c r="IY47" s="510" t="str">
        <f t="shared" si="210"/>
        <v/>
      </c>
      <c r="IZ47" s="522" t="str">
        <f t="shared" si="385"/>
        <v/>
      </c>
      <c r="JA47" s="510" t="str">
        <f t="shared" si="211"/>
        <v/>
      </c>
      <c r="JB47" s="517">
        <f t="shared" si="212"/>
        <v>0</v>
      </c>
      <c r="JC47" s="510" t="str">
        <f t="shared" si="213"/>
        <v/>
      </c>
      <c r="JD47" s="522" t="str">
        <f t="shared" si="386"/>
        <v/>
      </c>
      <c r="JE47" s="510" t="str">
        <f t="shared" si="214"/>
        <v/>
      </c>
      <c r="JF47" s="517">
        <f t="shared" si="215"/>
        <v>0</v>
      </c>
      <c r="JG47" s="510" t="str">
        <f t="shared" si="216"/>
        <v/>
      </c>
      <c r="JH47" s="522" t="str">
        <f t="shared" si="387"/>
        <v/>
      </c>
      <c r="JI47" s="510" t="str">
        <f t="shared" si="217"/>
        <v/>
      </c>
      <c r="JJ47" s="517">
        <f t="shared" si="218"/>
        <v>0</v>
      </c>
      <c r="JK47" s="510" t="str">
        <f t="shared" si="219"/>
        <v/>
      </c>
      <c r="JL47" s="522" t="str">
        <f t="shared" si="388"/>
        <v/>
      </c>
      <c r="JM47" s="510" t="str">
        <f t="shared" si="220"/>
        <v/>
      </c>
      <c r="JN47" s="517">
        <f t="shared" si="221"/>
        <v>0</v>
      </c>
      <c r="JO47" s="510" t="str">
        <f t="shared" si="222"/>
        <v/>
      </c>
      <c r="JP47" s="522" t="str">
        <f t="shared" si="389"/>
        <v/>
      </c>
      <c r="JQ47" s="510" t="str">
        <f t="shared" si="223"/>
        <v/>
      </c>
      <c r="JR47" s="517">
        <f t="shared" si="224"/>
        <v>0</v>
      </c>
      <c r="JS47" s="510" t="str">
        <f t="shared" si="225"/>
        <v/>
      </c>
      <c r="JT47" s="522" t="str">
        <f t="shared" si="390"/>
        <v/>
      </c>
      <c r="JU47" s="510" t="str">
        <f t="shared" si="226"/>
        <v/>
      </c>
      <c r="JV47" s="517">
        <f t="shared" si="227"/>
        <v>0</v>
      </c>
      <c r="JW47" s="510" t="str">
        <f t="shared" si="228"/>
        <v/>
      </c>
      <c r="JX47" s="522" t="str">
        <f t="shared" si="391"/>
        <v/>
      </c>
      <c r="JY47" s="510" t="str">
        <f t="shared" si="229"/>
        <v/>
      </c>
      <c r="JZ47" s="517">
        <f t="shared" si="230"/>
        <v>0</v>
      </c>
      <c r="KA47" s="510" t="str">
        <f t="shared" si="231"/>
        <v/>
      </c>
      <c r="KB47" s="522" t="str">
        <f t="shared" si="392"/>
        <v/>
      </c>
      <c r="KC47" s="510" t="str">
        <f t="shared" si="232"/>
        <v/>
      </c>
      <c r="KD47" s="517">
        <f t="shared" si="233"/>
        <v>0</v>
      </c>
      <c r="KE47" s="510" t="str">
        <f t="shared" si="234"/>
        <v/>
      </c>
      <c r="KF47" s="522" t="str">
        <f t="shared" si="393"/>
        <v/>
      </c>
      <c r="KG47" s="510" t="str">
        <f t="shared" si="235"/>
        <v/>
      </c>
      <c r="KH47" s="517">
        <f t="shared" si="236"/>
        <v>0</v>
      </c>
      <c r="KI47" s="510" t="str">
        <f t="shared" si="237"/>
        <v/>
      </c>
      <c r="KJ47" s="522" t="str">
        <f t="shared" si="394"/>
        <v/>
      </c>
      <c r="KK47" s="510" t="str">
        <f t="shared" si="238"/>
        <v/>
      </c>
      <c r="KL47" s="517">
        <f t="shared" si="239"/>
        <v>0</v>
      </c>
      <c r="KM47" s="510" t="str">
        <f t="shared" si="240"/>
        <v/>
      </c>
      <c r="KN47" s="522" t="str">
        <f t="shared" si="395"/>
        <v/>
      </c>
      <c r="KO47" s="510" t="str">
        <f t="shared" si="241"/>
        <v/>
      </c>
      <c r="KP47" s="517">
        <f t="shared" si="242"/>
        <v>0</v>
      </c>
      <c r="KQ47" s="510" t="str">
        <f t="shared" si="243"/>
        <v/>
      </c>
      <c r="KR47" s="522" t="str">
        <f t="shared" si="396"/>
        <v/>
      </c>
      <c r="KS47" s="510" t="str">
        <f t="shared" si="244"/>
        <v/>
      </c>
      <c r="KT47" s="517">
        <f t="shared" si="245"/>
        <v>0</v>
      </c>
      <c r="KU47" s="510" t="str">
        <f t="shared" si="246"/>
        <v/>
      </c>
      <c r="KV47" s="522" t="str">
        <f t="shared" si="397"/>
        <v/>
      </c>
      <c r="KW47" s="510" t="str">
        <f t="shared" si="247"/>
        <v/>
      </c>
      <c r="KX47" s="517">
        <f t="shared" si="248"/>
        <v>0</v>
      </c>
      <c r="KY47" s="510" t="str">
        <f t="shared" si="249"/>
        <v/>
      </c>
      <c r="KZ47" s="522" t="str">
        <f t="shared" si="398"/>
        <v/>
      </c>
      <c r="LA47" s="510" t="str">
        <f t="shared" si="250"/>
        <v/>
      </c>
      <c r="LB47" s="517">
        <f t="shared" si="251"/>
        <v>0</v>
      </c>
      <c r="LC47" s="510" t="str">
        <f t="shared" si="252"/>
        <v/>
      </c>
      <c r="LD47" s="522" t="str">
        <f t="shared" si="399"/>
        <v/>
      </c>
      <c r="LE47" s="510" t="str">
        <f t="shared" si="253"/>
        <v/>
      </c>
      <c r="LF47" s="517">
        <f t="shared" si="254"/>
        <v>0</v>
      </c>
      <c r="LG47" s="510" t="str">
        <f t="shared" si="255"/>
        <v/>
      </c>
      <c r="LH47" s="522" t="str">
        <f t="shared" si="400"/>
        <v/>
      </c>
      <c r="LI47" s="510" t="str">
        <f t="shared" si="256"/>
        <v/>
      </c>
      <c r="LJ47" s="517">
        <f t="shared" si="257"/>
        <v>0</v>
      </c>
      <c r="LK47" s="510" t="str">
        <f t="shared" si="258"/>
        <v/>
      </c>
      <c r="LL47" s="522" t="str">
        <f t="shared" si="401"/>
        <v/>
      </c>
      <c r="LM47" s="510" t="str">
        <f t="shared" si="259"/>
        <v/>
      </c>
      <c r="LN47" s="517">
        <f t="shared" si="260"/>
        <v>0</v>
      </c>
      <c r="LO47" s="510" t="str">
        <f t="shared" si="261"/>
        <v/>
      </c>
      <c r="LP47" s="522" t="str">
        <f t="shared" si="402"/>
        <v/>
      </c>
      <c r="LQ47" s="510" t="str">
        <f t="shared" si="262"/>
        <v/>
      </c>
      <c r="LR47" s="517">
        <f t="shared" si="263"/>
        <v>0</v>
      </c>
      <c r="LS47" s="510" t="str">
        <f t="shared" si="264"/>
        <v/>
      </c>
      <c r="LT47" s="522" t="str">
        <f t="shared" si="403"/>
        <v/>
      </c>
      <c r="LU47" s="510" t="str">
        <f t="shared" si="265"/>
        <v/>
      </c>
      <c r="LV47" s="517">
        <f t="shared" si="266"/>
        <v>0</v>
      </c>
      <c r="LW47" s="510" t="str">
        <f t="shared" si="267"/>
        <v/>
      </c>
      <c r="LX47" s="522" t="str">
        <f t="shared" si="404"/>
        <v/>
      </c>
      <c r="LY47" s="510" t="str">
        <f t="shared" si="268"/>
        <v/>
      </c>
      <c r="LZ47" s="517">
        <f t="shared" si="269"/>
        <v>0</v>
      </c>
      <c r="MA47" s="510" t="str">
        <f t="shared" si="270"/>
        <v/>
      </c>
      <c r="MB47" s="522" t="str">
        <f t="shared" si="405"/>
        <v/>
      </c>
      <c r="MC47" s="510" t="str">
        <f t="shared" si="271"/>
        <v/>
      </c>
      <c r="MD47" s="517">
        <f t="shared" si="272"/>
        <v>0</v>
      </c>
      <c r="ME47" s="510" t="str">
        <f t="shared" si="273"/>
        <v/>
      </c>
      <c r="MF47" s="522" t="str">
        <f t="shared" si="406"/>
        <v/>
      </c>
      <c r="MG47" s="510" t="str">
        <f t="shared" si="274"/>
        <v/>
      </c>
      <c r="MH47" s="517">
        <f t="shared" si="275"/>
        <v>0</v>
      </c>
      <c r="MI47" s="510" t="str">
        <f t="shared" si="276"/>
        <v/>
      </c>
      <c r="MJ47" s="522" t="str">
        <f t="shared" si="407"/>
        <v/>
      </c>
      <c r="MK47" s="510" t="str">
        <f t="shared" si="277"/>
        <v/>
      </c>
      <c r="ML47" s="517">
        <f t="shared" si="278"/>
        <v>0</v>
      </c>
      <c r="MM47" s="510" t="str">
        <f t="shared" si="279"/>
        <v/>
      </c>
      <c r="MN47" s="522" t="str">
        <f t="shared" si="408"/>
        <v/>
      </c>
      <c r="MO47" s="510" t="str">
        <f t="shared" si="280"/>
        <v/>
      </c>
      <c r="MP47" s="517">
        <f t="shared" si="281"/>
        <v>0</v>
      </c>
      <c r="MQ47" s="510" t="str">
        <f t="shared" si="282"/>
        <v/>
      </c>
      <c r="MR47" s="522" t="str">
        <f t="shared" si="409"/>
        <v/>
      </c>
      <c r="MS47" s="510" t="str">
        <f t="shared" si="283"/>
        <v/>
      </c>
      <c r="MT47" s="517">
        <f t="shared" si="284"/>
        <v>0</v>
      </c>
      <c r="MU47" s="510" t="str">
        <f t="shared" si="285"/>
        <v/>
      </c>
      <c r="MV47" s="522" t="str">
        <f t="shared" si="410"/>
        <v/>
      </c>
      <c r="MW47" s="510" t="str">
        <f t="shared" si="286"/>
        <v/>
      </c>
      <c r="MX47" s="517">
        <f t="shared" si="287"/>
        <v>0</v>
      </c>
      <c r="MY47" s="510" t="str">
        <f t="shared" si="288"/>
        <v/>
      </c>
      <c r="MZ47" s="522" t="str">
        <f t="shared" si="411"/>
        <v/>
      </c>
      <c r="NA47" s="510" t="str">
        <f t="shared" si="289"/>
        <v/>
      </c>
      <c r="NB47" s="517">
        <f t="shared" si="290"/>
        <v>0</v>
      </c>
      <c r="NC47" s="510" t="str">
        <f t="shared" si="291"/>
        <v/>
      </c>
      <c r="ND47" s="522" t="str">
        <f t="shared" si="412"/>
        <v/>
      </c>
      <c r="NE47" s="510" t="str">
        <f t="shared" si="292"/>
        <v/>
      </c>
      <c r="NF47" s="517">
        <f t="shared" si="293"/>
        <v>0</v>
      </c>
      <c r="NG47" s="510" t="str">
        <f t="shared" si="294"/>
        <v/>
      </c>
      <c r="NH47" s="522" t="str">
        <f t="shared" si="413"/>
        <v/>
      </c>
      <c r="NI47" s="510" t="str">
        <f t="shared" si="295"/>
        <v/>
      </c>
      <c r="NJ47" s="517">
        <f t="shared" si="296"/>
        <v>0</v>
      </c>
      <c r="NK47" s="510" t="str">
        <f t="shared" si="297"/>
        <v/>
      </c>
      <c r="NL47" s="522" t="str">
        <f t="shared" si="414"/>
        <v/>
      </c>
      <c r="NM47" s="510" t="str">
        <f t="shared" si="298"/>
        <v/>
      </c>
      <c r="NN47" s="517">
        <f t="shared" si="299"/>
        <v>0</v>
      </c>
      <c r="NO47" s="510" t="str">
        <f t="shared" si="300"/>
        <v/>
      </c>
      <c r="NP47" s="522" t="str">
        <f t="shared" si="415"/>
        <v/>
      </c>
      <c r="NQ47" s="510" t="str">
        <f t="shared" si="301"/>
        <v/>
      </c>
      <c r="NR47" s="517">
        <f t="shared" si="302"/>
        <v>0</v>
      </c>
      <c r="NS47" s="510" t="str">
        <f t="shared" si="303"/>
        <v/>
      </c>
      <c r="NT47" s="522" t="str">
        <f t="shared" si="416"/>
        <v/>
      </c>
      <c r="NU47" s="510" t="str">
        <f t="shared" si="304"/>
        <v/>
      </c>
      <c r="NV47" s="517">
        <f t="shared" si="305"/>
        <v>0</v>
      </c>
      <c r="NW47" s="510" t="str">
        <f t="shared" si="306"/>
        <v/>
      </c>
      <c r="NX47" s="522" t="str">
        <f t="shared" si="417"/>
        <v/>
      </c>
      <c r="NY47" s="510" t="str">
        <f t="shared" si="307"/>
        <v/>
      </c>
      <c r="NZ47" s="517">
        <f t="shared" si="308"/>
        <v>0</v>
      </c>
      <c r="OA47" s="510" t="str">
        <f t="shared" si="309"/>
        <v/>
      </c>
      <c r="OB47" s="522" t="str">
        <f t="shared" si="418"/>
        <v/>
      </c>
      <c r="OC47" s="510" t="str">
        <f t="shared" si="310"/>
        <v/>
      </c>
      <c r="OD47" s="517">
        <f t="shared" si="311"/>
        <v>0</v>
      </c>
      <c r="OE47" s="510" t="str">
        <f t="shared" si="312"/>
        <v/>
      </c>
      <c r="OF47" s="522" t="str">
        <f t="shared" si="419"/>
        <v/>
      </c>
      <c r="OG47" s="510" t="str">
        <f t="shared" si="313"/>
        <v/>
      </c>
      <c r="OH47" s="517">
        <f t="shared" si="314"/>
        <v>0</v>
      </c>
      <c r="OI47" s="510" t="str">
        <f t="shared" si="315"/>
        <v/>
      </c>
      <c r="OJ47" s="522" t="str">
        <f t="shared" si="420"/>
        <v/>
      </c>
      <c r="OK47" s="510" t="str">
        <f t="shared" si="316"/>
        <v/>
      </c>
      <c r="OL47" s="517">
        <f t="shared" si="317"/>
        <v>0</v>
      </c>
      <c r="OM47" s="510" t="str">
        <f t="shared" si="318"/>
        <v/>
      </c>
      <c r="ON47" s="522" t="str">
        <f t="shared" si="421"/>
        <v/>
      </c>
      <c r="OO47" s="510" t="str">
        <f t="shared" si="319"/>
        <v/>
      </c>
      <c r="OP47" s="517">
        <f t="shared" si="320"/>
        <v>0</v>
      </c>
      <c r="OQ47" s="510" t="str">
        <f t="shared" si="321"/>
        <v/>
      </c>
      <c r="OR47" s="522" t="str">
        <f t="shared" si="422"/>
        <v/>
      </c>
      <c r="OS47" s="510" t="str">
        <f t="shared" si="322"/>
        <v/>
      </c>
      <c r="OT47" s="517">
        <f t="shared" si="323"/>
        <v>0</v>
      </c>
      <c r="OU47" s="510" t="str">
        <f t="shared" si="324"/>
        <v/>
      </c>
      <c r="OV47" s="522" t="str">
        <f t="shared" si="423"/>
        <v/>
      </c>
      <c r="OW47" s="510" t="str">
        <f t="shared" si="325"/>
        <v/>
      </c>
      <c r="OX47" s="517">
        <f t="shared" si="326"/>
        <v>0</v>
      </c>
      <c r="OY47" s="510" t="str">
        <f t="shared" si="327"/>
        <v/>
      </c>
      <c r="OZ47" s="522" t="str">
        <f t="shared" si="424"/>
        <v/>
      </c>
      <c r="PA47" s="510" t="str">
        <f t="shared" si="328"/>
        <v/>
      </c>
      <c r="PB47" s="517">
        <f t="shared" si="329"/>
        <v>0</v>
      </c>
      <c r="PC47" s="510" t="str">
        <f t="shared" si="330"/>
        <v/>
      </c>
      <c r="PD47" s="522" t="str">
        <f t="shared" si="425"/>
        <v/>
      </c>
      <c r="PE47" s="510" t="str">
        <f t="shared" si="331"/>
        <v/>
      </c>
      <c r="PF47" s="517">
        <f t="shared" si="332"/>
        <v>0</v>
      </c>
      <c r="PG47" s="510" t="str">
        <f t="shared" si="333"/>
        <v/>
      </c>
      <c r="PH47" s="522" t="str">
        <f t="shared" si="426"/>
        <v/>
      </c>
      <c r="PI47" s="510" t="str">
        <f t="shared" si="334"/>
        <v/>
      </c>
      <c r="PJ47" s="517">
        <f t="shared" si="335"/>
        <v>0</v>
      </c>
      <c r="PK47" s="510" t="str">
        <f t="shared" si="336"/>
        <v/>
      </c>
      <c r="PL47" s="522" t="str">
        <f t="shared" si="427"/>
        <v/>
      </c>
      <c r="PM47" s="510" t="str">
        <f t="shared" si="337"/>
        <v/>
      </c>
      <c r="PN47" s="517">
        <f t="shared" si="338"/>
        <v>0</v>
      </c>
      <c r="PO47" s="510" t="str">
        <f t="shared" si="339"/>
        <v/>
      </c>
      <c r="PP47" s="522" t="str">
        <f t="shared" si="428"/>
        <v/>
      </c>
      <c r="PQ47" s="510" t="str">
        <f t="shared" si="340"/>
        <v/>
      </c>
      <c r="PR47" s="517">
        <f t="shared" si="341"/>
        <v>0</v>
      </c>
      <c r="PS47" s="510" t="str">
        <f t="shared" si="342"/>
        <v/>
      </c>
      <c r="PT47" s="522" t="str">
        <f t="shared" si="429"/>
        <v/>
      </c>
      <c r="PU47" s="510" t="str">
        <f t="shared" si="343"/>
        <v/>
      </c>
      <c r="PV47" s="517">
        <f t="shared" si="344"/>
        <v>0</v>
      </c>
      <c r="PW47" s="510" t="str">
        <f t="shared" si="345"/>
        <v/>
      </c>
      <c r="PX47" s="522" t="str">
        <f t="shared" si="430"/>
        <v/>
      </c>
      <c r="PY47" s="510" t="str">
        <f t="shared" si="346"/>
        <v/>
      </c>
      <c r="PZ47" s="517">
        <f t="shared" si="347"/>
        <v>0</v>
      </c>
      <c r="QA47" s="510" t="str">
        <f t="shared" si="348"/>
        <v/>
      </c>
      <c r="QB47" s="522" t="str">
        <f t="shared" si="431"/>
        <v/>
      </c>
      <c r="QC47" s="510" t="str">
        <f t="shared" si="349"/>
        <v/>
      </c>
      <c r="QD47" s="517">
        <f t="shared" si="350"/>
        <v>0</v>
      </c>
      <c r="QE47" s="510" t="str">
        <f t="shared" si="351"/>
        <v/>
      </c>
      <c r="QF47" s="522" t="str">
        <f t="shared" si="432"/>
        <v/>
      </c>
      <c r="QG47" s="510" t="str">
        <f t="shared" si="352"/>
        <v/>
      </c>
      <c r="QH47" s="517">
        <f t="shared" si="353"/>
        <v>0</v>
      </c>
    </row>
    <row r="48" spans="1:450" s="3" customFormat="1" ht="18" customHeight="1" thickTop="1" thickBot="1" x14ac:dyDescent="0.35">
      <c r="A48" s="533"/>
      <c r="B48" s="237"/>
      <c r="C48" s="534"/>
      <c r="D48" s="535"/>
      <c r="E48" s="536"/>
      <c r="F48" s="537"/>
      <c r="G48" s="538"/>
      <c r="H48" s="539"/>
      <c r="I48" s="540"/>
      <c r="J48" s="541"/>
      <c r="K48" s="43"/>
      <c r="L48" s="543"/>
      <c r="M48" s="544"/>
      <c r="N48" s="545"/>
      <c r="O48" s="544"/>
      <c r="P48" s="546"/>
      <c r="Q48" s="547"/>
      <c r="R48" s="548"/>
      <c r="S48" s="549"/>
      <c r="T48" s="550"/>
      <c r="U48" s="551"/>
      <c r="V48" s="552"/>
      <c r="W48" s="552"/>
      <c r="X48" s="552"/>
      <c r="Y48" s="589" t="str">
        <f t="shared" ref="Y48:Y56" si="464">IF(OR($BK89="",$BK89=0),"",$BK89)</f>
        <v/>
      </c>
      <c r="Z48" s="590"/>
      <c r="AA48" s="590"/>
      <c r="AB48" s="591" t="str">
        <f t="shared" ref="AB48:AB56" si="465">IF(OR($BK89="",$BK89=0),"",BL89)</f>
        <v/>
      </c>
      <c r="AC48" s="1243" t="str">
        <f t="shared" ref="AC48:AC56" si="466">IF(OR($BK89="",$BK89=0),""," - Tubo de aço da série M ("&amp;BJ89&amp;")")</f>
        <v/>
      </c>
      <c r="AD48" s="1244"/>
      <c r="AE48" s="1244"/>
      <c r="AF48" s="557"/>
      <c r="AG48" s="557"/>
      <c r="AH48" s="558"/>
      <c r="AI48" s="544"/>
      <c r="AJ48" s="559"/>
      <c r="AK48" s="560"/>
      <c r="AL48" s="561"/>
      <c r="AM48" s="562"/>
      <c r="AN48" s="563"/>
      <c r="AO48" s="564"/>
      <c r="AP48" s="564"/>
      <c r="AR48" s="4"/>
      <c r="AS48" s="2"/>
      <c r="AT48" s="601">
        <f>IF(OR(AND(F68="",OR(G68&lt;&gt;"",H68&lt;&gt;"",J68&lt;&gt;"")),AND(G68="",F68&lt;&gt;"",H68&lt;&gt;""),H68&gt;$R$13,I68&gt;$R$13,AND(J68&lt;&gt;"",H68="",I68=""),AND(J68="",OR(H68&lt;&gt;"",I68&lt;&gt;""))),100,IF(AND(AJ68&lt;&gt;"",OR(AE68="",AF68="")),10000,IF(AND(OR(AL68="",AL68="Não aplicável",AL68="Conforme"),OR(AO68="",AO68="Conforme")),0,1)))</f>
        <v>0</v>
      </c>
      <c r="AU48" s="243" t="str">
        <f t="shared" si="356"/>
        <v/>
      </c>
      <c r="AV48" s="92" t="str">
        <f t="shared" si="19"/>
        <v/>
      </c>
      <c r="AW48" s="92" t="str">
        <f t="shared" si="20"/>
        <v/>
      </c>
      <c r="AX48" s="92" t="str">
        <f t="shared" si="21"/>
        <v/>
      </c>
      <c r="AY48" s="532" t="str">
        <f t="shared" si="22"/>
        <v/>
      </c>
      <c r="AZ48" s="532" t="str">
        <f t="shared" si="23"/>
        <v/>
      </c>
      <c r="BA48" s="510" t="str">
        <f t="shared" si="24"/>
        <v/>
      </c>
      <c r="BB48" s="88" t="str">
        <f t="shared" si="440"/>
        <v/>
      </c>
      <c r="BD48" s="595" t="str">
        <f t="shared" si="441"/>
        <v/>
      </c>
      <c r="BE48" s="595" t="str">
        <f t="shared" si="442"/>
        <v/>
      </c>
      <c r="BF48" s="74" t="str">
        <f t="shared" si="443"/>
        <v/>
      </c>
      <c r="BG48" s="87" t="str">
        <f t="shared" si="433"/>
        <v/>
      </c>
      <c r="BH48" s="88" t="str">
        <f t="shared" si="28"/>
        <v/>
      </c>
      <c r="BI48" s="89">
        <f t="shared" si="29"/>
        <v>0</v>
      </c>
      <c r="BJ48" s="510" t="str">
        <f t="shared" si="357"/>
        <v/>
      </c>
      <c r="BK48" s="532">
        <f t="shared" si="30"/>
        <v>0</v>
      </c>
      <c r="BL48" s="91">
        <f t="shared" si="108"/>
        <v>0</v>
      </c>
      <c r="BM48" s="91" t="str">
        <f t="shared" si="31"/>
        <v/>
      </c>
      <c r="BN48" s="91" t="str">
        <f t="shared" si="32"/>
        <v/>
      </c>
      <c r="BO48" s="91" t="str">
        <f t="shared" si="33"/>
        <v/>
      </c>
      <c r="BP48" s="91" t="str">
        <f t="shared" si="34"/>
        <v/>
      </c>
      <c r="BQ48" s="91" t="str">
        <f t="shared" si="35"/>
        <v/>
      </c>
      <c r="BR48" s="91" t="str">
        <f t="shared" si="36"/>
        <v/>
      </c>
      <c r="BS48" s="91" t="str">
        <f t="shared" si="37"/>
        <v/>
      </c>
      <c r="BT48" s="91" t="str">
        <f t="shared" si="38"/>
        <v/>
      </c>
      <c r="BU48" s="91" t="str">
        <f t="shared" si="39"/>
        <v/>
      </c>
      <c r="BV48" s="91" t="str">
        <f t="shared" si="40"/>
        <v/>
      </c>
      <c r="BW48" s="91" t="str">
        <f t="shared" si="41"/>
        <v/>
      </c>
      <c r="BX48" s="91" t="str">
        <f t="shared" si="42"/>
        <v/>
      </c>
      <c r="BY48" s="91" t="str">
        <f t="shared" si="43"/>
        <v/>
      </c>
      <c r="BZ48" s="91" t="str">
        <f t="shared" si="44"/>
        <v/>
      </c>
      <c r="CA48" s="91" t="str">
        <f t="shared" si="45"/>
        <v/>
      </c>
      <c r="CB48" s="91" t="str">
        <f t="shared" si="46"/>
        <v/>
      </c>
      <c r="CC48" s="91" t="str">
        <f t="shared" si="47"/>
        <v/>
      </c>
      <c r="CD48" s="91" t="str">
        <f t="shared" si="48"/>
        <v/>
      </c>
      <c r="CE48" s="91" t="str">
        <f t="shared" si="49"/>
        <v/>
      </c>
      <c r="CF48" s="91" t="str">
        <f t="shared" si="50"/>
        <v/>
      </c>
      <c r="CG48" s="91" t="str">
        <f t="shared" si="109"/>
        <v/>
      </c>
      <c r="CH48" s="91" t="str">
        <f t="shared" si="110"/>
        <v/>
      </c>
      <c r="CI48" s="91" t="str">
        <f t="shared" si="111"/>
        <v/>
      </c>
      <c r="CJ48" s="91" t="str">
        <f t="shared" si="112"/>
        <v/>
      </c>
      <c r="CK48" s="91" t="str">
        <f t="shared" si="113"/>
        <v/>
      </c>
      <c r="CL48" s="91" t="str">
        <f t="shared" si="114"/>
        <v/>
      </c>
      <c r="CM48" s="91" t="str">
        <f t="shared" si="115"/>
        <v/>
      </c>
      <c r="CN48" s="91" t="str">
        <f t="shared" si="116"/>
        <v/>
      </c>
      <c r="CO48" s="91" t="str">
        <f t="shared" si="117"/>
        <v/>
      </c>
      <c r="CP48" s="91" t="str">
        <f t="shared" si="118"/>
        <v/>
      </c>
      <c r="CQ48" s="91" t="str">
        <f t="shared" si="119"/>
        <v/>
      </c>
      <c r="CR48" s="91" t="str">
        <f t="shared" si="120"/>
        <v/>
      </c>
      <c r="CS48" s="91" t="str">
        <f t="shared" si="121"/>
        <v/>
      </c>
      <c r="CT48" s="91" t="str">
        <f t="shared" si="122"/>
        <v/>
      </c>
      <c r="CU48" s="91" t="str">
        <f t="shared" si="123"/>
        <v/>
      </c>
      <c r="CV48" s="91" t="str">
        <f t="shared" si="124"/>
        <v/>
      </c>
      <c r="CW48" s="91" t="str">
        <f t="shared" si="125"/>
        <v/>
      </c>
      <c r="CX48" s="91" t="str">
        <f t="shared" si="126"/>
        <v/>
      </c>
      <c r="CY48" s="91" t="str">
        <f t="shared" si="127"/>
        <v/>
      </c>
      <c r="CZ48" s="91" t="str">
        <f t="shared" si="128"/>
        <v/>
      </c>
      <c r="DA48" s="91" t="str">
        <f t="shared" si="129"/>
        <v/>
      </c>
      <c r="DB48" s="91" t="str">
        <f t="shared" si="130"/>
        <v/>
      </c>
      <c r="DC48" s="91" t="str">
        <f t="shared" si="131"/>
        <v/>
      </c>
      <c r="DD48" s="91" t="str">
        <f t="shared" si="132"/>
        <v/>
      </c>
      <c r="DE48" s="91" t="str">
        <f t="shared" si="133"/>
        <v/>
      </c>
      <c r="DF48" s="91" t="str">
        <f t="shared" si="134"/>
        <v/>
      </c>
      <c r="DG48" s="91" t="str">
        <f t="shared" si="135"/>
        <v/>
      </c>
      <c r="DH48" s="91" t="str">
        <f t="shared" si="136"/>
        <v/>
      </c>
      <c r="DI48" s="91" t="str">
        <f t="shared" si="137"/>
        <v/>
      </c>
      <c r="DJ48" s="91" t="str">
        <f t="shared" si="138"/>
        <v/>
      </c>
      <c r="DK48" s="91" t="str">
        <f t="shared" si="139"/>
        <v/>
      </c>
      <c r="DL48" s="91" t="str">
        <f t="shared" si="140"/>
        <v/>
      </c>
      <c r="DM48" s="91" t="str">
        <f t="shared" si="141"/>
        <v/>
      </c>
      <c r="DN48" s="91" t="str">
        <f t="shared" si="142"/>
        <v/>
      </c>
      <c r="DO48" s="91" t="str">
        <f t="shared" si="143"/>
        <v/>
      </c>
      <c r="DP48" s="91" t="str">
        <f t="shared" si="144"/>
        <v/>
      </c>
      <c r="DQ48" s="91" t="str">
        <f t="shared" si="145"/>
        <v/>
      </c>
      <c r="DR48" s="91" t="str">
        <f t="shared" si="146"/>
        <v/>
      </c>
      <c r="DS48" s="91" t="str">
        <f t="shared" si="147"/>
        <v/>
      </c>
      <c r="DT48" s="91" t="str">
        <f t="shared" si="148"/>
        <v/>
      </c>
      <c r="DU48" s="236" t="str">
        <f>IF(OR(H68="",H68=0),"",H68)</f>
        <v/>
      </c>
      <c r="DV48" s="660" t="str">
        <f>IF(OR(Y68="",DZ48="",DW48=0),"0",IF(Y68&lt;DW48,1,"0"))</f>
        <v>0</v>
      </c>
      <c r="DW48" s="659">
        <f t="shared" si="151"/>
        <v>0</v>
      </c>
      <c r="DX48" s="663" t="str">
        <f>IF(OR(H68="",DZ48=""),"NA",IF(AND(H68&lt;DY48,DY48&lt;&gt;""),E68,"NA"))</f>
        <v>NA</v>
      </c>
      <c r="DY48" s="236" t="str">
        <f t="shared" si="359"/>
        <v/>
      </c>
      <c r="DZ48" s="236" t="str">
        <f t="shared" si="360"/>
        <v/>
      </c>
      <c r="EA48" s="659" t="str">
        <f t="shared" ref="EA48:EA86" si="467">Y68</f>
        <v/>
      </c>
      <c r="EB48" s="594">
        <v>22</v>
      </c>
      <c r="EC48" s="816" t="str">
        <f t="shared" si="361"/>
        <v/>
      </c>
      <c r="ED48" s="817" t="str">
        <f t="shared" si="362"/>
        <v/>
      </c>
      <c r="EE48" s="818" t="str">
        <f t="shared" si="153"/>
        <v/>
      </c>
      <c r="EF48" s="819" t="str">
        <f t="shared" si="51"/>
        <v/>
      </c>
      <c r="EG48" s="595" t="str">
        <f t="shared" si="154"/>
        <v/>
      </c>
      <c r="EH48" s="595" t="str">
        <f t="shared" si="155"/>
        <v/>
      </c>
      <c r="EI48" s="651" t="str">
        <f t="shared" si="363"/>
        <v/>
      </c>
      <c r="EJ48" s="528" t="str">
        <f t="shared" si="156"/>
        <v/>
      </c>
      <c r="EK48" s="236" t="str">
        <f t="shared" si="364"/>
        <v/>
      </c>
      <c r="EL48" s="528" t="str">
        <f t="shared" si="157"/>
        <v/>
      </c>
      <c r="EM48" s="771" t="str">
        <f t="shared" si="444"/>
        <v/>
      </c>
      <c r="EN48" s="90" t="str">
        <f t="shared" si="445"/>
        <v/>
      </c>
      <c r="EO48" s="90" t="str">
        <f t="shared" si="446"/>
        <v/>
      </c>
      <c r="EP48" s="90" t="str">
        <f t="shared" si="447"/>
        <v/>
      </c>
      <c r="EQ48" s="90" t="str">
        <f t="shared" si="448"/>
        <v/>
      </c>
      <c r="ER48" s="90" t="str">
        <f t="shared" si="449"/>
        <v/>
      </c>
      <c r="ES48" s="90" t="str">
        <f t="shared" si="450"/>
        <v/>
      </c>
      <c r="ET48" s="90" t="str">
        <f t="shared" si="451"/>
        <v/>
      </c>
      <c r="EU48" s="90" t="str">
        <f t="shared" si="452"/>
        <v/>
      </c>
      <c r="EV48" s="90" t="str">
        <f t="shared" si="453"/>
        <v/>
      </c>
      <c r="EW48" s="90" t="str">
        <f t="shared" si="454"/>
        <v/>
      </c>
      <c r="EX48" s="90" t="str">
        <f t="shared" si="455"/>
        <v/>
      </c>
      <c r="EY48" s="90" t="str">
        <f t="shared" si="456"/>
        <v/>
      </c>
      <c r="EZ48" s="90" t="str">
        <f t="shared" si="457"/>
        <v/>
      </c>
      <c r="FA48" s="90" t="str">
        <f t="shared" si="458"/>
        <v/>
      </c>
      <c r="FB48" s="90" t="str">
        <f t="shared" si="459"/>
        <v/>
      </c>
      <c r="FC48" s="90" t="str">
        <f t="shared" si="460"/>
        <v/>
      </c>
      <c r="FD48" s="90" t="str">
        <f t="shared" si="461"/>
        <v/>
      </c>
      <c r="FE48" s="90" t="str">
        <f t="shared" si="462"/>
        <v/>
      </c>
      <c r="FF48" s="90" t="str">
        <f t="shared" si="463"/>
        <v/>
      </c>
      <c r="FG48" s="90" t="str">
        <f t="shared" si="52"/>
        <v/>
      </c>
      <c r="FH48" s="90" t="str">
        <f t="shared" si="53"/>
        <v/>
      </c>
      <c r="FI48" s="90" t="str">
        <f t="shared" si="54"/>
        <v/>
      </c>
      <c r="FJ48" s="90" t="str">
        <f t="shared" si="55"/>
        <v/>
      </c>
      <c r="FK48" s="90" t="str">
        <f t="shared" si="56"/>
        <v/>
      </c>
      <c r="FL48" s="90" t="str">
        <f t="shared" si="57"/>
        <v/>
      </c>
      <c r="FM48" s="90" t="str">
        <f t="shared" si="58"/>
        <v/>
      </c>
      <c r="FN48" s="90" t="str">
        <f t="shared" si="59"/>
        <v/>
      </c>
      <c r="FO48" s="90" t="str">
        <f t="shared" si="60"/>
        <v/>
      </c>
      <c r="FP48" s="90" t="str">
        <f t="shared" si="61"/>
        <v/>
      </c>
      <c r="FQ48" s="90" t="str">
        <f t="shared" si="62"/>
        <v/>
      </c>
      <c r="FR48" s="90" t="str">
        <f t="shared" si="63"/>
        <v/>
      </c>
      <c r="FS48" s="90" t="str">
        <f t="shared" si="64"/>
        <v/>
      </c>
      <c r="FT48" s="90" t="str">
        <f t="shared" si="65"/>
        <v/>
      </c>
      <c r="FU48" s="90" t="str">
        <f t="shared" si="66"/>
        <v/>
      </c>
      <c r="FV48" s="90" t="str">
        <f t="shared" si="67"/>
        <v/>
      </c>
      <c r="FW48" s="90" t="str">
        <f t="shared" si="68"/>
        <v/>
      </c>
      <c r="FX48" s="90" t="str">
        <f t="shared" si="69"/>
        <v/>
      </c>
      <c r="FY48" s="90" t="str">
        <f t="shared" si="70"/>
        <v/>
      </c>
      <c r="FZ48" s="90" t="str">
        <f t="shared" si="71"/>
        <v/>
      </c>
      <c r="GA48" s="90" t="str">
        <f t="shared" si="72"/>
        <v/>
      </c>
      <c r="GB48" s="90" t="str">
        <f t="shared" si="73"/>
        <v/>
      </c>
      <c r="GC48" s="90" t="str">
        <f t="shared" si="74"/>
        <v/>
      </c>
      <c r="GD48" s="90" t="str">
        <f t="shared" si="75"/>
        <v/>
      </c>
      <c r="GE48" s="90" t="str">
        <f t="shared" si="76"/>
        <v/>
      </c>
      <c r="GF48" s="90" t="str">
        <f t="shared" si="77"/>
        <v/>
      </c>
      <c r="GG48" s="90" t="str">
        <f t="shared" si="78"/>
        <v/>
      </c>
      <c r="GH48" s="90" t="str">
        <f t="shared" si="79"/>
        <v/>
      </c>
      <c r="GI48" s="90" t="str">
        <f t="shared" si="80"/>
        <v/>
      </c>
      <c r="GJ48" s="90" t="str">
        <f t="shared" si="81"/>
        <v/>
      </c>
      <c r="GK48" s="90" t="str">
        <f t="shared" si="82"/>
        <v/>
      </c>
      <c r="GL48" s="90" t="str">
        <f t="shared" si="83"/>
        <v/>
      </c>
      <c r="GM48" s="90" t="str">
        <f t="shared" si="84"/>
        <v/>
      </c>
      <c r="GN48" s="90" t="str">
        <f t="shared" si="85"/>
        <v/>
      </c>
      <c r="GO48" s="90" t="str">
        <f t="shared" si="86"/>
        <v/>
      </c>
      <c r="GP48" s="90" t="str">
        <f t="shared" si="87"/>
        <v/>
      </c>
      <c r="GQ48" s="90" t="str">
        <f t="shared" si="88"/>
        <v/>
      </c>
      <c r="GR48" s="90" t="str">
        <f t="shared" si="89"/>
        <v/>
      </c>
      <c r="GS48" s="90" t="str">
        <f t="shared" si="90"/>
        <v/>
      </c>
      <c r="GT48" s="90" t="str">
        <f t="shared" si="91"/>
        <v/>
      </c>
      <c r="GU48" s="594">
        <v>22</v>
      </c>
      <c r="GV48" s="137" t="str">
        <f t="shared" si="435"/>
        <v/>
      </c>
      <c r="GW48" s="138" t="str">
        <f t="shared" si="436"/>
        <v/>
      </c>
      <c r="GX48" s="81" t="str">
        <f t="shared" si="438"/>
        <v/>
      </c>
      <c r="GY48" s="138" t="str">
        <f t="shared" si="439"/>
        <v/>
      </c>
      <c r="GZ48" s="15">
        <f t="shared" si="369"/>
        <v>0</v>
      </c>
      <c r="HA48" s="81" t="str">
        <f t="shared" si="370"/>
        <v/>
      </c>
      <c r="HB48" s="127" t="str">
        <f t="shared" si="437"/>
        <v/>
      </c>
      <c r="HC48" s="15">
        <f t="shared" si="178"/>
        <v>0</v>
      </c>
      <c r="HD48" s="582">
        <f t="shared" ref="HD48:HD86" si="468">IF($J68="",0,$J68)</f>
        <v>0</v>
      </c>
      <c r="HE48" s="580">
        <f>F68</f>
        <v>0</v>
      </c>
      <c r="HF48" s="567">
        <f t="shared" ref="HF48:HF86" si="469">G68</f>
        <v>0</v>
      </c>
      <c r="HG48" s="16">
        <f t="shared" si="179"/>
        <v>0</v>
      </c>
      <c r="HH48" s="17" t="str">
        <f t="shared" si="372"/>
        <v/>
      </c>
      <c r="HI48" s="510" t="str">
        <f t="shared" si="373"/>
        <v/>
      </c>
      <c r="HJ48" s="517">
        <f t="shared" si="374"/>
        <v>0</v>
      </c>
      <c r="HK48" s="510" t="str">
        <f t="shared" si="180"/>
        <v/>
      </c>
      <c r="HL48" s="522" t="str">
        <f t="shared" si="375"/>
        <v/>
      </c>
      <c r="HM48" s="510" t="str">
        <f t="shared" si="181"/>
        <v/>
      </c>
      <c r="HN48" s="517">
        <f t="shared" si="182"/>
        <v>0</v>
      </c>
      <c r="HO48" s="510" t="str">
        <f t="shared" si="183"/>
        <v/>
      </c>
      <c r="HP48" s="522" t="str">
        <f t="shared" si="376"/>
        <v/>
      </c>
      <c r="HQ48" s="510" t="str">
        <f t="shared" si="184"/>
        <v/>
      </c>
      <c r="HR48" s="517">
        <f t="shared" si="185"/>
        <v>0</v>
      </c>
      <c r="HS48" s="510" t="str">
        <f t="shared" si="186"/>
        <v/>
      </c>
      <c r="HT48" s="522" t="str">
        <f t="shared" si="377"/>
        <v/>
      </c>
      <c r="HU48" s="510" t="str">
        <f t="shared" si="187"/>
        <v/>
      </c>
      <c r="HV48" s="517">
        <f t="shared" si="188"/>
        <v>0</v>
      </c>
      <c r="HW48" s="510" t="str">
        <f t="shared" si="189"/>
        <v/>
      </c>
      <c r="HX48" s="522" t="str">
        <f t="shared" si="378"/>
        <v/>
      </c>
      <c r="HY48" s="510" t="str">
        <f t="shared" si="190"/>
        <v/>
      </c>
      <c r="HZ48" s="517">
        <f t="shared" si="191"/>
        <v>0</v>
      </c>
      <c r="IA48" s="510" t="str">
        <f t="shared" si="192"/>
        <v/>
      </c>
      <c r="IB48" s="522" t="str">
        <f t="shared" si="379"/>
        <v/>
      </c>
      <c r="IC48" s="510" t="str">
        <f t="shared" si="193"/>
        <v/>
      </c>
      <c r="ID48" s="517">
        <f t="shared" si="194"/>
        <v>0</v>
      </c>
      <c r="IE48" s="510" t="str">
        <f t="shared" si="195"/>
        <v/>
      </c>
      <c r="IF48" s="522" t="str">
        <f t="shared" si="380"/>
        <v/>
      </c>
      <c r="IG48" s="510" t="str">
        <f t="shared" si="196"/>
        <v/>
      </c>
      <c r="IH48" s="517">
        <f t="shared" si="197"/>
        <v>0</v>
      </c>
      <c r="II48" s="510" t="str">
        <f t="shared" si="198"/>
        <v/>
      </c>
      <c r="IJ48" s="522" t="str">
        <f t="shared" si="381"/>
        <v/>
      </c>
      <c r="IK48" s="510" t="str">
        <f t="shared" si="199"/>
        <v/>
      </c>
      <c r="IL48" s="517">
        <f t="shared" si="200"/>
        <v>0</v>
      </c>
      <c r="IM48" s="510" t="str">
        <f t="shared" si="201"/>
        <v/>
      </c>
      <c r="IN48" s="522" t="str">
        <f t="shared" si="382"/>
        <v/>
      </c>
      <c r="IO48" s="510" t="str">
        <f t="shared" si="202"/>
        <v/>
      </c>
      <c r="IP48" s="517">
        <f t="shared" si="203"/>
        <v>0</v>
      </c>
      <c r="IQ48" s="510" t="str">
        <f t="shared" si="204"/>
        <v/>
      </c>
      <c r="IR48" s="522" t="str">
        <f t="shared" si="383"/>
        <v/>
      </c>
      <c r="IS48" s="510" t="str">
        <f t="shared" si="205"/>
        <v/>
      </c>
      <c r="IT48" s="517">
        <f t="shared" si="206"/>
        <v>0</v>
      </c>
      <c r="IU48" s="510" t="str">
        <f t="shared" si="207"/>
        <v/>
      </c>
      <c r="IV48" s="522" t="str">
        <f t="shared" si="384"/>
        <v/>
      </c>
      <c r="IW48" s="510" t="str">
        <f t="shared" si="208"/>
        <v/>
      </c>
      <c r="IX48" s="517">
        <f t="shared" si="209"/>
        <v>0</v>
      </c>
      <c r="IY48" s="510" t="str">
        <f t="shared" si="210"/>
        <v/>
      </c>
      <c r="IZ48" s="522" t="str">
        <f t="shared" si="385"/>
        <v/>
      </c>
      <c r="JA48" s="510" t="str">
        <f t="shared" si="211"/>
        <v/>
      </c>
      <c r="JB48" s="517">
        <f t="shared" si="212"/>
        <v>0</v>
      </c>
      <c r="JC48" s="510" t="str">
        <f t="shared" si="213"/>
        <v/>
      </c>
      <c r="JD48" s="522" t="str">
        <f t="shared" si="386"/>
        <v/>
      </c>
      <c r="JE48" s="510" t="str">
        <f t="shared" si="214"/>
        <v/>
      </c>
      <c r="JF48" s="517">
        <f t="shared" si="215"/>
        <v>0</v>
      </c>
      <c r="JG48" s="510" t="str">
        <f t="shared" si="216"/>
        <v/>
      </c>
      <c r="JH48" s="522" t="str">
        <f t="shared" si="387"/>
        <v/>
      </c>
      <c r="JI48" s="510" t="str">
        <f t="shared" si="217"/>
        <v/>
      </c>
      <c r="JJ48" s="517">
        <f t="shared" si="218"/>
        <v>0</v>
      </c>
      <c r="JK48" s="510" t="str">
        <f t="shared" si="219"/>
        <v/>
      </c>
      <c r="JL48" s="522" t="str">
        <f t="shared" si="388"/>
        <v/>
      </c>
      <c r="JM48" s="510" t="str">
        <f t="shared" si="220"/>
        <v/>
      </c>
      <c r="JN48" s="517">
        <f t="shared" si="221"/>
        <v>0</v>
      </c>
      <c r="JO48" s="510" t="str">
        <f t="shared" si="222"/>
        <v/>
      </c>
      <c r="JP48" s="522" t="str">
        <f t="shared" si="389"/>
        <v/>
      </c>
      <c r="JQ48" s="510" t="str">
        <f t="shared" si="223"/>
        <v/>
      </c>
      <c r="JR48" s="517">
        <f t="shared" si="224"/>
        <v>0</v>
      </c>
      <c r="JS48" s="510" t="str">
        <f t="shared" si="225"/>
        <v/>
      </c>
      <c r="JT48" s="522" t="str">
        <f t="shared" si="390"/>
        <v/>
      </c>
      <c r="JU48" s="510" t="str">
        <f t="shared" si="226"/>
        <v/>
      </c>
      <c r="JV48" s="517">
        <f t="shared" si="227"/>
        <v>0</v>
      </c>
      <c r="JW48" s="510" t="str">
        <f t="shared" si="228"/>
        <v/>
      </c>
      <c r="JX48" s="522" t="str">
        <f t="shared" si="391"/>
        <v/>
      </c>
      <c r="JY48" s="510" t="str">
        <f t="shared" si="229"/>
        <v/>
      </c>
      <c r="JZ48" s="517">
        <f t="shared" si="230"/>
        <v>0</v>
      </c>
      <c r="KA48" s="510" t="str">
        <f t="shared" si="231"/>
        <v/>
      </c>
      <c r="KB48" s="522" t="str">
        <f t="shared" si="392"/>
        <v/>
      </c>
      <c r="KC48" s="510" t="str">
        <f t="shared" si="232"/>
        <v/>
      </c>
      <c r="KD48" s="517">
        <f t="shared" si="233"/>
        <v>0</v>
      </c>
      <c r="KE48" s="510" t="str">
        <f t="shared" si="234"/>
        <v/>
      </c>
      <c r="KF48" s="522" t="str">
        <f t="shared" si="393"/>
        <v/>
      </c>
      <c r="KG48" s="510" t="str">
        <f t="shared" si="235"/>
        <v/>
      </c>
      <c r="KH48" s="517">
        <f t="shared" si="236"/>
        <v>0</v>
      </c>
      <c r="KI48" s="510" t="str">
        <f t="shared" si="237"/>
        <v/>
      </c>
      <c r="KJ48" s="522" t="str">
        <f t="shared" si="394"/>
        <v/>
      </c>
      <c r="KK48" s="510" t="str">
        <f t="shared" si="238"/>
        <v/>
      </c>
      <c r="KL48" s="517">
        <f t="shared" si="239"/>
        <v>0</v>
      </c>
      <c r="KM48" s="510" t="str">
        <f t="shared" si="240"/>
        <v/>
      </c>
      <c r="KN48" s="522" t="str">
        <f t="shared" si="395"/>
        <v/>
      </c>
      <c r="KO48" s="510" t="str">
        <f t="shared" si="241"/>
        <v/>
      </c>
      <c r="KP48" s="517">
        <f t="shared" si="242"/>
        <v>0</v>
      </c>
      <c r="KQ48" s="510" t="str">
        <f t="shared" si="243"/>
        <v/>
      </c>
      <c r="KR48" s="522" t="str">
        <f t="shared" si="396"/>
        <v/>
      </c>
      <c r="KS48" s="510" t="str">
        <f t="shared" si="244"/>
        <v/>
      </c>
      <c r="KT48" s="517">
        <f t="shared" si="245"/>
        <v>0</v>
      </c>
      <c r="KU48" s="510" t="str">
        <f t="shared" si="246"/>
        <v/>
      </c>
      <c r="KV48" s="522" t="str">
        <f t="shared" si="397"/>
        <v/>
      </c>
      <c r="KW48" s="510" t="str">
        <f t="shared" si="247"/>
        <v/>
      </c>
      <c r="KX48" s="517">
        <f t="shared" si="248"/>
        <v>0</v>
      </c>
      <c r="KY48" s="510" t="str">
        <f t="shared" si="249"/>
        <v/>
      </c>
      <c r="KZ48" s="522" t="str">
        <f t="shared" si="398"/>
        <v/>
      </c>
      <c r="LA48" s="510" t="str">
        <f t="shared" si="250"/>
        <v/>
      </c>
      <c r="LB48" s="517">
        <f t="shared" si="251"/>
        <v>0</v>
      </c>
      <c r="LC48" s="510" t="str">
        <f t="shared" si="252"/>
        <v/>
      </c>
      <c r="LD48" s="522" t="str">
        <f t="shared" si="399"/>
        <v/>
      </c>
      <c r="LE48" s="510" t="str">
        <f t="shared" si="253"/>
        <v/>
      </c>
      <c r="LF48" s="517">
        <f t="shared" si="254"/>
        <v>0</v>
      </c>
      <c r="LG48" s="510" t="str">
        <f t="shared" si="255"/>
        <v/>
      </c>
      <c r="LH48" s="522" t="str">
        <f t="shared" si="400"/>
        <v/>
      </c>
      <c r="LI48" s="510" t="str">
        <f t="shared" si="256"/>
        <v/>
      </c>
      <c r="LJ48" s="517">
        <f t="shared" si="257"/>
        <v>0</v>
      </c>
      <c r="LK48" s="510" t="str">
        <f t="shared" si="258"/>
        <v/>
      </c>
      <c r="LL48" s="522" t="str">
        <f t="shared" si="401"/>
        <v/>
      </c>
      <c r="LM48" s="510" t="str">
        <f t="shared" si="259"/>
        <v/>
      </c>
      <c r="LN48" s="517">
        <f t="shared" si="260"/>
        <v>0</v>
      </c>
      <c r="LO48" s="510" t="str">
        <f t="shared" si="261"/>
        <v/>
      </c>
      <c r="LP48" s="522" t="str">
        <f t="shared" si="402"/>
        <v/>
      </c>
      <c r="LQ48" s="510" t="str">
        <f t="shared" si="262"/>
        <v/>
      </c>
      <c r="LR48" s="517">
        <f t="shared" si="263"/>
        <v>0</v>
      </c>
      <c r="LS48" s="510" t="str">
        <f t="shared" si="264"/>
        <v/>
      </c>
      <c r="LT48" s="522" t="str">
        <f t="shared" si="403"/>
        <v/>
      </c>
      <c r="LU48" s="510" t="str">
        <f t="shared" si="265"/>
        <v/>
      </c>
      <c r="LV48" s="517">
        <f t="shared" si="266"/>
        <v>0</v>
      </c>
      <c r="LW48" s="510" t="str">
        <f t="shared" si="267"/>
        <v/>
      </c>
      <c r="LX48" s="522" t="str">
        <f t="shared" si="404"/>
        <v/>
      </c>
      <c r="LY48" s="510" t="str">
        <f t="shared" si="268"/>
        <v/>
      </c>
      <c r="LZ48" s="517">
        <f t="shared" si="269"/>
        <v>0</v>
      </c>
      <c r="MA48" s="510" t="str">
        <f t="shared" si="270"/>
        <v/>
      </c>
      <c r="MB48" s="522" t="str">
        <f t="shared" si="405"/>
        <v/>
      </c>
      <c r="MC48" s="510" t="str">
        <f t="shared" si="271"/>
        <v/>
      </c>
      <c r="MD48" s="517">
        <f t="shared" si="272"/>
        <v>0</v>
      </c>
      <c r="ME48" s="510" t="str">
        <f t="shared" si="273"/>
        <v/>
      </c>
      <c r="MF48" s="522" t="str">
        <f t="shared" si="406"/>
        <v/>
      </c>
      <c r="MG48" s="510" t="str">
        <f t="shared" si="274"/>
        <v/>
      </c>
      <c r="MH48" s="517">
        <f t="shared" si="275"/>
        <v>0</v>
      </c>
      <c r="MI48" s="510" t="str">
        <f t="shared" si="276"/>
        <v/>
      </c>
      <c r="MJ48" s="522" t="str">
        <f t="shared" si="407"/>
        <v/>
      </c>
      <c r="MK48" s="510" t="str">
        <f t="shared" si="277"/>
        <v/>
      </c>
      <c r="ML48" s="517">
        <f t="shared" si="278"/>
        <v>0</v>
      </c>
      <c r="MM48" s="510" t="str">
        <f t="shared" si="279"/>
        <v/>
      </c>
      <c r="MN48" s="522" t="str">
        <f t="shared" si="408"/>
        <v/>
      </c>
      <c r="MO48" s="510" t="str">
        <f t="shared" si="280"/>
        <v/>
      </c>
      <c r="MP48" s="517">
        <f t="shared" si="281"/>
        <v>0</v>
      </c>
      <c r="MQ48" s="510" t="str">
        <f t="shared" si="282"/>
        <v/>
      </c>
      <c r="MR48" s="522" t="str">
        <f t="shared" si="409"/>
        <v/>
      </c>
      <c r="MS48" s="510" t="str">
        <f t="shared" si="283"/>
        <v/>
      </c>
      <c r="MT48" s="517">
        <f t="shared" si="284"/>
        <v>0</v>
      </c>
      <c r="MU48" s="510" t="str">
        <f t="shared" si="285"/>
        <v/>
      </c>
      <c r="MV48" s="522" t="str">
        <f t="shared" si="410"/>
        <v/>
      </c>
      <c r="MW48" s="510" t="str">
        <f t="shared" si="286"/>
        <v/>
      </c>
      <c r="MX48" s="517">
        <f t="shared" si="287"/>
        <v>0</v>
      </c>
      <c r="MY48" s="510" t="str">
        <f t="shared" si="288"/>
        <v/>
      </c>
      <c r="MZ48" s="522" t="str">
        <f t="shared" si="411"/>
        <v/>
      </c>
      <c r="NA48" s="510" t="str">
        <f t="shared" si="289"/>
        <v/>
      </c>
      <c r="NB48" s="517">
        <f t="shared" si="290"/>
        <v>0</v>
      </c>
      <c r="NC48" s="510" t="str">
        <f t="shared" si="291"/>
        <v/>
      </c>
      <c r="ND48" s="522" t="str">
        <f t="shared" si="412"/>
        <v/>
      </c>
      <c r="NE48" s="510" t="str">
        <f t="shared" si="292"/>
        <v/>
      </c>
      <c r="NF48" s="517">
        <f t="shared" si="293"/>
        <v>0</v>
      </c>
      <c r="NG48" s="510" t="str">
        <f t="shared" si="294"/>
        <v/>
      </c>
      <c r="NH48" s="522" t="str">
        <f t="shared" si="413"/>
        <v/>
      </c>
      <c r="NI48" s="510" t="str">
        <f t="shared" si="295"/>
        <v/>
      </c>
      <c r="NJ48" s="517">
        <f t="shared" si="296"/>
        <v>0</v>
      </c>
      <c r="NK48" s="510" t="str">
        <f t="shared" si="297"/>
        <v/>
      </c>
      <c r="NL48" s="522" t="str">
        <f t="shared" si="414"/>
        <v/>
      </c>
      <c r="NM48" s="510" t="str">
        <f t="shared" si="298"/>
        <v/>
      </c>
      <c r="NN48" s="517">
        <f t="shared" si="299"/>
        <v>0</v>
      </c>
      <c r="NO48" s="510" t="str">
        <f t="shared" si="300"/>
        <v/>
      </c>
      <c r="NP48" s="522" t="str">
        <f t="shared" si="415"/>
        <v/>
      </c>
      <c r="NQ48" s="510" t="str">
        <f t="shared" si="301"/>
        <v/>
      </c>
      <c r="NR48" s="517">
        <f t="shared" si="302"/>
        <v>0</v>
      </c>
      <c r="NS48" s="510" t="str">
        <f t="shared" si="303"/>
        <v/>
      </c>
      <c r="NT48" s="522" t="str">
        <f t="shared" si="416"/>
        <v/>
      </c>
      <c r="NU48" s="510" t="str">
        <f t="shared" si="304"/>
        <v/>
      </c>
      <c r="NV48" s="517">
        <f t="shared" si="305"/>
        <v>0</v>
      </c>
      <c r="NW48" s="510" t="str">
        <f t="shared" si="306"/>
        <v/>
      </c>
      <c r="NX48" s="522" t="str">
        <f t="shared" si="417"/>
        <v/>
      </c>
      <c r="NY48" s="510" t="str">
        <f t="shared" si="307"/>
        <v/>
      </c>
      <c r="NZ48" s="517">
        <f t="shared" si="308"/>
        <v>0</v>
      </c>
      <c r="OA48" s="510" t="str">
        <f t="shared" si="309"/>
        <v/>
      </c>
      <c r="OB48" s="522" t="str">
        <f t="shared" si="418"/>
        <v/>
      </c>
      <c r="OC48" s="510" t="str">
        <f t="shared" si="310"/>
        <v/>
      </c>
      <c r="OD48" s="517">
        <f t="shared" si="311"/>
        <v>0</v>
      </c>
      <c r="OE48" s="510" t="str">
        <f t="shared" si="312"/>
        <v/>
      </c>
      <c r="OF48" s="522" t="str">
        <f t="shared" si="419"/>
        <v/>
      </c>
      <c r="OG48" s="510" t="str">
        <f t="shared" si="313"/>
        <v/>
      </c>
      <c r="OH48" s="517">
        <f t="shared" si="314"/>
        <v>0</v>
      </c>
      <c r="OI48" s="510" t="str">
        <f t="shared" si="315"/>
        <v/>
      </c>
      <c r="OJ48" s="522" t="str">
        <f t="shared" si="420"/>
        <v/>
      </c>
      <c r="OK48" s="510" t="str">
        <f t="shared" si="316"/>
        <v/>
      </c>
      <c r="OL48" s="517">
        <f t="shared" si="317"/>
        <v>0</v>
      </c>
      <c r="OM48" s="510" t="str">
        <f t="shared" si="318"/>
        <v/>
      </c>
      <c r="ON48" s="522" t="str">
        <f t="shared" si="421"/>
        <v/>
      </c>
      <c r="OO48" s="510" t="str">
        <f t="shared" si="319"/>
        <v/>
      </c>
      <c r="OP48" s="517">
        <f t="shared" si="320"/>
        <v>0</v>
      </c>
      <c r="OQ48" s="510" t="str">
        <f t="shared" si="321"/>
        <v/>
      </c>
      <c r="OR48" s="522" t="str">
        <f t="shared" si="422"/>
        <v/>
      </c>
      <c r="OS48" s="510" t="str">
        <f t="shared" si="322"/>
        <v/>
      </c>
      <c r="OT48" s="517">
        <f t="shared" si="323"/>
        <v>0</v>
      </c>
      <c r="OU48" s="510" t="str">
        <f t="shared" si="324"/>
        <v/>
      </c>
      <c r="OV48" s="522" t="str">
        <f t="shared" si="423"/>
        <v/>
      </c>
      <c r="OW48" s="510" t="str">
        <f t="shared" si="325"/>
        <v/>
      </c>
      <c r="OX48" s="517">
        <f t="shared" si="326"/>
        <v>0</v>
      </c>
      <c r="OY48" s="510" t="str">
        <f t="shared" si="327"/>
        <v/>
      </c>
      <c r="OZ48" s="522" t="str">
        <f t="shared" si="424"/>
        <v/>
      </c>
      <c r="PA48" s="510" t="str">
        <f t="shared" si="328"/>
        <v/>
      </c>
      <c r="PB48" s="517">
        <f t="shared" si="329"/>
        <v>0</v>
      </c>
      <c r="PC48" s="510" t="str">
        <f t="shared" si="330"/>
        <v/>
      </c>
      <c r="PD48" s="522" t="str">
        <f t="shared" si="425"/>
        <v/>
      </c>
      <c r="PE48" s="510" t="str">
        <f t="shared" si="331"/>
        <v/>
      </c>
      <c r="PF48" s="517">
        <f t="shared" si="332"/>
        <v>0</v>
      </c>
      <c r="PG48" s="510" t="str">
        <f t="shared" si="333"/>
        <v/>
      </c>
      <c r="PH48" s="522" t="str">
        <f t="shared" si="426"/>
        <v/>
      </c>
      <c r="PI48" s="510" t="str">
        <f t="shared" si="334"/>
        <v/>
      </c>
      <c r="PJ48" s="517">
        <f t="shared" si="335"/>
        <v>0</v>
      </c>
      <c r="PK48" s="510" t="str">
        <f t="shared" si="336"/>
        <v/>
      </c>
      <c r="PL48" s="522" t="str">
        <f t="shared" si="427"/>
        <v/>
      </c>
      <c r="PM48" s="510" t="str">
        <f t="shared" si="337"/>
        <v/>
      </c>
      <c r="PN48" s="517">
        <f t="shared" si="338"/>
        <v>0</v>
      </c>
      <c r="PO48" s="510" t="str">
        <f t="shared" si="339"/>
        <v/>
      </c>
      <c r="PP48" s="522" t="str">
        <f t="shared" si="428"/>
        <v/>
      </c>
      <c r="PQ48" s="510" t="str">
        <f t="shared" si="340"/>
        <v/>
      </c>
      <c r="PR48" s="517">
        <f t="shared" si="341"/>
        <v>0</v>
      </c>
      <c r="PS48" s="510" t="str">
        <f t="shared" si="342"/>
        <v/>
      </c>
      <c r="PT48" s="522" t="str">
        <f t="shared" si="429"/>
        <v/>
      </c>
      <c r="PU48" s="510" t="str">
        <f t="shared" si="343"/>
        <v/>
      </c>
      <c r="PV48" s="517">
        <f t="shared" si="344"/>
        <v>0</v>
      </c>
      <c r="PW48" s="510" t="str">
        <f t="shared" si="345"/>
        <v/>
      </c>
      <c r="PX48" s="522" t="str">
        <f t="shared" si="430"/>
        <v/>
      </c>
      <c r="PY48" s="510" t="str">
        <f t="shared" si="346"/>
        <v/>
      </c>
      <c r="PZ48" s="517">
        <f t="shared" si="347"/>
        <v>0</v>
      </c>
      <c r="QA48" s="510" t="str">
        <f t="shared" si="348"/>
        <v/>
      </c>
      <c r="QB48" s="522" t="str">
        <f t="shared" si="431"/>
        <v/>
      </c>
      <c r="QC48" s="510" t="str">
        <f t="shared" si="349"/>
        <v/>
      </c>
      <c r="QD48" s="517">
        <f t="shared" si="350"/>
        <v>0</v>
      </c>
      <c r="QE48" s="510" t="str">
        <f t="shared" si="351"/>
        <v/>
      </c>
      <c r="QF48" s="522" t="str">
        <f t="shared" si="432"/>
        <v/>
      </c>
      <c r="QG48" s="510" t="str">
        <f t="shared" si="352"/>
        <v/>
      </c>
      <c r="QH48" s="517">
        <f t="shared" si="353"/>
        <v>0</v>
      </c>
    </row>
    <row r="49" spans="1:450" s="3" customFormat="1" ht="18" customHeight="1" thickTop="1" thickBot="1" x14ac:dyDescent="0.35">
      <c r="A49" s="533"/>
      <c r="B49" s="237"/>
      <c r="C49" s="534"/>
      <c r="D49" s="535"/>
      <c r="E49" s="536"/>
      <c r="F49" s="537"/>
      <c r="G49" s="538"/>
      <c r="H49" s="539"/>
      <c r="I49" s="540"/>
      <c r="J49" s="541"/>
      <c r="K49" s="542"/>
      <c r="L49" s="543"/>
      <c r="M49" s="544"/>
      <c r="N49" s="545"/>
      <c r="O49" s="544"/>
      <c r="P49" s="546"/>
      <c r="Q49" s="547"/>
      <c r="R49" s="548"/>
      <c r="S49" s="549"/>
      <c r="T49" s="550"/>
      <c r="U49" s="551"/>
      <c r="V49" s="552"/>
      <c r="W49" s="552"/>
      <c r="X49" s="552"/>
      <c r="Y49" s="589" t="str">
        <f t="shared" si="464"/>
        <v/>
      </c>
      <c r="Z49" s="590"/>
      <c r="AA49" s="590"/>
      <c r="AB49" s="591" t="str">
        <f t="shared" si="465"/>
        <v/>
      </c>
      <c r="AC49" s="1243" t="str">
        <f t="shared" si="466"/>
        <v/>
      </c>
      <c r="AD49" s="1244"/>
      <c r="AE49" s="1244"/>
      <c r="AF49" s="557"/>
      <c r="AG49" s="557"/>
      <c r="AH49" s="558"/>
      <c r="AI49" s="544"/>
      <c r="AJ49" s="559"/>
      <c r="AK49" s="560"/>
      <c r="AL49" s="561"/>
      <c r="AM49" s="562"/>
      <c r="AN49" s="563"/>
      <c r="AO49" s="564"/>
      <c r="AP49" s="564"/>
      <c r="AR49" s="4"/>
      <c r="AS49" s="2"/>
      <c r="AT49" s="601">
        <f t="shared" ref="AT49:AT86" si="470">IF(OR(AND(F69="",OR(G69&lt;&gt;"",H69&lt;&gt;"",J69&lt;&gt;"")),AND(G69="",F69&lt;&gt;"",H69&lt;&gt;""),H69&gt;$R$13,I69&gt;$R$13,AND(J69&lt;&gt;"",H69="",I69=""),AND(J69="",OR(H69&lt;&gt;"",I69&lt;&gt;""))),100,IF(AND(AJ69&lt;&gt;"",OR(AE69="",AF69="")),10000,IF(AND(OR(AL69="",AL69="Não aplicável",AL69="Conforme"),OR(AO69="",AO69="Conforme")),0,1)))</f>
        <v>0</v>
      </c>
      <c r="AU49" s="243" t="str">
        <f t="shared" si="356"/>
        <v/>
      </c>
      <c r="AV49" s="92" t="str">
        <f t="shared" si="19"/>
        <v/>
      </c>
      <c r="AW49" s="92" t="str">
        <f t="shared" si="20"/>
        <v/>
      </c>
      <c r="AX49" s="92" t="str">
        <f t="shared" si="21"/>
        <v/>
      </c>
      <c r="AY49" s="532" t="str">
        <f t="shared" si="22"/>
        <v/>
      </c>
      <c r="AZ49" s="532" t="str">
        <f t="shared" si="23"/>
        <v/>
      </c>
      <c r="BA49" s="510" t="str">
        <f t="shared" si="24"/>
        <v/>
      </c>
      <c r="BB49" s="88" t="str">
        <f t="shared" si="440"/>
        <v/>
      </c>
      <c r="BD49" s="595" t="str">
        <f t="shared" si="441"/>
        <v/>
      </c>
      <c r="BE49" s="595" t="str">
        <f t="shared" si="442"/>
        <v/>
      </c>
      <c r="BF49" s="74" t="str">
        <f t="shared" si="443"/>
        <v/>
      </c>
      <c r="BG49" s="87" t="str">
        <f t="shared" si="433"/>
        <v/>
      </c>
      <c r="BH49" s="88" t="str">
        <f t="shared" si="28"/>
        <v/>
      </c>
      <c r="BI49" s="89">
        <f t="shared" si="29"/>
        <v>0</v>
      </c>
      <c r="BJ49" s="510" t="str">
        <f t="shared" si="357"/>
        <v/>
      </c>
      <c r="BK49" s="532">
        <f t="shared" si="30"/>
        <v>0</v>
      </c>
      <c r="BL49" s="91">
        <f t="shared" si="108"/>
        <v>0</v>
      </c>
      <c r="BM49" s="91" t="str">
        <f t="shared" si="31"/>
        <v/>
      </c>
      <c r="BN49" s="91" t="str">
        <f t="shared" si="32"/>
        <v/>
      </c>
      <c r="BO49" s="91" t="str">
        <f t="shared" si="33"/>
        <v/>
      </c>
      <c r="BP49" s="91" t="str">
        <f t="shared" si="34"/>
        <v/>
      </c>
      <c r="BQ49" s="91" t="str">
        <f t="shared" si="35"/>
        <v/>
      </c>
      <c r="BR49" s="91" t="str">
        <f t="shared" si="36"/>
        <v/>
      </c>
      <c r="BS49" s="91" t="str">
        <f t="shared" si="37"/>
        <v/>
      </c>
      <c r="BT49" s="91" t="str">
        <f t="shared" si="38"/>
        <v/>
      </c>
      <c r="BU49" s="91" t="str">
        <f t="shared" si="39"/>
        <v/>
      </c>
      <c r="BV49" s="91" t="str">
        <f t="shared" si="40"/>
        <v/>
      </c>
      <c r="BW49" s="91" t="str">
        <f t="shared" si="41"/>
        <v/>
      </c>
      <c r="BX49" s="91" t="str">
        <f t="shared" si="42"/>
        <v/>
      </c>
      <c r="BY49" s="91" t="str">
        <f t="shared" si="43"/>
        <v/>
      </c>
      <c r="BZ49" s="91" t="str">
        <f t="shared" si="44"/>
        <v/>
      </c>
      <c r="CA49" s="91" t="str">
        <f t="shared" si="45"/>
        <v/>
      </c>
      <c r="CB49" s="91" t="str">
        <f t="shared" si="46"/>
        <v/>
      </c>
      <c r="CC49" s="91" t="str">
        <f t="shared" si="47"/>
        <v/>
      </c>
      <c r="CD49" s="91" t="str">
        <f t="shared" si="48"/>
        <v/>
      </c>
      <c r="CE49" s="91" t="str">
        <f t="shared" si="49"/>
        <v/>
      </c>
      <c r="CF49" s="91" t="str">
        <f t="shared" si="50"/>
        <v/>
      </c>
      <c r="CG49" s="91" t="str">
        <f t="shared" si="109"/>
        <v/>
      </c>
      <c r="CH49" s="91" t="str">
        <f t="shared" si="110"/>
        <v/>
      </c>
      <c r="CI49" s="91" t="str">
        <f t="shared" si="111"/>
        <v/>
      </c>
      <c r="CJ49" s="91" t="str">
        <f t="shared" si="112"/>
        <v/>
      </c>
      <c r="CK49" s="91" t="str">
        <f t="shared" si="113"/>
        <v/>
      </c>
      <c r="CL49" s="91" t="str">
        <f t="shared" si="114"/>
        <v/>
      </c>
      <c r="CM49" s="91" t="str">
        <f t="shared" si="115"/>
        <v/>
      </c>
      <c r="CN49" s="91" t="str">
        <f t="shared" si="116"/>
        <v/>
      </c>
      <c r="CO49" s="91" t="str">
        <f t="shared" si="117"/>
        <v/>
      </c>
      <c r="CP49" s="91" t="str">
        <f t="shared" si="118"/>
        <v/>
      </c>
      <c r="CQ49" s="91" t="str">
        <f t="shared" si="119"/>
        <v/>
      </c>
      <c r="CR49" s="91" t="str">
        <f t="shared" si="120"/>
        <v/>
      </c>
      <c r="CS49" s="91" t="str">
        <f t="shared" si="121"/>
        <v/>
      </c>
      <c r="CT49" s="91" t="str">
        <f t="shared" si="122"/>
        <v/>
      </c>
      <c r="CU49" s="91" t="str">
        <f t="shared" si="123"/>
        <v/>
      </c>
      <c r="CV49" s="91" t="str">
        <f t="shared" si="124"/>
        <v/>
      </c>
      <c r="CW49" s="91" t="str">
        <f t="shared" si="125"/>
        <v/>
      </c>
      <c r="CX49" s="91" t="str">
        <f t="shared" si="126"/>
        <v/>
      </c>
      <c r="CY49" s="91" t="str">
        <f t="shared" si="127"/>
        <v/>
      </c>
      <c r="CZ49" s="91" t="str">
        <f t="shared" si="128"/>
        <v/>
      </c>
      <c r="DA49" s="91" t="str">
        <f t="shared" si="129"/>
        <v/>
      </c>
      <c r="DB49" s="91" t="str">
        <f t="shared" si="130"/>
        <v/>
      </c>
      <c r="DC49" s="91" t="str">
        <f t="shared" si="131"/>
        <v/>
      </c>
      <c r="DD49" s="91" t="str">
        <f t="shared" si="132"/>
        <v/>
      </c>
      <c r="DE49" s="91" t="str">
        <f t="shared" si="133"/>
        <v/>
      </c>
      <c r="DF49" s="91" t="str">
        <f t="shared" si="134"/>
        <v/>
      </c>
      <c r="DG49" s="91" t="str">
        <f t="shared" si="135"/>
        <v/>
      </c>
      <c r="DH49" s="91" t="str">
        <f t="shared" si="136"/>
        <v/>
      </c>
      <c r="DI49" s="91" t="str">
        <f t="shared" si="137"/>
        <v/>
      </c>
      <c r="DJ49" s="91" t="str">
        <f t="shared" si="138"/>
        <v/>
      </c>
      <c r="DK49" s="91" t="str">
        <f t="shared" si="139"/>
        <v/>
      </c>
      <c r="DL49" s="91" t="str">
        <f t="shared" si="140"/>
        <v/>
      </c>
      <c r="DM49" s="91" t="str">
        <f t="shared" si="141"/>
        <v/>
      </c>
      <c r="DN49" s="91" t="str">
        <f t="shared" si="142"/>
        <v/>
      </c>
      <c r="DO49" s="91" t="str">
        <f t="shared" si="143"/>
        <v/>
      </c>
      <c r="DP49" s="91" t="str">
        <f t="shared" si="144"/>
        <v/>
      </c>
      <c r="DQ49" s="91" t="str">
        <f t="shared" si="145"/>
        <v/>
      </c>
      <c r="DR49" s="91" t="str">
        <f t="shared" si="146"/>
        <v/>
      </c>
      <c r="DS49" s="91" t="str">
        <f t="shared" si="147"/>
        <v/>
      </c>
      <c r="DT49" s="91" t="str">
        <f t="shared" si="148"/>
        <v/>
      </c>
      <c r="DU49" s="236" t="str">
        <f t="shared" ref="DU49:DU86" si="471">IF(OR(H69="",H69=0),"",H69)</f>
        <v/>
      </c>
      <c r="DV49" s="660" t="str">
        <f t="shared" ref="DV49:DV86" si="472">IF(OR(Y69="",DZ49="",DW49=0),"0",IF(Y69&lt;DW49,1,"0"))</f>
        <v>0</v>
      </c>
      <c r="DW49" s="659">
        <f t="shared" si="151"/>
        <v>0</v>
      </c>
      <c r="DX49" s="663" t="str">
        <f t="shared" ref="DX49:DX86" si="473">IF(OR(H69="",DZ49=""),"NA",IF(AND(H69&lt;DY49,DY49&lt;&gt;""),E69,"NA"))</f>
        <v>NA</v>
      </c>
      <c r="DY49" s="236" t="str">
        <f t="shared" si="359"/>
        <v/>
      </c>
      <c r="DZ49" s="236" t="str">
        <f t="shared" si="360"/>
        <v/>
      </c>
      <c r="EA49" s="659" t="str">
        <f t="shared" si="467"/>
        <v/>
      </c>
      <c r="EB49" s="594">
        <v>23</v>
      </c>
      <c r="EC49" s="816" t="str">
        <f t="shared" si="361"/>
        <v/>
      </c>
      <c r="ED49" s="817" t="str">
        <f t="shared" si="362"/>
        <v/>
      </c>
      <c r="EE49" s="818" t="str">
        <f t="shared" si="153"/>
        <v/>
      </c>
      <c r="EF49" s="819" t="str">
        <f t="shared" si="51"/>
        <v/>
      </c>
      <c r="EG49" s="595" t="str">
        <f t="shared" si="154"/>
        <v/>
      </c>
      <c r="EH49" s="595" t="str">
        <f t="shared" si="155"/>
        <v/>
      </c>
      <c r="EI49" s="651" t="str">
        <f t="shared" si="363"/>
        <v/>
      </c>
      <c r="EJ49" s="528" t="str">
        <f t="shared" si="156"/>
        <v/>
      </c>
      <c r="EK49" s="236" t="str">
        <f t="shared" si="364"/>
        <v/>
      </c>
      <c r="EL49" s="528" t="str">
        <f t="shared" si="157"/>
        <v/>
      </c>
      <c r="EM49" s="771" t="str">
        <f t="shared" si="444"/>
        <v/>
      </c>
      <c r="EN49" s="90" t="str">
        <f t="shared" si="445"/>
        <v/>
      </c>
      <c r="EO49" s="90" t="str">
        <f t="shared" si="446"/>
        <v/>
      </c>
      <c r="EP49" s="90" t="str">
        <f t="shared" si="447"/>
        <v/>
      </c>
      <c r="EQ49" s="90" t="str">
        <f t="shared" si="448"/>
        <v/>
      </c>
      <c r="ER49" s="90" t="str">
        <f t="shared" si="449"/>
        <v/>
      </c>
      <c r="ES49" s="90" t="str">
        <f t="shared" si="450"/>
        <v/>
      </c>
      <c r="ET49" s="90" t="str">
        <f t="shared" si="451"/>
        <v/>
      </c>
      <c r="EU49" s="90" t="str">
        <f t="shared" si="452"/>
        <v/>
      </c>
      <c r="EV49" s="90" t="str">
        <f t="shared" si="453"/>
        <v/>
      </c>
      <c r="EW49" s="90" t="str">
        <f t="shared" si="454"/>
        <v/>
      </c>
      <c r="EX49" s="90" t="str">
        <f t="shared" si="455"/>
        <v/>
      </c>
      <c r="EY49" s="90" t="str">
        <f t="shared" si="456"/>
        <v/>
      </c>
      <c r="EZ49" s="90" t="str">
        <f t="shared" si="457"/>
        <v/>
      </c>
      <c r="FA49" s="90" t="str">
        <f t="shared" si="458"/>
        <v/>
      </c>
      <c r="FB49" s="90" t="str">
        <f t="shared" si="459"/>
        <v/>
      </c>
      <c r="FC49" s="90" t="str">
        <f t="shared" si="460"/>
        <v/>
      </c>
      <c r="FD49" s="90" t="str">
        <f t="shared" si="461"/>
        <v/>
      </c>
      <c r="FE49" s="90" t="str">
        <f t="shared" si="462"/>
        <v/>
      </c>
      <c r="FF49" s="90" t="str">
        <f t="shared" si="463"/>
        <v/>
      </c>
      <c r="FG49" s="90" t="str">
        <f t="shared" si="52"/>
        <v/>
      </c>
      <c r="FH49" s="90" t="str">
        <f t="shared" si="53"/>
        <v/>
      </c>
      <c r="FI49" s="90" t="str">
        <f t="shared" si="54"/>
        <v/>
      </c>
      <c r="FJ49" s="90" t="str">
        <f t="shared" si="55"/>
        <v/>
      </c>
      <c r="FK49" s="90" t="str">
        <f t="shared" si="56"/>
        <v/>
      </c>
      <c r="FL49" s="90" t="str">
        <f t="shared" si="57"/>
        <v/>
      </c>
      <c r="FM49" s="90" t="str">
        <f t="shared" si="58"/>
        <v/>
      </c>
      <c r="FN49" s="90" t="str">
        <f t="shared" si="59"/>
        <v/>
      </c>
      <c r="FO49" s="90" t="str">
        <f t="shared" si="60"/>
        <v/>
      </c>
      <c r="FP49" s="90" t="str">
        <f t="shared" si="61"/>
        <v/>
      </c>
      <c r="FQ49" s="90" t="str">
        <f t="shared" si="62"/>
        <v/>
      </c>
      <c r="FR49" s="90" t="str">
        <f t="shared" si="63"/>
        <v/>
      </c>
      <c r="FS49" s="90" t="str">
        <f t="shared" si="64"/>
        <v/>
      </c>
      <c r="FT49" s="90" t="str">
        <f t="shared" si="65"/>
        <v/>
      </c>
      <c r="FU49" s="90" t="str">
        <f t="shared" si="66"/>
        <v/>
      </c>
      <c r="FV49" s="90" t="str">
        <f t="shared" si="67"/>
        <v/>
      </c>
      <c r="FW49" s="90" t="str">
        <f t="shared" si="68"/>
        <v/>
      </c>
      <c r="FX49" s="90" t="str">
        <f t="shared" si="69"/>
        <v/>
      </c>
      <c r="FY49" s="90" t="str">
        <f t="shared" si="70"/>
        <v/>
      </c>
      <c r="FZ49" s="90" t="str">
        <f t="shared" si="71"/>
        <v/>
      </c>
      <c r="GA49" s="90" t="str">
        <f t="shared" si="72"/>
        <v/>
      </c>
      <c r="GB49" s="90" t="str">
        <f t="shared" si="73"/>
        <v/>
      </c>
      <c r="GC49" s="90" t="str">
        <f t="shared" si="74"/>
        <v/>
      </c>
      <c r="GD49" s="90" t="str">
        <f t="shared" si="75"/>
        <v/>
      </c>
      <c r="GE49" s="90" t="str">
        <f t="shared" si="76"/>
        <v/>
      </c>
      <c r="GF49" s="90" t="str">
        <f t="shared" si="77"/>
        <v/>
      </c>
      <c r="GG49" s="90" t="str">
        <f t="shared" si="78"/>
        <v/>
      </c>
      <c r="GH49" s="90" t="str">
        <f t="shared" si="79"/>
        <v/>
      </c>
      <c r="GI49" s="90" t="str">
        <f t="shared" si="80"/>
        <v/>
      </c>
      <c r="GJ49" s="90" t="str">
        <f t="shared" si="81"/>
        <v/>
      </c>
      <c r="GK49" s="90" t="str">
        <f t="shared" si="82"/>
        <v/>
      </c>
      <c r="GL49" s="90" t="str">
        <f t="shared" si="83"/>
        <v/>
      </c>
      <c r="GM49" s="90" t="str">
        <f t="shared" si="84"/>
        <v/>
      </c>
      <c r="GN49" s="90" t="str">
        <f t="shared" si="85"/>
        <v/>
      </c>
      <c r="GO49" s="90" t="str">
        <f t="shared" si="86"/>
        <v/>
      </c>
      <c r="GP49" s="90" t="str">
        <f t="shared" si="87"/>
        <v/>
      </c>
      <c r="GQ49" s="90" t="str">
        <f t="shared" si="88"/>
        <v/>
      </c>
      <c r="GR49" s="90" t="str">
        <f t="shared" si="89"/>
        <v/>
      </c>
      <c r="GS49" s="90" t="str">
        <f t="shared" si="90"/>
        <v/>
      </c>
      <c r="GT49" s="90" t="str">
        <f t="shared" si="91"/>
        <v/>
      </c>
      <c r="GU49" s="594">
        <v>23</v>
      </c>
      <c r="GV49" s="137" t="str">
        <f t="shared" si="435"/>
        <v/>
      </c>
      <c r="GW49" s="138" t="str">
        <f t="shared" si="436"/>
        <v/>
      </c>
      <c r="GX49" s="81" t="str">
        <f t="shared" si="438"/>
        <v/>
      </c>
      <c r="GY49" s="138" t="str">
        <f t="shared" si="439"/>
        <v/>
      </c>
      <c r="GZ49" s="15">
        <f t="shared" si="369"/>
        <v>0</v>
      </c>
      <c r="HA49" s="81" t="str">
        <f t="shared" si="370"/>
        <v/>
      </c>
      <c r="HB49" s="127" t="str">
        <f t="shared" si="437"/>
        <v/>
      </c>
      <c r="HC49" s="15">
        <f t="shared" si="178"/>
        <v>0</v>
      </c>
      <c r="HD49" s="582">
        <f t="shared" si="468"/>
        <v>0</v>
      </c>
      <c r="HE49" s="580">
        <f t="shared" ref="HE49:HE86" si="474">F69</f>
        <v>0</v>
      </c>
      <c r="HF49" s="567">
        <f t="shared" si="469"/>
        <v>0</v>
      </c>
      <c r="HG49" s="16">
        <f t="shared" si="179"/>
        <v>0</v>
      </c>
      <c r="HH49" s="17" t="str">
        <f t="shared" si="372"/>
        <v/>
      </c>
      <c r="HI49" s="510" t="str">
        <f t="shared" si="373"/>
        <v/>
      </c>
      <c r="HJ49" s="517">
        <f t="shared" si="374"/>
        <v>0</v>
      </c>
      <c r="HK49" s="510" t="str">
        <f t="shared" si="180"/>
        <v/>
      </c>
      <c r="HL49" s="522" t="str">
        <f t="shared" si="375"/>
        <v/>
      </c>
      <c r="HM49" s="510" t="str">
        <f t="shared" si="181"/>
        <v/>
      </c>
      <c r="HN49" s="517">
        <f t="shared" si="182"/>
        <v>0</v>
      </c>
      <c r="HO49" s="510" t="str">
        <f t="shared" si="183"/>
        <v/>
      </c>
      <c r="HP49" s="522" t="str">
        <f t="shared" si="376"/>
        <v/>
      </c>
      <c r="HQ49" s="510" t="str">
        <f t="shared" si="184"/>
        <v/>
      </c>
      <c r="HR49" s="517">
        <f t="shared" si="185"/>
        <v>0</v>
      </c>
      <c r="HS49" s="510" t="str">
        <f t="shared" si="186"/>
        <v/>
      </c>
      <c r="HT49" s="522" t="str">
        <f t="shared" si="377"/>
        <v/>
      </c>
      <c r="HU49" s="510" t="str">
        <f t="shared" si="187"/>
        <v/>
      </c>
      <c r="HV49" s="517">
        <f t="shared" si="188"/>
        <v>0</v>
      </c>
      <c r="HW49" s="510" t="str">
        <f t="shared" si="189"/>
        <v/>
      </c>
      <c r="HX49" s="522" t="str">
        <f t="shared" si="378"/>
        <v/>
      </c>
      <c r="HY49" s="510" t="str">
        <f t="shared" si="190"/>
        <v/>
      </c>
      <c r="HZ49" s="517">
        <f t="shared" si="191"/>
        <v>0</v>
      </c>
      <c r="IA49" s="510" t="str">
        <f t="shared" si="192"/>
        <v/>
      </c>
      <c r="IB49" s="522" t="str">
        <f t="shared" si="379"/>
        <v/>
      </c>
      <c r="IC49" s="510" t="str">
        <f t="shared" si="193"/>
        <v/>
      </c>
      <c r="ID49" s="517">
        <f t="shared" si="194"/>
        <v>0</v>
      </c>
      <c r="IE49" s="510" t="str">
        <f t="shared" si="195"/>
        <v/>
      </c>
      <c r="IF49" s="522" t="str">
        <f t="shared" si="380"/>
        <v/>
      </c>
      <c r="IG49" s="510" t="str">
        <f t="shared" si="196"/>
        <v/>
      </c>
      <c r="IH49" s="517">
        <f t="shared" si="197"/>
        <v>0</v>
      </c>
      <c r="II49" s="510" t="str">
        <f t="shared" si="198"/>
        <v/>
      </c>
      <c r="IJ49" s="522" t="str">
        <f t="shared" si="381"/>
        <v/>
      </c>
      <c r="IK49" s="510" t="str">
        <f t="shared" si="199"/>
        <v/>
      </c>
      <c r="IL49" s="517">
        <f t="shared" si="200"/>
        <v>0</v>
      </c>
      <c r="IM49" s="510" t="str">
        <f t="shared" si="201"/>
        <v/>
      </c>
      <c r="IN49" s="522" t="str">
        <f t="shared" si="382"/>
        <v/>
      </c>
      <c r="IO49" s="510" t="str">
        <f t="shared" si="202"/>
        <v/>
      </c>
      <c r="IP49" s="517">
        <f t="shared" si="203"/>
        <v>0</v>
      </c>
      <c r="IQ49" s="510" t="str">
        <f t="shared" si="204"/>
        <v/>
      </c>
      <c r="IR49" s="522" t="str">
        <f t="shared" si="383"/>
        <v/>
      </c>
      <c r="IS49" s="510" t="str">
        <f t="shared" si="205"/>
        <v/>
      </c>
      <c r="IT49" s="517">
        <f t="shared" si="206"/>
        <v>0</v>
      </c>
      <c r="IU49" s="510" t="str">
        <f t="shared" si="207"/>
        <v/>
      </c>
      <c r="IV49" s="522" t="str">
        <f t="shared" si="384"/>
        <v/>
      </c>
      <c r="IW49" s="510" t="str">
        <f t="shared" si="208"/>
        <v/>
      </c>
      <c r="IX49" s="517">
        <f t="shared" si="209"/>
        <v>0</v>
      </c>
      <c r="IY49" s="510" t="str">
        <f t="shared" si="210"/>
        <v/>
      </c>
      <c r="IZ49" s="522" t="str">
        <f t="shared" si="385"/>
        <v/>
      </c>
      <c r="JA49" s="510" t="str">
        <f t="shared" si="211"/>
        <v/>
      </c>
      <c r="JB49" s="517">
        <f t="shared" si="212"/>
        <v>0</v>
      </c>
      <c r="JC49" s="510" t="str">
        <f t="shared" si="213"/>
        <v/>
      </c>
      <c r="JD49" s="522" t="str">
        <f t="shared" si="386"/>
        <v/>
      </c>
      <c r="JE49" s="510" t="str">
        <f t="shared" si="214"/>
        <v/>
      </c>
      <c r="JF49" s="517">
        <f t="shared" si="215"/>
        <v>0</v>
      </c>
      <c r="JG49" s="510" t="str">
        <f t="shared" si="216"/>
        <v/>
      </c>
      <c r="JH49" s="522" t="str">
        <f t="shared" si="387"/>
        <v/>
      </c>
      <c r="JI49" s="510" t="str">
        <f t="shared" si="217"/>
        <v/>
      </c>
      <c r="JJ49" s="517">
        <f t="shared" si="218"/>
        <v>0</v>
      </c>
      <c r="JK49" s="510" t="str">
        <f t="shared" si="219"/>
        <v/>
      </c>
      <c r="JL49" s="522" t="str">
        <f t="shared" si="388"/>
        <v/>
      </c>
      <c r="JM49" s="510" t="str">
        <f t="shared" si="220"/>
        <v/>
      </c>
      <c r="JN49" s="517">
        <f t="shared" si="221"/>
        <v>0</v>
      </c>
      <c r="JO49" s="510" t="str">
        <f t="shared" si="222"/>
        <v/>
      </c>
      <c r="JP49" s="522" t="str">
        <f t="shared" si="389"/>
        <v/>
      </c>
      <c r="JQ49" s="510" t="str">
        <f t="shared" si="223"/>
        <v/>
      </c>
      <c r="JR49" s="517">
        <f t="shared" si="224"/>
        <v>0</v>
      </c>
      <c r="JS49" s="510" t="str">
        <f t="shared" si="225"/>
        <v/>
      </c>
      <c r="JT49" s="522" t="str">
        <f t="shared" si="390"/>
        <v/>
      </c>
      <c r="JU49" s="510" t="str">
        <f t="shared" si="226"/>
        <v/>
      </c>
      <c r="JV49" s="517">
        <f t="shared" si="227"/>
        <v>0</v>
      </c>
      <c r="JW49" s="510" t="str">
        <f t="shared" si="228"/>
        <v/>
      </c>
      <c r="JX49" s="522" t="str">
        <f t="shared" si="391"/>
        <v/>
      </c>
      <c r="JY49" s="510" t="str">
        <f t="shared" si="229"/>
        <v/>
      </c>
      <c r="JZ49" s="517">
        <f t="shared" si="230"/>
        <v>0</v>
      </c>
      <c r="KA49" s="510" t="str">
        <f t="shared" si="231"/>
        <v/>
      </c>
      <c r="KB49" s="522" t="str">
        <f t="shared" si="392"/>
        <v/>
      </c>
      <c r="KC49" s="510" t="str">
        <f t="shared" si="232"/>
        <v/>
      </c>
      <c r="KD49" s="517">
        <f t="shared" si="233"/>
        <v>0</v>
      </c>
      <c r="KE49" s="510" t="str">
        <f t="shared" si="234"/>
        <v/>
      </c>
      <c r="KF49" s="522" t="str">
        <f t="shared" si="393"/>
        <v/>
      </c>
      <c r="KG49" s="510" t="str">
        <f t="shared" si="235"/>
        <v/>
      </c>
      <c r="KH49" s="517">
        <f t="shared" si="236"/>
        <v>0</v>
      </c>
      <c r="KI49" s="510" t="str">
        <f t="shared" si="237"/>
        <v/>
      </c>
      <c r="KJ49" s="522" t="str">
        <f t="shared" si="394"/>
        <v/>
      </c>
      <c r="KK49" s="510" t="str">
        <f t="shared" si="238"/>
        <v/>
      </c>
      <c r="KL49" s="517">
        <f t="shared" si="239"/>
        <v>0</v>
      </c>
      <c r="KM49" s="510" t="str">
        <f t="shared" si="240"/>
        <v/>
      </c>
      <c r="KN49" s="522" t="str">
        <f t="shared" si="395"/>
        <v/>
      </c>
      <c r="KO49" s="510" t="str">
        <f t="shared" si="241"/>
        <v/>
      </c>
      <c r="KP49" s="517">
        <f t="shared" si="242"/>
        <v>0</v>
      </c>
      <c r="KQ49" s="510" t="str">
        <f t="shared" si="243"/>
        <v/>
      </c>
      <c r="KR49" s="522" t="str">
        <f t="shared" si="396"/>
        <v/>
      </c>
      <c r="KS49" s="510" t="str">
        <f t="shared" si="244"/>
        <v/>
      </c>
      <c r="KT49" s="517">
        <f t="shared" si="245"/>
        <v>0</v>
      </c>
      <c r="KU49" s="510" t="str">
        <f t="shared" si="246"/>
        <v/>
      </c>
      <c r="KV49" s="522" t="str">
        <f t="shared" si="397"/>
        <v/>
      </c>
      <c r="KW49" s="510" t="str">
        <f t="shared" si="247"/>
        <v/>
      </c>
      <c r="KX49" s="517">
        <f t="shared" si="248"/>
        <v>0</v>
      </c>
      <c r="KY49" s="510" t="str">
        <f t="shared" si="249"/>
        <v/>
      </c>
      <c r="KZ49" s="522" t="str">
        <f t="shared" si="398"/>
        <v/>
      </c>
      <c r="LA49" s="510" t="str">
        <f t="shared" si="250"/>
        <v/>
      </c>
      <c r="LB49" s="517">
        <f t="shared" si="251"/>
        <v>0</v>
      </c>
      <c r="LC49" s="510" t="str">
        <f t="shared" si="252"/>
        <v/>
      </c>
      <c r="LD49" s="522" t="str">
        <f t="shared" si="399"/>
        <v/>
      </c>
      <c r="LE49" s="510" t="str">
        <f t="shared" si="253"/>
        <v/>
      </c>
      <c r="LF49" s="517">
        <f t="shared" si="254"/>
        <v>0</v>
      </c>
      <c r="LG49" s="510" t="str">
        <f t="shared" si="255"/>
        <v/>
      </c>
      <c r="LH49" s="522" t="str">
        <f t="shared" si="400"/>
        <v/>
      </c>
      <c r="LI49" s="510" t="str">
        <f t="shared" si="256"/>
        <v/>
      </c>
      <c r="LJ49" s="517">
        <f t="shared" si="257"/>
        <v>0</v>
      </c>
      <c r="LK49" s="510" t="str">
        <f t="shared" si="258"/>
        <v/>
      </c>
      <c r="LL49" s="522" t="str">
        <f t="shared" si="401"/>
        <v/>
      </c>
      <c r="LM49" s="510" t="str">
        <f t="shared" si="259"/>
        <v/>
      </c>
      <c r="LN49" s="517">
        <f t="shared" si="260"/>
        <v>0</v>
      </c>
      <c r="LO49" s="510" t="str">
        <f t="shared" si="261"/>
        <v/>
      </c>
      <c r="LP49" s="522" t="str">
        <f t="shared" si="402"/>
        <v/>
      </c>
      <c r="LQ49" s="510" t="str">
        <f t="shared" si="262"/>
        <v/>
      </c>
      <c r="LR49" s="517">
        <f t="shared" si="263"/>
        <v>0</v>
      </c>
      <c r="LS49" s="510" t="str">
        <f t="shared" si="264"/>
        <v/>
      </c>
      <c r="LT49" s="522" t="str">
        <f t="shared" si="403"/>
        <v/>
      </c>
      <c r="LU49" s="510" t="str">
        <f t="shared" si="265"/>
        <v/>
      </c>
      <c r="LV49" s="517">
        <f t="shared" si="266"/>
        <v>0</v>
      </c>
      <c r="LW49" s="510" t="str">
        <f t="shared" si="267"/>
        <v/>
      </c>
      <c r="LX49" s="522" t="str">
        <f t="shared" si="404"/>
        <v/>
      </c>
      <c r="LY49" s="510" t="str">
        <f t="shared" si="268"/>
        <v/>
      </c>
      <c r="LZ49" s="517">
        <f t="shared" si="269"/>
        <v>0</v>
      </c>
      <c r="MA49" s="510" t="str">
        <f t="shared" si="270"/>
        <v/>
      </c>
      <c r="MB49" s="522" t="str">
        <f t="shared" si="405"/>
        <v/>
      </c>
      <c r="MC49" s="510" t="str">
        <f t="shared" si="271"/>
        <v/>
      </c>
      <c r="MD49" s="517">
        <f t="shared" si="272"/>
        <v>0</v>
      </c>
      <c r="ME49" s="510" t="str">
        <f t="shared" si="273"/>
        <v/>
      </c>
      <c r="MF49" s="522" t="str">
        <f t="shared" si="406"/>
        <v/>
      </c>
      <c r="MG49" s="510" t="str">
        <f t="shared" si="274"/>
        <v/>
      </c>
      <c r="MH49" s="517">
        <f t="shared" si="275"/>
        <v>0</v>
      </c>
      <c r="MI49" s="510" t="str">
        <f t="shared" si="276"/>
        <v/>
      </c>
      <c r="MJ49" s="522" t="str">
        <f t="shared" si="407"/>
        <v/>
      </c>
      <c r="MK49" s="510" t="str">
        <f t="shared" si="277"/>
        <v/>
      </c>
      <c r="ML49" s="517">
        <f t="shared" si="278"/>
        <v>0</v>
      </c>
      <c r="MM49" s="510" t="str">
        <f t="shared" si="279"/>
        <v/>
      </c>
      <c r="MN49" s="522" t="str">
        <f t="shared" si="408"/>
        <v/>
      </c>
      <c r="MO49" s="510" t="str">
        <f t="shared" si="280"/>
        <v/>
      </c>
      <c r="MP49" s="517">
        <f t="shared" si="281"/>
        <v>0</v>
      </c>
      <c r="MQ49" s="510" t="str">
        <f t="shared" si="282"/>
        <v/>
      </c>
      <c r="MR49" s="522" t="str">
        <f t="shared" si="409"/>
        <v/>
      </c>
      <c r="MS49" s="510" t="str">
        <f t="shared" si="283"/>
        <v/>
      </c>
      <c r="MT49" s="517">
        <f t="shared" si="284"/>
        <v>0</v>
      </c>
      <c r="MU49" s="510" t="str">
        <f t="shared" si="285"/>
        <v/>
      </c>
      <c r="MV49" s="522" t="str">
        <f t="shared" si="410"/>
        <v/>
      </c>
      <c r="MW49" s="510" t="str">
        <f t="shared" si="286"/>
        <v/>
      </c>
      <c r="MX49" s="517">
        <f t="shared" si="287"/>
        <v>0</v>
      </c>
      <c r="MY49" s="510" t="str">
        <f t="shared" si="288"/>
        <v/>
      </c>
      <c r="MZ49" s="522" t="str">
        <f t="shared" si="411"/>
        <v/>
      </c>
      <c r="NA49" s="510" t="str">
        <f t="shared" si="289"/>
        <v/>
      </c>
      <c r="NB49" s="517">
        <f t="shared" si="290"/>
        <v>0</v>
      </c>
      <c r="NC49" s="510" t="str">
        <f t="shared" si="291"/>
        <v/>
      </c>
      <c r="ND49" s="522" t="str">
        <f t="shared" si="412"/>
        <v/>
      </c>
      <c r="NE49" s="510" t="str">
        <f t="shared" si="292"/>
        <v/>
      </c>
      <c r="NF49" s="517">
        <f t="shared" si="293"/>
        <v>0</v>
      </c>
      <c r="NG49" s="510" t="str">
        <f t="shared" si="294"/>
        <v/>
      </c>
      <c r="NH49" s="522" t="str">
        <f t="shared" si="413"/>
        <v/>
      </c>
      <c r="NI49" s="510" t="str">
        <f t="shared" si="295"/>
        <v/>
      </c>
      <c r="NJ49" s="517">
        <f t="shared" si="296"/>
        <v>0</v>
      </c>
      <c r="NK49" s="510" t="str">
        <f t="shared" si="297"/>
        <v/>
      </c>
      <c r="NL49" s="522" t="str">
        <f t="shared" si="414"/>
        <v/>
      </c>
      <c r="NM49" s="510" t="str">
        <f t="shared" si="298"/>
        <v/>
      </c>
      <c r="NN49" s="517">
        <f t="shared" si="299"/>
        <v>0</v>
      </c>
      <c r="NO49" s="510" t="str">
        <f t="shared" si="300"/>
        <v/>
      </c>
      <c r="NP49" s="522" t="str">
        <f t="shared" si="415"/>
        <v/>
      </c>
      <c r="NQ49" s="510" t="str">
        <f t="shared" si="301"/>
        <v/>
      </c>
      <c r="NR49" s="517">
        <f t="shared" si="302"/>
        <v>0</v>
      </c>
      <c r="NS49" s="510" t="str">
        <f t="shared" si="303"/>
        <v/>
      </c>
      <c r="NT49" s="522" t="str">
        <f t="shared" si="416"/>
        <v/>
      </c>
      <c r="NU49" s="510" t="str">
        <f t="shared" si="304"/>
        <v/>
      </c>
      <c r="NV49" s="517">
        <f t="shared" si="305"/>
        <v>0</v>
      </c>
      <c r="NW49" s="510" t="str">
        <f t="shared" si="306"/>
        <v/>
      </c>
      <c r="NX49" s="522" t="str">
        <f t="shared" si="417"/>
        <v/>
      </c>
      <c r="NY49" s="510" t="str">
        <f t="shared" si="307"/>
        <v/>
      </c>
      <c r="NZ49" s="517">
        <f t="shared" si="308"/>
        <v>0</v>
      </c>
      <c r="OA49" s="510" t="str">
        <f t="shared" si="309"/>
        <v/>
      </c>
      <c r="OB49" s="522" t="str">
        <f t="shared" si="418"/>
        <v/>
      </c>
      <c r="OC49" s="510" t="str">
        <f t="shared" si="310"/>
        <v/>
      </c>
      <c r="OD49" s="517">
        <f t="shared" si="311"/>
        <v>0</v>
      </c>
      <c r="OE49" s="510" t="str">
        <f t="shared" si="312"/>
        <v/>
      </c>
      <c r="OF49" s="522" t="str">
        <f t="shared" si="419"/>
        <v/>
      </c>
      <c r="OG49" s="510" t="str">
        <f t="shared" si="313"/>
        <v/>
      </c>
      <c r="OH49" s="517">
        <f t="shared" si="314"/>
        <v>0</v>
      </c>
      <c r="OI49" s="510" t="str">
        <f t="shared" si="315"/>
        <v/>
      </c>
      <c r="OJ49" s="522" t="str">
        <f t="shared" si="420"/>
        <v/>
      </c>
      <c r="OK49" s="510" t="str">
        <f t="shared" si="316"/>
        <v/>
      </c>
      <c r="OL49" s="517">
        <f t="shared" si="317"/>
        <v>0</v>
      </c>
      <c r="OM49" s="510" t="str">
        <f t="shared" si="318"/>
        <v/>
      </c>
      <c r="ON49" s="522" t="str">
        <f t="shared" si="421"/>
        <v/>
      </c>
      <c r="OO49" s="510" t="str">
        <f t="shared" si="319"/>
        <v/>
      </c>
      <c r="OP49" s="517">
        <f t="shared" si="320"/>
        <v>0</v>
      </c>
      <c r="OQ49" s="510" t="str">
        <f t="shared" si="321"/>
        <v/>
      </c>
      <c r="OR49" s="522" t="str">
        <f t="shared" si="422"/>
        <v/>
      </c>
      <c r="OS49" s="510" t="str">
        <f t="shared" si="322"/>
        <v/>
      </c>
      <c r="OT49" s="517">
        <f t="shared" si="323"/>
        <v>0</v>
      </c>
      <c r="OU49" s="510" t="str">
        <f t="shared" si="324"/>
        <v/>
      </c>
      <c r="OV49" s="522" t="str">
        <f t="shared" si="423"/>
        <v/>
      </c>
      <c r="OW49" s="510" t="str">
        <f t="shared" si="325"/>
        <v/>
      </c>
      <c r="OX49" s="517">
        <f t="shared" si="326"/>
        <v>0</v>
      </c>
      <c r="OY49" s="510" t="str">
        <f t="shared" si="327"/>
        <v/>
      </c>
      <c r="OZ49" s="522" t="str">
        <f t="shared" si="424"/>
        <v/>
      </c>
      <c r="PA49" s="510" t="str">
        <f t="shared" si="328"/>
        <v/>
      </c>
      <c r="PB49" s="517">
        <f t="shared" si="329"/>
        <v>0</v>
      </c>
      <c r="PC49" s="510" t="str">
        <f t="shared" si="330"/>
        <v/>
      </c>
      <c r="PD49" s="522" t="str">
        <f t="shared" si="425"/>
        <v/>
      </c>
      <c r="PE49" s="510" t="str">
        <f t="shared" si="331"/>
        <v/>
      </c>
      <c r="PF49" s="517">
        <f t="shared" si="332"/>
        <v>0</v>
      </c>
      <c r="PG49" s="510" t="str">
        <f t="shared" si="333"/>
        <v/>
      </c>
      <c r="PH49" s="522" t="str">
        <f t="shared" si="426"/>
        <v/>
      </c>
      <c r="PI49" s="510" t="str">
        <f t="shared" si="334"/>
        <v/>
      </c>
      <c r="PJ49" s="517">
        <f t="shared" si="335"/>
        <v>0</v>
      </c>
      <c r="PK49" s="510" t="str">
        <f t="shared" si="336"/>
        <v/>
      </c>
      <c r="PL49" s="522" t="str">
        <f t="shared" si="427"/>
        <v/>
      </c>
      <c r="PM49" s="510" t="str">
        <f t="shared" si="337"/>
        <v/>
      </c>
      <c r="PN49" s="517">
        <f t="shared" si="338"/>
        <v>0</v>
      </c>
      <c r="PO49" s="510" t="str">
        <f t="shared" si="339"/>
        <v/>
      </c>
      <c r="PP49" s="522" t="str">
        <f t="shared" si="428"/>
        <v/>
      </c>
      <c r="PQ49" s="510" t="str">
        <f t="shared" si="340"/>
        <v/>
      </c>
      <c r="PR49" s="517">
        <f t="shared" si="341"/>
        <v>0</v>
      </c>
      <c r="PS49" s="510" t="str">
        <f t="shared" si="342"/>
        <v/>
      </c>
      <c r="PT49" s="522" t="str">
        <f t="shared" si="429"/>
        <v/>
      </c>
      <c r="PU49" s="510" t="str">
        <f t="shared" si="343"/>
        <v/>
      </c>
      <c r="PV49" s="517">
        <f t="shared" si="344"/>
        <v>0</v>
      </c>
      <c r="PW49" s="510" t="str">
        <f t="shared" si="345"/>
        <v/>
      </c>
      <c r="PX49" s="522" t="str">
        <f t="shared" si="430"/>
        <v/>
      </c>
      <c r="PY49" s="510" t="str">
        <f t="shared" si="346"/>
        <v/>
      </c>
      <c r="PZ49" s="517">
        <f t="shared" si="347"/>
        <v>0</v>
      </c>
      <c r="QA49" s="510" t="str">
        <f t="shared" si="348"/>
        <v/>
      </c>
      <c r="QB49" s="522" t="str">
        <f t="shared" si="431"/>
        <v/>
      </c>
      <c r="QC49" s="510" t="str">
        <f t="shared" si="349"/>
        <v/>
      </c>
      <c r="QD49" s="517">
        <f t="shared" si="350"/>
        <v>0</v>
      </c>
      <c r="QE49" s="510" t="str">
        <f t="shared" si="351"/>
        <v/>
      </c>
      <c r="QF49" s="522" t="str">
        <f t="shared" si="432"/>
        <v/>
      </c>
      <c r="QG49" s="510" t="str">
        <f t="shared" si="352"/>
        <v/>
      </c>
      <c r="QH49" s="517">
        <f t="shared" si="353"/>
        <v>0</v>
      </c>
    </row>
    <row r="50" spans="1:450" s="3" customFormat="1" ht="18" customHeight="1" thickTop="1" thickBot="1" x14ac:dyDescent="0.35">
      <c r="A50" s="533"/>
      <c r="B50" s="237"/>
      <c r="C50" s="534"/>
      <c r="D50" s="535"/>
      <c r="E50" s="536"/>
      <c r="F50" s="537"/>
      <c r="G50" s="538"/>
      <c r="H50" s="539"/>
      <c r="I50" s="540"/>
      <c r="J50" s="541"/>
      <c r="L50" s="543"/>
      <c r="M50" s="544"/>
      <c r="N50" s="545"/>
      <c r="O50" s="544"/>
      <c r="P50" s="546"/>
      <c r="Q50" s="547"/>
      <c r="R50" s="548"/>
      <c r="S50" s="549"/>
      <c r="T50" s="550"/>
      <c r="U50" s="551"/>
      <c r="V50" s="552"/>
      <c r="W50" s="552"/>
      <c r="X50" s="552"/>
      <c r="Y50" s="589" t="str">
        <f t="shared" si="464"/>
        <v/>
      </c>
      <c r="Z50" s="590"/>
      <c r="AA50" s="590"/>
      <c r="AB50" s="591" t="str">
        <f t="shared" si="465"/>
        <v/>
      </c>
      <c r="AC50" s="1243" t="str">
        <f t="shared" si="466"/>
        <v/>
      </c>
      <c r="AD50" s="1244"/>
      <c r="AE50" s="1244"/>
      <c r="AF50" s="557"/>
      <c r="AG50" s="557"/>
      <c r="AH50" s="558"/>
      <c r="AI50" s="544"/>
      <c r="AJ50" s="559"/>
      <c r="AK50" s="560"/>
      <c r="AL50" s="561"/>
      <c r="AM50" s="562"/>
      <c r="AN50" s="563"/>
      <c r="AO50" s="564"/>
      <c r="AP50" s="564"/>
      <c r="AR50" s="4"/>
      <c r="AS50" s="2"/>
      <c r="AT50" s="601">
        <f t="shared" si="470"/>
        <v>0</v>
      </c>
      <c r="AU50" s="243" t="str">
        <f t="shared" si="356"/>
        <v/>
      </c>
      <c r="AV50" s="92" t="str">
        <f t="shared" si="19"/>
        <v/>
      </c>
      <c r="AW50" s="92" t="str">
        <f t="shared" si="20"/>
        <v/>
      </c>
      <c r="AX50" s="92" t="str">
        <f t="shared" si="21"/>
        <v/>
      </c>
      <c r="AY50" s="532" t="str">
        <f t="shared" si="22"/>
        <v/>
      </c>
      <c r="AZ50" s="532" t="str">
        <f t="shared" si="23"/>
        <v/>
      </c>
      <c r="BA50" s="510" t="str">
        <f t="shared" si="24"/>
        <v/>
      </c>
      <c r="BB50" s="88" t="str">
        <f t="shared" si="440"/>
        <v/>
      </c>
      <c r="BD50" s="595" t="str">
        <f t="shared" si="441"/>
        <v/>
      </c>
      <c r="BE50" s="595" t="str">
        <f t="shared" si="442"/>
        <v/>
      </c>
      <c r="BF50" s="74" t="str">
        <f t="shared" si="443"/>
        <v/>
      </c>
      <c r="BG50" s="87" t="str">
        <f t="shared" si="433"/>
        <v/>
      </c>
      <c r="BH50" s="88" t="str">
        <f t="shared" si="28"/>
        <v/>
      </c>
      <c r="BI50" s="89">
        <f t="shared" si="29"/>
        <v>0</v>
      </c>
      <c r="BJ50" s="510" t="str">
        <f t="shared" si="357"/>
        <v/>
      </c>
      <c r="BK50" s="532">
        <f t="shared" si="30"/>
        <v>0</v>
      </c>
      <c r="BL50" s="91">
        <f t="shared" si="108"/>
        <v>0</v>
      </c>
      <c r="BM50" s="91" t="str">
        <f t="shared" si="31"/>
        <v/>
      </c>
      <c r="BN50" s="91" t="str">
        <f t="shared" si="32"/>
        <v/>
      </c>
      <c r="BO50" s="91" t="str">
        <f t="shared" si="33"/>
        <v/>
      </c>
      <c r="BP50" s="91" t="str">
        <f t="shared" si="34"/>
        <v/>
      </c>
      <c r="BQ50" s="91" t="str">
        <f t="shared" si="35"/>
        <v/>
      </c>
      <c r="BR50" s="91" t="str">
        <f t="shared" si="36"/>
        <v/>
      </c>
      <c r="BS50" s="91" t="str">
        <f t="shared" si="37"/>
        <v/>
      </c>
      <c r="BT50" s="91" t="str">
        <f t="shared" si="38"/>
        <v/>
      </c>
      <c r="BU50" s="91" t="str">
        <f t="shared" si="39"/>
        <v/>
      </c>
      <c r="BV50" s="91" t="str">
        <f t="shared" si="40"/>
        <v/>
      </c>
      <c r="BW50" s="91" t="str">
        <f t="shared" si="41"/>
        <v/>
      </c>
      <c r="BX50" s="91" t="str">
        <f t="shared" si="42"/>
        <v/>
      </c>
      <c r="BY50" s="91" t="str">
        <f t="shared" si="43"/>
        <v/>
      </c>
      <c r="BZ50" s="91" t="str">
        <f t="shared" si="44"/>
        <v/>
      </c>
      <c r="CA50" s="91" t="str">
        <f t="shared" si="45"/>
        <v/>
      </c>
      <c r="CB50" s="91" t="str">
        <f t="shared" si="46"/>
        <v/>
      </c>
      <c r="CC50" s="91" t="str">
        <f t="shared" si="47"/>
        <v/>
      </c>
      <c r="CD50" s="91" t="str">
        <f t="shared" si="48"/>
        <v/>
      </c>
      <c r="CE50" s="91" t="str">
        <f t="shared" si="49"/>
        <v/>
      </c>
      <c r="CF50" s="91" t="str">
        <f t="shared" si="50"/>
        <v/>
      </c>
      <c r="CG50" s="91" t="str">
        <f t="shared" si="109"/>
        <v/>
      </c>
      <c r="CH50" s="91" t="str">
        <f t="shared" si="110"/>
        <v/>
      </c>
      <c r="CI50" s="91" t="str">
        <f t="shared" si="111"/>
        <v/>
      </c>
      <c r="CJ50" s="91" t="str">
        <f t="shared" si="112"/>
        <v/>
      </c>
      <c r="CK50" s="91" t="str">
        <f t="shared" si="113"/>
        <v/>
      </c>
      <c r="CL50" s="91" t="str">
        <f t="shared" si="114"/>
        <v/>
      </c>
      <c r="CM50" s="91" t="str">
        <f t="shared" si="115"/>
        <v/>
      </c>
      <c r="CN50" s="91" t="str">
        <f t="shared" si="116"/>
        <v/>
      </c>
      <c r="CO50" s="91" t="str">
        <f t="shared" si="117"/>
        <v/>
      </c>
      <c r="CP50" s="91" t="str">
        <f t="shared" si="118"/>
        <v/>
      </c>
      <c r="CQ50" s="91" t="str">
        <f t="shared" si="119"/>
        <v/>
      </c>
      <c r="CR50" s="91" t="str">
        <f t="shared" si="120"/>
        <v/>
      </c>
      <c r="CS50" s="91" t="str">
        <f t="shared" si="121"/>
        <v/>
      </c>
      <c r="CT50" s="91" t="str">
        <f t="shared" si="122"/>
        <v/>
      </c>
      <c r="CU50" s="91" t="str">
        <f t="shared" si="123"/>
        <v/>
      </c>
      <c r="CV50" s="91" t="str">
        <f t="shared" si="124"/>
        <v/>
      </c>
      <c r="CW50" s="91" t="str">
        <f t="shared" si="125"/>
        <v/>
      </c>
      <c r="CX50" s="91" t="str">
        <f t="shared" si="126"/>
        <v/>
      </c>
      <c r="CY50" s="91" t="str">
        <f t="shared" si="127"/>
        <v/>
      </c>
      <c r="CZ50" s="91" t="str">
        <f t="shared" si="128"/>
        <v/>
      </c>
      <c r="DA50" s="91" t="str">
        <f t="shared" si="129"/>
        <v/>
      </c>
      <c r="DB50" s="91" t="str">
        <f t="shared" si="130"/>
        <v/>
      </c>
      <c r="DC50" s="91" t="str">
        <f t="shared" si="131"/>
        <v/>
      </c>
      <c r="DD50" s="91" t="str">
        <f t="shared" si="132"/>
        <v/>
      </c>
      <c r="DE50" s="91" t="str">
        <f t="shared" si="133"/>
        <v/>
      </c>
      <c r="DF50" s="91" t="str">
        <f t="shared" si="134"/>
        <v/>
      </c>
      <c r="DG50" s="91" t="str">
        <f t="shared" si="135"/>
        <v/>
      </c>
      <c r="DH50" s="91" t="str">
        <f t="shared" si="136"/>
        <v/>
      </c>
      <c r="DI50" s="91" t="str">
        <f t="shared" si="137"/>
        <v/>
      </c>
      <c r="DJ50" s="91" t="str">
        <f t="shared" si="138"/>
        <v/>
      </c>
      <c r="DK50" s="91" t="str">
        <f t="shared" si="139"/>
        <v/>
      </c>
      <c r="DL50" s="91" t="str">
        <f t="shared" si="140"/>
        <v/>
      </c>
      <c r="DM50" s="91" t="str">
        <f t="shared" si="141"/>
        <v/>
      </c>
      <c r="DN50" s="91" t="str">
        <f t="shared" si="142"/>
        <v/>
      </c>
      <c r="DO50" s="91" t="str">
        <f t="shared" si="143"/>
        <v/>
      </c>
      <c r="DP50" s="91" t="str">
        <f t="shared" si="144"/>
        <v/>
      </c>
      <c r="DQ50" s="91" t="str">
        <f t="shared" si="145"/>
        <v/>
      </c>
      <c r="DR50" s="91" t="str">
        <f t="shared" si="146"/>
        <v/>
      </c>
      <c r="DS50" s="91" t="str">
        <f t="shared" si="147"/>
        <v/>
      </c>
      <c r="DT50" s="91" t="str">
        <f t="shared" si="148"/>
        <v/>
      </c>
      <c r="DU50" s="236" t="str">
        <f t="shared" si="471"/>
        <v/>
      </c>
      <c r="DV50" s="660" t="str">
        <f t="shared" si="472"/>
        <v>0</v>
      </c>
      <c r="DW50" s="659">
        <f t="shared" si="151"/>
        <v>0</v>
      </c>
      <c r="DX50" s="663" t="str">
        <f t="shared" si="473"/>
        <v>NA</v>
      </c>
      <c r="DY50" s="236" t="str">
        <f t="shared" si="359"/>
        <v/>
      </c>
      <c r="DZ50" s="236" t="str">
        <f t="shared" si="360"/>
        <v/>
      </c>
      <c r="EA50" s="659" t="str">
        <f t="shared" si="467"/>
        <v/>
      </c>
      <c r="EB50" s="594">
        <v>24</v>
      </c>
      <c r="EC50" s="816" t="str">
        <f t="shared" si="361"/>
        <v/>
      </c>
      <c r="ED50" s="817" t="str">
        <f t="shared" si="362"/>
        <v/>
      </c>
      <c r="EE50" s="818" t="str">
        <f t="shared" si="153"/>
        <v/>
      </c>
      <c r="EF50" s="819" t="str">
        <f t="shared" si="51"/>
        <v/>
      </c>
      <c r="EG50" s="595" t="str">
        <f t="shared" si="154"/>
        <v/>
      </c>
      <c r="EH50" s="595" t="str">
        <f t="shared" si="155"/>
        <v/>
      </c>
      <c r="EI50" s="651" t="str">
        <f t="shared" si="363"/>
        <v/>
      </c>
      <c r="EJ50" s="528" t="str">
        <f t="shared" si="156"/>
        <v/>
      </c>
      <c r="EK50" s="236" t="str">
        <f t="shared" si="364"/>
        <v/>
      </c>
      <c r="EL50" s="528" t="str">
        <f t="shared" si="157"/>
        <v/>
      </c>
      <c r="EM50" s="771" t="str">
        <f t="shared" si="444"/>
        <v/>
      </c>
      <c r="EN50" s="90" t="str">
        <f t="shared" si="445"/>
        <v/>
      </c>
      <c r="EO50" s="90" t="str">
        <f t="shared" si="446"/>
        <v/>
      </c>
      <c r="EP50" s="90" t="str">
        <f t="shared" si="447"/>
        <v/>
      </c>
      <c r="EQ50" s="90" t="str">
        <f t="shared" si="448"/>
        <v/>
      </c>
      <c r="ER50" s="90" t="str">
        <f t="shared" si="449"/>
        <v/>
      </c>
      <c r="ES50" s="90" t="str">
        <f t="shared" si="450"/>
        <v/>
      </c>
      <c r="ET50" s="90" t="str">
        <f t="shared" si="451"/>
        <v/>
      </c>
      <c r="EU50" s="90" t="str">
        <f t="shared" si="452"/>
        <v/>
      </c>
      <c r="EV50" s="90" t="str">
        <f t="shared" si="453"/>
        <v/>
      </c>
      <c r="EW50" s="90" t="str">
        <f t="shared" si="454"/>
        <v/>
      </c>
      <c r="EX50" s="90" t="str">
        <f t="shared" si="455"/>
        <v/>
      </c>
      <c r="EY50" s="90" t="str">
        <f t="shared" si="456"/>
        <v/>
      </c>
      <c r="EZ50" s="90" t="str">
        <f t="shared" si="457"/>
        <v/>
      </c>
      <c r="FA50" s="90" t="str">
        <f t="shared" si="458"/>
        <v/>
      </c>
      <c r="FB50" s="90" t="str">
        <f t="shared" si="459"/>
        <v/>
      </c>
      <c r="FC50" s="90" t="str">
        <f t="shared" si="460"/>
        <v/>
      </c>
      <c r="FD50" s="90" t="str">
        <f t="shared" si="461"/>
        <v/>
      </c>
      <c r="FE50" s="90" t="str">
        <f t="shared" si="462"/>
        <v/>
      </c>
      <c r="FF50" s="90" t="str">
        <f t="shared" si="463"/>
        <v/>
      </c>
      <c r="FG50" s="90" t="str">
        <f t="shared" si="52"/>
        <v/>
      </c>
      <c r="FH50" s="90" t="str">
        <f t="shared" si="53"/>
        <v/>
      </c>
      <c r="FI50" s="90" t="str">
        <f t="shared" si="54"/>
        <v/>
      </c>
      <c r="FJ50" s="90" t="str">
        <f t="shared" si="55"/>
        <v/>
      </c>
      <c r="FK50" s="90" t="str">
        <f t="shared" si="56"/>
        <v/>
      </c>
      <c r="FL50" s="90" t="str">
        <f t="shared" si="57"/>
        <v/>
      </c>
      <c r="FM50" s="90" t="str">
        <f t="shared" si="58"/>
        <v/>
      </c>
      <c r="FN50" s="90" t="str">
        <f t="shared" si="59"/>
        <v/>
      </c>
      <c r="FO50" s="90" t="str">
        <f t="shared" si="60"/>
        <v/>
      </c>
      <c r="FP50" s="90" t="str">
        <f t="shared" si="61"/>
        <v/>
      </c>
      <c r="FQ50" s="90" t="str">
        <f t="shared" si="62"/>
        <v/>
      </c>
      <c r="FR50" s="90" t="str">
        <f t="shared" si="63"/>
        <v/>
      </c>
      <c r="FS50" s="90" t="str">
        <f t="shared" si="64"/>
        <v/>
      </c>
      <c r="FT50" s="90" t="str">
        <f t="shared" si="65"/>
        <v/>
      </c>
      <c r="FU50" s="90" t="str">
        <f t="shared" si="66"/>
        <v/>
      </c>
      <c r="FV50" s="90" t="str">
        <f t="shared" si="67"/>
        <v/>
      </c>
      <c r="FW50" s="90" t="str">
        <f t="shared" si="68"/>
        <v/>
      </c>
      <c r="FX50" s="90" t="str">
        <f t="shared" si="69"/>
        <v/>
      </c>
      <c r="FY50" s="90" t="str">
        <f t="shared" si="70"/>
        <v/>
      </c>
      <c r="FZ50" s="90" t="str">
        <f t="shared" si="71"/>
        <v/>
      </c>
      <c r="GA50" s="90" t="str">
        <f t="shared" si="72"/>
        <v/>
      </c>
      <c r="GB50" s="90" t="str">
        <f t="shared" si="73"/>
        <v/>
      </c>
      <c r="GC50" s="90" t="str">
        <f t="shared" si="74"/>
        <v/>
      </c>
      <c r="GD50" s="90" t="str">
        <f t="shared" si="75"/>
        <v/>
      </c>
      <c r="GE50" s="90" t="str">
        <f t="shared" si="76"/>
        <v/>
      </c>
      <c r="GF50" s="90" t="str">
        <f t="shared" si="77"/>
        <v/>
      </c>
      <c r="GG50" s="90" t="str">
        <f t="shared" si="78"/>
        <v/>
      </c>
      <c r="GH50" s="90" t="str">
        <f t="shared" si="79"/>
        <v/>
      </c>
      <c r="GI50" s="90" t="str">
        <f t="shared" si="80"/>
        <v/>
      </c>
      <c r="GJ50" s="90" t="str">
        <f t="shared" si="81"/>
        <v/>
      </c>
      <c r="GK50" s="90" t="str">
        <f t="shared" si="82"/>
        <v/>
      </c>
      <c r="GL50" s="90" t="str">
        <f t="shared" si="83"/>
        <v/>
      </c>
      <c r="GM50" s="90" t="str">
        <f t="shared" si="84"/>
        <v/>
      </c>
      <c r="GN50" s="90" t="str">
        <f t="shared" si="85"/>
        <v/>
      </c>
      <c r="GO50" s="90" t="str">
        <f t="shared" si="86"/>
        <v/>
      </c>
      <c r="GP50" s="90" t="str">
        <f t="shared" si="87"/>
        <v/>
      </c>
      <c r="GQ50" s="90" t="str">
        <f t="shared" si="88"/>
        <v/>
      </c>
      <c r="GR50" s="90" t="str">
        <f t="shared" si="89"/>
        <v/>
      </c>
      <c r="GS50" s="90" t="str">
        <f t="shared" si="90"/>
        <v/>
      </c>
      <c r="GT50" s="90" t="str">
        <f t="shared" si="91"/>
        <v/>
      </c>
      <c r="GU50" s="594">
        <v>24</v>
      </c>
      <c r="GV50" s="137" t="str">
        <f t="shared" si="435"/>
        <v/>
      </c>
      <c r="GW50" s="138" t="str">
        <f t="shared" si="436"/>
        <v/>
      </c>
      <c r="GX50" s="81" t="str">
        <f t="shared" si="438"/>
        <v/>
      </c>
      <c r="GY50" s="138" t="str">
        <f t="shared" si="439"/>
        <v/>
      </c>
      <c r="GZ50" s="15">
        <f t="shared" si="369"/>
        <v>0</v>
      </c>
      <c r="HA50" s="81" t="str">
        <f t="shared" si="370"/>
        <v/>
      </c>
      <c r="HB50" s="127" t="str">
        <f t="shared" si="437"/>
        <v/>
      </c>
      <c r="HC50" s="15">
        <f t="shared" si="178"/>
        <v>0</v>
      </c>
      <c r="HD50" s="582">
        <f t="shared" si="468"/>
        <v>0</v>
      </c>
      <c r="HE50" s="580">
        <f t="shared" si="474"/>
        <v>0</v>
      </c>
      <c r="HF50" s="567">
        <f t="shared" si="469"/>
        <v>0</v>
      </c>
      <c r="HG50" s="16">
        <f t="shared" si="179"/>
        <v>0</v>
      </c>
      <c r="HH50" s="17" t="str">
        <f t="shared" si="372"/>
        <v/>
      </c>
      <c r="HI50" s="510" t="str">
        <f t="shared" si="373"/>
        <v/>
      </c>
      <c r="HJ50" s="517">
        <f t="shared" si="374"/>
        <v>0</v>
      </c>
      <c r="HK50" s="510" t="str">
        <f t="shared" si="180"/>
        <v/>
      </c>
      <c r="HL50" s="522" t="str">
        <f t="shared" si="375"/>
        <v/>
      </c>
      <c r="HM50" s="510" t="str">
        <f t="shared" si="181"/>
        <v/>
      </c>
      <c r="HN50" s="517">
        <f t="shared" si="182"/>
        <v>0</v>
      </c>
      <c r="HO50" s="510" t="str">
        <f t="shared" si="183"/>
        <v/>
      </c>
      <c r="HP50" s="522" t="str">
        <f t="shared" si="376"/>
        <v/>
      </c>
      <c r="HQ50" s="510" t="str">
        <f t="shared" si="184"/>
        <v/>
      </c>
      <c r="HR50" s="517">
        <f t="shared" si="185"/>
        <v>0</v>
      </c>
      <c r="HS50" s="510" t="str">
        <f t="shared" si="186"/>
        <v/>
      </c>
      <c r="HT50" s="522" t="str">
        <f t="shared" si="377"/>
        <v/>
      </c>
      <c r="HU50" s="510" t="str">
        <f t="shared" si="187"/>
        <v/>
      </c>
      <c r="HV50" s="517">
        <f t="shared" si="188"/>
        <v>0</v>
      </c>
      <c r="HW50" s="510" t="str">
        <f t="shared" si="189"/>
        <v/>
      </c>
      <c r="HX50" s="522" t="str">
        <f t="shared" si="378"/>
        <v/>
      </c>
      <c r="HY50" s="510" t="str">
        <f t="shared" si="190"/>
        <v/>
      </c>
      <c r="HZ50" s="517">
        <f t="shared" si="191"/>
        <v>0</v>
      </c>
      <c r="IA50" s="510" t="str">
        <f t="shared" si="192"/>
        <v/>
      </c>
      <c r="IB50" s="522" t="str">
        <f t="shared" si="379"/>
        <v/>
      </c>
      <c r="IC50" s="510" t="str">
        <f t="shared" si="193"/>
        <v/>
      </c>
      <c r="ID50" s="517">
        <f t="shared" si="194"/>
        <v>0</v>
      </c>
      <c r="IE50" s="510" t="str">
        <f t="shared" si="195"/>
        <v/>
      </c>
      <c r="IF50" s="522" t="str">
        <f t="shared" si="380"/>
        <v/>
      </c>
      <c r="IG50" s="510" t="str">
        <f t="shared" si="196"/>
        <v/>
      </c>
      <c r="IH50" s="517">
        <f t="shared" si="197"/>
        <v>0</v>
      </c>
      <c r="II50" s="510" t="str">
        <f t="shared" si="198"/>
        <v/>
      </c>
      <c r="IJ50" s="522" t="str">
        <f t="shared" si="381"/>
        <v/>
      </c>
      <c r="IK50" s="510" t="str">
        <f t="shared" si="199"/>
        <v/>
      </c>
      <c r="IL50" s="517">
        <f t="shared" si="200"/>
        <v>0</v>
      </c>
      <c r="IM50" s="510" t="str">
        <f t="shared" si="201"/>
        <v/>
      </c>
      <c r="IN50" s="522" t="str">
        <f t="shared" si="382"/>
        <v/>
      </c>
      <c r="IO50" s="510" t="str">
        <f t="shared" si="202"/>
        <v/>
      </c>
      <c r="IP50" s="517">
        <f t="shared" si="203"/>
        <v>0</v>
      </c>
      <c r="IQ50" s="510" t="str">
        <f t="shared" si="204"/>
        <v/>
      </c>
      <c r="IR50" s="522" t="str">
        <f t="shared" si="383"/>
        <v/>
      </c>
      <c r="IS50" s="510" t="str">
        <f t="shared" si="205"/>
        <v/>
      </c>
      <c r="IT50" s="517">
        <f t="shared" si="206"/>
        <v>0</v>
      </c>
      <c r="IU50" s="510" t="str">
        <f t="shared" si="207"/>
        <v/>
      </c>
      <c r="IV50" s="522" t="str">
        <f t="shared" si="384"/>
        <v/>
      </c>
      <c r="IW50" s="510" t="str">
        <f t="shared" si="208"/>
        <v/>
      </c>
      <c r="IX50" s="517">
        <f t="shared" si="209"/>
        <v>0</v>
      </c>
      <c r="IY50" s="510" t="str">
        <f t="shared" si="210"/>
        <v/>
      </c>
      <c r="IZ50" s="522" t="str">
        <f t="shared" si="385"/>
        <v/>
      </c>
      <c r="JA50" s="510" t="str">
        <f t="shared" si="211"/>
        <v/>
      </c>
      <c r="JB50" s="517">
        <f t="shared" si="212"/>
        <v>0</v>
      </c>
      <c r="JC50" s="510" t="str">
        <f t="shared" si="213"/>
        <v/>
      </c>
      <c r="JD50" s="522" t="str">
        <f t="shared" si="386"/>
        <v/>
      </c>
      <c r="JE50" s="510" t="str">
        <f t="shared" si="214"/>
        <v/>
      </c>
      <c r="JF50" s="517">
        <f t="shared" si="215"/>
        <v>0</v>
      </c>
      <c r="JG50" s="510" t="str">
        <f t="shared" si="216"/>
        <v/>
      </c>
      <c r="JH50" s="522" t="str">
        <f t="shared" si="387"/>
        <v/>
      </c>
      <c r="JI50" s="510" t="str">
        <f t="shared" si="217"/>
        <v/>
      </c>
      <c r="JJ50" s="517">
        <f t="shared" si="218"/>
        <v>0</v>
      </c>
      <c r="JK50" s="510" t="str">
        <f t="shared" si="219"/>
        <v/>
      </c>
      <c r="JL50" s="522" t="str">
        <f t="shared" si="388"/>
        <v/>
      </c>
      <c r="JM50" s="510" t="str">
        <f t="shared" si="220"/>
        <v/>
      </c>
      <c r="JN50" s="517">
        <f t="shared" si="221"/>
        <v>0</v>
      </c>
      <c r="JO50" s="510" t="str">
        <f t="shared" si="222"/>
        <v/>
      </c>
      <c r="JP50" s="522" t="str">
        <f t="shared" si="389"/>
        <v/>
      </c>
      <c r="JQ50" s="510" t="str">
        <f t="shared" si="223"/>
        <v/>
      </c>
      <c r="JR50" s="517">
        <f t="shared" si="224"/>
        <v>0</v>
      </c>
      <c r="JS50" s="510" t="str">
        <f t="shared" si="225"/>
        <v/>
      </c>
      <c r="JT50" s="522" t="str">
        <f t="shared" si="390"/>
        <v/>
      </c>
      <c r="JU50" s="510" t="str">
        <f t="shared" si="226"/>
        <v/>
      </c>
      <c r="JV50" s="517">
        <f t="shared" si="227"/>
        <v>0</v>
      </c>
      <c r="JW50" s="510" t="str">
        <f t="shared" si="228"/>
        <v/>
      </c>
      <c r="JX50" s="522" t="str">
        <f t="shared" si="391"/>
        <v/>
      </c>
      <c r="JY50" s="510" t="str">
        <f t="shared" si="229"/>
        <v/>
      </c>
      <c r="JZ50" s="517">
        <f t="shared" si="230"/>
        <v>0</v>
      </c>
      <c r="KA50" s="510" t="str">
        <f t="shared" si="231"/>
        <v/>
      </c>
      <c r="KB50" s="522" t="str">
        <f t="shared" si="392"/>
        <v/>
      </c>
      <c r="KC50" s="510" t="str">
        <f t="shared" si="232"/>
        <v/>
      </c>
      <c r="KD50" s="517">
        <f t="shared" si="233"/>
        <v>0</v>
      </c>
      <c r="KE50" s="510" t="str">
        <f t="shared" si="234"/>
        <v/>
      </c>
      <c r="KF50" s="522" t="str">
        <f t="shared" si="393"/>
        <v/>
      </c>
      <c r="KG50" s="510" t="str">
        <f t="shared" si="235"/>
        <v/>
      </c>
      <c r="KH50" s="517">
        <f t="shared" si="236"/>
        <v>0</v>
      </c>
      <c r="KI50" s="510" t="str">
        <f t="shared" si="237"/>
        <v/>
      </c>
      <c r="KJ50" s="522" t="str">
        <f t="shared" si="394"/>
        <v/>
      </c>
      <c r="KK50" s="510" t="str">
        <f t="shared" si="238"/>
        <v/>
      </c>
      <c r="KL50" s="517">
        <f t="shared" si="239"/>
        <v>0</v>
      </c>
      <c r="KM50" s="510" t="str">
        <f t="shared" si="240"/>
        <v/>
      </c>
      <c r="KN50" s="522" t="str">
        <f t="shared" si="395"/>
        <v/>
      </c>
      <c r="KO50" s="510" t="str">
        <f t="shared" si="241"/>
        <v/>
      </c>
      <c r="KP50" s="517">
        <f t="shared" si="242"/>
        <v>0</v>
      </c>
      <c r="KQ50" s="510" t="str">
        <f t="shared" si="243"/>
        <v/>
      </c>
      <c r="KR50" s="522" t="str">
        <f t="shared" si="396"/>
        <v/>
      </c>
      <c r="KS50" s="510" t="str">
        <f t="shared" si="244"/>
        <v/>
      </c>
      <c r="KT50" s="517">
        <f t="shared" si="245"/>
        <v>0</v>
      </c>
      <c r="KU50" s="510" t="str">
        <f t="shared" si="246"/>
        <v/>
      </c>
      <c r="KV50" s="522" t="str">
        <f t="shared" si="397"/>
        <v/>
      </c>
      <c r="KW50" s="510" t="str">
        <f t="shared" si="247"/>
        <v/>
      </c>
      <c r="KX50" s="517">
        <f t="shared" si="248"/>
        <v>0</v>
      </c>
      <c r="KY50" s="510" t="str">
        <f t="shared" si="249"/>
        <v/>
      </c>
      <c r="KZ50" s="522" t="str">
        <f t="shared" si="398"/>
        <v/>
      </c>
      <c r="LA50" s="510" t="str">
        <f t="shared" si="250"/>
        <v/>
      </c>
      <c r="LB50" s="517">
        <f t="shared" si="251"/>
        <v>0</v>
      </c>
      <c r="LC50" s="510" t="str">
        <f t="shared" si="252"/>
        <v/>
      </c>
      <c r="LD50" s="522" t="str">
        <f t="shared" si="399"/>
        <v/>
      </c>
      <c r="LE50" s="510" t="str">
        <f t="shared" si="253"/>
        <v/>
      </c>
      <c r="LF50" s="517">
        <f t="shared" si="254"/>
        <v>0</v>
      </c>
      <c r="LG50" s="510" t="str">
        <f t="shared" si="255"/>
        <v/>
      </c>
      <c r="LH50" s="522" t="str">
        <f t="shared" si="400"/>
        <v/>
      </c>
      <c r="LI50" s="510" t="str">
        <f t="shared" si="256"/>
        <v/>
      </c>
      <c r="LJ50" s="517">
        <f t="shared" si="257"/>
        <v>0</v>
      </c>
      <c r="LK50" s="510" t="str">
        <f t="shared" si="258"/>
        <v/>
      </c>
      <c r="LL50" s="522" t="str">
        <f t="shared" si="401"/>
        <v/>
      </c>
      <c r="LM50" s="510" t="str">
        <f t="shared" si="259"/>
        <v/>
      </c>
      <c r="LN50" s="517">
        <f t="shared" si="260"/>
        <v>0</v>
      </c>
      <c r="LO50" s="510" t="str">
        <f t="shared" si="261"/>
        <v/>
      </c>
      <c r="LP50" s="522" t="str">
        <f t="shared" si="402"/>
        <v/>
      </c>
      <c r="LQ50" s="510" t="str">
        <f t="shared" si="262"/>
        <v/>
      </c>
      <c r="LR50" s="517">
        <f t="shared" si="263"/>
        <v>0</v>
      </c>
      <c r="LS50" s="510" t="str">
        <f t="shared" si="264"/>
        <v/>
      </c>
      <c r="LT50" s="522" t="str">
        <f t="shared" si="403"/>
        <v/>
      </c>
      <c r="LU50" s="510" t="str">
        <f t="shared" si="265"/>
        <v/>
      </c>
      <c r="LV50" s="517">
        <f t="shared" si="266"/>
        <v>0</v>
      </c>
      <c r="LW50" s="510" t="str">
        <f t="shared" si="267"/>
        <v/>
      </c>
      <c r="LX50" s="522" t="str">
        <f t="shared" si="404"/>
        <v/>
      </c>
      <c r="LY50" s="510" t="str">
        <f t="shared" si="268"/>
        <v/>
      </c>
      <c r="LZ50" s="517">
        <f t="shared" si="269"/>
        <v>0</v>
      </c>
      <c r="MA50" s="510" t="str">
        <f t="shared" si="270"/>
        <v/>
      </c>
      <c r="MB50" s="522" t="str">
        <f t="shared" si="405"/>
        <v/>
      </c>
      <c r="MC50" s="510" t="str">
        <f t="shared" si="271"/>
        <v/>
      </c>
      <c r="MD50" s="517">
        <f t="shared" si="272"/>
        <v>0</v>
      </c>
      <c r="ME50" s="510" t="str">
        <f t="shared" si="273"/>
        <v/>
      </c>
      <c r="MF50" s="522" t="str">
        <f t="shared" si="406"/>
        <v/>
      </c>
      <c r="MG50" s="510" t="str">
        <f t="shared" si="274"/>
        <v/>
      </c>
      <c r="MH50" s="517">
        <f t="shared" si="275"/>
        <v>0</v>
      </c>
      <c r="MI50" s="510" t="str">
        <f t="shared" si="276"/>
        <v/>
      </c>
      <c r="MJ50" s="522" t="str">
        <f t="shared" si="407"/>
        <v/>
      </c>
      <c r="MK50" s="510" t="str">
        <f t="shared" si="277"/>
        <v/>
      </c>
      <c r="ML50" s="517">
        <f t="shared" si="278"/>
        <v>0</v>
      </c>
      <c r="MM50" s="510" t="str">
        <f t="shared" si="279"/>
        <v/>
      </c>
      <c r="MN50" s="522" t="str">
        <f t="shared" si="408"/>
        <v/>
      </c>
      <c r="MO50" s="510" t="str">
        <f t="shared" si="280"/>
        <v/>
      </c>
      <c r="MP50" s="517">
        <f t="shared" si="281"/>
        <v>0</v>
      </c>
      <c r="MQ50" s="510" t="str">
        <f t="shared" si="282"/>
        <v/>
      </c>
      <c r="MR50" s="522" t="str">
        <f t="shared" si="409"/>
        <v/>
      </c>
      <c r="MS50" s="510" t="str">
        <f t="shared" si="283"/>
        <v/>
      </c>
      <c r="MT50" s="517">
        <f t="shared" si="284"/>
        <v>0</v>
      </c>
      <c r="MU50" s="510" t="str">
        <f t="shared" si="285"/>
        <v/>
      </c>
      <c r="MV50" s="522" t="str">
        <f t="shared" si="410"/>
        <v/>
      </c>
      <c r="MW50" s="510" t="str">
        <f t="shared" si="286"/>
        <v/>
      </c>
      <c r="MX50" s="517">
        <f t="shared" si="287"/>
        <v>0</v>
      </c>
      <c r="MY50" s="510" t="str">
        <f t="shared" si="288"/>
        <v/>
      </c>
      <c r="MZ50" s="522" t="str">
        <f t="shared" si="411"/>
        <v/>
      </c>
      <c r="NA50" s="510" t="str">
        <f t="shared" si="289"/>
        <v/>
      </c>
      <c r="NB50" s="517">
        <f t="shared" si="290"/>
        <v>0</v>
      </c>
      <c r="NC50" s="510" t="str">
        <f t="shared" si="291"/>
        <v/>
      </c>
      <c r="ND50" s="522" t="str">
        <f t="shared" si="412"/>
        <v/>
      </c>
      <c r="NE50" s="510" t="str">
        <f t="shared" si="292"/>
        <v/>
      </c>
      <c r="NF50" s="517">
        <f t="shared" si="293"/>
        <v>0</v>
      </c>
      <c r="NG50" s="510" t="str">
        <f t="shared" si="294"/>
        <v/>
      </c>
      <c r="NH50" s="522" t="str">
        <f t="shared" si="413"/>
        <v/>
      </c>
      <c r="NI50" s="510" t="str">
        <f t="shared" si="295"/>
        <v/>
      </c>
      <c r="NJ50" s="517">
        <f t="shared" si="296"/>
        <v>0</v>
      </c>
      <c r="NK50" s="510" t="str">
        <f t="shared" si="297"/>
        <v/>
      </c>
      <c r="NL50" s="522" t="str">
        <f t="shared" si="414"/>
        <v/>
      </c>
      <c r="NM50" s="510" t="str">
        <f t="shared" si="298"/>
        <v/>
      </c>
      <c r="NN50" s="517">
        <f t="shared" si="299"/>
        <v>0</v>
      </c>
      <c r="NO50" s="510" t="str">
        <f t="shared" si="300"/>
        <v/>
      </c>
      <c r="NP50" s="522" t="str">
        <f t="shared" si="415"/>
        <v/>
      </c>
      <c r="NQ50" s="510" t="str">
        <f t="shared" si="301"/>
        <v/>
      </c>
      <c r="NR50" s="517">
        <f t="shared" si="302"/>
        <v>0</v>
      </c>
      <c r="NS50" s="510" t="str">
        <f t="shared" si="303"/>
        <v/>
      </c>
      <c r="NT50" s="522" t="str">
        <f t="shared" si="416"/>
        <v/>
      </c>
      <c r="NU50" s="510" t="str">
        <f t="shared" si="304"/>
        <v/>
      </c>
      <c r="NV50" s="517">
        <f t="shared" si="305"/>
        <v>0</v>
      </c>
      <c r="NW50" s="510" t="str">
        <f t="shared" si="306"/>
        <v/>
      </c>
      <c r="NX50" s="522" t="str">
        <f t="shared" si="417"/>
        <v/>
      </c>
      <c r="NY50" s="510" t="str">
        <f t="shared" si="307"/>
        <v/>
      </c>
      <c r="NZ50" s="517">
        <f t="shared" si="308"/>
        <v>0</v>
      </c>
      <c r="OA50" s="510" t="str">
        <f t="shared" si="309"/>
        <v/>
      </c>
      <c r="OB50" s="522" t="str">
        <f t="shared" si="418"/>
        <v/>
      </c>
      <c r="OC50" s="510" t="str">
        <f t="shared" si="310"/>
        <v/>
      </c>
      <c r="OD50" s="517">
        <f t="shared" si="311"/>
        <v>0</v>
      </c>
      <c r="OE50" s="510" t="str">
        <f t="shared" si="312"/>
        <v/>
      </c>
      <c r="OF50" s="522" t="str">
        <f t="shared" si="419"/>
        <v/>
      </c>
      <c r="OG50" s="510" t="str">
        <f t="shared" si="313"/>
        <v/>
      </c>
      <c r="OH50" s="517">
        <f t="shared" si="314"/>
        <v>0</v>
      </c>
      <c r="OI50" s="510" t="str">
        <f t="shared" si="315"/>
        <v/>
      </c>
      <c r="OJ50" s="522" t="str">
        <f t="shared" si="420"/>
        <v/>
      </c>
      <c r="OK50" s="510" t="str">
        <f t="shared" si="316"/>
        <v/>
      </c>
      <c r="OL50" s="517">
        <f t="shared" si="317"/>
        <v>0</v>
      </c>
      <c r="OM50" s="510" t="str">
        <f t="shared" si="318"/>
        <v/>
      </c>
      <c r="ON50" s="522" t="str">
        <f t="shared" si="421"/>
        <v/>
      </c>
      <c r="OO50" s="510" t="str">
        <f t="shared" si="319"/>
        <v/>
      </c>
      <c r="OP50" s="517">
        <f t="shared" si="320"/>
        <v>0</v>
      </c>
      <c r="OQ50" s="510" t="str">
        <f t="shared" si="321"/>
        <v/>
      </c>
      <c r="OR50" s="522" t="str">
        <f t="shared" si="422"/>
        <v/>
      </c>
      <c r="OS50" s="510" t="str">
        <f t="shared" si="322"/>
        <v/>
      </c>
      <c r="OT50" s="517">
        <f t="shared" si="323"/>
        <v>0</v>
      </c>
      <c r="OU50" s="510" t="str">
        <f t="shared" si="324"/>
        <v/>
      </c>
      <c r="OV50" s="522" t="str">
        <f t="shared" si="423"/>
        <v/>
      </c>
      <c r="OW50" s="510" t="str">
        <f t="shared" si="325"/>
        <v/>
      </c>
      <c r="OX50" s="517">
        <f t="shared" si="326"/>
        <v>0</v>
      </c>
      <c r="OY50" s="510" t="str">
        <f t="shared" si="327"/>
        <v/>
      </c>
      <c r="OZ50" s="522" t="str">
        <f t="shared" si="424"/>
        <v/>
      </c>
      <c r="PA50" s="510" t="str">
        <f t="shared" si="328"/>
        <v/>
      </c>
      <c r="PB50" s="517">
        <f t="shared" si="329"/>
        <v>0</v>
      </c>
      <c r="PC50" s="510" t="str">
        <f t="shared" si="330"/>
        <v/>
      </c>
      <c r="PD50" s="522" t="str">
        <f t="shared" si="425"/>
        <v/>
      </c>
      <c r="PE50" s="510" t="str">
        <f t="shared" si="331"/>
        <v/>
      </c>
      <c r="PF50" s="517">
        <f t="shared" si="332"/>
        <v>0</v>
      </c>
      <c r="PG50" s="510" t="str">
        <f t="shared" si="333"/>
        <v/>
      </c>
      <c r="PH50" s="522" t="str">
        <f t="shared" si="426"/>
        <v/>
      </c>
      <c r="PI50" s="510" t="str">
        <f t="shared" si="334"/>
        <v/>
      </c>
      <c r="PJ50" s="517">
        <f t="shared" si="335"/>
        <v>0</v>
      </c>
      <c r="PK50" s="510" t="str">
        <f t="shared" si="336"/>
        <v/>
      </c>
      <c r="PL50" s="522" t="str">
        <f t="shared" si="427"/>
        <v/>
      </c>
      <c r="PM50" s="510" t="str">
        <f t="shared" si="337"/>
        <v/>
      </c>
      <c r="PN50" s="517">
        <f t="shared" si="338"/>
        <v>0</v>
      </c>
      <c r="PO50" s="510" t="str">
        <f t="shared" si="339"/>
        <v/>
      </c>
      <c r="PP50" s="522" t="str">
        <f t="shared" si="428"/>
        <v/>
      </c>
      <c r="PQ50" s="510" t="str">
        <f t="shared" si="340"/>
        <v/>
      </c>
      <c r="PR50" s="517">
        <f t="shared" si="341"/>
        <v>0</v>
      </c>
      <c r="PS50" s="510" t="str">
        <f t="shared" si="342"/>
        <v/>
      </c>
      <c r="PT50" s="522" t="str">
        <f t="shared" si="429"/>
        <v/>
      </c>
      <c r="PU50" s="510" t="str">
        <f t="shared" si="343"/>
        <v/>
      </c>
      <c r="PV50" s="517">
        <f t="shared" si="344"/>
        <v>0</v>
      </c>
      <c r="PW50" s="510" t="str">
        <f t="shared" si="345"/>
        <v/>
      </c>
      <c r="PX50" s="522" t="str">
        <f t="shared" si="430"/>
        <v/>
      </c>
      <c r="PY50" s="510" t="str">
        <f t="shared" si="346"/>
        <v/>
      </c>
      <c r="PZ50" s="517">
        <f t="shared" si="347"/>
        <v>0</v>
      </c>
      <c r="QA50" s="510" t="str">
        <f t="shared" si="348"/>
        <v/>
      </c>
      <c r="QB50" s="522" t="str">
        <f t="shared" si="431"/>
        <v/>
      </c>
      <c r="QC50" s="510" t="str">
        <f t="shared" si="349"/>
        <v/>
      </c>
      <c r="QD50" s="517">
        <f t="shared" si="350"/>
        <v>0</v>
      </c>
      <c r="QE50" s="510" t="str">
        <f t="shared" si="351"/>
        <v/>
      </c>
      <c r="QF50" s="522" t="str">
        <f t="shared" si="432"/>
        <v/>
      </c>
      <c r="QG50" s="510" t="str">
        <f t="shared" si="352"/>
        <v/>
      </c>
      <c r="QH50" s="517">
        <f t="shared" si="353"/>
        <v>0</v>
      </c>
    </row>
    <row r="51" spans="1:450" s="3" customFormat="1" ht="18" customHeight="1" thickTop="1" thickBot="1" x14ac:dyDescent="0.35">
      <c r="A51" s="533"/>
      <c r="B51" s="237"/>
      <c r="C51" s="534"/>
      <c r="D51" s="535"/>
      <c r="E51" s="536"/>
      <c r="F51" s="537"/>
      <c r="G51" s="538"/>
      <c r="H51" s="539"/>
      <c r="I51" s="540"/>
      <c r="J51" s="541"/>
      <c r="K51" s="542"/>
      <c r="L51" s="543"/>
      <c r="M51" s="544"/>
      <c r="N51" s="545"/>
      <c r="O51" s="544"/>
      <c r="P51" s="546"/>
      <c r="Q51" s="547"/>
      <c r="R51" s="548"/>
      <c r="S51" s="549"/>
      <c r="T51" s="550"/>
      <c r="U51" s="551"/>
      <c r="V51" s="552"/>
      <c r="W51" s="552"/>
      <c r="X51" s="552"/>
      <c r="Y51" s="589" t="str">
        <f t="shared" si="464"/>
        <v/>
      </c>
      <c r="Z51" s="590"/>
      <c r="AA51" s="590"/>
      <c r="AB51" s="591" t="str">
        <f t="shared" si="465"/>
        <v/>
      </c>
      <c r="AC51" s="1243" t="str">
        <f t="shared" si="466"/>
        <v/>
      </c>
      <c r="AD51" s="1244"/>
      <c r="AE51" s="1244"/>
      <c r="AF51" s="557"/>
      <c r="AG51" s="557"/>
      <c r="AH51" s="558"/>
      <c r="AI51" s="544"/>
      <c r="AJ51" s="559"/>
      <c r="AK51" s="560"/>
      <c r="AL51" s="561"/>
      <c r="AM51" s="562"/>
      <c r="AN51" s="563"/>
      <c r="AO51" s="564"/>
      <c r="AP51" s="564"/>
      <c r="AR51" s="4"/>
      <c r="AS51" s="2"/>
      <c r="AT51" s="601">
        <f t="shared" si="470"/>
        <v>0</v>
      </c>
      <c r="AU51" s="243" t="str">
        <f t="shared" si="356"/>
        <v/>
      </c>
      <c r="AV51" s="92" t="str">
        <f t="shared" si="19"/>
        <v/>
      </c>
      <c r="AW51" s="92" t="str">
        <f t="shared" si="20"/>
        <v/>
      </c>
      <c r="AX51" s="92" t="str">
        <f t="shared" si="21"/>
        <v/>
      </c>
      <c r="AY51" s="532" t="str">
        <f t="shared" si="22"/>
        <v/>
      </c>
      <c r="AZ51" s="532" t="str">
        <f t="shared" si="23"/>
        <v/>
      </c>
      <c r="BA51" s="510" t="str">
        <f t="shared" si="24"/>
        <v/>
      </c>
      <c r="BB51" s="88" t="str">
        <f t="shared" si="440"/>
        <v/>
      </c>
      <c r="BD51" s="595" t="str">
        <f t="shared" si="441"/>
        <v/>
      </c>
      <c r="BE51" s="595" t="str">
        <f t="shared" si="442"/>
        <v/>
      </c>
      <c r="BF51" s="74" t="str">
        <f t="shared" si="443"/>
        <v/>
      </c>
      <c r="BG51" s="87" t="str">
        <f t="shared" si="433"/>
        <v/>
      </c>
      <c r="BH51" s="88" t="str">
        <f t="shared" si="28"/>
        <v/>
      </c>
      <c r="BI51" s="89">
        <f t="shared" si="29"/>
        <v>0</v>
      </c>
      <c r="BJ51" s="510" t="str">
        <f t="shared" si="357"/>
        <v/>
      </c>
      <c r="BK51" s="532">
        <f t="shared" si="30"/>
        <v>0</v>
      </c>
      <c r="BL51" s="91">
        <f t="shared" si="108"/>
        <v>0</v>
      </c>
      <c r="BM51" s="91" t="str">
        <f t="shared" si="31"/>
        <v/>
      </c>
      <c r="BN51" s="91" t="str">
        <f t="shared" si="32"/>
        <v/>
      </c>
      <c r="BO51" s="91" t="str">
        <f t="shared" si="33"/>
        <v/>
      </c>
      <c r="BP51" s="91" t="str">
        <f t="shared" si="34"/>
        <v/>
      </c>
      <c r="BQ51" s="91" t="str">
        <f t="shared" si="35"/>
        <v/>
      </c>
      <c r="BR51" s="91" t="str">
        <f t="shared" si="36"/>
        <v/>
      </c>
      <c r="BS51" s="91" t="str">
        <f t="shared" si="37"/>
        <v/>
      </c>
      <c r="BT51" s="91" t="str">
        <f t="shared" si="38"/>
        <v/>
      </c>
      <c r="BU51" s="91" t="str">
        <f t="shared" si="39"/>
        <v/>
      </c>
      <c r="BV51" s="91" t="str">
        <f t="shared" si="40"/>
        <v/>
      </c>
      <c r="BW51" s="91" t="str">
        <f t="shared" si="41"/>
        <v/>
      </c>
      <c r="BX51" s="91" t="str">
        <f t="shared" si="42"/>
        <v/>
      </c>
      <c r="BY51" s="91" t="str">
        <f t="shared" si="43"/>
        <v/>
      </c>
      <c r="BZ51" s="91" t="str">
        <f t="shared" si="44"/>
        <v/>
      </c>
      <c r="CA51" s="91" t="str">
        <f t="shared" si="45"/>
        <v/>
      </c>
      <c r="CB51" s="91" t="str">
        <f t="shared" si="46"/>
        <v/>
      </c>
      <c r="CC51" s="91" t="str">
        <f t="shared" si="47"/>
        <v/>
      </c>
      <c r="CD51" s="91" t="str">
        <f t="shared" si="48"/>
        <v/>
      </c>
      <c r="CE51" s="91" t="str">
        <f t="shared" si="49"/>
        <v/>
      </c>
      <c r="CF51" s="91" t="str">
        <f t="shared" si="50"/>
        <v/>
      </c>
      <c r="CG51" s="91" t="str">
        <f t="shared" si="109"/>
        <v/>
      </c>
      <c r="CH51" s="91" t="str">
        <f t="shared" si="110"/>
        <v/>
      </c>
      <c r="CI51" s="91" t="str">
        <f t="shared" si="111"/>
        <v/>
      </c>
      <c r="CJ51" s="91" t="str">
        <f t="shared" si="112"/>
        <v/>
      </c>
      <c r="CK51" s="91" t="str">
        <f t="shared" si="113"/>
        <v/>
      </c>
      <c r="CL51" s="91" t="str">
        <f t="shared" si="114"/>
        <v/>
      </c>
      <c r="CM51" s="91" t="str">
        <f t="shared" si="115"/>
        <v/>
      </c>
      <c r="CN51" s="91" t="str">
        <f t="shared" si="116"/>
        <v/>
      </c>
      <c r="CO51" s="91" t="str">
        <f t="shared" si="117"/>
        <v/>
      </c>
      <c r="CP51" s="91" t="str">
        <f t="shared" si="118"/>
        <v/>
      </c>
      <c r="CQ51" s="91" t="str">
        <f t="shared" si="119"/>
        <v/>
      </c>
      <c r="CR51" s="91" t="str">
        <f t="shared" si="120"/>
        <v/>
      </c>
      <c r="CS51" s="91" t="str">
        <f t="shared" si="121"/>
        <v/>
      </c>
      <c r="CT51" s="91" t="str">
        <f t="shared" si="122"/>
        <v/>
      </c>
      <c r="CU51" s="91" t="str">
        <f t="shared" si="123"/>
        <v/>
      </c>
      <c r="CV51" s="91" t="str">
        <f t="shared" si="124"/>
        <v/>
      </c>
      <c r="CW51" s="91" t="str">
        <f t="shared" si="125"/>
        <v/>
      </c>
      <c r="CX51" s="91" t="str">
        <f t="shared" si="126"/>
        <v/>
      </c>
      <c r="CY51" s="91" t="str">
        <f t="shared" si="127"/>
        <v/>
      </c>
      <c r="CZ51" s="91" t="str">
        <f t="shared" si="128"/>
        <v/>
      </c>
      <c r="DA51" s="91" t="str">
        <f t="shared" si="129"/>
        <v/>
      </c>
      <c r="DB51" s="91" t="str">
        <f t="shared" si="130"/>
        <v/>
      </c>
      <c r="DC51" s="91" t="str">
        <f t="shared" si="131"/>
        <v/>
      </c>
      <c r="DD51" s="91" t="str">
        <f t="shared" si="132"/>
        <v/>
      </c>
      <c r="DE51" s="91" t="str">
        <f t="shared" si="133"/>
        <v/>
      </c>
      <c r="DF51" s="91" t="str">
        <f t="shared" si="134"/>
        <v/>
      </c>
      <c r="DG51" s="91" t="str">
        <f t="shared" si="135"/>
        <v/>
      </c>
      <c r="DH51" s="91" t="str">
        <f t="shared" si="136"/>
        <v/>
      </c>
      <c r="DI51" s="91" t="str">
        <f t="shared" si="137"/>
        <v/>
      </c>
      <c r="DJ51" s="91" t="str">
        <f t="shared" si="138"/>
        <v/>
      </c>
      <c r="DK51" s="91" t="str">
        <f t="shared" si="139"/>
        <v/>
      </c>
      <c r="DL51" s="91" t="str">
        <f t="shared" si="140"/>
        <v/>
      </c>
      <c r="DM51" s="91" t="str">
        <f t="shared" si="141"/>
        <v/>
      </c>
      <c r="DN51" s="91" t="str">
        <f t="shared" si="142"/>
        <v/>
      </c>
      <c r="DO51" s="91" t="str">
        <f t="shared" si="143"/>
        <v/>
      </c>
      <c r="DP51" s="91" t="str">
        <f t="shared" si="144"/>
        <v/>
      </c>
      <c r="DQ51" s="91" t="str">
        <f t="shared" si="145"/>
        <v/>
      </c>
      <c r="DR51" s="91" t="str">
        <f t="shared" si="146"/>
        <v/>
      </c>
      <c r="DS51" s="91" t="str">
        <f t="shared" si="147"/>
        <v/>
      </c>
      <c r="DT51" s="91" t="str">
        <f t="shared" si="148"/>
        <v/>
      </c>
      <c r="DU51" s="236" t="str">
        <f t="shared" si="471"/>
        <v/>
      </c>
      <c r="DV51" s="660" t="str">
        <f t="shared" si="472"/>
        <v>0</v>
      </c>
      <c r="DW51" s="659">
        <f t="shared" si="151"/>
        <v>0</v>
      </c>
      <c r="DX51" s="663" t="str">
        <f t="shared" si="473"/>
        <v>NA</v>
      </c>
      <c r="DY51" s="236" t="str">
        <f t="shared" si="359"/>
        <v/>
      </c>
      <c r="DZ51" s="236" t="str">
        <f t="shared" si="360"/>
        <v/>
      </c>
      <c r="EA51" s="659" t="str">
        <f t="shared" si="467"/>
        <v/>
      </c>
      <c r="EB51" s="594">
        <v>25</v>
      </c>
      <c r="EC51" s="816" t="str">
        <f t="shared" si="361"/>
        <v/>
      </c>
      <c r="ED51" s="817" t="str">
        <f t="shared" si="362"/>
        <v/>
      </c>
      <c r="EE51" s="818" t="str">
        <f t="shared" si="153"/>
        <v/>
      </c>
      <c r="EF51" s="819" t="str">
        <f t="shared" si="51"/>
        <v/>
      </c>
      <c r="EG51" s="595" t="str">
        <f t="shared" si="154"/>
        <v/>
      </c>
      <c r="EH51" s="595" t="str">
        <f t="shared" si="155"/>
        <v/>
      </c>
      <c r="EI51" s="651" t="str">
        <f t="shared" si="363"/>
        <v/>
      </c>
      <c r="EJ51" s="528" t="str">
        <f t="shared" si="156"/>
        <v/>
      </c>
      <c r="EK51" s="236" t="str">
        <f t="shared" si="364"/>
        <v/>
      </c>
      <c r="EL51" s="528" t="str">
        <f t="shared" si="157"/>
        <v/>
      </c>
      <c r="EM51" s="771" t="str">
        <f t="shared" si="444"/>
        <v/>
      </c>
      <c r="EN51" s="90" t="str">
        <f t="shared" si="445"/>
        <v/>
      </c>
      <c r="EO51" s="90" t="str">
        <f t="shared" si="446"/>
        <v/>
      </c>
      <c r="EP51" s="90" t="str">
        <f t="shared" si="447"/>
        <v/>
      </c>
      <c r="EQ51" s="90" t="str">
        <f t="shared" si="448"/>
        <v/>
      </c>
      <c r="ER51" s="90" t="str">
        <f t="shared" si="449"/>
        <v/>
      </c>
      <c r="ES51" s="90" t="str">
        <f t="shared" si="450"/>
        <v/>
      </c>
      <c r="ET51" s="90" t="str">
        <f t="shared" si="451"/>
        <v/>
      </c>
      <c r="EU51" s="90" t="str">
        <f t="shared" si="452"/>
        <v/>
      </c>
      <c r="EV51" s="90" t="str">
        <f t="shared" si="453"/>
        <v/>
      </c>
      <c r="EW51" s="90" t="str">
        <f t="shared" si="454"/>
        <v/>
      </c>
      <c r="EX51" s="90" t="str">
        <f t="shared" si="455"/>
        <v/>
      </c>
      <c r="EY51" s="90" t="str">
        <f t="shared" si="456"/>
        <v/>
      </c>
      <c r="EZ51" s="90" t="str">
        <f t="shared" si="457"/>
        <v/>
      </c>
      <c r="FA51" s="90" t="str">
        <f t="shared" si="458"/>
        <v/>
      </c>
      <c r="FB51" s="90" t="str">
        <f t="shared" si="459"/>
        <v/>
      </c>
      <c r="FC51" s="90" t="str">
        <f t="shared" si="460"/>
        <v/>
      </c>
      <c r="FD51" s="90" t="str">
        <f t="shared" si="461"/>
        <v/>
      </c>
      <c r="FE51" s="90" t="str">
        <f t="shared" si="462"/>
        <v/>
      </c>
      <c r="FF51" s="90" t="str">
        <f t="shared" si="463"/>
        <v/>
      </c>
      <c r="FG51" s="90" t="str">
        <f t="shared" si="52"/>
        <v/>
      </c>
      <c r="FH51" s="90" t="str">
        <f t="shared" si="53"/>
        <v/>
      </c>
      <c r="FI51" s="90" t="str">
        <f t="shared" si="54"/>
        <v/>
      </c>
      <c r="FJ51" s="90" t="str">
        <f t="shared" si="55"/>
        <v/>
      </c>
      <c r="FK51" s="90" t="str">
        <f t="shared" si="56"/>
        <v/>
      </c>
      <c r="FL51" s="90" t="str">
        <f t="shared" si="57"/>
        <v/>
      </c>
      <c r="FM51" s="90" t="str">
        <f t="shared" si="58"/>
        <v/>
      </c>
      <c r="FN51" s="90" t="str">
        <f t="shared" si="59"/>
        <v/>
      </c>
      <c r="FO51" s="90" t="str">
        <f t="shared" si="60"/>
        <v/>
      </c>
      <c r="FP51" s="90" t="str">
        <f t="shared" si="61"/>
        <v/>
      </c>
      <c r="FQ51" s="90" t="str">
        <f t="shared" si="62"/>
        <v/>
      </c>
      <c r="FR51" s="90" t="str">
        <f t="shared" si="63"/>
        <v/>
      </c>
      <c r="FS51" s="90" t="str">
        <f t="shared" si="64"/>
        <v/>
      </c>
      <c r="FT51" s="90" t="str">
        <f t="shared" si="65"/>
        <v/>
      </c>
      <c r="FU51" s="90" t="str">
        <f t="shared" si="66"/>
        <v/>
      </c>
      <c r="FV51" s="90" t="str">
        <f t="shared" si="67"/>
        <v/>
      </c>
      <c r="FW51" s="90" t="str">
        <f t="shared" si="68"/>
        <v/>
      </c>
      <c r="FX51" s="90" t="str">
        <f t="shared" si="69"/>
        <v/>
      </c>
      <c r="FY51" s="90" t="str">
        <f t="shared" si="70"/>
        <v/>
      </c>
      <c r="FZ51" s="90" t="str">
        <f t="shared" si="71"/>
        <v/>
      </c>
      <c r="GA51" s="90" t="str">
        <f t="shared" si="72"/>
        <v/>
      </c>
      <c r="GB51" s="90" t="str">
        <f t="shared" si="73"/>
        <v/>
      </c>
      <c r="GC51" s="90" t="str">
        <f t="shared" si="74"/>
        <v/>
      </c>
      <c r="GD51" s="90" t="str">
        <f t="shared" si="75"/>
        <v/>
      </c>
      <c r="GE51" s="90" t="str">
        <f t="shared" si="76"/>
        <v/>
      </c>
      <c r="GF51" s="90" t="str">
        <f t="shared" si="77"/>
        <v/>
      </c>
      <c r="GG51" s="90" t="str">
        <f t="shared" si="78"/>
        <v/>
      </c>
      <c r="GH51" s="90" t="str">
        <f t="shared" si="79"/>
        <v/>
      </c>
      <c r="GI51" s="90" t="str">
        <f t="shared" si="80"/>
        <v/>
      </c>
      <c r="GJ51" s="90" t="str">
        <f t="shared" si="81"/>
        <v/>
      </c>
      <c r="GK51" s="90" t="str">
        <f t="shared" si="82"/>
        <v/>
      </c>
      <c r="GL51" s="90" t="str">
        <f t="shared" si="83"/>
        <v/>
      </c>
      <c r="GM51" s="90" t="str">
        <f t="shared" si="84"/>
        <v/>
      </c>
      <c r="GN51" s="90" t="str">
        <f t="shared" si="85"/>
        <v/>
      </c>
      <c r="GO51" s="90" t="str">
        <f t="shared" si="86"/>
        <v/>
      </c>
      <c r="GP51" s="90" t="str">
        <f t="shared" si="87"/>
        <v/>
      </c>
      <c r="GQ51" s="90" t="str">
        <f t="shared" si="88"/>
        <v/>
      </c>
      <c r="GR51" s="90" t="str">
        <f t="shared" si="89"/>
        <v/>
      </c>
      <c r="GS51" s="90" t="str">
        <f t="shared" si="90"/>
        <v/>
      </c>
      <c r="GT51" s="90" t="str">
        <f t="shared" si="91"/>
        <v/>
      </c>
      <c r="GU51" s="594">
        <v>25</v>
      </c>
      <c r="GV51" s="137" t="str">
        <f t="shared" si="435"/>
        <v/>
      </c>
      <c r="GW51" s="138" t="str">
        <f t="shared" si="436"/>
        <v/>
      </c>
      <c r="GX51" s="81" t="str">
        <f t="shared" si="438"/>
        <v/>
      </c>
      <c r="GY51" s="138" t="str">
        <f t="shared" si="439"/>
        <v/>
      </c>
      <c r="GZ51" s="15">
        <f t="shared" si="369"/>
        <v>0</v>
      </c>
      <c r="HA51" s="81" t="str">
        <f t="shared" si="370"/>
        <v/>
      </c>
      <c r="HB51" s="127" t="str">
        <f t="shared" si="437"/>
        <v/>
      </c>
      <c r="HC51" s="15">
        <f t="shared" si="178"/>
        <v>0</v>
      </c>
      <c r="HD51" s="582">
        <f t="shared" si="468"/>
        <v>0</v>
      </c>
      <c r="HE51" s="580">
        <f t="shared" si="474"/>
        <v>0</v>
      </c>
      <c r="HF51" s="567">
        <f t="shared" si="469"/>
        <v>0</v>
      </c>
      <c r="HG51" s="16">
        <f t="shared" si="179"/>
        <v>0</v>
      </c>
      <c r="HH51" s="17" t="str">
        <f t="shared" si="372"/>
        <v/>
      </c>
      <c r="HI51" s="510" t="str">
        <f t="shared" si="373"/>
        <v/>
      </c>
      <c r="HJ51" s="517">
        <f t="shared" si="374"/>
        <v>0</v>
      </c>
      <c r="HK51" s="510" t="str">
        <f t="shared" si="180"/>
        <v/>
      </c>
      <c r="HL51" s="522" t="str">
        <f t="shared" si="375"/>
        <v/>
      </c>
      <c r="HM51" s="510" t="str">
        <f t="shared" si="181"/>
        <v/>
      </c>
      <c r="HN51" s="517">
        <f t="shared" si="182"/>
        <v>0</v>
      </c>
      <c r="HO51" s="510" t="str">
        <f t="shared" si="183"/>
        <v/>
      </c>
      <c r="HP51" s="522" t="str">
        <f t="shared" si="376"/>
        <v/>
      </c>
      <c r="HQ51" s="510" t="str">
        <f t="shared" si="184"/>
        <v/>
      </c>
      <c r="HR51" s="517">
        <f t="shared" si="185"/>
        <v>0</v>
      </c>
      <c r="HS51" s="510" t="str">
        <f t="shared" si="186"/>
        <v/>
      </c>
      <c r="HT51" s="522" t="str">
        <f t="shared" si="377"/>
        <v/>
      </c>
      <c r="HU51" s="510" t="str">
        <f t="shared" si="187"/>
        <v/>
      </c>
      <c r="HV51" s="517">
        <f t="shared" si="188"/>
        <v>0</v>
      </c>
      <c r="HW51" s="510" t="str">
        <f t="shared" si="189"/>
        <v/>
      </c>
      <c r="HX51" s="522" t="str">
        <f t="shared" si="378"/>
        <v/>
      </c>
      <c r="HY51" s="510" t="str">
        <f t="shared" si="190"/>
        <v/>
      </c>
      <c r="HZ51" s="517">
        <f t="shared" si="191"/>
        <v>0</v>
      </c>
      <c r="IA51" s="510" t="str">
        <f t="shared" si="192"/>
        <v/>
      </c>
      <c r="IB51" s="522" t="str">
        <f t="shared" si="379"/>
        <v/>
      </c>
      <c r="IC51" s="510" t="str">
        <f t="shared" si="193"/>
        <v/>
      </c>
      <c r="ID51" s="517">
        <f t="shared" si="194"/>
        <v>0</v>
      </c>
      <c r="IE51" s="510" t="str">
        <f t="shared" si="195"/>
        <v/>
      </c>
      <c r="IF51" s="522" t="str">
        <f t="shared" si="380"/>
        <v/>
      </c>
      <c r="IG51" s="510" t="str">
        <f t="shared" si="196"/>
        <v/>
      </c>
      <c r="IH51" s="517">
        <f t="shared" si="197"/>
        <v>0</v>
      </c>
      <c r="II51" s="510" t="str">
        <f t="shared" si="198"/>
        <v/>
      </c>
      <c r="IJ51" s="522" t="str">
        <f t="shared" si="381"/>
        <v/>
      </c>
      <c r="IK51" s="510" t="str">
        <f t="shared" si="199"/>
        <v/>
      </c>
      <c r="IL51" s="517">
        <f t="shared" si="200"/>
        <v>0</v>
      </c>
      <c r="IM51" s="510" t="str">
        <f t="shared" si="201"/>
        <v/>
      </c>
      <c r="IN51" s="522" t="str">
        <f t="shared" si="382"/>
        <v/>
      </c>
      <c r="IO51" s="510" t="str">
        <f t="shared" si="202"/>
        <v/>
      </c>
      <c r="IP51" s="517">
        <f t="shared" si="203"/>
        <v>0</v>
      </c>
      <c r="IQ51" s="510" t="str">
        <f t="shared" si="204"/>
        <v/>
      </c>
      <c r="IR51" s="522" t="str">
        <f t="shared" si="383"/>
        <v/>
      </c>
      <c r="IS51" s="510" t="str">
        <f t="shared" si="205"/>
        <v/>
      </c>
      <c r="IT51" s="517">
        <f t="shared" si="206"/>
        <v>0</v>
      </c>
      <c r="IU51" s="510" t="str">
        <f t="shared" si="207"/>
        <v/>
      </c>
      <c r="IV51" s="522" t="str">
        <f t="shared" si="384"/>
        <v/>
      </c>
      <c r="IW51" s="510" t="str">
        <f t="shared" si="208"/>
        <v/>
      </c>
      <c r="IX51" s="517">
        <f t="shared" si="209"/>
        <v>0</v>
      </c>
      <c r="IY51" s="510" t="str">
        <f t="shared" si="210"/>
        <v/>
      </c>
      <c r="IZ51" s="522" t="str">
        <f t="shared" si="385"/>
        <v/>
      </c>
      <c r="JA51" s="510" t="str">
        <f t="shared" si="211"/>
        <v/>
      </c>
      <c r="JB51" s="517">
        <f t="shared" si="212"/>
        <v>0</v>
      </c>
      <c r="JC51" s="510" t="str">
        <f t="shared" si="213"/>
        <v/>
      </c>
      <c r="JD51" s="522" t="str">
        <f t="shared" si="386"/>
        <v/>
      </c>
      <c r="JE51" s="510" t="str">
        <f t="shared" si="214"/>
        <v/>
      </c>
      <c r="JF51" s="517">
        <f t="shared" si="215"/>
        <v>0</v>
      </c>
      <c r="JG51" s="510" t="str">
        <f t="shared" si="216"/>
        <v/>
      </c>
      <c r="JH51" s="522" t="str">
        <f t="shared" si="387"/>
        <v/>
      </c>
      <c r="JI51" s="510" t="str">
        <f t="shared" si="217"/>
        <v/>
      </c>
      <c r="JJ51" s="517">
        <f t="shared" si="218"/>
        <v>0</v>
      </c>
      <c r="JK51" s="510" t="str">
        <f t="shared" si="219"/>
        <v/>
      </c>
      <c r="JL51" s="522" t="str">
        <f t="shared" si="388"/>
        <v/>
      </c>
      <c r="JM51" s="510" t="str">
        <f t="shared" si="220"/>
        <v/>
      </c>
      <c r="JN51" s="517">
        <f t="shared" si="221"/>
        <v>0</v>
      </c>
      <c r="JO51" s="510" t="str">
        <f t="shared" si="222"/>
        <v/>
      </c>
      <c r="JP51" s="522" t="str">
        <f t="shared" si="389"/>
        <v/>
      </c>
      <c r="JQ51" s="510" t="str">
        <f t="shared" si="223"/>
        <v/>
      </c>
      <c r="JR51" s="517">
        <f t="shared" si="224"/>
        <v>0</v>
      </c>
      <c r="JS51" s="510" t="str">
        <f t="shared" si="225"/>
        <v/>
      </c>
      <c r="JT51" s="522" t="str">
        <f t="shared" si="390"/>
        <v/>
      </c>
      <c r="JU51" s="510" t="str">
        <f t="shared" si="226"/>
        <v/>
      </c>
      <c r="JV51" s="517">
        <f t="shared" si="227"/>
        <v>0</v>
      </c>
      <c r="JW51" s="510" t="str">
        <f t="shared" si="228"/>
        <v/>
      </c>
      <c r="JX51" s="522" t="str">
        <f t="shared" si="391"/>
        <v/>
      </c>
      <c r="JY51" s="510" t="str">
        <f t="shared" si="229"/>
        <v/>
      </c>
      <c r="JZ51" s="517">
        <f t="shared" si="230"/>
        <v>0</v>
      </c>
      <c r="KA51" s="510" t="str">
        <f t="shared" si="231"/>
        <v/>
      </c>
      <c r="KB51" s="522" t="str">
        <f t="shared" si="392"/>
        <v/>
      </c>
      <c r="KC51" s="510" t="str">
        <f t="shared" si="232"/>
        <v/>
      </c>
      <c r="KD51" s="517">
        <f t="shared" si="233"/>
        <v>0</v>
      </c>
      <c r="KE51" s="510" t="str">
        <f t="shared" si="234"/>
        <v/>
      </c>
      <c r="KF51" s="522" t="str">
        <f t="shared" si="393"/>
        <v/>
      </c>
      <c r="KG51" s="510" t="str">
        <f t="shared" si="235"/>
        <v/>
      </c>
      <c r="KH51" s="517">
        <f t="shared" si="236"/>
        <v>0</v>
      </c>
      <c r="KI51" s="510" t="str">
        <f t="shared" si="237"/>
        <v/>
      </c>
      <c r="KJ51" s="522" t="str">
        <f t="shared" si="394"/>
        <v/>
      </c>
      <c r="KK51" s="510" t="str">
        <f t="shared" si="238"/>
        <v/>
      </c>
      <c r="KL51" s="517">
        <f t="shared" si="239"/>
        <v>0</v>
      </c>
      <c r="KM51" s="510" t="str">
        <f t="shared" si="240"/>
        <v/>
      </c>
      <c r="KN51" s="522" t="str">
        <f t="shared" si="395"/>
        <v/>
      </c>
      <c r="KO51" s="510" t="str">
        <f t="shared" si="241"/>
        <v/>
      </c>
      <c r="KP51" s="517">
        <f t="shared" si="242"/>
        <v>0</v>
      </c>
      <c r="KQ51" s="510" t="str">
        <f t="shared" si="243"/>
        <v/>
      </c>
      <c r="KR51" s="522" t="str">
        <f t="shared" si="396"/>
        <v/>
      </c>
      <c r="KS51" s="510" t="str">
        <f t="shared" si="244"/>
        <v/>
      </c>
      <c r="KT51" s="517">
        <f t="shared" si="245"/>
        <v>0</v>
      </c>
      <c r="KU51" s="510" t="str">
        <f t="shared" si="246"/>
        <v/>
      </c>
      <c r="KV51" s="522" t="str">
        <f t="shared" si="397"/>
        <v/>
      </c>
      <c r="KW51" s="510" t="str">
        <f t="shared" si="247"/>
        <v/>
      </c>
      <c r="KX51" s="517">
        <f t="shared" si="248"/>
        <v>0</v>
      </c>
      <c r="KY51" s="510" t="str">
        <f t="shared" si="249"/>
        <v/>
      </c>
      <c r="KZ51" s="522" t="str">
        <f t="shared" si="398"/>
        <v/>
      </c>
      <c r="LA51" s="510" t="str">
        <f t="shared" si="250"/>
        <v/>
      </c>
      <c r="LB51" s="517">
        <f t="shared" si="251"/>
        <v>0</v>
      </c>
      <c r="LC51" s="510" t="str">
        <f t="shared" si="252"/>
        <v/>
      </c>
      <c r="LD51" s="522" t="str">
        <f t="shared" si="399"/>
        <v/>
      </c>
      <c r="LE51" s="510" t="str">
        <f t="shared" si="253"/>
        <v/>
      </c>
      <c r="LF51" s="517">
        <f t="shared" si="254"/>
        <v>0</v>
      </c>
      <c r="LG51" s="510" t="str">
        <f t="shared" si="255"/>
        <v/>
      </c>
      <c r="LH51" s="522" t="str">
        <f t="shared" si="400"/>
        <v/>
      </c>
      <c r="LI51" s="510" t="str">
        <f t="shared" si="256"/>
        <v/>
      </c>
      <c r="LJ51" s="517">
        <f t="shared" si="257"/>
        <v>0</v>
      </c>
      <c r="LK51" s="510" t="str">
        <f t="shared" si="258"/>
        <v/>
      </c>
      <c r="LL51" s="522" t="str">
        <f t="shared" si="401"/>
        <v/>
      </c>
      <c r="LM51" s="510" t="str">
        <f t="shared" si="259"/>
        <v/>
      </c>
      <c r="LN51" s="517">
        <f t="shared" si="260"/>
        <v>0</v>
      </c>
      <c r="LO51" s="510" t="str">
        <f t="shared" si="261"/>
        <v/>
      </c>
      <c r="LP51" s="522" t="str">
        <f t="shared" si="402"/>
        <v/>
      </c>
      <c r="LQ51" s="510" t="str">
        <f t="shared" si="262"/>
        <v/>
      </c>
      <c r="LR51" s="517">
        <f t="shared" si="263"/>
        <v>0</v>
      </c>
      <c r="LS51" s="510" t="str">
        <f t="shared" si="264"/>
        <v/>
      </c>
      <c r="LT51" s="522" t="str">
        <f t="shared" si="403"/>
        <v/>
      </c>
      <c r="LU51" s="510" t="str">
        <f t="shared" si="265"/>
        <v/>
      </c>
      <c r="LV51" s="517">
        <f t="shared" si="266"/>
        <v>0</v>
      </c>
      <c r="LW51" s="510" t="str">
        <f t="shared" si="267"/>
        <v/>
      </c>
      <c r="LX51" s="522" t="str">
        <f t="shared" si="404"/>
        <v/>
      </c>
      <c r="LY51" s="510" t="str">
        <f t="shared" si="268"/>
        <v/>
      </c>
      <c r="LZ51" s="517">
        <f t="shared" si="269"/>
        <v>0</v>
      </c>
      <c r="MA51" s="510" t="str">
        <f t="shared" si="270"/>
        <v/>
      </c>
      <c r="MB51" s="522" t="str">
        <f t="shared" si="405"/>
        <v/>
      </c>
      <c r="MC51" s="510" t="str">
        <f t="shared" si="271"/>
        <v/>
      </c>
      <c r="MD51" s="517">
        <f t="shared" si="272"/>
        <v>0</v>
      </c>
      <c r="ME51" s="510" t="str">
        <f t="shared" si="273"/>
        <v/>
      </c>
      <c r="MF51" s="522" t="str">
        <f t="shared" si="406"/>
        <v/>
      </c>
      <c r="MG51" s="510" t="str">
        <f t="shared" si="274"/>
        <v/>
      </c>
      <c r="MH51" s="517">
        <f t="shared" si="275"/>
        <v>0</v>
      </c>
      <c r="MI51" s="510" t="str">
        <f t="shared" si="276"/>
        <v/>
      </c>
      <c r="MJ51" s="522" t="str">
        <f t="shared" si="407"/>
        <v/>
      </c>
      <c r="MK51" s="510" t="str">
        <f t="shared" si="277"/>
        <v/>
      </c>
      <c r="ML51" s="517">
        <f t="shared" si="278"/>
        <v>0</v>
      </c>
      <c r="MM51" s="510" t="str">
        <f t="shared" si="279"/>
        <v/>
      </c>
      <c r="MN51" s="522" t="str">
        <f t="shared" si="408"/>
        <v/>
      </c>
      <c r="MO51" s="510" t="str">
        <f t="shared" si="280"/>
        <v/>
      </c>
      <c r="MP51" s="517">
        <f t="shared" si="281"/>
        <v>0</v>
      </c>
      <c r="MQ51" s="510" t="str">
        <f t="shared" si="282"/>
        <v/>
      </c>
      <c r="MR51" s="522" t="str">
        <f t="shared" si="409"/>
        <v/>
      </c>
      <c r="MS51" s="510" t="str">
        <f t="shared" si="283"/>
        <v/>
      </c>
      <c r="MT51" s="517">
        <f t="shared" si="284"/>
        <v>0</v>
      </c>
      <c r="MU51" s="510" t="str">
        <f t="shared" si="285"/>
        <v/>
      </c>
      <c r="MV51" s="522" t="str">
        <f t="shared" si="410"/>
        <v/>
      </c>
      <c r="MW51" s="510" t="str">
        <f t="shared" si="286"/>
        <v/>
      </c>
      <c r="MX51" s="517">
        <f t="shared" si="287"/>
        <v>0</v>
      </c>
      <c r="MY51" s="510" t="str">
        <f t="shared" si="288"/>
        <v/>
      </c>
      <c r="MZ51" s="522" t="str">
        <f t="shared" si="411"/>
        <v/>
      </c>
      <c r="NA51" s="510" t="str">
        <f t="shared" si="289"/>
        <v/>
      </c>
      <c r="NB51" s="517">
        <f t="shared" si="290"/>
        <v>0</v>
      </c>
      <c r="NC51" s="510" t="str">
        <f t="shared" si="291"/>
        <v/>
      </c>
      <c r="ND51" s="522" t="str">
        <f t="shared" si="412"/>
        <v/>
      </c>
      <c r="NE51" s="510" t="str">
        <f t="shared" si="292"/>
        <v/>
      </c>
      <c r="NF51" s="517">
        <f t="shared" si="293"/>
        <v>0</v>
      </c>
      <c r="NG51" s="510" t="str">
        <f t="shared" si="294"/>
        <v/>
      </c>
      <c r="NH51" s="522" t="str">
        <f t="shared" si="413"/>
        <v/>
      </c>
      <c r="NI51" s="510" t="str">
        <f t="shared" si="295"/>
        <v/>
      </c>
      <c r="NJ51" s="517">
        <f t="shared" si="296"/>
        <v>0</v>
      </c>
      <c r="NK51" s="510" t="str">
        <f t="shared" si="297"/>
        <v/>
      </c>
      <c r="NL51" s="522" t="str">
        <f t="shared" si="414"/>
        <v/>
      </c>
      <c r="NM51" s="510" t="str">
        <f t="shared" si="298"/>
        <v/>
      </c>
      <c r="NN51" s="517">
        <f t="shared" si="299"/>
        <v>0</v>
      </c>
      <c r="NO51" s="510" t="str">
        <f t="shared" si="300"/>
        <v/>
      </c>
      <c r="NP51" s="522" t="str">
        <f t="shared" si="415"/>
        <v/>
      </c>
      <c r="NQ51" s="510" t="str">
        <f t="shared" si="301"/>
        <v/>
      </c>
      <c r="NR51" s="517">
        <f t="shared" si="302"/>
        <v>0</v>
      </c>
      <c r="NS51" s="510" t="str">
        <f t="shared" si="303"/>
        <v/>
      </c>
      <c r="NT51" s="522" t="str">
        <f t="shared" si="416"/>
        <v/>
      </c>
      <c r="NU51" s="510" t="str">
        <f t="shared" si="304"/>
        <v/>
      </c>
      <c r="NV51" s="517">
        <f t="shared" si="305"/>
        <v>0</v>
      </c>
      <c r="NW51" s="510" t="str">
        <f t="shared" si="306"/>
        <v/>
      </c>
      <c r="NX51" s="522" t="str">
        <f t="shared" si="417"/>
        <v/>
      </c>
      <c r="NY51" s="510" t="str">
        <f t="shared" si="307"/>
        <v/>
      </c>
      <c r="NZ51" s="517">
        <f t="shared" si="308"/>
        <v>0</v>
      </c>
      <c r="OA51" s="510" t="str">
        <f t="shared" si="309"/>
        <v/>
      </c>
      <c r="OB51" s="522" t="str">
        <f t="shared" si="418"/>
        <v/>
      </c>
      <c r="OC51" s="510" t="str">
        <f t="shared" si="310"/>
        <v/>
      </c>
      <c r="OD51" s="517">
        <f t="shared" si="311"/>
        <v>0</v>
      </c>
      <c r="OE51" s="510" t="str">
        <f t="shared" si="312"/>
        <v/>
      </c>
      <c r="OF51" s="522" t="str">
        <f t="shared" si="419"/>
        <v/>
      </c>
      <c r="OG51" s="510" t="str">
        <f t="shared" si="313"/>
        <v/>
      </c>
      <c r="OH51" s="517">
        <f t="shared" si="314"/>
        <v>0</v>
      </c>
      <c r="OI51" s="510" t="str">
        <f t="shared" si="315"/>
        <v/>
      </c>
      <c r="OJ51" s="522" t="str">
        <f t="shared" si="420"/>
        <v/>
      </c>
      <c r="OK51" s="510" t="str">
        <f t="shared" si="316"/>
        <v/>
      </c>
      <c r="OL51" s="517">
        <f t="shared" si="317"/>
        <v>0</v>
      </c>
      <c r="OM51" s="510" t="str">
        <f t="shared" si="318"/>
        <v/>
      </c>
      <c r="ON51" s="522" t="str">
        <f t="shared" si="421"/>
        <v/>
      </c>
      <c r="OO51" s="510" t="str">
        <f t="shared" si="319"/>
        <v/>
      </c>
      <c r="OP51" s="517">
        <f t="shared" si="320"/>
        <v>0</v>
      </c>
      <c r="OQ51" s="510" t="str">
        <f t="shared" si="321"/>
        <v/>
      </c>
      <c r="OR51" s="522" t="str">
        <f t="shared" si="422"/>
        <v/>
      </c>
      <c r="OS51" s="510" t="str">
        <f t="shared" si="322"/>
        <v/>
      </c>
      <c r="OT51" s="517">
        <f t="shared" si="323"/>
        <v>0</v>
      </c>
      <c r="OU51" s="510" t="str">
        <f t="shared" si="324"/>
        <v/>
      </c>
      <c r="OV51" s="522" t="str">
        <f t="shared" si="423"/>
        <v/>
      </c>
      <c r="OW51" s="510" t="str">
        <f t="shared" si="325"/>
        <v/>
      </c>
      <c r="OX51" s="517">
        <f t="shared" si="326"/>
        <v>0</v>
      </c>
      <c r="OY51" s="510" t="str">
        <f t="shared" si="327"/>
        <v/>
      </c>
      <c r="OZ51" s="522" t="str">
        <f t="shared" si="424"/>
        <v/>
      </c>
      <c r="PA51" s="510" t="str">
        <f t="shared" si="328"/>
        <v/>
      </c>
      <c r="PB51" s="517">
        <f t="shared" si="329"/>
        <v>0</v>
      </c>
      <c r="PC51" s="510" t="str">
        <f t="shared" si="330"/>
        <v/>
      </c>
      <c r="PD51" s="522" t="str">
        <f t="shared" si="425"/>
        <v/>
      </c>
      <c r="PE51" s="510" t="str">
        <f t="shared" si="331"/>
        <v/>
      </c>
      <c r="PF51" s="517">
        <f t="shared" si="332"/>
        <v>0</v>
      </c>
      <c r="PG51" s="510" t="str">
        <f t="shared" si="333"/>
        <v/>
      </c>
      <c r="PH51" s="522" t="str">
        <f t="shared" si="426"/>
        <v/>
      </c>
      <c r="PI51" s="510" t="str">
        <f t="shared" si="334"/>
        <v/>
      </c>
      <c r="PJ51" s="517">
        <f t="shared" si="335"/>
        <v>0</v>
      </c>
      <c r="PK51" s="510" t="str">
        <f t="shared" si="336"/>
        <v/>
      </c>
      <c r="PL51" s="522" t="str">
        <f t="shared" si="427"/>
        <v/>
      </c>
      <c r="PM51" s="510" t="str">
        <f t="shared" si="337"/>
        <v/>
      </c>
      <c r="PN51" s="517">
        <f t="shared" si="338"/>
        <v>0</v>
      </c>
      <c r="PO51" s="510" t="str">
        <f t="shared" si="339"/>
        <v/>
      </c>
      <c r="PP51" s="522" t="str">
        <f t="shared" si="428"/>
        <v/>
      </c>
      <c r="PQ51" s="510" t="str">
        <f t="shared" si="340"/>
        <v/>
      </c>
      <c r="PR51" s="517">
        <f t="shared" si="341"/>
        <v>0</v>
      </c>
      <c r="PS51" s="510" t="str">
        <f t="shared" si="342"/>
        <v/>
      </c>
      <c r="PT51" s="522" t="str">
        <f t="shared" si="429"/>
        <v/>
      </c>
      <c r="PU51" s="510" t="str">
        <f t="shared" si="343"/>
        <v/>
      </c>
      <c r="PV51" s="517">
        <f t="shared" si="344"/>
        <v>0</v>
      </c>
      <c r="PW51" s="510" t="str">
        <f t="shared" si="345"/>
        <v/>
      </c>
      <c r="PX51" s="522" t="str">
        <f t="shared" si="430"/>
        <v/>
      </c>
      <c r="PY51" s="510" t="str">
        <f t="shared" si="346"/>
        <v/>
      </c>
      <c r="PZ51" s="517">
        <f t="shared" si="347"/>
        <v>0</v>
      </c>
      <c r="QA51" s="510" t="str">
        <f t="shared" si="348"/>
        <v/>
      </c>
      <c r="QB51" s="522" t="str">
        <f t="shared" si="431"/>
        <v/>
      </c>
      <c r="QC51" s="510" t="str">
        <f t="shared" si="349"/>
        <v/>
      </c>
      <c r="QD51" s="517">
        <f t="shared" si="350"/>
        <v>0</v>
      </c>
      <c r="QE51" s="510" t="str">
        <f t="shared" si="351"/>
        <v/>
      </c>
      <c r="QF51" s="522" t="str">
        <f t="shared" si="432"/>
        <v/>
      </c>
      <c r="QG51" s="510" t="str">
        <f t="shared" si="352"/>
        <v/>
      </c>
      <c r="QH51" s="517">
        <f t="shared" si="353"/>
        <v>0</v>
      </c>
    </row>
    <row r="52" spans="1:450" s="3" customFormat="1" ht="18" customHeight="1" thickTop="1" thickBot="1" x14ac:dyDescent="0.35">
      <c r="A52" s="533"/>
      <c r="B52" s="237"/>
      <c r="C52" s="534"/>
      <c r="D52" s="535"/>
      <c r="E52" s="536"/>
      <c r="F52" s="537"/>
      <c r="G52" s="538"/>
      <c r="H52" s="539"/>
      <c r="I52" s="540"/>
      <c r="J52" s="541"/>
      <c r="K52" s="542"/>
      <c r="L52" s="543"/>
      <c r="M52" s="544"/>
      <c r="N52" s="545"/>
      <c r="O52" s="544"/>
      <c r="P52" s="546"/>
      <c r="Q52" s="547"/>
      <c r="R52" s="548"/>
      <c r="S52" s="549"/>
      <c r="T52" s="550"/>
      <c r="U52" s="551"/>
      <c r="V52" s="552"/>
      <c r="W52" s="552"/>
      <c r="X52" s="552"/>
      <c r="Y52" s="589" t="str">
        <f t="shared" si="464"/>
        <v/>
      </c>
      <c r="Z52" s="590"/>
      <c r="AA52" s="590"/>
      <c r="AB52" s="591" t="str">
        <f t="shared" si="465"/>
        <v/>
      </c>
      <c r="AC52" s="1243" t="str">
        <f t="shared" si="466"/>
        <v/>
      </c>
      <c r="AD52" s="1244"/>
      <c r="AE52" s="1244"/>
      <c r="AF52" s="557"/>
      <c r="AG52" s="557"/>
      <c r="AH52" s="558"/>
      <c r="AI52" s="544"/>
      <c r="AJ52" s="559"/>
      <c r="AK52" s="560"/>
      <c r="AL52" s="561"/>
      <c r="AM52" s="562"/>
      <c r="AN52" s="563"/>
      <c r="AO52" s="564"/>
      <c r="AP52" s="564"/>
      <c r="AR52" s="4"/>
      <c r="AS52" s="2"/>
      <c r="AT52" s="601">
        <f t="shared" si="470"/>
        <v>0</v>
      </c>
      <c r="AU52" s="243" t="str">
        <f t="shared" si="356"/>
        <v/>
      </c>
      <c r="AV52" s="92" t="str">
        <f t="shared" si="19"/>
        <v/>
      </c>
      <c r="AW52" s="92" t="str">
        <f t="shared" si="20"/>
        <v/>
      </c>
      <c r="AX52" s="92" t="str">
        <f t="shared" si="21"/>
        <v/>
      </c>
      <c r="AY52" s="532" t="str">
        <f t="shared" si="22"/>
        <v/>
      </c>
      <c r="AZ52" s="532" t="str">
        <f t="shared" si="23"/>
        <v/>
      </c>
      <c r="BA52" s="510" t="str">
        <f t="shared" si="24"/>
        <v/>
      </c>
      <c r="BB52" s="88" t="str">
        <f t="shared" si="440"/>
        <v/>
      </c>
      <c r="BD52" s="595" t="str">
        <f t="shared" si="441"/>
        <v/>
      </c>
      <c r="BE52" s="595" t="str">
        <f t="shared" si="442"/>
        <v/>
      </c>
      <c r="BF52" s="74" t="str">
        <f t="shared" si="443"/>
        <v/>
      </c>
      <c r="BG52" s="87" t="str">
        <f t="shared" si="433"/>
        <v/>
      </c>
      <c r="BH52" s="88" t="str">
        <f t="shared" si="28"/>
        <v/>
      </c>
      <c r="BI52" s="89">
        <f t="shared" si="29"/>
        <v>0</v>
      </c>
      <c r="BJ52" s="510" t="str">
        <f t="shared" si="357"/>
        <v/>
      </c>
      <c r="BK52" s="532">
        <f t="shared" si="30"/>
        <v>0</v>
      </c>
      <c r="BL52" s="91">
        <f t="shared" si="108"/>
        <v>0</v>
      </c>
      <c r="BM52" s="91" t="str">
        <f t="shared" si="31"/>
        <v/>
      </c>
      <c r="BN52" s="91" t="str">
        <f t="shared" si="32"/>
        <v/>
      </c>
      <c r="BO52" s="91" t="str">
        <f t="shared" si="33"/>
        <v/>
      </c>
      <c r="BP52" s="91" t="str">
        <f t="shared" si="34"/>
        <v/>
      </c>
      <c r="BQ52" s="91" t="str">
        <f t="shared" si="35"/>
        <v/>
      </c>
      <c r="BR52" s="91" t="str">
        <f t="shared" si="36"/>
        <v/>
      </c>
      <c r="BS52" s="91" t="str">
        <f t="shared" si="37"/>
        <v/>
      </c>
      <c r="BT52" s="91" t="str">
        <f t="shared" si="38"/>
        <v/>
      </c>
      <c r="BU52" s="91" t="str">
        <f t="shared" si="39"/>
        <v/>
      </c>
      <c r="BV52" s="91" t="str">
        <f t="shared" si="40"/>
        <v/>
      </c>
      <c r="BW52" s="91" t="str">
        <f t="shared" si="41"/>
        <v/>
      </c>
      <c r="BX52" s="91" t="str">
        <f t="shared" si="42"/>
        <v/>
      </c>
      <c r="BY52" s="91" t="str">
        <f t="shared" si="43"/>
        <v/>
      </c>
      <c r="BZ52" s="91" t="str">
        <f t="shared" si="44"/>
        <v/>
      </c>
      <c r="CA52" s="91" t="str">
        <f t="shared" si="45"/>
        <v/>
      </c>
      <c r="CB52" s="91" t="str">
        <f t="shared" si="46"/>
        <v/>
      </c>
      <c r="CC52" s="91" t="str">
        <f t="shared" si="47"/>
        <v/>
      </c>
      <c r="CD52" s="91" t="str">
        <f t="shared" si="48"/>
        <v/>
      </c>
      <c r="CE52" s="91" t="str">
        <f t="shared" si="49"/>
        <v/>
      </c>
      <c r="CF52" s="91" t="str">
        <f t="shared" si="50"/>
        <v/>
      </c>
      <c r="CG52" s="91" t="str">
        <f t="shared" si="109"/>
        <v/>
      </c>
      <c r="CH52" s="91" t="str">
        <f t="shared" si="110"/>
        <v/>
      </c>
      <c r="CI52" s="91" t="str">
        <f t="shared" si="111"/>
        <v/>
      </c>
      <c r="CJ52" s="91" t="str">
        <f t="shared" si="112"/>
        <v/>
      </c>
      <c r="CK52" s="91" t="str">
        <f t="shared" si="113"/>
        <v/>
      </c>
      <c r="CL52" s="91" t="str">
        <f t="shared" si="114"/>
        <v/>
      </c>
      <c r="CM52" s="91" t="str">
        <f t="shared" si="115"/>
        <v/>
      </c>
      <c r="CN52" s="91" t="str">
        <f t="shared" si="116"/>
        <v/>
      </c>
      <c r="CO52" s="91" t="str">
        <f t="shared" si="117"/>
        <v/>
      </c>
      <c r="CP52" s="91" t="str">
        <f t="shared" si="118"/>
        <v/>
      </c>
      <c r="CQ52" s="91" t="str">
        <f t="shared" si="119"/>
        <v/>
      </c>
      <c r="CR52" s="91" t="str">
        <f t="shared" si="120"/>
        <v/>
      </c>
      <c r="CS52" s="91" t="str">
        <f t="shared" si="121"/>
        <v/>
      </c>
      <c r="CT52" s="91" t="str">
        <f t="shared" si="122"/>
        <v/>
      </c>
      <c r="CU52" s="91" t="str">
        <f t="shared" si="123"/>
        <v/>
      </c>
      <c r="CV52" s="91" t="str">
        <f t="shared" si="124"/>
        <v/>
      </c>
      <c r="CW52" s="91" t="str">
        <f t="shared" si="125"/>
        <v/>
      </c>
      <c r="CX52" s="91" t="str">
        <f t="shared" si="126"/>
        <v/>
      </c>
      <c r="CY52" s="91" t="str">
        <f t="shared" si="127"/>
        <v/>
      </c>
      <c r="CZ52" s="91" t="str">
        <f t="shared" si="128"/>
        <v/>
      </c>
      <c r="DA52" s="91" t="str">
        <f t="shared" si="129"/>
        <v/>
      </c>
      <c r="DB52" s="91" t="str">
        <f t="shared" si="130"/>
        <v/>
      </c>
      <c r="DC52" s="91" t="str">
        <f t="shared" si="131"/>
        <v/>
      </c>
      <c r="DD52" s="91" t="str">
        <f t="shared" si="132"/>
        <v/>
      </c>
      <c r="DE52" s="91" t="str">
        <f t="shared" si="133"/>
        <v/>
      </c>
      <c r="DF52" s="91" t="str">
        <f t="shared" si="134"/>
        <v/>
      </c>
      <c r="DG52" s="91" t="str">
        <f t="shared" si="135"/>
        <v/>
      </c>
      <c r="DH52" s="91" t="str">
        <f t="shared" si="136"/>
        <v/>
      </c>
      <c r="DI52" s="91" t="str">
        <f t="shared" si="137"/>
        <v/>
      </c>
      <c r="DJ52" s="91" t="str">
        <f t="shared" si="138"/>
        <v/>
      </c>
      <c r="DK52" s="91" t="str">
        <f t="shared" si="139"/>
        <v/>
      </c>
      <c r="DL52" s="91" t="str">
        <f t="shared" si="140"/>
        <v/>
      </c>
      <c r="DM52" s="91" t="str">
        <f t="shared" si="141"/>
        <v/>
      </c>
      <c r="DN52" s="91" t="str">
        <f t="shared" si="142"/>
        <v/>
      </c>
      <c r="DO52" s="91" t="str">
        <f t="shared" si="143"/>
        <v/>
      </c>
      <c r="DP52" s="91" t="str">
        <f t="shared" si="144"/>
        <v/>
      </c>
      <c r="DQ52" s="91" t="str">
        <f t="shared" si="145"/>
        <v/>
      </c>
      <c r="DR52" s="91" t="str">
        <f t="shared" si="146"/>
        <v/>
      </c>
      <c r="DS52" s="91" t="str">
        <f t="shared" si="147"/>
        <v/>
      </c>
      <c r="DT52" s="91" t="str">
        <f t="shared" si="148"/>
        <v/>
      </c>
      <c r="DU52" s="236" t="str">
        <f t="shared" si="471"/>
        <v/>
      </c>
      <c r="DV52" s="660" t="str">
        <f t="shared" si="472"/>
        <v>0</v>
      </c>
      <c r="DW52" s="659">
        <f t="shared" si="151"/>
        <v>0</v>
      </c>
      <c r="DX52" s="663" t="str">
        <f t="shared" si="473"/>
        <v>NA</v>
      </c>
      <c r="DY52" s="236" t="str">
        <f t="shared" si="359"/>
        <v/>
      </c>
      <c r="DZ52" s="236" t="str">
        <f t="shared" si="360"/>
        <v/>
      </c>
      <c r="EA52" s="659" t="str">
        <f t="shared" si="467"/>
        <v/>
      </c>
      <c r="EB52" s="594">
        <v>26</v>
      </c>
      <c r="EC52" s="816" t="str">
        <f t="shared" si="361"/>
        <v/>
      </c>
      <c r="ED52" s="817" t="str">
        <f t="shared" si="362"/>
        <v/>
      </c>
      <c r="EE52" s="818" t="str">
        <f t="shared" si="153"/>
        <v/>
      </c>
      <c r="EF52" s="819" t="str">
        <f t="shared" si="51"/>
        <v/>
      </c>
      <c r="EG52" s="595" t="str">
        <f t="shared" si="154"/>
        <v/>
      </c>
      <c r="EH52" s="595" t="str">
        <f t="shared" si="155"/>
        <v/>
      </c>
      <c r="EI52" s="651" t="str">
        <f t="shared" si="363"/>
        <v/>
      </c>
      <c r="EJ52" s="528" t="str">
        <f t="shared" si="156"/>
        <v/>
      </c>
      <c r="EK52" s="236" t="str">
        <f t="shared" si="364"/>
        <v/>
      </c>
      <c r="EL52" s="528" t="str">
        <f t="shared" si="157"/>
        <v/>
      </c>
      <c r="EM52" s="771" t="str">
        <f t="shared" si="444"/>
        <v/>
      </c>
      <c r="EN52" s="90" t="str">
        <f t="shared" si="445"/>
        <v/>
      </c>
      <c r="EO52" s="90" t="str">
        <f t="shared" si="446"/>
        <v/>
      </c>
      <c r="EP52" s="90" t="str">
        <f t="shared" si="447"/>
        <v/>
      </c>
      <c r="EQ52" s="90" t="str">
        <f t="shared" si="448"/>
        <v/>
      </c>
      <c r="ER52" s="90" t="str">
        <f t="shared" si="449"/>
        <v/>
      </c>
      <c r="ES52" s="90" t="str">
        <f t="shared" si="450"/>
        <v/>
      </c>
      <c r="ET52" s="90" t="str">
        <f t="shared" si="451"/>
        <v/>
      </c>
      <c r="EU52" s="90" t="str">
        <f t="shared" si="452"/>
        <v/>
      </c>
      <c r="EV52" s="90" t="str">
        <f t="shared" si="453"/>
        <v/>
      </c>
      <c r="EW52" s="90" t="str">
        <f t="shared" si="454"/>
        <v/>
      </c>
      <c r="EX52" s="90" t="str">
        <f t="shared" si="455"/>
        <v/>
      </c>
      <c r="EY52" s="90" t="str">
        <f t="shared" si="456"/>
        <v/>
      </c>
      <c r="EZ52" s="90" t="str">
        <f t="shared" si="457"/>
        <v/>
      </c>
      <c r="FA52" s="90" t="str">
        <f t="shared" si="458"/>
        <v/>
      </c>
      <c r="FB52" s="90" t="str">
        <f t="shared" si="459"/>
        <v/>
      </c>
      <c r="FC52" s="90" t="str">
        <f t="shared" si="460"/>
        <v/>
      </c>
      <c r="FD52" s="90" t="str">
        <f t="shared" si="461"/>
        <v/>
      </c>
      <c r="FE52" s="90" t="str">
        <f t="shared" si="462"/>
        <v/>
      </c>
      <c r="FF52" s="90" t="str">
        <f t="shared" si="463"/>
        <v/>
      </c>
      <c r="FG52" s="90" t="str">
        <f t="shared" si="52"/>
        <v/>
      </c>
      <c r="FH52" s="90" t="str">
        <f t="shared" si="53"/>
        <v/>
      </c>
      <c r="FI52" s="90" t="str">
        <f t="shared" si="54"/>
        <v/>
      </c>
      <c r="FJ52" s="90" t="str">
        <f t="shared" si="55"/>
        <v/>
      </c>
      <c r="FK52" s="90" t="str">
        <f t="shared" si="56"/>
        <v/>
      </c>
      <c r="FL52" s="90" t="str">
        <f t="shared" si="57"/>
        <v/>
      </c>
      <c r="FM52" s="90" t="str">
        <f t="shared" si="58"/>
        <v/>
      </c>
      <c r="FN52" s="90" t="str">
        <f t="shared" si="59"/>
        <v/>
      </c>
      <c r="FO52" s="90" t="str">
        <f t="shared" si="60"/>
        <v/>
      </c>
      <c r="FP52" s="90" t="str">
        <f t="shared" si="61"/>
        <v/>
      </c>
      <c r="FQ52" s="90" t="str">
        <f t="shared" si="62"/>
        <v/>
      </c>
      <c r="FR52" s="90" t="str">
        <f t="shared" si="63"/>
        <v/>
      </c>
      <c r="FS52" s="90" t="str">
        <f t="shared" si="64"/>
        <v/>
      </c>
      <c r="FT52" s="90" t="str">
        <f t="shared" si="65"/>
        <v/>
      </c>
      <c r="FU52" s="90" t="str">
        <f t="shared" si="66"/>
        <v/>
      </c>
      <c r="FV52" s="90" t="str">
        <f t="shared" si="67"/>
        <v/>
      </c>
      <c r="FW52" s="90" t="str">
        <f t="shared" si="68"/>
        <v/>
      </c>
      <c r="FX52" s="90" t="str">
        <f t="shared" si="69"/>
        <v/>
      </c>
      <c r="FY52" s="90" t="str">
        <f t="shared" si="70"/>
        <v/>
      </c>
      <c r="FZ52" s="90" t="str">
        <f t="shared" si="71"/>
        <v/>
      </c>
      <c r="GA52" s="90" t="str">
        <f t="shared" si="72"/>
        <v/>
      </c>
      <c r="GB52" s="90" t="str">
        <f t="shared" si="73"/>
        <v/>
      </c>
      <c r="GC52" s="90" t="str">
        <f t="shared" si="74"/>
        <v/>
      </c>
      <c r="GD52" s="90" t="str">
        <f t="shared" si="75"/>
        <v/>
      </c>
      <c r="GE52" s="90" t="str">
        <f t="shared" si="76"/>
        <v/>
      </c>
      <c r="GF52" s="90" t="str">
        <f t="shared" si="77"/>
        <v/>
      </c>
      <c r="GG52" s="90" t="str">
        <f t="shared" si="78"/>
        <v/>
      </c>
      <c r="GH52" s="90" t="str">
        <f t="shared" si="79"/>
        <v/>
      </c>
      <c r="GI52" s="90" t="str">
        <f t="shared" si="80"/>
        <v/>
      </c>
      <c r="GJ52" s="90" t="str">
        <f t="shared" si="81"/>
        <v/>
      </c>
      <c r="GK52" s="90" t="str">
        <f t="shared" si="82"/>
        <v/>
      </c>
      <c r="GL52" s="90" t="str">
        <f t="shared" si="83"/>
        <v/>
      </c>
      <c r="GM52" s="90" t="str">
        <f t="shared" si="84"/>
        <v/>
      </c>
      <c r="GN52" s="90" t="str">
        <f t="shared" si="85"/>
        <v/>
      </c>
      <c r="GO52" s="90" t="str">
        <f t="shared" si="86"/>
        <v/>
      </c>
      <c r="GP52" s="90" t="str">
        <f t="shared" si="87"/>
        <v/>
      </c>
      <c r="GQ52" s="90" t="str">
        <f t="shared" si="88"/>
        <v/>
      </c>
      <c r="GR52" s="90" t="str">
        <f t="shared" si="89"/>
        <v/>
      </c>
      <c r="GS52" s="90" t="str">
        <f t="shared" si="90"/>
        <v/>
      </c>
      <c r="GT52" s="90" t="str">
        <f t="shared" si="91"/>
        <v/>
      </c>
      <c r="GU52" s="594">
        <v>26</v>
      </c>
      <c r="GV52" s="137" t="str">
        <f t="shared" si="435"/>
        <v/>
      </c>
      <c r="GW52" s="138" t="str">
        <f t="shared" si="436"/>
        <v/>
      </c>
      <c r="GX52" s="81" t="str">
        <f t="shared" si="438"/>
        <v/>
      </c>
      <c r="GY52" s="138" t="str">
        <f t="shared" si="439"/>
        <v/>
      </c>
      <c r="GZ52" s="15">
        <f t="shared" si="369"/>
        <v>0</v>
      </c>
      <c r="HA52" s="81" t="str">
        <f t="shared" si="370"/>
        <v/>
      </c>
      <c r="HB52" s="127" t="str">
        <f t="shared" si="437"/>
        <v/>
      </c>
      <c r="HC52" s="15">
        <f t="shared" si="178"/>
        <v>0</v>
      </c>
      <c r="HD52" s="582">
        <f t="shared" si="468"/>
        <v>0</v>
      </c>
      <c r="HE52" s="580">
        <f t="shared" si="474"/>
        <v>0</v>
      </c>
      <c r="HF52" s="567">
        <f t="shared" si="469"/>
        <v>0</v>
      </c>
      <c r="HG52" s="16">
        <f t="shared" si="179"/>
        <v>0</v>
      </c>
      <c r="HH52" s="17" t="str">
        <f t="shared" si="372"/>
        <v/>
      </c>
      <c r="HI52" s="510" t="str">
        <f t="shared" si="373"/>
        <v/>
      </c>
      <c r="HJ52" s="517">
        <f t="shared" si="374"/>
        <v>0</v>
      </c>
      <c r="HK52" s="510" t="str">
        <f t="shared" si="180"/>
        <v/>
      </c>
      <c r="HL52" s="522" t="str">
        <f t="shared" si="375"/>
        <v/>
      </c>
      <c r="HM52" s="510" t="str">
        <f t="shared" si="181"/>
        <v/>
      </c>
      <c r="HN52" s="517">
        <f t="shared" si="182"/>
        <v>0</v>
      </c>
      <c r="HO52" s="510" t="str">
        <f t="shared" si="183"/>
        <v/>
      </c>
      <c r="HP52" s="522" t="str">
        <f t="shared" si="376"/>
        <v/>
      </c>
      <c r="HQ52" s="510" t="str">
        <f t="shared" si="184"/>
        <v/>
      </c>
      <c r="HR52" s="517">
        <f t="shared" si="185"/>
        <v>0</v>
      </c>
      <c r="HS52" s="510" t="str">
        <f t="shared" si="186"/>
        <v/>
      </c>
      <c r="HT52" s="522" t="str">
        <f t="shared" si="377"/>
        <v/>
      </c>
      <c r="HU52" s="510" t="str">
        <f t="shared" si="187"/>
        <v/>
      </c>
      <c r="HV52" s="517">
        <f t="shared" si="188"/>
        <v>0</v>
      </c>
      <c r="HW52" s="510" t="str">
        <f t="shared" si="189"/>
        <v/>
      </c>
      <c r="HX52" s="522" t="str">
        <f t="shared" si="378"/>
        <v/>
      </c>
      <c r="HY52" s="510" t="str">
        <f t="shared" si="190"/>
        <v/>
      </c>
      <c r="HZ52" s="517">
        <f t="shared" si="191"/>
        <v>0</v>
      </c>
      <c r="IA52" s="510" t="str">
        <f t="shared" si="192"/>
        <v/>
      </c>
      <c r="IB52" s="522" t="str">
        <f t="shared" si="379"/>
        <v/>
      </c>
      <c r="IC52" s="510" t="str">
        <f t="shared" si="193"/>
        <v/>
      </c>
      <c r="ID52" s="517">
        <f t="shared" si="194"/>
        <v>0</v>
      </c>
      <c r="IE52" s="510" t="str">
        <f t="shared" si="195"/>
        <v/>
      </c>
      <c r="IF52" s="522" t="str">
        <f t="shared" si="380"/>
        <v/>
      </c>
      <c r="IG52" s="510" t="str">
        <f t="shared" si="196"/>
        <v/>
      </c>
      <c r="IH52" s="517">
        <f t="shared" si="197"/>
        <v>0</v>
      </c>
      <c r="II52" s="510" t="str">
        <f t="shared" si="198"/>
        <v/>
      </c>
      <c r="IJ52" s="522" t="str">
        <f t="shared" si="381"/>
        <v/>
      </c>
      <c r="IK52" s="510" t="str">
        <f t="shared" si="199"/>
        <v/>
      </c>
      <c r="IL52" s="517">
        <f t="shared" si="200"/>
        <v>0</v>
      </c>
      <c r="IM52" s="510" t="str">
        <f t="shared" si="201"/>
        <v/>
      </c>
      <c r="IN52" s="522" t="str">
        <f t="shared" si="382"/>
        <v/>
      </c>
      <c r="IO52" s="510" t="str">
        <f t="shared" si="202"/>
        <v/>
      </c>
      <c r="IP52" s="517">
        <f t="shared" si="203"/>
        <v>0</v>
      </c>
      <c r="IQ52" s="510" t="str">
        <f t="shared" si="204"/>
        <v/>
      </c>
      <c r="IR52" s="522" t="str">
        <f t="shared" si="383"/>
        <v/>
      </c>
      <c r="IS52" s="510" t="str">
        <f t="shared" si="205"/>
        <v/>
      </c>
      <c r="IT52" s="517">
        <f t="shared" si="206"/>
        <v>0</v>
      </c>
      <c r="IU52" s="510" t="str">
        <f t="shared" si="207"/>
        <v/>
      </c>
      <c r="IV52" s="522" t="str">
        <f t="shared" si="384"/>
        <v/>
      </c>
      <c r="IW52" s="510" t="str">
        <f t="shared" si="208"/>
        <v/>
      </c>
      <c r="IX52" s="517">
        <f t="shared" si="209"/>
        <v>0</v>
      </c>
      <c r="IY52" s="510" t="str">
        <f t="shared" si="210"/>
        <v/>
      </c>
      <c r="IZ52" s="522" t="str">
        <f t="shared" si="385"/>
        <v/>
      </c>
      <c r="JA52" s="510" t="str">
        <f t="shared" si="211"/>
        <v/>
      </c>
      <c r="JB52" s="517">
        <f t="shared" si="212"/>
        <v>0</v>
      </c>
      <c r="JC52" s="510" t="str">
        <f t="shared" si="213"/>
        <v/>
      </c>
      <c r="JD52" s="522" t="str">
        <f t="shared" si="386"/>
        <v/>
      </c>
      <c r="JE52" s="510" t="str">
        <f t="shared" si="214"/>
        <v/>
      </c>
      <c r="JF52" s="517">
        <f t="shared" si="215"/>
        <v>0</v>
      </c>
      <c r="JG52" s="510" t="str">
        <f t="shared" si="216"/>
        <v/>
      </c>
      <c r="JH52" s="522" t="str">
        <f t="shared" si="387"/>
        <v/>
      </c>
      <c r="JI52" s="510" t="str">
        <f t="shared" si="217"/>
        <v/>
      </c>
      <c r="JJ52" s="517">
        <f t="shared" si="218"/>
        <v>0</v>
      </c>
      <c r="JK52" s="510" t="str">
        <f t="shared" si="219"/>
        <v/>
      </c>
      <c r="JL52" s="522" t="str">
        <f t="shared" si="388"/>
        <v/>
      </c>
      <c r="JM52" s="510" t="str">
        <f t="shared" si="220"/>
        <v/>
      </c>
      <c r="JN52" s="517">
        <f t="shared" si="221"/>
        <v>0</v>
      </c>
      <c r="JO52" s="510" t="str">
        <f t="shared" si="222"/>
        <v/>
      </c>
      <c r="JP52" s="522" t="str">
        <f t="shared" si="389"/>
        <v/>
      </c>
      <c r="JQ52" s="510" t="str">
        <f t="shared" si="223"/>
        <v/>
      </c>
      <c r="JR52" s="517">
        <f t="shared" si="224"/>
        <v>0</v>
      </c>
      <c r="JS52" s="510" t="str">
        <f t="shared" si="225"/>
        <v/>
      </c>
      <c r="JT52" s="522" t="str">
        <f t="shared" si="390"/>
        <v/>
      </c>
      <c r="JU52" s="510" t="str">
        <f t="shared" si="226"/>
        <v/>
      </c>
      <c r="JV52" s="517">
        <f t="shared" si="227"/>
        <v>0</v>
      </c>
      <c r="JW52" s="510" t="str">
        <f t="shared" si="228"/>
        <v/>
      </c>
      <c r="JX52" s="522" t="str">
        <f t="shared" si="391"/>
        <v/>
      </c>
      <c r="JY52" s="510" t="str">
        <f t="shared" si="229"/>
        <v/>
      </c>
      <c r="JZ52" s="517">
        <f t="shared" si="230"/>
        <v>0</v>
      </c>
      <c r="KA52" s="510" t="str">
        <f t="shared" si="231"/>
        <v/>
      </c>
      <c r="KB52" s="522" t="str">
        <f t="shared" si="392"/>
        <v/>
      </c>
      <c r="KC52" s="510" t="str">
        <f t="shared" si="232"/>
        <v/>
      </c>
      <c r="KD52" s="517">
        <f t="shared" si="233"/>
        <v>0</v>
      </c>
      <c r="KE52" s="510" t="str">
        <f t="shared" si="234"/>
        <v/>
      </c>
      <c r="KF52" s="522" t="str">
        <f t="shared" si="393"/>
        <v/>
      </c>
      <c r="KG52" s="510" t="str">
        <f t="shared" si="235"/>
        <v/>
      </c>
      <c r="KH52" s="517">
        <f t="shared" si="236"/>
        <v>0</v>
      </c>
      <c r="KI52" s="510" t="str">
        <f t="shared" si="237"/>
        <v/>
      </c>
      <c r="KJ52" s="522" t="str">
        <f t="shared" si="394"/>
        <v/>
      </c>
      <c r="KK52" s="510" t="str">
        <f t="shared" si="238"/>
        <v/>
      </c>
      <c r="KL52" s="517">
        <f t="shared" si="239"/>
        <v>0</v>
      </c>
      <c r="KM52" s="510" t="str">
        <f t="shared" si="240"/>
        <v/>
      </c>
      <c r="KN52" s="522" t="str">
        <f t="shared" si="395"/>
        <v/>
      </c>
      <c r="KO52" s="510" t="str">
        <f t="shared" si="241"/>
        <v/>
      </c>
      <c r="KP52" s="517">
        <f t="shared" si="242"/>
        <v>0</v>
      </c>
      <c r="KQ52" s="510" t="str">
        <f t="shared" si="243"/>
        <v/>
      </c>
      <c r="KR52" s="522" t="str">
        <f t="shared" si="396"/>
        <v/>
      </c>
      <c r="KS52" s="510" t="str">
        <f t="shared" si="244"/>
        <v/>
      </c>
      <c r="KT52" s="517">
        <f t="shared" si="245"/>
        <v>0</v>
      </c>
      <c r="KU52" s="510" t="str">
        <f t="shared" si="246"/>
        <v/>
      </c>
      <c r="KV52" s="522" t="str">
        <f t="shared" si="397"/>
        <v/>
      </c>
      <c r="KW52" s="510" t="str">
        <f t="shared" si="247"/>
        <v/>
      </c>
      <c r="KX52" s="517">
        <f t="shared" si="248"/>
        <v>0</v>
      </c>
      <c r="KY52" s="510" t="str">
        <f t="shared" si="249"/>
        <v/>
      </c>
      <c r="KZ52" s="522" t="str">
        <f t="shared" si="398"/>
        <v/>
      </c>
      <c r="LA52" s="510" t="str">
        <f t="shared" si="250"/>
        <v/>
      </c>
      <c r="LB52" s="517">
        <f t="shared" si="251"/>
        <v>0</v>
      </c>
      <c r="LC52" s="510" t="str">
        <f t="shared" si="252"/>
        <v/>
      </c>
      <c r="LD52" s="522" t="str">
        <f t="shared" si="399"/>
        <v/>
      </c>
      <c r="LE52" s="510" t="str">
        <f t="shared" si="253"/>
        <v/>
      </c>
      <c r="LF52" s="517">
        <f t="shared" si="254"/>
        <v>0</v>
      </c>
      <c r="LG52" s="510" t="str">
        <f t="shared" si="255"/>
        <v/>
      </c>
      <c r="LH52" s="522" t="str">
        <f t="shared" si="400"/>
        <v/>
      </c>
      <c r="LI52" s="510" t="str">
        <f t="shared" si="256"/>
        <v/>
      </c>
      <c r="LJ52" s="517">
        <f t="shared" si="257"/>
        <v>0</v>
      </c>
      <c r="LK52" s="510" t="str">
        <f t="shared" si="258"/>
        <v/>
      </c>
      <c r="LL52" s="522" t="str">
        <f t="shared" si="401"/>
        <v/>
      </c>
      <c r="LM52" s="510" t="str">
        <f t="shared" si="259"/>
        <v/>
      </c>
      <c r="LN52" s="517">
        <f t="shared" si="260"/>
        <v>0</v>
      </c>
      <c r="LO52" s="510" t="str">
        <f t="shared" si="261"/>
        <v/>
      </c>
      <c r="LP52" s="522" t="str">
        <f t="shared" si="402"/>
        <v/>
      </c>
      <c r="LQ52" s="510" t="str">
        <f t="shared" si="262"/>
        <v/>
      </c>
      <c r="LR52" s="517">
        <f t="shared" si="263"/>
        <v>0</v>
      </c>
      <c r="LS52" s="510" t="str">
        <f t="shared" si="264"/>
        <v/>
      </c>
      <c r="LT52" s="522" t="str">
        <f t="shared" si="403"/>
        <v/>
      </c>
      <c r="LU52" s="510" t="str">
        <f t="shared" si="265"/>
        <v/>
      </c>
      <c r="LV52" s="517">
        <f t="shared" si="266"/>
        <v>0</v>
      </c>
      <c r="LW52" s="510" t="str">
        <f t="shared" si="267"/>
        <v/>
      </c>
      <c r="LX52" s="522" t="str">
        <f t="shared" si="404"/>
        <v/>
      </c>
      <c r="LY52" s="510" t="str">
        <f t="shared" si="268"/>
        <v/>
      </c>
      <c r="LZ52" s="517">
        <f t="shared" si="269"/>
        <v>0</v>
      </c>
      <c r="MA52" s="510" t="str">
        <f t="shared" si="270"/>
        <v/>
      </c>
      <c r="MB52" s="522" t="str">
        <f t="shared" si="405"/>
        <v/>
      </c>
      <c r="MC52" s="510" t="str">
        <f t="shared" si="271"/>
        <v/>
      </c>
      <c r="MD52" s="517">
        <f t="shared" si="272"/>
        <v>0</v>
      </c>
      <c r="ME52" s="510" t="str">
        <f t="shared" si="273"/>
        <v/>
      </c>
      <c r="MF52" s="522" t="str">
        <f t="shared" si="406"/>
        <v/>
      </c>
      <c r="MG52" s="510" t="str">
        <f t="shared" si="274"/>
        <v/>
      </c>
      <c r="MH52" s="517">
        <f t="shared" si="275"/>
        <v>0</v>
      </c>
      <c r="MI52" s="510" t="str">
        <f t="shared" si="276"/>
        <v/>
      </c>
      <c r="MJ52" s="522" t="str">
        <f t="shared" si="407"/>
        <v/>
      </c>
      <c r="MK52" s="510" t="str">
        <f t="shared" si="277"/>
        <v/>
      </c>
      <c r="ML52" s="517">
        <f t="shared" si="278"/>
        <v>0</v>
      </c>
      <c r="MM52" s="510" t="str">
        <f t="shared" si="279"/>
        <v/>
      </c>
      <c r="MN52" s="522" t="str">
        <f t="shared" si="408"/>
        <v/>
      </c>
      <c r="MO52" s="510" t="str">
        <f t="shared" si="280"/>
        <v/>
      </c>
      <c r="MP52" s="517">
        <f t="shared" si="281"/>
        <v>0</v>
      </c>
      <c r="MQ52" s="510" t="str">
        <f t="shared" si="282"/>
        <v/>
      </c>
      <c r="MR52" s="522" t="str">
        <f t="shared" si="409"/>
        <v/>
      </c>
      <c r="MS52" s="510" t="str">
        <f t="shared" si="283"/>
        <v/>
      </c>
      <c r="MT52" s="517">
        <f t="shared" si="284"/>
        <v>0</v>
      </c>
      <c r="MU52" s="510" t="str">
        <f t="shared" si="285"/>
        <v/>
      </c>
      <c r="MV52" s="522" t="str">
        <f t="shared" si="410"/>
        <v/>
      </c>
      <c r="MW52" s="510" t="str">
        <f t="shared" si="286"/>
        <v/>
      </c>
      <c r="MX52" s="517">
        <f t="shared" si="287"/>
        <v>0</v>
      </c>
      <c r="MY52" s="510" t="str">
        <f t="shared" si="288"/>
        <v/>
      </c>
      <c r="MZ52" s="522" t="str">
        <f t="shared" si="411"/>
        <v/>
      </c>
      <c r="NA52" s="510" t="str">
        <f t="shared" si="289"/>
        <v/>
      </c>
      <c r="NB52" s="517">
        <f t="shared" si="290"/>
        <v>0</v>
      </c>
      <c r="NC52" s="510" t="str">
        <f t="shared" si="291"/>
        <v/>
      </c>
      <c r="ND52" s="522" t="str">
        <f t="shared" si="412"/>
        <v/>
      </c>
      <c r="NE52" s="510" t="str">
        <f t="shared" si="292"/>
        <v/>
      </c>
      <c r="NF52" s="517">
        <f t="shared" si="293"/>
        <v>0</v>
      </c>
      <c r="NG52" s="510" t="str">
        <f t="shared" si="294"/>
        <v/>
      </c>
      <c r="NH52" s="522" t="str">
        <f t="shared" si="413"/>
        <v/>
      </c>
      <c r="NI52" s="510" t="str">
        <f t="shared" si="295"/>
        <v/>
      </c>
      <c r="NJ52" s="517">
        <f t="shared" si="296"/>
        <v>0</v>
      </c>
      <c r="NK52" s="510" t="str">
        <f t="shared" si="297"/>
        <v/>
      </c>
      <c r="NL52" s="522" t="str">
        <f t="shared" si="414"/>
        <v/>
      </c>
      <c r="NM52" s="510" t="str">
        <f t="shared" si="298"/>
        <v/>
      </c>
      <c r="NN52" s="517">
        <f t="shared" si="299"/>
        <v>0</v>
      </c>
      <c r="NO52" s="510" t="str">
        <f t="shared" si="300"/>
        <v/>
      </c>
      <c r="NP52" s="522" t="str">
        <f t="shared" si="415"/>
        <v/>
      </c>
      <c r="NQ52" s="510" t="str">
        <f t="shared" si="301"/>
        <v/>
      </c>
      <c r="NR52" s="517">
        <f t="shared" si="302"/>
        <v>0</v>
      </c>
      <c r="NS52" s="510" t="str">
        <f t="shared" si="303"/>
        <v/>
      </c>
      <c r="NT52" s="522" t="str">
        <f t="shared" si="416"/>
        <v/>
      </c>
      <c r="NU52" s="510" t="str">
        <f t="shared" si="304"/>
        <v/>
      </c>
      <c r="NV52" s="517">
        <f t="shared" si="305"/>
        <v>0</v>
      </c>
      <c r="NW52" s="510" t="str">
        <f t="shared" si="306"/>
        <v/>
      </c>
      <c r="NX52" s="522" t="str">
        <f t="shared" si="417"/>
        <v/>
      </c>
      <c r="NY52" s="510" t="str">
        <f t="shared" si="307"/>
        <v/>
      </c>
      <c r="NZ52" s="517">
        <f t="shared" si="308"/>
        <v>0</v>
      </c>
      <c r="OA52" s="510" t="str">
        <f t="shared" si="309"/>
        <v/>
      </c>
      <c r="OB52" s="522" t="str">
        <f t="shared" si="418"/>
        <v/>
      </c>
      <c r="OC52" s="510" t="str">
        <f t="shared" si="310"/>
        <v/>
      </c>
      <c r="OD52" s="517">
        <f t="shared" si="311"/>
        <v>0</v>
      </c>
      <c r="OE52" s="510" t="str">
        <f t="shared" si="312"/>
        <v/>
      </c>
      <c r="OF52" s="522" t="str">
        <f t="shared" si="419"/>
        <v/>
      </c>
      <c r="OG52" s="510" t="str">
        <f t="shared" si="313"/>
        <v/>
      </c>
      <c r="OH52" s="517">
        <f t="shared" si="314"/>
        <v>0</v>
      </c>
      <c r="OI52" s="510" t="str">
        <f t="shared" si="315"/>
        <v/>
      </c>
      <c r="OJ52" s="522" t="str">
        <f t="shared" si="420"/>
        <v/>
      </c>
      <c r="OK52" s="510" t="str">
        <f t="shared" si="316"/>
        <v/>
      </c>
      <c r="OL52" s="517">
        <f t="shared" si="317"/>
        <v>0</v>
      </c>
      <c r="OM52" s="510" t="str">
        <f t="shared" si="318"/>
        <v/>
      </c>
      <c r="ON52" s="522" t="str">
        <f t="shared" si="421"/>
        <v/>
      </c>
      <c r="OO52" s="510" t="str">
        <f t="shared" si="319"/>
        <v/>
      </c>
      <c r="OP52" s="517">
        <f t="shared" si="320"/>
        <v>0</v>
      </c>
      <c r="OQ52" s="510" t="str">
        <f t="shared" si="321"/>
        <v/>
      </c>
      <c r="OR52" s="522" t="str">
        <f t="shared" si="422"/>
        <v/>
      </c>
      <c r="OS52" s="510" t="str">
        <f t="shared" si="322"/>
        <v/>
      </c>
      <c r="OT52" s="517">
        <f t="shared" si="323"/>
        <v>0</v>
      </c>
      <c r="OU52" s="510" t="str">
        <f t="shared" si="324"/>
        <v/>
      </c>
      <c r="OV52" s="522" t="str">
        <f t="shared" si="423"/>
        <v/>
      </c>
      <c r="OW52" s="510" t="str">
        <f t="shared" si="325"/>
        <v/>
      </c>
      <c r="OX52" s="517">
        <f t="shared" si="326"/>
        <v>0</v>
      </c>
      <c r="OY52" s="510" t="str">
        <f t="shared" si="327"/>
        <v/>
      </c>
      <c r="OZ52" s="522" t="str">
        <f t="shared" si="424"/>
        <v/>
      </c>
      <c r="PA52" s="510" t="str">
        <f t="shared" si="328"/>
        <v/>
      </c>
      <c r="PB52" s="517">
        <f t="shared" si="329"/>
        <v>0</v>
      </c>
      <c r="PC52" s="510" t="str">
        <f t="shared" si="330"/>
        <v/>
      </c>
      <c r="PD52" s="522" t="str">
        <f t="shared" si="425"/>
        <v/>
      </c>
      <c r="PE52" s="510" t="str">
        <f t="shared" si="331"/>
        <v/>
      </c>
      <c r="PF52" s="517">
        <f t="shared" si="332"/>
        <v>0</v>
      </c>
      <c r="PG52" s="510" t="str">
        <f t="shared" si="333"/>
        <v/>
      </c>
      <c r="PH52" s="522" t="str">
        <f t="shared" si="426"/>
        <v/>
      </c>
      <c r="PI52" s="510" t="str">
        <f t="shared" si="334"/>
        <v/>
      </c>
      <c r="PJ52" s="517">
        <f t="shared" si="335"/>
        <v>0</v>
      </c>
      <c r="PK52" s="510" t="str">
        <f t="shared" si="336"/>
        <v/>
      </c>
      <c r="PL52" s="522" t="str">
        <f t="shared" si="427"/>
        <v/>
      </c>
      <c r="PM52" s="510" t="str">
        <f t="shared" si="337"/>
        <v/>
      </c>
      <c r="PN52" s="517">
        <f t="shared" si="338"/>
        <v>0</v>
      </c>
      <c r="PO52" s="510" t="str">
        <f t="shared" si="339"/>
        <v/>
      </c>
      <c r="PP52" s="522" t="str">
        <f t="shared" si="428"/>
        <v/>
      </c>
      <c r="PQ52" s="510" t="str">
        <f t="shared" si="340"/>
        <v/>
      </c>
      <c r="PR52" s="517">
        <f t="shared" si="341"/>
        <v>0</v>
      </c>
      <c r="PS52" s="510" t="str">
        <f t="shared" si="342"/>
        <v/>
      </c>
      <c r="PT52" s="522" t="str">
        <f t="shared" si="429"/>
        <v/>
      </c>
      <c r="PU52" s="510" t="str">
        <f t="shared" si="343"/>
        <v/>
      </c>
      <c r="PV52" s="517">
        <f t="shared" si="344"/>
        <v>0</v>
      </c>
      <c r="PW52" s="510" t="str">
        <f t="shared" si="345"/>
        <v/>
      </c>
      <c r="PX52" s="522" t="str">
        <f t="shared" si="430"/>
        <v/>
      </c>
      <c r="PY52" s="510" t="str">
        <f t="shared" si="346"/>
        <v/>
      </c>
      <c r="PZ52" s="517">
        <f t="shared" si="347"/>
        <v>0</v>
      </c>
      <c r="QA52" s="510" t="str">
        <f t="shared" si="348"/>
        <v/>
      </c>
      <c r="QB52" s="522" t="str">
        <f t="shared" si="431"/>
        <v/>
      </c>
      <c r="QC52" s="510" t="str">
        <f t="shared" si="349"/>
        <v/>
      </c>
      <c r="QD52" s="517">
        <f t="shared" si="350"/>
        <v>0</v>
      </c>
      <c r="QE52" s="510" t="str">
        <f t="shared" si="351"/>
        <v/>
      </c>
      <c r="QF52" s="522" t="str">
        <f t="shared" si="432"/>
        <v/>
      </c>
      <c r="QG52" s="510" t="str">
        <f t="shared" si="352"/>
        <v/>
      </c>
      <c r="QH52" s="517">
        <f t="shared" si="353"/>
        <v>0</v>
      </c>
    </row>
    <row r="53" spans="1:450" s="3" customFormat="1" ht="18" customHeight="1" thickTop="1" thickBot="1" x14ac:dyDescent="0.35">
      <c r="A53" s="533"/>
      <c r="B53" s="237"/>
      <c r="C53" s="534"/>
      <c r="D53" s="535"/>
      <c r="E53" s="536"/>
      <c r="F53" s="537"/>
      <c r="G53" s="538"/>
      <c r="H53" s="539"/>
      <c r="I53" s="540"/>
      <c r="J53" s="541"/>
      <c r="K53" s="542"/>
      <c r="L53" s="543"/>
      <c r="M53" s="544"/>
      <c r="N53" s="545"/>
      <c r="O53" s="544"/>
      <c r="P53" s="546"/>
      <c r="Q53" s="547"/>
      <c r="R53" s="548"/>
      <c r="S53" s="549"/>
      <c r="T53" s="550"/>
      <c r="U53" s="551"/>
      <c r="V53" s="552"/>
      <c r="W53" s="552"/>
      <c r="X53" s="552"/>
      <c r="Y53" s="589" t="str">
        <f t="shared" si="464"/>
        <v/>
      </c>
      <c r="Z53" s="590"/>
      <c r="AA53" s="590"/>
      <c r="AB53" s="591" t="str">
        <f t="shared" si="465"/>
        <v/>
      </c>
      <c r="AC53" s="1243" t="str">
        <f t="shared" si="466"/>
        <v/>
      </c>
      <c r="AD53" s="1244"/>
      <c r="AE53" s="1244"/>
      <c r="AF53" s="557"/>
      <c r="AG53" s="557"/>
      <c r="AH53" s="558"/>
      <c r="AI53" s="544"/>
      <c r="AJ53" s="559"/>
      <c r="AK53" s="560"/>
      <c r="AL53" s="561"/>
      <c r="AM53" s="1"/>
      <c r="AN53" s="563"/>
      <c r="AO53" s="564"/>
      <c r="AP53" s="564"/>
      <c r="AR53" s="4"/>
      <c r="AS53" s="2"/>
      <c r="AT53" s="601">
        <f t="shared" si="470"/>
        <v>0</v>
      </c>
      <c r="AU53" s="243" t="str">
        <f t="shared" si="356"/>
        <v/>
      </c>
      <c r="AV53" s="92" t="str">
        <f t="shared" si="19"/>
        <v/>
      </c>
      <c r="AW53" s="92" t="str">
        <f t="shared" si="20"/>
        <v/>
      </c>
      <c r="AX53" s="92" t="str">
        <f t="shared" si="21"/>
        <v/>
      </c>
      <c r="AY53" s="532" t="str">
        <f t="shared" si="22"/>
        <v/>
      </c>
      <c r="AZ53" s="532" t="str">
        <f t="shared" si="23"/>
        <v/>
      </c>
      <c r="BA53" s="510" t="str">
        <f t="shared" si="24"/>
        <v/>
      </c>
      <c r="BB53" s="88" t="str">
        <f t="shared" si="440"/>
        <v/>
      </c>
      <c r="BD53" s="595" t="str">
        <f t="shared" si="441"/>
        <v/>
      </c>
      <c r="BE53" s="595" t="str">
        <f t="shared" si="442"/>
        <v/>
      </c>
      <c r="BF53" s="74" t="str">
        <f t="shared" si="443"/>
        <v/>
      </c>
      <c r="BG53" s="87" t="str">
        <f t="shared" si="433"/>
        <v/>
      </c>
      <c r="BH53" s="88" t="str">
        <f t="shared" si="28"/>
        <v/>
      </c>
      <c r="BI53" s="89">
        <f t="shared" si="29"/>
        <v>0</v>
      </c>
      <c r="BJ53" s="510" t="str">
        <f t="shared" si="357"/>
        <v/>
      </c>
      <c r="BK53" s="532">
        <f t="shared" si="30"/>
        <v>0</v>
      </c>
      <c r="BL53" s="91">
        <f t="shared" si="108"/>
        <v>0</v>
      </c>
      <c r="BM53" s="91" t="str">
        <f t="shared" si="31"/>
        <v/>
      </c>
      <c r="BN53" s="91" t="str">
        <f t="shared" si="32"/>
        <v/>
      </c>
      <c r="BO53" s="91" t="str">
        <f t="shared" si="33"/>
        <v/>
      </c>
      <c r="BP53" s="91" t="str">
        <f t="shared" si="34"/>
        <v/>
      </c>
      <c r="BQ53" s="91" t="str">
        <f t="shared" si="35"/>
        <v/>
      </c>
      <c r="BR53" s="91" t="str">
        <f t="shared" si="36"/>
        <v/>
      </c>
      <c r="BS53" s="91" t="str">
        <f t="shared" si="37"/>
        <v/>
      </c>
      <c r="BT53" s="91" t="str">
        <f t="shared" si="38"/>
        <v/>
      </c>
      <c r="BU53" s="91" t="str">
        <f t="shared" si="39"/>
        <v/>
      </c>
      <c r="BV53" s="91" t="str">
        <f t="shared" si="40"/>
        <v/>
      </c>
      <c r="BW53" s="91" t="str">
        <f t="shared" si="41"/>
        <v/>
      </c>
      <c r="BX53" s="91" t="str">
        <f t="shared" si="42"/>
        <v/>
      </c>
      <c r="BY53" s="91" t="str">
        <f t="shared" si="43"/>
        <v/>
      </c>
      <c r="BZ53" s="91" t="str">
        <f t="shared" si="44"/>
        <v/>
      </c>
      <c r="CA53" s="91" t="str">
        <f t="shared" si="45"/>
        <v/>
      </c>
      <c r="CB53" s="91" t="str">
        <f t="shared" si="46"/>
        <v/>
      </c>
      <c r="CC53" s="91" t="str">
        <f t="shared" si="47"/>
        <v/>
      </c>
      <c r="CD53" s="91" t="str">
        <f t="shared" si="48"/>
        <v/>
      </c>
      <c r="CE53" s="91" t="str">
        <f t="shared" si="49"/>
        <v/>
      </c>
      <c r="CF53" s="91" t="str">
        <f t="shared" si="50"/>
        <v/>
      </c>
      <c r="CG53" s="91" t="str">
        <f t="shared" si="109"/>
        <v/>
      </c>
      <c r="CH53" s="91" t="str">
        <f t="shared" si="110"/>
        <v/>
      </c>
      <c r="CI53" s="91" t="str">
        <f t="shared" si="111"/>
        <v/>
      </c>
      <c r="CJ53" s="91" t="str">
        <f t="shared" si="112"/>
        <v/>
      </c>
      <c r="CK53" s="91" t="str">
        <f t="shared" si="113"/>
        <v/>
      </c>
      <c r="CL53" s="91" t="str">
        <f t="shared" si="114"/>
        <v/>
      </c>
      <c r="CM53" s="91" t="str">
        <f t="shared" si="115"/>
        <v/>
      </c>
      <c r="CN53" s="91" t="str">
        <f t="shared" si="116"/>
        <v/>
      </c>
      <c r="CO53" s="91" t="str">
        <f t="shared" si="117"/>
        <v/>
      </c>
      <c r="CP53" s="91" t="str">
        <f t="shared" si="118"/>
        <v/>
      </c>
      <c r="CQ53" s="91" t="str">
        <f t="shared" si="119"/>
        <v/>
      </c>
      <c r="CR53" s="91" t="str">
        <f t="shared" si="120"/>
        <v/>
      </c>
      <c r="CS53" s="91" t="str">
        <f t="shared" si="121"/>
        <v/>
      </c>
      <c r="CT53" s="91" t="str">
        <f t="shared" si="122"/>
        <v/>
      </c>
      <c r="CU53" s="91" t="str">
        <f t="shared" si="123"/>
        <v/>
      </c>
      <c r="CV53" s="91" t="str">
        <f t="shared" si="124"/>
        <v/>
      </c>
      <c r="CW53" s="91" t="str">
        <f t="shared" si="125"/>
        <v/>
      </c>
      <c r="CX53" s="91" t="str">
        <f t="shared" si="126"/>
        <v/>
      </c>
      <c r="CY53" s="91" t="str">
        <f t="shared" si="127"/>
        <v/>
      </c>
      <c r="CZ53" s="91" t="str">
        <f t="shared" si="128"/>
        <v/>
      </c>
      <c r="DA53" s="91" t="str">
        <f t="shared" si="129"/>
        <v/>
      </c>
      <c r="DB53" s="91" t="str">
        <f t="shared" si="130"/>
        <v/>
      </c>
      <c r="DC53" s="91" t="str">
        <f t="shared" si="131"/>
        <v/>
      </c>
      <c r="DD53" s="91" t="str">
        <f t="shared" si="132"/>
        <v/>
      </c>
      <c r="DE53" s="91" t="str">
        <f t="shared" si="133"/>
        <v/>
      </c>
      <c r="DF53" s="91" t="str">
        <f t="shared" si="134"/>
        <v/>
      </c>
      <c r="DG53" s="91" t="str">
        <f t="shared" si="135"/>
        <v/>
      </c>
      <c r="DH53" s="91" t="str">
        <f t="shared" si="136"/>
        <v/>
      </c>
      <c r="DI53" s="91" t="str">
        <f t="shared" si="137"/>
        <v/>
      </c>
      <c r="DJ53" s="91" t="str">
        <f t="shared" si="138"/>
        <v/>
      </c>
      <c r="DK53" s="91" t="str">
        <f t="shared" si="139"/>
        <v/>
      </c>
      <c r="DL53" s="91" t="str">
        <f t="shared" si="140"/>
        <v/>
      </c>
      <c r="DM53" s="91" t="str">
        <f t="shared" si="141"/>
        <v/>
      </c>
      <c r="DN53" s="91" t="str">
        <f t="shared" si="142"/>
        <v/>
      </c>
      <c r="DO53" s="91" t="str">
        <f t="shared" si="143"/>
        <v/>
      </c>
      <c r="DP53" s="91" t="str">
        <f t="shared" si="144"/>
        <v/>
      </c>
      <c r="DQ53" s="91" t="str">
        <f t="shared" si="145"/>
        <v/>
      </c>
      <c r="DR53" s="91" t="str">
        <f t="shared" si="146"/>
        <v/>
      </c>
      <c r="DS53" s="91" t="str">
        <f t="shared" si="147"/>
        <v/>
      </c>
      <c r="DT53" s="91" t="str">
        <f t="shared" si="148"/>
        <v/>
      </c>
      <c r="DU53" s="236" t="str">
        <f t="shared" si="471"/>
        <v/>
      </c>
      <c r="DV53" s="660" t="str">
        <f t="shared" si="472"/>
        <v>0</v>
      </c>
      <c r="DW53" s="659">
        <f t="shared" si="151"/>
        <v>0</v>
      </c>
      <c r="DX53" s="663" t="str">
        <f t="shared" si="473"/>
        <v>NA</v>
      </c>
      <c r="DY53" s="236" t="str">
        <f t="shared" si="359"/>
        <v/>
      </c>
      <c r="DZ53" s="236" t="str">
        <f t="shared" si="360"/>
        <v/>
      </c>
      <c r="EA53" s="659" t="str">
        <f t="shared" si="467"/>
        <v/>
      </c>
      <c r="EB53" s="594">
        <v>27</v>
      </c>
      <c r="EC53" s="816" t="str">
        <f t="shared" si="361"/>
        <v/>
      </c>
      <c r="ED53" s="817" t="str">
        <f t="shared" si="362"/>
        <v/>
      </c>
      <c r="EE53" s="818" t="str">
        <f t="shared" si="153"/>
        <v/>
      </c>
      <c r="EF53" s="819" t="str">
        <f t="shared" si="51"/>
        <v/>
      </c>
      <c r="EG53" s="595" t="str">
        <f t="shared" si="154"/>
        <v/>
      </c>
      <c r="EH53" s="595" t="str">
        <f t="shared" si="155"/>
        <v/>
      </c>
      <c r="EI53" s="651" t="str">
        <f t="shared" si="363"/>
        <v/>
      </c>
      <c r="EJ53" s="528" t="str">
        <f t="shared" si="156"/>
        <v/>
      </c>
      <c r="EK53" s="236" t="str">
        <f t="shared" si="364"/>
        <v/>
      </c>
      <c r="EL53" s="528" t="str">
        <f t="shared" si="157"/>
        <v/>
      </c>
      <c r="EM53" s="771" t="str">
        <f t="shared" si="444"/>
        <v/>
      </c>
      <c r="EN53" s="90" t="str">
        <f t="shared" si="445"/>
        <v/>
      </c>
      <c r="EO53" s="90" t="str">
        <f t="shared" si="446"/>
        <v/>
      </c>
      <c r="EP53" s="90" t="str">
        <f t="shared" si="447"/>
        <v/>
      </c>
      <c r="EQ53" s="90" t="str">
        <f t="shared" si="448"/>
        <v/>
      </c>
      <c r="ER53" s="90" t="str">
        <f t="shared" si="449"/>
        <v/>
      </c>
      <c r="ES53" s="90" t="str">
        <f t="shared" si="450"/>
        <v/>
      </c>
      <c r="ET53" s="90" t="str">
        <f t="shared" si="451"/>
        <v/>
      </c>
      <c r="EU53" s="90" t="str">
        <f t="shared" si="452"/>
        <v/>
      </c>
      <c r="EV53" s="90" t="str">
        <f t="shared" si="453"/>
        <v/>
      </c>
      <c r="EW53" s="90" t="str">
        <f t="shared" si="454"/>
        <v/>
      </c>
      <c r="EX53" s="90" t="str">
        <f t="shared" si="455"/>
        <v/>
      </c>
      <c r="EY53" s="90" t="str">
        <f t="shared" si="456"/>
        <v/>
      </c>
      <c r="EZ53" s="90" t="str">
        <f t="shared" si="457"/>
        <v/>
      </c>
      <c r="FA53" s="90" t="str">
        <f t="shared" si="458"/>
        <v/>
      </c>
      <c r="FB53" s="90" t="str">
        <f t="shared" si="459"/>
        <v/>
      </c>
      <c r="FC53" s="90" t="str">
        <f t="shared" si="460"/>
        <v/>
      </c>
      <c r="FD53" s="90" t="str">
        <f t="shared" si="461"/>
        <v/>
      </c>
      <c r="FE53" s="90" t="str">
        <f t="shared" si="462"/>
        <v/>
      </c>
      <c r="FF53" s="90" t="str">
        <f t="shared" si="463"/>
        <v/>
      </c>
      <c r="FG53" s="90" t="str">
        <f t="shared" si="52"/>
        <v/>
      </c>
      <c r="FH53" s="90" t="str">
        <f t="shared" si="53"/>
        <v/>
      </c>
      <c r="FI53" s="90" t="str">
        <f t="shared" si="54"/>
        <v/>
      </c>
      <c r="FJ53" s="90" t="str">
        <f t="shared" si="55"/>
        <v/>
      </c>
      <c r="FK53" s="90" t="str">
        <f t="shared" si="56"/>
        <v/>
      </c>
      <c r="FL53" s="90" t="str">
        <f t="shared" si="57"/>
        <v/>
      </c>
      <c r="FM53" s="90" t="str">
        <f t="shared" si="58"/>
        <v/>
      </c>
      <c r="FN53" s="90" t="str">
        <f t="shared" si="59"/>
        <v/>
      </c>
      <c r="FO53" s="90" t="str">
        <f t="shared" si="60"/>
        <v/>
      </c>
      <c r="FP53" s="90" t="str">
        <f t="shared" si="61"/>
        <v/>
      </c>
      <c r="FQ53" s="90" t="str">
        <f t="shared" si="62"/>
        <v/>
      </c>
      <c r="FR53" s="90" t="str">
        <f t="shared" si="63"/>
        <v/>
      </c>
      <c r="FS53" s="90" t="str">
        <f t="shared" si="64"/>
        <v/>
      </c>
      <c r="FT53" s="90" t="str">
        <f t="shared" si="65"/>
        <v/>
      </c>
      <c r="FU53" s="90" t="str">
        <f t="shared" si="66"/>
        <v/>
      </c>
      <c r="FV53" s="90" t="str">
        <f t="shared" si="67"/>
        <v/>
      </c>
      <c r="FW53" s="90" t="str">
        <f t="shared" si="68"/>
        <v/>
      </c>
      <c r="FX53" s="90" t="str">
        <f t="shared" si="69"/>
        <v/>
      </c>
      <c r="FY53" s="90" t="str">
        <f t="shared" si="70"/>
        <v/>
      </c>
      <c r="FZ53" s="90" t="str">
        <f t="shared" si="71"/>
        <v/>
      </c>
      <c r="GA53" s="90" t="str">
        <f t="shared" si="72"/>
        <v/>
      </c>
      <c r="GB53" s="90" t="str">
        <f t="shared" si="73"/>
        <v/>
      </c>
      <c r="GC53" s="90" t="str">
        <f t="shared" si="74"/>
        <v/>
      </c>
      <c r="GD53" s="90" t="str">
        <f t="shared" si="75"/>
        <v/>
      </c>
      <c r="GE53" s="90" t="str">
        <f t="shared" si="76"/>
        <v/>
      </c>
      <c r="GF53" s="90" t="str">
        <f t="shared" si="77"/>
        <v/>
      </c>
      <c r="GG53" s="90" t="str">
        <f t="shared" si="78"/>
        <v/>
      </c>
      <c r="GH53" s="90" t="str">
        <f t="shared" si="79"/>
        <v/>
      </c>
      <c r="GI53" s="90" t="str">
        <f t="shared" si="80"/>
        <v/>
      </c>
      <c r="GJ53" s="90" t="str">
        <f t="shared" si="81"/>
        <v/>
      </c>
      <c r="GK53" s="90" t="str">
        <f t="shared" si="82"/>
        <v/>
      </c>
      <c r="GL53" s="90" t="str">
        <f t="shared" si="83"/>
        <v/>
      </c>
      <c r="GM53" s="90" t="str">
        <f t="shared" si="84"/>
        <v/>
      </c>
      <c r="GN53" s="90" t="str">
        <f t="shared" si="85"/>
        <v/>
      </c>
      <c r="GO53" s="90" t="str">
        <f t="shared" si="86"/>
        <v/>
      </c>
      <c r="GP53" s="90" t="str">
        <f t="shared" si="87"/>
        <v/>
      </c>
      <c r="GQ53" s="90" t="str">
        <f t="shared" si="88"/>
        <v/>
      </c>
      <c r="GR53" s="90" t="str">
        <f t="shared" si="89"/>
        <v/>
      </c>
      <c r="GS53" s="90" t="str">
        <f t="shared" si="90"/>
        <v/>
      </c>
      <c r="GT53" s="90" t="str">
        <f t="shared" si="91"/>
        <v/>
      </c>
      <c r="GU53" s="594">
        <v>27</v>
      </c>
      <c r="GV53" s="137" t="str">
        <f t="shared" si="435"/>
        <v/>
      </c>
      <c r="GW53" s="138" t="str">
        <f t="shared" si="436"/>
        <v/>
      </c>
      <c r="GX53" s="81" t="str">
        <f t="shared" si="438"/>
        <v/>
      </c>
      <c r="GY53" s="138" t="str">
        <f t="shared" si="439"/>
        <v/>
      </c>
      <c r="GZ53" s="15">
        <f t="shared" si="369"/>
        <v>0</v>
      </c>
      <c r="HA53" s="81" t="str">
        <f t="shared" si="370"/>
        <v/>
      </c>
      <c r="HB53" s="127" t="str">
        <f t="shared" si="437"/>
        <v/>
      </c>
      <c r="HC53" s="15">
        <f t="shared" si="178"/>
        <v>0</v>
      </c>
      <c r="HD53" s="582">
        <f t="shared" si="468"/>
        <v>0</v>
      </c>
      <c r="HE53" s="580">
        <f t="shared" si="474"/>
        <v>0</v>
      </c>
      <c r="HF53" s="567">
        <f t="shared" si="469"/>
        <v>0</v>
      </c>
      <c r="HG53" s="16">
        <f t="shared" si="179"/>
        <v>0</v>
      </c>
      <c r="HH53" s="17" t="str">
        <f t="shared" si="372"/>
        <v/>
      </c>
      <c r="HI53" s="510" t="str">
        <f t="shared" si="373"/>
        <v/>
      </c>
      <c r="HJ53" s="517">
        <f t="shared" si="374"/>
        <v>0</v>
      </c>
      <c r="HK53" s="510" t="str">
        <f t="shared" si="180"/>
        <v/>
      </c>
      <c r="HL53" s="522" t="str">
        <f t="shared" si="375"/>
        <v/>
      </c>
      <c r="HM53" s="510" t="str">
        <f t="shared" si="181"/>
        <v/>
      </c>
      <c r="HN53" s="517">
        <f t="shared" si="182"/>
        <v>0</v>
      </c>
      <c r="HO53" s="510" t="str">
        <f t="shared" si="183"/>
        <v/>
      </c>
      <c r="HP53" s="522" t="str">
        <f t="shared" si="376"/>
        <v/>
      </c>
      <c r="HQ53" s="510" t="str">
        <f t="shared" si="184"/>
        <v/>
      </c>
      <c r="HR53" s="517">
        <f t="shared" si="185"/>
        <v>0</v>
      </c>
      <c r="HS53" s="510" t="str">
        <f t="shared" si="186"/>
        <v/>
      </c>
      <c r="HT53" s="522" t="str">
        <f t="shared" si="377"/>
        <v/>
      </c>
      <c r="HU53" s="510" t="str">
        <f t="shared" si="187"/>
        <v/>
      </c>
      <c r="HV53" s="517">
        <f t="shared" si="188"/>
        <v>0</v>
      </c>
      <c r="HW53" s="510" t="str">
        <f t="shared" si="189"/>
        <v/>
      </c>
      <c r="HX53" s="522" t="str">
        <f t="shared" si="378"/>
        <v/>
      </c>
      <c r="HY53" s="510" t="str">
        <f t="shared" si="190"/>
        <v/>
      </c>
      <c r="HZ53" s="517">
        <f t="shared" si="191"/>
        <v>0</v>
      </c>
      <c r="IA53" s="510" t="str">
        <f t="shared" si="192"/>
        <v/>
      </c>
      <c r="IB53" s="522" t="str">
        <f t="shared" si="379"/>
        <v/>
      </c>
      <c r="IC53" s="510" t="str">
        <f t="shared" si="193"/>
        <v/>
      </c>
      <c r="ID53" s="517">
        <f t="shared" si="194"/>
        <v>0</v>
      </c>
      <c r="IE53" s="510" t="str">
        <f t="shared" si="195"/>
        <v/>
      </c>
      <c r="IF53" s="522" t="str">
        <f t="shared" si="380"/>
        <v/>
      </c>
      <c r="IG53" s="510" t="str">
        <f t="shared" si="196"/>
        <v/>
      </c>
      <c r="IH53" s="517">
        <f t="shared" si="197"/>
        <v>0</v>
      </c>
      <c r="II53" s="510" t="str">
        <f t="shared" si="198"/>
        <v/>
      </c>
      <c r="IJ53" s="522" t="str">
        <f t="shared" si="381"/>
        <v/>
      </c>
      <c r="IK53" s="510" t="str">
        <f t="shared" si="199"/>
        <v/>
      </c>
      <c r="IL53" s="517">
        <f t="shared" si="200"/>
        <v>0</v>
      </c>
      <c r="IM53" s="510" t="str">
        <f t="shared" si="201"/>
        <v/>
      </c>
      <c r="IN53" s="522" t="str">
        <f t="shared" si="382"/>
        <v/>
      </c>
      <c r="IO53" s="510" t="str">
        <f t="shared" si="202"/>
        <v/>
      </c>
      <c r="IP53" s="517">
        <f t="shared" si="203"/>
        <v>0</v>
      </c>
      <c r="IQ53" s="510" t="str">
        <f t="shared" si="204"/>
        <v/>
      </c>
      <c r="IR53" s="522" t="str">
        <f t="shared" si="383"/>
        <v/>
      </c>
      <c r="IS53" s="510" t="str">
        <f t="shared" si="205"/>
        <v/>
      </c>
      <c r="IT53" s="517">
        <f t="shared" si="206"/>
        <v>0</v>
      </c>
      <c r="IU53" s="510" t="str">
        <f t="shared" si="207"/>
        <v/>
      </c>
      <c r="IV53" s="522" t="str">
        <f t="shared" si="384"/>
        <v/>
      </c>
      <c r="IW53" s="510" t="str">
        <f t="shared" si="208"/>
        <v/>
      </c>
      <c r="IX53" s="517">
        <f t="shared" si="209"/>
        <v>0</v>
      </c>
      <c r="IY53" s="510" t="str">
        <f t="shared" si="210"/>
        <v/>
      </c>
      <c r="IZ53" s="522" t="str">
        <f t="shared" si="385"/>
        <v/>
      </c>
      <c r="JA53" s="510" t="str">
        <f t="shared" si="211"/>
        <v/>
      </c>
      <c r="JB53" s="517">
        <f t="shared" si="212"/>
        <v>0</v>
      </c>
      <c r="JC53" s="510" t="str">
        <f t="shared" si="213"/>
        <v/>
      </c>
      <c r="JD53" s="522" t="str">
        <f t="shared" si="386"/>
        <v/>
      </c>
      <c r="JE53" s="510" t="str">
        <f t="shared" si="214"/>
        <v/>
      </c>
      <c r="JF53" s="517">
        <f t="shared" si="215"/>
        <v>0</v>
      </c>
      <c r="JG53" s="510" t="str">
        <f t="shared" si="216"/>
        <v/>
      </c>
      <c r="JH53" s="522" t="str">
        <f t="shared" si="387"/>
        <v/>
      </c>
      <c r="JI53" s="510" t="str">
        <f t="shared" si="217"/>
        <v/>
      </c>
      <c r="JJ53" s="517">
        <f t="shared" si="218"/>
        <v>0</v>
      </c>
      <c r="JK53" s="510" t="str">
        <f t="shared" si="219"/>
        <v/>
      </c>
      <c r="JL53" s="522" t="str">
        <f t="shared" si="388"/>
        <v/>
      </c>
      <c r="JM53" s="510" t="str">
        <f t="shared" si="220"/>
        <v/>
      </c>
      <c r="JN53" s="517">
        <f t="shared" si="221"/>
        <v>0</v>
      </c>
      <c r="JO53" s="510" t="str">
        <f t="shared" si="222"/>
        <v/>
      </c>
      <c r="JP53" s="522" t="str">
        <f t="shared" si="389"/>
        <v/>
      </c>
      <c r="JQ53" s="510" t="str">
        <f t="shared" si="223"/>
        <v/>
      </c>
      <c r="JR53" s="517">
        <f t="shared" si="224"/>
        <v>0</v>
      </c>
      <c r="JS53" s="510" t="str">
        <f t="shared" si="225"/>
        <v/>
      </c>
      <c r="JT53" s="522" t="str">
        <f t="shared" si="390"/>
        <v/>
      </c>
      <c r="JU53" s="510" t="str">
        <f t="shared" si="226"/>
        <v/>
      </c>
      <c r="JV53" s="517">
        <f t="shared" si="227"/>
        <v>0</v>
      </c>
      <c r="JW53" s="510" t="str">
        <f t="shared" si="228"/>
        <v/>
      </c>
      <c r="JX53" s="522" t="str">
        <f t="shared" si="391"/>
        <v/>
      </c>
      <c r="JY53" s="510" t="str">
        <f t="shared" si="229"/>
        <v/>
      </c>
      <c r="JZ53" s="517">
        <f t="shared" si="230"/>
        <v>0</v>
      </c>
      <c r="KA53" s="510" t="str">
        <f t="shared" si="231"/>
        <v/>
      </c>
      <c r="KB53" s="522" t="str">
        <f t="shared" si="392"/>
        <v/>
      </c>
      <c r="KC53" s="510" t="str">
        <f t="shared" si="232"/>
        <v/>
      </c>
      <c r="KD53" s="517">
        <f t="shared" si="233"/>
        <v>0</v>
      </c>
      <c r="KE53" s="510" t="str">
        <f t="shared" si="234"/>
        <v/>
      </c>
      <c r="KF53" s="522" t="str">
        <f t="shared" si="393"/>
        <v/>
      </c>
      <c r="KG53" s="510" t="str">
        <f t="shared" si="235"/>
        <v/>
      </c>
      <c r="KH53" s="517">
        <f t="shared" si="236"/>
        <v>0</v>
      </c>
      <c r="KI53" s="510" t="str">
        <f t="shared" si="237"/>
        <v/>
      </c>
      <c r="KJ53" s="522" t="str">
        <f t="shared" si="394"/>
        <v/>
      </c>
      <c r="KK53" s="510" t="str">
        <f t="shared" si="238"/>
        <v/>
      </c>
      <c r="KL53" s="517">
        <f t="shared" si="239"/>
        <v>0</v>
      </c>
      <c r="KM53" s="510" t="str">
        <f t="shared" si="240"/>
        <v/>
      </c>
      <c r="KN53" s="522" t="str">
        <f t="shared" si="395"/>
        <v/>
      </c>
      <c r="KO53" s="510" t="str">
        <f t="shared" si="241"/>
        <v/>
      </c>
      <c r="KP53" s="517">
        <f t="shared" si="242"/>
        <v>0</v>
      </c>
      <c r="KQ53" s="510" t="str">
        <f t="shared" si="243"/>
        <v/>
      </c>
      <c r="KR53" s="522" t="str">
        <f t="shared" si="396"/>
        <v/>
      </c>
      <c r="KS53" s="510" t="str">
        <f t="shared" si="244"/>
        <v/>
      </c>
      <c r="KT53" s="517">
        <f t="shared" si="245"/>
        <v>0</v>
      </c>
      <c r="KU53" s="510" t="str">
        <f t="shared" si="246"/>
        <v/>
      </c>
      <c r="KV53" s="522" t="str">
        <f t="shared" si="397"/>
        <v/>
      </c>
      <c r="KW53" s="510" t="str">
        <f t="shared" si="247"/>
        <v/>
      </c>
      <c r="KX53" s="517">
        <f t="shared" si="248"/>
        <v>0</v>
      </c>
      <c r="KY53" s="510" t="str">
        <f t="shared" si="249"/>
        <v/>
      </c>
      <c r="KZ53" s="522" t="str">
        <f t="shared" si="398"/>
        <v/>
      </c>
      <c r="LA53" s="510" t="str">
        <f t="shared" si="250"/>
        <v/>
      </c>
      <c r="LB53" s="517">
        <f t="shared" si="251"/>
        <v>0</v>
      </c>
      <c r="LC53" s="510" t="str">
        <f t="shared" si="252"/>
        <v/>
      </c>
      <c r="LD53" s="522" t="str">
        <f t="shared" si="399"/>
        <v/>
      </c>
      <c r="LE53" s="510" t="str">
        <f t="shared" si="253"/>
        <v/>
      </c>
      <c r="LF53" s="517">
        <f t="shared" si="254"/>
        <v>0</v>
      </c>
      <c r="LG53" s="510" t="str">
        <f t="shared" si="255"/>
        <v/>
      </c>
      <c r="LH53" s="522" t="str">
        <f t="shared" si="400"/>
        <v/>
      </c>
      <c r="LI53" s="510" t="str">
        <f t="shared" si="256"/>
        <v/>
      </c>
      <c r="LJ53" s="517">
        <f t="shared" si="257"/>
        <v>0</v>
      </c>
      <c r="LK53" s="510" t="str">
        <f t="shared" si="258"/>
        <v/>
      </c>
      <c r="LL53" s="522" t="str">
        <f t="shared" si="401"/>
        <v/>
      </c>
      <c r="LM53" s="510" t="str">
        <f t="shared" si="259"/>
        <v/>
      </c>
      <c r="LN53" s="517">
        <f t="shared" si="260"/>
        <v>0</v>
      </c>
      <c r="LO53" s="510" t="str">
        <f t="shared" si="261"/>
        <v/>
      </c>
      <c r="LP53" s="522" t="str">
        <f t="shared" si="402"/>
        <v/>
      </c>
      <c r="LQ53" s="510" t="str">
        <f t="shared" si="262"/>
        <v/>
      </c>
      <c r="LR53" s="517">
        <f t="shared" si="263"/>
        <v>0</v>
      </c>
      <c r="LS53" s="510" t="str">
        <f t="shared" si="264"/>
        <v/>
      </c>
      <c r="LT53" s="522" t="str">
        <f t="shared" si="403"/>
        <v/>
      </c>
      <c r="LU53" s="510" t="str">
        <f t="shared" si="265"/>
        <v/>
      </c>
      <c r="LV53" s="517">
        <f t="shared" si="266"/>
        <v>0</v>
      </c>
      <c r="LW53" s="510" t="str">
        <f t="shared" si="267"/>
        <v/>
      </c>
      <c r="LX53" s="522" t="str">
        <f t="shared" si="404"/>
        <v/>
      </c>
      <c r="LY53" s="510" t="str">
        <f t="shared" si="268"/>
        <v/>
      </c>
      <c r="LZ53" s="517">
        <f t="shared" si="269"/>
        <v>0</v>
      </c>
      <c r="MA53" s="510" t="str">
        <f t="shared" si="270"/>
        <v/>
      </c>
      <c r="MB53" s="522" t="str">
        <f t="shared" si="405"/>
        <v/>
      </c>
      <c r="MC53" s="510" t="str">
        <f t="shared" si="271"/>
        <v/>
      </c>
      <c r="MD53" s="517">
        <f t="shared" si="272"/>
        <v>0</v>
      </c>
      <c r="ME53" s="510" t="str">
        <f t="shared" si="273"/>
        <v/>
      </c>
      <c r="MF53" s="522" t="str">
        <f t="shared" si="406"/>
        <v/>
      </c>
      <c r="MG53" s="510" t="str">
        <f t="shared" si="274"/>
        <v/>
      </c>
      <c r="MH53" s="517">
        <f t="shared" si="275"/>
        <v>0</v>
      </c>
      <c r="MI53" s="510" t="str">
        <f t="shared" si="276"/>
        <v/>
      </c>
      <c r="MJ53" s="522" t="str">
        <f t="shared" si="407"/>
        <v/>
      </c>
      <c r="MK53" s="510" t="str">
        <f t="shared" si="277"/>
        <v/>
      </c>
      <c r="ML53" s="517">
        <f t="shared" si="278"/>
        <v>0</v>
      </c>
      <c r="MM53" s="510" t="str">
        <f t="shared" si="279"/>
        <v/>
      </c>
      <c r="MN53" s="522" t="str">
        <f t="shared" si="408"/>
        <v/>
      </c>
      <c r="MO53" s="510" t="str">
        <f t="shared" si="280"/>
        <v/>
      </c>
      <c r="MP53" s="517">
        <f t="shared" si="281"/>
        <v>0</v>
      </c>
      <c r="MQ53" s="510" t="str">
        <f t="shared" si="282"/>
        <v/>
      </c>
      <c r="MR53" s="522" t="str">
        <f t="shared" si="409"/>
        <v/>
      </c>
      <c r="MS53" s="510" t="str">
        <f t="shared" si="283"/>
        <v/>
      </c>
      <c r="MT53" s="517">
        <f t="shared" si="284"/>
        <v>0</v>
      </c>
      <c r="MU53" s="510" t="str">
        <f t="shared" si="285"/>
        <v/>
      </c>
      <c r="MV53" s="522" t="str">
        <f t="shared" si="410"/>
        <v/>
      </c>
      <c r="MW53" s="510" t="str">
        <f t="shared" si="286"/>
        <v/>
      </c>
      <c r="MX53" s="517">
        <f t="shared" si="287"/>
        <v>0</v>
      </c>
      <c r="MY53" s="510" t="str">
        <f t="shared" si="288"/>
        <v/>
      </c>
      <c r="MZ53" s="522" t="str">
        <f t="shared" si="411"/>
        <v/>
      </c>
      <c r="NA53" s="510" t="str">
        <f t="shared" si="289"/>
        <v/>
      </c>
      <c r="NB53" s="517">
        <f t="shared" si="290"/>
        <v>0</v>
      </c>
      <c r="NC53" s="510" t="str">
        <f t="shared" si="291"/>
        <v/>
      </c>
      <c r="ND53" s="522" t="str">
        <f t="shared" si="412"/>
        <v/>
      </c>
      <c r="NE53" s="510" t="str">
        <f t="shared" si="292"/>
        <v/>
      </c>
      <c r="NF53" s="517">
        <f t="shared" si="293"/>
        <v>0</v>
      </c>
      <c r="NG53" s="510" t="str">
        <f t="shared" si="294"/>
        <v/>
      </c>
      <c r="NH53" s="522" t="str">
        <f t="shared" si="413"/>
        <v/>
      </c>
      <c r="NI53" s="510" t="str">
        <f t="shared" si="295"/>
        <v/>
      </c>
      <c r="NJ53" s="517">
        <f t="shared" si="296"/>
        <v>0</v>
      </c>
      <c r="NK53" s="510" t="str">
        <f t="shared" si="297"/>
        <v/>
      </c>
      <c r="NL53" s="522" t="str">
        <f t="shared" si="414"/>
        <v/>
      </c>
      <c r="NM53" s="510" t="str">
        <f t="shared" si="298"/>
        <v/>
      </c>
      <c r="NN53" s="517">
        <f t="shared" si="299"/>
        <v>0</v>
      </c>
      <c r="NO53" s="510" t="str">
        <f t="shared" si="300"/>
        <v/>
      </c>
      <c r="NP53" s="522" t="str">
        <f t="shared" si="415"/>
        <v/>
      </c>
      <c r="NQ53" s="510" t="str">
        <f t="shared" si="301"/>
        <v/>
      </c>
      <c r="NR53" s="517">
        <f t="shared" si="302"/>
        <v>0</v>
      </c>
      <c r="NS53" s="510" t="str">
        <f t="shared" si="303"/>
        <v/>
      </c>
      <c r="NT53" s="522" t="str">
        <f t="shared" si="416"/>
        <v/>
      </c>
      <c r="NU53" s="510" t="str">
        <f t="shared" si="304"/>
        <v/>
      </c>
      <c r="NV53" s="517">
        <f t="shared" si="305"/>
        <v>0</v>
      </c>
      <c r="NW53" s="510" t="str">
        <f t="shared" si="306"/>
        <v/>
      </c>
      <c r="NX53" s="522" t="str">
        <f t="shared" si="417"/>
        <v/>
      </c>
      <c r="NY53" s="510" t="str">
        <f t="shared" si="307"/>
        <v/>
      </c>
      <c r="NZ53" s="517">
        <f t="shared" si="308"/>
        <v>0</v>
      </c>
      <c r="OA53" s="510" t="str">
        <f t="shared" si="309"/>
        <v/>
      </c>
      <c r="OB53" s="522" t="str">
        <f t="shared" si="418"/>
        <v/>
      </c>
      <c r="OC53" s="510" t="str">
        <f t="shared" si="310"/>
        <v/>
      </c>
      <c r="OD53" s="517">
        <f t="shared" si="311"/>
        <v>0</v>
      </c>
      <c r="OE53" s="510" t="str">
        <f t="shared" si="312"/>
        <v/>
      </c>
      <c r="OF53" s="522" t="str">
        <f t="shared" si="419"/>
        <v/>
      </c>
      <c r="OG53" s="510" t="str">
        <f t="shared" si="313"/>
        <v/>
      </c>
      <c r="OH53" s="517">
        <f t="shared" si="314"/>
        <v>0</v>
      </c>
      <c r="OI53" s="510" t="str">
        <f t="shared" si="315"/>
        <v/>
      </c>
      <c r="OJ53" s="522" t="str">
        <f t="shared" si="420"/>
        <v/>
      </c>
      <c r="OK53" s="510" t="str">
        <f t="shared" si="316"/>
        <v/>
      </c>
      <c r="OL53" s="517">
        <f t="shared" si="317"/>
        <v>0</v>
      </c>
      <c r="OM53" s="510" t="str">
        <f t="shared" si="318"/>
        <v/>
      </c>
      <c r="ON53" s="522" t="str">
        <f t="shared" si="421"/>
        <v/>
      </c>
      <c r="OO53" s="510" t="str">
        <f t="shared" si="319"/>
        <v/>
      </c>
      <c r="OP53" s="517">
        <f t="shared" si="320"/>
        <v>0</v>
      </c>
      <c r="OQ53" s="510" t="str">
        <f t="shared" si="321"/>
        <v/>
      </c>
      <c r="OR53" s="522" t="str">
        <f t="shared" si="422"/>
        <v/>
      </c>
      <c r="OS53" s="510" t="str">
        <f t="shared" si="322"/>
        <v/>
      </c>
      <c r="OT53" s="517">
        <f t="shared" si="323"/>
        <v>0</v>
      </c>
      <c r="OU53" s="510" t="str">
        <f t="shared" si="324"/>
        <v/>
      </c>
      <c r="OV53" s="522" t="str">
        <f t="shared" si="423"/>
        <v/>
      </c>
      <c r="OW53" s="510" t="str">
        <f t="shared" si="325"/>
        <v/>
      </c>
      <c r="OX53" s="517">
        <f t="shared" si="326"/>
        <v>0</v>
      </c>
      <c r="OY53" s="510" t="str">
        <f t="shared" si="327"/>
        <v/>
      </c>
      <c r="OZ53" s="522" t="str">
        <f t="shared" si="424"/>
        <v/>
      </c>
      <c r="PA53" s="510" t="str">
        <f t="shared" si="328"/>
        <v/>
      </c>
      <c r="PB53" s="517">
        <f t="shared" si="329"/>
        <v>0</v>
      </c>
      <c r="PC53" s="510" t="str">
        <f t="shared" si="330"/>
        <v/>
      </c>
      <c r="PD53" s="522" t="str">
        <f t="shared" si="425"/>
        <v/>
      </c>
      <c r="PE53" s="510" t="str">
        <f t="shared" si="331"/>
        <v/>
      </c>
      <c r="PF53" s="517">
        <f t="shared" si="332"/>
        <v>0</v>
      </c>
      <c r="PG53" s="510" t="str">
        <f t="shared" si="333"/>
        <v/>
      </c>
      <c r="PH53" s="522" t="str">
        <f t="shared" si="426"/>
        <v/>
      </c>
      <c r="PI53" s="510" t="str">
        <f t="shared" si="334"/>
        <v/>
      </c>
      <c r="PJ53" s="517">
        <f t="shared" si="335"/>
        <v>0</v>
      </c>
      <c r="PK53" s="510" t="str">
        <f t="shared" si="336"/>
        <v/>
      </c>
      <c r="PL53" s="522" t="str">
        <f t="shared" si="427"/>
        <v/>
      </c>
      <c r="PM53" s="510" t="str">
        <f t="shared" si="337"/>
        <v/>
      </c>
      <c r="PN53" s="517">
        <f t="shared" si="338"/>
        <v>0</v>
      </c>
      <c r="PO53" s="510" t="str">
        <f t="shared" si="339"/>
        <v/>
      </c>
      <c r="PP53" s="522" t="str">
        <f t="shared" si="428"/>
        <v/>
      </c>
      <c r="PQ53" s="510" t="str">
        <f t="shared" si="340"/>
        <v/>
      </c>
      <c r="PR53" s="517">
        <f t="shared" si="341"/>
        <v>0</v>
      </c>
      <c r="PS53" s="510" t="str">
        <f t="shared" si="342"/>
        <v/>
      </c>
      <c r="PT53" s="522" t="str">
        <f t="shared" si="429"/>
        <v/>
      </c>
      <c r="PU53" s="510" t="str">
        <f t="shared" si="343"/>
        <v/>
      </c>
      <c r="PV53" s="517">
        <f t="shared" si="344"/>
        <v>0</v>
      </c>
      <c r="PW53" s="510" t="str">
        <f t="shared" si="345"/>
        <v/>
      </c>
      <c r="PX53" s="522" t="str">
        <f t="shared" si="430"/>
        <v/>
      </c>
      <c r="PY53" s="510" t="str">
        <f t="shared" si="346"/>
        <v/>
      </c>
      <c r="PZ53" s="517">
        <f t="shared" si="347"/>
        <v>0</v>
      </c>
      <c r="QA53" s="510" t="str">
        <f t="shared" si="348"/>
        <v/>
      </c>
      <c r="QB53" s="522" t="str">
        <f t="shared" si="431"/>
        <v/>
      </c>
      <c r="QC53" s="510" t="str">
        <f t="shared" si="349"/>
        <v/>
      </c>
      <c r="QD53" s="517">
        <f t="shared" si="350"/>
        <v>0</v>
      </c>
      <c r="QE53" s="510" t="str">
        <f t="shared" si="351"/>
        <v/>
      </c>
      <c r="QF53" s="522" t="str">
        <f t="shared" si="432"/>
        <v/>
      </c>
      <c r="QG53" s="510" t="str">
        <f t="shared" si="352"/>
        <v/>
      </c>
      <c r="QH53" s="517">
        <f t="shared" si="353"/>
        <v>0</v>
      </c>
    </row>
    <row r="54" spans="1:450" s="3" customFormat="1" ht="18" customHeight="1" thickTop="1" thickBot="1" x14ac:dyDescent="0.35">
      <c r="A54" s="533"/>
      <c r="B54" s="237"/>
      <c r="C54" s="534"/>
      <c r="D54" s="535"/>
      <c r="E54" s="536"/>
      <c r="F54" s="537"/>
      <c r="G54" s="538"/>
      <c r="H54" s="539"/>
      <c r="I54" s="540"/>
      <c r="J54" s="541"/>
      <c r="K54" s="542"/>
      <c r="L54" s="543"/>
      <c r="M54" s="544"/>
      <c r="N54" s="545"/>
      <c r="O54" s="544"/>
      <c r="P54" s="546"/>
      <c r="Q54" s="547"/>
      <c r="R54" s="548"/>
      <c r="S54" s="549"/>
      <c r="T54" s="550"/>
      <c r="U54" s="551"/>
      <c r="V54" s="552"/>
      <c r="W54" s="552"/>
      <c r="X54" s="552"/>
      <c r="Y54" s="589" t="str">
        <f t="shared" si="464"/>
        <v/>
      </c>
      <c r="Z54" s="590"/>
      <c r="AA54" s="590"/>
      <c r="AB54" s="591" t="str">
        <f t="shared" si="465"/>
        <v/>
      </c>
      <c r="AC54" s="1243" t="str">
        <f t="shared" si="466"/>
        <v/>
      </c>
      <c r="AD54" s="1244"/>
      <c r="AE54" s="1244"/>
      <c r="AF54" s="557"/>
      <c r="AG54" s="557"/>
      <c r="AH54" s="558"/>
      <c r="AI54" s="544"/>
      <c r="AJ54" s="559"/>
      <c r="AK54" s="560"/>
      <c r="AL54" s="561"/>
      <c r="AM54" s="562"/>
      <c r="AN54" s="563"/>
      <c r="AO54" s="564"/>
      <c r="AP54" s="564"/>
      <c r="AR54" s="4"/>
      <c r="AS54" s="2"/>
      <c r="AT54" s="601">
        <f t="shared" si="470"/>
        <v>0</v>
      </c>
      <c r="AU54" s="243" t="str">
        <f t="shared" si="356"/>
        <v/>
      </c>
      <c r="AV54" s="92" t="str">
        <f t="shared" si="19"/>
        <v/>
      </c>
      <c r="AW54" s="92" t="str">
        <f t="shared" si="20"/>
        <v/>
      </c>
      <c r="AX54" s="92" t="str">
        <f t="shared" si="21"/>
        <v/>
      </c>
      <c r="AY54" s="532" t="str">
        <f t="shared" si="22"/>
        <v/>
      </c>
      <c r="AZ54" s="532" t="str">
        <f t="shared" si="23"/>
        <v/>
      </c>
      <c r="BA54" s="510" t="str">
        <f t="shared" si="24"/>
        <v/>
      </c>
      <c r="BB54" s="88" t="str">
        <f t="shared" si="440"/>
        <v/>
      </c>
      <c r="BD54" s="595" t="str">
        <f t="shared" si="441"/>
        <v/>
      </c>
      <c r="BE54" s="595" t="str">
        <f t="shared" si="442"/>
        <v/>
      </c>
      <c r="BF54" s="74" t="str">
        <f t="shared" si="443"/>
        <v/>
      </c>
      <c r="BG54" s="87" t="str">
        <f t="shared" si="433"/>
        <v/>
      </c>
      <c r="BH54" s="88" t="str">
        <f t="shared" si="28"/>
        <v/>
      </c>
      <c r="BI54" s="89">
        <f t="shared" si="29"/>
        <v>0</v>
      </c>
      <c r="BJ54" s="510" t="str">
        <f t="shared" si="357"/>
        <v/>
      </c>
      <c r="BK54" s="532">
        <f t="shared" si="30"/>
        <v>0</v>
      </c>
      <c r="BL54" s="91">
        <f t="shared" si="108"/>
        <v>0</v>
      </c>
      <c r="BM54" s="91" t="str">
        <f t="shared" si="31"/>
        <v/>
      </c>
      <c r="BN54" s="91" t="str">
        <f t="shared" si="32"/>
        <v/>
      </c>
      <c r="BO54" s="91" t="str">
        <f t="shared" si="33"/>
        <v/>
      </c>
      <c r="BP54" s="91" t="str">
        <f t="shared" si="34"/>
        <v/>
      </c>
      <c r="BQ54" s="91" t="str">
        <f t="shared" si="35"/>
        <v/>
      </c>
      <c r="BR54" s="91" t="str">
        <f t="shared" si="36"/>
        <v/>
      </c>
      <c r="BS54" s="91" t="str">
        <f t="shared" si="37"/>
        <v/>
      </c>
      <c r="BT54" s="91" t="str">
        <f t="shared" si="38"/>
        <v/>
      </c>
      <c r="BU54" s="91" t="str">
        <f t="shared" si="39"/>
        <v/>
      </c>
      <c r="BV54" s="91" t="str">
        <f t="shared" si="40"/>
        <v/>
      </c>
      <c r="BW54" s="91" t="str">
        <f t="shared" si="41"/>
        <v/>
      </c>
      <c r="BX54" s="91" t="str">
        <f t="shared" si="42"/>
        <v/>
      </c>
      <c r="BY54" s="91" t="str">
        <f t="shared" si="43"/>
        <v/>
      </c>
      <c r="BZ54" s="91" t="str">
        <f t="shared" si="44"/>
        <v/>
      </c>
      <c r="CA54" s="91" t="str">
        <f t="shared" si="45"/>
        <v/>
      </c>
      <c r="CB54" s="91" t="str">
        <f t="shared" si="46"/>
        <v/>
      </c>
      <c r="CC54" s="91" t="str">
        <f t="shared" si="47"/>
        <v/>
      </c>
      <c r="CD54" s="91" t="str">
        <f t="shared" si="48"/>
        <v/>
      </c>
      <c r="CE54" s="91" t="str">
        <f t="shared" si="49"/>
        <v/>
      </c>
      <c r="CF54" s="91" t="str">
        <f t="shared" si="50"/>
        <v/>
      </c>
      <c r="CG54" s="91" t="str">
        <f t="shared" si="109"/>
        <v/>
      </c>
      <c r="CH54" s="91" t="str">
        <f t="shared" si="110"/>
        <v/>
      </c>
      <c r="CI54" s="91" t="str">
        <f t="shared" si="111"/>
        <v/>
      </c>
      <c r="CJ54" s="91" t="str">
        <f t="shared" si="112"/>
        <v/>
      </c>
      <c r="CK54" s="91" t="str">
        <f t="shared" si="113"/>
        <v/>
      </c>
      <c r="CL54" s="91" t="str">
        <f t="shared" si="114"/>
        <v/>
      </c>
      <c r="CM54" s="91" t="str">
        <f t="shared" si="115"/>
        <v/>
      </c>
      <c r="CN54" s="91" t="str">
        <f t="shared" si="116"/>
        <v/>
      </c>
      <c r="CO54" s="91" t="str">
        <f t="shared" si="117"/>
        <v/>
      </c>
      <c r="CP54" s="91" t="str">
        <f t="shared" si="118"/>
        <v/>
      </c>
      <c r="CQ54" s="91" t="str">
        <f t="shared" si="119"/>
        <v/>
      </c>
      <c r="CR54" s="91" t="str">
        <f t="shared" si="120"/>
        <v/>
      </c>
      <c r="CS54" s="91" t="str">
        <f t="shared" si="121"/>
        <v/>
      </c>
      <c r="CT54" s="91" t="str">
        <f t="shared" si="122"/>
        <v/>
      </c>
      <c r="CU54" s="91" t="str">
        <f t="shared" si="123"/>
        <v/>
      </c>
      <c r="CV54" s="91" t="str">
        <f t="shared" si="124"/>
        <v/>
      </c>
      <c r="CW54" s="91" t="str">
        <f t="shared" si="125"/>
        <v/>
      </c>
      <c r="CX54" s="91" t="str">
        <f t="shared" si="126"/>
        <v/>
      </c>
      <c r="CY54" s="91" t="str">
        <f t="shared" si="127"/>
        <v/>
      </c>
      <c r="CZ54" s="91" t="str">
        <f t="shared" si="128"/>
        <v/>
      </c>
      <c r="DA54" s="91" t="str">
        <f t="shared" si="129"/>
        <v/>
      </c>
      <c r="DB54" s="91" t="str">
        <f t="shared" si="130"/>
        <v/>
      </c>
      <c r="DC54" s="91" t="str">
        <f t="shared" si="131"/>
        <v/>
      </c>
      <c r="DD54" s="91" t="str">
        <f t="shared" si="132"/>
        <v/>
      </c>
      <c r="DE54" s="91" t="str">
        <f t="shared" si="133"/>
        <v/>
      </c>
      <c r="DF54" s="91" t="str">
        <f t="shared" si="134"/>
        <v/>
      </c>
      <c r="DG54" s="91" t="str">
        <f t="shared" si="135"/>
        <v/>
      </c>
      <c r="DH54" s="91" t="str">
        <f t="shared" si="136"/>
        <v/>
      </c>
      <c r="DI54" s="91" t="str">
        <f t="shared" si="137"/>
        <v/>
      </c>
      <c r="DJ54" s="91" t="str">
        <f t="shared" si="138"/>
        <v/>
      </c>
      <c r="DK54" s="91" t="str">
        <f t="shared" si="139"/>
        <v/>
      </c>
      <c r="DL54" s="91" t="str">
        <f t="shared" si="140"/>
        <v/>
      </c>
      <c r="DM54" s="91" t="str">
        <f t="shared" si="141"/>
        <v/>
      </c>
      <c r="DN54" s="91" t="str">
        <f t="shared" si="142"/>
        <v/>
      </c>
      <c r="DO54" s="91" t="str">
        <f t="shared" si="143"/>
        <v/>
      </c>
      <c r="DP54" s="91" t="str">
        <f t="shared" si="144"/>
        <v/>
      </c>
      <c r="DQ54" s="91" t="str">
        <f t="shared" si="145"/>
        <v/>
      </c>
      <c r="DR54" s="91" t="str">
        <f t="shared" si="146"/>
        <v/>
      </c>
      <c r="DS54" s="91" t="str">
        <f t="shared" si="147"/>
        <v/>
      </c>
      <c r="DT54" s="91" t="str">
        <f t="shared" si="148"/>
        <v/>
      </c>
      <c r="DU54" s="236" t="str">
        <f t="shared" si="471"/>
        <v/>
      </c>
      <c r="DV54" s="660" t="str">
        <f t="shared" si="472"/>
        <v>0</v>
      </c>
      <c r="DW54" s="659">
        <f t="shared" si="151"/>
        <v>0</v>
      </c>
      <c r="DX54" s="663" t="str">
        <f t="shared" si="473"/>
        <v>NA</v>
      </c>
      <c r="DY54" s="236" t="str">
        <f t="shared" si="359"/>
        <v/>
      </c>
      <c r="DZ54" s="236" t="str">
        <f t="shared" si="360"/>
        <v/>
      </c>
      <c r="EA54" s="659" t="str">
        <f t="shared" si="467"/>
        <v/>
      </c>
      <c r="EB54" s="594">
        <v>28</v>
      </c>
      <c r="EC54" s="816" t="str">
        <f t="shared" si="361"/>
        <v/>
      </c>
      <c r="ED54" s="817" t="str">
        <f t="shared" si="362"/>
        <v/>
      </c>
      <c r="EE54" s="818" t="str">
        <f t="shared" si="153"/>
        <v/>
      </c>
      <c r="EF54" s="819" t="str">
        <f t="shared" si="51"/>
        <v/>
      </c>
      <c r="EG54" s="595" t="str">
        <f t="shared" si="154"/>
        <v/>
      </c>
      <c r="EH54" s="595" t="str">
        <f t="shared" si="155"/>
        <v/>
      </c>
      <c r="EI54" s="651" t="str">
        <f t="shared" si="363"/>
        <v/>
      </c>
      <c r="EJ54" s="528" t="str">
        <f t="shared" si="156"/>
        <v/>
      </c>
      <c r="EK54" s="236" t="str">
        <f t="shared" si="364"/>
        <v/>
      </c>
      <c r="EL54" s="528" t="str">
        <f t="shared" si="157"/>
        <v/>
      </c>
      <c r="EM54" s="771" t="str">
        <f t="shared" si="444"/>
        <v/>
      </c>
      <c r="EN54" s="90" t="str">
        <f t="shared" si="445"/>
        <v/>
      </c>
      <c r="EO54" s="90" t="str">
        <f t="shared" si="446"/>
        <v/>
      </c>
      <c r="EP54" s="90" t="str">
        <f t="shared" si="447"/>
        <v/>
      </c>
      <c r="EQ54" s="90" t="str">
        <f t="shared" si="448"/>
        <v/>
      </c>
      <c r="ER54" s="90" t="str">
        <f t="shared" si="449"/>
        <v/>
      </c>
      <c r="ES54" s="90" t="str">
        <f t="shared" si="450"/>
        <v/>
      </c>
      <c r="ET54" s="90" t="str">
        <f t="shared" si="451"/>
        <v/>
      </c>
      <c r="EU54" s="90" t="str">
        <f t="shared" si="452"/>
        <v/>
      </c>
      <c r="EV54" s="90" t="str">
        <f t="shared" si="453"/>
        <v/>
      </c>
      <c r="EW54" s="90" t="str">
        <f t="shared" si="454"/>
        <v/>
      </c>
      <c r="EX54" s="90" t="str">
        <f t="shared" si="455"/>
        <v/>
      </c>
      <c r="EY54" s="90" t="str">
        <f t="shared" si="456"/>
        <v/>
      </c>
      <c r="EZ54" s="90" t="str">
        <f t="shared" si="457"/>
        <v/>
      </c>
      <c r="FA54" s="90" t="str">
        <f t="shared" si="458"/>
        <v/>
      </c>
      <c r="FB54" s="90" t="str">
        <f t="shared" si="459"/>
        <v/>
      </c>
      <c r="FC54" s="90" t="str">
        <f t="shared" si="460"/>
        <v/>
      </c>
      <c r="FD54" s="90" t="str">
        <f t="shared" si="461"/>
        <v/>
      </c>
      <c r="FE54" s="90" t="str">
        <f t="shared" si="462"/>
        <v/>
      </c>
      <c r="FF54" s="90" t="str">
        <f t="shared" si="463"/>
        <v/>
      </c>
      <c r="FG54" s="90" t="str">
        <f t="shared" si="52"/>
        <v/>
      </c>
      <c r="FH54" s="90" t="str">
        <f t="shared" si="53"/>
        <v/>
      </c>
      <c r="FI54" s="90" t="str">
        <f t="shared" si="54"/>
        <v/>
      </c>
      <c r="FJ54" s="90" t="str">
        <f t="shared" si="55"/>
        <v/>
      </c>
      <c r="FK54" s="90" t="str">
        <f t="shared" si="56"/>
        <v/>
      </c>
      <c r="FL54" s="90" t="str">
        <f t="shared" si="57"/>
        <v/>
      </c>
      <c r="FM54" s="90" t="str">
        <f t="shared" si="58"/>
        <v/>
      </c>
      <c r="FN54" s="90" t="str">
        <f t="shared" si="59"/>
        <v/>
      </c>
      <c r="FO54" s="90" t="str">
        <f t="shared" si="60"/>
        <v/>
      </c>
      <c r="FP54" s="90" t="str">
        <f t="shared" si="61"/>
        <v/>
      </c>
      <c r="FQ54" s="90" t="str">
        <f t="shared" si="62"/>
        <v/>
      </c>
      <c r="FR54" s="90" t="str">
        <f t="shared" si="63"/>
        <v/>
      </c>
      <c r="FS54" s="90" t="str">
        <f t="shared" si="64"/>
        <v/>
      </c>
      <c r="FT54" s="90" t="str">
        <f t="shared" si="65"/>
        <v/>
      </c>
      <c r="FU54" s="90" t="str">
        <f t="shared" si="66"/>
        <v/>
      </c>
      <c r="FV54" s="90" t="str">
        <f t="shared" si="67"/>
        <v/>
      </c>
      <c r="FW54" s="90" t="str">
        <f t="shared" si="68"/>
        <v/>
      </c>
      <c r="FX54" s="90" t="str">
        <f t="shared" si="69"/>
        <v/>
      </c>
      <c r="FY54" s="90" t="str">
        <f t="shared" si="70"/>
        <v/>
      </c>
      <c r="FZ54" s="90" t="str">
        <f t="shared" si="71"/>
        <v/>
      </c>
      <c r="GA54" s="90" t="str">
        <f t="shared" si="72"/>
        <v/>
      </c>
      <c r="GB54" s="90" t="str">
        <f t="shared" si="73"/>
        <v/>
      </c>
      <c r="GC54" s="90" t="str">
        <f t="shared" si="74"/>
        <v/>
      </c>
      <c r="GD54" s="90" t="str">
        <f t="shared" si="75"/>
        <v/>
      </c>
      <c r="GE54" s="90" t="str">
        <f t="shared" si="76"/>
        <v/>
      </c>
      <c r="GF54" s="90" t="str">
        <f t="shared" si="77"/>
        <v/>
      </c>
      <c r="GG54" s="90" t="str">
        <f t="shared" si="78"/>
        <v/>
      </c>
      <c r="GH54" s="90" t="str">
        <f t="shared" si="79"/>
        <v/>
      </c>
      <c r="GI54" s="90" t="str">
        <f t="shared" si="80"/>
        <v/>
      </c>
      <c r="GJ54" s="90" t="str">
        <f t="shared" si="81"/>
        <v/>
      </c>
      <c r="GK54" s="90" t="str">
        <f t="shared" si="82"/>
        <v/>
      </c>
      <c r="GL54" s="90" t="str">
        <f t="shared" si="83"/>
        <v/>
      </c>
      <c r="GM54" s="90" t="str">
        <f t="shared" si="84"/>
        <v/>
      </c>
      <c r="GN54" s="90" t="str">
        <f t="shared" si="85"/>
        <v/>
      </c>
      <c r="GO54" s="90" t="str">
        <f t="shared" si="86"/>
        <v/>
      </c>
      <c r="GP54" s="90" t="str">
        <f t="shared" si="87"/>
        <v/>
      </c>
      <c r="GQ54" s="90" t="str">
        <f t="shared" si="88"/>
        <v/>
      </c>
      <c r="GR54" s="90" t="str">
        <f t="shared" si="89"/>
        <v/>
      </c>
      <c r="GS54" s="90" t="str">
        <f t="shared" si="90"/>
        <v/>
      </c>
      <c r="GT54" s="90" t="str">
        <f t="shared" si="91"/>
        <v/>
      </c>
      <c r="GU54" s="594">
        <v>28</v>
      </c>
      <c r="GV54" s="137" t="str">
        <f t="shared" si="435"/>
        <v/>
      </c>
      <c r="GW54" s="138" t="str">
        <f t="shared" si="436"/>
        <v/>
      </c>
      <c r="GX54" s="81" t="str">
        <f t="shared" si="438"/>
        <v/>
      </c>
      <c r="GY54" s="138" t="str">
        <f t="shared" si="439"/>
        <v/>
      </c>
      <c r="GZ54" s="15">
        <f t="shared" si="369"/>
        <v>0</v>
      </c>
      <c r="HA54" s="81" t="str">
        <f t="shared" si="370"/>
        <v/>
      </c>
      <c r="HB54" s="127" t="str">
        <f t="shared" si="437"/>
        <v/>
      </c>
      <c r="HC54" s="15">
        <f t="shared" si="178"/>
        <v>0</v>
      </c>
      <c r="HD54" s="582">
        <f t="shared" si="468"/>
        <v>0</v>
      </c>
      <c r="HE54" s="580">
        <f t="shared" si="474"/>
        <v>0</v>
      </c>
      <c r="HF54" s="567">
        <f t="shared" si="469"/>
        <v>0</v>
      </c>
      <c r="HG54" s="16">
        <f t="shared" si="179"/>
        <v>0</v>
      </c>
      <c r="HH54" s="17" t="str">
        <f t="shared" si="372"/>
        <v/>
      </c>
      <c r="HI54" s="510" t="str">
        <f t="shared" si="373"/>
        <v/>
      </c>
      <c r="HJ54" s="517">
        <f t="shared" si="374"/>
        <v>0</v>
      </c>
      <c r="HK54" s="510" t="str">
        <f t="shared" si="180"/>
        <v/>
      </c>
      <c r="HL54" s="522" t="str">
        <f t="shared" si="375"/>
        <v/>
      </c>
      <c r="HM54" s="510" t="str">
        <f t="shared" si="181"/>
        <v/>
      </c>
      <c r="HN54" s="517">
        <f t="shared" si="182"/>
        <v>0</v>
      </c>
      <c r="HO54" s="510" t="str">
        <f t="shared" si="183"/>
        <v/>
      </c>
      <c r="HP54" s="522" t="str">
        <f t="shared" si="376"/>
        <v/>
      </c>
      <c r="HQ54" s="510" t="str">
        <f t="shared" si="184"/>
        <v/>
      </c>
      <c r="HR54" s="517">
        <f t="shared" si="185"/>
        <v>0</v>
      </c>
      <c r="HS54" s="510" t="str">
        <f t="shared" si="186"/>
        <v/>
      </c>
      <c r="HT54" s="522" t="str">
        <f t="shared" si="377"/>
        <v/>
      </c>
      <c r="HU54" s="510" t="str">
        <f t="shared" si="187"/>
        <v/>
      </c>
      <c r="HV54" s="517">
        <f t="shared" si="188"/>
        <v>0</v>
      </c>
      <c r="HW54" s="510" t="str">
        <f t="shared" si="189"/>
        <v/>
      </c>
      <c r="HX54" s="522" t="str">
        <f t="shared" si="378"/>
        <v/>
      </c>
      <c r="HY54" s="510" t="str">
        <f t="shared" si="190"/>
        <v/>
      </c>
      <c r="HZ54" s="517">
        <f t="shared" si="191"/>
        <v>0</v>
      </c>
      <c r="IA54" s="510" t="str">
        <f t="shared" si="192"/>
        <v/>
      </c>
      <c r="IB54" s="522" t="str">
        <f t="shared" si="379"/>
        <v/>
      </c>
      <c r="IC54" s="510" t="str">
        <f t="shared" si="193"/>
        <v/>
      </c>
      <c r="ID54" s="517">
        <f t="shared" si="194"/>
        <v>0</v>
      </c>
      <c r="IE54" s="510" t="str">
        <f t="shared" si="195"/>
        <v/>
      </c>
      <c r="IF54" s="522" t="str">
        <f t="shared" si="380"/>
        <v/>
      </c>
      <c r="IG54" s="510" t="str">
        <f t="shared" si="196"/>
        <v/>
      </c>
      <c r="IH54" s="517">
        <f t="shared" si="197"/>
        <v>0</v>
      </c>
      <c r="II54" s="510" t="str">
        <f t="shared" si="198"/>
        <v/>
      </c>
      <c r="IJ54" s="522" t="str">
        <f t="shared" si="381"/>
        <v/>
      </c>
      <c r="IK54" s="510" t="str">
        <f t="shared" si="199"/>
        <v/>
      </c>
      <c r="IL54" s="517">
        <f t="shared" si="200"/>
        <v>0</v>
      </c>
      <c r="IM54" s="510" t="str">
        <f t="shared" si="201"/>
        <v/>
      </c>
      <c r="IN54" s="522" t="str">
        <f t="shared" si="382"/>
        <v/>
      </c>
      <c r="IO54" s="510" t="str">
        <f t="shared" si="202"/>
        <v/>
      </c>
      <c r="IP54" s="517">
        <f t="shared" si="203"/>
        <v>0</v>
      </c>
      <c r="IQ54" s="510" t="str">
        <f t="shared" si="204"/>
        <v/>
      </c>
      <c r="IR54" s="522" t="str">
        <f t="shared" si="383"/>
        <v/>
      </c>
      <c r="IS54" s="510" t="str">
        <f t="shared" si="205"/>
        <v/>
      </c>
      <c r="IT54" s="517">
        <f t="shared" si="206"/>
        <v>0</v>
      </c>
      <c r="IU54" s="510" t="str">
        <f t="shared" si="207"/>
        <v/>
      </c>
      <c r="IV54" s="522" t="str">
        <f t="shared" si="384"/>
        <v/>
      </c>
      <c r="IW54" s="510" t="str">
        <f t="shared" si="208"/>
        <v/>
      </c>
      <c r="IX54" s="517">
        <f t="shared" si="209"/>
        <v>0</v>
      </c>
      <c r="IY54" s="510" t="str">
        <f t="shared" si="210"/>
        <v/>
      </c>
      <c r="IZ54" s="522" t="str">
        <f t="shared" si="385"/>
        <v/>
      </c>
      <c r="JA54" s="510" t="str">
        <f t="shared" si="211"/>
        <v/>
      </c>
      <c r="JB54" s="517">
        <f t="shared" si="212"/>
        <v>0</v>
      </c>
      <c r="JC54" s="510" t="str">
        <f t="shared" si="213"/>
        <v/>
      </c>
      <c r="JD54" s="522" t="str">
        <f t="shared" si="386"/>
        <v/>
      </c>
      <c r="JE54" s="510" t="str">
        <f t="shared" si="214"/>
        <v/>
      </c>
      <c r="JF54" s="517">
        <f t="shared" si="215"/>
        <v>0</v>
      </c>
      <c r="JG54" s="510" t="str">
        <f t="shared" si="216"/>
        <v/>
      </c>
      <c r="JH54" s="522" t="str">
        <f t="shared" si="387"/>
        <v/>
      </c>
      <c r="JI54" s="510" t="str">
        <f t="shared" si="217"/>
        <v/>
      </c>
      <c r="JJ54" s="517">
        <f t="shared" si="218"/>
        <v>0</v>
      </c>
      <c r="JK54" s="510" t="str">
        <f t="shared" si="219"/>
        <v/>
      </c>
      <c r="JL54" s="522" t="str">
        <f t="shared" si="388"/>
        <v/>
      </c>
      <c r="JM54" s="510" t="str">
        <f t="shared" si="220"/>
        <v/>
      </c>
      <c r="JN54" s="517">
        <f t="shared" si="221"/>
        <v>0</v>
      </c>
      <c r="JO54" s="510" t="str">
        <f t="shared" si="222"/>
        <v/>
      </c>
      <c r="JP54" s="522" t="str">
        <f t="shared" si="389"/>
        <v/>
      </c>
      <c r="JQ54" s="510" t="str">
        <f t="shared" si="223"/>
        <v/>
      </c>
      <c r="JR54" s="517">
        <f t="shared" si="224"/>
        <v>0</v>
      </c>
      <c r="JS54" s="510" t="str">
        <f t="shared" si="225"/>
        <v/>
      </c>
      <c r="JT54" s="522" t="str">
        <f t="shared" si="390"/>
        <v/>
      </c>
      <c r="JU54" s="510" t="str">
        <f t="shared" si="226"/>
        <v/>
      </c>
      <c r="JV54" s="517">
        <f t="shared" si="227"/>
        <v>0</v>
      </c>
      <c r="JW54" s="510" t="str">
        <f t="shared" si="228"/>
        <v/>
      </c>
      <c r="JX54" s="522" t="str">
        <f t="shared" si="391"/>
        <v/>
      </c>
      <c r="JY54" s="510" t="str">
        <f t="shared" si="229"/>
        <v/>
      </c>
      <c r="JZ54" s="517">
        <f t="shared" si="230"/>
        <v>0</v>
      </c>
      <c r="KA54" s="510" t="str">
        <f t="shared" si="231"/>
        <v/>
      </c>
      <c r="KB54" s="522" t="str">
        <f t="shared" si="392"/>
        <v/>
      </c>
      <c r="KC54" s="510" t="str">
        <f t="shared" si="232"/>
        <v/>
      </c>
      <c r="KD54" s="517">
        <f t="shared" si="233"/>
        <v>0</v>
      </c>
      <c r="KE54" s="510" t="str">
        <f t="shared" si="234"/>
        <v/>
      </c>
      <c r="KF54" s="522" t="str">
        <f t="shared" si="393"/>
        <v/>
      </c>
      <c r="KG54" s="510" t="str">
        <f t="shared" si="235"/>
        <v/>
      </c>
      <c r="KH54" s="517">
        <f t="shared" si="236"/>
        <v>0</v>
      </c>
      <c r="KI54" s="510" t="str">
        <f t="shared" si="237"/>
        <v/>
      </c>
      <c r="KJ54" s="522" t="str">
        <f t="shared" si="394"/>
        <v/>
      </c>
      <c r="KK54" s="510" t="str">
        <f t="shared" si="238"/>
        <v/>
      </c>
      <c r="KL54" s="517">
        <f t="shared" si="239"/>
        <v>0</v>
      </c>
      <c r="KM54" s="510" t="str">
        <f t="shared" si="240"/>
        <v/>
      </c>
      <c r="KN54" s="522" t="str">
        <f t="shared" si="395"/>
        <v/>
      </c>
      <c r="KO54" s="510" t="str">
        <f t="shared" si="241"/>
        <v/>
      </c>
      <c r="KP54" s="517">
        <f t="shared" si="242"/>
        <v>0</v>
      </c>
      <c r="KQ54" s="510" t="str">
        <f t="shared" si="243"/>
        <v/>
      </c>
      <c r="KR54" s="522" t="str">
        <f t="shared" si="396"/>
        <v/>
      </c>
      <c r="KS54" s="510" t="str">
        <f t="shared" si="244"/>
        <v/>
      </c>
      <c r="KT54" s="517">
        <f t="shared" si="245"/>
        <v>0</v>
      </c>
      <c r="KU54" s="510" t="str">
        <f t="shared" si="246"/>
        <v/>
      </c>
      <c r="KV54" s="522" t="str">
        <f t="shared" si="397"/>
        <v/>
      </c>
      <c r="KW54" s="510" t="str">
        <f t="shared" si="247"/>
        <v/>
      </c>
      <c r="KX54" s="517">
        <f t="shared" si="248"/>
        <v>0</v>
      </c>
      <c r="KY54" s="510" t="str">
        <f t="shared" si="249"/>
        <v/>
      </c>
      <c r="KZ54" s="522" t="str">
        <f t="shared" si="398"/>
        <v/>
      </c>
      <c r="LA54" s="510" t="str">
        <f t="shared" si="250"/>
        <v/>
      </c>
      <c r="LB54" s="517">
        <f t="shared" si="251"/>
        <v>0</v>
      </c>
      <c r="LC54" s="510" t="str">
        <f t="shared" si="252"/>
        <v/>
      </c>
      <c r="LD54" s="522" t="str">
        <f t="shared" si="399"/>
        <v/>
      </c>
      <c r="LE54" s="510" t="str">
        <f t="shared" si="253"/>
        <v/>
      </c>
      <c r="LF54" s="517">
        <f t="shared" si="254"/>
        <v>0</v>
      </c>
      <c r="LG54" s="510" t="str">
        <f t="shared" si="255"/>
        <v/>
      </c>
      <c r="LH54" s="522" t="str">
        <f t="shared" si="400"/>
        <v/>
      </c>
      <c r="LI54" s="510" t="str">
        <f t="shared" si="256"/>
        <v/>
      </c>
      <c r="LJ54" s="517">
        <f t="shared" si="257"/>
        <v>0</v>
      </c>
      <c r="LK54" s="510" t="str">
        <f t="shared" si="258"/>
        <v/>
      </c>
      <c r="LL54" s="522" t="str">
        <f t="shared" si="401"/>
        <v/>
      </c>
      <c r="LM54" s="510" t="str">
        <f t="shared" si="259"/>
        <v/>
      </c>
      <c r="LN54" s="517">
        <f t="shared" si="260"/>
        <v>0</v>
      </c>
      <c r="LO54" s="510" t="str">
        <f t="shared" si="261"/>
        <v/>
      </c>
      <c r="LP54" s="522" t="str">
        <f t="shared" si="402"/>
        <v/>
      </c>
      <c r="LQ54" s="510" t="str">
        <f t="shared" si="262"/>
        <v/>
      </c>
      <c r="LR54" s="517">
        <f t="shared" si="263"/>
        <v>0</v>
      </c>
      <c r="LS54" s="510" t="str">
        <f t="shared" si="264"/>
        <v/>
      </c>
      <c r="LT54" s="522" t="str">
        <f t="shared" si="403"/>
        <v/>
      </c>
      <c r="LU54" s="510" t="str">
        <f t="shared" si="265"/>
        <v/>
      </c>
      <c r="LV54" s="517">
        <f t="shared" si="266"/>
        <v>0</v>
      </c>
      <c r="LW54" s="510" t="str">
        <f t="shared" si="267"/>
        <v/>
      </c>
      <c r="LX54" s="522" t="str">
        <f t="shared" si="404"/>
        <v/>
      </c>
      <c r="LY54" s="510" t="str">
        <f t="shared" si="268"/>
        <v/>
      </c>
      <c r="LZ54" s="517">
        <f t="shared" si="269"/>
        <v>0</v>
      </c>
      <c r="MA54" s="510" t="str">
        <f t="shared" si="270"/>
        <v/>
      </c>
      <c r="MB54" s="522" t="str">
        <f t="shared" si="405"/>
        <v/>
      </c>
      <c r="MC54" s="510" t="str">
        <f t="shared" si="271"/>
        <v/>
      </c>
      <c r="MD54" s="517">
        <f t="shared" si="272"/>
        <v>0</v>
      </c>
      <c r="ME54" s="510" t="str">
        <f t="shared" si="273"/>
        <v/>
      </c>
      <c r="MF54" s="522" t="str">
        <f t="shared" si="406"/>
        <v/>
      </c>
      <c r="MG54" s="510" t="str">
        <f t="shared" si="274"/>
        <v/>
      </c>
      <c r="MH54" s="517">
        <f t="shared" si="275"/>
        <v>0</v>
      </c>
      <c r="MI54" s="510" t="str">
        <f t="shared" si="276"/>
        <v/>
      </c>
      <c r="MJ54" s="522" t="str">
        <f t="shared" si="407"/>
        <v/>
      </c>
      <c r="MK54" s="510" t="str">
        <f t="shared" si="277"/>
        <v/>
      </c>
      <c r="ML54" s="517">
        <f t="shared" si="278"/>
        <v>0</v>
      </c>
      <c r="MM54" s="510" t="str">
        <f t="shared" si="279"/>
        <v/>
      </c>
      <c r="MN54" s="522" t="str">
        <f t="shared" si="408"/>
        <v/>
      </c>
      <c r="MO54" s="510" t="str">
        <f t="shared" si="280"/>
        <v/>
      </c>
      <c r="MP54" s="517">
        <f t="shared" si="281"/>
        <v>0</v>
      </c>
      <c r="MQ54" s="510" t="str">
        <f t="shared" si="282"/>
        <v/>
      </c>
      <c r="MR54" s="522" t="str">
        <f t="shared" si="409"/>
        <v/>
      </c>
      <c r="MS54" s="510" t="str">
        <f t="shared" si="283"/>
        <v/>
      </c>
      <c r="MT54" s="517">
        <f t="shared" si="284"/>
        <v>0</v>
      </c>
      <c r="MU54" s="510" t="str">
        <f t="shared" si="285"/>
        <v/>
      </c>
      <c r="MV54" s="522" t="str">
        <f t="shared" si="410"/>
        <v/>
      </c>
      <c r="MW54" s="510" t="str">
        <f t="shared" si="286"/>
        <v/>
      </c>
      <c r="MX54" s="517">
        <f t="shared" si="287"/>
        <v>0</v>
      </c>
      <c r="MY54" s="510" t="str">
        <f t="shared" si="288"/>
        <v/>
      </c>
      <c r="MZ54" s="522" t="str">
        <f t="shared" si="411"/>
        <v/>
      </c>
      <c r="NA54" s="510" t="str">
        <f t="shared" si="289"/>
        <v/>
      </c>
      <c r="NB54" s="517">
        <f t="shared" si="290"/>
        <v>0</v>
      </c>
      <c r="NC54" s="510" t="str">
        <f t="shared" si="291"/>
        <v/>
      </c>
      <c r="ND54" s="522" t="str">
        <f t="shared" si="412"/>
        <v/>
      </c>
      <c r="NE54" s="510" t="str">
        <f t="shared" si="292"/>
        <v/>
      </c>
      <c r="NF54" s="517">
        <f t="shared" si="293"/>
        <v>0</v>
      </c>
      <c r="NG54" s="510" t="str">
        <f t="shared" si="294"/>
        <v/>
      </c>
      <c r="NH54" s="522" t="str">
        <f t="shared" si="413"/>
        <v/>
      </c>
      <c r="NI54" s="510" t="str">
        <f t="shared" si="295"/>
        <v/>
      </c>
      <c r="NJ54" s="517">
        <f t="shared" si="296"/>
        <v>0</v>
      </c>
      <c r="NK54" s="510" t="str">
        <f t="shared" si="297"/>
        <v/>
      </c>
      <c r="NL54" s="522" t="str">
        <f t="shared" si="414"/>
        <v/>
      </c>
      <c r="NM54" s="510" t="str">
        <f t="shared" si="298"/>
        <v/>
      </c>
      <c r="NN54" s="517">
        <f t="shared" si="299"/>
        <v>0</v>
      </c>
      <c r="NO54" s="510" t="str">
        <f t="shared" si="300"/>
        <v/>
      </c>
      <c r="NP54" s="522" t="str">
        <f t="shared" si="415"/>
        <v/>
      </c>
      <c r="NQ54" s="510" t="str">
        <f t="shared" si="301"/>
        <v/>
      </c>
      <c r="NR54" s="517">
        <f t="shared" si="302"/>
        <v>0</v>
      </c>
      <c r="NS54" s="510" t="str">
        <f t="shared" si="303"/>
        <v/>
      </c>
      <c r="NT54" s="522" t="str">
        <f t="shared" si="416"/>
        <v/>
      </c>
      <c r="NU54" s="510" t="str">
        <f t="shared" si="304"/>
        <v/>
      </c>
      <c r="NV54" s="517">
        <f t="shared" si="305"/>
        <v>0</v>
      </c>
      <c r="NW54" s="510" t="str">
        <f t="shared" si="306"/>
        <v/>
      </c>
      <c r="NX54" s="522" t="str">
        <f t="shared" si="417"/>
        <v/>
      </c>
      <c r="NY54" s="510" t="str">
        <f t="shared" si="307"/>
        <v/>
      </c>
      <c r="NZ54" s="517">
        <f t="shared" si="308"/>
        <v>0</v>
      </c>
      <c r="OA54" s="510" t="str">
        <f t="shared" si="309"/>
        <v/>
      </c>
      <c r="OB54" s="522" t="str">
        <f t="shared" si="418"/>
        <v/>
      </c>
      <c r="OC54" s="510" t="str">
        <f t="shared" si="310"/>
        <v/>
      </c>
      <c r="OD54" s="517">
        <f t="shared" si="311"/>
        <v>0</v>
      </c>
      <c r="OE54" s="510" t="str">
        <f t="shared" si="312"/>
        <v/>
      </c>
      <c r="OF54" s="522" t="str">
        <f t="shared" si="419"/>
        <v/>
      </c>
      <c r="OG54" s="510" t="str">
        <f t="shared" si="313"/>
        <v/>
      </c>
      <c r="OH54" s="517">
        <f t="shared" si="314"/>
        <v>0</v>
      </c>
      <c r="OI54" s="510" t="str">
        <f t="shared" si="315"/>
        <v/>
      </c>
      <c r="OJ54" s="522" t="str">
        <f t="shared" si="420"/>
        <v/>
      </c>
      <c r="OK54" s="510" t="str">
        <f t="shared" si="316"/>
        <v/>
      </c>
      <c r="OL54" s="517">
        <f t="shared" si="317"/>
        <v>0</v>
      </c>
      <c r="OM54" s="510" t="str">
        <f t="shared" si="318"/>
        <v/>
      </c>
      <c r="ON54" s="522" t="str">
        <f t="shared" si="421"/>
        <v/>
      </c>
      <c r="OO54" s="510" t="str">
        <f t="shared" si="319"/>
        <v/>
      </c>
      <c r="OP54" s="517">
        <f t="shared" si="320"/>
        <v>0</v>
      </c>
      <c r="OQ54" s="510" t="str">
        <f t="shared" si="321"/>
        <v/>
      </c>
      <c r="OR54" s="522" t="str">
        <f t="shared" si="422"/>
        <v/>
      </c>
      <c r="OS54" s="510" t="str">
        <f t="shared" si="322"/>
        <v/>
      </c>
      <c r="OT54" s="517">
        <f t="shared" si="323"/>
        <v>0</v>
      </c>
      <c r="OU54" s="510" t="str">
        <f t="shared" si="324"/>
        <v/>
      </c>
      <c r="OV54" s="522" t="str">
        <f t="shared" si="423"/>
        <v/>
      </c>
      <c r="OW54" s="510" t="str">
        <f t="shared" si="325"/>
        <v/>
      </c>
      <c r="OX54" s="517">
        <f t="shared" si="326"/>
        <v>0</v>
      </c>
      <c r="OY54" s="510" t="str">
        <f t="shared" si="327"/>
        <v/>
      </c>
      <c r="OZ54" s="522" t="str">
        <f t="shared" si="424"/>
        <v/>
      </c>
      <c r="PA54" s="510" t="str">
        <f t="shared" si="328"/>
        <v/>
      </c>
      <c r="PB54" s="517">
        <f t="shared" si="329"/>
        <v>0</v>
      </c>
      <c r="PC54" s="510" t="str">
        <f t="shared" si="330"/>
        <v/>
      </c>
      <c r="PD54" s="522" t="str">
        <f t="shared" si="425"/>
        <v/>
      </c>
      <c r="PE54" s="510" t="str">
        <f t="shared" si="331"/>
        <v/>
      </c>
      <c r="PF54" s="517">
        <f t="shared" si="332"/>
        <v>0</v>
      </c>
      <c r="PG54" s="510" t="str">
        <f t="shared" si="333"/>
        <v/>
      </c>
      <c r="PH54" s="522" t="str">
        <f t="shared" si="426"/>
        <v/>
      </c>
      <c r="PI54" s="510" t="str">
        <f t="shared" si="334"/>
        <v/>
      </c>
      <c r="PJ54" s="517">
        <f t="shared" si="335"/>
        <v>0</v>
      </c>
      <c r="PK54" s="510" t="str">
        <f t="shared" si="336"/>
        <v/>
      </c>
      <c r="PL54" s="522" t="str">
        <f t="shared" si="427"/>
        <v/>
      </c>
      <c r="PM54" s="510" t="str">
        <f t="shared" si="337"/>
        <v/>
      </c>
      <c r="PN54" s="517">
        <f t="shared" si="338"/>
        <v>0</v>
      </c>
      <c r="PO54" s="510" t="str">
        <f t="shared" si="339"/>
        <v/>
      </c>
      <c r="PP54" s="522" t="str">
        <f t="shared" si="428"/>
        <v/>
      </c>
      <c r="PQ54" s="510" t="str">
        <f t="shared" si="340"/>
        <v/>
      </c>
      <c r="PR54" s="517">
        <f t="shared" si="341"/>
        <v>0</v>
      </c>
      <c r="PS54" s="510" t="str">
        <f t="shared" si="342"/>
        <v/>
      </c>
      <c r="PT54" s="522" t="str">
        <f t="shared" si="429"/>
        <v/>
      </c>
      <c r="PU54" s="510" t="str">
        <f t="shared" si="343"/>
        <v/>
      </c>
      <c r="PV54" s="517">
        <f t="shared" si="344"/>
        <v>0</v>
      </c>
      <c r="PW54" s="510" t="str">
        <f t="shared" si="345"/>
        <v/>
      </c>
      <c r="PX54" s="522" t="str">
        <f t="shared" si="430"/>
        <v/>
      </c>
      <c r="PY54" s="510" t="str">
        <f t="shared" si="346"/>
        <v/>
      </c>
      <c r="PZ54" s="517">
        <f t="shared" si="347"/>
        <v>0</v>
      </c>
      <c r="QA54" s="510" t="str">
        <f t="shared" si="348"/>
        <v/>
      </c>
      <c r="QB54" s="522" t="str">
        <f t="shared" si="431"/>
        <v/>
      </c>
      <c r="QC54" s="510" t="str">
        <f t="shared" si="349"/>
        <v/>
      </c>
      <c r="QD54" s="517">
        <f t="shared" si="350"/>
        <v>0</v>
      </c>
      <c r="QE54" s="510" t="str">
        <f t="shared" si="351"/>
        <v/>
      </c>
      <c r="QF54" s="522" t="str">
        <f t="shared" si="432"/>
        <v/>
      </c>
      <c r="QG54" s="510" t="str">
        <f t="shared" si="352"/>
        <v/>
      </c>
      <c r="QH54" s="517">
        <f t="shared" si="353"/>
        <v>0</v>
      </c>
    </row>
    <row r="55" spans="1:450" s="3" customFormat="1" ht="18" customHeight="1" thickTop="1" thickBot="1" x14ac:dyDescent="0.35">
      <c r="A55" s="533"/>
      <c r="B55" s="237"/>
      <c r="C55" s="534"/>
      <c r="D55" s="535"/>
      <c r="E55" s="536"/>
      <c r="F55" s="537"/>
      <c r="G55" s="538"/>
      <c r="H55" s="539"/>
      <c r="I55" s="540"/>
      <c r="J55" s="541"/>
      <c r="K55" s="542"/>
      <c r="L55" s="543"/>
      <c r="M55" s="544"/>
      <c r="N55" s="545"/>
      <c r="O55" s="544"/>
      <c r="P55" s="546"/>
      <c r="Q55" s="547"/>
      <c r="R55" s="548"/>
      <c r="S55" s="549"/>
      <c r="T55" s="550"/>
      <c r="U55" s="551"/>
      <c r="V55" s="552"/>
      <c r="W55" s="552"/>
      <c r="X55" s="552"/>
      <c r="Y55" s="589" t="str">
        <f t="shared" si="464"/>
        <v/>
      </c>
      <c r="Z55" s="590"/>
      <c r="AA55" s="590"/>
      <c r="AB55" s="591" t="str">
        <f t="shared" si="465"/>
        <v/>
      </c>
      <c r="AC55" s="1243" t="str">
        <f t="shared" si="466"/>
        <v/>
      </c>
      <c r="AD55" s="1244"/>
      <c r="AE55" s="1244"/>
      <c r="AF55" s="557"/>
      <c r="AG55" s="557"/>
      <c r="AH55" s="558"/>
      <c r="AI55" s="544"/>
      <c r="AJ55" s="559"/>
      <c r="AK55" s="560"/>
      <c r="AL55" s="561"/>
      <c r="AM55" s="562"/>
      <c r="AN55" s="563"/>
      <c r="AO55" s="564"/>
      <c r="AP55" s="564"/>
      <c r="AR55" s="4"/>
      <c r="AS55" s="2"/>
      <c r="AT55" s="601">
        <f t="shared" si="470"/>
        <v>0</v>
      </c>
      <c r="AU55" s="243" t="str">
        <f t="shared" si="356"/>
        <v/>
      </c>
      <c r="AV55" s="92" t="str">
        <f t="shared" si="19"/>
        <v/>
      </c>
      <c r="AW55" s="92" t="str">
        <f t="shared" si="20"/>
        <v/>
      </c>
      <c r="AX55" s="92" t="str">
        <f t="shared" si="21"/>
        <v/>
      </c>
      <c r="AY55" s="532" t="str">
        <f t="shared" si="22"/>
        <v/>
      </c>
      <c r="AZ55" s="532" t="str">
        <f t="shared" si="23"/>
        <v/>
      </c>
      <c r="BA55" s="510" t="str">
        <f t="shared" si="24"/>
        <v/>
      </c>
      <c r="BB55" s="88" t="str">
        <f t="shared" si="440"/>
        <v/>
      </c>
      <c r="BD55" s="595" t="str">
        <f t="shared" si="441"/>
        <v/>
      </c>
      <c r="BE55" s="595" t="str">
        <f t="shared" si="442"/>
        <v/>
      </c>
      <c r="BF55" s="74" t="str">
        <f t="shared" si="443"/>
        <v/>
      </c>
      <c r="BG55" s="87" t="str">
        <f t="shared" si="433"/>
        <v/>
      </c>
      <c r="BH55" s="88" t="str">
        <f t="shared" si="28"/>
        <v/>
      </c>
      <c r="BI55" s="89">
        <f t="shared" si="29"/>
        <v>0</v>
      </c>
      <c r="BJ55" s="510" t="str">
        <f t="shared" si="357"/>
        <v/>
      </c>
      <c r="BK55" s="532">
        <f t="shared" si="30"/>
        <v>0</v>
      </c>
      <c r="BL55" s="91">
        <f t="shared" si="108"/>
        <v>0</v>
      </c>
      <c r="BM55" s="91" t="str">
        <f t="shared" si="31"/>
        <v/>
      </c>
      <c r="BN55" s="91" t="str">
        <f t="shared" si="32"/>
        <v/>
      </c>
      <c r="BO55" s="91" t="str">
        <f t="shared" si="33"/>
        <v/>
      </c>
      <c r="BP55" s="91" t="str">
        <f t="shared" si="34"/>
        <v/>
      </c>
      <c r="BQ55" s="91" t="str">
        <f t="shared" si="35"/>
        <v/>
      </c>
      <c r="BR55" s="91" t="str">
        <f t="shared" si="36"/>
        <v/>
      </c>
      <c r="BS55" s="91" t="str">
        <f t="shared" si="37"/>
        <v/>
      </c>
      <c r="BT55" s="91" t="str">
        <f t="shared" si="38"/>
        <v/>
      </c>
      <c r="BU55" s="91" t="str">
        <f t="shared" si="39"/>
        <v/>
      </c>
      <c r="BV55" s="91" t="str">
        <f t="shared" si="40"/>
        <v/>
      </c>
      <c r="BW55" s="91" t="str">
        <f t="shared" si="41"/>
        <v/>
      </c>
      <c r="BX55" s="91" t="str">
        <f t="shared" si="42"/>
        <v/>
      </c>
      <c r="BY55" s="91" t="str">
        <f t="shared" si="43"/>
        <v/>
      </c>
      <c r="BZ55" s="91" t="str">
        <f t="shared" si="44"/>
        <v/>
      </c>
      <c r="CA55" s="91" t="str">
        <f t="shared" si="45"/>
        <v/>
      </c>
      <c r="CB55" s="91" t="str">
        <f t="shared" si="46"/>
        <v/>
      </c>
      <c r="CC55" s="91" t="str">
        <f t="shared" si="47"/>
        <v/>
      </c>
      <c r="CD55" s="91" t="str">
        <f t="shared" si="48"/>
        <v/>
      </c>
      <c r="CE55" s="91" t="str">
        <f t="shared" si="49"/>
        <v/>
      </c>
      <c r="CF55" s="91" t="str">
        <f t="shared" si="50"/>
        <v/>
      </c>
      <c r="CG55" s="91" t="str">
        <f t="shared" si="109"/>
        <v/>
      </c>
      <c r="CH55" s="91" t="str">
        <f t="shared" si="110"/>
        <v/>
      </c>
      <c r="CI55" s="91" t="str">
        <f t="shared" si="111"/>
        <v/>
      </c>
      <c r="CJ55" s="91" t="str">
        <f t="shared" si="112"/>
        <v/>
      </c>
      <c r="CK55" s="91" t="str">
        <f t="shared" si="113"/>
        <v/>
      </c>
      <c r="CL55" s="91" t="str">
        <f t="shared" si="114"/>
        <v/>
      </c>
      <c r="CM55" s="91" t="str">
        <f t="shared" si="115"/>
        <v/>
      </c>
      <c r="CN55" s="91" t="str">
        <f t="shared" si="116"/>
        <v/>
      </c>
      <c r="CO55" s="91" t="str">
        <f t="shared" si="117"/>
        <v/>
      </c>
      <c r="CP55" s="91" t="str">
        <f t="shared" si="118"/>
        <v/>
      </c>
      <c r="CQ55" s="91" t="str">
        <f t="shared" si="119"/>
        <v/>
      </c>
      <c r="CR55" s="91" t="str">
        <f t="shared" si="120"/>
        <v/>
      </c>
      <c r="CS55" s="91" t="str">
        <f t="shared" si="121"/>
        <v/>
      </c>
      <c r="CT55" s="91" t="str">
        <f t="shared" si="122"/>
        <v/>
      </c>
      <c r="CU55" s="91" t="str">
        <f t="shared" si="123"/>
        <v/>
      </c>
      <c r="CV55" s="91" t="str">
        <f t="shared" si="124"/>
        <v/>
      </c>
      <c r="CW55" s="91" t="str">
        <f t="shared" si="125"/>
        <v/>
      </c>
      <c r="CX55" s="91" t="str">
        <f t="shared" si="126"/>
        <v/>
      </c>
      <c r="CY55" s="91" t="str">
        <f t="shared" si="127"/>
        <v/>
      </c>
      <c r="CZ55" s="91" t="str">
        <f t="shared" si="128"/>
        <v/>
      </c>
      <c r="DA55" s="91" t="str">
        <f t="shared" si="129"/>
        <v/>
      </c>
      <c r="DB55" s="91" t="str">
        <f t="shared" si="130"/>
        <v/>
      </c>
      <c r="DC55" s="91" t="str">
        <f t="shared" si="131"/>
        <v/>
      </c>
      <c r="DD55" s="91" t="str">
        <f t="shared" si="132"/>
        <v/>
      </c>
      <c r="DE55" s="91" t="str">
        <f t="shared" si="133"/>
        <v/>
      </c>
      <c r="DF55" s="91" t="str">
        <f t="shared" si="134"/>
        <v/>
      </c>
      <c r="DG55" s="91" t="str">
        <f t="shared" si="135"/>
        <v/>
      </c>
      <c r="DH55" s="91" t="str">
        <f t="shared" si="136"/>
        <v/>
      </c>
      <c r="DI55" s="91" t="str">
        <f t="shared" si="137"/>
        <v/>
      </c>
      <c r="DJ55" s="91" t="str">
        <f t="shared" si="138"/>
        <v/>
      </c>
      <c r="DK55" s="91" t="str">
        <f t="shared" si="139"/>
        <v/>
      </c>
      <c r="DL55" s="91" t="str">
        <f t="shared" si="140"/>
        <v/>
      </c>
      <c r="DM55" s="91" t="str">
        <f t="shared" si="141"/>
        <v/>
      </c>
      <c r="DN55" s="91" t="str">
        <f t="shared" si="142"/>
        <v/>
      </c>
      <c r="DO55" s="91" t="str">
        <f t="shared" si="143"/>
        <v/>
      </c>
      <c r="DP55" s="91" t="str">
        <f t="shared" si="144"/>
        <v/>
      </c>
      <c r="DQ55" s="91" t="str">
        <f t="shared" si="145"/>
        <v/>
      </c>
      <c r="DR55" s="91" t="str">
        <f t="shared" si="146"/>
        <v/>
      </c>
      <c r="DS55" s="91" t="str">
        <f t="shared" si="147"/>
        <v/>
      </c>
      <c r="DT55" s="91" t="str">
        <f t="shared" si="148"/>
        <v/>
      </c>
      <c r="DU55" s="236" t="str">
        <f t="shared" si="471"/>
        <v/>
      </c>
      <c r="DV55" s="660" t="str">
        <f t="shared" si="472"/>
        <v>0</v>
      </c>
      <c r="DW55" s="659">
        <f t="shared" si="151"/>
        <v>0</v>
      </c>
      <c r="DX55" s="663" t="str">
        <f t="shared" si="473"/>
        <v>NA</v>
      </c>
      <c r="DY55" s="236" t="str">
        <f t="shared" si="359"/>
        <v/>
      </c>
      <c r="DZ55" s="236" t="str">
        <f t="shared" si="360"/>
        <v/>
      </c>
      <c r="EA55" s="659" t="str">
        <f t="shared" si="467"/>
        <v/>
      </c>
      <c r="EB55" s="594">
        <v>29</v>
      </c>
      <c r="EC55" s="816" t="str">
        <f t="shared" si="361"/>
        <v/>
      </c>
      <c r="ED55" s="817" t="str">
        <f t="shared" si="362"/>
        <v/>
      </c>
      <c r="EE55" s="818" t="str">
        <f t="shared" si="153"/>
        <v/>
      </c>
      <c r="EF55" s="819" t="str">
        <f t="shared" si="51"/>
        <v/>
      </c>
      <c r="EG55" s="595" t="str">
        <f t="shared" si="154"/>
        <v/>
      </c>
      <c r="EH55" s="595" t="str">
        <f t="shared" si="155"/>
        <v/>
      </c>
      <c r="EI55" s="651" t="str">
        <f t="shared" si="363"/>
        <v/>
      </c>
      <c r="EJ55" s="528" t="str">
        <f t="shared" si="156"/>
        <v/>
      </c>
      <c r="EK55" s="236" t="str">
        <f t="shared" si="364"/>
        <v/>
      </c>
      <c r="EL55" s="528" t="str">
        <f t="shared" si="157"/>
        <v/>
      </c>
      <c r="EM55" s="771" t="str">
        <f t="shared" si="444"/>
        <v/>
      </c>
      <c r="EN55" s="90" t="str">
        <f t="shared" si="445"/>
        <v/>
      </c>
      <c r="EO55" s="90" t="str">
        <f t="shared" si="446"/>
        <v/>
      </c>
      <c r="EP55" s="90" t="str">
        <f t="shared" si="447"/>
        <v/>
      </c>
      <c r="EQ55" s="90" t="str">
        <f t="shared" si="448"/>
        <v/>
      </c>
      <c r="ER55" s="90" t="str">
        <f t="shared" si="449"/>
        <v/>
      </c>
      <c r="ES55" s="90" t="str">
        <f t="shared" si="450"/>
        <v/>
      </c>
      <c r="ET55" s="90" t="str">
        <f t="shared" si="451"/>
        <v/>
      </c>
      <c r="EU55" s="90" t="str">
        <f t="shared" si="452"/>
        <v/>
      </c>
      <c r="EV55" s="90" t="str">
        <f t="shared" si="453"/>
        <v/>
      </c>
      <c r="EW55" s="90" t="str">
        <f t="shared" si="454"/>
        <v/>
      </c>
      <c r="EX55" s="90" t="str">
        <f t="shared" si="455"/>
        <v/>
      </c>
      <c r="EY55" s="90" t="str">
        <f t="shared" si="456"/>
        <v/>
      </c>
      <c r="EZ55" s="90" t="str">
        <f t="shared" si="457"/>
        <v/>
      </c>
      <c r="FA55" s="90" t="str">
        <f t="shared" si="458"/>
        <v/>
      </c>
      <c r="FB55" s="90" t="str">
        <f t="shared" si="459"/>
        <v/>
      </c>
      <c r="FC55" s="90" t="str">
        <f t="shared" si="460"/>
        <v/>
      </c>
      <c r="FD55" s="90" t="str">
        <f t="shared" si="461"/>
        <v/>
      </c>
      <c r="FE55" s="90" t="str">
        <f t="shared" si="462"/>
        <v/>
      </c>
      <c r="FF55" s="90" t="str">
        <f t="shared" si="463"/>
        <v/>
      </c>
      <c r="FG55" s="90" t="str">
        <f t="shared" si="52"/>
        <v/>
      </c>
      <c r="FH55" s="90" t="str">
        <f t="shared" si="53"/>
        <v/>
      </c>
      <c r="FI55" s="90" t="str">
        <f t="shared" si="54"/>
        <v/>
      </c>
      <c r="FJ55" s="90" t="str">
        <f t="shared" si="55"/>
        <v/>
      </c>
      <c r="FK55" s="90" t="str">
        <f t="shared" si="56"/>
        <v/>
      </c>
      <c r="FL55" s="90" t="str">
        <f t="shared" si="57"/>
        <v/>
      </c>
      <c r="FM55" s="90" t="str">
        <f t="shared" si="58"/>
        <v/>
      </c>
      <c r="FN55" s="90" t="str">
        <f t="shared" si="59"/>
        <v/>
      </c>
      <c r="FO55" s="90" t="str">
        <f t="shared" si="60"/>
        <v/>
      </c>
      <c r="FP55" s="90" t="str">
        <f t="shared" si="61"/>
        <v/>
      </c>
      <c r="FQ55" s="90" t="str">
        <f t="shared" si="62"/>
        <v/>
      </c>
      <c r="FR55" s="90" t="str">
        <f t="shared" si="63"/>
        <v/>
      </c>
      <c r="FS55" s="90" t="str">
        <f t="shared" si="64"/>
        <v/>
      </c>
      <c r="FT55" s="90" t="str">
        <f t="shared" si="65"/>
        <v/>
      </c>
      <c r="FU55" s="90" t="str">
        <f t="shared" si="66"/>
        <v/>
      </c>
      <c r="FV55" s="90" t="str">
        <f t="shared" si="67"/>
        <v/>
      </c>
      <c r="FW55" s="90" t="str">
        <f t="shared" si="68"/>
        <v/>
      </c>
      <c r="FX55" s="90" t="str">
        <f t="shared" si="69"/>
        <v/>
      </c>
      <c r="FY55" s="90" t="str">
        <f t="shared" si="70"/>
        <v/>
      </c>
      <c r="FZ55" s="90" t="str">
        <f t="shared" si="71"/>
        <v/>
      </c>
      <c r="GA55" s="90" t="str">
        <f t="shared" si="72"/>
        <v/>
      </c>
      <c r="GB55" s="90" t="str">
        <f t="shared" si="73"/>
        <v/>
      </c>
      <c r="GC55" s="90" t="str">
        <f t="shared" si="74"/>
        <v/>
      </c>
      <c r="GD55" s="90" t="str">
        <f t="shared" si="75"/>
        <v/>
      </c>
      <c r="GE55" s="90" t="str">
        <f t="shared" si="76"/>
        <v/>
      </c>
      <c r="GF55" s="90" t="str">
        <f t="shared" si="77"/>
        <v/>
      </c>
      <c r="GG55" s="90" t="str">
        <f t="shared" si="78"/>
        <v/>
      </c>
      <c r="GH55" s="90" t="str">
        <f t="shared" si="79"/>
        <v/>
      </c>
      <c r="GI55" s="90" t="str">
        <f t="shared" si="80"/>
        <v/>
      </c>
      <c r="GJ55" s="90" t="str">
        <f t="shared" si="81"/>
        <v/>
      </c>
      <c r="GK55" s="90" t="str">
        <f t="shared" si="82"/>
        <v/>
      </c>
      <c r="GL55" s="90" t="str">
        <f t="shared" si="83"/>
        <v/>
      </c>
      <c r="GM55" s="90" t="str">
        <f t="shared" si="84"/>
        <v/>
      </c>
      <c r="GN55" s="90" t="str">
        <f t="shared" si="85"/>
        <v/>
      </c>
      <c r="GO55" s="90" t="str">
        <f t="shared" si="86"/>
        <v/>
      </c>
      <c r="GP55" s="90" t="str">
        <f t="shared" si="87"/>
        <v/>
      </c>
      <c r="GQ55" s="90" t="str">
        <f t="shared" si="88"/>
        <v/>
      </c>
      <c r="GR55" s="90" t="str">
        <f t="shared" si="89"/>
        <v/>
      </c>
      <c r="GS55" s="90" t="str">
        <f t="shared" si="90"/>
        <v/>
      </c>
      <c r="GT55" s="90" t="str">
        <f t="shared" si="91"/>
        <v/>
      </c>
      <c r="GU55" s="594">
        <v>29</v>
      </c>
      <c r="GV55" s="137" t="str">
        <f t="shared" si="435"/>
        <v/>
      </c>
      <c r="GW55" s="138" t="str">
        <f t="shared" si="436"/>
        <v/>
      </c>
      <c r="GX55" s="81" t="str">
        <f t="shared" si="438"/>
        <v/>
      </c>
      <c r="GY55" s="138" t="str">
        <f t="shared" si="439"/>
        <v/>
      </c>
      <c r="GZ55" s="15">
        <f t="shared" si="369"/>
        <v>0</v>
      </c>
      <c r="HA55" s="81" t="str">
        <f t="shared" si="370"/>
        <v/>
      </c>
      <c r="HB55" s="127" t="str">
        <f t="shared" si="437"/>
        <v/>
      </c>
      <c r="HC55" s="15">
        <f t="shared" si="178"/>
        <v>0</v>
      </c>
      <c r="HD55" s="582">
        <f t="shared" si="468"/>
        <v>0</v>
      </c>
      <c r="HE55" s="580">
        <f t="shared" si="474"/>
        <v>0</v>
      </c>
      <c r="HF55" s="567">
        <f t="shared" si="469"/>
        <v>0</v>
      </c>
      <c r="HG55" s="16">
        <f t="shared" si="179"/>
        <v>0</v>
      </c>
      <c r="HH55" s="17" t="str">
        <f t="shared" si="372"/>
        <v/>
      </c>
      <c r="HI55" s="510" t="str">
        <f t="shared" si="373"/>
        <v/>
      </c>
      <c r="HJ55" s="517">
        <f t="shared" si="374"/>
        <v>0</v>
      </c>
      <c r="HK55" s="510" t="str">
        <f t="shared" si="180"/>
        <v/>
      </c>
      <c r="HL55" s="522" t="str">
        <f t="shared" si="375"/>
        <v/>
      </c>
      <c r="HM55" s="510" t="str">
        <f t="shared" si="181"/>
        <v/>
      </c>
      <c r="HN55" s="517">
        <f t="shared" si="182"/>
        <v>0</v>
      </c>
      <c r="HO55" s="510" t="str">
        <f t="shared" si="183"/>
        <v/>
      </c>
      <c r="HP55" s="522" t="str">
        <f t="shared" si="376"/>
        <v/>
      </c>
      <c r="HQ55" s="510" t="str">
        <f t="shared" si="184"/>
        <v/>
      </c>
      <c r="HR55" s="517">
        <f t="shared" si="185"/>
        <v>0</v>
      </c>
      <c r="HS55" s="510" t="str">
        <f t="shared" si="186"/>
        <v/>
      </c>
      <c r="HT55" s="522" t="str">
        <f t="shared" si="377"/>
        <v/>
      </c>
      <c r="HU55" s="510" t="str">
        <f t="shared" si="187"/>
        <v/>
      </c>
      <c r="HV55" s="517">
        <f t="shared" si="188"/>
        <v>0</v>
      </c>
      <c r="HW55" s="510" t="str">
        <f t="shared" si="189"/>
        <v/>
      </c>
      <c r="HX55" s="522" t="str">
        <f t="shared" si="378"/>
        <v/>
      </c>
      <c r="HY55" s="510" t="str">
        <f t="shared" si="190"/>
        <v/>
      </c>
      <c r="HZ55" s="517">
        <f t="shared" si="191"/>
        <v>0</v>
      </c>
      <c r="IA55" s="510" t="str">
        <f t="shared" si="192"/>
        <v/>
      </c>
      <c r="IB55" s="522" t="str">
        <f t="shared" si="379"/>
        <v/>
      </c>
      <c r="IC55" s="510" t="str">
        <f t="shared" si="193"/>
        <v/>
      </c>
      <c r="ID55" s="517">
        <f t="shared" si="194"/>
        <v>0</v>
      </c>
      <c r="IE55" s="510" t="str">
        <f t="shared" si="195"/>
        <v/>
      </c>
      <c r="IF55" s="522" t="str">
        <f t="shared" si="380"/>
        <v/>
      </c>
      <c r="IG55" s="510" t="str">
        <f t="shared" si="196"/>
        <v/>
      </c>
      <c r="IH55" s="517">
        <f t="shared" si="197"/>
        <v>0</v>
      </c>
      <c r="II55" s="510" t="str">
        <f t="shared" si="198"/>
        <v/>
      </c>
      <c r="IJ55" s="522" t="str">
        <f t="shared" si="381"/>
        <v/>
      </c>
      <c r="IK55" s="510" t="str">
        <f t="shared" si="199"/>
        <v/>
      </c>
      <c r="IL55" s="517">
        <f t="shared" si="200"/>
        <v>0</v>
      </c>
      <c r="IM55" s="510" t="str">
        <f t="shared" si="201"/>
        <v/>
      </c>
      <c r="IN55" s="522" t="str">
        <f t="shared" si="382"/>
        <v/>
      </c>
      <c r="IO55" s="510" t="str">
        <f t="shared" si="202"/>
        <v/>
      </c>
      <c r="IP55" s="517">
        <f t="shared" si="203"/>
        <v>0</v>
      </c>
      <c r="IQ55" s="510" t="str">
        <f t="shared" si="204"/>
        <v/>
      </c>
      <c r="IR55" s="522" t="str">
        <f t="shared" si="383"/>
        <v/>
      </c>
      <c r="IS55" s="510" t="str">
        <f t="shared" si="205"/>
        <v/>
      </c>
      <c r="IT55" s="517">
        <f t="shared" si="206"/>
        <v>0</v>
      </c>
      <c r="IU55" s="510" t="str">
        <f t="shared" si="207"/>
        <v/>
      </c>
      <c r="IV55" s="522" t="str">
        <f t="shared" si="384"/>
        <v/>
      </c>
      <c r="IW55" s="510" t="str">
        <f t="shared" si="208"/>
        <v/>
      </c>
      <c r="IX55" s="517">
        <f t="shared" si="209"/>
        <v>0</v>
      </c>
      <c r="IY55" s="510" t="str">
        <f t="shared" si="210"/>
        <v/>
      </c>
      <c r="IZ55" s="522" t="str">
        <f t="shared" si="385"/>
        <v/>
      </c>
      <c r="JA55" s="510" t="str">
        <f t="shared" si="211"/>
        <v/>
      </c>
      <c r="JB55" s="517">
        <f t="shared" si="212"/>
        <v>0</v>
      </c>
      <c r="JC55" s="510" t="str">
        <f t="shared" si="213"/>
        <v/>
      </c>
      <c r="JD55" s="522" t="str">
        <f t="shared" si="386"/>
        <v/>
      </c>
      <c r="JE55" s="510" t="str">
        <f t="shared" si="214"/>
        <v/>
      </c>
      <c r="JF55" s="517">
        <f t="shared" si="215"/>
        <v>0</v>
      </c>
      <c r="JG55" s="510" t="str">
        <f t="shared" si="216"/>
        <v/>
      </c>
      <c r="JH55" s="522" t="str">
        <f t="shared" si="387"/>
        <v/>
      </c>
      <c r="JI55" s="510" t="str">
        <f t="shared" si="217"/>
        <v/>
      </c>
      <c r="JJ55" s="517">
        <f t="shared" si="218"/>
        <v>0</v>
      </c>
      <c r="JK55" s="510" t="str">
        <f t="shared" si="219"/>
        <v/>
      </c>
      <c r="JL55" s="522" t="str">
        <f t="shared" si="388"/>
        <v/>
      </c>
      <c r="JM55" s="510" t="str">
        <f t="shared" si="220"/>
        <v/>
      </c>
      <c r="JN55" s="517">
        <f t="shared" si="221"/>
        <v>0</v>
      </c>
      <c r="JO55" s="510" t="str">
        <f t="shared" si="222"/>
        <v/>
      </c>
      <c r="JP55" s="522" t="str">
        <f t="shared" si="389"/>
        <v/>
      </c>
      <c r="JQ55" s="510" t="str">
        <f t="shared" si="223"/>
        <v/>
      </c>
      <c r="JR55" s="517">
        <f t="shared" si="224"/>
        <v>0</v>
      </c>
      <c r="JS55" s="510" t="str">
        <f t="shared" si="225"/>
        <v/>
      </c>
      <c r="JT55" s="522" t="str">
        <f t="shared" si="390"/>
        <v/>
      </c>
      <c r="JU55" s="510" t="str">
        <f t="shared" si="226"/>
        <v/>
      </c>
      <c r="JV55" s="517">
        <f t="shared" si="227"/>
        <v>0</v>
      </c>
      <c r="JW55" s="510" t="str">
        <f t="shared" si="228"/>
        <v/>
      </c>
      <c r="JX55" s="522" t="str">
        <f t="shared" si="391"/>
        <v/>
      </c>
      <c r="JY55" s="510" t="str">
        <f t="shared" si="229"/>
        <v/>
      </c>
      <c r="JZ55" s="517">
        <f t="shared" si="230"/>
        <v>0</v>
      </c>
      <c r="KA55" s="510" t="str">
        <f t="shared" si="231"/>
        <v/>
      </c>
      <c r="KB55" s="522" t="str">
        <f t="shared" si="392"/>
        <v/>
      </c>
      <c r="KC55" s="510" t="str">
        <f t="shared" si="232"/>
        <v/>
      </c>
      <c r="KD55" s="517">
        <f t="shared" si="233"/>
        <v>0</v>
      </c>
      <c r="KE55" s="510" t="str">
        <f t="shared" si="234"/>
        <v/>
      </c>
      <c r="KF55" s="522" t="str">
        <f t="shared" si="393"/>
        <v/>
      </c>
      <c r="KG55" s="510" t="str">
        <f t="shared" si="235"/>
        <v/>
      </c>
      <c r="KH55" s="517">
        <f t="shared" si="236"/>
        <v>0</v>
      </c>
      <c r="KI55" s="510" t="str">
        <f t="shared" si="237"/>
        <v/>
      </c>
      <c r="KJ55" s="522" t="str">
        <f t="shared" si="394"/>
        <v/>
      </c>
      <c r="KK55" s="510" t="str">
        <f t="shared" si="238"/>
        <v/>
      </c>
      <c r="KL55" s="517">
        <f t="shared" si="239"/>
        <v>0</v>
      </c>
      <c r="KM55" s="510" t="str">
        <f t="shared" si="240"/>
        <v/>
      </c>
      <c r="KN55" s="522" t="str">
        <f t="shared" si="395"/>
        <v/>
      </c>
      <c r="KO55" s="510" t="str">
        <f t="shared" si="241"/>
        <v/>
      </c>
      <c r="KP55" s="517">
        <f t="shared" si="242"/>
        <v>0</v>
      </c>
      <c r="KQ55" s="510" t="str">
        <f t="shared" si="243"/>
        <v/>
      </c>
      <c r="KR55" s="522" t="str">
        <f t="shared" si="396"/>
        <v/>
      </c>
      <c r="KS55" s="510" t="str">
        <f t="shared" si="244"/>
        <v/>
      </c>
      <c r="KT55" s="517">
        <f t="shared" si="245"/>
        <v>0</v>
      </c>
      <c r="KU55" s="510" t="str">
        <f t="shared" si="246"/>
        <v/>
      </c>
      <c r="KV55" s="522" t="str">
        <f t="shared" si="397"/>
        <v/>
      </c>
      <c r="KW55" s="510" t="str">
        <f t="shared" si="247"/>
        <v/>
      </c>
      <c r="KX55" s="517">
        <f t="shared" si="248"/>
        <v>0</v>
      </c>
      <c r="KY55" s="510" t="str">
        <f t="shared" si="249"/>
        <v/>
      </c>
      <c r="KZ55" s="522" t="str">
        <f t="shared" si="398"/>
        <v/>
      </c>
      <c r="LA55" s="510" t="str">
        <f t="shared" si="250"/>
        <v/>
      </c>
      <c r="LB55" s="517">
        <f t="shared" si="251"/>
        <v>0</v>
      </c>
      <c r="LC55" s="510" t="str">
        <f t="shared" si="252"/>
        <v/>
      </c>
      <c r="LD55" s="522" t="str">
        <f t="shared" si="399"/>
        <v/>
      </c>
      <c r="LE55" s="510" t="str">
        <f t="shared" si="253"/>
        <v/>
      </c>
      <c r="LF55" s="517">
        <f t="shared" si="254"/>
        <v>0</v>
      </c>
      <c r="LG55" s="510" t="str">
        <f t="shared" si="255"/>
        <v/>
      </c>
      <c r="LH55" s="522" t="str">
        <f t="shared" si="400"/>
        <v/>
      </c>
      <c r="LI55" s="510" t="str">
        <f t="shared" si="256"/>
        <v/>
      </c>
      <c r="LJ55" s="517">
        <f t="shared" si="257"/>
        <v>0</v>
      </c>
      <c r="LK55" s="510" t="str">
        <f t="shared" si="258"/>
        <v/>
      </c>
      <c r="LL55" s="522" t="str">
        <f t="shared" si="401"/>
        <v/>
      </c>
      <c r="LM55" s="510" t="str">
        <f t="shared" si="259"/>
        <v/>
      </c>
      <c r="LN55" s="517">
        <f t="shared" si="260"/>
        <v>0</v>
      </c>
      <c r="LO55" s="510" t="str">
        <f t="shared" si="261"/>
        <v/>
      </c>
      <c r="LP55" s="522" t="str">
        <f t="shared" si="402"/>
        <v/>
      </c>
      <c r="LQ55" s="510" t="str">
        <f t="shared" si="262"/>
        <v/>
      </c>
      <c r="LR55" s="517">
        <f t="shared" si="263"/>
        <v>0</v>
      </c>
      <c r="LS55" s="510" t="str">
        <f t="shared" si="264"/>
        <v/>
      </c>
      <c r="LT55" s="522" t="str">
        <f t="shared" si="403"/>
        <v/>
      </c>
      <c r="LU55" s="510" t="str">
        <f t="shared" si="265"/>
        <v/>
      </c>
      <c r="LV55" s="517">
        <f t="shared" si="266"/>
        <v>0</v>
      </c>
      <c r="LW55" s="510" t="str">
        <f t="shared" si="267"/>
        <v/>
      </c>
      <c r="LX55" s="522" t="str">
        <f t="shared" si="404"/>
        <v/>
      </c>
      <c r="LY55" s="510" t="str">
        <f t="shared" si="268"/>
        <v/>
      </c>
      <c r="LZ55" s="517">
        <f t="shared" si="269"/>
        <v>0</v>
      </c>
      <c r="MA55" s="510" t="str">
        <f t="shared" si="270"/>
        <v/>
      </c>
      <c r="MB55" s="522" t="str">
        <f t="shared" si="405"/>
        <v/>
      </c>
      <c r="MC55" s="510" t="str">
        <f t="shared" si="271"/>
        <v/>
      </c>
      <c r="MD55" s="517">
        <f t="shared" si="272"/>
        <v>0</v>
      </c>
      <c r="ME55" s="510" t="str">
        <f t="shared" si="273"/>
        <v/>
      </c>
      <c r="MF55" s="522" t="str">
        <f t="shared" si="406"/>
        <v/>
      </c>
      <c r="MG55" s="510" t="str">
        <f t="shared" si="274"/>
        <v/>
      </c>
      <c r="MH55" s="517">
        <f t="shared" si="275"/>
        <v>0</v>
      </c>
      <c r="MI55" s="510" t="str">
        <f t="shared" si="276"/>
        <v/>
      </c>
      <c r="MJ55" s="522" t="str">
        <f t="shared" si="407"/>
        <v/>
      </c>
      <c r="MK55" s="510" t="str">
        <f t="shared" si="277"/>
        <v/>
      </c>
      <c r="ML55" s="517">
        <f t="shared" si="278"/>
        <v>0</v>
      </c>
      <c r="MM55" s="510" t="str">
        <f t="shared" si="279"/>
        <v/>
      </c>
      <c r="MN55" s="522" t="str">
        <f t="shared" si="408"/>
        <v/>
      </c>
      <c r="MO55" s="510" t="str">
        <f t="shared" si="280"/>
        <v/>
      </c>
      <c r="MP55" s="517">
        <f t="shared" si="281"/>
        <v>0</v>
      </c>
      <c r="MQ55" s="510" t="str">
        <f t="shared" si="282"/>
        <v/>
      </c>
      <c r="MR55" s="522" t="str">
        <f t="shared" si="409"/>
        <v/>
      </c>
      <c r="MS55" s="510" t="str">
        <f t="shared" si="283"/>
        <v/>
      </c>
      <c r="MT55" s="517">
        <f t="shared" si="284"/>
        <v>0</v>
      </c>
      <c r="MU55" s="510" t="str">
        <f t="shared" si="285"/>
        <v/>
      </c>
      <c r="MV55" s="522" t="str">
        <f t="shared" si="410"/>
        <v/>
      </c>
      <c r="MW55" s="510" t="str">
        <f t="shared" si="286"/>
        <v/>
      </c>
      <c r="MX55" s="517">
        <f t="shared" si="287"/>
        <v>0</v>
      </c>
      <c r="MY55" s="510" t="str">
        <f t="shared" si="288"/>
        <v/>
      </c>
      <c r="MZ55" s="522" t="str">
        <f t="shared" si="411"/>
        <v/>
      </c>
      <c r="NA55" s="510" t="str">
        <f t="shared" si="289"/>
        <v/>
      </c>
      <c r="NB55" s="517">
        <f t="shared" si="290"/>
        <v>0</v>
      </c>
      <c r="NC55" s="510" t="str">
        <f t="shared" si="291"/>
        <v/>
      </c>
      <c r="ND55" s="522" t="str">
        <f t="shared" si="412"/>
        <v/>
      </c>
      <c r="NE55" s="510" t="str">
        <f t="shared" si="292"/>
        <v/>
      </c>
      <c r="NF55" s="517">
        <f t="shared" si="293"/>
        <v>0</v>
      </c>
      <c r="NG55" s="510" t="str">
        <f t="shared" si="294"/>
        <v/>
      </c>
      <c r="NH55" s="522" t="str">
        <f t="shared" si="413"/>
        <v/>
      </c>
      <c r="NI55" s="510" t="str">
        <f t="shared" si="295"/>
        <v/>
      </c>
      <c r="NJ55" s="517">
        <f t="shared" si="296"/>
        <v>0</v>
      </c>
      <c r="NK55" s="510" t="str">
        <f t="shared" si="297"/>
        <v/>
      </c>
      <c r="NL55" s="522" t="str">
        <f t="shared" si="414"/>
        <v/>
      </c>
      <c r="NM55" s="510" t="str">
        <f t="shared" si="298"/>
        <v/>
      </c>
      <c r="NN55" s="517">
        <f t="shared" si="299"/>
        <v>0</v>
      </c>
      <c r="NO55" s="510" t="str">
        <f t="shared" si="300"/>
        <v/>
      </c>
      <c r="NP55" s="522" t="str">
        <f t="shared" si="415"/>
        <v/>
      </c>
      <c r="NQ55" s="510" t="str">
        <f t="shared" si="301"/>
        <v/>
      </c>
      <c r="NR55" s="517">
        <f t="shared" si="302"/>
        <v>0</v>
      </c>
      <c r="NS55" s="510" t="str">
        <f t="shared" si="303"/>
        <v/>
      </c>
      <c r="NT55" s="522" t="str">
        <f t="shared" si="416"/>
        <v/>
      </c>
      <c r="NU55" s="510" t="str">
        <f t="shared" si="304"/>
        <v/>
      </c>
      <c r="NV55" s="517">
        <f t="shared" si="305"/>
        <v>0</v>
      </c>
      <c r="NW55" s="510" t="str">
        <f t="shared" si="306"/>
        <v/>
      </c>
      <c r="NX55" s="522" t="str">
        <f t="shared" si="417"/>
        <v/>
      </c>
      <c r="NY55" s="510" t="str">
        <f t="shared" si="307"/>
        <v/>
      </c>
      <c r="NZ55" s="517">
        <f t="shared" si="308"/>
        <v>0</v>
      </c>
      <c r="OA55" s="510" t="str">
        <f t="shared" si="309"/>
        <v/>
      </c>
      <c r="OB55" s="522" t="str">
        <f t="shared" si="418"/>
        <v/>
      </c>
      <c r="OC55" s="510" t="str">
        <f t="shared" si="310"/>
        <v/>
      </c>
      <c r="OD55" s="517">
        <f t="shared" si="311"/>
        <v>0</v>
      </c>
      <c r="OE55" s="510" t="str">
        <f t="shared" si="312"/>
        <v/>
      </c>
      <c r="OF55" s="522" t="str">
        <f t="shared" si="419"/>
        <v/>
      </c>
      <c r="OG55" s="510" t="str">
        <f t="shared" si="313"/>
        <v/>
      </c>
      <c r="OH55" s="517">
        <f t="shared" si="314"/>
        <v>0</v>
      </c>
      <c r="OI55" s="510" t="str">
        <f t="shared" si="315"/>
        <v/>
      </c>
      <c r="OJ55" s="522" t="str">
        <f t="shared" si="420"/>
        <v/>
      </c>
      <c r="OK55" s="510" t="str">
        <f t="shared" si="316"/>
        <v/>
      </c>
      <c r="OL55" s="517">
        <f t="shared" si="317"/>
        <v>0</v>
      </c>
      <c r="OM55" s="510" t="str">
        <f t="shared" si="318"/>
        <v/>
      </c>
      <c r="ON55" s="522" t="str">
        <f t="shared" si="421"/>
        <v/>
      </c>
      <c r="OO55" s="510" t="str">
        <f t="shared" si="319"/>
        <v/>
      </c>
      <c r="OP55" s="517">
        <f t="shared" si="320"/>
        <v>0</v>
      </c>
      <c r="OQ55" s="510" t="str">
        <f t="shared" si="321"/>
        <v/>
      </c>
      <c r="OR55" s="522" t="str">
        <f t="shared" si="422"/>
        <v/>
      </c>
      <c r="OS55" s="510" t="str">
        <f t="shared" si="322"/>
        <v/>
      </c>
      <c r="OT55" s="517">
        <f t="shared" si="323"/>
        <v>0</v>
      </c>
      <c r="OU55" s="510" t="str">
        <f t="shared" si="324"/>
        <v/>
      </c>
      <c r="OV55" s="522" t="str">
        <f t="shared" si="423"/>
        <v/>
      </c>
      <c r="OW55" s="510" t="str">
        <f t="shared" si="325"/>
        <v/>
      </c>
      <c r="OX55" s="517">
        <f t="shared" si="326"/>
        <v>0</v>
      </c>
      <c r="OY55" s="510" t="str">
        <f t="shared" si="327"/>
        <v/>
      </c>
      <c r="OZ55" s="522" t="str">
        <f t="shared" si="424"/>
        <v/>
      </c>
      <c r="PA55" s="510" t="str">
        <f t="shared" si="328"/>
        <v/>
      </c>
      <c r="PB55" s="517">
        <f t="shared" si="329"/>
        <v>0</v>
      </c>
      <c r="PC55" s="510" t="str">
        <f t="shared" si="330"/>
        <v/>
      </c>
      <c r="PD55" s="522" t="str">
        <f t="shared" si="425"/>
        <v/>
      </c>
      <c r="PE55" s="510" t="str">
        <f t="shared" si="331"/>
        <v/>
      </c>
      <c r="PF55" s="517">
        <f t="shared" si="332"/>
        <v>0</v>
      </c>
      <c r="PG55" s="510" t="str">
        <f t="shared" si="333"/>
        <v/>
      </c>
      <c r="PH55" s="522" t="str">
        <f t="shared" si="426"/>
        <v/>
      </c>
      <c r="PI55" s="510" t="str">
        <f t="shared" si="334"/>
        <v/>
      </c>
      <c r="PJ55" s="517">
        <f t="shared" si="335"/>
        <v>0</v>
      </c>
      <c r="PK55" s="510" t="str">
        <f t="shared" si="336"/>
        <v/>
      </c>
      <c r="PL55" s="522" t="str">
        <f t="shared" si="427"/>
        <v/>
      </c>
      <c r="PM55" s="510" t="str">
        <f t="shared" si="337"/>
        <v/>
      </c>
      <c r="PN55" s="517">
        <f t="shared" si="338"/>
        <v>0</v>
      </c>
      <c r="PO55" s="510" t="str">
        <f t="shared" si="339"/>
        <v/>
      </c>
      <c r="PP55" s="522" t="str">
        <f t="shared" si="428"/>
        <v/>
      </c>
      <c r="PQ55" s="510" t="str">
        <f t="shared" si="340"/>
        <v/>
      </c>
      <c r="PR55" s="517">
        <f t="shared" si="341"/>
        <v>0</v>
      </c>
      <c r="PS55" s="510" t="str">
        <f t="shared" si="342"/>
        <v/>
      </c>
      <c r="PT55" s="522" t="str">
        <f t="shared" si="429"/>
        <v/>
      </c>
      <c r="PU55" s="510" t="str">
        <f t="shared" si="343"/>
        <v/>
      </c>
      <c r="PV55" s="517">
        <f t="shared" si="344"/>
        <v>0</v>
      </c>
      <c r="PW55" s="510" t="str">
        <f t="shared" si="345"/>
        <v/>
      </c>
      <c r="PX55" s="522" t="str">
        <f t="shared" si="430"/>
        <v/>
      </c>
      <c r="PY55" s="510" t="str">
        <f t="shared" si="346"/>
        <v/>
      </c>
      <c r="PZ55" s="517">
        <f t="shared" si="347"/>
        <v>0</v>
      </c>
      <c r="QA55" s="510" t="str">
        <f t="shared" si="348"/>
        <v/>
      </c>
      <c r="QB55" s="522" t="str">
        <f t="shared" si="431"/>
        <v/>
      </c>
      <c r="QC55" s="510" t="str">
        <f t="shared" si="349"/>
        <v/>
      </c>
      <c r="QD55" s="517">
        <f t="shared" si="350"/>
        <v>0</v>
      </c>
      <c r="QE55" s="510" t="str">
        <f t="shared" si="351"/>
        <v/>
      </c>
      <c r="QF55" s="522" t="str">
        <f t="shared" si="432"/>
        <v/>
      </c>
      <c r="QG55" s="510" t="str">
        <f t="shared" si="352"/>
        <v/>
      </c>
      <c r="QH55" s="517">
        <f t="shared" si="353"/>
        <v>0</v>
      </c>
    </row>
    <row r="56" spans="1:450" s="3" customFormat="1" ht="21" customHeight="1" thickTop="1" thickBot="1" x14ac:dyDescent="0.35">
      <c r="A56" s="533"/>
      <c r="B56" s="605" t="s">
        <v>391</v>
      </c>
      <c r="C56" s="534"/>
      <c r="D56" s="535"/>
      <c r="E56" s="536"/>
      <c r="F56" s="537"/>
      <c r="G56" s="538"/>
      <c r="H56" s="539"/>
      <c r="I56" s="540"/>
      <c r="J56" s="541"/>
      <c r="K56" s="542"/>
      <c r="L56" s="543"/>
      <c r="M56" s="544"/>
      <c r="N56" s="545"/>
      <c r="O56" s="544"/>
      <c r="P56" s="546"/>
      <c r="Q56" s="547"/>
      <c r="R56" s="548"/>
      <c r="S56" s="549"/>
      <c r="T56" s="550"/>
      <c r="U56" s="551"/>
      <c r="V56" s="552"/>
      <c r="W56" s="552"/>
      <c r="X56" s="552"/>
      <c r="Y56" s="589" t="str">
        <f t="shared" si="464"/>
        <v/>
      </c>
      <c r="Z56" s="590"/>
      <c r="AA56" s="590"/>
      <c r="AB56" s="591" t="str">
        <f t="shared" si="465"/>
        <v/>
      </c>
      <c r="AC56" s="1243" t="str">
        <f t="shared" si="466"/>
        <v/>
      </c>
      <c r="AD56" s="1244"/>
      <c r="AE56" s="1244"/>
      <c r="AF56" s="557"/>
      <c r="AG56" s="557"/>
      <c r="AH56" s="558"/>
      <c r="AI56" s="544"/>
      <c r="AJ56" s="559"/>
      <c r="AK56" s="560"/>
      <c r="AL56" s="561"/>
      <c r="AM56" s="1"/>
      <c r="AN56" s="563"/>
      <c r="AP56" s="564"/>
      <c r="AQ56" s="606" t="str">
        <f>IF(SUM($J$67:$J$106)&lt;&gt;0,"Continua / Página 1 de 2","Página 1 de 1")</f>
        <v>Página 1 de 1</v>
      </c>
      <c r="AS56" s="2"/>
      <c r="AT56" s="601">
        <f t="shared" si="470"/>
        <v>0</v>
      </c>
      <c r="AU56" s="243" t="str">
        <f t="shared" si="356"/>
        <v/>
      </c>
      <c r="AV56" s="92" t="str">
        <f t="shared" si="19"/>
        <v/>
      </c>
      <c r="AW56" s="92" t="str">
        <f t="shared" si="20"/>
        <v/>
      </c>
      <c r="AX56" s="92" t="str">
        <f t="shared" si="21"/>
        <v/>
      </c>
      <c r="AY56" s="532" t="str">
        <f t="shared" si="22"/>
        <v/>
      </c>
      <c r="AZ56" s="532" t="str">
        <f t="shared" si="23"/>
        <v/>
      </c>
      <c r="BA56" s="510" t="str">
        <f t="shared" si="24"/>
        <v/>
      </c>
      <c r="BB56" s="88" t="str">
        <f t="shared" si="440"/>
        <v/>
      </c>
      <c r="BD56" s="595" t="str">
        <f t="shared" si="441"/>
        <v/>
      </c>
      <c r="BE56" s="595" t="str">
        <f t="shared" si="442"/>
        <v/>
      </c>
      <c r="BF56" s="74" t="str">
        <f t="shared" si="443"/>
        <v/>
      </c>
      <c r="BG56" s="87" t="str">
        <f t="shared" si="433"/>
        <v/>
      </c>
      <c r="BH56" s="88" t="str">
        <f t="shared" si="28"/>
        <v/>
      </c>
      <c r="BI56" s="89">
        <f t="shared" si="29"/>
        <v>0</v>
      </c>
      <c r="BJ56" s="510" t="str">
        <f t="shared" si="357"/>
        <v/>
      </c>
      <c r="BK56" s="532">
        <f t="shared" si="30"/>
        <v>0</v>
      </c>
      <c r="BL56" s="91">
        <f t="shared" si="108"/>
        <v>0</v>
      </c>
      <c r="BM56" s="91" t="str">
        <f t="shared" si="31"/>
        <v/>
      </c>
      <c r="BN56" s="91" t="str">
        <f t="shared" si="32"/>
        <v/>
      </c>
      <c r="BO56" s="91" t="str">
        <f t="shared" si="33"/>
        <v/>
      </c>
      <c r="BP56" s="91" t="str">
        <f t="shared" si="34"/>
        <v/>
      </c>
      <c r="BQ56" s="91" t="str">
        <f t="shared" si="35"/>
        <v/>
      </c>
      <c r="BR56" s="91" t="str">
        <f t="shared" si="36"/>
        <v/>
      </c>
      <c r="BS56" s="91" t="str">
        <f t="shared" si="37"/>
        <v/>
      </c>
      <c r="BT56" s="91" t="str">
        <f t="shared" si="38"/>
        <v/>
      </c>
      <c r="BU56" s="91" t="str">
        <f t="shared" si="39"/>
        <v/>
      </c>
      <c r="BV56" s="91" t="str">
        <f t="shared" si="40"/>
        <v/>
      </c>
      <c r="BW56" s="91" t="str">
        <f t="shared" si="41"/>
        <v/>
      </c>
      <c r="BX56" s="91" t="str">
        <f t="shared" si="42"/>
        <v/>
      </c>
      <c r="BY56" s="91" t="str">
        <f t="shared" si="43"/>
        <v/>
      </c>
      <c r="BZ56" s="91" t="str">
        <f t="shared" si="44"/>
        <v/>
      </c>
      <c r="CA56" s="91" t="str">
        <f t="shared" si="45"/>
        <v/>
      </c>
      <c r="CB56" s="91" t="str">
        <f t="shared" si="46"/>
        <v/>
      </c>
      <c r="CC56" s="91" t="str">
        <f t="shared" si="47"/>
        <v/>
      </c>
      <c r="CD56" s="91" t="str">
        <f t="shared" si="48"/>
        <v/>
      </c>
      <c r="CE56" s="91" t="str">
        <f t="shared" si="49"/>
        <v/>
      </c>
      <c r="CF56" s="91" t="str">
        <f t="shared" si="50"/>
        <v/>
      </c>
      <c r="CG56" s="91" t="str">
        <f t="shared" si="109"/>
        <v/>
      </c>
      <c r="CH56" s="91" t="str">
        <f t="shared" si="110"/>
        <v/>
      </c>
      <c r="CI56" s="91" t="str">
        <f t="shared" si="111"/>
        <v/>
      </c>
      <c r="CJ56" s="91" t="str">
        <f t="shared" si="112"/>
        <v/>
      </c>
      <c r="CK56" s="91" t="str">
        <f t="shared" si="113"/>
        <v/>
      </c>
      <c r="CL56" s="91" t="str">
        <f t="shared" si="114"/>
        <v/>
      </c>
      <c r="CM56" s="91" t="str">
        <f t="shared" si="115"/>
        <v/>
      </c>
      <c r="CN56" s="91" t="str">
        <f t="shared" si="116"/>
        <v/>
      </c>
      <c r="CO56" s="91" t="str">
        <f t="shared" si="117"/>
        <v/>
      </c>
      <c r="CP56" s="91" t="str">
        <f t="shared" si="118"/>
        <v/>
      </c>
      <c r="CQ56" s="91" t="str">
        <f t="shared" si="119"/>
        <v/>
      </c>
      <c r="CR56" s="91" t="str">
        <f t="shared" si="120"/>
        <v/>
      </c>
      <c r="CS56" s="91" t="str">
        <f t="shared" si="121"/>
        <v/>
      </c>
      <c r="CT56" s="91" t="str">
        <f t="shared" si="122"/>
        <v/>
      </c>
      <c r="CU56" s="91" t="str">
        <f t="shared" si="123"/>
        <v/>
      </c>
      <c r="CV56" s="91" t="str">
        <f t="shared" si="124"/>
        <v/>
      </c>
      <c r="CW56" s="91" t="str">
        <f t="shared" si="125"/>
        <v/>
      </c>
      <c r="CX56" s="91" t="str">
        <f t="shared" si="126"/>
        <v/>
      </c>
      <c r="CY56" s="91" t="str">
        <f t="shared" si="127"/>
        <v/>
      </c>
      <c r="CZ56" s="91" t="str">
        <f t="shared" si="128"/>
        <v/>
      </c>
      <c r="DA56" s="91" t="str">
        <f t="shared" si="129"/>
        <v/>
      </c>
      <c r="DB56" s="91" t="str">
        <f t="shared" si="130"/>
        <v/>
      </c>
      <c r="DC56" s="91" t="str">
        <f t="shared" si="131"/>
        <v/>
      </c>
      <c r="DD56" s="91" t="str">
        <f t="shared" si="132"/>
        <v/>
      </c>
      <c r="DE56" s="91" t="str">
        <f t="shared" si="133"/>
        <v/>
      </c>
      <c r="DF56" s="91" t="str">
        <f t="shared" si="134"/>
        <v/>
      </c>
      <c r="DG56" s="91" t="str">
        <f t="shared" si="135"/>
        <v/>
      </c>
      <c r="DH56" s="91" t="str">
        <f t="shared" si="136"/>
        <v/>
      </c>
      <c r="DI56" s="91" t="str">
        <f t="shared" si="137"/>
        <v/>
      </c>
      <c r="DJ56" s="91" t="str">
        <f t="shared" si="138"/>
        <v/>
      </c>
      <c r="DK56" s="91" t="str">
        <f t="shared" si="139"/>
        <v/>
      </c>
      <c r="DL56" s="91" t="str">
        <f t="shared" si="140"/>
        <v/>
      </c>
      <c r="DM56" s="91" t="str">
        <f t="shared" si="141"/>
        <v/>
      </c>
      <c r="DN56" s="91" t="str">
        <f t="shared" si="142"/>
        <v/>
      </c>
      <c r="DO56" s="91" t="str">
        <f t="shared" si="143"/>
        <v/>
      </c>
      <c r="DP56" s="91" t="str">
        <f t="shared" si="144"/>
        <v/>
      </c>
      <c r="DQ56" s="91" t="str">
        <f t="shared" si="145"/>
        <v/>
      </c>
      <c r="DR56" s="91" t="str">
        <f t="shared" si="146"/>
        <v/>
      </c>
      <c r="DS56" s="91" t="str">
        <f t="shared" si="147"/>
        <v/>
      </c>
      <c r="DT56" s="91" t="str">
        <f t="shared" si="148"/>
        <v/>
      </c>
      <c r="DU56" s="236" t="str">
        <f t="shared" si="471"/>
        <v/>
      </c>
      <c r="DV56" s="660" t="str">
        <f t="shared" si="472"/>
        <v>0</v>
      </c>
      <c r="DW56" s="659">
        <f t="shared" si="151"/>
        <v>0</v>
      </c>
      <c r="DX56" s="663" t="str">
        <f t="shared" si="473"/>
        <v>NA</v>
      </c>
      <c r="DY56" s="236" t="str">
        <f t="shared" si="359"/>
        <v/>
      </c>
      <c r="DZ56" s="236" t="str">
        <f t="shared" si="360"/>
        <v/>
      </c>
      <c r="EA56" s="659" t="str">
        <f t="shared" si="467"/>
        <v/>
      </c>
      <c r="EB56" s="594">
        <v>30</v>
      </c>
      <c r="EC56" s="816" t="str">
        <f t="shared" si="361"/>
        <v/>
      </c>
      <c r="ED56" s="817" t="str">
        <f t="shared" si="362"/>
        <v/>
      </c>
      <c r="EE56" s="818" t="str">
        <f t="shared" si="153"/>
        <v/>
      </c>
      <c r="EF56" s="819" t="str">
        <f t="shared" si="51"/>
        <v/>
      </c>
      <c r="EG56" s="595" t="str">
        <f t="shared" si="154"/>
        <v/>
      </c>
      <c r="EH56" s="595" t="str">
        <f t="shared" si="155"/>
        <v/>
      </c>
      <c r="EI56" s="651" t="str">
        <f t="shared" si="363"/>
        <v/>
      </c>
      <c r="EJ56" s="528" t="str">
        <f t="shared" si="156"/>
        <v/>
      </c>
      <c r="EK56" s="236" t="str">
        <f t="shared" si="364"/>
        <v/>
      </c>
      <c r="EL56" s="528" t="str">
        <f t="shared" si="157"/>
        <v/>
      </c>
      <c r="EM56" s="771" t="str">
        <f t="shared" si="444"/>
        <v/>
      </c>
      <c r="EN56" s="90" t="str">
        <f t="shared" si="445"/>
        <v/>
      </c>
      <c r="EO56" s="90" t="str">
        <f t="shared" si="446"/>
        <v/>
      </c>
      <c r="EP56" s="90" t="str">
        <f t="shared" si="447"/>
        <v/>
      </c>
      <c r="EQ56" s="90" t="str">
        <f t="shared" si="448"/>
        <v/>
      </c>
      <c r="ER56" s="90" t="str">
        <f t="shared" si="449"/>
        <v/>
      </c>
      <c r="ES56" s="90" t="str">
        <f t="shared" si="450"/>
        <v/>
      </c>
      <c r="ET56" s="90" t="str">
        <f t="shared" si="451"/>
        <v/>
      </c>
      <c r="EU56" s="90" t="str">
        <f t="shared" si="452"/>
        <v/>
      </c>
      <c r="EV56" s="90" t="str">
        <f t="shared" si="453"/>
        <v/>
      </c>
      <c r="EW56" s="90" t="str">
        <f t="shared" si="454"/>
        <v/>
      </c>
      <c r="EX56" s="90" t="str">
        <f t="shared" si="455"/>
        <v/>
      </c>
      <c r="EY56" s="90" t="str">
        <f t="shared" si="456"/>
        <v/>
      </c>
      <c r="EZ56" s="90" t="str">
        <f t="shared" si="457"/>
        <v/>
      </c>
      <c r="FA56" s="90" t="str">
        <f t="shared" si="458"/>
        <v/>
      </c>
      <c r="FB56" s="90" t="str">
        <f t="shared" si="459"/>
        <v/>
      </c>
      <c r="FC56" s="90" t="str">
        <f t="shared" si="460"/>
        <v/>
      </c>
      <c r="FD56" s="90" t="str">
        <f t="shared" si="461"/>
        <v/>
      </c>
      <c r="FE56" s="90" t="str">
        <f t="shared" si="462"/>
        <v/>
      </c>
      <c r="FF56" s="90" t="str">
        <f t="shared" si="463"/>
        <v/>
      </c>
      <c r="FG56" s="90" t="str">
        <f t="shared" si="52"/>
        <v/>
      </c>
      <c r="FH56" s="90" t="str">
        <f t="shared" si="53"/>
        <v/>
      </c>
      <c r="FI56" s="90" t="str">
        <f t="shared" si="54"/>
        <v/>
      </c>
      <c r="FJ56" s="90" t="str">
        <f t="shared" si="55"/>
        <v/>
      </c>
      <c r="FK56" s="90" t="str">
        <f t="shared" si="56"/>
        <v/>
      </c>
      <c r="FL56" s="90" t="str">
        <f t="shared" si="57"/>
        <v/>
      </c>
      <c r="FM56" s="90" t="str">
        <f t="shared" si="58"/>
        <v/>
      </c>
      <c r="FN56" s="90" t="str">
        <f t="shared" si="59"/>
        <v/>
      </c>
      <c r="FO56" s="90" t="str">
        <f t="shared" si="60"/>
        <v/>
      </c>
      <c r="FP56" s="90" t="str">
        <f t="shared" si="61"/>
        <v/>
      </c>
      <c r="FQ56" s="90" t="str">
        <f t="shared" si="62"/>
        <v/>
      </c>
      <c r="FR56" s="90" t="str">
        <f t="shared" si="63"/>
        <v/>
      </c>
      <c r="FS56" s="90" t="str">
        <f t="shared" si="64"/>
        <v/>
      </c>
      <c r="FT56" s="90" t="str">
        <f t="shared" si="65"/>
        <v/>
      </c>
      <c r="FU56" s="90" t="str">
        <f t="shared" si="66"/>
        <v/>
      </c>
      <c r="FV56" s="90" t="str">
        <f t="shared" si="67"/>
        <v/>
      </c>
      <c r="FW56" s="90" t="str">
        <f t="shared" si="68"/>
        <v/>
      </c>
      <c r="FX56" s="90" t="str">
        <f t="shared" si="69"/>
        <v/>
      </c>
      <c r="FY56" s="90" t="str">
        <f t="shared" si="70"/>
        <v/>
      </c>
      <c r="FZ56" s="90" t="str">
        <f t="shared" si="71"/>
        <v/>
      </c>
      <c r="GA56" s="90" t="str">
        <f t="shared" si="72"/>
        <v/>
      </c>
      <c r="GB56" s="90" t="str">
        <f t="shared" si="73"/>
        <v/>
      </c>
      <c r="GC56" s="90" t="str">
        <f t="shared" si="74"/>
        <v/>
      </c>
      <c r="GD56" s="90" t="str">
        <f t="shared" si="75"/>
        <v/>
      </c>
      <c r="GE56" s="90" t="str">
        <f t="shared" si="76"/>
        <v/>
      </c>
      <c r="GF56" s="90" t="str">
        <f t="shared" si="77"/>
        <v/>
      </c>
      <c r="GG56" s="90" t="str">
        <f t="shared" si="78"/>
        <v/>
      </c>
      <c r="GH56" s="90" t="str">
        <f t="shared" si="79"/>
        <v/>
      </c>
      <c r="GI56" s="90" t="str">
        <f t="shared" si="80"/>
        <v/>
      </c>
      <c r="GJ56" s="90" t="str">
        <f t="shared" si="81"/>
        <v/>
      </c>
      <c r="GK56" s="90" t="str">
        <f t="shared" si="82"/>
        <v/>
      </c>
      <c r="GL56" s="90" t="str">
        <f t="shared" si="83"/>
        <v/>
      </c>
      <c r="GM56" s="90" t="str">
        <f t="shared" si="84"/>
        <v/>
      </c>
      <c r="GN56" s="90" t="str">
        <f t="shared" si="85"/>
        <v/>
      </c>
      <c r="GO56" s="90" t="str">
        <f t="shared" si="86"/>
        <v/>
      </c>
      <c r="GP56" s="90" t="str">
        <f t="shared" si="87"/>
        <v/>
      </c>
      <c r="GQ56" s="90" t="str">
        <f t="shared" si="88"/>
        <v/>
      </c>
      <c r="GR56" s="90" t="str">
        <f t="shared" si="89"/>
        <v/>
      </c>
      <c r="GS56" s="90" t="str">
        <f t="shared" si="90"/>
        <v/>
      </c>
      <c r="GT56" s="90" t="str">
        <f t="shared" si="91"/>
        <v/>
      </c>
      <c r="GU56" s="594">
        <v>30</v>
      </c>
      <c r="GV56" s="137" t="str">
        <f t="shared" si="435"/>
        <v/>
      </c>
      <c r="GW56" s="138" t="str">
        <f t="shared" si="436"/>
        <v/>
      </c>
      <c r="GX56" s="81" t="str">
        <f t="shared" si="438"/>
        <v/>
      </c>
      <c r="GY56" s="138" t="str">
        <f t="shared" si="439"/>
        <v/>
      </c>
      <c r="GZ56" s="15">
        <f t="shared" si="369"/>
        <v>0</v>
      </c>
      <c r="HA56" s="81" t="str">
        <f t="shared" si="370"/>
        <v/>
      </c>
      <c r="HB56" s="127" t="str">
        <f t="shared" si="437"/>
        <v/>
      </c>
      <c r="HC56" s="15">
        <f t="shared" si="178"/>
        <v>0</v>
      </c>
      <c r="HD56" s="582">
        <f t="shared" si="468"/>
        <v>0</v>
      </c>
      <c r="HE56" s="580">
        <f t="shared" si="474"/>
        <v>0</v>
      </c>
      <c r="HF56" s="567">
        <f t="shared" si="469"/>
        <v>0</v>
      </c>
      <c r="HG56" s="16">
        <f t="shared" si="179"/>
        <v>0</v>
      </c>
      <c r="HH56" s="17" t="str">
        <f t="shared" si="372"/>
        <v/>
      </c>
      <c r="HI56" s="510" t="str">
        <f t="shared" si="373"/>
        <v/>
      </c>
      <c r="HJ56" s="517">
        <f t="shared" si="374"/>
        <v>0</v>
      </c>
      <c r="HK56" s="510" t="str">
        <f t="shared" si="180"/>
        <v/>
      </c>
      <c r="HL56" s="522" t="str">
        <f t="shared" si="375"/>
        <v/>
      </c>
      <c r="HM56" s="510" t="str">
        <f t="shared" si="181"/>
        <v/>
      </c>
      <c r="HN56" s="517">
        <f t="shared" si="182"/>
        <v>0</v>
      </c>
      <c r="HO56" s="510" t="str">
        <f t="shared" si="183"/>
        <v/>
      </c>
      <c r="HP56" s="522" t="str">
        <f t="shared" si="376"/>
        <v/>
      </c>
      <c r="HQ56" s="510" t="str">
        <f t="shared" si="184"/>
        <v/>
      </c>
      <c r="HR56" s="517">
        <f t="shared" si="185"/>
        <v>0</v>
      </c>
      <c r="HS56" s="510" t="str">
        <f t="shared" si="186"/>
        <v/>
      </c>
      <c r="HT56" s="522" t="str">
        <f t="shared" si="377"/>
        <v/>
      </c>
      <c r="HU56" s="510" t="str">
        <f t="shared" si="187"/>
        <v/>
      </c>
      <c r="HV56" s="517">
        <f t="shared" si="188"/>
        <v>0</v>
      </c>
      <c r="HW56" s="510" t="str">
        <f t="shared" si="189"/>
        <v/>
      </c>
      <c r="HX56" s="522" t="str">
        <f t="shared" si="378"/>
        <v/>
      </c>
      <c r="HY56" s="510" t="str">
        <f t="shared" si="190"/>
        <v/>
      </c>
      <c r="HZ56" s="517">
        <f t="shared" si="191"/>
        <v>0</v>
      </c>
      <c r="IA56" s="510" t="str">
        <f t="shared" si="192"/>
        <v/>
      </c>
      <c r="IB56" s="522" t="str">
        <f t="shared" si="379"/>
        <v/>
      </c>
      <c r="IC56" s="510" t="str">
        <f t="shared" si="193"/>
        <v/>
      </c>
      <c r="ID56" s="517">
        <f t="shared" si="194"/>
        <v>0</v>
      </c>
      <c r="IE56" s="510" t="str">
        <f t="shared" si="195"/>
        <v/>
      </c>
      <c r="IF56" s="522" t="str">
        <f t="shared" si="380"/>
        <v/>
      </c>
      <c r="IG56" s="510" t="str">
        <f t="shared" si="196"/>
        <v/>
      </c>
      <c r="IH56" s="517">
        <f t="shared" si="197"/>
        <v>0</v>
      </c>
      <c r="II56" s="510" t="str">
        <f t="shared" si="198"/>
        <v/>
      </c>
      <c r="IJ56" s="522" t="str">
        <f t="shared" si="381"/>
        <v/>
      </c>
      <c r="IK56" s="510" t="str">
        <f t="shared" si="199"/>
        <v/>
      </c>
      <c r="IL56" s="517">
        <f t="shared" si="200"/>
        <v>0</v>
      </c>
      <c r="IM56" s="510" t="str">
        <f t="shared" si="201"/>
        <v/>
      </c>
      <c r="IN56" s="522" t="str">
        <f t="shared" si="382"/>
        <v/>
      </c>
      <c r="IO56" s="510" t="str">
        <f t="shared" si="202"/>
        <v/>
      </c>
      <c r="IP56" s="517">
        <f t="shared" si="203"/>
        <v>0</v>
      </c>
      <c r="IQ56" s="510" t="str">
        <f t="shared" si="204"/>
        <v/>
      </c>
      <c r="IR56" s="522" t="str">
        <f t="shared" si="383"/>
        <v/>
      </c>
      <c r="IS56" s="510" t="str">
        <f t="shared" si="205"/>
        <v/>
      </c>
      <c r="IT56" s="517">
        <f t="shared" si="206"/>
        <v>0</v>
      </c>
      <c r="IU56" s="510" t="str">
        <f t="shared" si="207"/>
        <v/>
      </c>
      <c r="IV56" s="522" t="str">
        <f t="shared" si="384"/>
        <v/>
      </c>
      <c r="IW56" s="510" t="str">
        <f t="shared" si="208"/>
        <v/>
      </c>
      <c r="IX56" s="517">
        <f t="shared" si="209"/>
        <v>0</v>
      </c>
      <c r="IY56" s="510" t="str">
        <f t="shared" si="210"/>
        <v/>
      </c>
      <c r="IZ56" s="522" t="str">
        <f t="shared" si="385"/>
        <v/>
      </c>
      <c r="JA56" s="510" t="str">
        <f t="shared" si="211"/>
        <v/>
      </c>
      <c r="JB56" s="517">
        <f t="shared" si="212"/>
        <v>0</v>
      </c>
      <c r="JC56" s="510" t="str">
        <f t="shared" si="213"/>
        <v/>
      </c>
      <c r="JD56" s="522" t="str">
        <f t="shared" si="386"/>
        <v/>
      </c>
      <c r="JE56" s="510" t="str">
        <f t="shared" si="214"/>
        <v/>
      </c>
      <c r="JF56" s="517">
        <f t="shared" si="215"/>
        <v>0</v>
      </c>
      <c r="JG56" s="510" t="str">
        <f t="shared" si="216"/>
        <v/>
      </c>
      <c r="JH56" s="522" t="str">
        <f t="shared" si="387"/>
        <v/>
      </c>
      <c r="JI56" s="510" t="str">
        <f t="shared" si="217"/>
        <v/>
      </c>
      <c r="JJ56" s="517">
        <f t="shared" si="218"/>
        <v>0</v>
      </c>
      <c r="JK56" s="510" t="str">
        <f t="shared" si="219"/>
        <v/>
      </c>
      <c r="JL56" s="522" t="str">
        <f t="shared" si="388"/>
        <v/>
      </c>
      <c r="JM56" s="510" t="str">
        <f t="shared" si="220"/>
        <v/>
      </c>
      <c r="JN56" s="517">
        <f t="shared" si="221"/>
        <v>0</v>
      </c>
      <c r="JO56" s="510" t="str">
        <f t="shared" si="222"/>
        <v/>
      </c>
      <c r="JP56" s="522" t="str">
        <f t="shared" si="389"/>
        <v/>
      </c>
      <c r="JQ56" s="510" t="str">
        <f t="shared" si="223"/>
        <v/>
      </c>
      <c r="JR56" s="517">
        <f t="shared" si="224"/>
        <v>0</v>
      </c>
      <c r="JS56" s="510" t="str">
        <f t="shared" si="225"/>
        <v/>
      </c>
      <c r="JT56" s="522" t="str">
        <f t="shared" si="390"/>
        <v/>
      </c>
      <c r="JU56" s="510" t="str">
        <f t="shared" si="226"/>
        <v/>
      </c>
      <c r="JV56" s="517">
        <f t="shared" si="227"/>
        <v>0</v>
      </c>
      <c r="JW56" s="510" t="str">
        <f t="shared" si="228"/>
        <v/>
      </c>
      <c r="JX56" s="522" t="str">
        <f t="shared" si="391"/>
        <v/>
      </c>
      <c r="JY56" s="510" t="str">
        <f t="shared" si="229"/>
        <v/>
      </c>
      <c r="JZ56" s="517">
        <f t="shared" si="230"/>
        <v>0</v>
      </c>
      <c r="KA56" s="510" t="str">
        <f t="shared" si="231"/>
        <v/>
      </c>
      <c r="KB56" s="522" t="str">
        <f t="shared" si="392"/>
        <v/>
      </c>
      <c r="KC56" s="510" t="str">
        <f t="shared" si="232"/>
        <v/>
      </c>
      <c r="KD56" s="517">
        <f t="shared" si="233"/>
        <v>0</v>
      </c>
      <c r="KE56" s="510" t="str">
        <f t="shared" si="234"/>
        <v/>
      </c>
      <c r="KF56" s="522" t="str">
        <f t="shared" si="393"/>
        <v/>
      </c>
      <c r="KG56" s="510" t="str">
        <f t="shared" si="235"/>
        <v/>
      </c>
      <c r="KH56" s="517">
        <f t="shared" si="236"/>
        <v>0</v>
      </c>
      <c r="KI56" s="510" t="str">
        <f t="shared" si="237"/>
        <v/>
      </c>
      <c r="KJ56" s="522" t="str">
        <f t="shared" si="394"/>
        <v/>
      </c>
      <c r="KK56" s="510" t="str">
        <f t="shared" si="238"/>
        <v/>
      </c>
      <c r="KL56" s="517">
        <f t="shared" si="239"/>
        <v>0</v>
      </c>
      <c r="KM56" s="510" t="str">
        <f t="shared" si="240"/>
        <v/>
      </c>
      <c r="KN56" s="522" t="str">
        <f t="shared" si="395"/>
        <v/>
      </c>
      <c r="KO56" s="510" t="str">
        <f t="shared" si="241"/>
        <v/>
      </c>
      <c r="KP56" s="517">
        <f t="shared" si="242"/>
        <v>0</v>
      </c>
      <c r="KQ56" s="510" t="str">
        <f t="shared" si="243"/>
        <v/>
      </c>
      <c r="KR56" s="522" t="str">
        <f t="shared" si="396"/>
        <v/>
      </c>
      <c r="KS56" s="510" t="str">
        <f t="shared" si="244"/>
        <v/>
      </c>
      <c r="KT56" s="517">
        <f t="shared" si="245"/>
        <v>0</v>
      </c>
      <c r="KU56" s="510" t="str">
        <f t="shared" si="246"/>
        <v/>
      </c>
      <c r="KV56" s="522" t="str">
        <f t="shared" si="397"/>
        <v/>
      </c>
      <c r="KW56" s="510" t="str">
        <f t="shared" si="247"/>
        <v/>
      </c>
      <c r="KX56" s="517">
        <f t="shared" si="248"/>
        <v>0</v>
      </c>
      <c r="KY56" s="510" t="str">
        <f t="shared" si="249"/>
        <v/>
      </c>
      <c r="KZ56" s="522" t="str">
        <f t="shared" si="398"/>
        <v/>
      </c>
      <c r="LA56" s="510" t="str">
        <f t="shared" si="250"/>
        <v/>
      </c>
      <c r="LB56" s="517">
        <f t="shared" si="251"/>
        <v>0</v>
      </c>
      <c r="LC56" s="510" t="str">
        <f t="shared" si="252"/>
        <v/>
      </c>
      <c r="LD56" s="522" t="str">
        <f t="shared" si="399"/>
        <v/>
      </c>
      <c r="LE56" s="510" t="str">
        <f t="shared" si="253"/>
        <v/>
      </c>
      <c r="LF56" s="517">
        <f t="shared" si="254"/>
        <v>0</v>
      </c>
      <c r="LG56" s="510" t="str">
        <f t="shared" si="255"/>
        <v/>
      </c>
      <c r="LH56" s="522" t="str">
        <f t="shared" si="400"/>
        <v/>
      </c>
      <c r="LI56" s="510" t="str">
        <f t="shared" si="256"/>
        <v/>
      </c>
      <c r="LJ56" s="517">
        <f t="shared" si="257"/>
        <v>0</v>
      </c>
      <c r="LK56" s="510" t="str">
        <f t="shared" si="258"/>
        <v/>
      </c>
      <c r="LL56" s="522" t="str">
        <f t="shared" si="401"/>
        <v/>
      </c>
      <c r="LM56" s="510" t="str">
        <f t="shared" si="259"/>
        <v/>
      </c>
      <c r="LN56" s="517">
        <f t="shared" si="260"/>
        <v>0</v>
      </c>
      <c r="LO56" s="510" t="str">
        <f t="shared" si="261"/>
        <v/>
      </c>
      <c r="LP56" s="522" t="str">
        <f t="shared" si="402"/>
        <v/>
      </c>
      <c r="LQ56" s="510" t="str">
        <f t="shared" si="262"/>
        <v/>
      </c>
      <c r="LR56" s="517">
        <f t="shared" si="263"/>
        <v>0</v>
      </c>
      <c r="LS56" s="510" t="str">
        <f t="shared" si="264"/>
        <v/>
      </c>
      <c r="LT56" s="522" t="str">
        <f t="shared" si="403"/>
        <v/>
      </c>
      <c r="LU56" s="510" t="str">
        <f t="shared" si="265"/>
        <v/>
      </c>
      <c r="LV56" s="517">
        <f t="shared" si="266"/>
        <v>0</v>
      </c>
      <c r="LW56" s="510" t="str">
        <f t="shared" si="267"/>
        <v/>
      </c>
      <c r="LX56" s="522" t="str">
        <f t="shared" si="404"/>
        <v/>
      </c>
      <c r="LY56" s="510" t="str">
        <f t="shared" si="268"/>
        <v/>
      </c>
      <c r="LZ56" s="517">
        <f t="shared" si="269"/>
        <v>0</v>
      </c>
      <c r="MA56" s="510" t="str">
        <f t="shared" si="270"/>
        <v/>
      </c>
      <c r="MB56" s="522" t="str">
        <f t="shared" si="405"/>
        <v/>
      </c>
      <c r="MC56" s="510" t="str">
        <f t="shared" si="271"/>
        <v/>
      </c>
      <c r="MD56" s="517">
        <f t="shared" si="272"/>
        <v>0</v>
      </c>
      <c r="ME56" s="510" t="str">
        <f t="shared" si="273"/>
        <v/>
      </c>
      <c r="MF56" s="522" t="str">
        <f t="shared" si="406"/>
        <v/>
      </c>
      <c r="MG56" s="510" t="str">
        <f t="shared" si="274"/>
        <v/>
      </c>
      <c r="MH56" s="517">
        <f t="shared" si="275"/>
        <v>0</v>
      </c>
      <c r="MI56" s="510" t="str">
        <f t="shared" si="276"/>
        <v/>
      </c>
      <c r="MJ56" s="522" t="str">
        <f t="shared" si="407"/>
        <v/>
      </c>
      <c r="MK56" s="510" t="str">
        <f t="shared" si="277"/>
        <v/>
      </c>
      <c r="ML56" s="517">
        <f t="shared" si="278"/>
        <v>0</v>
      </c>
      <c r="MM56" s="510" t="str">
        <f t="shared" si="279"/>
        <v/>
      </c>
      <c r="MN56" s="522" t="str">
        <f t="shared" si="408"/>
        <v/>
      </c>
      <c r="MO56" s="510" t="str">
        <f t="shared" si="280"/>
        <v/>
      </c>
      <c r="MP56" s="517">
        <f t="shared" si="281"/>
        <v>0</v>
      </c>
      <c r="MQ56" s="510" t="str">
        <f t="shared" si="282"/>
        <v/>
      </c>
      <c r="MR56" s="522" t="str">
        <f t="shared" si="409"/>
        <v/>
      </c>
      <c r="MS56" s="510" t="str">
        <f t="shared" si="283"/>
        <v/>
      </c>
      <c r="MT56" s="517">
        <f t="shared" si="284"/>
        <v>0</v>
      </c>
      <c r="MU56" s="510" t="str">
        <f t="shared" si="285"/>
        <v/>
      </c>
      <c r="MV56" s="522" t="str">
        <f t="shared" si="410"/>
        <v/>
      </c>
      <c r="MW56" s="510" t="str">
        <f t="shared" si="286"/>
        <v/>
      </c>
      <c r="MX56" s="517">
        <f t="shared" si="287"/>
        <v>0</v>
      </c>
      <c r="MY56" s="510" t="str">
        <f t="shared" si="288"/>
        <v/>
      </c>
      <c r="MZ56" s="522" t="str">
        <f t="shared" si="411"/>
        <v/>
      </c>
      <c r="NA56" s="510" t="str">
        <f t="shared" si="289"/>
        <v/>
      </c>
      <c r="NB56" s="517">
        <f t="shared" si="290"/>
        <v>0</v>
      </c>
      <c r="NC56" s="510" t="str">
        <f t="shared" si="291"/>
        <v/>
      </c>
      <c r="ND56" s="522" t="str">
        <f t="shared" si="412"/>
        <v/>
      </c>
      <c r="NE56" s="510" t="str">
        <f t="shared" si="292"/>
        <v/>
      </c>
      <c r="NF56" s="517">
        <f t="shared" si="293"/>
        <v>0</v>
      </c>
      <c r="NG56" s="510" t="str">
        <f t="shared" si="294"/>
        <v/>
      </c>
      <c r="NH56" s="522" t="str">
        <f t="shared" si="413"/>
        <v/>
      </c>
      <c r="NI56" s="510" t="str">
        <f t="shared" si="295"/>
        <v/>
      </c>
      <c r="NJ56" s="517">
        <f t="shared" si="296"/>
        <v>0</v>
      </c>
      <c r="NK56" s="510" t="str">
        <f t="shared" si="297"/>
        <v/>
      </c>
      <c r="NL56" s="522" t="str">
        <f t="shared" si="414"/>
        <v/>
      </c>
      <c r="NM56" s="510" t="str">
        <f t="shared" si="298"/>
        <v/>
      </c>
      <c r="NN56" s="517">
        <f t="shared" si="299"/>
        <v>0</v>
      </c>
      <c r="NO56" s="510" t="str">
        <f t="shared" si="300"/>
        <v/>
      </c>
      <c r="NP56" s="522" t="str">
        <f t="shared" si="415"/>
        <v/>
      </c>
      <c r="NQ56" s="510" t="str">
        <f t="shared" si="301"/>
        <v/>
      </c>
      <c r="NR56" s="517">
        <f t="shared" si="302"/>
        <v>0</v>
      </c>
      <c r="NS56" s="510" t="str">
        <f t="shared" si="303"/>
        <v/>
      </c>
      <c r="NT56" s="522" t="str">
        <f t="shared" si="416"/>
        <v/>
      </c>
      <c r="NU56" s="510" t="str">
        <f t="shared" si="304"/>
        <v/>
      </c>
      <c r="NV56" s="517">
        <f t="shared" si="305"/>
        <v>0</v>
      </c>
      <c r="NW56" s="510" t="str">
        <f t="shared" si="306"/>
        <v/>
      </c>
      <c r="NX56" s="522" t="str">
        <f t="shared" si="417"/>
        <v/>
      </c>
      <c r="NY56" s="510" t="str">
        <f t="shared" si="307"/>
        <v/>
      </c>
      <c r="NZ56" s="517">
        <f t="shared" si="308"/>
        <v>0</v>
      </c>
      <c r="OA56" s="510" t="str">
        <f t="shared" si="309"/>
        <v/>
      </c>
      <c r="OB56" s="522" t="str">
        <f t="shared" si="418"/>
        <v/>
      </c>
      <c r="OC56" s="510" t="str">
        <f t="shared" si="310"/>
        <v/>
      </c>
      <c r="OD56" s="517">
        <f t="shared" si="311"/>
        <v>0</v>
      </c>
      <c r="OE56" s="510" t="str">
        <f t="shared" si="312"/>
        <v/>
      </c>
      <c r="OF56" s="522" t="str">
        <f t="shared" si="419"/>
        <v/>
      </c>
      <c r="OG56" s="510" t="str">
        <f t="shared" si="313"/>
        <v/>
      </c>
      <c r="OH56" s="517">
        <f t="shared" si="314"/>
        <v>0</v>
      </c>
      <c r="OI56" s="510" t="str">
        <f t="shared" si="315"/>
        <v/>
      </c>
      <c r="OJ56" s="522" t="str">
        <f t="shared" si="420"/>
        <v/>
      </c>
      <c r="OK56" s="510" t="str">
        <f t="shared" si="316"/>
        <v/>
      </c>
      <c r="OL56" s="517">
        <f t="shared" si="317"/>
        <v>0</v>
      </c>
      <c r="OM56" s="510" t="str">
        <f t="shared" si="318"/>
        <v/>
      </c>
      <c r="ON56" s="522" t="str">
        <f t="shared" si="421"/>
        <v/>
      </c>
      <c r="OO56" s="510" t="str">
        <f t="shared" si="319"/>
        <v/>
      </c>
      <c r="OP56" s="517">
        <f t="shared" si="320"/>
        <v>0</v>
      </c>
      <c r="OQ56" s="510" t="str">
        <f t="shared" si="321"/>
        <v/>
      </c>
      <c r="OR56" s="522" t="str">
        <f t="shared" si="422"/>
        <v/>
      </c>
      <c r="OS56" s="510" t="str">
        <f t="shared" si="322"/>
        <v/>
      </c>
      <c r="OT56" s="517">
        <f t="shared" si="323"/>
        <v>0</v>
      </c>
      <c r="OU56" s="510" t="str">
        <f t="shared" si="324"/>
        <v/>
      </c>
      <c r="OV56" s="522" t="str">
        <f t="shared" si="423"/>
        <v/>
      </c>
      <c r="OW56" s="510" t="str">
        <f t="shared" si="325"/>
        <v/>
      </c>
      <c r="OX56" s="517">
        <f t="shared" si="326"/>
        <v>0</v>
      </c>
      <c r="OY56" s="510" t="str">
        <f t="shared" si="327"/>
        <v/>
      </c>
      <c r="OZ56" s="522" t="str">
        <f t="shared" si="424"/>
        <v/>
      </c>
      <c r="PA56" s="510" t="str">
        <f t="shared" si="328"/>
        <v/>
      </c>
      <c r="PB56" s="517">
        <f t="shared" si="329"/>
        <v>0</v>
      </c>
      <c r="PC56" s="510" t="str">
        <f t="shared" si="330"/>
        <v/>
      </c>
      <c r="PD56" s="522" t="str">
        <f t="shared" si="425"/>
        <v/>
      </c>
      <c r="PE56" s="510" t="str">
        <f t="shared" si="331"/>
        <v/>
      </c>
      <c r="PF56" s="517">
        <f t="shared" si="332"/>
        <v>0</v>
      </c>
      <c r="PG56" s="510" t="str">
        <f t="shared" si="333"/>
        <v/>
      </c>
      <c r="PH56" s="522" t="str">
        <f t="shared" si="426"/>
        <v/>
      </c>
      <c r="PI56" s="510" t="str">
        <f t="shared" si="334"/>
        <v/>
      </c>
      <c r="PJ56" s="517">
        <f t="shared" si="335"/>
        <v>0</v>
      </c>
      <c r="PK56" s="510" t="str">
        <f t="shared" si="336"/>
        <v/>
      </c>
      <c r="PL56" s="522" t="str">
        <f t="shared" si="427"/>
        <v/>
      </c>
      <c r="PM56" s="510" t="str">
        <f t="shared" si="337"/>
        <v/>
      </c>
      <c r="PN56" s="517">
        <f t="shared" si="338"/>
        <v>0</v>
      </c>
      <c r="PO56" s="510" t="str">
        <f t="shared" si="339"/>
        <v/>
      </c>
      <c r="PP56" s="522" t="str">
        <f t="shared" si="428"/>
        <v/>
      </c>
      <c r="PQ56" s="510" t="str">
        <f t="shared" si="340"/>
        <v/>
      </c>
      <c r="PR56" s="517">
        <f t="shared" si="341"/>
        <v>0</v>
      </c>
      <c r="PS56" s="510" t="str">
        <f t="shared" si="342"/>
        <v/>
      </c>
      <c r="PT56" s="522" t="str">
        <f t="shared" si="429"/>
        <v/>
      </c>
      <c r="PU56" s="510" t="str">
        <f t="shared" si="343"/>
        <v/>
      </c>
      <c r="PV56" s="517">
        <f t="shared" si="344"/>
        <v>0</v>
      </c>
      <c r="PW56" s="510" t="str">
        <f t="shared" si="345"/>
        <v/>
      </c>
      <c r="PX56" s="522" t="str">
        <f t="shared" si="430"/>
        <v/>
      </c>
      <c r="PY56" s="510" t="str">
        <f t="shared" si="346"/>
        <v/>
      </c>
      <c r="PZ56" s="517">
        <f t="shared" si="347"/>
        <v>0</v>
      </c>
      <c r="QA56" s="510" t="str">
        <f t="shared" si="348"/>
        <v/>
      </c>
      <c r="QB56" s="522" t="str">
        <f t="shared" si="431"/>
        <v/>
      </c>
      <c r="QC56" s="510" t="str">
        <f t="shared" si="349"/>
        <v/>
      </c>
      <c r="QD56" s="517">
        <f t="shared" si="350"/>
        <v>0</v>
      </c>
      <c r="QE56" s="510" t="str">
        <f t="shared" si="351"/>
        <v/>
      </c>
      <c r="QF56" s="522" t="str">
        <f t="shared" si="432"/>
        <v/>
      </c>
      <c r="QG56" s="510" t="str">
        <f t="shared" si="352"/>
        <v/>
      </c>
      <c r="QH56" s="517">
        <f t="shared" si="353"/>
        <v>0</v>
      </c>
    </row>
    <row r="57" spans="1:450" s="3" customFormat="1" ht="2.25" customHeight="1" thickTop="1" thickBot="1" x14ac:dyDescent="0.35">
      <c r="A57" s="533"/>
      <c r="C57" s="534"/>
      <c r="D57" s="535"/>
      <c r="E57" s="536"/>
      <c r="F57" s="537"/>
      <c r="G57" s="538"/>
      <c r="H57" s="539"/>
      <c r="I57" s="540"/>
      <c r="J57" s="541"/>
      <c r="K57" s="542"/>
      <c r="L57" s="543"/>
      <c r="M57" s="544"/>
      <c r="N57" s="545"/>
      <c r="O57" s="544"/>
      <c r="P57" s="546"/>
      <c r="Q57" s="547"/>
      <c r="R57" s="548"/>
      <c r="S57" s="549"/>
      <c r="T57" s="550"/>
      <c r="U57" s="551"/>
      <c r="V57" s="552"/>
      <c r="W57" s="552"/>
      <c r="X57" s="552"/>
      <c r="Y57" s="553"/>
      <c r="Z57" s="554"/>
      <c r="AA57" s="554"/>
      <c r="AB57" s="553"/>
      <c r="AC57" s="587"/>
      <c r="AD57" s="587"/>
      <c r="AE57" s="588"/>
      <c r="AF57" s="557"/>
      <c r="AG57" s="558"/>
      <c r="AH57" s="558"/>
      <c r="AI57" s="544"/>
      <c r="AJ57" s="559"/>
      <c r="AK57" s="560"/>
      <c r="AL57" s="561"/>
      <c r="AM57" s="562"/>
      <c r="AN57" s="563"/>
      <c r="AO57" s="564"/>
      <c r="AP57" s="564"/>
      <c r="AR57" s="4"/>
      <c r="AS57" s="2"/>
      <c r="AT57" s="601">
        <f t="shared" si="470"/>
        <v>0</v>
      </c>
      <c r="AU57" s="243" t="str">
        <f t="shared" si="356"/>
        <v/>
      </c>
      <c r="AV57" s="92" t="str">
        <f t="shared" si="19"/>
        <v/>
      </c>
      <c r="AW57" s="92" t="str">
        <f t="shared" si="20"/>
        <v/>
      </c>
      <c r="AX57" s="92" t="str">
        <f t="shared" si="21"/>
        <v/>
      </c>
      <c r="AY57" s="532" t="str">
        <f t="shared" si="22"/>
        <v/>
      </c>
      <c r="AZ57" s="532" t="str">
        <f t="shared" si="23"/>
        <v/>
      </c>
      <c r="BA57" s="510" t="str">
        <f t="shared" si="24"/>
        <v/>
      </c>
      <c r="BB57" s="88" t="str">
        <f t="shared" si="440"/>
        <v/>
      </c>
      <c r="BD57" s="595" t="str">
        <f t="shared" si="441"/>
        <v/>
      </c>
      <c r="BE57" s="595" t="str">
        <f t="shared" si="442"/>
        <v/>
      </c>
      <c r="BF57" s="74" t="str">
        <f t="shared" si="443"/>
        <v/>
      </c>
      <c r="BG57" s="87" t="str">
        <f t="shared" si="433"/>
        <v/>
      </c>
      <c r="BH57" s="88" t="str">
        <f t="shared" si="28"/>
        <v/>
      </c>
      <c r="BI57" s="89">
        <f t="shared" si="29"/>
        <v>0</v>
      </c>
      <c r="BJ57" s="510" t="str">
        <f t="shared" si="357"/>
        <v/>
      </c>
      <c r="BK57" s="532">
        <f t="shared" si="30"/>
        <v>0</v>
      </c>
      <c r="BL57" s="91">
        <f t="shared" si="108"/>
        <v>0</v>
      </c>
      <c r="BM57" s="91" t="str">
        <f t="shared" si="31"/>
        <v/>
      </c>
      <c r="BN57" s="91" t="str">
        <f t="shared" si="32"/>
        <v/>
      </c>
      <c r="BO57" s="91" t="str">
        <f t="shared" si="33"/>
        <v/>
      </c>
      <c r="BP57" s="91" t="str">
        <f t="shared" si="34"/>
        <v/>
      </c>
      <c r="BQ57" s="91" t="str">
        <f t="shared" si="35"/>
        <v/>
      </c>
      <c r="BR57" s="91" t="str">
        <f t="shared" si="36"/>
        <v/>
      </c>
      <c r="BS57" s="91" t="str">
        <f t="shared" si="37"/>
        <v/>
      </c>
      <c r="BT57" s="91" t="str">
        <f t="shared" si="38"/>
        <v/>
      </c>
      <c r="BU57" s="91" t="str">
        <f t="shared" si="39"/>
        <v/>
      </c>
      <c r="BV57" s="91" t="str">
        <f t="shared" si="40"/>
        <v/>
      </c>
      <c r="BW57" s="91" t="str">
        <f t="shared" si="41"/>
        <v/>
      </c>
      <c r="BX57" s="91" t="str">
        <f t="shared" si="42"/>
        <v/>
      </c>
      <c r="BY57" s="91" t="str">
        <f t="shared" si="43"/>
        <v/>
      </c>
      <c r="BZ57" s="91" t="str">
        <f t="shared" si="44"/>
        <v/>
      </c>
      <c r="CA57" s="91" t="str">
        <f t="shared" si="45"/>
        <v/>
      </c>
      <c r="CB57" s="91" t="str">
        <f t="shared" si="46"/>
        <v/>
      </c>
      <c r="CC57" s="91" t="str">
        <f t="shared" si="47"/>
        <v/>
      </c>
      <c r="CD57" s="91" t="str">
        <f t="shared" si="48"/>
        <v/>
      </c>
      <c r="CE57" s="91" t="str">
        <f t="shared" si="49"/>
        <v/>
      </c>
      <c r="CF57" s="91" t="str">
        <f t="shared" si="50"/>
        <v/>
      </c>
      <c r="CG57" s="91" t="str">
        <f t="shared" si="109"/>
        <v/>
      </c>
      <c r="CH57" s="91" t="str">
        <f t="shared" si="110"/>
        <v/>
      </c>
      <c r="CI57" s="91" t="str">
        <f t="shared" si="111"/>
        <v/>
      </c>
      <c r="CJ57" s="91" t="str">
        <f t="shared" si="112"/>
        <v/>
      </c>
      <c r="CK57" s="91" t="str">
        <f t="shared" si="113"/>
        <v/>
      </c>
      <c r="CL57" s="91" t="str">
        <f t="shared" si="114"/>
        <v/>
      </c>
      <c r="CM57" s="91" t="str">
        <f t="shared" si="115"/>
        <v/>
      </c>
      <c r="CN57" s="91" t="str">
        <f t="shared" si="116"/>
        <v/>
      </c>
      <c r="CO57" s="91" t="str">
        <f t="shared" si="117"/>
        <v/>
      </c>
      <c r="CP57" s="91" t="str">
        <f t="shared" si="118"/>
        <v/>
      </c>
      <c r="CQ57" s="91" t="str">
        <f t="shared" si="119"/>
        <v/>
      </c>
      <c r="CR57" s="91" t="str">
        <f t="shared" si="120"/>
        <v/>
      </c>
      <c r="CS57" s="91" t="str">
        <f t="shared" si="121"/>
        <v/>
      </c>
      <c r="CT57" s="91" t="str">
        <f t="shared" si="122"/>
        <v/>
      </c>
      <c r="CU57" s="91" t="str">
        <f t="shared" si="123"/>
        <v/>
      </c>
      <c r="CV57" s="91" t="str">
        <f t="shared" si="124"/>
        <v/>
      </c>
      <c r="CW57" s="91" t="str">
        <f t="shared" si="125"/>
        <v/>
      </c>
      <c r="CX57" s="91" t="str">
        <f t="shared" si="126"/>
        <v/>
      </c>
      <c r="CY57" s="91" t="str">
        <f t="shared" si="127"/>
        <v/>
      </c>
      <c r="CZ57" s="91" t="str">
        <f t="shared" si="128"/>
        <v/>
      </c>
      <c r="DA57" s="91" t="str">
        <f t="shared" si="129"/>
        <v/>
      </c>
      <c r="DB57" s="91" t="str">
        <f t="shared" si="130"/>
        <v/>
      </c>
      <c r="DC57" s="91" t="str">
        <f t="shared" si="131"/>
        <v/>
      </c>
      <c r="DD57" s="91" t="str">
        <f t="shared" si="132"/>
        <v/>
      </c>
      <c r="DE57" s="91" t="str">
        <f t="shared" si="133"/>
        <v/>
      </c>
      <c r="DF57" s="91" t="str">
        <f t="shared" si="134"/>
        <v/>
      </c>
      <c r="DG57" s="91" t="str">
        <f t="shared" si="135"/>
        <v/>
      </c>
      <c r="DH57" s="91" t="str">
        <f t="shared" si="136"/>
        <v/>
      </c>
      <c r="DI57" s="91" t="str">
        <f t="shared" si="137"/>
        <v/>
      </c>
      <c r="DJ57" s="91" t="str">
        <f t="shared" si="138"/>
        <v/>
      </c>
      <c r="DK57" s="91" t="str">
        <f t="shared" si="139"/>
        <v/>
      </c>
      <c r="DL57" s="91" t="str">
        <f t="shared" si="140"/>
        <v/>
      </c>
      <c r="DM57" s="91" t="str">
        <f t="shared" si="141"/>
        <v/>
      </c>
      <c r="DN57" s="91" t="str">
        <f t="shared" si="142"/>
        <v/>
      </c>
      <c r="DO57" s="91" t="str">
        <f t="shared" si="143"/>
        <v/>
      </c>
      <c r="DP57" s="91" t="str">
        <f t="shared" si="144"/>
        <v/>
      </c>
      <c r="DQ57" s="91" t="str">
        <f t="shared" si="145"/>
        <v/>
      </c>
      <c r="DR57" s="91" t="str">
        <f t="shared" si="146"/>
        <v/>
      </c>
      <c r="DS57" s="91" t="str">
        <f t="shared" si="147"/>
        <v/>
      </c>
      <c r="DT57" s="91" t="str">
        <f t="shared" si="148"/>
        <v/>
      </c>
      <c r="DU57" s="236" t="str">
        <f t="shared" si="471"/>
        <v/>
      </c>
      <c r="DV57" s="660" t="str">
        <f t="shared" si="472"/>
        <v>0</v>
      </c>
      <c r="DW57" s="659">
        <f t="shared" si="151"/>
        <v>0</v>
      </c>
      <c r="DX57" s="663" t="str">
        <f t="shared" si="473"/>
        <v>NA</v>
      </c>
      <c r="DY57" s="236" t="str">
        <f t="shared" si="359"/>
        <v/>
      </c>
      <c r="DZ57" s="236" t="str">
        <f t="shared" si="360"/>
        <v/>
      </c>
      <c r="EA57" s="659" t="str">
        <f t="shared" si="467"/>
        <v/>
      </c>
      <c r="EB57" s="594">
        <v>31</v>
      </c>
      <c r="EC57" s="816" t="str">
        <f t="shared" si="361"/>
        <v/>
      </c>
      <c r="ED57" s="817" t="str">
        <f t="shared" si="362"/>
        <v/>
      </c>
      <c r="EE57" s="818" t="str">
        <f t="shared" si="153"/>
        <v/>
      </c>
      <c r="EF57" s="819" t="str">
        <f t="shared" si="51"/>
        <v/>
      </c>
      <c r="EG57" s="595" t="str">
        <f t="shared" si="154"/>
        <v/>
      </c>
      <c r="EH57" s="595" t="str">
        <f t="shared" si="155"/>
        <v/>
      </c>
      <c r="EI57" s="651" t="str">
        <f t="shared" si="363"/>
        <v/>
      </c>
      <c r="EJ57" s="528" t="str">
        <f t="shared" si="156"/>
        <v/>
      </c>
      <c r="EK57" s="236" t="str">
        <f t="shared" si="364"/>
        <v/>
      </c>
      <c r="EL57" s="528" t="str">
        <f t="shared" si="157"/>
        <v/>
      </c>
      <c r="EM57" s="771" t="str">
        <f t="shared" si="444"/>
        <v/>
      </c>
      <c r="EN57" s="90" t="str">
        <f t="shared" si="445"/>
        <v/>
      </c>
      <c r="EO57" s="90" t="str">
        <f t="shared" si="446"/>
        <v/>
      </c>
      <c r="EP57" s="90" t="str">
        <f t="shared" si="447"/>
        <v/>
      </c>
      <c r="EQ57" s="90" t="str">
        <f t="shared" si="448"/>
        <v/>
      </c>
      <c r="ER57" s="90" t="str">
        <f t="shared" si="449"/>
        <v/>
      </c>
      <c r="ES57" s="90" t="str">
        <f t="shared" si="450"/>
        <v/>
      </c>
      <c r="ET57" s="90" t="str">
        <f t="shared" si="451"/>
        <v/>
      </c>
      <c r="EU57" s="90" t="str">
        <f t="shared" si="452"/>
        <v/>
      </c>
      <c r="EV57" s="90" t="str">
        <f t="shared" si="453"/>
        <v/>
      </c>
      <c r="EW57" s="90" t="str">
        <f t="shared" si="454"/>
        <v/>
      </c>
      <c r="EX57" s="90" t="str">
        <f t="shared" si="455"/>
        <v/>
      </c>
      <c r="EY57" s="90" t="str">
        <f t="shared" si="456"/>
        <v/>
      </c>
      <c r="EZ57" s="90" t="str">
        <f t="shared" si="457"/>
        <v/>
      </c>
      <c r="FA57" s="90" t="str">
        <f t="shared" si="458"/>
        <v/>
      </c>
      <c r="FB57" s="90" t="str">
        <f t="shared" si="459"/>
        <v/>
      </c>
      <c r="FC57" s="90" t="str">
        <f t="shared" si="460"/>
        <v/>
      </c>
      <c r="FD57" s="90" t="str">
        <f t="shared" si="461"/>
        <v/>
      </c>
      <c r="FE57" s="90" t="str">
        <f t="shared" si="462"/>
        <v/>
      </c>
      <c r="FF57" s="90" t="str">
        <f t="shared" si="463"/>
        <v/>
      </c>
      <c r="FG57" s="90" t="str">
        <f t="shared" si="52"/>
        <v/>
      </c>
      <c r="FH57" s="90" t="str">
        <f t="shared" si="53"/>
        <v/>
      </c>
      <c r="FI57" s="90" t="str">
        <f t="shared" si="54"/>
        <v/>
      </c>
      <c r="FJ57" s="90" t="str">
        <f t="shared" si="55"/>
        <v/>
      </c>
      <c r="FK57" s="90" t="str">
        <f t="shared" si="56"/>
        <v/>
      </c>
      <c r="FL57" s="90" t="str">
        <f t="shared" si="57"/>
        <v/>
      </c>
      <c r="FM57" s="90" t="str">
        <f t="shared" si="58"/>
        <v/>
      </c>
      <c r="FN57" s="90" t="str">
        <f t="shared" si="59"/>
        <v/>
      </c>
      <c r="FO57" s="90" t="str">
        <f t="shared" si="60"/>
        <v/>
      </c>
      <c r="FP57" s="90" t="str">
        <f t="shared" si="61"/>
        <v/>
      </c>
      <c r="FQ57" s="90" t="str">
        <f t="shared" si="62"/>
        <v/>
      </c>
      <c r="FR57" s="90" t="str">
        <f t="shared" si="63"/>
        <v/>
      </c>
      <c r="FS57" s="90" t="str">
        <f t="shared" si="64"/>
        <v/>
      </c>
      <c r="FT57" s="90" t="str">
        <f t="shared" si="65"/>
        <v/>
      </c>
      <c r="FU57" s="90" t="str">
        <f t="shared" si="66"/>
        <v/>
      </c>
      <c r="FV57" s="90" t="str">
        <f t="shared" si="67"/>
        <v/>
      </c>
      <c r="FW57" s="90" t="str">
        <f t="shared" si="68"/>
        <v/>
      </c>
      <c r="FX57" s="90" t="str">
        <f t="shared" si="69"/>
        <v/>
      </c>
      <c r="FY57" s="90" t="str">
        <f t="shared" si="70"/>
        <v/>
      </c>
      <c r="FZ57" s="90" t="str">
        <f t="shared" si="71"/>
        <v/>
      </c>
      <c r="GA57" s="90" t="str">
        <f t="shared" si="72"/>
        <v/>
      </c>
      <c r="GB57" s="90" t="str">
        <f t="shared" si="73"/>
        <v/>
      </c>
      <c r="GC57" s="90" t="str">
        <f t="shared" si="74"/>
        <v/>
      </c>
      <c r="GD57" s="90" t="str">
        <f t="shared" si="75"/>
        <v/>
      </c>
      <c r="GE57" s="90" t="str">
        <f t="shared" si="76"/>
        <v/>
      </c>
      <c r="GF57" s="90" t="str">
        <f t="shared" si="77"/>
        <v/>
      </c>
      <c r="GG57" s="90" t="str">
        <f t="shared" si="78"/>
        <v/>
      </c>
      <c r="GH57" s="90" t="str">
        <f t="shared" si="79"/>
        <v/>
      </c>
      <c r="GI57" s="90" t="str">
        <f t="shared" si="80"/>
        <v/>
      </c>
      <c r="GJ57" s="90" t="str">
        <f t="shared" si="81"/>
        <v/>
      </c>
      <c r="GK57" s="90" t="str">
        <f t="shared" si="82"/>
        <v/>
      </c>
      <c r="GL57" s="90" t="str">
        <f t="shared" si="83"/>
        <v/>
      </c>
      <c r="GM57" s="90" t="str">
        <f t="shared" si="84"/>
        <v/>
      </c>
      <c r="GN57" s="90" t="str">
        <f t="shared" si="85"/>
        <v/>
      </c>
      <c r="GO57" s="90" t="str">
        <f t="shared" si="86"/>
        <v/>
      </c>
      <c r="GP57" s="90" t="str">
        <f t="shared" si="87"/>
        <v/>
      </c>
      <c r="GQ57" s="90" t="str">
        <f t="shared" si="88"/>
        <v/>
      </c>
      <c r="GR57" s="90" t="str">
        <f t="shared" si="89"/>
        <v/>
      </c>
      <c r="GS57" s="90" t="str">
        <f t="shared" si="90"/>
        <v/>
      </c>
      <c r="GT57" s="90" t="str">
        <f t="shared" si="91"/>
        <v/>
      </c>
      <c r="GU57" s="594">
        <v>31</v>
      </c>
      <c r="GV57" s="137" t="str">
        <f t="shared" si="435"/>
        <v/>
      </c>
      <c r="GW57" s="138" t="str">
        <f t="shared" si="436"/>
        <v/>
      </c>
      <c r="GX57" s="81" t="str">
        <f t="shared" si="438"/>
        <v/>
      </c>
      <c r="GY57" s="138" t="str">
        <f t="shared" si="439"/>
        <v/>
      </c>
      <c r="GZ57" s="15">
        <f t="shared" si="369"/>
        <v>0</v>
      </c>
      <c r="HA57" s="81" t="str">
        <f t="shared" si="370"/>
        <v/>
      </c>
      <c r="HB57" s="127" t="str">
        <f t="shared" si="437"/>
        <v/>
      </c>
      <c r="HC57" s="15">
        <f t="shared" si="178"/>
        <v>0</v>
      </c>
      <c r="HD57" s="582">
        <f t="shared" si="468"/>
        <v>0</v>
      </c>
      <c r="HE57" s="580">
        <f t="shared" si="474"/>
        <v>0</v>
      </c>
      <c r="HF57" s="567">
        <f t="shared" si="469"/>
        <v>0</v>
      </c>
      <c r="HG57" s="16">
        <f t="shared" si="179"/>
        <v>0</v>
      </c>
      <c r="HH57" s="17" t="str">
        <f t="shared" si="372"/>
        <v/>
      </c>
      <c r="HI57" s="510" t="str">
        <f t="shared" si="373"/>
        <v/>
      </c>
      <c r="HJ57" s="517">
        <f t="shared" si="374"/>
        <v>0</v>
      </c>
      <c r="HK57" s="510" t="str">
        <f t="shared" si="180"/>
        <v/>
      </c>
      <c r="HL57" s="522" t="str">
        <f t="shared" si="375"/>
        <v/>
      </c>
      <c r="HM57" s="510" t="str">
        <f t="shared" si="181"/>
        <v/>
      </c>
      <c r="HN57" s="517">
        <f t="shared" si="182"/>
        <v>0</v>
      </c>
      <c r="HO57" s="510" t="str">
        <f t="shared" si="183"/>
        <v/>
      </c>
      <c r="HP57" s="522" t="str">
        <f t="shared" si="376"/>
        <v/>
      </c>
      <c r="HQ57" s="510" t="str">
        <f t="shared" si="184"/>
        <v/>
      </c>
      <c r="HR57" s="517">
        <f t="shared" si="185"/>
        <v>0</v>
      </c>
      <c r="HS57" s="510" t="str">
        <f t="shared" si="186"/>
        <v/>
      </c>
      <c r="HT57" s="522" t="str">
        <f t="shared" si="377"/>
        <v/>
      </c>
      <c r="HU57" s="510" t="str">
        <f t="shared" si="187"/>
        <v/>
      </c>
      <c r="HV57" s="517">
        <f t="shared" si="188"/>
        <v>0</v>
      </c>
      <c r="HW57" s="510" t="str">
        <f t="shared" si="189"/>
        <v/>
      </c>
      <c r="HX57" s="522" t="str">
        <f t="shared" si="378"/>
        <v/>
      </c>
      <c r="HY57" s="510" t="str">
        <f t="shared" si="190"/>
        <v/>
      </c>
      <c r="HZ57" s="517">
        <f t="shared" si="191"/>
        <v>0</v>
      </c>
      <c r="IA57" s="510" t="str">
        <f t="shared" si="192"/>
        <v/>
      </c>
      <c r="IB57" s="522" t="str">
        <f t="shared" si="379"/>
        <v/>
      </c>
      <c r="IC57" s="510" t="str">
        <f t="shared" si="193"/>
        <v/>
      </c>
      <c r="ID57" s="517">
        <f t="shared" si="194"/>
        <v>0</v>
      </c>
      <c r="IE57" s="510" t="str">
        <f t="shared" si="195"/>
        <v/>
      </c>
      <c r="IF57" s="522" t="str">
        <f t="shared" si="380"/>
        <v/>
      </c>
      <c r="IG57" s="510" t="str">
        <f t="shared" si="196"/>
        <v/>
      </c>
      <c r="IH57" s="517">
        <f t="shared" si="197"/>
        <v>0</v>
      </c>
      <c r="II57" s="510" t="str">
        <f t="shared" si="198"/>
        <v/>
      </c>
      <c r="IJ57" s="522" t="str">
        <f t="shared" si="381"/>
        <v/>
      </c>
      <c r="IK57" s="510" t="str">
        <f t="shared" si="199"/>
        <v/>
      </c>
      <c r="IL57" s="517">
        <f t="shared" si="200"/>
        <v>0</v>
      </c>
      <c r="IM57" s="510" t="str">
        <f t="shared" si="201"/>
        <v/>
      </c>
      <c r="IN57" s="522" t="str">
        <f t="shared" si="382"/>
        <v/>
      </c>
      <c r="IO57" s="510" t="str">
        <f t="shared" si="202"/>
        <v/>
      </c>
      <c r="IP57" s="517">
        <f t="shared" si="203"/>
        <v>0</v>
      </c>
      <c r="IQ57" s="510" t="str">
        <f t="shared" si="204"/>
        <v/>
      </c>
      <c r="IR57" s="522" t="str">
        <f t="shared" si="383"/>
        <v/>
      </c>
      <c r="IS57" s="510" t="str">
        <f t="shared" si="205"/>
        <v/>
      </c>
      <c r="IT57" s="517">
        <f t="shared" si="206"/>
        <v>0</v>
      </c>
      <c r="IU57" s="510" t="str">
        <f t="shared" si="207"/>
        <v/>
      </c>
      <c r="IV57" s="522" t="str">
        <f t="shared" si="384"/>
        <v/>
      </c>
      <c r="IW57" s="510" t="str">
        <f t="shared" si="208"/>
        <v/>
      </c>
      <c r="IX57" s="517">
        <f t="shared" si="209"/>
        <v>0</v>
      </c>
      <c r="IY57" s="510" t="str">
        <f t="shared" si="210"/>
        <v/>
      </c>
      <c r="IZ57" s="522" t="str">
        <f t="shared" si="385"/>
        <v/>
      </c>
      <c r="JA57" s="510" t="str">
        <f t="shared" si="211"/>
        <v/>
      </c>
      <c r="JB57" s="517">
        <f t="shared" si="212"/>
        <v>0</v>
      </c>
      <c r="JC57" s="510" t="str">
        <f t="shared" si="213"/>
        <v/>
      </c>
      <c r="JD57" s="522" t="str">
        <f t="shared" si="386"/>
        <v/>
      </c>
      <c r="JE57" s="510" t="str">
        <f t="shared" si="214"/>
        <v/>
      </c>
      <c r="JF57" s="517">
        <f t="shared" si="215"/>
        <v>0</v>
      </c>
      <c r="JG57" s="510" t="str">
        <f t="shared" si="216"/>
        <v/>
      </c>
      <c r="JH57" s="522" t="str">
        <f t="shared" si="387"/>
        <v/>
      </c>
      <c r="JI57" s="510" t="str">
        <f t="shared" si="217"/>
        <v/>
      </c>
      <c r="JJ57" s="517">
        <f t="shared" si="218"/>
        <v>0</v>
      </c>
      <c r="JK57" s="510" t="str">
        <f t="shared" si="219"/>
        <v/>
      </c>
      <c r="JL57" s="522" t="str">
        <f t="shared" si="388"/>
        <v/>
      </c>
      <c r="JM57" s="510" t="str">
        <f t="shared" si="220"/>
        <v/>
      </c>
      <c r="JN57" s="517">
        <f t="shared" si="221"/>
        <v>0</v>
      </c>
      <c r="JO57" s="510" t="str">
        <f t="shared" si="222"/>
        <v/>
      </c>
      <c r="JP57" s="522" t="str">
        <f t="shared" si="389"/>
        <v/>
      </c>
      <c r="JQ57" s="510" t="str">
        <f t="shared" si="223"/>
        <v/>
      </c>
      <c r="JR57" s="517">
        <f t="shared" si="224"/>
        <v>0</v>
      </c>
      <c r="JS57" s="510" t="str">
        <f t="shared" si="225"/>
        <v/>
      </c>
      <c r="JT57" s="522" t="str">
        <f t="shared" si="390"/>
        <v/>
      </c>
      <c r="JU57" s="510" t="str">
        <f t="shared" si="226"/>
        <v/>
      </c>
      <c r="JV57" s="517">
        <f t="shared" si="227"/>
        <v>0</v>
      </c>
      <c r="JW57" s="510" t="str">
        <f t="shared" si="228"/>
        <v/>
      </c>
      <c r="JX57" s="522" t="str">
        <f t="shared" si="391"/>
        <v/>
      </c>
      <c r="JY57" s="510" t="str">
        <f t="shared" si="229"/>
        <v/>
      </c>
      <c r="JZ57" s="517">
        <f t="shared" si="230"/>
        <v>0</v>
      </c>
      <c r="KA57" s="510" t="str">
        <f t="shared" si="231"/>
        <v/>
      </c>
      <c r="KB57" s="522" t="str">
        <f t="shared" si="392"/>
        <v/>
      </c>
      <c r="KC57" s="510" t="str">
        <f t="shared" si="232"/>
        <v/>
      </c>
      <c r="KD57" s="517">
        <f t="shared" si="233"/>
        <v>0</v>
      </c>
      <c r="KE57" s="510" t="str">
        <f t="shared" si="234"/>
        <v/>
      </c>
      <c r="KF57" s="522" t="str">
        <f t="shared" si="393"/>
        <v/>
      </c>
      <c r="KG57" s="510" t="str">
        <f t="shared" si="235"/>
        <v/>
      </c>
      <c r="KH57" s="517">
        <f t="shared" si="236"/>
        <v>0</v>
      </c>
      <c r="KI57" s="510" t="str">
        <f t="shared" si="237"/>
        <v/>
      </c>
      <c r="KJ57" s="522" t="str">
        <f t="shared" si="394"/>
        <v/>
      </c>
      <c r="KK57" s="510" t="str">
        <f t="shared" si="238"/>
        <v/>
      </c>
      <c r="KL57" s="517">
        <f t="shared" si="239"/>
        <v>0</v>
      </c>
      <c r="KM57" s="510" t="str">
        <f t="shared" si="240"/>
        <v/>
      </c>
      <c r="KN57" s="522" t="str">
        <f t="shared" si="395"/>
        <v/>
      </c>
      <c r="KO57" s="510" t="str">
        <f t="shared" si="241"/>
        <v/>
      </c>
      <c r="KP57" s="517">
        <f t="shared" si="242"/>
        <v>0</v>
      </c>
      <c r="KQ57" s="510" t="str">
        <f t="shared" si="243"/>
        <v/>
      </c>
      <c r="KR57" s="522" t="str">
        <f t="shared" si="396"/>
        <v/>
      </c>
      <c r="KS57" s="510" t="str">
        <f t="shared" si="244"/>
        <v/>
      </c>
      <c r="KT57" s="517">
        <f t="shared" si="245"/>
        <v>0</v>
      </c>
      <c r="KU57" s="510" t="str">
        <f t="shared" si="246"/>
        <v/>
      </c>
      <c r="KV57" s="522" t="str">
        <f t="shared" si="397"/>
        <v/>
      </c>
      <c r="KW57" s="510" t="str">
        <f t="shared" si="247"/>
        <v/>
      </c>
      <c r="KX57" s="517">
        <f t="shared" si="248"/>
        <v>0</v>
      </c>
      <c r="KY57" s="510" t="str">
        <f t="shared" si="249"/>
        <v/>
      </c>
      <c r="KZ57" s="522" t="str">
        <f t="shared" si="398"/>
        <v/>
      </c>
      <c r="LA57" s="510" t="str">
        <f t="shared" si="250"/>
        <v/>
      </c>
      <c r="LB57" s="517">
        <f t="shared" si="251"/>
        <v>0</v>
      </c>
      <c r="LC57" s="510" t="str">
        <f t="shared" si="252"/>
        <v/>
      </c>
      <c r="LD57" s="522" t="str">
        <f t="shared" si="399"/>
        <v/>
      </c>
      <c r="LE57" s="510" t="str">
        <f t="shared" si="253"/>
        <v/>
      </c>
      <c r="LF57" s="517">
        <f t="shared" si="254"/>
        <v>0</v>
      </c>
      <c r="LG57" s="510" t="str">
        <f t="shared" si="255"/>
        <v/>
      </c>
      <c r="LH57" s="522" t="str">
        <f t="shared" si="400"/>
        <v/>
      </c>
      <c r="LI57" s="510" t="str">
        <f t="shared" si="256"/>
        <v/>
      </c>
      <c r="LJ57" s="517">
        <f t="shared" si="257"/>
        <v>0</v>
      </c>
      <c r="LK57" s="510" t="str">
        <f t="shared" si="258"/>
        <v/>
      </c>
      <c r="LL57" s="522" t="str">
        <f t="shared" si="401"/>
        <v/>
      </c>
      <c r="LM57" s="510" t="str">
        <f t="shared" si="259"/>
        <v/>
      </c>
      <c r="LN57" s="517">
        <f t="shared" si="260"/>
        <v>0</v>
      </c>
      <c r="LO57" s="510" t="str">
        <f t="shared" si="261"/>
        <v/>
      </c>
      <c r="LP57" s="522" t="str">
        <f t="shared" si="402"/>
        <v/>
      </c>
      <c r="LQ57" s="510" t="str">
        <f t="shared" si="262"/>
        <v/>
      </c>
      <c r="LR57" s="517">
        <f t="shared" si="263"/>
        <v>0</v>
      </c>
      <c r="LS57" s="510" t="str">
        <f t="shared" si="264"/>
        <v/>
      </c>
      <c r="LT57" s="522" t="str">
        <f t="shared" si="403"/>
        <v/>
      </c>
      <c r="LU57" s="510" t="str">
        <f t="shared" si="265"/>
        <v/>
      </c>
      <c r="LV57" s="517">
        <f t="shared" si="266"/>
        <v>0</v>
      </c>
      <c r="LW57" s="510" t="str">
        <f t="shared" si="267"/>
        <v/>
      </c>
      <c r="LX57" s="522" t="str">
        <f t="shared" si="404"/>
        <v/>
      </c>
      <c r="LY57" s="510" t="str">
        <f t="shared" si="268"/>
        <v/>
      </c>
      <c r="LZ57" s="517">
        <f t="shared" si="269"/>
        <v>0</v>
      </c>
      <c r="MA57" s="510" t="str">
        <f t="shared" si="270"/>
        <v/>
      </c>
      <c r="MB57" s="522" t="str">
        <f t="shared" si="405"/>
        <v/>
      </c>
      <c r="MC57" s="510" t="str">
        <f t="shared" si="271"/>
        <v/>
      </c>
      <c r="MD57" s="517">
        <f t="shared" si="272"/>
        <v>0</v>
      </c>
      <c r="ME57" s="510" t="str">
        <f t="shared" si="273"/>
        <v/>
      </c>
      <c r="MF57" s="522" t="str">
        <f t="shared" si="406"/>
        <v/>
      </c>
      <c r="MG57" s="510" t="str">
        <f t="shared" si="274"/>
        <v/>
      </c>
      <c r="MH57" s="517">
        <f t="shared" si="275"/>
        <v>0</v>
      </c>
      <c r="MI57" s="510" t="str">
        <f t="shared" si="276"/>
        <v/>
      </c>
      <c r="MJ57" s="522" t="str">
        <f t="shared" si="407"/>
        <v/>
      </c>
      <c r="MK57" s="510" t="str">
        <f t="shared" si="277"/>
        <v/>
      </c>
      <c r="ML57" s="517">
        <f t="shared" si="278"/>
        <v>0</v>
      </c>
      <c r="MM57" s="510" t="str">
        <f t="shared" si="279"/>
        <v/>
      </c>
      <c r="MN57" s="522" t="str">
        <f t="shared" si="408"/>
        <v/>
      </c>
      <c r="MO57" s="510" t="str">
        <f t="shared" si="280"/>
        <v/>
      </c>
      <c r="MP57" s="517">
        <f t="shared" si="281"/>
        <v>0</v>
      </c>
      <c r="MQ57" s="510" t="str">
        <f t="shared" si="282"/>
        <v/>
      </c>
      <c r="MR57" s="522" t="str">
        <f t="shared" si="409"/>
        <v/>
      </c>
      <c r="MS57" s="510" t="str">
        <f t="shared" si="283"/>
        <v/>
      </c>
      <c r="MT57" s="517">
        <f t="shared" si="284"/>
        <v>0</v>
      </c>
      <c r="MU57" s="510" t="str">
        <f t="shared" si="285"/>
        <v/>
      </c>
      <c r="MV57" s="522" t="str">
        <f t="shared" si="410"/>
        <v/>
      </c>
      <c r="MW57" s="510" t="str">
        <f t="shared" si="286"/>
        <v/>
      </c>
      <c r="MX57" s="517">
        <f t="shared" si="287"/>
        <v>0</v>
      </c>
      <c r="MY57" s="510" t="str">
        <f t="shared" si="288"/>
        <v/>
      </c>
      <c r="MZ57" s="522" t="str">
        <f t="shared" si="411"/>
        <v/>
      </c>
      <c r="NA57" s="510" t="str">
        <f t="shared" si="289"/>
        <v/>
      </c>
      <c r="NB57" s="517">
        <f t="shared" si="290"/>
        <v>0</v>
      </c>
      <c r="NC57" s="510" t="str">
        <f t="shared" si="291"/>
        <v/>
      </c>
      <c r="ND57" s="522" t="str">
        <f t="shared" si="412"/>
        <v/>
      </c>
      <c r="NE57" s="510" t="str">
        <f t="shared" si="292"/>
        <v/>
      </c>
      <c r="NF57" s="517">
        <f t="shared" si="293"/>
        <v>0</v>
      </c>
      <c r="NG57" s="510" t="str">
        <f t="shared" si="294"/>
        <v/>
      </c>
      <c r="NH57" s="522" t="str">
        <f t="shared" si="413"/>
        <v/>
      </c>
      <c r="NI57" s="510" t="str">
        <f t="shared" si="295"/>
        <v/>
      </c>
      <c r="NJ57" s="517">
        <f t="shared" si="296"/>
        <v>0</v>
      </c>
      <c r="NK57" s="510" t="str">
        <f t="shared" si="297"/>
        <v/>
      </c>
      <c r="NL57" s="522" t="str">
        <f t="shared" si="414"/>
        <v/>
      </c>
      <c r="NM57" s="510" t="str">
        <f t="shared" si="298"/>
        <v/>
      </c>
      <c r="NN57" s="517">
        <f t="shared" si="299"/>
        <v>0</v>
      </c>
      <c r="NO57" s="510" t="str">
        <f t="shared" si="300"/>
        <v/>
      </c>
      <c r="NP57" s="522" t="str">
        <f t="shared" si="415"/>
        <v/>
      </c>
      <c r="NQ57" s="510" t="str">
        <f t="shared" si="301"/>
        <v/>
      </c>
      <c r="NR57" s="517">
        <f t="shared" si="302"/>
        <v>0</v>
      </c>
      <c r="NS57" s="510" t="str">
        <f t="shared" si="303"/>
        <v/>
      </c>
      <c r="NT57" s="522" t="str">
        <f t="shared" si="416"/>
        <v/>
      </c>
      <c r="NU57" s="510" t="str">
        <f t="shared" si="304"/>
        <v/>
      </c>
      <c r="NV57" s="517">
        <f t="shared" si="305"/>
        <v>0</v>
      </c>
      <c r="NW57" s="510" t="str">
        <f t="shared" si="306"/>
        <v/>
      </c>
      <c r="NX57" s="522" t="str">
        <f t="shared" si="417"/>
        <v/>
      </c>
      <c r="NY57" s="510" t="str">
        <f t="shared" si="307"/>
        <v/>
      </c>
      <c r="NZ57" s="517">
        <f t="shared" si="308"/>
        <v>0</v>
      </c>
      <c r="OA57" s="510" t="str">
        <f t="shared" si="309"/>
        <v/>
      </c>
      <c r="OB57" s="522" t="str">
        <f t="shared" si="418"/>
        <v/>
      </c>
      <c r="OC57" s="510" t="str">
        <f t="shared" si="310"/>
        <v/>
      </c>
      <c r="OD57" s="517">
        <f t="shared" si="311"/>
        <v>0</v>
      </c>
      <c r="OE57" s="510" t="str">
        <f t="shared" si="312"/>
        <v/>
      </c>
      <c r="OF57" s="522" t="str">
        <f t="shared" si="419"/>
        <v/>
      </c>
      <c r="OG57" s="510" t="str">
        <f t="shared" si="313"/>
        <v/>
      </c>
      <c r="OH57" s="517">
        <f t="shared" si="314"/>
        <v>0</v>
      </c>
      <c r="OI57" s="510" t="str">
        <f t="shared" si="315"/>
        <v/>
      </c>
      <c r="OJ57" s="522" t="str">
        <f t="shared" si="420"/>
        <v/>
      </c>
      <c r="OK57" s="510" t="str">
        <f t="shared" si="316"/>
        <v/>
      </c>
      <c r="OL57" s="517">
        <f t="shared" si="317"/>
        <v>0</v>
      </c>
      <c r="OM57" s="510" t="str">
        <f t="shared" si="318"/>
        <v/>
      </c>
      <c r="ON57" s="522" t="str">
        <f t="shared" si="421"/>
        <v/>
      </c>
      <c r="OO57" s="510" t="str">
        <f t="shared" si="319"/>
        <v/>
      </c>
      <c r="OP57" s="517">
        <f t="shared" si="320"/>
        <v>0</v>
      </c>
      <c r="OQ57" s="510" t="str">
        <f t="shared" si="321"/>
        <v/>
      </c>
      <c r="OR57" s="522" t="str">
        <f t="shared" si="422"/>
        <v/>
      </c>
      <c r="OS57" s="510" t="str">
        <f t="shared" si="322"/>
        <v/>
      </c>
      <c r="OT57" s="517">
        <f t="shared" si="323"/>
        <v>0</v>
      </c>
      <c r="OU57" s="510" t="str">
        <f t="shared" si="324"/>
        <v/>
      </c>
      <c r="OV57" s="522" t="str">
        <f t="shared" si="423"/>
        <v/>
      </c>
      <c r="OW57" s="510" t="str">
        <f t="shared" si="325"/>
        <v/>
      </c>
      <c r="OX57" s="517">
        <f t="shared" si="326"/>
        <v>0</v>
      </c>
      <c r="OY57" s="510" t="str">
        <f t="shared" si="327"/>
        <v/>
      </c>
      <c r="OZ57" s="522" t="str">
        <f t="shared" si="424"/>
        <v/>
      </c>
      <c r="PA57" s="510" t="str">
        <f t="shared" si="328"/>
        <v/>
      </c>
      <c r="PB57" s="517">
        <f t="shared" si="329"/>
        <v>0</v>
      </c>
      <c r="PC57" s="510" t="str">
        <f t="shared" si="330"/>
        <v/>
      </c>
      <c r="PD57" s="522" t="str">
        <f t="shared" si="425"/>
        <v/>
      </c>
      <c r="PE57" s="510" t="str">
        <f t="shared" si="331"/>
        <v/>
      </c>
      <c r="PF57" s="517">
        <f t="shared" si="332"/>
        <v>0</v>
      </c>
      <c r="PG57" s="510" t="str">
        <f t="shared" si="333"/>
        <v/>
      </c>
      <c r="PH57" s="522" t="str">
        <f t="shared" si="426"/>
        <v/>
      </c>
      <c r="PI57" s="510" t="str">
        <f t="shared" si="334"/>
        <v/>
      </c>
      <c r="PJ57" s="517">
        <f t="shared" si="335"/>
        <v>0</v>
      </c>
      <c r="PK57" s="510" t="str">
        <f t="shared" si="336"/>
        <v/>
      </c>
      <c r="PL57" s="522" t="str">
        <f t="shared" si="427"/>
        <v/>
      </c>
      <c r="PM57" s="510" t="str">
        <f t="shared" si="337"/>
        <v/>
      </c>
      <c r="PN57" s="517">
        <f t="shared" si="338"/>
        <v>0</v>
      </c>
      <c r="PO57" s="510" t="str">
        <f t="shared" si="339"/>
        <v/>
      </c>
      <c r="PP57" s="522" t="str">
        <f t="shared" si="428"/>
        <v/>
      </c>
      <c r="PQ57" s="510" t="str">
        <f t="shared" si="340"/>
        <v/>
      </c>
      <c r="PR57" s="517">
        <f t="shared" si="341"/>
        <v>0</v>
      </c>
      <c r="PS57" s="510" t="str">
        <f t="shared" si="342"/>
        <v/>
      </c>
      <c r="PT57" s="522" t="str">
        <f t="shared" si="429"/>
        <v/>
      </c>
      <c r="PU57" s="510" t="str">
        <f t="shared" si="343"/>
        <v/>
      </c>
      <c r="PV57" s="517">
        <f t="shared" si="344"/>
        <v>0</v>
      </c>
      <c r="PW57" s="510" t="str">
        <f t="shared" si="345"/>
        <v/>
      </c>
      <c r="PX57" s="522" t="str">
        <f t="shared" si="430"/>
        <v/>
      </c>
      <c r="PY57" s="510" t="str">
        <f t="shared" si="346"/>
        <v/>
      </c>
      <c r="PZ57" s="517">
        <f t="shared" si="347"/>
        <v>0</v>
      </c>
      <c r="QA57" s="510" t="str">
        <f t="shared" si="348"/>
        <v/>
      </c>
      <c r="QB57" s="522" t="str">
        <f t="shared" si="431"/>
        <v/>
      </c>
      <c r="QC57" s="510" t="str">
        <f t="shared" si="349"/>
        <v/>
      </c>
      <c r="QD57" s="517">
        <f t="shared" si="350"/>
        <v>0</v>
      </c>
      <c r="QE57" s="510" t="str">
        <f t="shared" si="351"/>
        <v/>
      </c>
      <c r="QF57" s="522" t="str">
        <f t="shared" si="432"/>
        <v/>
      </c>
      <c r="QG57" s="510" t="str">
        <f t="shared" si="352"/>
        <v/>
      </c>
      <c r="QH57" s="517">
        <f t="shared" si="353"/>
        <v>0</v>
      </c>
    </row>
    <row r="58" spans="1:450" s="3" customFormat="1" ht="15" customHeight="1" thickTop="1" thickBot="1" x14ac:dyDescent="0.35">
      <c r="A58" s="533"/>
      <c r="B58" s="338" t="str">
        <f>IF(SUM($J$67:$J$106)&lt;&gt;0,"  Continuação do cálculo:","")</f>
        <v/>
      </c>
      <c r="C58" s="534"/>
      <c r="D58" s="535"/>
      <c r="E58" s="536"/>
      <c r="F58" s="612"/>
      <c r="G58" s="613"/>
      <c r="H58" s="614"/>
      <c r="I58" s="615"/>
      <c r="J58" s="616"/>
      <c r="K58" s="617"/>
      <c r="L58" s="618"/>
      <c r="M58" s="619"/>
      <c r="N58" s="620"/>
      <c r="O58" s="619"/>
      <c r="P58" s="621"/>
      <c r="Q58" s="622"/>
      <c r="R58" s="623"/>
      <c r="S58" s="549"/>
      <c r="T58" s="550"/>
      <c r="U58" s="551"/>
      <c r="V58" s="552"/>
      <c r="W58" s="552"/>
      <c r="X58" s="552"/>
      <c r="Y58" s="553"/>
      <c r="Z58" s="554"/>
      <c r="AA58" s="554"/>
      <c r="AB58" s="553"/>
      <c r="AC58" s="555"/>
      <c r="AD58" s="555"/>
      <c r="AE58" s="556"/>
      <c r="AF58" s="557"/>
      <c r="AG58" s="565"/>
      <c r="AH58" s="558"/>
      <c r="AI58" s="544"/>
      <c r="AJ58" s="559"/>
      <c r="AK58" s="560"/>
      <c r="AL58" s="561"/>
      <c r="AM58" s="562"/>
      <c r="AN58" s="563"/>
      <c r="AO58" s="564"/>
      <c r="AP58" s="564"/>
      <c r="AR58" s="4"/>
      <c r="AS58" s="2"/>
      <c r="AT58" s="601">
        <f t="shared" si="470"/>
        <v>0</v>
      </c>
      <c r="AU58" s="243" t="str">
        <f t="shared" si="356"/>
        <v/>
      </c>
      <c r="AV58" s="92" t="str">
        <f t="shared" si="19"/>
        <v/>
      </c>
      <c r="AW58" s="92" t="str">
        <f t="shared" si="20"/>
        <v/>
      </c>
      <c r="AX58" s="92" t="str">
        <f t="shared" si="21"/>
        <v/>
      </c>
      <c r="AY58" s="532" t="str">
        <f t="shared" si="22"/>
        <v/>
      </c>
      <c r="AZ58" s="532" t="str">
        <f t="shared" si="23"/>
        <v/>
      </c>
      <c r="BA58" s="510" t="str">
        <f t="shared" si="24"/>
        <v/>
      </c>
      <c r="BB58" s="88" t="str">
        <f t="shared" si="440"/>
        <v/>
      </c>
      <c r="BD58" s="595" t="str">
        <f t="shared" si="441"/>
        <v/>
      </c>
      <c r="BE58" s="595" t="str">
        <f t="shared" si="442"/>
        <v/>
      </c>
      <c r="BF58" s="74" t="str">
        <f t="shared" si="443"/>
        <v/>
      </c>
      <c r="BG58" s="87" t="str">
        <f t="shared" si="433"/>
        <v/>
      </c>
      <c r="BH58" s="88" t="str">
        <f t="shared" si="28"/>
        <v/>
      </c>
      <c r="BI58" s="89">
        <f t="shared" si="29"/>
        <v>0</v>
      </c>
      <c r="BJ58" s="510" t="str">
        <f t="shared" si="357"/>
        <v/>
      </c>
      <c r="BK58" s="532">
        <f t="shared" si="30"/>
        <v>0</v>
      </c>
      <c r="BL58" s="91">
        <f t="shared" si="108"/>
        <v>0</v>
      </c>
      <c r="BM58" s="91" t="str">
        <f t="shared" si="31"/>
        <v/>
      </c>
      <c r="BN58" s="91" t="str">
        <f t="shared" si="32"/>
        <v/>
      </c>
      <c r="BO58" s="91" t="str">
        <f t="shared" si="33"/>
        <v/>
      </c>
      <c r="BP58" s="91" t="str">
        <f t="shared" si="34"/>
        <v/>
      </c>
      <c r="BQ58" s="91" t="str">
        <f t="shared" si="35"/>
        <v/>
      </c>
      <c r="BR58" s="91" t="str">
        <f t="shared" si="36"/>
        <v/>
      </c>
      <c r="BS58" s="91" t="str">
        <f t="shared" si="37"/>
        <v/>
      </c>
      <c r="BT58" s="91" t="str">
        <f t="shared" si="38"/>
        <v/>
      </c>
      <c r="BU58" s="91" t="str">
        <f t="shared" si="39"/>
        <v/>
      </c>
      <c r="BV58" s="91" t="str">
        <f t="shared" si="40"/>
        <v/>
      </c>
      <c r="BW58" s="91" t="str">
        <f t="shared" si="41"/>
        <v/>
      </c>
      <c r="BX58" s="91" t="str">
        <f t="shared" si="42"/>
        <v/>
      </c>
      <c r="BY58" s="91" t="str">
        <f t="shared" si="43"/>
        <v/>
      </c>
      <c r="BZ58" s="91" t="str">
        <f t="shared" si="44"/>
        <v/>
      </c>
      <c r="CA58" s="91" t="str">
        <f t="shared" si="45"/>
        <v/>
      </c>
      <c r="CB58" s="91" t="str">
        <f t="shared" si="46"/>
        <v/>
      </c>
      <c r="CC58" s="91" t="str">
        <f t="shared" si="47"/>
        <v/>
      </c>
      <c r="CD58" s="91" t="str">
        <f t="shared" si="48"/>
        <v/>
      </c>
      <c r="CE58" s="91" t="str">
        <f t="shared" si="49"/>
        <v/>
      </c>
      <c r="CF58" s="91" t="str">
        <f t="shared" si="50"/>
        <v/>
      </c>
      <c r="CG58" s="91" t="str">
        <f t="shared" si="109"/>
        <v/>
      </c>
      <c r="CH58" s="91" t="str">
        <f t="shared" si="110"/>
        <v/>
      </c>
      <c r="CI58" s="91" t="str">
        <f t="shared" si="111"/>
        <v/>
      </c>
      <c r="CJ58" s="91" t="str">
        <f t="shared" si="112"/>
        <v/>
      </c>
      <c r="CK58" s="91" t="str">
        <f t="shared" si="113"/>
        <v/>
      </c>
      <c r="CL58" s="91" t="str">
        <f t="shared" si="114"/>
        <v/>
      </c>
      <c r="CM58" s="91" t="str">
        <f t="shared" si="115"/>
        <v/>
      </c>
      <c r="CN58" s="91" t="str">
        <f t="shared" si="116"/>
        <v/>
      </c>
      <c r="CO58" s="91" t="str">
        <f t="shared" si="117"/>
        <v/>
      </c>
      <c r="CP58" s="91" t="str">
        <f t="shared" si="118"/>
        <v/>
      </c>
      <c r="CQ58" s="91" t="str">
        <f t="shared" si="119"/>
        <v/>
      </c>
      <c r="CR58" s="91" t="str">
        <f t="shared" si="120"/>
        <v/>
      </c>
      <c r="CS58" s="91" t="str">
        <f t="shared" si="121"/>
        <v/>
      </c>
      <c r="CT58" s="91" t="str">
        <f t="shared" si="122"/>
        <v/>
      </c>
      <c r="CU58" s="91" t="str">
        <f t="shared" si="123"/>
        <v/>
      </c>
      <c r="CV58" s="91" t="str">
        <f t="shared" si="124"/>
        <v/>
      </c>
      <c r="CW58" s="91" t="str">
        <f t="shared" si="125"/>
        <v/>
      </c>
      <c r="CX58" s="91" t="str">
        <f t="shared" si="126"/>
        <v/>
      </c>
      <c r="CY58" s="91" t="str">
        <f t="shared" si="127"/>
        <v/>
      </c>
      <c r="CZ58" s="91" t="str">
        <f t="shared" si="128"/>
        <v/>
      </c>
      <c r="DA58" s="91" t="str">
        <f t="shared" si="129"/>
        <v/>
      </c>
      <c r="DB58" s="91" t="str">
        <f t="shared" si="130"/>
        <v/>
      </c>
      <c r="DC58" s="91" t="str">
        <f t="shared" si="131"/>
        <v/>
      </c>
      <c r="DD58" s="91" t="str">
        <f t="shared" si="132"/>
        <v/>
      </c>
      <c r="DE58" s="91" t="str">
        <f t="shared" si="133"/>
        <v/>
      </c>
      <c r="DF58" s="91" t="str">
        <f t="shared" si="134"/>
        <v/>
      </c>
      <c r="DG58" s="91" t="str">
        <f t="shared" si="135"/>
        <v/>
      </c>
      <c r="DH58" s="91" t="str">
        <f t="shared" si="136"/>
        <v/>
      </c>
      <c r="DI58" s="91" t="str">
        <f t="shared" si="137"/>
        <v/>
      </c>
      <c r="DJ58" s="91" t="str">
        <f t="shared" si="138"/>
        <v/>
      </c>
      <c r="DK58" s="91" t="str">
        <f t="shared" si="139"/>
        <v/>
      </c>
      <c r="DL58" s="91" t="str">
        <f t="shared" si="140"/>
        <v/>
      </c>
      <c r="DM58" s="91" t="str">
        <f t="shared" si="141"/>
        <v/>
      </c>
      <c r="DN58" s="91" t="str">
        <f t="shared" si="142"/>
        <v/>
      </c>
      <c r="DO58" s="91" t="str">
        <f t="shared" si="143"/>
        <v/>
      </c>
      <c r="DP58" s="91" t="str">
        <f t="shared" si="144"/>
        <v/>
      </c>
      <c r="DQ58" s="91" t="str">
        <f t="shared" si="145"/>
        <v/>
      </c>
      <c r="DR58" s="91" t="str">
        <f t="shared" si="146"/>
        <v/>
      </c>
      <c r="DS58" s="91" t="str">
        <f t="shared" si="147"/>
        <v/>
      </c>
      <c r="DT58" s="91" t="str">
        <f t="shared" si="148"/>
        <v/>
      </c>
      <c r="DU58" s="236" t="str">
        <f t="shared" si="471"/>
        <v/>
      </c>
      <c r="DV58" s="660" t="str">
        <f t="shared" si="472"/>
        <v>0</v>
      </c>
      <c r="DW58" s="659">
        <f t="shared" si="151"/>
        <v>0</v>
      </c>
      <c r="DX58" s="663" t="str">
        <f t="shared" si="473"/>
        <v>NA</v>
      </c>
      <c r="DY58" s="236" t="str">
        <f t="shared" si="359"/>
        <v/>
      </c>
      <c r="DZ58" s="236" t="str">
        <f t="shared" si="360"/>
        <v/>
      </c>
      <c r="EA58" s="659" t="str">
        <f t="shared" si="467"/>
        <v/>
      </c>
      <c r="EB58" s="594">
        <v>32</v>
      </c>
      <c r="EC58" s="816" t="str">
        <f t="shared" si="361"/>
        <v/>
      </c>
      <c r="ED58" s="817" t="str">
        <f t="shared" si="362"/>
        <v/>
      </c>
      <c r="EE58" s="818" t="str">
        <f t="shared" si="153"/>
        <v/>
      </c>
      <c r="EF58" s="819" t="str">
        <f t="shared" si="51"/>
        <v/>
      </c>
      <c r="EG58" s="595" t="str">
        <f t="shared" si="154"/>
        <v/>
      </c>
      <c r="EH58" s="595" t="str">
        <f t="shared" si="155"/>
        <v/>
      </c>
      <c r="EI58" s="651" t="str">
        <f t="shared" si="363"/>
        <v/>
      </c>
      <c r="EJ58" s="528" t="str">
        <f t="shared" si="156"/>
        <v/>
      </c>
      <c r="EK58" s="236" t="str">
        <f t="shared" si="364"/>
        <v/>
      </c>
      <c r="EL58" s="528" t="str">
        <f t="shared" si="157"/>
        <v/>
      </c>
      <c r="EM58" s="771" t="str">
        <f t="shared" si="444"/>
        <v/>
      </c>
      <c r="EN58" s="90" t="str">
        <f t="shared" si="445"/>
        <v/>
      </c>
      <c r="EO58" s="90" t="str">
        <f t="shared" si="446"/>
        <v/>
      </c>
      <c r="EP58" s="90" t="str">
        <f t="shared" si="447"/>
        <v/>
      </c>
      <c r="EQ58" s="90" t="str">
        <f t="shared" si="448"/>
        <v/>
      </c>
      <c r="ER58" s="90" t="str">
        <f t="shared" si="449"/>
        <v/>
      </c>
      <c r="ES58" s="90" t="str">
        <f t="shared" si="450"/>
        <v/>
      </c>
      <c r="ET58" s="90" t="str">
        <f t="shared" si="451"/>
        <v/>
      </c>
      <c r="EU58" s="90" t="str">
        <f t="shared" si="452"/>
        <v/>
      </c>
      <c r="EV58" s="90" t="str">
        <f t="shared" si="453"/>
        <v/>
      </c>
      <c r="EW58" s="90" t="str">
        <f t="shared" si="454"/>
        <v/>
      </c>
      <c r="EX58" s="90" t="str">
        <f t="shared" si="455"/>
        <v/>
      </c>
      <c r="EY58" s="90" t="str">
        <f t="shared" si="456"/>
        <v/>
      </c>
      <c r="EZ58" s="90" t="str">
        <f t="shared" si="457"/>
        <v/>
      </c>
      <c r="FA58" s="90" t="str">
        <f t="shared" si="458"/>
        <v/>
      </c>
      <c r="FB58" s="90" t="str">
        <f t="shared" si="459"/>
        <v/>
      </c>
      <c r="FC58" s="90" t="str">
        <f t="shared" si="460"/>
        <v/>
      </c>
      <c r="FD58" s="90" t="str">
        <f t="shared" si="461"/>
        <v/>
      </c>
      <c r="FE58" s="90" t="str">
        <f t="shared" si="462"/>
        <v/>
      </c>
      <c r="FF58" s="90" t="str">
        <f t="shared" si="463"/>
        <v/>
      </c>
      <c r="FG58" s="90" t="str">
        <f t="shared" si="52"/>
        <v/>
      </c>
      <c r="FH58" s="90" t="str">
        <f t="shared" si="53"/>
        <v/>
      </c>
      <c r="FI58" s="90" t="str">
        <f t="shared" si="54"/>
        <v/>
      </c>
      <c r="FJ58" s="90" t="str">
        <f t="shared" si="55"/>
        <v/>
      </c>
      <c r="FK58" s="90" t="str">
        <f t="shared" si="56"/>
        <v/>
      </c>
      <c r="FL58" s="90" t="str">
        <f t="shared" si="57"/>
        <v/>
      </c>
      <c r="FM58" s="90" t="str">
        <f t="shared" si="58"/>
        <v/>
      </c>
      <c r="FN58" s="90" t="str">
        <f t="shared" si="59"/>
        <v/>
      </c>
      <c r="FO58" s="90" t="str">
        <f t="shared" si="60"/>
        <v/>
      </c>
      <c r="FP58" s="90" t="str">
        <f t="shared" si="61"/>
        <v/>
      </c>
      <c r="FQ58" s="90" t="str">
        <f t="shared" si="62"/>
        <v/>
      </c>
      <c r="FR58" s="90" t="str">
        <f t="shared" si="63"/>
        <v/>
      </c>
      <c r="FS58" s="90" t="str">
        <f t="shared" si="64"/>
        <v/>
      </c>
      <c r="FT58" s="90" t="str">
        <f t="shared" si="65"/>
        <v/>
      </c>
      <c r="FU58" s="90" t="str">
        <f t="shared" si="66"/>
        <v/>
      </c>
      <c r="FV58" s="90" t="str">
        <f t="shared" si="67"/>
        <v/>
      </c>
      <c r="FW58" s="90" t="str">
        <f t="shared" si="68"/>
        <v/>
      </c>
      <c r="FX58" s="90" t="str">
        <f t="shared" si="69"/>
        <v/>
      </c>
      <c r="FY58" s="90" t="str">
        <f t="shared" si="70"/>
        <v/>
      </c>
      <c r="FZ58" s="90" t="str">
        <f t="shared" si="71"/>
        <v/>
      </c>
      <c r="GA58" s="90" t="str">
        <f t="shared" si="72"/>
        <v/>
      </c>
      <c r="GB58" s="90" t="str">
        <f t="shared" si="73"/>
        <v/>
      </c>
      <c r="GC58" s="90" t="str">
        <f t="shared" si="74"/>
        <v/>
      </c>
      <c r="GD58" s="90" t="str">
        <f t="shared" si="75"/>
        <v/>
      </c>
      <c r="GE58" s="90" t="str">
        <f t="shared" si="76"/>
        <v/>
      </c>
      <c r="GF58" s="90" t="str">
        <f t="shared" si="77"/>
        <v/>
      </c>
      <c r="GG58" s="90" t="str">
        <f t="shared" si="78"/>
        <v/>
      </c>
      <c r="GH58" s="90" t="str">
        <f t="shared" si="79"/>
        <v/>
      </c>
      <c r="GI58" s="90" t="str">
        <f t="shared" si="80"/>
        <v/>
      </c>
      <c r="GJ58" s="90" t="str">
        <f t="shared" si="81"/>
        <v/>
      </c>
      <c r="GK58" s="90" t="str">
        <f t="shared" si="82"/>
        <v/>
      </c>
      <c r="GL58" s="90" t="str">
        <f t="shared" si="83"/>
        <v/>
      </c>
      <c r="GM58" s="90" t="str">
        <f t="shared" si="84"/>
        <v/>
      </c>
      <c r="GN58" s="90" t="str">
        <f t="shared" si="85"/>
        <v/>
      </c>
      <c r="GO58" s="90" t="str">
        <f t="shared" si="86"/>
        <v/>
      </c>
      <c r="GP58" s="90" t="str">
        <f t="shared" si="87"/>
        <v/>
      </c>
      <c r="GQ58" s="90" t="str">
        <f t="shared" si="88"/>
        <v/>
      </c>
      <c r="GR58" s="90" t="str">
        <f t="shared" si="89"/>
        <v/>
      </c>
      <c r="GS58" s="90" t="str">
        <f t="shared" si="90"/>
        <v/>
      </c>
      <c r="GT58" s="90" t="str">
        <f t="shared" si="91"/>
        <v/>
      </c>
      <c r="GU58" s="594">
        <v>32</v>
      </c>
      <c r="GV58" s="137" t="str">
        <f t="shared" si="435"/>
        <v/>
      </c>
      <c r="GW58" s="138" t="str">
        <f t="shared" si="436"/>
        <v/>
      </c>
      <c r="GX58" s="81" t="str">
        <f t="shared" si="438"/>
        <v/>
      </c>
      <c r="GY58" s="138" t="str">
        <f t="shared" si="439"/>
        <v/>
      </c>
      <c r="GZ58" s="15">
        <f t="shared" si="369"/>
        <v>0</v>
      </c>
      <c r="HA58" s="81" t="str">
        <f t="shared" si="370"/>
        <v/>
      </c>
      <c r="HB58" s="127" t="str">
        <f t="shared" si="437"/>
        <v/>
      </c>
      <c r="HC58" s="15">
        <f t="shared" si="178"/>
        <v>0</v>
      </c>
      <c r="HD58" s="582">
        <f t="shared" si="468"/>
        <v>0</v>
      </c>
      <c r="HE58" s="580">
        <f t="shared" si="474"/>
        <v>0</v>
      </c>
      <c r="HF58" s="567">
        <f t="shared" si="469"/>
        <v>0</v>
      </c>
      <c r="HG58" s="16">
        <f t="shared" si="179"/>
        <v>0</v>
      </c>
      <c r="HH58" s="17" t="str">
        <f t="shared" si="372"/>
        <v/>
      </c>
      <c r="HI58" s="510" t="str">
        <f t="shared" si="373"/>
        <v/>
      </c>
      <c r="HJ58" s="517">
        <f t="shared" si="374"/>
        <v>0</v>
      </c>
      <c r="HK58" s="510" t="str">
        <f t="shared" si="180"/>
        <v/>
      </c>
      <c r="HL58" s="522" t="str">
        <f t="shared" si="375"/>
        <v/>
      </c>
      <c r="HM58" s="510" t="str">
        <f t="shared" si="181"/>
        <v/>
      </c>
      <c r="HN58" s="517">
        <f t="shared" si="182"/>
        <v>0</v>
      </c>
      <c r="HO58" s="510" t="str">
        <f t="shared" si="183"/>
        <v/>
      </c>
      <c r="HP58" s="522" t="str">
        <f t="shared" si="376"/>
        <v/>
      </c>
      <c r="HQ58" s="510" t="str">
        <f t="shared" si="184"/>
        <v/>
      </c>
      <c r="HR58" s="517">
        <f t="shared" si="185"/>
        <v>0</v>
      </c>
      <c r="HS58" s="510" t="str">
        <f t="shared" si="186"/>
        <v/>
      </c>
      <c r="HT58" s="522" t="str">
        <f t="shared" si="377"/>
        <v/>
      </c>
      <c r="HU58" s="510" t="str">
        <f t="shared" si="187"/>
        <v/>
      </c>
      <c r="HV58" s="517">
        <f t="shared" si="188"/>
        <v>0</v>
      </c>
      <c r="HW58" s="510" t="str">
        <f t="shared" si="189"/>
        <v/>
      </c>
      <c r="HX58" s="522" t="str">
        <f t="shared" si="378"/>
        <v/>
      </c>
      <c r="HY58" s="510" t="str">
        <f t="shared" si="190"/>
        <v/>
      </c>
      <c r="HZ58" s="517">
        <f t="shared" si="191"/>
        <v>0</v>
      </c>
      <c r="IA58" s="510" t="str">
        <f t="shared" si="192"/>
        <v/>
      </c>
      <c r="IB58" s="522" t="str">
        <f t="shared" si="379"/>
        <v/>
      </c>
      <c r="IC58" s="510" t="str">
        <f t="shared" si="193"/>
        <v/>
      </c>
      <c r="ID58" s="517">
        <f t="shared" si="194"/>
        <v>0</v>
      </c>
      <c r="IE58" s="510" t="str">
        <f t="shared" si="195"/>
        <v/>
      </c>
      <c r="IF58" s="522" t="str">
        <f t="shared" si="380"/>
        <v/>
      </c>
      <c r="IG58" s="510" t="str">
        <f t="shared" si="196"/>
        <v/>
      </c>
      <c r="IH58" s="517">
        <f t="shared" si="197"/>
        <v>0</v>
      </c>
      <c r="II58" s="510" t="str">
        <f t="shared" si="198"/>
        <v/>
      </c>
      <c r="IJ58" s="522" t="str">
        <f t="shared" si="381"/>
        <v/>
      </c>
      <c r="IK58" s="510" t="str">
        <f t="shared" si="199"/>
        <v/>
      </c>
      <c r="IL58" s="517">
        <f t="shared" si="200"/>
        <v>0</v>
      </c>
      <c r="IM58" s="510" t="str">
        <f t="shared" si="201"/>
        <v/>
      </c>
      <c r="IN58" s="522" t="str">
        <f t="shared" si="382"/>
        <v/>
      </c>
      <c r="IO58" s="510" t="str">
        <f t="shared" si="202"/>
        <v/>
      </c>
      <c r="IP58" s="517">
        <f t="shared" si="203"/>
        <v>0</v>
      </c>
      <c r="IQ58" s="510" t="str">
        <f t="shared" si="204"/>
        <v/>
      </c>
      <c r="IR58" s="522" t="str">
        <f t="shared" si="383"/>
        <v/>
      </c>
      <c r="IS58" s="510" t="str">
        <f t="shared" si="205"/>
        <v/>
      </c>
      <c r="IT58" s="517">
        <f t="shared" si="206"/>
        <v>0</v>
      </c>
      <c r="IU58" s="510" t="str">
        <f t="shared" si="207"/>
        <v/>
      </c>
      <c r="IV58" s="522" t="str">
        <f t="shared" si="384"/>
        <v/>
      </c>
      <c r="IW58" s="510" t="str">
        <f t="shared" si="208"/>
        <v/>
      </c>
      <c r="IX58" s="517">
        <f t="shared" si="209"/>
        <v>0</v>
      </c>
      <c r="IY58" s="510" t="str">
        <f t="shared" si="210"/>
        <v/>
      </c>
      <c r="IZ58" s="522" t="str">
        <f t="shared" si="385"/>
        <v/>
      </c>
      <c r="JA58" s="510" t="str">
        <f t="shared" si="211"/>
        <v/>
      </c>
      <c r="JB58" s="517">
        <f t="shared" si="212"/>
        <v>0</v>
      </c>
      <c r="JC58" s="510" t="str">
        <f t="shared" si="213"/>
        <v/>
      </c>
      <c r="JD58" s="522" t="str">
        <f t="shared" si="386"/>
        <v/>
      </c>
      <c r="JE58" s="510" t="str">
        <f t="shared" si="214"/>
        <v/>
      </c>
      <c r="JF58" s="517">
        <f t="shared" si="215"/>
        <v>0</v>
      </c>
      <c r="JG58" s="510" t="str">
        <f t="shared" si="216"/>
        <v/>
      </c>
      <c r="JH58" s="522" t="str">
        <f t="shared" si="387"/>
        <v/>
      </c>
      <c r="JI58" s="510" t="str">
        <f t="shared" si="217"/>
        <v/>
      </c>
      <c r="JJ58" s="517">
        <f t="shared" si="218"/>
        <v>0</v>
      </c>
      <c r="JK58" s="510" t="str">
        <f t="shared" si="219"/>
        <v/>
      </c>
      <c r="JL58" s="522" t="str">
        <f t="shared" si="388"/>
        <v/>
      </c>
      <c r="JM58" s="510" t="str">
        <f t="shared" si="220"/>
        <v/>
      </c>
      <c r="JN58" s="517">
        <f t="shared" si="221"/>
        <v>0</v>
      </c>
      <c r="JO58" s="510" t="str">
        <f t="shared" si="222"/>
        <v/>
      </c>
      <c r="JP58" s="522" t="str">
        <f t="shared" si="389"/>
        <v/>
      </c>
      <c r="JQ58" s="510" t="str">
        <f t="shared" si="223"/>
        <v/>
      </c>
      <c r="JR58" s="517">
        <f t="shared" si="224"/>
        <v>0</v>
      </c>
      <c r="JS58" s="510" t="str">
        <f t="shared" si="225"/>
        <v/>
      </c>
      <c r="JT58" s="522" t="str">
        <f t="shared" si="390"/>
        <v/>
      </c>
      <c r="JU58" s="510" t="str">
        <f t="shared" si="226"/>
        <v/>
      </c>
      <c r="JV58" s="517">
        <f t="shared" si="227"/>
        <v>0</v>
      </c>
      <c r="JW58" s="510" t="str">
        <f t="shared" si="228"/>
        <v/>
      </c>
      <c r="JX58" s="522" t="str">
        <f t="shared" si="391"/>
        <v/>
      </c>
      <c r="JY58" s="510" t="str">
        <f t="shared" si="229"/>
        <v/>
      </c>
      <c r="JZ58" s="517">
        <f t="shared" si="230"/>
        <v>0</v>
      </c>
      <c r="KA58" s="510" t="str">
        <f t="shared" si="231"/>
        <v/>
      </c>
      <c r="KB58" s="522" t="str">
        <f t="shared" si="392"/>
        <v/>
      </c>
      <c r="KC58" s="510" t="str">
        <f t="shared" si="232"/>
        <v/>
      </c>
      <c r="KD58" s="517">
        <f t="shared" si="233"/>
        <v>0</v>
      </c>
      <c r="KE58" s="510" t="str">
        <f t="shared" si="234"/>
        <v/>
      </c>
      <c r="KF58" s="522" t="str">
        <f t="shared" si="393"/>
        <v/>
      </c>
      <c r="KG58" s="510" t="str">
        <f t="shared" si="235"/>
        <v/>
      </c>
      <c r="KH58" s="517">
        <f t="shared" si="236"/>
        <v>0</v>
      </c>
      <c r="KI58" s="510" t="str">
        <f t="shared" si="237"/>
        <v/>
      </c>
      <c r="KJ58" s="522" t="str">
        <f t="shared" si="394"/>
        <v/>
      </c>
      <c r="KK58" s="510" t="str">
        <f t="shared" si="238"/>
        <v/>
      </c>
      <c r="KL58" s="517">
        <f t="shared" si="239"/>
        <v>0</v>
      </c>
      <c r="KM58" s="510" t="str">
        <f t="shared" si="240"/>
        <v/>
      </c>
      <c r="KN58" s="522" t="str">
        <f t="shared" si="395"/>
        <v/>
      </c>
      <c r="KO58" s="510" t="str">
        <f t="shared" si="241"/>
        <v/>
      </c>
      <c r="KP58" s="517">
        <f t="shared" si="242"/>
        <v>0</v>
      </c>
      <c r="KQ58" s="510" t="str">
        <f t="shared" si="243"/>
        <v/>
      </c>
      <c r="KR58" s="522" t="str">
        <f t="shared" si="396"/>
        <v/>
      </c>
      <c r="KS58" s="510" t="str">
        <f t="shared" si="244"/>
        <v/>
      </c>
      <c r="KT58" s="517">
        <f t="shared" si="245"/>
        <v>0</v>
      </c>
      <c r="KU58" s="510" t="str">
        <f t="shared" si="246"/>
        <v/>
      </c>
      <c r="KV58" s="522" t="str">
        <f t="shared" si="397"/>
        <v/>
      </c>
      <c r="KW58" s="510" t="str">
        <f t="shared" si="247"/>
        <v/>
      </c>
      <c r="KX58" s="517">
        <f t="shared" si="248"/>
        <v>0</v>
      </c>
      <c r="KY58" s="510" t="str">
        <f t="shared" si="249"/>
        <v/>
      </c>
      <c r="KZ58" s="522" t="str">
        <f t="shared" si="398"/>
        <v/>
      </c>
      <c r="LA58" s="510" t="str">
        <f t="shared" si="250"/>
        <v/>
      </c>
      <c r="LB58" s="517">
        <f t="shared" si="251"/>
        <v>0</v>
      </c>
      <c r="LC58" s="510" t="str">
        <f t="shared" si="252"/>
        <v/>
      </c>
      <c r="LD58" s="522" t="str">
        <f t="shared" si="399"/>
        <v/>
      </c>
      <c r="LE58" s="510" t="str">
        <f t="shared" si="253"/>
        <v/>
      </c>
      <c r="LF58" s="517">
        <f t="shared" si="254"/>
        <v>0</v>
      </c>
      <c r="LG58" s="510" t="str">
        <f t="shared" si="255"/>
        <v/>
      </c>
      <c r="LH58" s="522" t="str">
        <f t="shared" si="400"/>
        <v/>
      </c>
      <c r="LI58" s="510" t="str">
        <f t="shared" si="256"/>
        <v/>
      </c>
      <c r="LJ58" s="517">
        <f t="shared" si="257"/>
        <v>0</v>
      </c>
      <c r="LK58" s="510" t="str">
        <f t="shared" si="258"/>
        <v/>
      </c>
      <c r="LL58" s="522" t="str">
        <f t="shared" si="401"/>
        <v/>
      </c>
      <c r="LM58" s="510" t="str">
        <f t="shared" si="259"/>
        <v/>
      </c>
      <c r="LN58" s="517">
        <f t="shared" si="260"/>
        <v>0</v>
      </c>
      <c r="LO58" s="510" t="str">
        <f t="shared" si="261"/>
        <v/>
      </c>
      <c r="LP58" s="522" t="str">
        <f t="shared" si="402"/>
        <v/>
      </c>
      <c r="LQ58" s="510" t="str">
        <f t="shared" si="262"/>
        <v/>
      </c>
      <c r="LR58" s="517">
        <f t="shared" si="263"/>
        <v>0</v>
      </c>
      <c r="LS58" s="510" t="str">
        <f t="shared" si="264"/>
        <v/>
      </c>
      <c r="LT58" s="522" t="str">
        <f t="shared" si="403"/>
        <v/>
      </c>
      <c r="LU58" s="510" t="str">
        <f t="shared" si="265"/>
        <v/>
      </c>
      <c r="LV58" s="517">
        <f t="shared" si="266"/>
        <v>0</v>
      </c>
      <c r="LW58" s="510" t="str">
        <f t="shared" si="267"/>
        <v/>
      </c>
      <c r="LX58" s="522" t="str">
        <f t="shared" si="404"/>
        <v/>
      </c>
      <c r="LY58" s="510" t="str">
        <f t="shared" si="268"/>
        <v/>
      </c>
      <c r="LZ58" s="517">
        <f t="shared" si="269"/>
        <v>0</v>
      </c>
      <c r="MA58" s="510" t="str">
        <f t="shared" si="270"/>
        <v/>
      </c>
      <c r="MB58" s="522" t="str">
        <f t="shared" si="405"/>
        <v/>
      </c>
      <c r="MC58" s="510" t="str">
        <f t="shared" si="271"/>
        <v/>
      </c>
      <c r="MD58" s="517">
        <f t="shared" si="272"/>
        <v>0</v>
      </c>
      <c r="ME58" s="510" t="str">
        <f t="shared" si="273"/>
        <v/>
      </c>
      <c r="MF58" s="522" t="str">
        <f t="shared" si="406"/>
        <v/>
      </c>
      <c r="MG58" s="510" t="str">
        <f t="shared" si="274"/>
        <v/>
      </c>
      <c r="MH58" s="517">
        <f t="shared" si="275"/>
        <v>0</v>
      </c>
      <c r="MI58" s="510" t="str">
        <f t="shared" si="276"/>
        <v/>
      </c>
      <c r="MJ58" s="522" t="str">
        <f t="shared" si="407"/>
        <v/>
      </c>
      <c r="MK58" s="510" t="str">
        <f t="shared" si="277"/>
        <v/>
      </c>
      <c r="ML58" s="517">
        <f t="shared" si="278"/>
        <v>0</v>
      </c>
      <c r="MM58" s="510" t="str">
        <f t="shared" si="279"/>
        <v/>
      </c>
      <c r="MN58" s="522" t="str">
        <f t="shared" si="408"/>
        <v/>
      </c>
      <c r="MO58" s="510" t="str">
        <f t="shared" si="280"/>
        <v/>
      </c>
      <c r="MP58" s="517">
        <f t="shared" si="281"/>
        <v>0</v>
      </c>
      <c r="MQ58" s="510" t="str">
        <f t="shared" si="282"/>
        <v/>
      </c>
      <c r="MR58" s="522" t="str">
        <f t="shared" si="409"/>
        <v/>
      </c>
      <c r="MS58" s="510" t="str">
        <f t="shared" si="283"/>
        <v/>
      </c>
      <c r="MT58" s="517">
        <f t="shared" si="284"/>
        <v>0</v>
      </c>
      <c r="MU58" s="510" t="str">
        <f t="shared" si="285"/>
        <v/>
      </c>
      <c r="MV58" s="522" t="str">
        <f t="shared" si="410"/>
        <v/>
      </c>
      <c r="MW58" s="510" t="str">
        <f t="shared" si="286"/>
        <v/>
      </c>
      <c r="MX58" s="517">
        <f t="shared" si="287"/>
        <v>0</v>
      </c>
      <c r="MY58" s="510" t="str">
        <f t="shared" si="288"/>
        <v/>
      </c>
      <c r="MZ58" s="522" t="str">
        <f t="shared" si="411"/>
        <v/>
      </c>
      <c r="NA58" s="510" t="str">
        <f t="shared" si="289"/>
        <v/>
      </c>
      <c r="NB58" s="517">
        <f t="shared" si="290"/>
        <v>0</v>
      </c>
      <c r="NC58" s="510" t="str">
        <f t="shared" si="291"/>
        <v/>
      </c>
      <c r="ND58" s="522" t="str">
        <f t="shared" si="412"/>
        <v/>
      </c>
      <c r="NE58" s="510" t="str">
        <f t="shared" si="292"/>
        <v/>
      </c>
      <c r="NF58" s="517">
        <f t="shared" si="293"/>
        <v>0</v>
      </c>
      <c r="NG58" s="510" t="str">
        <f t="shared" si="294"/>
        <v/>
      </c>
      <c r="NH58" s="522" t="str">
        <f t="shared" si="413"/>
        <v/>
      </c>
      <c r="NI58" s="510" t="str">
        <f t="shared" si="295"/>
        <v/>
      </c>
      <c r="NJ58" s="517">
        <f t="shared" si="296"/>
        <v>0</v>
      </c>
      <c r="NK58" s="510" t="str">
        <f t="shared" si="297"/>
        <v/>
      </c>
      <c r="NL58" s="522" t="str">
        <f t="shared" si="414"/>
        <v/>
      </c>
      <c r="NM58" s="510" t="str">
        <f t="shared" si="298"/>
        <v/>
      </c>
      <c r="NN58" s="517">
        <f t="shared" si="299"/>
        <v>0</v>
      </c>
      <c r="NO58" s="510" t="str">
        <f t="shared" si="300"/>
        <v/>
      </c>
      <c r="NP58" s="522" t="str">
        <f t="shared" si="415"/>
        <v/>
      </c>
      <c r="NQ58" s="510" t="str">
        <f t="shared" si="301"/>
        <v/>
      </c>
      <c r="NR58" s="517">
        <f t="shared" si="302"/>
        <v>0</v>
      </c>
      <c r="NS58" s="510" t="str">
        <f t="shared" si="303"/>
        <v/>
      </c>
      <c r="NT58" s="522" t="str">
        <f t="shared" si="416"/>
        <v/>
      </c>
      <c r="NU58" s="510" t="str">
        <f t="shared" si="304"/>
        <v/>
      </c>
      <c r="NV58" s="517">
        <f t="shared" si="305"/>
        <v>0</v>
      </c>
      <c r="NW58" s="510" t="str">
        <f t="shared" si="306"/>
        <v/>
      </c>
      <c r="NX58" s="522" t="str">
        <f t="shared" si="417"/>
        <v/>
      </c>
      <c r="NY58" s="510" t="str">
        <f t="shared" si="307"/>
        <v/>
      </c>
      <c r="NZ58" s="517">
        <f t="shared" si="308"/>
        <v>0</v>
      </c>
      <c r="OA58" s="510" t="str">
        <f t="shared" si="309"/>
        <v/>
      </c>
      <c r="OB58" s="522" t="str">
        <f t="shared" si="418"/>
        <v/>
      </c>
      <c r="OC58" s="510" t="str">
        <f t="shared" si="310"/>
        <v/>
      </c>
      <c r="OD58" s="517">
        <f t="shared" si="311"/>
        <v>0</v>
      </c>
      <c r="OE58" s="510" t="str">
        <f t="shared" si="312"/>
        <v/>
      </c>
      <c r="OF58" s="522" t="str">
        <f t="shared" si="419"/>
        <v/>
      </c>
      <c r="OG58" s="510" t="str">
        <f t="shared" si="313"/>
        <v/>
      </c>
      <c r="OH58" s="517">
        <f t="shared" si="314"/>
        <v>0</v>
      </c>
      <c r="OI58" s="510" t="str">
        <f t="shared" si="315"/>
        <v/>
      </c>
      <c r="OJ58" s="522" t="str">
        <f t="shared" si="420"/>
        <v/>
      </c>
      <c r="OK58" s="510" t="str">
        <f t="shared" si="316"/>
        <v/>
      </c>
      <c r="OL58" s="517">
        <f t="shared" si="317"/>
        <v>0</v>
      </c>
      <c r="OM58" s="510" t="str">
        <f t="shared" si="318"/>
        <v/>
      </c>
      <c r="ON58" s="522" t="str">
        <f t="shared" si="421"/>
        <v/>
      </c>
      <c r="OO58" s="510" t="str">
        <f t="shared" si="319"/>
        <v/>
      </c>
      <c r="OP58" s="517">
        <f t="shared" si="320"/>
        <v>0</v>
      </c>
      <c r="OQ58" s="510" t="str">
        <f t="shared" si="321"/>
        <v/>
      </c>
      <c r="OR58" s="522" t="str">
        <f t="shared" si="422"/>
        <v/>
      </c>
      <c r="OS58" s="510" t="str">
        <f t="shared" si="322"/>
        <v/>
      </c>
      <c r="OT58" s="517">
        <f t="shared" si="323"/>
        <v>0</v>
      </c>
      <c r="OU58" s="510" t="str">
        <f t="shared" si="324"/>
        <v/>
      </c>
      <c r="OV58" s="522" t="str">
        <f t="shared" si="423"/>
        <v/>
      </c>
      <c r="OW58" s="510" t="str">
        <f t="shared" si="325"/>
        <v/>
      </c>
      <c r="OX58" s="517">
        <f t="shared" si="326"/>
        <v>0</v>
      </c>
      <c r="OY58" s="510" t="str">
        <f t="shared" si="327"/>
        <v/>
      </c>
      <c r="OZ58" s="522" t="str">
        <f t="shared" si="424"/>
        <v/>
      </c>
      <c r="PA58" s="510" t="str">
        <f t="shared" si="328"/>
        <v/>
      </c>
      <c r="PB58" s="517">
        <f t="shared" si="329"/>
        <v>0</v>
      </c>
      <c r="PC58" s="510" t="str">
        <f t="shared" si="330"/>
        <v/>
      </c>
      <c r="PD58" s="522" t="str">
        <f t="shared" si="425"/>
        <v/>
      </c>
      <c r="PE58" s="510" t="str">
        <f t="shared" si="331"/>
        <v/>
      </c>
      <c r="PF58" s="517">
        <f t="shared" si="332"/>
        <v>0</v>
      </c>
      <c r="PG58" s="510" t="str">
        <f t="shared" si="333"/>
        <v/>
      </c>
      <c r="PH58" s="522" t="str">
        <f t="shared" si="426"/>
        <v/>
      </c>
      <c r="PI58" s="510" t="str">
        <f t="shared" si="334"/>
        <v/>
      </c>
      <c r="PJ58" s="517">
        <f t="shared" si="335"/>
        <v>0</v>
      </c>
      <c r="PK58" s="510" t="str">
        <f t="shared" si="336"/>
        <v/>
      </c>
      <c r="PL58" s="522" t="str">
        <f t="shared" si="427"/>
        <v/>
      </c>
      <c r="PM58" s="510" t="str">
        <f t="shared" si="337"/>
        <v/>
      </c>
      <c r="PN58" s="517">
        <f t="shared" si="338"/>
        <v>0</v>
      </c>
      <c r="PO58" s="510" t="str">
        <f t="shared" si="339"/>
        <v/>
      </c>
      <c r="PP58" s="522" t="str">
        <f t="shared" si="428"/>
        <v/>
      </c>
      <c r="PQ58" s="510" t="str">
        <f t="shared" si="340"/>
        <v/>
      </c>
      <c r="PR58" s="517">
        <f t="shared" si="341"/>
        <v>0</v>
      </c>
      <c r="PS58" s="510" t="str">
        <f t="shared" si="342"/>
        <v/>
      </c>
      <c r="PT58" s="522" t="str">
        <f t="shared" si="429"/>
        <v/>
      </c>
      <c r="PU58" s="510" t="str">
        <f t="shared" si="343"/>
        <v/>
      </c>
      <c r="PV58" s="517">
        <f t="shared" si="344"/>
        <v>0</v>
      </c>
      <c r="PW58" s="510" t="str">
        <f t="shared" si="345"/>
        <v/>
      </c>
      <c r="PX58" s="522" t="str">
        <f t="shared" si="430"/>
        <v/>
      </c>
      <c r="PY58" s="510" t="str">
        <f t="shared" si="346"/>
        <v/>
      </c>
      <c r="PZ58" s="517">
        <f t="shared" si="347"/>
        <v>0</v>
      </c>
      <c r="QA58" s="510" t="str">
        <f t="shared" si="348"/>
        <v/>
      </c>
      <c r="QB58" s="522" t="str">
        <f t="shared" si="431"/>
        <v/>
      </c>
      <c r="QC58" s="510" t="str">
        <f t="shared" si="349"/>
        <v/>
      </c>
      <c r="QD58" s="517">
        <f t="shared" si="350"/>
        <v>0</v>
      </c>
      <c r="QE58" s="510" t="str">
        <f t="shared" si="351"/>
        <v/>
      </c>
      <c r="QF58" s="522" t="str">
        <f t="shared" si="432"/>
        <v/>
      </c>
      <c r="QG58" s="510" t="str">
        <f t="shared" si="352"/>
        <v/>
      </c>
      <c r="QH58" s="517">
        <f t="shared" si="353"/>
        <v>0</v>
      </c>
    </row>
    <row r="59" spans="1:450" s="3" customFormat="1" ht="18.45" thickTop="1" thickBot="1" x14ac:dyDescent="0.35">
      <c r="B59" s="1247" t="s">
        <v>453</v>
      </c>
      <c r="C59" s="1248"/>
      <c r="D59" s="1248"/>
      <c r="E59" s="1248"/>
      <c r="F59" s="1248"/>
      <c r="G59" s="1248"/>
      <c r="H59" s="1248"/>
      <c r="I59" s="1248"/>
      <c r="J59" s="1248"/>
      <c r="K59" s="1248"/>
      <c r="L59" s="1248"/>
      <c r="M59" s="1248"/>
      <c r="N59" s="1248"/>
      <c r="O59" s="1248"/>
      <c r="P59" s="1248"/>
      <c r="Q59" s="1248"/>
      <c r="R59" s="1249"/>
      <c r="S59" s="1228" t="str">
        <f>S2</f>
        <v>R. I. Armada</v>
      </c>
      <c r="T59" s="1228"/>
      <c r="U59" s="1229"/>
      <c r="Y59" s="43" t="s">
        <v>0</v>
      </c>
      <c r="Z59" s="308"/>
      <c r="AA59" s="308"/>
      <c r="AB59" s="1242" t="str">
        <f>IF(AB2=0,"",AB2)</f>
        <v/>
      </c>
      <c r="AC59" s="1242"/>
      <c r="AE59" s="43" t="s">
        <v>1</v>
      </c>
      <c r="AF59" s="1242" t="str">
        <f>IF(AF2=0,"",AF2)</f>
        <v/>
      </c>
      <c r="AG59" s="1242"/>
      <c r="AH59" s="1242"/>
      <c r="AI59" s="1242"/>
      <c r="AJ59" s="1250"/>
      <c r="AK59" s="1250"/>
      <c r="AL59" s="1250"/>
      <c r="AM59" s="1250"/>
      <c r="AN59" s="43"/>
      <c r="AO59" s="43" t="s">
        <v>2</v>
      </c>
      <c r="AP59" s="1251" t="str">
        <f>IF(AP2=0,"",AP2)</f>
        <v/>
      </c>
      <c r="AQ59" s="1251"/>
      <c r="AR59" s="1251"/>
      <c r="AS59" s="2"/>
      <c r="AT59" s="601">
        <f t="shared" si="470"/>
        <v>0</v>
      </c>
      <c r="AU59" s="243" t="str">
        <f t="shared" si="356"/>
        <v/>
      </c>
      <c r="AV59" s="92" t="str">
        <f t="shared" ref="AV59:AV86" si="475">IF(BG59&lt;&gt;"",BG59,IF(MAX(AW59:AZ59)=0,"",MAX(AW59:AZ59)))</f>
        <v/>
      </c>
      <c r="AW59" s="92" t="str">
        <f t="shared" ref="AW59:AW86" si="476">IF($BD59="","",IF($BD59=$BE$27,$BB$27,IF($BD59=$BE$28,$BB$28,IF($BD59=$BE$29,$BB$29,IF($BD59=$BE$30,$BB$30,IF($BD59=$BE$31,$BB$31,IF($BD59=$BE$32,$BB$32,IF($BD59=$BE$33,$BB$33,IF($BD59=$BE$34,$BB$34,IF($BD59=$BE$35,$BB$35,IF($BD59=$BE$36,$BB$36,IF($BD59=$BE$37,$BB$37,IF($BD59=$BE$38,$BB$38,IF($BD59=$BE$39,$BB$39,IF($BD59=$BE$40,$BB$40,IF($BD59=$BE$41,$BB$41,IF($BD59=$BE$42,$BB$42,IF($BD59=$BE$43,$BB$43,IF($BD59=$BE$44,$BB$44,IF($BD59=$BE$45,$BB$45,IF($BD59=$BE$46,$BB$46,IF($BD59=$BE$47,$BB$47,IF($BD59=$BE$48,$BB$48,IF($BD59=$BE$49,$BB$49,IF($BD59=$BE$50,$BB$50,IF($BD59=$BE$51,$BB$51,IF($BD59=$BE$52,$BB$52,IF($BD59=$BE$53,$BB$53,IF($BD59=$BE$54,$BB$54,IF($BD59=$BE$55,$BB$55,IF($BD59=$BE$56,$BB$56,IF($BD59=$BE$57,$BB$57,IF($BD59=$BE$58,$BB$58,IF($BD59=$BE$59,$BB$59,IF($BD59=$BE$60,$BB$60,IF($BD59=$BE$61,$BB$61,IF($BD59=$BE$62,$BB$62,IF($BD59=$BE$63,$BB$63,IF($BD59=$BE$64,$BB$64,IF($BD59=$BE$65,$BB$65,IF($BD59=$BE$66,$BB$66,"")))))))))))))))))))))))))))))))))))))))))</f>
        <v/>
      </c>
      <c r="AX59" s="92" t="str">
        <f t="shared" ref="AX59:AX86" si="477">IF($BD59="","",IF($BD59=$BE$67,$BB$67,IF($BD59=$BE$68,$BB$68,IF($BD59=$BE$69,$BB$69,IF($BD59=$BE$70,$BB$70,IF($BD59=$BE$71,$BB$71,IF($BD59=$BE$72,$BB$72,IF($BD59=$BE$73,$BB$73,IF($BD59=$BE$74,$BB$74,IF($BD59=$BE$75,$BB$75,IF($BD59=$BE$76,$BB$76,IF($BD59=$BE$77,$BB$77,IF($BD59=$BE$78,$BB$78,IF($BD59=$BE$79,$BB$79,IF($BD59=$BE$80,$BB$80,IF($BD59=$BE$81,$BB$81,IF($BD59=$BE$82,$BB$82,IF($BD59=$BE$83,$BB$83,IF($BD59=$BE$84,$BB$84,IF($BD59=$BE$85,$BB$85,IF($BD59=$BE$86,$BB$86,"")))))))))))))))))))))</f>
        <v/>
      </c>
      <c r="AY59" s="532" t="str">
        <f t="shared" ref="AY59:AY86" si="478">IF(BA59="","",LOOKUP(BA59,$GU$27:$GU$86,$BG$27:$BG$86))</f>
        <v/>
      </c>
      <c r="AZ59" s="532" t="str">
        <f t="shared" ref="AZ59:AZ86" si="479">IF($AZ$25="","",IF(BD59=$AZ$26,LOOKUP($AZ$25,$GU$27:$GU$86,$BG$27:$BG$86),""))</f>
        <v/>
      </c>
      <c r="BA59" s="510" t="str">
        <f t="shared" ref="BA59:BA86" si="480">IF(OR($BD59="",COUNTIF($BD$27:$BD$86,$BD59)=0),"",MATCH($BD59,$BD$27:$BD$86,0))</f>
        <v/>
      </c>
      <c r="BB59" s="88" t="str">
        <f t="shared" si="440"/>
        <v/>
      </c>
      <c r="BD59" s="595" t="str">
        <f t="shared" si="441"/>
        <v/>
      </c>
      <c r="BE59" s="595" t="str">
        <f t="shared" si="442"/>
        <v/>
      </c>
      <c r="BF59" s="74" t="str">
        <f t="shared" si="443"/>
        <v/>
      </c>
      <c r="BG59" s="87" t="str">
        <f t="shared" si="433"/>
        <v/>
      </c>
      <c r="BH59" s="88" t="str">
        <f t="shared" ref="BH59:BH86" si="481">IF(OR($BE59="",$BI59="",$BI59=0),"",$BI59+$AT$21*$HD123/$BE$11)</f>
        <v/>
      </c>
      <c r="BI59" s="89">
        <f t="shared" ref="BI59:BI86" si="482">IF($GN186="Crítico",$R$11,IF(BL59&gt;0,BL59,0))</f>
        <v>0</v>
      </c>
      <c r="BJ59" s="510" t="str">
        <f t="shared" si="357"/>
        <v/>
      </c>
      <c r="BK59" s="532">
        <f t="shared" ref="BK59:BK86" si="483">IF(BJ59="",0,LOOKUP(BJ59,$GU$27:$GU$86,$BG$27:$BG$86))</f>
        <v>0</v>
      </c>
      <c r="BL59" s="91">
        <f t="shared" si="108"/>
        <v>0</v>
      </c>
      <c r="BM59" s="91" t="str">
        <f t="shared" si="31"/>
        <v/>
      </c>
      <c r="BN59" s="91" t="str">
        <f t="shared" si="32"/>
        <v/>
      </c>
      <c r="BO59" s="91" t="str">
        <f t="shared" si="33"/>
        <v/>
      </c>
      <c r="BP59" s="91" t="str">
        <f t="shared" si="34"/>
        <v/>
      </c>
      <c r="BQ59" s="91" t="str">
        <f t="shared" si="35"/>
        <v/>
      </c>
      <c r="BR59" s="91" t="str">
        <f t="shared" si="36"/>
        <v/>
      </c>
      <c r="BS59" s="91" t="str">
        <f t="shared" si="37"/>
        <v/>
      </c>
      <c r="BT59" s="91" t="str">
        <f t="shared" si="38"/>
        <v/>
      </c>
      <c r="BU59" s="91" t="str">
        <f t="shared" si="39"/>
        <v/>
      </c>
      <c r="BV59" s="91" t="str">
        <f t="shared" si="40"/>
        <v/>
      </c>
      <c r="BW59" s="91" t="str">
        <f t="shared" si="41"/>
        <v/>
      </c>
      <c r="BX59" s="91" t="str">
        <f t="shared" si="42"/>
        <v/>
      </c>
      <c r="BY59" s="91" t="str">
        <f t="shared" si="43"/>
        <v/>
      </c>
      <c r="BZ59" s="91" t="str">
        <f t="shared" si="44"/>
        <v/>
      </c>
      <c r="CA59" s="91" t="str">
        <f t="shared" si="45"/>
        <v/>
      </c>
      <c r="CB59" s="91" t="str">
        <f t="shared" si="46"/>
        <v/>
      </c>
      <c r="CC59" s="91" t="str">
        <f t="shared" si="47"/>
        <v/>
      </c>
      <c r="CD59" s="91" t="str">
        <f t="shared" si="48"/>
        <v/>
      </c>
      <c r="CE59" s="91" t="str">
        <f t="shared" si="49"/>
        <v/>
      </c>
      <c r="CF59" s="91" t="str">
        <f t="shared" ref="CF59:CF86" si="484">IF($BE59="","",IF($BE59=$BD$46,$BG$46,""))</f>
        <v/>
      </c>
      <c r="CG59" s="91" t="str">
        <f t="shared" si="109"/>
        <v/>
      </c>
      <c r="CH59" s="91" t="str">
        <f t="shared" si="110"/>
        <v/>
      </c>
      <c r="CI59" s="91" t="str">
        <f t="shared" si="111"/>
        <v/>
      </c>
      <c r="CJ59" s="91" t="str">
        <f t="shared" si="112"/>
        <v/>
      </c>
      <c r="CK59" s="91" t="str">
        <f t="shared" si="113"/>
        <v/>
      </c>
      <c r="CL59" s="91" t="str">
        <f t="shared" si="114"/>
        <v/>
      </c>
      <c r="CM59" s="91" t="str">
        <f t="shared" si="115"/>
        <v/>
      </c>
      <c r="CN59" s="91" t="str">
        <f t="shared" si="116"/>
        <v/>
      </c>
      <c r="CO59" s="91" t="str">
        <f t="shared" si="117"/>
        <v/>
      </c>
      <c r="CP59" s="91" t="str">
        <f t="shared" si="118"/>
        <v/>
      </c>
      <c r="CQ59" s="91" t="str">
        <f t="shared" si="119"/>
        <v/>
      </c>
      <c r="CR59" s="91" t="str">
        <f t="shared" si="120"/>
        <v/>
      </c>
      <c r="CS59" s="91" t="str">
        <f t="shared" si="121"/>
        <v/>
      </c>
      <c r="CT59" s="91" t="str">
        <f t="shared" si="122"/>
        <v/>
      </c>
      <c r="CU59" s="91" t="str">
        <f t="shared" si="123"/>
        <v/>
      </c>
      <c r="CV59" s="91" t="str">
        <f t="shared" si="124"/>
        <v/>
      </c>
      <c r="CW59" s="91" t="str">
        <f t="shared" si="125"/>
        <v/>
      </c>
      <c r="CX59" s="91" t="str">
        <f t="shared" si="126"/>
        <v/>
      </c>
      <c r="CY59" s="91" t="str">
        <f t="shared" si="127"/>
        <v/>
      </c>
      <c r="CZ59" s="91" t="str">
        <f t="shared" si="128"/>
        <v/>
      </c>
      <c r="DA59" s="91" t="str">
        <f t="shared" si="129"/>
        <v/>
      </c>
      <c r="DB59" s="91" t="str">
        <f t="shared" si="130"/>
        <v/>
      </c>
      <c r="DC59" s="91" t="str">
        <f t="shared" si="131"/>
        <v/>
      </c>
      <c r="DD59" s="91" t="str">
        <f t="shared" si="132"/>
        <v/>
      </c>
      <c r="DE59" s="91" t="str">
        <f t="shared" si="133"/>
        <v/>
      </c>
      <c r="DF59" s="91" t="str">
        <f t="shared" si="134"/>
        <v/>
      </c>
      <c r="DG59" s="91" t="str">
        <f t="shared" si="135"/>
        <v/>
      </c>
      <c r="DH59" s="91" t="str">
        <f t="shared" si="136"/>
        <v/>
      </c>
      <c r="DI59" s="91" t="str">
        <f t="shared" si="137"/>
        <v/>
      </c>
      <c r="DJ59" s="91" t="str">
        <f t="shared" si="138"/>
        <v/>
      </c>
      <c r="DK59" s="91" t="str">
        <f t="shared" si="139"/>
        <v/>
      </c>
      <c r="DL59" s="91" t="str">
        <f t="shared" si="140"/>
        <v/>
      </c>
      <c r="DM59" s="91" t="str">
        <f t="shared" si="141"/>
        <v/>
      </c>
      <c r="DN59" s="91" t="str">
        <f t="shared" si="142"/>
        <v/>
      </c>
      <c r="DO59" s="91" t="str">
        <f t="shared" si="143"/>
        <v/>
      </c>
      <c r="DP59" s="91" t="str">
        <f t="shared" si="144"/>
        <v/>
      </c>
      <c r="DQ59" s="91" t="str">
        <f t="shared" si="145"/>
        <v/>
      </c>
      <c r="DR59" s="91" t="str">
        <f t="shared" si="146"/>
        <v/>
      </c>
      <c r="DS59" s="91" t="str">
        <f t="shared" si="147"/>
        <v/>
      </c>
      <c r="DT59" s="91" t="str">
        <f t="shared" si="148"/>
        <v/>
      </c>
      <c r="DU59" s="236" t="str">
        <f t="shared" si="471"/>
        <v/>
      </c>
      <c r="DV59" s="660" t="str">
        <f t="shared" si="472"/>
        <v>0</v>
      </c>
      <c r="DW59" s="659">
        <f t="shared" si="151"/>
        <v>0</v>
      </c>
      <c r="DX59" s="663" t="str">
        <f t="shared" si="473"/>
        <v>NA</v>
      </c>
      <c r="DY59" s="236" t="str">
        <f t="shared" si="359"/>
        <v/>
      </c>
      <c r="DZ59" s="236" t="str">
        <f t="shared" si="360"/>
        <v/>
      </c>
      <c r="EA59" s="659" t="str">
        <f t="shared" si="467"/>
        <v/>
      </c>
      <c r="EB59" s="594">
        <v>33</v>
      </c>
      <c r="EC59" s="816" t="str">
        <f t="shared" si="361"/>
        <v/>
      </c>
      <c r="ED59" s="817" t="str">
        <f t="shared" si="362"/>
        <v/>
      </c>
      <c r="EE59" s="818" t="str">
        <f t="shared" si="153"/>
        <v/>
      </c>
      <c r="EF59" s="819" t="str">
        <f t="shared" ref="EF59:EF86" si="485">IF(EM59="","",COUNTIF($EM$17:$GT$17,EM59))</f>
        <v/>
      </c>
      <c r="EG59" s="595" t="str">
        <f t="shared" si="154"/>
        <v/>
      </c>
      <c r="EH59" s="595" t="str">
        <f t="shared" si="155"/>
        <v/>
      </c>
      <c r="EI59" s="651" t="str">
        <f t="shared" si="363"/>
        <v/>
      </c>
      <c r="EJ59" s="528" t="str">
        <f t="shared" si="156"/>
        <v/>
      </c>
      <c r="EK59" s="236" t="str">
        <f t="shared" si="364"/>
        <v/>
      </c>
      <c r="EL59" s="528" t="str">
        <f t="shared" si="157"/>
        <v/>
      </c>
      <c r="EM59" s="771" t="str">
        <f t="shared" si="444"/>
        <v/>
      </c>
      <c r="EN59" s="90" t="str">
        <f t="shared" si="445"/>
        <v/>
      </c>
      <c r="EO59" s="90" t="str">
        <f t="shared" si="446"/>
        <v/>
      </c>
      <c r="EP59" s="90" t="str">
        <f t="shared" si="447"/>
        <v/>
      </c>
      <c r="EQ59" s="90" t="str">
        <f t="shared" si="448"/>
        <v/>
      </c>
      <c r="ER59" s="90" t="str">
        <f t="shared" si="449"/>
        <v/>
      </c>
      <c r="ES59" s="90" t="str">
        <f t="shared" si="450"/>
        <v/>
      </c>
      <c r="ET59" s="90" t="str">
        <f t="shared" si="451"/>
        <v/>
      </c>
      <c r="EU59" s="90" t="str">
        <f t="shared" si="452"/>
        <v/>
      </c>
      <c r="EV59" s="90" t="str">
        <f t="shared" si="453"/>
        <v/>
      </c>
      <c r="EW59" s="90" t="str">
        <f t="shared" si="454"/>
        <v/>
      </c>
      <c r="EX59" s="90" t="str">
        <f t="shared" si="455"/>
        <v/>
      </c>
      <c r="EY59" s="90" t="str">
        <f t="shared" si="456"/>
        <v/>
      </c>
      <c r="EZ59" s="90" t="str">
        <f t="shared" si="457"/>
        <v/>
      </c>
      <c r="FA59" s="90" t="str">
        <f t="shared" si="458"/>
        <v/>
      </c>
      <c r="FB59" s="90" t="str">
        <f t="shared" si="459"/>
        <v/>
      </c>
      <c r="FC59" s="90" t="str">
        <f t="shared" si="460"/>
        <v/>
      </c>
      <c r="FD59" s="90" t="str">
        <f t="shared" si="461"/>
        <v/>
      </c>
      <c r="FE59" s="90" t="str">
        <f t="shared" si="462"/>
        <v/>
      </c>
      <c r="FF59" s="90" t="str">
        <f t="shared" si="463"/>
        <v/>
      </c>
      <c r="FG59" s="90" t="str">
        <f t="shared" ref="FG59:FG86" si="486">IF(KF59=0,"",KF59)</f>
        <v/>
      </c>
      <c r="FH59" s="90" t="str">
        <f t="shared" ref="FH59:FH86" si="487">IF(KJ59=0,"",KJ59)</f>
        <v/>
      </c>
      <c r="FI59" s="90" t="str">
        <f t="shared" ref="FI59:FI86" si="488">IF(KN59=0,"",KN59)</f>
        <v/>
      </c>
      <c r="FJ59" s="90" t="str">
        <f t="shared" ref="FJ59:FJ86" si="489">IF(KR59=0,"",KR59)</f>
        <v/>
      </c>
      <c r="FK59" s="90" t="str">
        <f t="shared" ref="FK59:FK86" si="490">IF(KV59=0,"",KV59)</f>
        <v/>
      </c>
      <c r="FL59" s="90" t="str">
        <f t="shared" ref="FL59:FL86" si="491">IF(KZ59=0,"",KZ59)</f>
        <v/>
      </c>
      <c r="FM59" s="90" t="str">
        <f t="shared" ref="FM59:FM86" si="492">IF(LD59=0,"",LD59)</f>
        <v/>
      </c>
      <c r="FN59" s="90" t="str">
        <f t="shared" ref="FN59:FN86" si="493">IF(LH59=0,"",LH59)</f>
        <v/>
      </c>
      <c r="FO59" s="90" t="str">
        <f t="shared" ref="FO59:FO86" si="494">IF(LL59=0,"",LL59)</f>
        <v/>
      </c>
      <c r="FP59" s="90" t="str">
        <f t="shared" ref="FP59:FP86" si="495">IF(LP59=0,"",LP59)</f>
        <v/>
      </c>
      <c r="FQ59" s="90" t="str">
        <f t="shared" ref="FQ59:FQ86" si="496">IF(LT59=0,"",LT59)</f>
        <v/>
      </c>
      <c r="FR59" s="90" t="str">
        <f t="shared" ref="FR59:FR86" si="497">IF(LX59=0,"",LX59)</f>
        <v/>
      </c>
      <c r="FS59" s="90" t="str">
        <f t="shared" ref="FS59:FS86" si="498">IF(MB59=0,"",MB59)</f>
        <v/>
      </c>
      <c r="FT59" s="90" t="str">
        <f t="shared" ref="FT59:FT86" si="499">IF(MF59=0,"",MF59)</f>
        <v/>
      </c>
      <c r="FU59" s="90" t="str">
        <f t="shared" ref="FU59:FU86" si="500">IF(MJ59=0,"",MJ59)</f>
        <v/>
      </c>
      <c r="FV59" s="90" t="str">
        <f t="shared" ref="FV59:FV86" si="501">IF(MN59=0,"",MN59)</f>
        <v/>
      </c>
      <c r="FW59" s="90" t="str">
        <f t="shared" ref="FW59:FW86" si="502">IF(MR59=0,"",MR59)</f>
        <v/>
      </c>
      <c r="FX59" s="90" t="str">
        <f t="shared" ref="FX59:FX86" si="503">IF(MV59=0,"",MV59)</f>
        <v/>
      </c>
      <c r="FY59" s="90" t="str">
        <f t="shared" ref="FY59:FY86" si="504">IF(MZ59=0,"",MZ59)</f>
        <v/>
      </c>
      <c r="FZ59" s="90" t="str">
        <f t="shared" ref="FZ59:FZ86" si="505">IF(ND59=0,"",ND59)</f>
        <v/>
      </c>
      <c r="GA59" s="90" t="str">
        <f t="shared" ref="GA59:GA86" si="506">IF(NH59=0,"",NH59)</f>
        <v/>
      </c>
      <c r="GB59" s="90" t="str">
        <f t="shared" ref="GB59:GB86" si="507">IF(NL59=0,"",NL59)</f>
        <v/>
      </c>
      <c r="GC59" s="90" t="str">
        <f t="shared" ref="GC59:GC86" si="508">IF(NP59=0,"",NP59)</f>
        <v/>
      </c>
      <c r="GD59" s="90" t="str">
        <f t="shared" ref="GD59:GD86" si="509">IF(NT59=0,"",NT59)</f>
        <v/>
      </c>
      <c r="GE59" s="90" t="str">
        <f t="shared" ref="GE59:GE86" si="510">IF(NX59=0,"",NX59)</f>
        <v/>
      </c>
      <c r="GF59" s="90" t="str">
        <f t="shared" ref="GF59:GF86" si="511">IF(OB59=0,"",OB59)</f>
        <v/>
      </c>
      <c r="GG59" s="90" t="str">
        <f t="shared" ref="GG59:GG86" si="512">IF(OF59=0,"",OF59)</f>
        <v/>
      </c>
      <c r="GH59" s="90" t="str">
        <f t="shared" ref="GH59:GH86" si="513">IF(OJ59=0,"",OJ59)</f>
        <v/>
      </c>
      <c r="GI59" s="90" t="str">
        <f t="shared" ref="GI59:GI86" si="514">IF(ON59=0,"",ON59)</f>
        <v/>
      </c>
      <c r="GJ59" s="90" t="str">
        <f t="shared" ref="GJ59:GJ86" si="515">IF(OR59=0,"",OR59)</f>
        <v/>
      </c>
      <c r="GK59" s="90" t="str">
        <f t="shared" ref="GK59:GK86" si="516">IF(OV59=0,"",OV59)</f>
        <v/>
      </c>
      <c r="GL59" s="90" t="str">
        <f t="shared" ref="GL59:GL86" si="517">IF(OZ59=0,"",OZ59)</f>
        <v/>
      </c>
      <c r="GM59" s="90" t="str">
        <f t="shared" ref="GM59:GM86" si="518">IF(PD59=0,"",PD59)</f>
        <v/>
      </c>
      <c r="GN59" s="90" t="str">
        <f t="shared" ref="GN59:GN86" si="519">IF(PH59=0,"",PH59)</f>
        <v/>
      </c>
      <c r="GO59" s="90" t="str">
        <f t="shared" ref="GO59:GO86" si="520">IF(PL59=0,"",PL59)</f>
        <v/>
      </c>
      <c r="GP59" s="90" t="str">
        <f t="shared" ref="GP59:GP86" si="521">IF(PP59=0,"",PP59)</f>
        <v/>
      </c>
      <c r="GQ59" s="90" t="str">
        <f t="shared" ref="GQ59:GQ86" si="522">IF(PT59=0,"",PT59)</f>
        <v/>
      </c>
      <c r="GR59" s="90" t="str">
        <f t="shared" ref="GR59:GR86" si="523">IF(PX59=0,"",PX59)</f>
        <v/>
      </c>
      <c r="GS59" s="90" t="str">
        <f t="shared" ref="GS59:GS86" si="524">IF(QB59=0,"",QB59)</f>
        <v/>
      </c>
      <c r="GT59" s="90" t="str">
        <f t="shared" ref="GT59:GT86" si="525">IF(QF59=0,"",QF59)</f>
        <v/>
      </c>
      <c r="GU59" s="594">
        <v>33</v>
      </c>
      <c r="GV59" s="137" t="str">
        <f t="shared" si="435"/>
        <v/>
      </c>
      <c r="GW59" s="138" t="str">
        <f t="shared" si="436"/>
        <v/>
      </c>
      <c r="GX59" s="81" t="str">
        <f t="shared" si="438"/>
        <v/>
      </c>
      <c r="GY59" s="138" t="str">
        <f t="shared" si="439"/>
        <v/>
      </c>
      <c r="GZ59" s="15">
        <f t="shared" si="369"/>
        <v>0</v>
      </c>
      <c r="HA59" s="81" t="str">
        <f t="shared" si="370"/>
        <v/>
      </c>
      <c r="HB59" s="127" t="str">
        <f t="shared" si="437"/>
        <v/>
      </c>
      <c r="HC59" s="15">
        <f t="shared" si="178"/>
        <v>0</v>
      </c>
      <c r="HD59" s="582">
        <f t="shared" si="468"/>
        <v>0</v>
      </c>
      <c r="HE59" s="580">
        <f t="shared" si="474"/>
        <v>0</v>
      </c>
      <c r="HF59" s="567">
        <f t="shared" si="469"/>
        <v>0</v>
      </c>
      <c r="HG59" s="16">
        <f t="shared" si="179"/>
        <v>0</v>
      </c>
      <c r="HH59" s="17" t="str">
        <f t="shared" si="372"/>
        <v/>
      </c>
      <c r="HI59" s="510" t="str">
        <f t="shared" si="373"/>
        <v/>
      </c>
      <c r="HJ59" s="517">
        <f t="shared" si="374"/>
        <v>0</v>
      </c>
      <c r="HK59" s="510" t="str">
        <f t="shared" si="180"/>
        <v/>
      </c>
      <c r="HL59" s="522" t="str">
        <f t="shared" si="375"/>
        <v/>
      </c>
      <c r="HM59" s="510" t="str">
        <f t="shared" si="181"/>
        <v/>
      </c>
      <c r="HN59" s="517">
        <f t="shared" si="182"/>
        <v>0</v>
      </c>
      <c r="HO59" s="510" t="str">
        <f t="shared" si="183"/>
        <v/>
      </c>
      <c r="HP59" s="522" t="str">
        <f t="shared" si="376"/>
        <v/>
      </c>
      <c r="HQ59" s="510" t="str">
        <f t="shared" si="184"/>
        <v/>
      </c>
      <c r="HR59" s="517">
        <f t="shared" si="185"/>
        <v>0</v>
      </c>
      <c r="HS59" s="510" t="str">
        <f t="shared" si="186"/>
        <v/>
      </c>
      <c r="HT59" s="522" t="str">
        <f t="shared" si="377"/>
        <v/>
      </c>
      <c r="HU59" s="510" t="str">
        <f t="shared" si="187"/>
        <v/>
      </c>
      <c r="HV59" s="517">
        <f t="shared" si="188"/>
        <v>0</v>
      </c>
      <c r="HW59" s="510" t="str">
        <f t="shared" si="189"/>
        <v/>
      </c>
      <c r="HX59" s="522" t="str">
        <f t="shared" si="378"/>
        <v/>
      </c>
      <c r="HY59" s="510" t="str">
        <f t="shared" si="190"/>
        <v/>
      </c>
      <c r="HZ59" s="517">
        <f t="shared" si="191"/>
        <v>0</v>
      </c>
      <c r="IA59" s="510" t="str">
        <f t="shared" si="192"/>
        <v/>
      </c>
      <c r="IB59" s="522" t="str">
        <f t="shared" si="379"/>
        <v/>
      </c>
      <c r="IC59" s="510" t="str">
        <f t="shared" si="193"/>
        <v/>
      </c>
      <c r="ID59" s="517">
        <f t="shared" si="194"/>
        <v>0</v>
      </c>
      <c r="IE59" s="510" t="str">
        <f t="shared" si="195"/>
        <v/>
      </c>
      <c r="IF59" s="522" t="str">
        <f t="shared" si="380"/>
        <v/>
      </c>
      <c r="IG59" s="510" t="str">
        <f t="shared" si="196"/>
        <v/>
      </c>
      <c r="IH59" s="517">
        <f t="shared" si="197"/>
        <v>0</v>
      </c>
      <c r="II59" s="510" t="str">
        <f t="shared" si="198"/>
        <v/>
      </c>
      <c r="IJ59" s="522" t="str">
        <f t="shared" si="381"/>
        <v/>
      </c>
      <c r="IK59" s="510" t="str">
        <f t="shared" si="199"/>
        <v/>
      </c>
      <c r="IL59" s="517">
        <f t="shared" si="200"/>
        <v>0</v>
      </c>
      <c r="IM59" s="510" t="str">
        <f t="shared" si="201"/>
        <v/>
      </c>
      <c r="IN59" s="522" t="str">
        <f t="shared" si="382"/>
        <v/>
      </c>
      <c r="IO59" s="510" t="str">
        <f t="shared" si="202"/>
        <v/>
      </c>
      <c r="IP59" s="517">
        <f t="shared" si="203"/>
        <v>0</v>
      </c>
      <c r="IQ59" s="510" t="str">
        <f t="shared" si="204"/>
        <v/>
      </c>
      <c r="IR59" s="522" t="str">
        <f t="shared" si="383"/>
        <v/>
      </c>
      <c r="IS59" s="510" t="str">
        <f t="shared" si="205"/>
        <v/>
      </c>
      <c r="IT59" s="517">
        <f t="shared" si="206"/>
        <v>0</v>
      </c>
      <c r="IU59" s="510" t="str">
        <f t="shared" si="207"/>
        <v/>
      </c>
      <c r="IV59" s="522" t="str">
        <f t="shared" si="384"/>
        <v/>
      </c>
      <c r="IW59" s="510" t="str">
        <f t="shared" si="208"/>
        <v/>
      </c>
      <c r="IX59" s="517">
        <f t="shared" si="209"/>
        <v>0</v>
      </c>
      <c r="IY59" s="510" t="str">
        <f t="shared" si="210"/>
        <v/>
      </c>
      <c r="IZ59" s="522" t="str">
        <f t="shared" si="385"/>
        <v/>
      </c>
      <c r="JA59" s="510" t="str">
        <f t="shared" si="211"/>
        <v/>
      </c>
      <c r="JB59" s="517">
        <f t="shared" si="212"/>
        <v>0</v>
      </c>
      <c r="JC59" s="510" t="str">
        <f t="shared" si="213"/>
        <v/>
      </c>
      <c r="JD59" s="522" t="str">
        <f t="shared" si="386"/>
        <v/>
      </c>
      <c r="JE59" s="510" t="str">
        <f t="shared" si="214"/>
        <v/>
      </c>
      <c r="JF59" s="517">
        <f t="shared" si="215"/>
        <v>0</v>
      </c>
      <c r="JG59" s="510" t="str">
        <f t="shared" si="216"/>
        <v/>
      </c>
      <c r="JH59" s="522" t="str">
        <f t="shared" si="387"/>
        <v/>
      </c>
      <c r="JI59" s="510" t="str">
        <f t="shared" si="217"/>
        <v/>
      </c>
      <c r="JJ59" s="517">
        <f t="shared" si="218"/>
        <v>0</v>
      </c>
      <c r="JK59" s="510" t="str">
        <f t="shared" si="219"/>
        <v/>
      </c>
      <c r="JL59" s="522" t="str">
        <f t="shared" si="388"/>
        <v/>
      </c>
      <c r="JM59" s="510" t="str">
        <f t="shared" si="220"/>
        <v/>
      </c>
      <c r="JN59" s="517">
        <f t="shared" si="221"/>
        <v>0</v>
      </c>
      <c r="JO59" s="510" t="str">
        <f t="shared" si="222"/>
        <v/>
      </c>
      <c r="JP59" s="522" t="str">
        <f t="shared" si="389"/>
        <v/>
      </c>
      <c r="JQ59" s="510" t="str">
        <f t="shared" si="223"/>
        <v/>
      </c>
      <c r="JR59" s="517">
        <f t="shared" si="224"/>
        <v>0</v>
      </c>
      <c r="JS59" s="510" t="str">
        <f t="shared" si="225"/>
        <v/>
      </c>
      <c r="JT59" s="522" t="str">
        <f t="shared" si="390"/>
        <v/>
      </c>
      <c r="JU59" s="510" t="str">
        <f t="shared" si="226"/>
        <v/>
      </c>
      <c r="JV59" s="517">
        <f t="shared" si="227"/>
        <v>0</v>
      </c>
      <c r="JW59" s="510" t="str">
        <f t="shared" si="228"/>
        <v/>
      </c>
      <c r="JX59" s="522" t="str">
        <f t="shared" si="391"/>
        <v/>
      </c>
      <c r="JY59" s="510" t="str">
        <f t="shared" si="229"/>
        <v/>
      </c>
      <c r="JZ59" s="517">
        <f t="shared" si="230"/>
        <v>0</v>
      </c>
      <c r="KA59" s="510" t="str">
        <f t="shared" si="231"/>
        <v/>
      </c>
      <c r="KB59" s="522" t="str">
        <f t="shared" si="392"/>
        <v/>
      </c>
      <c r="KC59" s="510" t="str">
        <f t="shared" si="232"/>
        <v/>
      </c>
      <c r="KD59" s="517">
        <f t="shared" si="233"/>
        <v>0</v>
      </c>
      <c r="KE59" s="510" t="str">
        <f t="shared" si="234"/>
        <v/>
      </c>
      <c r="KF59" s="522" t="str">
        <f t="shared" si="393"/>
        <v/>
      </c>
      <c r="KG59" s="510" t="str">
        <f t="shared" si="235"/>
        <v/>
      </c>
      <c r="KH59" s="517">
        <f t="shared" si="236"/>
        <v>0</v>
      </c>
      <c r="KI59" s="510" t="str">
        <f t="shared" si="237"/>
        <v/>
      </c>
      <c r="KJ59" s="522" t="str">
        <f t="shared" si="394"/>
        <v/>
      </c>
      <c r="KK59" s="510" t="str">
        <f t="shared" si="238"/>
        <v/>
      </c>
      <c r="KL59" s="517">
        <f t="shared" si="239"/>
        <v>0</v>
      </c>
      <c r="KM59" s="510" t="str">
        <f t="shared" si="240"/>
        <v/>
      </c>
      <c r="KN59" s="522" t="str">
        <f t="shared" si="395"/>
        <v/>
      </c>
      <c r="KO59" s="510" t="str">
        <f t="shared" si="241"/>
        <v/>
      </c>
      <c r="KP59" s="517">
        <f t="shared" si="242"/>
        <v>0</v>
      </c>
      <c r="KQ59" s="510" t="str">
        <f t="shared" si="243"/>
        <v/>
      </c>
      <c r="KR59" s="522" t="str">
        <f t="shared" si="396"/>
        <v/>
      </c>
      <c r="KS59" s="510" t="str">
        <f t="shared" si="244"/>
        <v/>
      </c>
      <c r="KT59" s="517">
        <f t="shared" si="245"/>
        <v>0</v>
      </c>
      <c r="KU59" s="510" t="str">
        <f t="shared" si="246"/>
        <v/>
      </c>
      <c r="KV59" s="522" t="str">
        <f t="shared" si="397"/>
        <v/>
      </c>
      <c r="KW59" s="510" t="str">
        <f t="shared" si="247"/>
        <v/>
      </c>
      <c r="KX59" s="517">
        <f t="shared" si="248"/>
        <v>0</v>
      </c>
      <c r="KY59" s="510" t="str">
        <f t="shared" si="249"/>
        <v/>
      </c>
      <c r="KZ59" s="522" t="str">
        <f t="shared" si="398"/>
        <v/>
      </c>
      <c r="LA59" s="510" t="str">
        <f t="shared" si="250"/>
        <v/>
      </c>
      <c r="LB59" s="517">
        <f t="shared" si="251"/>
        <v>0</v>
      </c>
      <c r="LC59" s="510" t="str">
        <f t="shared" si="252"/>
        <v/>
      </c>
      <c r="LD59" s="522" t="str">
        <f t="shared" si="399"/>
        <v/>
      </c>
      <c r="LE59" s="510" t="str">
        <f t="shared" si="253"/>
        <v/>
      </c>
      <c r="LF59" s="517">
        <f t="shared" si="254"/>
        <v>0</v>
      </c>
      <c r="LG59" s="510" t="str">
        <f t="shared" si="255"/>
        <v/>
      </c>
      <c r="LH59" s="522" t="str">
        <f t="shared" si="400"/>
        <v/>
      </c>
      <c r="LI59" s="510" t="str">
        <f t="shared" si="256"/>
        <v/>
      </c>
      <c r="LJ59" s="517">
        <f t="shared" si="257"/>
        <v>0</v>
      </c>
      <c r="LK59" s="510" t="str">
        <f t="shared" si="258"/>
        <v/>
      </c>
      <c r="LL59" s="522" t="str">
        <f t="shared" si="401"/>
        <v/>
      </c>
      <c r="LM59" s="510" t="str">
        <f t="shared" si="259"/>
        <v/>
      </c>
      <c r="LN59" s="517">
        <f t="shared" si="260"/>
        <v>0</v>
      </c>
      <c r="LO59" s="510" t="str">
        <f t="shared" si="261"/>
        <v/>
      </c>
      <c r="LP59" s="522" t="str">
        <f t="shared" si="402"/>
        <v/>
      </c>
      <c r="LQ59" s="510" t="str">
        <f t="shared" si="262"/>
        <v/>
      </c>
      <c r="LR59" s="517">
        <f t="shared" si="263"/>
        <v>0</v>
      </c>
      <c r="LS59" s="510" t="str">
        <f t="shared" si="264"/>
        <v/>
      </c>
      <c r="LT59" s="522" t="str">
        <f t="shared" si="403"/>
        <v/>
      </c>
      <c r="LU59" s="510" t="str">
        <f t="shared" si="265"/>
        <v/>
      </c>
      <c r="LV59" s="517">
        <f t="shared" si="266"/>
        <v>0</v>
      </c>
      <c r="LW59" s="510" t="str">
        <f t="shared" si="267"/>
        <v/>
      </c>
      <c r="LX59" s="522" t="str">
        <f t="shared" si="404"/>
        <v/>
      </c>
      <c r="LY59" s="510" t="str">
        <f t="shared" si="268"/>
        <v/>
      </c>
      <c r="LZ59" s="517">
        <f t="shared" si="269"/>
        <v>0</v>
      </c>
      <c r="MA59" s="510" t="str">
        <f t="shared" si="270"/>
        <v/>
      </c>
      <c r="MB59" s="522" t="str">
        <f t="shared" si="405"/>
        <v/>
      </c>
      <c r="MC59" s="510" t="str">
        <f t="shared" si="271"/>
        <v/>
      </c>
      <c r="MD59" s="517">
        <f t="shared" si="272"/>
        <v>0</v>
      </c>
      <c r="ME59" s="510" t="str">
        <f t="shared" si="273"/>
        <v/>
      </c>
      <c r="MF59" s="522" t="str">
        <f t="shared" si="406"/>
        <v/>
      </c>
      <c r="MG59" s="510" t="str">
        <f t="shared" si="274"/>
        <v/>
      </c>
      <c r="MH59" s="517">
        <f t="shared" si="275"/>
        <v>0</v>
      </c>
      <c r="MI59" s="510" t="str">
        <f t="shared" si="276"/>
        <v/>
      </c>
      <c r="MJ59" s="522" t="str">
        <f t="shared" si="407"/>
        <v/>
      </c>
      <c r="MK59" s="510" t="str">
        <f t="shared" si="277"/>
        <v/>
      </c>
      <c r="ML59" s="517">
        <f t="shared" si="278"/>
        <v>0</v>
      </c>
      <c r="MM59" s="510" t="str">
        <f t="shared" si="279"/>
        <v/>
      </c>
      <c r="MN59" s="522" t="str">
        <f t="shared" si="408"/>
        <v/>
      </c>
      <c r="MO59" s="510" t="str">
        <f t="shared" si="280"/>
        <v/>
      </c>
      <c r="MP59" s="517">
        <f t="shared" si="281"/>
        <v>0</v>
      </c>
      <c r="MQ59" s="510" t="str">
        <f t="shared" si="282"/>
        <v/>
      </c>
      <c r="MR59" s="522" t="str">
        <f t="shared" si="409"/>
        <v/>
      </c>
      <c r="MS59" s="510" t="str">
        <f t="shared" si="283"/>
        <v/>
      </c>
      <c r="MT59" s="517">
        <f t="shared" si="284"/>
        <v>0</v>
      </c>
      <c r="MU59" s="510" t="str">
        <f t="shared" si="285"/>
        <v/>
      </c>
      <c r="MV59" s="522" t="str">
        <f t="shared" si="410"/>
        <v/>
      </c>
      <c r="MW59" s="510" t="str">
        <f t="shared" si="286"/>
        <v/>
      </c>
      <c r="MX59" s="517">
        <f t="shared" si="287"/>
        <v>0</v>
      </c>
      <c r="MY59" s="510" t="str">
        <f t="shared" si="288"/>
        <v/>
      </c>
      <c r="MZ59" s="522" t="str">
        <f t="shared" si="411"/>
        <v/>
      </c>
      <c r="NA59" s="510" t="str">
        <f t="shared" si="289"/>
        <v/>
      </c>
      <c r="NB59" s="517">
        <f t="shared" si="290"/>
        <v>0</v>
      </c>
      <c r="NC59" s="510" t="str">
        <f t="shared" si="291"/>
        <v/>
      </c>
      <c r="ND59" s="522" t="str">
        <f t="shared" si="412"/>
        <v/>
      </c>
      <c r="NE59" s="510" t="str">
        <f t="shared" si="292"/>
        <v/>
      </c>
      <c r="NF59" s="517">
        <f t="shared" si="293"/>
        <v>0</v>
      </c>
      <c r="NG59" s="510" t="str">
        <f t="shared" si="294"/>
        <v/>
      </c>
      <c r="NH59" s="522" t="str">
        <f t="shared" si="413"/>
        <v/>
      </c>
      <c r="NI59" s="510" t="str">
        <f t="shared" si="295"/>
        <v/>
      </c>
      <c r="NJ59" s="517">
        <f t="shared" si="296"/>
        <v>0</v>
      </c>
      <c r="NK59" s="510" t="str">
        <f t="shared" si="297"/>
        <v/>
      </c>
      <c r="NL59" s="522" t="str">
        <f t="shared" si="414"/>
        <v/>
      </c>
      <c r="NM59" s="510" t="str">
        <f t="shared" si="298"/>
        <v/>
      </c>
      <c r="NN59" s="517">
        <f t="shared" si="299"/>
        <v>0</v>
      </c>
      <c r="NO59" s="510" t="str">
        <f t="shared" si="300"/>
        <v/>
      </c>
      <c r="NP59" s="522" t="str">
        <f t="shared" si="415"/>
        <v/>
      </c>
      <c r="NQ59" s="510" t="str">
        <f t="shared" si="301"/>
        <v/>
      </c>
      <c r="NR59" s="517">
        <f t="shared" si="302"/>
        <v>0</v>
      </c>
      <c r="NS59" s="510" t="str">
        <f t="shared" si="303"/>
        <v/>
      </c>
      <c r="NT59" s="522" t="str">
        <f t="shared" si="416"/>
        <v/>
      </c>
      <c r="NU59" s="510" t="str">
        <f t="shared" si="304"/>
        <v/>
      </c>
      <c r="NV59" s="517">
        <f t="shared" si="305"/>
        <v>0</v>
      </c>
      <c r="NW59" s="510" t="str">
        <f t="shared" si="306"/>
        <v/>
      </c>
      <c r="NX59" s="522" t="str">
        <f t="shared" si="417"/>
        <v/>
      </c>
      <c r="NY59" s="510" t="str">
        <f t="shared" si="307"/>
        <v/>
      </c>
      <c r="NZ59" s="517">
        <f t="shared" si="308"/>
        <v>0</v>
      </c>
      <c r="OA59" s="510" t="str">
        <f t="shared" si="309"/>
        <v/>
      </c>
      <c r="OB59" s="522" t="str">
        <f t="shared" si="418"/>
        <v/>
      </c>
      <c r="OC59" s="510" t="str">
        <f t="shared" si="310"/>
        <v/>
      </c>
      <c r="OD59" s="517">
        <f t="shared" si="311"/>
        <v>0</v>
      </c>
      <c r="OE59" s="510" t="str">
        <f t="shared" si="312"/>
        <v/>
      </c>
      <c r="OF59" s="522" t="str">
        <f t="shared" si="419"/>
        <v/>
      </c>
      <c r="OG59" s="510" t="str">
        <f t="shared" si="313"/>
        <v/>
      </c>
      <c r="OH59" s="517">
        <f t="shared" si="314"/>
        <v>0</v>
      </c>
      <c r="OI59" s="510" t="str">
        <f t="shared" si="315"/>
        <v/>
      </c>
      <c r="OJ59" s="522" t="str">
        <f t="shared" si="420"/>
        <v/>
      </c>
      <c r="OK59" s="510" t="str">
        <f t="shared" si="316"/>
        <v/>
      </c>
      <c r="OL59" s="517">
        <f t="shared" si="317"/>
        <v>0</v>
      </c>
      <c r="OM59" s="510" t="str">
        <f t="shared" si="318"/>
        <v/>
      </c>
      <c r="ON59" s="522" t="str">
        <f t="shared" si="421"/>
        <v/>
      </c>
      <c r="OO59" s="510" t="str">
        <f t="shared" si="319"/>
        <v/>
      </c>
      <c r="OP59" s="517">
        <f t="shared" si="320"/>
        <v>0</v>
      </c>
      <c r="OQ59" s="510" t="str">
        <f t="shared" si="321"/>
        <v/>
      </c>
      <c r="OR59" s="522" t="str">
        <f t="shared" si="422"/>
        <v/>
      </c>
      <c r="OS59" s="510" t="str">
        <f t="shared" si="322"/>
        <v/>
      </c>
      <c r="OT59" s="517">
        <f t="shared" si="323"/>
        <v>0</v>
      </c>
      <c r="OU59" s="510" t="str">
        <f t="shared" si="324"/>
        <v/>
      </c>
      <c r="OV59" s="522" t="str">
        <f t="shared" si="423"/>
        <v/>
      </c>
      <c r="OW59" s="510" t="str">
        <f t="shared" si="325"/>
        <v/>
      </c>
      <c r="OX59" s="517">
        <f t="shared" si="326"/>
        <v>0</v>
      </c>
      <c r="OY59" s="510" t="str">
        <f t="shared" si="327"/>
        <v/>
      </c>
      <c r="OZ59" s="522" t="str">
        <f t="shared" si="424"/>
        <v/>
      </c>
      <c r="PA59" s="510" t="str">
        <f t="shared" si="328"/>
        <v/>
      </c>
      <c r="PB59" s="517">
        <f t="shared" si="329"/>
        <v>0</v>
      </c>
      <c r="PC59" s="510" t="str">
        <f t="shared" si="330"/>
        <v/>
      </c>
      <c r="PD59" s="522" t="str">
        <f t="shared" si="425"/>
        <v/>
      </c>
      <c r="PE59" s="510" t="str">
        <f t="shared" si="331"/>
        <v/>
      </c>
      <c r="PF59" s="517">
        <f t="shared" si="332"/>
        <v>0</v>
      </c>
      <c r="PG59" s="510" t="str">
        <f t="shared" si="333"/>
        <v/>
      </c>
      <c r="PH59" s="522" t="str">
        <f t="shared" si="426"/>
        <v/>
      </c>
      <c r="PI59" s="510" t="str">
        <f t="shared" si="334"/>
        <v/>
      </c>
      <c r="PJ59" s="517">
        <f t="shared" si="335"/>
        <v>0</v>
      </c>
      <c r="PK59" s="510" t="str">
        <f t="shared" si="336"/>
        <v/>
      </c>
      <c r="PL59" s="522" t="str">
        <f t="shared" si="427"/>
        <v/>
      </c>
      <c r="PM59" s="510" t="str">
        <f t="shared" si="337"/>
        <v/>
      </c>
      <c r="PN59" s="517">
        <f t="shared" si="338"/>
        <v>0</v>
      </c>
      <c r="PO59" s="510" t="str">
        <f t="shared" si="339"/>
        <v/>
      </c>
      <c r="PP59" s="522" t="str">
        <f t="shared" si="428"/>
        <v/>
      </c>
      <c r="PQ59" s="510" t="str">
        <f t="shared" si="340"/>
        <v/>
      </c>
      <c r="PR59" s="517">
        <f t="shared" si="341"/>
        <v>0</v>
      </c>
      <c r="PS59" s="510" t="str">
        <f t="shared" si="342"/>
        <v/>
      </c>
      <c r="PT59" s="522" t="str">
        <f t="shared" si="429"/>
        <v/>
      </c>
      <c r="PU59" s="510" t="str">
        <f t="shared" si="343"/>
        <v/>
      </c>
      <c r="PV59" s="517">
        <f t="shared" si="344"/>
        <v>0</v>
      </c>
      <c r="PW59" s="510" t="str">
        <f t="shared" si="345"/>
        <v/>
      </c>
      <c r="PX59" s="522" t="str">
        <f t="shared" si="430"/>
        <v/>
      </c>
      <c r="PY59" s="510" t="str">
        <f t="shared" si="346"/>
        <v/>
      </c>
      <c r="PZ59" s="517">
        <f t="shared" si="347"/>
        <v>0</v>
      </c>
      <c r="QA59" s="510" t="str">
        <f t="shared" si="348"/>
        <v/>
      </c>
      <c r="QB59" s="522" t="str">
        <f t="shared" si="431"/>
        <v/>
      </c>
      <c r="QC59" s="510" t="str">
        <f t="shared" si="349"/>
        <v/>
      </c>
      <c r="QD59" s="517">
        <f t="shared" si="350"/>
        <v>0</v>
      </c>
      <c r="QE59" s="510" t="str">
        <f t="shared" si="351"/>
        <v/>
      </c>
      <c r="QF59" s="522" t="str">
        <f t="shared" si="432"/>
        <v/>
      </c>
      <c r="QG59" s="510" t="str">
        <f t="shared" si="352"/>
        <v/>
      </c>
      <c r="QH59" s="517">
        <f t="shared" si="353"/>
        <v>0</v>
      </c>
    </row>
    <row r="60" spans="1:450" s="3" customFormat="1" ht="18" customHeight="1" thickTop="1" thickBot="1" x14ac:dyDescent="0.35">
      <c r="A60" s="533"/>
      <c r="B60" s="237"/>
      <c r="C60" s="534"/>
      <c r="D60" s="535"/>
      <c r="E60" s="536"/>
      <c r="F60" s="624"/>
      <c r="G60" s="625"/>
      <c r="H60" s="539"/>
      <c r="I60" s="626"/>
      <c r="J60" s="541"/>
      <c r="K60" s="542"/>
      <c r="L60" s="543"/>
      <c r="M60" s="544"/>
      <c r="N60" s="545"/>
      <c r="O60" s="544"/>
      <c r="P60" s="546"/>
      <c r="Q60" s="627"/>
      <c r="R60" s="548"/>
      <c r="S60" s="549"/>
      <c r="T60" s="550"/>
      <c r="U60" s="551"/>
      <c r="V60" s="552"/>
      <c r="W60" s="552"/>
      <c r="X60" s="552"/>
      <c r="Y60" s="553"/>
      <c r="Z60" s="554"/>
      <c r="AA60" s="554"/>
      <c r="AB60" s="553"/>
      <c r="AC60" s="555"/>
      <c r="AD60" s="555"/>
      <c r="AE60" s="556"/>
      <c r="AF60" s="557"/>
      <c r="AG60" s="557"/>
      <c r="AH60" s="558"/>
      <c r="AI60" s="544"/>
      <c r="AJ60" s="559"/>
      <c r="AK60" s="560"/>
      <c r="AL60" s="561"/>
      <c r="AM60" s="562"/>
      <c r="AN60" s="563"/>
      <c r="AO60" s="564"/>
      <c r="AP60" s="564"/>
      <c r="AR60" s="4"/>
      <c r="AS60" s="2"/>
      <c r="AT60" s="601">
        <f t="shared" si="470"/>
        <v>0</v>
      </c>
      <c r="AU60" s="243" t="str">
        <f t="shared" si="356"/>
        <v/>
      </c>
      <c r="AV60" s="92" t="str">
        <f t="shared" si="475"/>
        <v/>
      </c>
      <c r="AW60" s="92" t="str">
        <f t="shared" si="476"/>
        <v/>
      </c>
      <c r="AX60" s="92" t="str">
        <f t="shared" si="477"/>
        <v/>
      </c>
      <c r="AY60" s="532" t="str">
        <f t="shared" si="478"/>
        <v/>
      </c>
      <c r="AZ60" s="532" t="str">
        <f t="shared" si="479"/>
        <v/>
      </c>
      <c r="BA60" s="510" t="str">
        <f t="shared" si="480"/>
        <v/>
      </c>
      <c r="BB60" s="88" t="str">
        <f t="shared" si="440"/>
        <v/>
      </c>
      <c r="BD60" s="595" t="str">
        <f t="shared" si="441"/>
        <v/>
      </c>
      <c r="BE60" s="595" t="str">
        <f t="shared" si="442"/>
        <v/>
      </c>
      <c r="BF60" s="74" t="str">
        <f t="shared" si="443"/>
        <v/>
      </c>
      <c r="BG60" s="87" t="str">
        <f t="shared" si="433"/>
        <v/>
      </c>
      <c r="BH60" s="88" t="str">
        <f t="shared" si="481"/>
        <v/>
      </c>
      <c r="BI60" s="89">
        <f t="shared" si="482"/>
        <v>0</v>
      </c>
      <c r="BJ60" s="510" t="str">
        <f t="shared" si="357"/>
        <v/>
      </c>
      <c r="BK60" s="532">
        <f t="shared" si="483"/>
        <v>0</v>
      </c>
      <c r="BL60" s="91">
        <f t="shared" si="108"/>
        <v>0</v>
      </c>
      <c r="BM60" s="91" t="str">
        <f t="shared" si="31"/>
        <v/>
      </c>
      <c r="BN60" s="91" t="str">
        <f t="shared" si="32"/>
        <v/>
      </c>
      <c r="BO60" s="91" t="str">
        <f t="shared" si="33"/>
        <v/>
      </c>
      <c r="BP60" s="91" t="str">
        <f t="shared" si="34"/>
        <v/>
      </c>
      <c r="BQ60" s="91" t="str">
        <f t="shared" si="35"/>
        <v/>
      </c>
      <c r="BR60" s="91" t="str">
        <f t="shared" si="36"/>
        <v/>
      </c>
      <c r="BS60" s="91" t="str">
        <f t="shared" si="37"/>
        <v/>
      </c>
      <c r="BT60" s="91" t="str">
        <f t="shared" si="38"/>
        <v/>
      </c>
      <c r="BU60" s="91" t="str">
        <f t="shared" si="39"/>
        <v/>
      </c>
      <c r="BV60" s="91" t="str">
        <f t="shared" si="40"/>
        <v/>
      </c>
      <c r="BW60" s="91" t="str">
        <f t="shared" si="41"/>
        <v/>
      </c>
      <c r="BX60" s="91" t="str">
        <f t="shared" si="42"/>
        <v/>
      </c>
      <c r="BY60" s="91" t="str">
        <f t="shared" si="43"/>
        <v/>
      </c>
      <c r="BZ60" s="91" t="str">
        <f t="shared" si="44"/>
        <v/>
      </c>
      <c r="CA60" s="91" t="str">
        <f t="shared" si="45"/>
        <v/>
      </c>
      <c r="CB60" s="91" t="str">
        <f t="shared" si="46"/>
        <v/>
      </c>
      <c r="CC60" s="91" t="str">
        <f t="shared" si="47"/>
        <v/>
      </c>
      <c r="CD60" s="91" t="str">
        <f t="shared" si="48"/>
        <v/>
      </c>
      <c r="CE60" s="91" t="str">
        <f t="shared" si="49"/>
        <v/>
      </c>
      <c r="CF60" s="91" t="str">
        <f t="shared" si="484"/>
        <v/>
      </c>
      <c r="CG60" s="91" t="str">
        <f t="shared" si="109"/>
        <v/>
      </c>
      <c r="CH60" s="91" t="str">
        <f t="shared" si="110"/>
        <v/>
      </c>
      <c r="CI60" s="91" t="str">
        <f t="shared" si="111"/>
        <v/>
      </c>
      <c r="CJ60" s="91" t="str">
        <f t="shared" si="112"/>
        <v/>
      </c>
      <c r="CK60" s="91" t="str">
        <f t="shared" si="113"/>
        <v/>
      </c>
      <c r="CL60" s="91" t="str">
        <f t="shared" si="114"/>
        <v/>
      </c>
      <c r="CM60" s="91" t="str">
        <f t="shared" si="115"/>
        <v/>
      </c>
      <c r="CN60" s="91" t="str">
        <f t="shared" si="116"/>
        <v/>
      </c>
      <c r="CO60" s="91" t="str">
        <f t="shared" si="117"/>
        <v/>
      </c>
      <c r="CP60" s="91" t="str">
        <f t="shared" si="118"/>
        <v/>
      </c>
      <c r="CQ60" s="91" t="str">
        <f t="shared" si="119"/>
        <v/>
      </c>
      <c r="CR60" s="91" t="str">
        <f t="shared" si="120"/>
        <v/>
      </c>
      <c r="CS60" s="91" t="str">
        <f t="shared" si="121"/>
        <v/>
      </c>
      <c r="CT60" s="91" t="str">
        <f t="shared" si="122"/>
        <v/>
      </c>
      <c r="CU60" s="91" t="str">
        <f t="shared" si="123"/>
        <v/>
      </c>
      <c r="CV60" s="91" t="str">
        <f t="shared" si="124"/>
        <v/>
      </c>
      <c r="CW60" s="91" t="str">
        <f t="shared" si="125"/>
        <v/>
      </c>
      <c r="CX60" s="91" t="str">
        <f t="shared" si="126"/>
        <v/>
      </c>
      <c r="CY60" s="91" t="str">
        <f t="shared" si="127"/>
        <v/>
      </c>
      <c r="CZ60" s="91" t="str">
        <f t="shared" si="128"/>
        <v/>
      </c>
      <c r="DA60" s="91" t="str">
        <f t="shared" si="129"/>
        <v/>
      </c>
      <c r="DB60" s="91" t="str">
        <f t="shared" si="130"/>
        <v/>
      </c>
      <c r="DC60" s="91" t="str">
        <f t="shared" si="131"/>
        <v/>
      </c>
      <c r="DD60" s="91" t="str">
        <f t="shared" si="132"/>
        <v/>
      </c>
      <c r="DE60" s="91" t="str">
        <f t="shared" si="133"/>
        <v/>
      </c>
      <c r="DF60" s="91" t="str">
        <f t="shared" si="134"/>
        <v/>
      </c>
      <c r="DG60" s="91" t="str">
        <f t="shared" si="135"/>
        <v/>
      </c>
      <c r="DH60" s="91" t="str">
        <f t="shared" si="136"/>
        <v/>
      </c>
      <c r="DI60" s="91" t="str">
        <f t="shared" si="137"/>
        <v/>
      </c>
      <c r="DJ60" s="91" t="str">
        <f t="shared" si="138"/>
        <v/>
      </c>
      <c r="DK60" s="91" t="str">
        <f t="shared" si="139"/>
        <v/>
      </c>
      <c r="DL60" s="91" t="str">
        <f t="shared" si="140"/>
        <v/>
      </c>
      <c r="DM60" s="91" t="str">
        <f t="shared" si="141"/>
        <v/>
      </c>
      <c r="DN60" s="91" t="str">
        <f t="shared" si="142"/>
        <v/>
      </c>
      <c r="DO60" s="91" t="str">
        <f t="shared" si="143"/>
        <v/>
      </c>
      <c r="DP60" s="91" t="str">
        <f t="shared" si="144"/>
        <v/>
      </c>
      <c r="DQ60" s="91" t="str">
        <f t="shared" si="145"/>
        <v/>
      </c>
      <c r="DR60" s="91" t="str">
        <f t="shared" si="146"/>
        <v/>
      </c>
      <c r="DS60" s="91" t="str">
        <f t="shared" si="147"/>
        <v/>
      </c>
      <c r="DT60" s="91" t="str">
        <f t="shared" si="148"/>
        <v/>
      </c>
      <c r="DU60" s="236" t="str">
        <f t="shared" si="471"/>
        <v/>
      </c>
      <c r="DV60" s="660" t="str">
        <f t="shared" si="472"/>
        <v>0</v>
      </c>
      <c r="DW60" s="659">
        <f t="shared" si="151"/>
        <v>0</v>
      </c>
      <c r="DX60" s="663" t="str">
        <f t="shared" si="473"/>
        <v>NA</v>
      </c>
      <c r="DY60" s="236" t="str">
        <f t="shared" si="359"/>
        <v/>
      </c>
      <c r="DZ60" s="236" t="str">
        <f t="shared" si="360"/>
        <v/>
      </c>
      <c r="EA60" s="659" t="str">
        <f t="shared" si="467"/>
        <v/>
      </c>
      <c r="EB60" s="594">
        <v>34</v>
      </c>
      <c r="EC60" s="816" t="str">
        <f t="shared" si="361"/>
        <v/>
      </c>
      <c r="ED60" s="817" t="str">
        <f t="shared" si="362"/>
        <v/>
      </c>
      <c r="EE60" s="818" t="str">
        <f t="shared" si="153"/>
        <v/>
      </c>
      <c r="EF60" s="819" t="str">
        <f t="shared" si="485"/>
        <v/>
      </c>
      <c r="EG60" s="595" t="str">
        <f t="shared" si="154"/>
        <v/>
      </c>
      <c r="EH60" s="595" t="str">
        <f t="shared" si="155"/>
        <v/>
      </c>
      <c r="EI60" s="651" t="str">
        <f t="shared" si="363"/>
        <v/>
      </c>
      <c r="EJ60" s="528" t="str">
        <f t="shared" si="156"/>
        <v/>
      </c>
      <c r="EK60" s="236" t="str">
        <f t="shared" si="364"/>
        <v/>
      </c>
      <c r="EL60" s="528" t="str">
        <f t="shared" si="157"/>
        <v/>
      </c>
      <c r="EM60" s="771" t="str">
        <f t="shared" si="444"/>
        <v/>
      </c>
      <c r="EN60" s="90" t="str">
        <f t="shared" si="445"/>
        <v/>
      </c>
      <c r="EO60" s="90" t="str">
        <f t="shared" si="446"/>
        <v/>
      </c>
      <c r="EP60" s="90" t="str">
        <f t="shared" si="447"/>
        <v/>
      </c>
      <c r="EQ60" s="90" t="str">
        <f t="shared" si="448"/>
        <v/>
      </c>
      <c r="ER60" s="90" t="str">
        <f t="shared" si="449"/>
        <v/>
      </c>
      <c r="ES60" s="90" t="str">
        <f t="shared" si="450"/>
        <v/>
      </c>
      <c r="ET60" s="90" t="str">
        <f t="shared" si="451"/>
        <v/>
      </c>
      <c r="EU60" s="90" t="str">
        <f t="shared" si="452"/>
        <v/>
      </c>
      <c r="EV60" s="90" t="str">
        <f t="shared" si="453"/>
        <v/>
      </c>
      <c r="EW60" s="90" t="str">
        <f t="shared" si="454"/>
        <v/>
      </c>
      <c r="EX60" s="90" t="str">
        <f t="shared" si="455"/>
        <v/>
      </c>
      <c r="EY60" s="90" t="str">
        <f t="shared" si="456"/>
        <v/>
      </c>
      <c r="EZ60" s="90" t="str">
        <f t="shared" si="457"/>
        <v/>
      </c>
      <c r="FA60" s="90" t="str">
        <f t="shared" si="458"/>
        <v/>
      </c>
      <c r="FB60" s="90" t="str">
        <f t="shared" si="459"/>
        <v/>
      </c>
      <c r="FC60" s="90" t="str">
        <f t="shared" si="460"/>
        <v/>
      </c>
      <c r="FD60" s="90" t="str">
        <f t="shared" si="461"/>
        <v/>
      </c>
      <c r="FE60" s="90" t="str">
        <f t="shared" si="462"/>
        <v/>
      </c>
      <c r="FF60" s="90" t="str">
        <f t="shared" si="463"/>
        <v/>
      </c>
      <c r="FG60" s="90" t="str">
        <f t="shared" si="486"/>
        <v/>
      </c>
      <c r="FH60" s="90" t="str">
        <f t="shared" si="487"/>
        <v/>
      </c>
      <c r="FI60" s="90" t="str">
        <f t="shared" si="488"/>
        <v/>
      </c>
      <c r="FJ60" s="90" t="str">
        <f t="shared" si="489"/>
        <v/>
      </c>
      <c r="FK60" s="90" t="str">
        <f t="shared" si="490"/>
        <v/>
      </c>
      <c r="FL60" s="90" t="str">
        <f t="shared" si="491"/>
        <v/>
      </c>
      <c r="FM60" s="90" t="str">
        <f t="shared" si="492"/>
        <v/>
      </c>
      <c r="FN60" s="90" t="str">
        <f t="shared" si="493"/>
        <v/>
      </c>
      <c r="FO60" s="90" t="str">
        <f t="shared" si="494"/>
        <v/>
      </c>
      <c r="FP60" s="90" t="str">
        <f t="shared" si="495"/>
        <v/>
      </c>
      <c r="FQ60" s="90" t="str">
        <f t="shared" si="496"/>
        <v/>
      </c>
      <c r="FR60" s="90" t="str">
        <f t="shared" si="497"/>
        <v/>
      </c>
      <c r="FS60" s="90" t="str">
        <f t="shared" si="498"/>
        <v/>
      </c>
      <c r="FT60" s="90" t="str">
        <f t="shared" si="499"/>
        <v/>
      </c>
      <c r="FU60" s="90" t="str">
        <f t="shared" si="500"/>
        <v/>
      </c>
      <c r="FV60" s="90" t="str">
        <f t="shared" si="501"/>
        <v/>
      </c>
      <c r="FW60" s="90" t="str">
        <f t="shared" si="502"/>
        <v/>
      </c>
      <c r="FX60" s="90" t="str">
        <f t="shared" si="503"/>
        <v/>
      </c>
      <c r="FY60" s="90" t="str">
        <f t="shared" si="504"/>
        <v/>
      </c>
      <c r="FZ60" s="90" t="str">
        <f t="shared" si="505"/>
        <v/>
      </c>
      <c r="GA60" s="90" t="str">
        <f t="shared" si="506"/>
        <v/>
      </c>
      <c r="GB60" s="90" t="str">
        <f t="shared" si="507"/>
        <v/>
      </c>
      <c r="GC60" s="90" t="str">
        <f t="shared" si="508"/>
        <v/>
      </c>
      <c r="GD60" s="90" t="str">
        <f t="shared" si="509"/>
        <v/>
      </c>
      <c r="GE60" s="90" t="str">
        <f t="shared" si="510"/>
        <v/>
      </c>
      <c r="GF60" s="90" t="str">
        <f t="shared" si="511"/>
        <v/>
      </c>
      <c r="GG60" s="90" t="str">
        <f t="shared" si="512"/>
        <v/>
      </c>
      <c r="GH60" s="90" t="str">
        <f t="shared" si="513"/>
        <v/>
      </c>
      <c r="GI60" s="90" t="str">
        <f t="shared" si="514"/>
        <v/>
      </c>
      <c r="GJ60" s="90" t="str">
        <f t="shared" si="515"/>
        <v/>
      </c>
      <c r="GK60" s="90" t="str">
        <f t="shared" si="516"/>
        <v/>
      </c>
      <c r="GL60" s="90" t="str">
        <f t="shared" si="517"/>
        <v/>
      </c>
      <c r="GM60" s="90" t="str">
        <f t="shared" si="518"/>
        <v/>
      </c>
      <c r="GN60" s="90" t="str">
        <f t="shared" si="519"/>
        <v/>
      </c>
      <c r="GO60" s="90" t="str">
        <f t="shared" si="520"/>
        <v/>
      </c>
      <c r="GP60" s="90" t="str">
        <f t="shared" si="521"/>
        <v/>
      </c>
      <c r="GQ60" s="90" t="str">
        <f t="shared" si="522"/>
        <v/>
      </c>
      <c r="GR60" s="90" t="str">
        <f t="shared" si="523"/>
        <v/>
      </c>
      <c r="GS60" s="90" t="str">
        <f t="shared" si="524"/>
        <v/>
      </c>
      <c r="GT60" s="90" t="str">
        <f t="shared" si="525"/>
        <v/>
      </c>
      <c r="GU60" s="594">
        <v>34</v>
      </c>
      <c r="GV60" s="137" t="str">
        <f t="shared" si="435"/>
        <v/>
      </c>
      <c r="GW60" s="138" t="str">
        <f t="shared" si="436"/>
        <v/>
      </c>
      <c r="GX60" s="81" t="str">
        <f t="shared" si="438"/>
        <v/>
      </c>
      <c r="GY60" s="138" t="str">
        <f t="shared" si="439"/>
        <v/>
      </c>
      <c r="GZ60" s="15">
        <f t="shared" si="369"/>
        <v>0</v>
      </c>
      <c r="HA60" s="81" t="str">
        <f t="shared" si="370"/>
        <v/>
      </c>
      <c r="HB60" s="127" t="str">
        <f t="shared" si="437"/>
        <v/>
      </c>
      <c r="HC60" s="15">
        <f t="shared" si="178"/>
        <v>0</v>
      </c>
      <c r="HD60" s="582">
        <f t="shared" si="468"/>
        <v>0</v>
      </c>
      <c r="HE60" s="580">
        <f t="shared" si="474"/>
        <v>0</v>
      </c>
      <c r="HF60" s="567">
        <f t="shared" si="469"/>
        <v>0</v>
      </c>
      <c r="HG60" s="16">
        <f t="shared" si="179"/>
        <v>0</v>
      </c>
      <c r="HH60" s="17" t="str">
        <f t="shared" si="372"/>
        <v/>
      </c>
      <c r="HI60" s="510" t="str">
        <f t="shared" si="373"/>
        <v/>
      </c>
      <c r="HJ60" s="517">
        <f t="shared" si="374"/>
        <v>0</v>
      </c>
      <c r="HK60" s="510" t="str">
        <f t="shared" si="180"/>
        <v/>
      </c>
      <c r="HL60" s="522" t="str">
        <f t="shared" si="375"/>
        <v/>
      </c>
      <c r="HM60" s="510" t="str">
        <f t="shared" si="181"/>
        <v/>
      </c>
      <c r="HN60" s="517">
        <f t="shared" si="182"/>
        <v>0</v>
      </c>
      <c r="HO60" s="510" t="str">
        <f t="shared" si="183"/>
        <v/>
      </c>
      <c r="HP60" s="522" t="str">
        <f t="shared" si="376"/>
        <v/>
      </c>
      <c r="HQ60" s="510" t="str">
        <f t="shared" si="184"/>
        <v/>
      </c>
      <c r="HR60" s="517">
        <f t="shared" si="185"/>
        <v>0</v>
      </c>
      <c r="HS60" s="510" t="str">
        <f t="shared" si="186"/>
        <v/>
      </c>
      <c r="HT60" s="522" t="str">
        <f t="shared" si="377"/>
        <v/>
      </c>
      <c r="HU60" s="510" t="str">
        <f t="shared" si="187"/>
        <v/>
      </c>
      <c r="HV60" s="517">
        <f t="shared" si="188"/>
        <v>0</v>
      </c>
      <c r="HW60" s="510" t="str">
        <f t="shared" si="189"/>
        <v/>
      </c>
      <c r="HX60" s="522" t="str">
        <f t="shared" si="378"/>
        <v/>
      </c>
      <c r="HY60" s="510" t="str">
        <f t="shared" si="190"/>
        <v/>
      </c>
      <c r="HZ60" s="517">
        <f t="shared" si="191"/>
        <v>0</v>
      </c>
      <c r="IA60" s="510" t="str">
        <f t="shared" si="192"/>
        <v/>
      </c>
      <c r="IB60" s="522" t="str">
        <f t="shared" si="379"/>
        <v/>
      </c>
      <c r="IC60" s="510" t="str">
        <f t="shared" si="193"/>
        <v/>
      </c>
      <c r="ID60" s="517">
        <f t="shared" si="194"/>
        <v>0</v>
      </c>
      <c r="IE60" s="510" t="str">
        <f t="shared" si="195"/>
        <v/>
      </c>
      <c r="IF60" s="522" t="str">
        <f t="shared" si="380"/>
        <v/>
      </c>
      <c r="IG60" s="510" t="str">
        <f t="shared" si="196"/>
        <v/>
      </c>
      <c r="IH60" s="517">
        <f t="shared" si="197"/>
        <v>0</v>
      </c>
      <c r="II60" s="510" t="str">
        <f t="shared" si="198"/>
        <v/>
      </c>
      <c r="IJ60" s="522" t="str">
        <f t="shared" si="381"/>
        <v/>
      </c>
      <c r="IK60" s="510" t="str">
        <f t="shared" si="199"/>
        <v/>
      </c>
      <c r="IL60" s="517">
        <f t="shared" si="200"/>
        <v>0</v>
      </c>
      <c r="IM60" s="510" t="str">
        <f t="shared" si="201"/>
        <v/>
      </c>
      <c r="IN60" s="522" t="str">
        <f t="shared" si="382"/>
        <v/>
      </c>
      <c r="IO60" s="510" t="str">
        <f t="shared" si="202"/>
        <v/>
      </c>
      <c r="IP60" s="517">
        <f t="shared" si="203"/>
        <v>0</v>
      </c>
      <c r="IQ60" s="510" t="str">
        <f t="shared" si="204"/>
        <v/>
      </c>
      <c r="IR60" s="522" t="str">
        <f t="shared" si="383"/>
        <v/>
      </c>
      <c r="IS60" s="510" t="str">
        <f t="shared" si="205"/>
        <v/>
      </c>
      <c r="IT60" s="517">
        <f t="shared" si="206"/>
        <v>0</v>
      </c>
      <c r="IU60" s="510" t="str">
        <f t="shared" si="207"/>
        <v/>
      </c>
      <c r="IV60" s="522" t="str">
        <f t="shared" si="384"/>
        <v/>
      </c>
      <c r="IW60" s="510" t="str">
        <f t="shared" si="208"/>
        <v/>
      </c>
      <c r="IX60" s="517">
        <f t="shared" si="209"/>
        <v>0</v>
      </c>
      <c r="IY60" s="510" t="str">
        <f t="shared" si="210"/>
        <v/>
      </c>
      <c r="IZ60" s="522" t="str">
        <f t="shared" si="385"/>
        <v/>
      </c>
      <c r="JA60" s="510" t="str">
        <f t="shared" si="211"/>
        <v/>
      </c>
      <c r="JB60" s="517">
        <f t="shared" si="212"/>
        <v>0</v>
      </c>
      <c r="JC60" s="510" t="str">
        <f t="shared" si="213"/>
        <v/>
      </c>
      <c r="JD60" s="522" t="str">
        <f t="shared" si="386"/>
        <v/>
      </c>
      <c r="JE60" s="510" t="str">
        <f t="shared" si="214"/>
        <v/>
      </c>
      <c r="JF60" s="517">
        <f t="shared" si="215"/>
        <v>0</v>
      </c>
      <c r="JG60" s="510" t="str">
        <f t="shared" si="216"/>
        <v/>
      </c>
      <c r="JH60" s="522" t="str">
        <f t="shared" si="387"/>
        <v/>
      </c>
      <c r="JI60" s="510" t="str">
        <f t="shared" si="217"/>
        <v/>
      </c>
      <c r="JJ60" s="517">
        <f t="shared" si="218"/>
        <v>0</v>
      </c>
      <c r="JK60" s="510" t="str">
        <f t="shared" si="219"/>
        <v/>
      </c>
      <c r="JL60" s="522" t="str">
        <f t="shared" si="388"/>
        <v/>
      </c>
      <c r="JM60" s="510" t="str">
        <f t="shared" si="220"/>
        <v/>
      </c>
      <c r="JN60" s="517">
        <f t="shared" si="221"/>
        <v>0</v>
      </c>
      <c r="JO60" s="510" t="str">
        <f t="shared" si="222"/>
        <v/>
      </c>
      <c r="JP60" s="522" t="str">
        <f t="shared" si="389"/>
        <v/>
      </c>
      <c r="JQ60" s="510" t="str">
        <f t="shared" si="223"/>
        <v/>
      </c>
      <c r="JR60" s="517">
        <f t="shared" si="224"/>
        <v>0</v>
      </c>
      <c r="JS60" s="510" t="str">
        <f t="shared" si="225"/>
        <v/>
      </c>
      <c r="JT60" s="522" t="str">
        <f t="shared" si="390"/>
        <v/>
      </c>
      <c r="JU60" s="510" t="str">
        <f t="shared" si="226"/>
        <v/>
      </c>
      <c r="JV60" s="517">
        <f t="shared" si="227"/>
        <v>0</v>
      </c>
      <c r="JW60" s="510" t="str">
        <f t="shared" si="228"/>
        <v/>
      </c>
      <c r="JX60" s="522" t="str">
        <f t="shared" si="391"/>
        <v/>
      </c>
      <c r="JY60" s="510" t="str">
        <f t="shared" si="229"/>
        <v/>
      </c>
      <c r="JZ60" s="517">
        <f t="shared" si="230"/>
        <v>0</v>
      </c>
      <c r="KA60" s="510" t="str">
        <f t="shared" si="231"/>
        <v/>
      </c>
      <c r="KB60" s="522" t="str">
        <f t="shared" si="392"/>
        <v/>
      </c>
      <c r="KC60" s="510" t="str">
        <f t="shared" si="232"/>
        <v/>
      </c>
      <c r="KD60" s="517">
        <f t="shared" si="233"/>
        <v>0</v>
      </c>
      <c r="KE60" s="510" t="str">
        <f t="shared" si="234"/>
        <v/>
      </c>
      <c r="KF60" s="522" t="str">
        <f t="shared" si="393"/>
        <v/>
      </c>
      <c r="KG60" s="510" t="str">
        <f t="shared" si="235"/>
        <v/>
      </c>
      <c r="KH60" s="517">
        <f t="shared" si="236"/>
        <v>0</v>
      </c>
      <c r="KI60" s="510" t="str">
        <f t="shared" si="237"/>
        <v/>
      </c>
      <c r="KJ60" s="522" t="str">
        <f t="shared" si="394"/>
        <v/>
      </c>
      <c r="KK60" s="510" t="str">
        <f t="shared" si="238"/>
        <v/>
      </c>
      <c r="KL60" s="517">
        <f t="shared" si="239"/>
        <v>0</v>
      </c>
      <c r="KM60" s="510" t="str">
        <f t="shared" si="240"/>
        <v/>
      </c>
      <c r="KN60" s="522" t="str">
        <f t="shared" si="395"/>
        <v/>
      </c>
      <c r="KO60" s="510" t="str">
        <f t="shared" si="241"/>
        <v/>
      </c>
      <c r="KP60" s="517">
        <f t="shared" si="242"/>
        <v>0</v>
      </c>
      <c r="KQ60" s="510" t="str">
        <f t="shared" si="243"/>
        <v/>
      </c>
      <c r="KR60" s="522" t="str">
        <f t="shared" si="396"/>
        <v/>
      </c>
      <c r="KS60" s="510" t="str">
        <f t="shared" si="244"/>
        <v/>
      </c>
      <c r="KT60" s="517">
        <f t="shared" si="245"/>
        <v>0</v>
      </c>
      <c r="KU60" s="510" t="str">
        <f t="shared" si="246"/>
        <v/>
      </c>
      <c r="KV60" s="522" t="str">
        <f t="shared" si="397"/>
        <v/>
      </c>
      <c r="KW60" s="510" t="str">
        <f t="shared" si="247"/>
        <v/>
      </c>
      <c r="KX60" s="517">
        <f t="shared" si="248"/>
        <v>0</v>
      </c>
      <c r="KY60" s="510" t="str">
        <f t="shared" si="249"/>
        <v/>
      </c>
      <c r="KZ60" s="522" t="str">
        <f t="shared" si="398"/>
        <v/>
      </c>
      <c r="LA60" s="510" t="str">
        <f t="shared" si="250"/>
        <v/>
      </c>
      <c r="LB60" s="517">
        <f t="shared" si="251"/>
        <v>0</v>
      </c>
      <c r="LC60" s="510" t="str">
        <f t="shared" si="252"/>
        <v/>
      </c>
      <c r="LD60" s="522" t="str">
        <f t="shared" si="399"/>
        <v/>
      </c>
      <c r="LE60" s="510" t="str">
        <f t="shared" si="253"/>
        <v/>
      </c>
      <c r="LF60" s="517">
        <f t="shared" si="254"/>
        <v>0</v>
      </c>
      <c r="LG60" s="510" t="str">
        <f t="shared" si="255"/>
        <v/>
      </c>
      <c r="LH60" s="522" t="str">
        <f t="shared" si="400"/>
        <v/>
      </c>
      <c r="LI60" s="510" t="str">
        <f t="shared" si="256"/>
        <v/>
      </c>
      <c r="LJ60" s="517">
        <f t="shared" si="257"/>
        <v>0</v>
      </c>
      <c r="LK60" s="510" t="str">
        <f t="shared" si="258"/>
        <v/>
      </c>
      <c r="LL60" s="522" t="str">
        <f t="shared" si="401"/>
        <v/>
      </c>
      <c r="LM60" s="510" t="str">
        <f t="shared" si="259"/>
        <v/>
      </c>
      <c r="LN60" s="517">
        <f t="shared" si="260"/>
        <v>0</v>
      </c>
      <c r="LO60" s="510" t="str">
        <f t="shared" si="261"/>
        <v/>
      </c>
      <c r="LP60" s="522" t="str">
        <f t="shared" si="402"/>
        <v/>
      </c>
      <c r="LQ60" s="510" t="str">
        <f t="shared" si="262"/>
        <v/>
      </c>
      <c r="LR60" s="517">
        <f t="shared" si="263"/>
        <v>0</v>
      </c>
      <c r="LS60" s="510" t="str">
        <f t="shared" si="264"/>
        <v/>
      </c>
      <c r="LT60" s="522" t="str">
        <f t="shared" si="403"/>
        <v/>
      </c>
      <c r="LU60" s="510" t="str">
        <f t="shared" si="265"/>
        <v/>
      </c>
      <c r="LV60" s="517">
        <f t="shared" si="266"/>
        <v>0</v>
      </c>
      <c r="LW60" s="510" t="str">
        <f t="shared" si="267"/>
        <v/>
      </c>
      <c r="LX60" s="522" t="str">
        <f t="shared" si="404"/>
        <v/>
      </c>
      <c r="LY60" s="510" t="str">
        <f t="shared" si="268"/>
        <v/>
      </c>
      <c r="LZ60" s="517">
        <f t="shared" si="269"/>
        <v>0</v>
      </c>
      <c r="MA60" s="510" t="str">
        <f t="shared" si="270"/>
        <v/>
      </c>
      <c r="MB60" s="522" t="str">
        <f t="shared" si="405"/>
        <v/>
      </c>
      <c r="MC60" s="510" t="str">
        <f t="shared" si="271"/>
        <v/>
      </c>
      <c r="MD60" s="517">
        <f t="shared" si="272"/>
        <v>0</v>
      </c>
      <c r="ME60" s="510" t="str">
        <f t="shared" si="273"/>
        <v/>
      </c>
      <c r="MF60" s="522" t="str">
        <f t="shared" si="406"/>
        <v/>
      </c>
      <c r="MG60" s="510" t="str">
        <f t="shared" si="274"/>
        <v/>
      </c>
      <c r="MH60" s="517">
        <f t="shared" si="275"/>
        <v>0</v>
      </c>
      <c r="MI60" s="510" t="str">
        <f t="shared" si="276"/>
        <v/>
      </c>
      <c r="MJ60" s="522" t="str">
        <f t="shared" si="407"/>
        <v/>
      </c>
      <c r="MK60" s="510" t="str">
        <f t="shared" si="277"/>
        <v/>
      </c>
      <c r="ML60" s="517">
        <f t="shared" si="278"/>
        <v>0</v>
      </c>
      <c r="MM60" s="510" t="str">
        <f t="shared" si="279"/>
        <v/>
      </c>
      <c r="MN60" s="522" t="str">
        <f t="shared" si="408"/>
        <v/>
      </c>
      <c r="MO60" s="510" t="str">
        <f t="shared" si="280"/>
        <v/>
      </c>
      <c r="MP60" s="517">
        <f t="shared" si="281"/>
        <v>0</v>
      </c>
      <c r="MQ60" s="510" t="str">
        <f t="shared" si="282"/>
        <v/>
      </c>
      <c r="MR60" s="522" t="str">
        <f t="shared" si="409"/>
        <v/>
      </c>
      <c r="MS60" s="510" t="str">
        <f t="shared" si="283"/>
        <v/>
      </c>
      <c r="MT60" s="517">
        <f t="shared" si="284"/>
        <v>0</v>
      </c>
      <c r="MU60" s="510" t="str">
        <f t="shared" si="285"/>
        <v/>
      </c>
      <c r="MV60" s="522" t="str">
        <f t="shared" si="410"/>
        <v/>
      </c>
      <c r="MW60" s="510" t="str">
        <f t="shared" si="286"/>
        <v/>
      </c>
      <c r="MX60" s="517">
        <f t="shared" si="287"/>
        <v>0</v>
      </c>
      <c r="MY60" s="510" t="str">
        <f t="shared" si="288"/>
        <v/>
      </c>
      <c r="MZ60" s="522" t="str">
        <f t="shared" si="411"/>
        <v/>
      </c>
      <c r="NA60" s="510" t="str">
        <f t="shared" si="289"/>
        <v/>
      </c>
      <c r="NB60" s="517">
        <f t="shared" si="290"/>
        <v>0</v>
      </c>
      <c r="NC60" s="510" t="str">
        <f t="shared" si="291"/>
        <v/>
      </c>
      <c r="ND60" s="522" t="str">
        <f t="shared" si="412"/>
        <v/>
      </c>
      <c r="NE60" s="510" t="str">
        <f t="shared" si="292"/>
        <v/>
      </c>
      <c r="NF60" s="517">
        <f t="shared" si="293"/>
        <v>0</v>
      </c>
      <c r="NG60" s="510" t="str">
        <f t="shared" si="294"/>
        <v/>
      </c>
      <c r="NH60" s="522" t="str">
        <f t="shared" si="413"/>
        <v/>
      </c>
      <c r="NI60" s="510" t="str">
        <f t="shared" si="295"/>
        <v/>
      </c>
      <c r="NJ60" s="517">
        <f t="shared" si="296"/>
        <v>0</v>
      </c>
      <c r="NK60" s="510" t="str">
        <f t="shared" si="297"/>
        <v/>
      </c>
      <c r="NL60" s="522" t="str">
        <f t="shared" si="414"/>
        <v/>
      </c>
      <c r="NM60" s="510" t="str">
        <f t="shared" si="298"/>
        <v/>
      </c>
      <c r="NN60" s="517">
        <f t="shared" si="299"/>
        <v>0</v>
      </c>
      <c r="NO60" s="510" t="str">
        <f t="shared" si="300"/>
        <v/>
      </c>
      <c r="NP60" s="522" t="str">
        <f t="shared" si="415"/>
        <v/>
      </c>
      <c r="NQ60" s="510" t="str">
        <f t="shared" si="301"/>
        <v/>
      </c>
      <c r="NR60" s="517">
        <f t="shared" si="302"/>
        <v>0</v>
      </c>
      <c r="NS60" s="510" t="str">
        <f t="shared" si="303"/>
        <v/>
      </c>
      <c r="NT60" s="522" t="str">
        <f t="shared" si="416"/>
        <v/>
      </c>
      <c r="NU60" s="510" t="str">
        <f t="shared" si="304"/>
        <v/>
      </c>
      <c r="NV60" s="517">
        <f t="shared" si="305"/>
        <v>0</v>
      </c>
      <c r="NW60" s="510" t="str">
        <f t="shared" si="306"/>
        <v/>
      </c>
      <c r="NX60" s="522" t="str">
        <f t="shared" si="417"/>
        <v/>
      </c>
      <c r="NY60" s="510" t="str">
        <f t="shared" si="307"/>
        <v/>
      </c>
      <c r="NZ60" s="517">
        <f t="shared" si="308"/>
        <v>0</v>
      </c>
      <c r="OA60" s="510" t="str">
        <f t="shared" si="309"/>
        <v/>
      </c>
      <c r="OB60" s="522" t="str">
        <f t="shared" si="418"/>
        <v/>
      </c>
      <c r="OC60" s="510" t="str">
        <f t="shared" si="310"/>
        <v/>
      </c>
      <c r="OD60" s="517">
        <f t="shared" si="311"/>
        <v>0</v>
      </c>
      <c r="OE60" s="510" t="str">
        <f t="shared" si="312"/>
        <v/>
      </c>
      <c r="OF60" s="522" t="str">
        <f t="shared" si="419"/>
        <v/>
      </c>
      <c r="OG60" s="510" t="str">
        <f t="shared" si="313"/>
        <v/>
      </c>
      <c r="OH60" s="517">
        <f t="shared" si="314"/>
        <v>0</v>
      </c>
      <c r="OI60" s="510" t="str">
        <f t="shared" si="315"/>
        <v/>
      </c>
      <c r="OJ60" s="522" t="str">
        <f t="shared" si="420"/>
        <v/>
      </c>
      <c r="OK60" s="510" t="str">
        <f t="shared" si="316"/>
        <v/>
      </c>
      <c r="OL60" s="517">
        <f t="shared" si="317"/>
        <v>0</v>
      </c>
      <c r="OM60" s="510" t="str">
        <f t="shared" si="318"/>
        <v/>
      </c>
      <c r="ON60" s="522" t="str">
        <f t="shared" si="421"/>
        <v/>
      </c>
      <c r="OO60" s="510" t="str">
        <f t="shared" si="319"/>
        <v/>
      </c>
      <c r="OP60" s="517">
        <f t="shared" si="320"/>
        <v>0</v>
      </c>
      <c r="OQ60" s="510" t="str">
        <f t="shared" si="321"/>
        <v/>
      </c>
      <c r="OR60" s="522" t="str">
        <f t="shared" si="422"/>
        <v/>
      </c>
      <c r="OS60" s="510" t="str">
        <f t="shared" si="322"/>
        <v/>
      </c>
      <c r="OT60" s="517">
        <f t="shared" si="323"/>
        <v>0</v>
      </c>
      <c r="OU60" s="510" t="str">
        <f t="shared" si="324"/>
        <v/>
      </c>
      <c r="OV60" s="522" t="str">
        <f t="shared" si="423"/>
        <v/>
      </c>
      <c r="OW60" s="510" t="str">
        <f t="shared" si="325"/>
        <v/>
      </c>
      <c r="OX60" s="517">
        <f t="shared" si="326"/>
        <v>0</v>
      </c>
      <c r="OY60" s="510" t="str">
        <f t="shared" si="327"/>
        <v/>
      </c>
      <c r="OZ60" s="522" t="str">
        <f t="shared" si="424"/>
        <v/>
      </c>
      <c r="PA60" s="510" t="str">
        <f t="shared" si="328"/>
        <v/>
      </c>
      <c r="PB60" s="517">
        <f t="shared" si="329"/>
        <v>0</v>
      </c>
      <c r="PC60" s="510" t="str">
        <f t="shared" si="330"/>
        <v/>
      </c>
      <c r="PD60" s="522" t="str">
        <f t="shared" si="425"/>
        <v/>
      </c>
      <c r="PE60" s="510" t="str">
        <f t="shared" si="331"/>
        <v/>
      </c>
      <c r="PF60" s="517">
        <f t="shared" si="332"/>
        <v>0</v>
      </c>
      <c r="PG60" s="510" t="str">
        <f t="shared" si="333"/>
        <v/>
      </c>
      <c r="PH60" s="522" t="str">
        <f t="shared" si="426"/>
        <v/>
      </c>
      <c r="PI60" s="510" t="str">
        <f t="shared" si="334"/>
        <v/>
      </c>
      <c r="PJ60" s="517">
        <f t="shared" si="335"/>
        <v>0</v>
      </c>
      <c r="PK60" s="510" t="str">
        <f t="shared" si="336"/>
        <v/>
      </c>
      <c r="PL60" s="522" t="str">
        <f t="shared" si="427"/>
        <v/>
      </c>
      <c r="PM60" s="510" t="str">
        <f t="shared" si="337"/>
        <v/>
      </c>
      <c r="PN60" s="517">
        <f t="shared" si="338"/>
        <v>0</v>
      </c>
      <c r="PO60" s="510" t="str">
        <f t="shared" si="339"/>
        <v/>
      </c>
      <c r="PP60" s="522" t="str">
        <f t="shared" si="428"/>
        <v/>
      </c>
      <c r="PQ60" s="510" t="str">
        <f t="shared" si="340"/>
        <v/>
      </c>
      <c r="PR60" s="517">
        <f t="shared" si="341"/>
        <v>0</v>
      </c>
      <c r="PS60" s="510" t="str">
        <f t="shared" si="342"/>
        <v/>
      </c>
      <c r="PT60" s="522" t="str">
        <f t="shared" si="429"/>
        <v/>
      </c>
      <c r="PU60" s="510" t="str">
        <f t="shared" si="343"/>
        <v/>
      </c>
      <c r="PV60" s="517">
        <f t="shared" si="344"/>
        <v>0</v>
      </c>
      <c r="PW60" s="510" t="str">
        <f t="shared" si="345"/>
        <v/>
      </c>
      <c r="PX60" s="522" t="str">
        <f t="shared" si="430"/>
        <v/>
      </c>
      <c r="PY60" s="510" t="str">
        <f t="shared" si="346"/>
        <v/>
      </c>
      <c r="PZ60" s="517">
        <f t="shared" si="347"/>
        <v>0</v>
      </c>
      <c r="QA60" s="510" t="str">
        <f t="shared" si="348"/>
        <v/>
      </c>
      <c r="QB60" s="522" t="str">
        <f t="shared" si="431"/>
        <v/>
      </c>
      <c r="QC60" s="510" t="str">
        <f t="shared" si="349"/>
        <v/>
      </c>
      <c r="QD60" s="517">
        <f t="shared" si="350"/>
        <v>0</v>
      </c>
      <c r="QE60" s="510" t="str">
        <f t="shared" si="351"/>
        <v/>
      </c>
      <c r="QF60" s="522" t="str">
        <f t="shared" si="432"/>
        <v/>
      </c>
      <c r="QG60" s="510" t="str">
        <f t="shared" si="352"/>
        <v/>
      </c>
      <c r="QH60" s="517">
        <f t="shared" si="353"/>
        <v>0</v>
      </c>
    </row>
    <row r="61" spans="1:450" s="3" customFormat="1" ht="18" customHeight="1" thickTop="1" thickBot="1" x14ac:dyDescent="0.35">
      <c r="A61" s="533"/>
      <c r="B61" s="264"/>
      <c r="C61" s="265"/>
      <c r="D61" s="266"/>
      <c r="E61" s="496">
        <v>1</v>
      </c>
      <c r="F61" s="496">
        <v>2</v>
      </c>
      <c r="G61" s="496">
        <v>3</v>
      </c>
      <c r="H61" s="496">
        <v>4</v>
      </c>
      <c r="I61" s="496">
        <v>5</v>
      </c>
      <c r="J61" s="496">
        <v>6</v>
      </c>
      <c r="K61" s="496">
        <v>7</v>
      </c>
      <c r="L61" s="496">
        <v>8</v>
      </c>
      <c r="M61" s="496">
        <v>9</v>
      </c>
      <c r="N61" s="496">
        <v>10</v>
      </c>
      <c r="O61" s="496"/>
      <c r="P61" s="496"/>
      <c r="Q61" s="496"/>
      <c r="R61" s="496">
        <v>11</v>
      </c>
      <c r="S61" s="496">
        <v>12</v>
      </c>
      <c r="T61" s="496"/>
      <c r="U61" s="496">
        <v>13</v>
      </c>
      <c r="V61" s="496"/>
      <c r="W61" s="496"/>
      <c r="X61" s="496"/>
      <c r="Y61" s="496">
        <v>14</v>
      </c>
      <c r="Z61" s="496"/>
      <c r="AA61" s="496"/>
      <c r="AB61" s="496">
        <v>15</v>
      </c>
      <c r="AC61" s="496">
        <v>16</v>
      </c>
      <c r="AD61" s="496">
        <v>17</v>
      </c>
      <c r="AE61" s="496">
        <v>18</v>
      </c>
      <c r="AF61" s="496">
        <v>19</v>
      </c>
      <c r="AG61" s="496">
        <v>20</v>
      </c>
      <c r="AH61" s="496">
        <v>21</v>
      </c>
      <c r="AI61" s="496">
        <v>22</v>
      </c>
      <c r="AJ61" s="496">
        <v>23</v>
      </c>
      <c r="AK61" s="496">
        <v>24</v>
      </c>
      <c r="AL61" s="1245">
        <v>25</v>
      </c>
      <c r="AM61" s="1246"/>
      <c r="AN61" s="496">
        <v>26</v>
      </c>
      <c r="AO61" s="1245">
        <v>27</v>
      </c>
      <c r="AP61" s="1245"/>
      <c r="AQ61" s="1246"/>
      <c r="AR61" s="496">
        <v>28</v>
      </c>
      <c r="AS61" s="2"/>
      <c r="AT61" s="601">
        <f t="shared" si="470"/>
        <v>0</v>
      </c>
      <c r="AU61" s="243" t="str">
        <f t="shared" si="356"/>
        <v/>
      </c>
      <c r="AV61" s="92" t="str">
        <f t="shared" si="475"/>
        <v/>
      </c>
      <c r="AW61" s="92" t="str">
        <f t="shared" si="476"/>
        <v/>
      </c>
      <c r="AX61" s="92" t="str">
        <f t="shared" si="477"/>
        <v/>
      </c>
      <c r="AY61" s="532" t="str">
        <f t="shared" si="478"/>
        <v/>
      </c>
      <c r="AZ61" s="532" t="str">
        <f t="shared" si="479"/>
        <v/>
      </c>
      <c r="BA61" s="510" t="str">
        <f t="shared" si="480"/>
        <v/>
      </c>
      <c r="BB61" s="88" t="str">
        <f t="shared" si="440"/>
        <v/>
      </c>
      <c r="BD61" s="595" t="str">
        <f t="shared" si="441"/>
        <v/>
      </c>
      <c r="BE61" s="595" t="str">
        <f t="shared" si="442"/>
        <v/>
      </c>
      <c r="BF61" s="74" t="str">
        <f t="shared" si="443"/>
        <v/>
      </c>
      <c r="BG61" s="87" t="str">
        <f t="shared" si="433"/>
        <v/>
      </c>
      <c r="BH61" s="88" t="str">
        <f t="shared" si="481"/>
        <v/>
      </c>
      <c r="BI61" s="89">
        <f t="shared" si="482"/>
        <v>0</v>
      </c>
      <c r="BJ61" s="510" t="str">
        <f t="shared" si="357"/>
        <v/>
      </c>
      <c r="BK61" s="532">
        <f t="shared" si="483"/>
        <v>0</v>
      </c>
      <c r="BL61" s="91">
        <f t="shared" si="108"/>
        <v>0</v>
      </c>
      <c r="BM61" s="91" t="str">
        <f t="shared" si="31"/>
        <v/>
      </c>
      <c r="BN61" s="91" t="str">
        <f t="shared" si="32"/>
        <v/>
      </c>
      <c r="BO61" s="91" t="str">
        <f t="shared" si="33"/>
        <v/>
      </c>
      <c r="BP61" s="91" t="str">
        <f t="shared" si="34"/>
        <v/>
      </c>
      <c r="BQ61" s="91" t="str">
        <f t="shared" si="35"/>
        <v/>
      </c>
      <c r="BR61" s="91" t="str">
        <f t="shared" si="36"/>
        <v/>
      </c>
      <c r="BS61" s="91" t="str">
        <f t="shared" si="37"/>
        <v/>
      </c>
      <c r="BT61" s="91" t="str">
        <f t="shared" si="38"/>
        <v/>
      </c>
      <c r="BU61" s="91" t="str">
        <f t="shared" si="39"/>
        <v/>
      </c>
      <c r="BV61" s="91" t="str">
        <f t="shared" si="40"/>
        <v/>
      </c>
      <c r="BW61" s="91" t="str">
        <f t="shared" si="41"/>
        <v/>
      </c>
      <c r="BX61" s="91" t="str">
        <f t="shared" si="42"/>
        <v/>
      </c>
      <c r="BY61" s="91" t="str">
        <f t="shared" si="43"/>
        <v/>
      </c>
      <c r="BZ61" s="91" t="str">
        <f t="shared" si="44"/>
        <v/>
      </c>
      <c r="CA61" s="91" t="str">
        <f t="shared" si="45"/>
        <v/>
      </c>
      <c r="CB61" s="91" t="str">
        <f t="shared" si="46"/>
        <v/>
      </c>
      <c r="CC61" s="91" t="str">
        <f t="shared" si="47"/>
        <v/>
      </c>
      <c r="CD61" s="91" t="str">
        <f t="shared" si="48"/>
        <v/>
      </c>
      <c r="CE61" s="91" t="str">
        <f t="shared" si="49"/>
        <v/>
      </c>
      <c r="CF61" s="91" t="str">
        <f t="shared" si="484"/>
        <v/>
      </c>
      <c r="CG61" s="91" t="str">
        <f t="shared" si="109"/>
        <v/>
      </c>
      <c r="CH61" s="91" t="str">
        <f t="shared" si="110"/>
        <v/>
      </c>
      <c r="CI61" s="91" t="str">
        <f t="shared" si="111"/>
        <v/>
      </c>
      <c r="CJ61" s="91" t="str">
        <f t="shared" si="112"/>
        <v/>
      </c>
      <c r="CK61" s="91" t="str">
        <f t="shared" si="113"/>
        <v/>
      </c>
      <c r="CL61" s="91" t="str">
        <f t="shared" si="114"/>
        <v/>
      </c>
      <c r="CM61" s="91" t="str">
        <f t="shared" si="115"/>
        <v/>
      </c>
      <c r="CN61" s="91" t="str">
        <f t="shared" si="116"/>
        <v/>
      </c>
      <c r="CO61" s="91" t="str">
        <f t="shared" si="117"/>
        <v/>
      </c>
      <c r="CP61" s="91" t="str">
        <f t="shared" si="118"/>
        <v/>
      </c>
      <c r="CQ61" s="91" t="str">
        <f t="shared" si="119"/>
        <v/>
      </c>
      <c r="CR61" s="91" t="str">
        <f t="shared" si="120"/>
        <v/>
      </c>
      <c r="CS61" s="91" t="str">
        <f t="shared" si="121"/>
        <v/>
      </c>
      <c r="CT61" s="91" t="str">
        <f t="shared" si="122"/>
        <v/>
      </c>
      <c r="CU61" s="91" t="str">
        <f t="shared" si="123"/>
        <v/>
      </c>
      <c r="CV61" s="91" t="str">
        <f t="shared" si="124"/>
        <v/>
      </c>
      <c r="CW61" s="91" t="str">
        <f t="shared" si="125"/>
        <v/>
      </c>
      <c r="CX61" s="91" t="str">
        <f t="shared" si="126"/>
        <v/>
      </c>
      <c r="CY61" s="91" t="str">
        <f t="shared" si="127"/>
        <v/>
      </c>
      <c r="CZ61" s="91" t="str">
        <f t="shared" si="128"/>
        <v/>
      </c>
      <c r="DA61" s="91" t="str">
        <f t="shared" si="129"/>
        <v/>
      </c>
      <c r="DB61" s="91" t="str">
        <f t="shared" si="130"/>
        <v/>
      </c>
      <c r="DC61" s="91" t="str">
        <f t="shared" si="131"/>
        <v/>
      </c>
      <c r="DD61" s="91" t="str">
        <f t="shared" si="132"/>
        <v/>
      </c>
      <c r="DE61" s="91" t="str">
        <f t="shared" si="133"/>
        <v/>
      </c>
      <c r="DF61" s="91" t="str">
        <f t="shared" si="134"/>
        <v/>
      </c>
      <c r="DG61" s="91" t="str">
        <f t="shared" si="135"/>
        <v/>
      </c>
      <c r="DH61" s="91" t="str">
        <f t="shared" si="136"/>
        <v/>
      </c>
      <c r="DI61" s="91" t="str">
        <f t="shared" si="137"/>
        <v/>
      </c>
      <c r="DJ61" s="91" t="str">
        <f t="shared" si="138"/>
        <v/>
      </c>
      <c r="DK61" s="91" t="str">
        <f t="shared" si="139"/>
        <v/>
      </c>
      <c r="DL61" s="91" t="str">
        <f t="shared" si="140"/>
        <v/>
      </c>
      <c r="DM61" s="91" t="str">
        <f t="shared" si="141"/>
        <v/>
      </c>
      <c r="DN61" s="91" t="str">
        <f t="shared" si="142"/>
        <v/>
      </c>
      <c r="DO61" s="91" t="str">
        <f t="shared" si="143"/>
        <v/>
      </c>
      <c r="DP61" s="91" t="str">
        <f t="shared" si="144"/>
        <v/>
      </c>
      <c r="DQ61" s="91" t="str">
        <f t="shared" si="145"/>
        <v/>
      </c>
      <c r="DR61" s="91" t="str">
        <f t="shared" si="146"/>
        <v/>
      </c>
      <c r="DS61" s="91" t="str">
        <f t="shared" si="147"/>
        <v/>
      </c>
      <c r="DT61" s="91" t="str">
        <f t="shared" si="148"/>
        <v/>
      </c>
      <c r="DU61" s="236" t="str">
        <f t="shared" si="471"/>
        <v/>
      </c>
      <c r="DV61" s="660" t="str">
        <f t="shared" si="472"/>
        <v>0</v>
      </c>
      <c r="DW61" s="659">
        <f t="shared" si="151"/>
        <v>0</v>
      </c>
      <c r="DX61" s="663" t="str">
        <f t="shared" si="473"/>
        <v>NA</v>
      </c>
      <c r="DY61" s="236" t="str">
        <f t="shared" si="359"/>
        <v/>
      </c>
      <c r="DZ61" s="236" t="str">
        <f t="shared" si="360"/>
        <v/>
      </c>
      <c r="EA61" s="659" t="str">
        <f t="shared" si="467"/>
        <v/>
      </c>
      <c r="EB61" s="594">
        <v>35</v>
      </c>
      <c r="EC61" s="816" t="str">
        <f t="shared" si="361"/>
        <v/>
      </c>
      <c r="ED61" s="817" t="str">
        <f t="shared" si="362"/>
        <v/>
      </c>
      <c r="EE61" s="818" t="str">
        <f t="shared" si="153"/>
        <v/>
      </c>
      <c r="EF61" s="819" t="str">
        <f t="shared" si="485"/>
        <v/>
      </c>
      <c r="EG61" s="595" t="str">
        <f t="shared" si="154"/>
        <v/>
      </c>
      <c r="EH61" s="595" t="str">
        <f t="shared" si="155"/>
        <v/>
      </c>
      <c r="EI61" s="651" t="str">
        <f t="shared" si="363"/>
        <v/>
      </c>
      <c r="EJ61" s="528" t="str">
        <f t="shared" si="156"/>
        <v/>
      </c>
      <c r="EK61" s="236" t="str">
        <f t="shared" si="364"/>
        <v/>
      </c>
      <c r="EL61" s="528" t="str">
        <f t="shared" si="157"/>
        <v/>
      </c>
      <c r="EM61" s="771" t="str">
        <f t="shared" si="444"/>
        <v/>
      </c>
      <c r="EN61" s="90" t="str">
        <f t="shared" si="445"/>
        <v/>
      </c>
      <c r="EO61" s="90" t="str">
        <f t="shared" si="446"/>
        <v/>
      </c>
      <c r="EP61" s="90" t="str">
        <f t="shared" si="447"/>
        <v/>
      </c>
      <c r="EQ61" s="90" t="str">
        <f t="shared" si="448"/>
        <v/>
      </c>
      <c r="ER61" s="90" t="str">
        <f t="shared" si="449"/>
        <v/>
      </c>
      <c r="ES61" s="90" t="str">
        <f t="shared" si="450"/>
        <v/>
      </c>
      <c r="ET61" s="90" t="str">
        <f t="shared" si="451"/>
        <v/>
      </c>
      <c r="EU61" s="90" t="str">
        <f t="shared" si="452"/>
        <v/>
      </c>
      <c r="EV61" s="90" t="str">
        <f t="shared" si="453"/>
        <v/>
      </c>
      <c r="EW61" s="90" t="str">
        <f t="shared" si="454"/>
        <v/>
      </c>
      <c r="EX61" s="90" t="str">
        <f t="shared" si="455"/>
        <v/>
      </c>
      <c r="EY61" s="90" t="str">
        <f t="shared" si="456"/>
        <v/>
      </c>
      <c r="EZ61" s="90" t="str">
        <f t="shared" si="457"/>
        <v/>
      </c>
      <c r="FA61" s="90" t="str">
        <f t="shared" si="458"/>
        <v/>
      </c>
      <c r="FB61" s="90" t="str">
        <f t="shared" si="459"/>
        <v/>
      </c>
      <c r="FC61" s="90" t="str">
        <f t="shared" si="460"/>
        <v/>
      </c>
      <c r="FD61" s="90" t="str">
        <f t="shared" si="461"/>
        <v/>
      </c>
      <c r="FE61" s="90" t="str">
        <f t="shared" si="462"/>
        <v/>
      </c>
      <c r="FF61" s="90" t="str">
        <f t="shared" si="463"/>
        <v/>
      </c>
      <c r="FG61" s="90" t="str">
        <f t="shared" si="486"/>
        <v/>
      </c>
      <c r="FH61" s="90" t="str">
        <f t="shared" si="487"/>
        <v/>
      </c>
      <c r="FI61" s="90" t="str">
        <f t="shared" si="488"/>
        <v/>
      </c>
      <c r="FJ61" s="90" t="str">
        <f t="shared" si="489"/>
        <v/>
      </c>
      <c r="FK61" s="90" t="str">
        <f t="shared" si="490"/>
        <v/>
      </c>
      <c r="FL61" s="90" t="str">
        <f t="shared" si="491"/>
        <v/>
      </c>
      <c r="FM61" s="90" t="str">
        <f t="shared" si="492"/>
        <v/>
      </c>
      <c r="FN61" s="90" t="str">
        <f t="shared" si="493"/>
        <v/>
      </c>
      <c r="FO61" s="90" t="str">
        <f t="shared" si="494"/>
        <v/>
      </c>
      <c r="FP61" s="90" t="str">
        <f t="shared" si="495"/>
        <v/>
      </c>
      <c r="FQ61" s="90" t="str">
        <f t="shared" si="496"/>
        <v/>
      </c>
      <c r="FR61" s="90" t="str">
        <f t="shared" si="497"/>
        <v/>
      </c>
      <c r="FS61" s="90" t="str">
        <f t="shared" si="498"/>
        <v/>
      </c>
      <c r="FT61" s="90" t="str">
        <f t="shared" si="499"/>
        <v/>
      </c>
      <c r="FU61" s="90" t="str">
        <f t="shared" si="500"/>
        <v/>
      </c>
      <c r="FV61" s="90" t="str">
        <f t="shared" si="501"/>
        <v/>
      </c>
      <c r="FW61" s="90" t="str">
        <f t="shared" si="502"/>
        <v/>
      </c>
      <c r="FX61" s="90" t="str">
        <f t="shared" si="503"/>
        <v/>
      </c>
      <c r="FY61" s="90" t="str">
        <f t="shared" si="504"/>
        <v/>
      </c>
      <c r="FZ61" s="90" t="str">
        <f t="shared" si="505"/>
        <v/>
      </c>
      <c r="GA61" s="90" t="str">
        <f t="shared" si="506"/>
        <v/>
      </c>
      <c r="GB61" s="90" t="str">
        <f t="shared" si="507"/>
        <v/>
      </c>
      <c r="GC61" s="90" t="str">
        <f t="shared" si="508"/>
        <v/>
      </c>
      <c r="GD61" s="90" t="str">
        <f t="shared" si="509"/>
        <v/>
      </c>
      <c r="GE61" s="90" t="str">
        <f t="shared" si="510"/>
        <v/>
      </c>
      <c r="GF61" s="90" t="str">
        <f t="shared" si="511"/>
        <v/>
      </c>
      <c r="GG61" s="90" t="str">
        <f t="shared" si="512"/>
        <v/>
      </c>
      <c r="GH61" s="90" t="str">
        <f t="shared" si="513"/>
        <v/>
      </c>
      <c r="GI61" s="90" t="str">
        <f t="shared" si="514"/>
        <v/>
      </c>
      <c r="GJ61" s="90" t="str">
        <f t="shared" si="515"/>
        <v/>
      </c>
      <c r="GK61" s="90" t="str">
        <f t="shared" si="516"/>
        <v/>
      </c>
      <c r="GL61" s="90" t="str">
        <f t="shared" si="517"/>
        <v/>
      </c>
      <c r="GM61" s="90" t="str">
        <f t="shared" si="518"/>
        <v/>
      </c>
      <c r="GN61" s="90" t="str">
        <f t="shared" si="519"/>
        <v/>
      </c>
      <c r="GO61" s="90" t="str">
        <f t="shared" si="520"/>
        <v/>
      </c>
      <c r="GP61" s="90" t="str">
        <f t="shared" si="521"/>
        <v/>
      </c>
      <c r="GQ61" s="90" t="str">
        <f t="shared" si="522"/>
        <v/>
      </c>
      <c r="GR61" s="90" t="str">
        <f t="shared" si="523"/>
        <v/>
      </c>
      <c r="GS61" s="90" t="str">
        <f t="shared" si="524"/>
        <v/>
      </c>
      <c r="GT61" s="90" t="str">
        <f t="shared" si="525"/>
        <v/>
      </c>
      <c r="GU61" s="594">
        <v>35</v>
      </c>
      <c r="GV61" s="137" t="str">
        <f t="shared" si="435"/>
        <v/>
      </c>
      <c r="GW61" s="138" t="str">
        <f t="shared" si="436"/>
        <v/>
      </c>
      <c r="GX61" s="81" t="str">
        <f t="shared" si="438"/>
        <v/>
      </c>
      <c r="GY61" s="138" t="str">
        <f t="shared" si="439"/>
        <v/>
      </c>
      <c r="GZ61" s="15">
        <f t="shared" si="369"/>
        <v>0</v>
      </c>
      <c r="HA61" s="81" t="str">
        <f t="shared" si="370"/>
        <v/>
      </c>
      <c r="HB61" s="127" t="str">
        <f t="shared" si="437"/>
        <v/>
      </c>
      <c r="HC61" s="15">
        <f t="shared" si="178"/>
        <v>0</v>
      </c>
      <c r="HD61" s="582">
        <f t="shared" si="468"/>
        <v>0</v>
      </c>
      <c r="HE61" s="580">
        <f t="shared" si="474"/>
        <v>0</v>
      </c>
      <c r="HF61" s="567">
        <f t="shared" si="469"/>
        <v>0</v>
      </c>
      <c r="HG61" s="16">
        <f t="shared" si="179"/>
        <v>0</v>
      </c>
      <c r="HH61" s="17" t="str">
        <f t="shared" si="372"/>
        <v/>
      </c>
      <c r="HI61" s="510" t="str">
        <f t="shared" si="373"/>
        <v/>
      </c>
      <c r="HJ61" s="517">
        <f t="shared" si="374"/>
        <v>0</v>
      </c>
      <c r="HK61" s="510" t="str">
        <f t="shared" si="180"/>
        <v/>
      </c>
      <c r="HL61" s="522" t="str">
        <f t="shared" si="375"/>
        <v/>
      </c>
      <c r="HM61" s="510" t="str">
        <f t="shared" si="181"/>
        <v/>
      </c>
      <c r="HN61" s="517">
        <f t="shared" si="182"/>
        <v>0</v>
      </c>
      <c r="HO61" s="510" t="str">
        <f t="shared" si="183"/>
        <v/>
      </c>
      <c r="HP61" s="522" t="str">
        <f t="shared" si="376"/>
        <v/>
      </c>
      <c r="HQ61" s="510" t="str">
        <f t="shared" si="184"/>
        <v/>
      </c>
      <c r="HR61" s="517">
        <f t="shared" si="185"/>
        <v>0</v>
      </c>
      <c r="HS61" s="510" t="str">
        <f t="shared" si="186"/>
        <v/>
      </c>
      <c r="HT61" s="522" t="str">
        <f t="shared" si="377"/>
        <v/>
      </c>
      <c r="HU61" s="510" t="str">
        <f t="shared" si="187"/>
        <v/>
      </c>
      <c r="HV61" s="517">
        <f t="shared" si="188"/>
        <v>0</v>
      </c>
      <c r="HW61" s="510" t="str">
        <f t="shared" si="189"/>
        <v/>
      </c>
      <c r="HX61" s="522" t="str">
        <f t="shared" si="378"/>
        <v/>
      </c>
      <c r="HY61" s="510" t="str">
        <f t="shared" si="190"/>
        <v/>
      </c>
      <c r="HZ61" s="517">
        <f t="shared" si="191"/>
        <v>0</v>
      </c>
      <c r="IA61" s="510" t="str">
        <f t="shared" si="192"/>
        <v/>
      </c>
      <c r="IB61" s="522" t="str">
        <f t="shared" si="379"/>
        <v/>
      </c>
      <c r="IC61" s="510" t="str">
        <f t="shared" si="193"/>
        <v/>
      </c>
      <c r="ID61" s="517">
        <f t="shared" si="194"/>
        <v>0</v>
      </c>
      <c r="IE61" s="510" t="str">
        <f t="shared" si="195"/>
        <v/>
      </c>
      <c r="IF61" s="522" t="str">
        <f t="shared" si="380"/>
        <v/>
      </c>
      <c r="IG61" s="510" t="str">
        <f t="shared" si="196"/>
        <v/>
      </c>
      <c r="IH61" s="517">
        <f t="shared" si="197"/>
        <v>0</v>
      </c>
      <c r="II61" s="510" t="str">
        <f t="shared" si="198"/>
        <v/>
      </c>
      <c r="IJ61" s="522" t="str">
        <f t="shared" si="381"/>
        <v/>
      </c>
      <c r="IK61" s="510" t="str">
        <f t="shared" si="199"/>
        <v/>
      </c>
      <c r="IL61" s="517">
        <f t="shared" si="200"/>
        <v>0</v>
      </c>
      <c r="IM61" s="510" t="str">
        <f t="shared" si="201"/>
        <v/>
      </c>
      <c r="IN61" s="522" t="str">
        <f t="shared" si="382"/>
        <v/>
      </c>
      <c r="IO61" s="510" t="str">
        <f t="shared" si="202"/>
        <v/>
      </c>
      <c r="IP61" s="517">
        <f t="shared" si="203"/>
        <v>0</v>
      </c>
      <c r="IQ61" s="510" t="str">
        <f t="shared" si="204"/>
        <v/>
      </c>
      <c r="IR61" s="522" t="str">
        <f t="shared" si="383"/>
        <v/>
      </c>
      <c r="IS61" s="510" t="str">
        <f t="shared" si="205"/>
        <v/>
      </c>
      <c r="IT61" s="517">
        <f t="shared" si="206"/>
        <v>0</v>
      </c>
      <c r="IU61" s="510" t="str">
        <f t="shared" si="207"/>
        <v/>
      </c>
      <c r="IV61" s="522" t="str">
        <f t="shared" si="384"/>
        <v/>
      </c>
      <c r="IW61" s="510" t="str">
        <f t="shared" si="208"/>
        <v/>
      </c>
      <c r="IX61" s="517">
        <f t="shared" si="209"/>
        <v>0</v>
      </c>
      <c r="IY61" s="510" t="str">
        <f t="shared" si="210"/>
        <v/>
      </c>
      <c r="IZ61" s="522" t="str">
        <f t="shared" si="385"/>
        <v/>
      </c>
      <c r="JA61" s="510" t="str">
        <f t="shared" si="211"/>
        <v/>
      </c>
      <c r="JB61" s="517">
        <f t="shared" si="212"/>
        <v>0</v>
      </c>
      <c r="JC61" s="510" t="str">
        <f t="shared" si="213"/>
        <v/>
      </c>
      <c r="JD61" s="522" t="str">
        <f t="shared" si="386"/>
        <v/>
      </c>
      <c r="JE61" s="510" t="str">
        <f t="shared" si="214"/>
        <v/>
      </c>
      <c r="JF61" s="517">
        <f t="shared" si="215"/>
        <v>0</v>
      </c>
      <c r="JG61" s="510" t="str">
        <f t="shared" si="216"/>
        <v/>
      </c>
      <c r="JH61" s="522" t="str">
        <f t="shared" si="387"/>
        <v/>
      </c>
      <c r="JI61" s="510" t="str">
        <f t="shared" si="217"/>
        <v/>
      </c>
      <c r="JJ61" s="517">
        <f t="shared" si="218"/>
        <v>0</v>
      </c>
      <c r="JK61" s="510" t="str">
        <f t="shared" si="219"/>
        <v/>
      </c>
      <c r="JL61" s="522" t="str">
        <f t="shared" si="388"/>
        <v/>
      </c>
      <c r="JM61" s="510" t="str">
        <f t="shared" si="220"/>
        <v/>
      </c>
      <c r="JN61" s="517">
        <f t="shared" si="221"/>
        <v>0</v>
      </c>
      <c r="JO61" s="510" t="str">
        <f t="shared" si="222"/>
        <v/>
      </c>
      <c r="JP61" s="522" t="str">
        <f t="shared" si="389"/>
        <v/>
      </c>
      <c r="JQ61" s="510" t="str">
        <f t="shared" si="223"/>
        <v/>
      </c>
      <c r="JR61" s="517">
        <f t="shared" si="224"/>
        <v>0</v>
      </c>
      <c r="JS61" s="510" t="str">
        <f t="shared" si="225"/>
        <v/>
      </c>
      <c r="JT61" s="522" t="str">
        <f t="shared" si="390"/>
        <v/>
      </c>
      <c r="JU61" s="510" t="str">
        <f t="shared" si="226"/>
        <v/>
      </c>
      <c r="JV61" s="517">
        <f t="shared" si="227"/>
        <v>0</v>
      </c>
      <c r="JW61" s="510" t="str">
        <f t="shared" si="228"/>
        <v/>
      </c>
      <c r="JX61" s="522" t="str">
        <f t="shared" si="391"/>
        <v/>
      </c>
      <c r="JY61" s="510" t="str">
        <f t="shared" si="229"/>
        <v/>
      </c>
      <c r="JZ61" s="517">
        <f t="shared" si="230"/>
        <v>0</v>
      </c>
      <c r="KA61" s="510" t="str">
        <f t="shared" si="231"/>
        <v/>
      </c>
      <c r="KB61" s="522" t="str">
        <f t="shared" si="392"/>
        <v/>
      </c>
      <c r="KC61" s="510" t="str">
        <f t="shared" si="232"/>
        <v/>
      </c>
      <c r="KD61" s="517">
        <f t="shared" si="233"/>
        <v>0</v>
      </c>
      <c r="KE61" s="510" t="str">
        <f t="shared" si="234"/>
        <v/>
      </c>
      <c r="KF61" s="522" t="str">
        <f t="shared" si="393"/>
        <v/>
      </c>
      <c r="KG61" s="510" t="str">
        <f t="shared" si="235"/>
        <v/>
      </c>
      <c r="KH61" s="517">
        <f t="shared" si="236"/>
        <v>0</v>
      </c>
      <c r="KI61" s="510" t="str">
        <f t="shared" si="237"/>
        <v/>
      </c>
      <c r="KJ61" s="522" t="str">
        <f t="shared" si="394"/>
        <v/>
      </c>
      <c r="KK61" s="510" t="str">
        <f t="shared" si="238"/>
        <v/>
      </c>
      <c r="KL61" s="517">
        <f t="shared" si="239"/>
        <v>0</v>
      </c>
      <c r="KM61" s="510" t="str">
        <f t="shared" si="240"/>
        <v/>
      </c>
      <c r="KN61" s="522" t="str">
        <f t="shared" si="395"/>
        <v/>
      </c>
      <c r="KO61" s="510" t="str">
        <f t="shared" si="241"/>
        <v/>
      </c>
      <c r="KP61" s="517">
        <f t="shared" si="242"/>
        <v>0</v>
      </c>
      <c r="KQ61" s="510" t="str">
        <f t="shared" si="243"/>
        <v/>
      </c>
      <c r="KR61" s="522" t="str">
        <f t="shared" si="396"/>
        <v/>
      </c>
      <c r="KS61" s="510" t="str">
        <f t="shared" si="244"/>
        <v/>
      </c>
      <c r="KT61" s="517">
        <f t="shared" si="245"/>
        <v>0</v>
      </c>
      <c r="KU61" s="510" t="str">
        <f t="shared" si="246"/>
        <v/>
      </c>
      <c r="KV61" s="522" t="str">
        <f t="shared" si="397"/>
        <v/>
      </c>
      <c r="KW61" s="510" t="str">
        <f t="shared" si="247"/>
        <v/>
      </c>
      <c r="KX61" s="517">
        <f t="shared" si="248"/>
        <v>0</v>
      </c>
      <c r="KY61" s="510" t="str">
        <f t="shared" si="249"/>
        <v/>
      </c>
      <c r="KZ61" s="522" t="str">
        <f t="shared" si="398"/>
        <v/>
      </c>
      <c r="LA61" s="510" t="str">
        <f t="shared" si="250"/>
        <v/>
      </c>
      <c r="LB61" s="517">
        <f t="shared" si="251"/>
        <v>0</v>
      </c>
      <c r="LC61" s="510" t="str">
        <f t="shared" si="252"/>
        <v/>
      </c>
      <c r="LD61" s="522" t="str">
        <f t="shared" si="399"/>
        <v/>
      </c>
      <c r="LE61" s="510" t="str">
        <f t="shared" si="253"/>
        <v/>
      </c>
      <c r="LF61" s="517">
        <f t="shared" si="254"/>
        <v>0</v>
      </c>
      <c r="LG61" s="510" t="str">
        <f t="shared" si="255"/>
        <v/>
      </c>
      <c r="LH61" s="522" t="str">
        <f t="shared" si="400"/>
        <v/>
      </c>
      <c r="LI61" s="510" t="str">
        <f t="shared" si="256"/>
        <v/>
      </c>
      <c r="LJ61" s="517">
        <f t="shared" si="257"/>
        <v>0</v>
      </c>
      <c r="LK61" s="510" t="str">
        <f t="shared" si="258"/>
        <v/>
      </c>
      <c r="LL61" s="522" t="str">
        <f t="shared" si="401"/>
        <v/>
      </c>
      <c r="LM61" s="510" t="str">
        <f t="shared" si="259"/>
        <v/>
      </c>
      <c r="LN61" s="517">
        <f t="shared" si="260"/>
        <v>0</v>
      </c>
      <c r="LO61" s="510" t="str">
        <f t="shared" si="261"/>
        <v/>
      </c>
      <c r="LP61" s="522" t="str">
        <f t="shared" si="402"/>
        <v/>
      </c>
      <c r="LQ61" s="510" t="str">
        <f t="shared" si="262"/>
        <v/>
      </c>
      <c r="LR61" s="517">
        <f t="shared" si="263"/>
        <v>0</v>
      </c>
      <c r="LS61" s="510" t="str">
        <f t="shared" si="264"/>
        <v/>
      </c>
      <c r="LT61" s="522" t="str">
        <f t="shared" si="403"/>
        <v/>
      </c>
      <c r="LU61" s="510" t="str">
        <f t="shared" si="265"/>
        <v/>
      </c>
      <c r="LV61" s="517">
        <f t="shared" si="266"/>
        <v>0</v>
      </c>
      <c r="LW61" s="510" t="str">
        <f t="shared" si="267"/>
        <v/>
      </c>
      <c r="LX61" s="522" t="str">
        <f t="shared" si="404"/>
        <v/>
      </c>
      <c r="LY61" s="510" t="str">
        <f t="shared" si="268"/>
        <v/>
      </c>
      <c r="LZ61" s="517">
        <f t="shared" si="269"/>
        <v>0</v>
      </c>
      <c r="MA61" s="510" t="str">
        <f t="shared" si="270"/>
        <v/>
      </c>
      <c r="MB61" s="522" t="str">
        <f t="shared" si="405"/>
        <v/>
      </c>
      <c r="MC61" s="510" t="str">
        <f t="shared" si="271"/>
        <v/>
      </c>
      <c r="MD61" s="517">
        <f t="shared" si="272"/>
        <v>0</v>
      </c>
      <c r="ME61" s="510" t="str">
        <f t="shared" si="273"/>
        <v/>
      </c>
      <c r="MF61" s="522" t="str">
        <f t="shared" si="406"/>
        <v/>
      </c>
      <c r="MG61" s="510" t="str">
        <f t="shared" si="274"/>
        <v/>
      </c>
      <c r="MH61" s="517">
        <f t="shared" si="275"/>
        <v>0</v>
      </c>
      <c r="MI61" s="510" t="str">
        <f t="shared" si="276"/>
        <v/>
      </c>
      <c r="MJ61" s="522" t="str">
        <f t="shared" si="407"/>
        <v/>
      </c>
      <c r="MK61" s="510" t="str">
        <f t="shared" si="277"/>
        <v/>
      </c>
      <c r="ML61" s="517">
        <f t="shared" si="278"/>
        <v>0</v>
      </c>
      <c r="MM61" s="510" t="str">
        <f t="shared" si="279"/>
        <v/>
      </c>
      <c r="MN61" s="522" t="str">
        <f t="shared" si="408"/>
        <v/>
      </c>
      <c r="MO61" s="510" t="str">
        <f t="shared" si="280"/>
        <v/>
      </c>
      <c r="MP61" s="517">
        <f t="shared" si="281"/>
        <v>0</v>
      </c>
      <c r="MQ61" s="510" t="str">
        <f t="shared" si="282"/>
        <v/>
      </c>
      <c r="MR61" s="522" t="str">
        <f t="shared" si="409"/>
        <v/>
      </c>
      <c r="MS61" s="510" t="str">
        <f t="shared" si="283"/>
        <v/>
      </c>
      <c r="MT61" s="517">
        <f t="shared" si="284"/>
        <v>0</v>
      </c>
      <c r="MU61" s="510" t="str">
        <f t="shared" si="285"/>
        <v/>
      </c>
      <c r="MV61" s="522" t="str">
        <f t="shared" si="410"/>
        <v/>
      </c>
      <c r="MW61" s="510" t="str">
        <f t="shared" si="286"/>
        <v/>
      </c>
      <c r="MX61" s="517">
        <f t="shared" si="287"/>
        <v>0</v>
      </c>
      <c r="MY61" s="510" t="str">
        <f t="shared" si="288"/>
        <v/>
      </c>
      <c r="MZ61" s="522" t="str">
        <f t="shared" si="411"/>
        <v/>
      </c>
      <c r="NA61" s="510" t="str">
        <f t="shared" si="289"/>
        <v/>
      </c>
      <c r="NB61" s="517">
        <f t="shared" si="290"/>
        <v>0</v>
      </c>
      <c r="NC61" s="510" t="str">
        <f t="shared" si="291"/>
        <v/>
      </c>
      <c r="ND61" s="522" t="str">
        <f t="shared" si="412"/>
        <v/>
      </c>
      <c r="NE61" s="510" t="str">
        <f t="shared" si="292"/>
        <v/>
      </c>
      <c r="NF61" s="517">
        <f t="shared" si="293"/>
        <v>0</v>
      </c>
      <c r="NG61" s="510" t="str">
        <f t="shared" si="294"/>
        <v/>
      </c>
      <c r="NH61" s="522" t="str">
        <f t="shared" si="413"/>
        <v/>
      </c>
      <c r="NI61" s="510" t="str">
        <f t="shared" si="295"/>
        <v/>
      </c>
      <c r="NJ61" s="517">
        <f t="shared" si="296"/>
        <v>0</v>
      </c>
      <c r="NK61" s="510" t="str">
        <f t="shared" si="297"/>
        <v/>
      </c>
      <c r="NL61" s="522" t="str">
        <f t="shared" si="414"/>
        <v/>
      </c>
      <c r="NM61" s="510" t="str">
        <f t="shared" si="298"/>
        <v/>
      </c>
      <c r="NN61" s="517">
        <f t="shared" si="299"/>
        <v>0</v>
      </c>
      <c r="NO61" s="510" t="str">
        <f t="shared" si="300"/>
        <v/>
      </c>
      <c r="NP61" s="522" t="str">
        <f t="shared" si="415"/>
        <v/>
      </c>
      <c r="NQ61" s="510" t="str">
        <f t="shared" si="301"/>
        <v/>
      </c>
      <c r="NR61" s="517">
        <f t="shared" si="302"/>
        <v>0</v>
      </c>
      <c r="NS61" s="510" t="str">
        <f t="shared" si="303"/>
        <v/>
      </c>
      <c r="NT61" s="522" t="str">
        <f t="shared" si="416"/>
        <v/>
      </c>
      <c r="NU61" s="510" t="str">
        <f t="shared" si="304"/>
        <v/>
      </c>
      <c r="NV61" s="517">
        <f t="shared" si="305"/>
        <v>0</v>
      </c>
      <c r="NW61" s="510" t="str">
        <f t="shared" si="306"/>
        <v/>
      </c>
      <c r="NX61" s="522" t="str">
        <f t="shared" si="417"/>
        <v/>
      </c>
      <c r="NY61" s="510" t="str">
        <f t="shared" si="307"/>
        <v/>
      </c>
      <c r="NZ61" s="517">
        <f t="shared" si="308"/>
        <v>0</v>
      </c>
      <c r="OA61" s="510" t="str">
        <f t="shared" si="309"/>
        <v/>
      </c>
      <c r="OB61" s="522" t="str">
        <f t="shared" si="418"/>
        <v/>
      </c>
      <c r="OC61" s="510" t="str">
        <f t="shared" si="310"/>
        <v/>
      </c>
      <c r="OD61" s="517">
        <f t="shared" si="311"/>
        <v>0</v>
      </c>
      <c r="OE61" s="510" t="str">
        <f t="shared" si="312"/>
        <v/>
      </c>
      <c r="OF61" s="522" t="str">
        <f t="shared" si="419"/>
        <v/>
      </c>
      <c r="OG61" s="510" t="str">
        <f t="shared" si="313"/>
        <v/>
      </c>
      <c r="OH61" s="517">
        <f t="shared" si="314"/>
        <v>0</v>
      </c>
      <c r="OI61" s="510" t="str">
        <f t="shared" si="315"/>
        <v/>
      </c>
      <c r="OJ61" s="522" t="str">
        <f t="shared" si="420"/>
        <v/>
      </c>
      <c r="OK61" s="510" t="str">
        <f t="shared" si="316"/>
        <v/>
      </c>
      <c r="OL61" s="517">
        <f t="shared" si="317"/>
        <v>0</v>
      </c>
      <c r="OM61" s="510" t="str">
        <f t="shared" si="318"/>
        <v/>
      </c>
      <c r="ON61" s="522" t="str">
        <f t="shared" si="421"/>
        <v/>
      </c>
      <c r="OO61" s="510" t="str">
        <f t="shared" si="319"/>
        <v/>
      </c>
      <c r="OP61" s="517">
        <f t="shared" si="320"/>
        <v>0</v>
      </c>
      <c r="OQ61" s="510" t="str">
        <f t="shared" si="321"/>
        <v/>
      </c>
      <c r="OR61" s="522" t="str">
        <f t="shared" si="422"/>
        <v/>
      </c>
      <c r="OS61" s="510" t="str">
        <f t="shared" si="322"/>
        <v/>
      </c>
      <c r="OT61" s="517">
        <f t="shared" si="323"/>
        <v>0</v>
      </c>
      <c r="OU61" s="510" t="str">
        <f t="shared" si="324"/>
        <v/>
      </c>
      <c r="OV61" s="522" t="str">
        <f t="shared" si="423"/>
        <v/>
      </c>
      <c r="OW61" s="510" t="str">
        <f t="shared" si="325"/>
        <v/>
      </c>
      <c r="OX61" s="517">
        <f t="shared" si="326"/>
        <v>0</v>
      </c>
      <c r="OY61" s="510" t="str">
        <f t="shared" si="327"/>
        <v/>
      </c>
      <c r="OZ61" s="522" t="str">
        <f t="shared" si="424"/>
        <v/>
      </c>
      <c r="PA61" s="510" t="str">
        <f t="shared" si="328"/>
        <v/>
      </c>
      <c r="PB61" s="517">
        <f t="shared" si="329"/>
        <v>0</v>
      </c>
      <c r="PC61" s="510" t="str">
        <f t="shared" si="330"/>
        <v/>
      </c>
      <c r="PD61" s="522" t="str">
        <f t="shared" si="425"/>
        <v/>
      </c>
      <c r="PE61" s="510" t="str">
        <f t="shared" si="331"/>
        <v/>
      </c>
      <c r="PF61" s="517">
        <f t="shared" si="332"/>
        <v>0</v>
      </c>
      <c r="PG61" s="510" t="str">
        <f t="shared" si="333"/>
        <v/>
      </c>
      <c r="PH61" s="522" t="str">
        <f t="shared" si="426"/>
        <v/>
      </c>
      <c r="PI61" s="510" t="str">
        <f t="shared" si="334"/>
        <v/>
      </c>
      <c r="PJ61" s="517">
        <f t="shared" si="335"/>
        <v>0</v>
      </c>
      <c r="PK61" s="510" t="str">
        <f t="shared" si="336"/>
        <v/>
      </c>
      <c r="PL61" s="522" t="str">
        <f t="shared" si="427"/>
        <v/>
      </c>
      <c r="PM61" s="510" t="str">
        <f t="shared" si="337"/>
        <v/>
      </c>
      <c r="PN61" s="517">
        <f t="shared" si="338"/>
        <v>0</v>
      </c>
      <c r="PO61" s="510" t="str">
        <f t="shared" si="339"/>
        <v/>
      </c>
      <c r="PP61" s="522" t="str">
        <f t="shared" si="428"/>
        <v/>
      </c>
      <c r="PQ61" s="510" t="str">
        <f t="shared" si="340"/>
        <v/>
      </c>
      <c r="PR61" s="517">
        <f t="shared" si="341"/>
        <v>0</v>
      </c>
      <c r="PS61" s="510" t="str">
        <f t="shared" si="342"/>
        <v/>
      </c>
      <c r="PT61" s="522" t="str">
        <f t="shared" si="429"/>
        <v/>
      </c>
      <c r="PU61" s="510" t="str">
        <f t="shared" si="343"/>
        <v/>
      </c>
      <c r="PV61" s="517">
        <f t="shared" si="344"/>
        <v>0</v>
      </c>
      <c r="PW61" s="510" t="str">
        <f t="shared" si="345"/>
        <v/>
      </c>
      <c r="PX61" s="522" t="str">
        <f t="shared" si="430"/>
        <v/>
      </c>
      <c r="PY61" s="510" t="str">
        <f t="shared" si="346"/>
        <v/>
      </c>
      <c r="PZ61" s="517">
        <f t="shared" si="347"/>
        <v>0</v>
      </c>
      <c r="QA61" s="510" t="str">
        <f t="shared" si="348"/>
        <v/>
      </c>
      <c r="QB61" s="522" t="str">
        <f t="shared" si="431"/>
        <v/>
      </c>
      <c r="QC61" s="510" t="str">
        <f t="shared" si="349"/>
        <v/>
      </c>
      <c r="QD61" s="517">
        <f t="shared" si="350"/>
        <v>0</v>
      </c>
      <c r="QE61" s="510" t="str">
        <f t="shared" si="351"/>
        <v/>
      </c>
      <c r="QF61" s="522" t="str">
        <f t="shared" si="432"/>
        <v/>
      </c>
      <c r="QG61" s="510" t="str">
        <f t="shared" si="352"/>
        <v/>
      </c>
      <c r="QH61" s="517">
        <f t="shared" si="353"/>
        <v>0</v>
      </c>
    </row>
    <row r="62" spans="1:450" s="3" customFormat="1" ht="18" customHeight="1" thickTop="1" thickBot="1" x14ac:dyDescent="0.35">
      <c r="A62" s="344"/>
      <c r="B62" s="1105"/>
      <c r="C62" s="1106"/>
      <c r="D62" s="1106"/>
      <c r="E62" s="1107"/>
      <c r="F62" s="1224" t="s">
        <v>76</v>
      </c>
      <c r="G62" s="1224"/>
      <c r="H62" s="1224" t="s">
        <v>62</v>
      </c>
      <c r="I62" s="1224"/>
      <c r="J62" s="1107" t="s">
        <v>64</v>
      </c>
      <c r="K62" s="1107" t="s">
        <v>46</v>
      </c>
      <c r="L62" s="1108" t="str">
        <f>IF(R16=0,"Quadro 2","3.3")</f>
        <v>3.3</v>
      </c>
      <c r="M62" s="1107" t="s">
        <v>266</v>
      </c>
      <c r="N62" s="1107" t="s">
        <v>97</v>
      </c>
      <c r="O62" s="1109"/>
      <c r="P62" s="1109"/>
      <c r="Q62" s="1109"/>
      <c r="R62" s="1107" t="s">
        <v>63</v>
      </c>
      <c r="S62" s="1107" t="s">
        <v>362</v>
      </c>
      <c r="T62" s="1107" t="s">
        <v>68</v>
      </c>
      <c r="U62" s="1107" t="s">
        <v>66</v>
      </c>
      <c r="V62" s="1107"/>
      <c r="W62" s="1107"/>
      <c r="X62" s="1107"/>
      <c r="Y62" s="1107" t="str">
        <f>Y22</f>
        <v>Quadro 3</v>
      </c>
      <c r="Z62" s="1109"/>
      <c r="AA62" s="1109"/>
      <c r="AB62" s="1224" t="s">
        <v>364</v>
      </c>
      <c r="AC62" s="1225"/>
      <c r="AD62" s="1225"/>
      <c r="AE62" s="1107" t="s">
        <v>85</v>
      </c>
      <c r="AF62" s="1107" t="s">
        <v>365</v>
      </c>
      <c r="AG62" s="1107" t="s">
        <v>68</v>
      </c>
      <c r="AH62" s="1107" t="s">
        <v>69</v>
      </c>
      <c r="AI62" s="1107" t="s">
        <v>157</v>
      </c>
      <c r="AJ62" s="1107" t="s">
        <v>610</v>
      </c>
      <c r="AK62" s="1107" t="s">
        <v>267</v>
      </c>
      <c r="AL62" s="1224" t="s">
        <v>268</v>
      </c>
      <c r="AM62" s="1226"/>
      <c r="AN62" s="1107" t="s">
        <v>70</v>
      </c>
      <c r="AO62" s="1224" t="s">
        <v>71</v>
      </c>
      <c r="AP62" s="1224"/>
      <c r="AQ62" s="1226"/>
      <c r="AR62" s="1110"/>
      <c r="AS62" s="2"/>
      <c r="AT62" s="601">
        <f t="shared" si="470"/>
        <v>0</v>
      </c>
      <c r="AU62" s="243" t="str">
        <f t="shared" si="356"/>
        <v/>
      </c>
      <c r="AV62" s="92" t="str">
        <f t="shared" si="475"/>
        <v/>
      </c>
      <c r="AW62" s="92" t="str">
        <f t="shared" si="476"/>
        <v/>
      </c>
      <c r="AX62" s="92" t="str">
        <f t="shared" si="477"/>
        <v/>
      </c>
      <c r="AY62" s="532" t="str">
        <f t="shared" si="478"/>
        <v/>
      </c>
      <c r="AZ62" s="532" t="str">
        <f t="shared" si="479"/>
        <v/>
      </c>
      <c r="BA62" s="510" t="str">
        <f t="shared" si="480"/>
        <v/>
      </c>
      <c r="BB62" s="88" t="str">
        <f t="shared" si="440"/>
        <v/>
      </c>
      <c r="BD62" s="595" t="str">
        <f t="shared" si="441"/>
        <v/>
      </c>
      <c r="BE62" s="595" t="str">
        <f t="shared" si="442"/>
        <v/>
      </c>
      <c r="BF62" s="74" t="str">
        <f t="shared" si="443"/>
        <v/>
      </c>
      <c r="BG62" s="87" t="str">
        <f t="shared" si="433"/>
        <v/>
      </c>
      <c r="BH62" s="88" t="str">
        <f t="shared" si="481"/>
        <v/>
      </c>
      <c r="BI62" s="89">
        <f t="shared" si="482"/>
        <v>0</v>
      </c>
      <c r="BJ62" s="510" t="str">
        <f t="shared" si="357"/>
        <v/>
      </c>
      <c r="BK62" s="532">
        <f t="shared" si="483"/>
        <v>0</v>
      </c>
      <c r="BL62" s="91">
        <f t="shared" si="108"/>
        <v>0</v>
      </c>
      <c r="BM62" s="91" t="str">
        <f t="shared" si="31"/>
        <v/>
      </c>
      <c r="BN62" s="91" t="str">
        <f t="shared" si="32"/>
        <v/>
      </c>
      <c r="BO62" s="91" t="str">
        <f t="shared" si="33"/>
        <v/>
      </c>
      <c r="BP62" s="91" t="str">
        <f t="shared" si="34"/>
        <v/>
      </c>
      <c r="BQ62" s="91" t="str">
        <f t="shared" si="35"/>
        <v/>
      </c>
      <c r="BR62" s="91" t="str">
        <f t="shared" si="36"/>
        <v/>
      </c>
      <c r="BS62" s="91" t="str">
        <f t="shared" si="37"/>
        <v/>
      </c>
      <c r="BT62" s="91" t="str">
        <f t="shared" si="38"/>
        <v/>
      </c>
      <c r="BU62" s="91" t="str">
        <f t="shared" si="39"/>
        <v/>
      </c>
      <c r="BV62" s="91" t="str">
        <f t="shared" si="40"/>
        <v/>
      </c>
      <c r="BW62" s="91" t="str">
        <f t="shared" si="41"/>
        <v/>
      </c>
      <c r="BX62" s="91" t="str">
        <f t="shared" si="42"/>
        <v/>
      </c>
      <c r="BY62" s="91" t="str">
        <f t="shared" si="43"/>
        <v/>
      </c>
      <c r="BZ62" s="91" t="str">
        <f t="shared" si="44"/>
        <v/>
      </c>
      <c r="CA62" s="91" t="str">
        <f t="shared" si="45"/>
        <v/>
      </c>
      <c r="CB62" s="91" t="str">
        <f t="shared" si="46"/>
        <v/>
      </c>
      <c r="CC62" s="91" t="str">
        <f t="shared" si="47"/>
        <v/>
      </c>
      <c r="CD62" s="91" t="str">
        <f t="shared" si="48"/>
        <v/>
      </c>
      <c r="CE62" s="91" t="str">
        <f t="shared" si="49"/>
        <v/>
      </c>
      <c r="CF62" s="91" t="str">
        <f t="shared" si="484"/>
        <v/>
      </c>
      <c r="CG62" s="91" t="str">
        <f t="shared" si="109"/>
        <v/>
      </c>
      <c r="CH62" s="91" t="str">
        <f t="shared" si="110"/>
        <v/>
      </c>
      <c r="CI62" s="91" t="str">
        <f t="shared" si="111"/>
        <v/>
      </c>
      <c r="CJ62" s="91" t="str">
        <f t="shared" si="112"/>
        <v/>
      </c>
      <c r="CK62" s="91" t="str">
        <f t="shared" si="113"/>
        <v/>
      </c>
      <c r="CL62" s="91" t="str">
        <f t="shared" si="114"/>
        <v/>
      </c>
      <c r="CM62" s="91" t="str">
        <f t="shared" si="115"/>
        <v/>
      </c>
      <c r="CN62" s="91" t="str">
        <f t="shared" si="116"/>
        <v/>
      </c>
      <c r="CO62" s="91" t="str">
        <f t="shared" si="117"/>
        <v/>
      </c>
      <c r="CP62" s="91" t="str">
        <f t="shared" si="118"/>
        <v/>
      </c>
      <c r="CQ62" s="91" t="str">
        <f t="shared" si="119"/>
        <v/>
      </c>
      <c r="CR62" s="91" t="str">
        <f t="shared" si="120"/>
        <v/>
      </c>
      <c r="CS62" s="91" t="str">
        <f t="shared" si="121"/>
        <v/>
      </c>
      <c r="CT62" s="91" t="str">
        <f t="shared" si="122"/>
        <v/>
      </c>
      <c r="CU62" s="91" t="str">
        <f t="shared" si="123"/>
        <v/>
      </c>
      <c r="CV62" s="91" t="str">
        <f t="shared" si="124"/>
        <v/>
      </c>
      <c r="CW62" s="91" t="str">
        <f t="shared" si="125"/>
        <v/>
      </c>
      <c r="CX62" s="91" t="str">
        <f t="shared" si="126"/>
        <v/>
      </c>
      <c r="CY62" s="91" t="str">
        <f t="shared" si="127"/>
        <v/>
      </c>
      <c r="CZ62" s="91" t="str">
        <f t="shared" si="128"/>
        <v/>
      </c>
      <c r="DA62" s="91" t="str">
        <f t="shared" si="129"/>
        <v/>
      </c>
      <c r="DB62" s="91" t="str">
        <f t="shared" si="130"/>
        <v/>
      </c>
      <c r="DC62" s="91" t="str">
        <f t="shared" si="131"/>
        <v/>
      </c>
      <c r="DD62" s="91" t="str">
        <f t="shared" si="132"/>
        <v/>
      </c>
      <c r="DE62" s="91" t="str">
        <f t="shared" si="133"/>
        <v/>
      </c>
      <c r="DF62" s="91" t="str">
        <f t="shared" si="134"/>
        <v/>
      </c>
      <c r="DG62" s="91" t="str">
        <f t="shared" si="135"/>
        <v/>
      </c>
      <c r="DH62" s="91" t="str">
        <f t="shared" si="136"/>
        <v/>
      </c>
      <c r="DI62" s="91" t="str">
        <f t="shared" si="137"/>
        <v/>
      </c>
      <c r="DJ62" s="91" t="str">
        <f t="shared" si="138"/>
        <v/>
      </c>
      <c r="DK62" s="91" t="str">
        <f t="shared" si="139"/>
        <v/>
      </c>
      <c r="DL62" s="91" t="str">
        <f t="shared" si="140"/>
        <v/>
      </c>
      <c r="DM62" s="91" t="str">
        <f t="shared" si="141"/>
        <v/>
      </c>
      <c r="DN62" s="91" t="str">
        <f t="shared" si="142"/>
        <v/>
      </c>
      <c r="DO62" s="91" t="str">
        <f t="shared" si="143"/>
        <v/>
      </c>
      <c r="DP62" s="91" t="str">
        <f t="shared" si="144"/>
        <v/>
      </c>
      <c r="DQ62" s="91" t="str">
        <f t="shared" si="145"/>
        <v/>
      </c>
      <c r="DR62" s="91" t="str">
        <f t="shared" si="146"/>
        <v/>
      </c>
      <c r="DS62" s="91" t="str">
        <f t="shared" si="147"/>
        <v/>
      </c>
      <c r="DT62" s="91" t="str">
        <f t="shared" si="148"/>
        <v/>
      </c>
      <c r="DU62" s="236" t="str">
        <f t="shared" si="471"/>
        <v/>
      </c>
      <c r="DV62" s="660" t="str">
        <f t="shared" si="472"/>
        <v>0</v>
      </c>
      <c r="DW62" s="659">
        <f t="shared" si="151"/>
        <v>0</v>
      </c>
      <c r="DX62" s="663" t="str">
        <f t="shared" si="473"/>
        <v>NA</v>
      </c>
      <c r="DY62" s="236" t="str">
        <f t="shared" si="359"/>
        <v/>
      </c>
      <c r="DZ62" s="236" t="str">
        <f t="shared" si="360"/>
        <v/>
      </c>
      <c r="EA62" s="659" t="str">
        <f t="shared" si="467"/>
        <v/>
      </c>
      <c r="EB62" s="594">
        <v>36</v>
      </c>
      <c r="EC62" s="816" t="str">
        <f t="shared" si="361"/>
        <v/>
      </c>
      <c r="ED62" s="817" t="str">
        <f t="shared" si="362"/>
        <v/>
      </c>
      <c r="EE62" s="818" t="str">
        <f t="shared" si="153"/>
        <v/>
      </c>
      <c r="EF62" s="819" t="str">
        <f t="shared" si="485"/>
        <v/>
      </c>
      <c r="EG62" s="595" t="str">
        <f t="shared" si="154"/>
        <v/>
      </c>
      <c r="EH62" s="595" t="str">
        <f t="shared" si="155"/>
        <v/>
      </c>
      <c r="EI62" s="651" t="str">
        <f t="shared" si="363"/>
        <v/>
      </c>
      <c r="EJ62" s="528" t="str">
        <f t="shared" si="156"/>
        <v/>
      </c>
      <c r="EK62" s="236" t="str">
        <f t="shared" si="364"/>
        <v/>
      </c>
      <c r="EL62" s="528" t="str">
        <f t="shared" si="157"/>
        <v/>
      </c>
      <c r="EM62" s="771" t="str">
        <f t="shared" si="444"/>
        <v/>
      </c>
      <c r="EN62" s="90" t="str">
        <f t="shared" si="445"/>
        <v/>
      </c>
      <c r="EO62" s="90" t="str">
        <f t="shared" si="446"/>
        <v/>
      </c>
      <c r="EP62" s="90" t="str">
        <f t="shared" si="447"/>
        <v/>
      </c>
      <c r="EQ62" s="90" t="str">
        <f t="shared" si="448"/>
        <v/>
      </c>
      <c r="ER62" s="90" t="str">
        <f t="shared" si="449"/>
        <v/>
      </c>
      <c r="ES62" s="90" t="str">
        <f t="shared" si="450"/>
        <v/>
      </c>
      <c r="ET62" s="90" t="str">
        <f t="shared" si="451"/>
        <v/>
      </c>
      <c r="EU62" s="90" t="str">
        <f t="shared" si="452"/>
        <v/>
      </c>
      <c r="EV62" s="90" t="str">
        <f t="shared" si="453"/>
        <v/>
      </c>
      <c r="EW62" s="90" t="str">
        <f t="shared" si="454"/>
        <v/>
      </c>
      <c r="EX62" s="90" t="str">
        <f t="shared" si="455"/>
        <v/>
      </c>
      <c r="EY62" s="90" t="str">
        <f t="shared" si="456"/>
        <v/>
      </c>
      <c r="EZ62" s="90" t="str">
        <f t="shared" si="457"/>
        <v/>
      </c>
      <c r="FA62" s="90" t="str">
        <f t="shared" si="458"/>
        <v/>
      </c>
      <c r="FB62" s="90" t="str">
        <f t="shared" si="459"/>
        <v/>
      </c>
      <c r="FC62" s="90" t="str">
        <f t="shared" si="460"/>
        <v/>
      </c>
      <c r="FD62" s="90" t="str">
        <f t="shared" si="461"/>
        <v/>
      </c>
      <c r="FE62" s="90" t="str">
        <f t="shared" si="462"/>
        <v/>
      </c>
      <c r="FF62" s="90" t="str">
        <f t="shared" si="463"/>
        <v/>
      </c>
      <c r="FG62" s="90" t="str">
        <f t="shared" si="486"/>
        <v/>
      </c>
      <c r="FH62" s="90" t="str">
        <f t="shared" si="487"/>
        <v/>
      </c>
      <c r="FI62" s="90" t="str">
        <f t="shared" si="488"/>
        <v/>
      </c>
      <c r="FJ62" s="90" t="str">
        <f t="shared" si="489"/>
        <v/>
      </c>
      <c r="FK62" s="90" t="str">
        <f t="shared" si="490"/>
        <v/>
      </c>
      <c r="FL62" s="90" t="str">
        <f t="shared" si="491"/>
        <v/>
      </c>
      <c r="FM62" s="90" t="str">
        <f t="shared" si="492"/>
        <v/>
      </c>
      <c r="FN62" s="90" t="str">
        <f t="shared" si="493"/>
        <v/>
      </c>
      <c r="FO62" s="90" t="str">
        <f t="shared" si="494"/>
        <v/>
      </c>
      <c r="FP62" s="90" t="str">
        <f t="shared" si="495"/>
        <v/>
      </c>
      <c r="FQ62" s="90" t="str">
        <f t="shared" si="496"/>
        <v/>
      </c>
      <c r="FR62" s="90" t="str">
        <f t="shared" si="497"/>
        <v/>
      </c>
      <c r="FS62" s="90" t="str">
        <f t="shared" si="498"/>
        <v/>
      </c>
      <c r="FT62" s="90" t="str">
        <f t="shared" si="499"/>
        <v/>
      </c>
      <c r="FU62" s="90" t="str">
        <f t="shared" si="500"/>
        <v/>
      </c>
      <c r="FV62" s="90" t="str">
        <f t="shared" si="501"/>
        <v/>
      </c>
      <c r="FW62" s="90" t="str">
        <f t="shared" si="502"/>
        <v/>
      </c>
      <c r="FX62" s="90" t="str">
        <f t="shared" si="503"/>
        <v/>
      </c>
      <c r="FY62" s="90" t="str">
        <f t="shared" si="504"/>
        <v/>
      </c>
      <c r="FZ62" s="90" t="str">
        <f t="shared" si="505"/>
        <v/>
      </c>
      <c r="GA62" s="90" t="str">
        <f t="shared" si="506"/>
        <v/>
      </c>
      <c r="GB62" s="90" t="str">
        <f t="shared" si="507"/>
        <v/>
      </c>
      <c r="GC62" s="90" t="str">
        <f t="shared" si="508"/>
        <v/>
      </c>
      <c r="GD62" s="90" t="str">
        <f t="shared" si="509"/>
        <v/>
      </c>
      <c r="GE62" s="90" t="str">
        <f t="shared" si="510"/>
        <v/>
      </c>
      <c r="GF62" s="90" t="str">
        <f t="shared" si="511"/>
        <v/>
      </c>
      <c r="GG62" s="90" t="str">
        <f t="shared" si="512"/>
        <v/>
      </c>
      <c r="GH62" s="90" t="str">
        <f t="shared" si="513"/>
        <v/>
      </c>
      <c r="GI62" s="90" t="str">
        <f t="shared" si="514"/>
        <v/>
      </c>
      <c r="GJ62" s="90" t="str">
        <f t="shared" si="515"/>
        <v/>
      </c>
      <c r="GK62" s="90" t="str">
        <f t="shared" si="516"/>
        <v/>
      </c>
      <c r="GL62" s="90" t="str">
        <f t="shared" si="517"/>
        <v/>
      </c>
      <c r="GM62" s="90" t="str">
        <f t="shared" si="518"/>
        <v/>
      </c>
      <c r="GN62" s="90" t="str">
        <f t="shared" si="519"/>
        <v/>
      </c>
      <c r="GO62" s="90" t="str">
        <f t="shared" si="520"/>
        <v/>
      </c>
      <c r="GP62" s="90" t="str">
        <f t="shared" si="521"/>
        <v/>
      </c>
      <c r="GQ62" s="90" t="str">
        <f t="shared" si="522"/>
        <v/>
      </c>
      <c r="GR62" s="90" t="str">
        <f t="shared" si="523"/>
        <v/>
      </c>
      <c r="GS62" s="90" t="str">
        <f t="shared" si="524"/>
        <v/>
      </c>
      <c r="GT62" s="90" t="str">
        <f t="shared" si="525"/>
        <v/>
      </c>
      <c r="GU62" s="594">
        <v>36</v>
      </c>
      <c r="GV62" s="137" t="str">
        <f t="shared" si="435"/>
        <v/>
      </c>
      <c r="GW62" s="138" t="str">
        <f t="shared" si="436"/>
        <v/>
      </c>
      <c r="GX62" s="81" t="str">
        <f t="shared" si="438"/>
        <v/>
      </c>
      <c r="GY62" s="138" t="str">
        <f t="shared" si="439"/>
        <v/>
      </c>
      <c r="GZ62" s="15">
        <f t="shared" si="369"/>
        <v>0</v>
      </c>
      <c r="HA62" s="81" t="str">
        <f t="shared" si="370"/>
        <v/>
      </c>
      <c r="HB62" s="127" t="str">
        <f t="shared" si="437"/>
        <v/>
      </c>
      <c r="HC62" s="15">
        <f t="shared" si="178"/>
        <v>0</v>
      </c>
      <c r="HD62" s="582">
        <f t="shared" si="468"/>
        <v>0</v>
      </c>
      <c r="HE62" s="580">
        <f t="shared" si="474"/>
        <v>0</v>
      </c>
      <c r="HF62" s="567">
        <f t="shared" si="469"/>
        <v>0</v>
      </c>
      <c r="HG62" s="16">
        <f t="shared" si="179"/>
        <v>0</v>
      </c>
      <c r="HH62" s="17" t="str">
        <f t="shared" si="372"/>
        <v/>
      </c>
      <c r="HI62" s="510" t="str">
        <f t="shared" si="373"/>
        <v/>
      </c>
      <c r="HJ62" s="517">
        <f t="shared" si="374"/>
        <v>0</v>
      </c>
      <c r="HK62" s="510" t="str">
        <f t="shared" si="180"/>
        <v/>
      </c>
      <c r="HL62" s="522" t="str">
        <f t="shared" si="375"/>
        <v/>
      </c>
      <c r="HM62" s="510" t="str">
        <f t="shared" si="181"/>
        <v/>
      </c>
      <c r="HN62" s="517">
        <f t="shared" si="182"/>
        <v>0</v>
      </c>
      <c r="HO62" s="510" t="str">
        <f t="shared" si="183"/>
        <v/>
      </c>
      <c r="HP62" s="522" t="str">
        <f t="shared" si="376"/>
        <v/>
      </c>
      <c r="HQ62" s="510" t="str">
        <f t="shared" si="184"/>
        <v/>
      </c>
      <c r="HR62" s="517">
        <f t="shared" si="185"/>
        <v>0</v>
      </c>
      <c r="HS62" s="510" t="str">
        <f t="shared" si="186"/>
        <v/>
      </c>
      <c r="HT62" s="522" t="str">
        <f t="shared" si="377"/>
        <v/>
      </c>
      <c r="HU62" s="510" t="str">
        <f t="shared" si="187"/>
        <v/>
      </c>
      <c r="HV62" s="517">
        <f t="shared" si="188"/>
        <v>0</v>
      </c>
      <c r="HW62" s="510" t="str">
        <f t="shared" si="189"/>
        <v/>
      </c>
      <c r="HX62" s="522" t="str">
        <f t="shared" si="378"/>
        <v/>
      </c>
      <c r="HY62" s="510" t="str">
        <f t="shared" si="190"/>
        <v/>
      </c>
      <c r="HZ62" s="517">
        <f t="shared" si="191"/>
        <v>0</v>
      </c>
      <c r="IA62" s="510" t="str">
        <f t="shared" si="192"/>
        <v/>
      </c>
      <c r="IB62" s="522" t="str">
        <f t="shared" si="379"/>
        <v/>
      </c>
      <c r="IC62" s="510" t="str">
        <f t="shared" si="193"/>
        <v/>
      </c>
      <c r="ID62" s="517">
        <f t="shared" si="194"/>
        <v>0</v>
      </c>
      <c r="IE62" s="510" t="str">
        <f t="shared" si="195"/>
        <v/>
      </c>
      <c r="IF62" s="522" t="str">
        <f t="shared" si="380"/>
        <v/>
      </c>
      <c r="IG62" s="510" t="str">
        <f t="shared" si="196"/>
        <v/>
      </c>
      <c r="IH62" s="517">
        <f t="shared" si="197"/>
        <v>0</v>
      </c>
      <c r="II62" s="510" t="str">
        <f t="shared" si="198"/>
        <v/>
      </c>
      <c r="IJ62" s="522" t="str">
        <f t="shared" si="381"/>
        <v/>
      </c>
      <c r="IK62" s="510" t="str">
        <f t="shared" si="199"/>
        <v/>
      </c>
      <c r="IL62" s="517">
        <f t="shared" si="200"/>
        <v>0</v>
      </c>
      <c r="IM62" s="510" t="str">
        <f t="shared" si="201"/>
        <v/>
      </c>
      <c r="IN62" s="522" t="str">
        <f t="shared" si="382"/>
        <v/>
      </c>
      <c r="IO62" s="510" t="str">
        <f t="shared" si="202"/>
        <v/>
      </c>
      <c r="IP62" s="517">
        <f t="shared" si="203"/>
        <v>0</v>
      </c>
      <c r="IQ62" s="510" t="str">
        <f t="shared" si="204"/>
        <v/>
      </c>
      <c r="IR62" s="522" t="str">
        <f t="shared" si="383"/>
        <v/>
      </c>
      <c r="IS62" s="510" t="str">
        <f t="shared" si="205"/>
        <v/>
      </c>
      <c r="IT62" s="517">
        <f t="shared" si="206"/>
        <v>0</v>
      </c>
      <c r="IU62" s="510" t="str">
        <f t="shared" si="207"/>
        <v/>
      </c>
      <c r="IV62" s="522" t="str">
        <f t="shared" si="384"/>
        <v/>
      </c>
      <c r="IW62" s="510" t="str">
        <f t="shared" si="208"/>
        <v/>
      </c>
      <c r="IX62" s="517">
        <f t="shared" si="209"/>
        <v>0</v>
      </c>
      <c r="IY62" s="510" t="str">
        <f t="shared" si="210"/>
        <v/>
      </c>
      <c r="IZ62" s="522" t="str">
        <f t="shared" si="385"/>
        <v/>
      </c>
      <c r="JA62" s="510" t="str">
        <f t="shared" si="211"/>
        <v/>
      </c>
      <c r="JB62" s="517">
        <f t="shared" si="212"/>
        <v>0</v>
      </c>
      <c r="JC62" s="510" t="str">
        <f t="shared" si="213"/>
        <v/>
      </c>
      <c r="JD62" s="522" t="str">
        <f t="shared" si="386"/>
        <v/>
      </c>
      <c r="JE62" s="510" t="str">
        <f t="shared" si="214"/>
        <v/>
      </c>
      <c r="JF62" s="517">
        <f t="shared" si="215"/>
        <v>0</v>
      </c>
      <c r="JG62" s="510" t="str">
        <f t="shared" si="216"/>
        <v/>
      </c>
      <c r="JH62" s="522" t="str">
        <f t="shared" si="387"/>
        <v/>
      </c>
      <c r="JI62" s="510" t="str">
        <f t="shared" si="217"/>
        <v/>
      </c>
      <c r="JJ62" s="517">
        <f t="shared" si="218"/>
        <v>0</v>
      </c>
      <c r="JK62" s="510" t="str">
        <f t="shared" si="219"/>
        <v/>
      </c>
      <c r="JL62" s="522" t="str">
        <f t="shared" si="388"/>
        <v/>
      </c>
      <c r="JM62" s="510" t="str">
        <f t="shared" si="220"/>
        <v/>
      </c>
      <c r="JN62" s="517">
        <f t="shared" si="221"/>
        <v>0</v>
      </c>
      <c r="JO62" s="510" t="str">
        <f t="shared" si="222"/>
        <v/>
      </c>
      <c r="JP62" s="522" t="str">
        <f t="shared" si="389"/>
        <v/>
      </c>
      <c r="JQ62" s="510" t="str">
        <f t="shared" si="223"/>
        <v/>
      </c>
      <c r="JR62" s="517">
        <f t="shared" si="224"/>
        <v>0</v>
      </c>
      <c r="JS62" s="510" t="str">
        <f t="shared" si="225"/>
        <v/>
      </c>
      <c r="JT62" s="522" t="str">
        <f t="shared" si="390"/>
        <v/>
      </c>
      <c r="JU62" s="510" t="str">
        <f t="shared" si="226"/>
        <v/>
      </c>
      <c r="JV62" s="517">
        <f t="shared" si="227"/>
        <v>0</v>
      </c>
      <c r="JW62" s="510" t="str">
        <f t="shared" si="228"/>
        <v/>
      </c>
      <c r="JX62" s="522" t="str">
        <f t="shared" si="391"/>
        <v/>
      </c>
      <c r="JY62" s="510" t="str">
        <f t="shared" si="229"/>
        <v/>
      </c>
      <c r="JZ62" s="517">
        <f t="shared" si="230"/>
        <v>0</v>
      </c>
      <c r="KA62" s="510" t="str">
        <f t="shared" si="231"/>
        <v/>
      </c>
      <c r="KB62" s="522" t="str">
        <f t="shared" si="392"/>
        <v/>
      </c>
      <c r="KC62" s="510" t="str">
        <f t="shared" si="232"/>
        <v/>
      </c>
      <c r="KD62" s="517">
        <f t="shared" si="233"/>
        <v>0</v>
      </c>
      <c r="KE62" s="510" t="str">
        <f t="shared" si="234"/>
        <v/>
      </c>
      <c r="KF62" s="522" t="str">
        <f t="shared" si="393"/>
        <v/>
      </c>
      <c r="KG62" s="510" t="str">
        <f t="shared" si="235"/>
        <v/>
      </c>
      <c r="KH62" s="517">
        <f t="shared" si="236"/>
        <v>0</v>
      </c>
      <c r="KI62" s="510" t="str">
        <f t="shared" si="237"/>
        <v/>
      </c>
      <c r="KJ62" s="522" t="str">
        <f t="shared" si="394"/>
        <v/>
      </c>
      <c r="KK62" s="510" t="str">
        <f t="shared" si="238"/>
        <v/>
      </c>
      <c r="KL62" s="517">
        <f t="shared" si="239"/>
        <v>0</v>
      </c>
      <c r="KM62" s="510" t="str">
        <f t="shared" si="240"/>
        <v/>
      </c>
      <c r="KN62" s="522" t="str">
        <f t="shared" si="395"/>
        <v/>
      </c>
      <c r="KO62" s="510" t="str">
        <f t="shared" si="241"/>
        <v/>
      </c>
      <c r="KP62" s="517">
        <f t="shared" si="242"/>
        <v>0</v>
      </c>
      <c r="KQ62" s="510" t="str">
        <f t="shared" si="243"/>
        <v/>
      </c>
      <c r="KR62" s="522" t="str">
        <f t="shared" si="396"/>
        <v/>
      </c>
      <c r="KS62" s="510" t="str">
        <f t="shared" si="244"/>
        <v/>
      </c>
      <c r="KT62" s="517">
        <f t="shared" si="245"/>
        <v>0</v>
      </c>
      <c r="KU62" s="510" t="str">
        <f t="shared" si="246"/>
        <v/>
      </c>
      <c r="KV62" s="522" t="str">
        <f t="shared" si="397"/>
        <v/>
      </c>
      <c r="KW62" s="510" t="str">
        <f t="shared" si="247"/>
        <v/>
      </c>
      <c r="KX62" s="517">
        <f t="shared" si="248"/>
        <v>0</v>
      </c>
      <c r="KY62" s="510" t="str">
        <f t="shared" si="249"/>
        <v/>
      </c>
      <c r="KZ62" s="522" t="str">
        <f t="shared" si="398"/>
        <v/>
      </c>
      <c r="LA62" s="510" t="str">
        <f t="shared" si="250"/>
        <v/>
      </c>
      <c r="LB62" s="517">
        <f t="shared" si="251"/>
        <v>0</v>
      </c>
      <c r="LC62" s="510" t="str">
        <f t="shared" si="252"/>
        <v/>
      </c>
      <c r="LD62" s="522" t="str">
        <f t="shared" si="399"/>
        <v/>
      </c>
      <c r="LE62" s="510" t="str">
        <f t="shared" si="253"/>
        <v/>
      </c>
      <c r="LF62" s="517">
        <f t="shared" si="254"/>
        <v>0</v>
      </c>
      <c r="LG62" s="510" t="str">
        <f t="shared" si="255"/>
        <v/>
      </c>
      <c r="LH62" s="522" t="str">
        <f t="shared" si="400"/>
        <v/>
      </c>
      <c r="LI62" s="510" t="str">
        <f t="shared" si="256"/>
        <v/>
      </c>
      <c r="LJ62" s="517">
        <f t="shared" si="257"/>
        <v>0</v>
      </c>
      <c r="LK62" s="510" t="str">
        <f t="shared" si="258"/>
        <v/>
      </c>
      <c r="LL62" s="522" t="str">
        <f t="shared" si="401"/>
        <v/>
      </c>
      <c r="LM62" s="510" t="str">
        <f t="shared" si="259"/>
        <v/>
      </c>
      <c r="LN62" s="517">
        <f t="shared" si="260"/>
        <v>0</v>
      </c>
      <c r="LO62" s="510" t="str">
        <f t="shared" si="261"/>
        <v/>
      </c>
      <c r="LP62" s="522" t="str">
        <f t="shared" si="402"/>
        <v/>
      </c>
      <c r="LQ62" s="510" t="str">
        <f t="shared" si="262"/>
        <v/>
      </c>
      <c r="LR62" s="517">
        <f t="shared" si="263"/>
        <v>0</v>
      </c>
      <c r="LS62" s="510" t="str">
        <f t="shared" si="264"/>
        <v/>
      </c>
      <c r="LT62" s="522" t="str">
        <f t="shared" si="403"/>
        <v/>
      </c>
      <c r="LU62" s="510" t="str">
        <f t="shared" si="265"/>
        <v/>
      </c>
      <c r="LV62" s="517">
        <f t="shared" si="266"/>
        <v>0</v>
      </c>
      <c r="LW62" s="510" t="str">
        <f t="shared" si="267"/>
        <v/>
      </c>
      <c r="LX62" s="522" t="str">
        <f t="shared" si="404"/>
        <v/>
      </c>
      <c r="LY62" s="510" t="str">
        <f t="shared" si="268"/>
        <v/>
      </c>
      <c r="LZ62" s="517">
        <f t="shared" si="269"/>
        <v>0</v>
      </c>
      <c r="MA62" s="510" t="str">
        <f t="shared" si="270"/>
        <v/>
      </c>
      <c r="MB62" s="522" t="str">
        <f t="shared" si="405"/>
        <v/>
      </c>
      <c r="MC62" s="510" t="str">
        <f t="shared" si="271"/>
        <v/>
      </c>
      <c r="MD62" s="517">
        <f t="shared" si="272"/>
        <v>0</v>
      </c>
      <c r="ME62" s="510" t="str">
        <f t="shared" si="273"/>
        <v/>
      </c>
      <c r="MF62" s="522" t="str">
        <f t="shared" si="406"/>
        <v/>
      </c>
      <c r="MG62" s="510" t="str">
        <f t="shared" si="274"/>
        <v/>
      </c>
      <c r="MH62" s="517">
        <f t="shared" si="275"/>
        <v>0</v>
      </c>
      <c r="MI62" s="510" t="str">
        <f t="shared" si="276"/>
        <v/>
      </c>
      <c r="MJ62" s="522" t="str">
        <f t="shared" si="407"/>
        <v/>
      </c>
      <c r="MK62" s="510" t="str">
        <f t="shared" si="277"/>
        <v/>
      </c>
      <c r="ML62" s="517">
        <f t="shared" si="278"/>
        <v>0</v>
      </c>
      <c r="MM62" s="510" t="str">
        <f t="shared" si="279"/>
        <v/>
      </c>
      <c r="MN62" s="522" t="str">
        <f t="shared" si="408"/>
        <v/>
      </c>
      <c r="MO62" s="510" t="str">
        <f t="shared" si="280"/>
        <v/>
      </c>
      <c r="MP62" s="517">
        <f t="shared" si="281"/>
        <v>0</v>
      </c>
      <c r="MQ62" s="510" t="str">
        <f t="shared" si="282"/>
        <v/>
      </c>
      <c r="MR62" s="522" t="str">
        <f t="shared" si="409"/>
        <v/>
      </c>
      <c r="MS62" s="510" t="str">
        <f t="shared" si="283"/>
        <v/>
      </c>
      <c r="MT62" s="517">
        <f t="shared" si="284"/>
        <v>0</v>
      </c>
      <c r="MU62" s="510" t="str">
        <f t="shared" si="285"/>
        <v/>
      </c>
      <c r="MV62" s="522" t="str">
        <f t="shared" si="410"/>
        <v/>
      </c>
      <c r="MW62" s="510" t="str">
        <f t="shared" si="286"/>
        <v/>
      </c>
      <c r="MX62" s="517">
        <f t="shared" si="287"/>
        <v>0</v>
      </c>
      <c r="MY62" s="510" t="str">
        <f t="shared" si="288"/>
        <v/>
      </c>
      <c r="MZ62" s="522" t="str">
        <f t="shared" si="411"/>
        <v/>
      </c>
      <c r="NA62" s="510" t="str">
        <f t="shared" si="289"/>
        <v/>
      </c>
      <c r="NB62" s="517">
        <f t="shared" si="290"/>
        <v>0</v>
      </c>
      <c r="NC62" s="510" t="str">
        <f t="shared" si="291"/>
        <v/>
      </c>
      <c r="ND62" s="522" t="str">
        <f t="shared" si="412"/>
        <v/>
      </c>
      <c r="NE62" s="510" t="str">
        <f t="shared" si="292"/>
        <v/>
      </c>
      <c r="NF62" s="517">
        <f t="shared" si="293"/>
        <v>0</v>
      </c>
      <c r="NG62" s="510" t="str">
        <f t="shared" si="294"/>
        <v/>
      </c>
      <c r="NH62" s="522" t="str">
        <f t="shared" si="413"/>
        <v/>
      </c>
      <c r="NI62" s="510" t="str">
        <f t="shared" si="295"/>
        <v/>
      </c>
      <c r="NJ62" s="517">
        <f t="shared" si="296"/>
        <v>0</v>
      </c>
      <c r="NK62" s="510" t="str">
        <f t="shared" si="297"/>
        <v/>
      </c>
      <c r="NL62" s="522" t="str">
        <f t="shared" si="414"/>
        <v/>
      </c>
      <c r="NM62" s="510" t="str">
        <f t="shared" si="298"/>
        <v/>
      </c>
      <c r="NN62" s="517">
        <f t="shared" si="299"/>
        <v>0</v>
      </c>
      <c r="NO62" s="510" t="str">
        <f t="shared" si="300"/>
        <v/>
      </c>
      <c r="NP62" s="522" t="str">
        <f t="shared" si="415"/>
        <v/>
      </c>
      <c r="NQ62" s="510" t="str">
        <f t="shared" si="301"/>
        <v/>
      </c>
      <c r="NR62" s="517">
        <f t="shared" si="302"/>
        <v>0</v>
      </c>
      <c r="NS62" s="510" t="str">
        <f t="shared" si="303"/>
        <v/>
      </c>
      <c r="NT62" s="522" t="str">
        <f t="shared" si="416"/>
        <v/>
      </c>
      <c r="NU62" s="510" t="str">
        <f t="shared" si="304"/>
        <v/>
      </c>
      <c r="NV62" s="517">
        <f t="shared" si="305"/>
        <v>0</v>
      </c>
      <c r="NW62" s="510" t="str">
        <f t="shared" si="306"/>
        <v/>
      </c>
      <c r="NX62" s="522" t="str">
        <f t="shared" si="417"/>
        <v/>
      </c>
      <c r="NY62" s="510" t="str">
        <f t="shared" si="307"/>
        <v/>
      </c>
      <c r="NZ62" s="517">
        <f t="shared" si="308"/>
        <v>0</v>
      </c>
      <c r="OA62" s="510" t="str">
        <f t="shared" si="309"/>
        <v/>
      </c>
      <c r="OB62" s="522" t="str">
        <f t="shared" si="418"/>
        <v/>
      </c>
      <c r="OC62" s="510" t="str">
        <f t="shared" si="310"/>
        <v/>
      </c>
      <c r="OD62" s="517">
        <f t="shared" si="311"/>
        <v>0</v>
      </c>
      <c r="OE62" s="510" t="str">
        <f t="shared" si="312"/>
        <v/>
      </c>
      <c r="OF62" s="522" t="str">
        <f t="shared" si="419"/>
        <v/>
      </c>
      <c r="OG62" s="510" t="str">
        <f t="shared" si="313"/>
        <v/>
      </c>
      <c r="OH62" s="517">
        <f t="shared" si="314"/>
        <v>0</v>
      </c>
      <c r="OI62" s="510" t="str">
        <f t="shared" si="315"/>
        <v/>
      </c>
      <c r="OJ62" s="522" t="str">
        <f t="shared" si="420"/>
        <v/>
      </c>
      <c r="OK62" s="510" t="str">
        <f t="shared" si="316"/>
        <v/>
      </c>
      <c r="OL62" s="517">
        <f t="shared" si="317"/>
        <v>0</v>
      </c>
      <c r="OM62" s="510" t="str">
        <f t="shared" si="318"/>
        <v/>
      </c>
      <c r="ON62" s="522" t="str">
        <f t="shared" si="421"/>
        <v/>
      </c>
      <c r="OO62" s="510" t="str">
        <f t="shared" si="319"/>
        <v/>
      </c>
      <c r="OP62" s="517">
        <f t="shared" si="320"/>
        <v>0</v>
      </c>
      <c r="OQ62" s="510" t="str">
        <f t="shared" si="321"/>
        <v/>
      </c>
      <c r="OR62" s="522" t="str">
        <f t="shared" si="422"/>
        <v/>
      </c>
      <c r="OS62" s="510" t="str">
        <f t="shared" si="322"/>
        <v/>
      </c>
      <c r="OT62" s="517">
        <f t="shared" si="323"/>
        <v>0</v>
      </c>
      <c r="OU62" s="510" t="str">
        <f t="shared" si="324"/>
        <v/>
      </c>
      <c r="OV62" s="522" t="str">
        <f t="shared" si="423"/>
        <v/>
      </c>
      <c r="OW62" s="510" t="str">
        <f t="shared" si="325"/>
        <v/>
      </c>
      <c r="OX62" s="517">
        <f t="shared" si="326"/>
        <v>0</v>
      </c>
      <c r="OY62" s="510" t="str">
        <f t="shared" si="327"/>
        <v/>
      </c>
      <c r="OZ62" s="522" t="str">
        <f t="shared" si="424"/>
        <v/>
      </c>
      <c r="PA62" s="510" t="str">
        <f t="shared" si="328"/>
        <v/>
      </c>
      <c r="PB62" s="517">
        <f t="shared" si="329"/>
        <v>0</v>
      </c>
      <c r="PC62" s="510" t="str">
        <f t="shared" si="330"/>
        <v/>
      </c>
      <c r="PD62" s="522" t="str">
        <f t="shared" si="425"/>
        <v/>
      </c>
      <c r="PE62" s="510" t="str">
        <f t="shared" si="331"/>
        <v/>
      </c>
      <c r="PF62" s="517">
        <f t="shared" si="332"/>
        <v>0</v>
      </c>
      <c r="PG62" s="510" t="str">
        <f t="shared" si="333"/>
        <v/>
      </c>
      <c r="PH62" s="522" t="str">
        <f t="shared" si="426"/>
        <v/>
      </c>
      <c r="PI62" s="510" t="str">
        <f t="shared" si="334"/>
        <v/>
      </c>
      <c r="PJ62" s="517">
        <f t="shared" si="335"/>
        <v>0</v>
      </c>
      <c r="PK62" s="510" t="str">
        <f t="shared" si="336"/>
        <v/>
      </c>
      <c r="PL62" s="522" t="str">
        <f t="shared" si="427"/>
        <v/>
      </c>
      <c r="PM62" s="510" t="str">
        <f t="shared" si="337"/>
        <v/>
      </c>
      <c r="PN62" s="517">
        <f t="shared" si="338"/>
        <v>0</v>
      </c>
      <c r="PO62" s="510" t="str">
        <f t="shared" si="339"/>
        <v/>
      </c>
      <c r="PP62" s="522" t="str">
        <f t="shared" si="428"/>
        <v/>
      </c>
      <c r="PQ62" s="510" t="str">
        <f t="shared" si="340"/>
        <v/>
      </c>
      <c r="PR62" s="517">
        <f t="shared" si="341"/>
        <v>0</v>
      </c>
      <c r="PS62" s="510" t="str">
        <f t="shared" si="342"/>
        <v/>
      </c>
      <c r="PT62" s="522" t="str">
        <f t="shared" si="429"/>
        <v/>
      </c>
      <c r="PU62" s="510" t="str">
        <f t="shared" si="343"/>
        <v/>
      </c>
      <c r="PV62" s="517">
        <f t="shared" si="344"/>
        <v>0</v>
      </c>
      <c r="PW62" s="510" t="str">
        <f t="shared" si="345"/>
        <v/>
      </c>
      <c r="PX62" s="522" t="str">
        <f t="shared" si="430"/>
        <v/>
      </c>
      <c r="PY62" s="510" t="str">
        <f t="shared" si="346"/>
        <v/>
      </c>
      <c r="PZ62" s="517">
        <f t="shared" si="347"/>
        <v>0</v>
      </c>
      <c r="QA62" s="510" t="str">
        <f t="shared" si="348"/>
        <v/>
      </c>
      <c r="QB62" s="522" t="str">
        <f t="shared" si="431"/>
        <v/>
      </c>
      <c r="QC62" s="510" t="str">
        <f t="shared" si="349"/>
        <v/>
      </c>
      <c r="QD62" s="517">
        <f t="shared" si="350"/>
        <v>0</v>
      </c>
      <c r="QE62" s="510" t="str">
        <f t="shared" si="351"/>
        <v/>
      </c>
      <c r="QF62" s="522" t="str">
        <f t="shared" si="432"/>
        <v/>
      </c>
      <c r="QG62" s="510" t="str">
        <f t="shared" si="352"/>
        <v/>
      </c>
      <c r="QH62" s="517">
        <f t="shared" si="353"/>
        <v>0</v>
      </c>
    </row>
    <row r="63" spans="1:450" s="3" customFormat="1" ht="18" customHeight="1" thickTop="1" thickBot="1" x14ac:dyDescent="0.4">
      <c r="A63" s="344"/>
      <c r="B63" s="278"/>
      <c r="C63" s="278"/>
      <c r="D63" s="279"/>
      <c r="E63" s="1211" t="s">
        <v>61</v>
      </c>
      <c r="F63" s="1212"/>
      <c r="G63" s="1213"/>
      <c r="H63" s="1214" t="s">
        <v>252</v>
      </c>
      <c r="I63" s="1215"/>
      <c r="J63" s="1214" t="str">
        <f>IF(A107&gt;=1," Erro: L não pode ser inferior a h","Comprimentos dos troços")</f>
        <v>Comprimentos dos troços</v>
      </c>
      <c r="K63" s="1216"/>
      <c r="L63" s="1216"/>
      <c r="M63" s="1217"/>
      <c r="N63" s="1128" t="s">
        <v>254</v>
      </c>
      <c r="O63" s="1129"/>
      <c r="P63" s="1130" t="s">
        <v>45</v>
      </c>
      <c r="Q63" s="1131" t="s">
        <v>75</v>
      </c>
      <c r="R63" s="1132" t="s">
        <v>45</v>
      </c>
      <c r="S63" s="1131" t="s">
        <v>56</v>
      </c>
      <c r="T63" s="1133"/>
      <c r="U63" s="1214" t="s">
        <v>271</v>
      </c>
      <c r="V63" s="1218"/>
      <c r="W63" s="1218"/>
      <c r="X63" s="1218"/>
      <c r="Y63" s="1218"/>
      <c r="Z63" s="1218"/>
      <c r="AA63" s="1218"/>
      <c r="AB63" s="1218"/>
      <c r="AC63" s="1214" t="s">
        <v>272</v>
      </c>
      <c r="AD63" s="1217"/>
      <c r="AE63" s="1214" t="s">
        <v>607</v>
      </c>
      <c r="AF63" s="1219"/>
      <c r="AG63" s="1214" t="s">
        <v>609</v>
      </c>
      <c r="AH63" s="1220"/>
      <c r="AI63" s="1220"/>
      <c r="AJ63" s="1220"/>
      <c r="AK63" s="1220"/>
      <c r="AL63" s="1220"/>
      <c r="AM63" s="1221"/>
      <c r="AN63" s="1222" t="s">
        <v>51</v>
      </c>
      <c r="AO63" s="1211"/>
      <c r="AP63" s="1211"/>
      <c r="AQ63" s="1223"/>
      <c r="AR63" s="1134" t="s">
        <v>533</v>
      </c>
      <c r="AS63" s="2"/>
      <c r="AT63" s="601">
        <f t="shared" si="470"/>
        <v>0</v>
      </c>
      <c r="AU63" s="243" t="str">
        <f t="shared" si="356"/>
        <v/>
      </c>
      <c r="AV63" s="92" t="str">
        <f t="shared" si="475"/>
        <v/>
      </c>
      <c r="AW63" s="92" t="str">
        <f t="shared" si="476"/>
        <v/>
      </c>
      <c r="AX63" s="92" t="str">
        <f t="shared" si="477"/>
        <v/>
      </c>
      <c r="AY63" s="532" t="str">
        <f t="shared" si="478"/>
        <v/>
      </c>
      <c r="AZ63" s="532" t="str">
        <f t="shared" si="479"/>
        <v/>
      </c>
      <c r="BA63" s="510" t="str">
        <f t="shared" si="480"/>
        <v/>
      </c>
      <c r="BB63" s="88" t="str">
        <f t="shared" si="440"/>
        <v/>
      </c>
      <c r="BD63" s="595" t="str">
        <f t="shared" si="441"/>
        <v/>
      </c>
      <c r="BE63" s="595" t="str">
        <f t="shared" si="442"/>
        <v/>
      </c>
      <c r="BF63" s="74" t="str">
        <f t="shared" si="443"/>
        <v/>
      </c>
      <c r="BG63" s="87" t="str">
        <f t="shared" si="433"/>
        <v/>
      </c>
      <c r="BH63" s="88" t="str">
        <f t="shared" si="481"/>
        <v/>
      </c>
      <c r="BI63" s="89">
        <f t="shared" si="482"/>
        <v>0</v>
      </c>
      <c r="BJ63" s="510" t="str">
        <f t="shared" si="357"/>
        <v/>
      </c>
      <c r="BK63" s="532">
        <f t="shared" si="483"/>
        <v>0</v>
      </c>
      <c r="BL63" s="91">
        <f t="shared" si="108"/>
        <v>0</v>
      </c>
      <c r="BM63" s="91" t="str">
        <f t="shared" si="31"/>
        <v/>
      </c>
      <c r="BN63" s="91" t="str">
        <f t="shared" si="32"/>
        <v/>
      </c>
      <c r="BO63" s="91" t="str">
        <f t="shared" si="33"/>
        <v/>
      </c>
      <c r="BP63" s="91" t="str">
        <f t="shared" si="34"/>
        <v/>
      </c>
      <c r="BQ63" s="91" t="str">
        <f t="shared" si="35"/>
        <v/>
      </c>
      <c r="BR63" s="91" t="str">
        <f t="shared" si="36"/>
        <v/>
      </c>
      <c r="BS63" s="91" t="str">
        <f t="shared" si="37"/>
        <v/>
      </c>
      <c r="BT63" s="91" t="str">
        <f t="shared" si="38"/>
        <v/>
      </c>
      <c r="BU63" s="91" t="str">
        <f t="shared" si="39"/>
        <v/>
      </c>
      <c r="BV63" s="91" t="str">
        <f t="shared" si="40"/>
        <v/>
      </c>
      <c r="BW63" s="91" t="str">
        <f t="shared" si="41"/>
        <v/>
      </c>
      <c r="BX63" s="91" t="str">
        <f t="shared" si="42"/>
        <v/>
      </c>
      <c r="BY63" s="91" t="str">
        <f t="shared" si="43"/>
        <v/>
      </c>
      <c r="BZ63" s="91" t="str">
        <f t="shared" si="44"/>
        <v/>
      </c>
      <c r="CA63" s="91" t="str">
        <f t="shared" si="45"/>
        <v/>
      </c>
      <c r="CB63" s="91" t="str">
        <f t="shared" si="46"/>
        <v/>
      </c>
      <c r="CC63" s="91" t="str">
        <f t="shared" si="47"/>
        <v/>
      </c>
      <c r="CD63" s="91" t="str">
        <f t="shared" si="48"/>
        <v/>
      </c>
      <c r="CE63" s="91" t="str">
        <f t="shared" si="49"/>
        <v/>
      </c>
      <c r="CF63" s="91" t="str">
        <f t="shared" si="484"/>
        <v/>
      </c>
      <c r="CG63" s="91" t="str">
        <f t="shared" si="109"/>
        <v/>
      </c>
      <c r="CH63" s="91" t="str">
        <f t="shared" si="110"/>
        <v/>
      </c>
      <c r="CI63" s="91" t="str">
        <f t="shared" si="111"/>
        <v/>
      </c>
      <c r="CJ63" s="91" t="str">
        <f t="shared" si="112"/>
        <v/>
      </c>
      <c r="CK63" s="91" t="str">
        <f t="shared" si="113"/>
        <v/>
      </c>
      <c r="CL63" s="91" t="str">
        <f t="shared" si="114"/>
        <v/>
      </c>
      <c r="CM63" s="91" t="str">
        <f t="shared" si="115"/>
        <v/>
      </c>
      <c r="CN63" s="91" t="str">
        <f t="shared" si="116"/>
        <v/>
      </c>
      <c r="CO63" s="91" t="str">
        <f t="shared" si="117"/>
        <v/>
      </c>
      <c r="CP63" s="91" t="str">
        <f t="shared" si="118"/>
        <v/>
      </c>
      <c r="CQ63" s="91" t="str">
        <f t="shared" si="119"/>
        <v/>
      </c>
      <c r="CR63" s="91" t="str">
        <f t="shared" si="120"/>
        <v/>
      </c>
      <c r="CS63" s="91" t="str">
        <f t="shared" si="121"/>
        <v/>
      </c>
      <c r="CT63" s="91" t="str">
        <f t="shared" si="122"/>
        <v/>
      </c>
      <c r="CU63" s="91" t="str">
        <f t="shared" si="123"/>
        <v/>
      </c>
      <c r="CV63" s="91" t="str">
        <f t="shared" si="124"/>
        <v/>
      </c>
      <c r="CW63" s="91" t="str">
        <f t="shared" si="125"/>
        <v/>
      </c>
      <c r="CX63" s="91" t="str">
        <f t="shared" si="126"/>
        <v/>
      </c>
      <c r="CY63" s="91" t="str">
        <f t="shared" si="127"/>
        <v/>
      </c>
      <c r="CZ63" s="91" t="str">
        <f t="shared" si="128"/>
        <v/>
      </c>
      <c r="DA63" s="91" t="str">
        <f t="shared" si="129"/>
        <v/>
      </c>
      <c r="DB63" s="91" t="str">
        <f t="shared" si="130"/>
        <v/>
      </c>
      <c r="DC63" s="91" t="str">
        <f t="shared" si="131"/>
        <v/>
      </c>
      <c r="DD63" s="91" t="str">
        <f t="shared" si="132"/>
        <v/>
      </c>
      <c r="DE63" s="91" t="str">
        <f t="shared" si="133"/>
        <v/>
      </c>
      <c r="DF63" s="91" t="str">
        <f t="shared" si="134"/>
        <v/>
      </c>
      <c r="DG63" s="91" t="str">
        <f t="shared" si="135"/>
        <v/>
      </c>
      <c r="DH63" s="91" t="str">
        <f t="shared" si="136"/>
        <v/>
      </c>
      <c r="DI63" s="91" t="str">
        <f t="shared" si="137"/>
        <v/>
      </c>
      <c r="DJ63" s="91" t="str">
        <f t="shared" si="138"/>
        <v/>
      </c>
      <c r="DK63" s="91" t="str">
        <f t="shared" si="139"/>
        <v/>
      </c>
      <c r="DL63" s="91" t="str">
        <f t="shared" si="140"/>
        <v/>
      </c>
      <c r="DM63" s="91" t="str">
        <f t="shared" si="141"/>
        <v/>
      </c>
      <c r="DN63" s="91" t="str">
        <f t="shared" si="142"/>
        <v/>
      </c>
      <c r="DO63" s="91" t="str">
        <f t="shared" si="143"/>
        <v/>
      </c>
      <c r="DP63" s="91" t="str">
        <f t="shared" si="144"/>
        <v/>
      </c>
      <c r="DQ63" s="91" t="str">
        <f t="shared" si="145"/>
        <v/>
      </c>
      <c r="DR63" s="91" t="str">
        <f t="shared" si="146"/>
        <v/>
      </c>
      <c r="DS63" s="91" t="str">
        <f t="shared" si="147"/>
        <v/>
      </c>
      <c r="DT63" s="91" t="str">
        <f t="shared" si="148"/>
        <v/>
      </c>
      <c r="DU63" s="236" t="str">
        <f t="shared" si="471"/>
        <v/>
      </c>
      <c r="DV63" s="660" t="str">
        <f t="shared" si="472"/>
        <v>0</v>
      </c>
      <c r="DW63" s="659">
        <f t="shared" si="151"/>
        <v>0</v>
      </c>
      <c r="DX63" s="663" t="str">
        <f t="shared" si="473"/>
        <v>NA</v>
      </c>
      <c r="DY63" s="236" t="str">
        <f t="shared" si="359"/>
        <v/>
      </c>
      <c r="DZ63" s="236" t="str">
        <f t="shared" si="360"/>
        <v/>
      </c>
      <c r="EA63" s="659" t="str">
        <f t="shared" si="467"/>
        <v/>
      </c>
      <c r="EB63" s="594">
        <v>37</v>
      </c>
      <c r="EC63" s="816" t="str">
        <f t="shared" si="361"/>
        <v/>
      </c>
      <c r="ED63" s="817" t="str">
        <f t="shared" si="362"/>
        <v/>
      </c>
      <c r="EE63" s="818" t="str">
        <f t="shared" si="153"/>
        <v/>
      </c>
      <c r="EF63" s="819" t="str">
        <f t="shared" si="485"/>
        <v/>
      </c>
      <c r="EG63" s="595" t="str">
        <f t="shared" si="154"/>
        <v/>
      </c>
      <c r="EH63" s="595" t="str">
        <f t="shared" si="155"/>
        <v/>
      </c>
      <c r="EI63" s="651" t="str">
        <f t="shared" si="363"/>
        <v/>
      </c>
      <c r="EJ63" s="528" t="str">
        <f t="shared" si="156"/>
        <v/>
      </c>
      <c r="EK63" s="236" t="str">
        <f t="shared" si="364"/>
        <v/>
      </c>
      <c r="EL63" s="528" t="str">
        <f t="shared" si="157"/>
        <v/>
      </c>
      <c r="EM63" s="771" t="str">
        <f t="shared" si="444"/>
        <v/>
      </c>
      <c r="EN63" s="90" t="str">
        <f t="shared" si="445"/>
        <v/>
      </c>
      <c r="EO63" s="90" t="str">
        <f t="shared" si="446"/>
        <v/>
      </c>
      <c r="EP63" s="90" t="str">
        <f t="shared" si="447"/>
        <v/>
      </c>
      <c r="EQ63" s="90" t="str">
        <f t="shared" si="448"/>
        <v/>
      </c>
      <c r="ER63" s="90" t="str">
        <f t="shared" si="449"/>
        <v/>
      </c>
      <c r="ES63" s="90" t="str">
        <f t="shared" si="450"/>
        <v/>
      </c>
      <c r="ET63" s="90" t="str">
        <f t="shared" si="451"/>
        <v/>
      </c>
      <c r="EU63" s="90" t="str">
        <f t="shared" si="452"/>
        <v/>
      </c>
      <c r="EV63" s="90" t="str">
        <f t="shared" si="453"/>
        <v/>
      </c>
      <c r="EW63" s="90" t="str">
        <f t="shared" si="454"/>
        <v/>
      </c>
      <c r="EX63" s="90" t="str">
        <f t="shared" si="455"/>
        <v/>
      </c>
      <c r="EY63" s="90" t="str">
        <f t="shared" si="456"/>
        <v/>
      </c>
      <c r="EZ63" s="90" t="str">
        <f t="shared" si="457"/>
        <v/>
      </c>
      <c r="FA63" s="90" t="str">
        <f t="shared" si="458"/>
        <v/>
      </c>
      <c r="FB63" s="90" t="str">
        <f t="shared" si="459"/>
        <v/>
      </c>
      <c r="FC63" s="90" t="str">
        <f t="shared" si="460"/>
        <v/>
      </c>
      <c r="FD63" s="90" t="str">
        <f t="shared" si="461"/>
        <v/>
      </c>
      <c r="FE63" s="90" t="str">
        <f t="shared" si="462"/>
        <v/>
      </c>
      <c r="FF63" s="90" t="str">
        <f t="shared" si="463"/>
        <v/>
      </c>
      <c r="FG63" s="90" t="str">
        <f t="shared" si="486"/>
        <v/>
      </c>
      <c r="FH63" s="90" t="str">
        <f t="shared" si="487"/>
        <v/>
      </c>
      <c r="FI63" s="90" t="str">
        <f t="shared" si="488"/>
        <v/>
      </c>
      <c r="FJ63" s="90" t="str">
        <f t="shared" si="489"/>
        <v/>
      </c>
      <c r="FK63" s="90" t="str">
        <f t="shared" si="490"/>
        <v/>
      </c>
      <c r="FL63" s="90" t="str">
        <f t="shared" si="491"/>
        <v/>
      </c>
      <c r="FM63" s="90" t="str">
        <f t="shared" si="492"/>
        <v/>
      </c>
      <c r="FN63" s="90" t="str">
        <f t="shared" si="493"/>
        <v/>
      </c>
      <c r="FO63" s="90" t="str">
        <f t="shared" si="494"/>
        <v/>
      </c>
      <c r="FP63" s="90" t="str">
        <f t="shared" si="495"/>
        <v/>
      </c>
      <c r="FQ63" s="90" t="str">
        <f t="shared" si="496"/>
        <v/>
      </c>
      <c r="FR63" s="90" t="str">
        <f t="shared" si="497"/>
        <v/>
      </c>
      <c r="FS63" s="90" t="str">
        <f t="shared" si="498"/>
        <v/>
      </c>
      <c r="FT63" s="90" t="str">
        <f t="shared" si="499"/>
        <v/>
      </c>
      <c r="FU63" s="90" t="str">
        <f t="shared" si="500"/>
        <v/>
      </c>
      <c r="FV63" s="90" t="str">
        <f t="shared" si="501"/>
        <v/>
      </c>
      <c r="FW63" s="90" t="str">
        <f t="shared" si="502"/>
        <v/>
      </c>
      <c r="FX63" s="90" t="str">
        <f t="shared" si="503"/>
        <v/>
      </c>
      <c r="FY63" s="90" t="str">
        <f t="shared" si="504"/>
        <v/>
      </c>
      <c r="FZ63" s="90" t="str">
        <f t="shared" si="505"/>
        <v/>
      </c>
      <c r="GA63" s="90" t="str">
        <f t="shared" si="506"/>
        <v/>
      </c>
      <c r="GB63" s="90" t="str">
        <f t="shared" si="507"/>
        <v/>
      </c>
      <c r="GC63" s="90" t="str">
        <f t="shared" si="508"/>
        <v/>
      </c>
      <c r="GD63" s="90" t="str">
        <f t="shared" si="509"/>
        <v/>
      </c>
      <c r="GE63" s="90" t="str">
        <f t="shared" si="510"/>
        <v/>
      </c>
      <c r="GF63" s="90" t="str">
        <f t="shared" si="511"/>
        <v/>
      </c>
      <c r="GG63" s="90" t="str">
        <f t="shared" si="512"/>
        <v/>
      </c>
      <c r="GH63" s="90" t="str">
        <f t="shared" si="513"/>
        <v/>
      </c>
      <c r="GI63" s="90" t="str">
        <f t="shared" si="514"/>
        <v/>
      </c>
      <c r="GJ63" s="90" t="str">
        <f t="shared" si="515"/>
        <v/>
      </c>
      <c r="GK63" s="90" t="str">
        <f t="shared" si="516"/>
        <v/>
      </c>
      <c r="GL63" s="90" t="str">
        <f t="shared" si="517"/>
        <v/>
      </c>
      <c r="GM63" s="90" t="str">
        <f t="shared" si="518"/>
        <v/>
      </c>
      <c r="GN63" s="90" t="str">
        <f t="shared" si="519"/>
        <v/>
      </c>
      <c r="GO63" s="90" t="str">
        <f t="shared" si="520"/>
        <v/>
      </c>
      <c r="GP63" s="90" t="str">
        <f t="shared" si="521"/>
        <v/>
      </c>
      <c r="GQ63" s="90" t="str">
        <f t="shared" si="522"/>
        <v/>
      </c>
      <c r="GR63" s="90" t="str">
        <f t="shared" si="523"/>
        <v/>
      </c>
      <c r="GS63" s="90" t="str">
        <f t="shared" si="524"/>
        <v/>
      </c>
      <c r="GT63" s="90" t="str">
        <f t="shared" si="525"/>
        <v/>
      </c>
      <c r="GU63" s="594">
        <v>37</v>
      </c>
      <c r="GV63" s="137" t="str">
        <f t="shared" si="435"/>
        <v/>
      </c>
      <c r="GW63" s="138" t="str">
        <f t="shared" si="436"/>
        <v/>
      </c>
      <c r="GX63" s="81" t="str">
        <f t="shared" si="438"/>
        <v/>
      </c>
      <c r="GY63" s="138" t="str">
        <f t="shared" si="439"/>
        <v/>
      </c>
      <c r="GZ63" s="15">
        <f t="shared" si="369"/>
        <v>0</v>
      </c>
      <c r="HA63" s="81" t="str">
        <f t="shared" si="370"/>
        <v/>
      </c>
      <c r="HB63" s="127" t="str">
        <f t="shared" si="437"/>
        <v/>
      </c>
      <c r="HC63" s="15">
        <f t="shared" si="178"/>
        <v>0</v>
      </c>
      <c r="HD63" s="582">
        <f t="shared" si="468"/>
        <v>0</v>
      </c>
      <c r="HE63" s="580">
        <f t="shared" si="474"/>
        <v>0</v>
      </c>
      <c r="HF63" s="567">
        <f t="shared" si="469"/>
        <v>0</v>
      </c>
      <c r="HG63" s="16">
        <f t="shared" si="179"/>
        <v>0</v>
      </c>
      <c r="HH63" s="17" t="str">
        <f t="shared" si="372"/>
        <v/>
      </c>
      <c r="HI63" s="510" t="str">
        <f t="shared" si="373"/>
        <v/>
      </c>
      <c r="HJ63" s="517">
        <f t="shared" si="374"/>
        <v>0</v>
      </c>
      <c r="HK63" s="510" t="str">
        <f t="shared" si="180"/>
        <v/>
      </c>
      <c r="HL63" s="522" t="str">
        <f t="shared" si="375"/>
        <v/>
      </c>
      <c r="HM63" s="510" t="str">
        <f t="shared" si="181"/>
        <v/>
      </c>
      <c r="HN63" s="517">
        <f t="shared" si="182"/>
        <v>0</v>
      </c>
      <c r="HO63" s="510" t="str">
        <f t="shared" si="183"/>
        <v/>
      </c>
      <c r="HP63" s="522" t="str">
        <f t="shared" si="376"/>
        <v/>
      </c>
      <c r="HQ63" s="510" t="str">
        <f t="shared" si="184"/>
        <v/>
      </c>
      <c r="HR63" s="517">
        <f t="shared" si="185"/>
        <v>0</v>
      </c>
      <c r="HS63" s="510" t="str">
        <f t="shared" si="186"/>
        <v/>
      </c>
      <c r="HT63" s="522" t="str">
        <f t="shared" si="377"/>
        <v/>
      </c>
      <c r="HU63" s="510" t="str">
        <f t="shared" si="187"/>
        <v/>
      </c>
      <c r="HV63" s="517">
        <f t="shared" si="188"/>
        <v>0</v>
      </c>
      <c r="HW63" s="510" t="str">
        <f t="shared" si="189"/>
        <v/>
      </c>
      <c r="HX63" s="522" t="str">
        <f t="shared" si="378"/>
        <v/>
      </c>
      <c r="HY63" s="510" t="str">
        <f t="shared" si="190"/>
        <v/>
      </c>
      <c r="HZ63" s="517">
        <f t="shared" si="191"/>
        <v>0</v>
      </c>
      <c r="IA63" s="510" t="str">
        <f t="shared" si="192"/>
        <v/>
      </c>
      <c r="IB63" s="522" t="str">
        <f t="shared" si="379"/>
        <v/>
      </c>
      <c r="IC63" s="510" t="str">
        <f t="shared" si="193"/>
        <v/>
      </c>
      <c r="ID63" s="517">
        <f t="shared" si="194"/>
        <v>0</v>
      </c>
      <c r="IE63" s="510" t="str">
        <f t="shared" si="195"/>
        <v/>
      </c>
      <c r="IF63" s="522" t="str">
        <f t="shared" si="380"/>
        <v/>
      </c>
      <c r="IG63" s="510" t="str">
        <f t="shared" si="196"/>
        <v/>
      </c>
      <c r="IH63" s="517">
        <f t="shared" si="197"/>
        <v>0</v>
      </c>
      <c r="II63" s="510" t="str">
        <f t="shared" si="198"/>
        <v/>
      </c>
      <c r="IJ63" s="522" t="str">
        <f t="shared" si="381"/>
        <v/>
      </c>
      <c r="IK63" s="510" t="str">
        <f t="shared" si="199"/>
        <v/>
      </c>
      <c r="IL63" s="517">
        <f t="shared" si="200"/>
        <v>0</v>
      </c>
      <c r="IM63" s="510" t="str">
        <f t="shared" si="201"/>
        <v/>
      </c>
      <c r="IN63" s="522" t="str">
        <f t="shared" si="382"/>
        <v/>
      </c>
      <c r="IO63" s="510" t="str">
        <f t="shared" si="202"/>
        <v/>
      </c>
      <c r="IP63" s="517">
        <f t="shared" si="203"/>
        <v>0</v>
      </c>
      <c r="IQ63" s="510" t="str">
        <f t="shared" si="204"/>
        <v/>
      </c>
      <c r="IR63" s="522" t="str">
        <f t="shared" si="383"/>
        <v/>
      </c>
      <c r="IS63" s="510" t="str">
        <f t="shared" si="205"/>
        <v/>
      </c>
      <c r="IT63" s="517">
        <f t="shared" si="206"/>
        <v>0</v>
      </c>
      <c r="IU63" s="510" t="str">
        <f t="shared" si="207"/>
        <v/>
      </c>
      <c r="IV63" s="522" t="str">
        <f t="shared" si="384"/>
        <v/>
      </c>
      <c r="IW63" s="510" t="str">
        <f t="shared" si="208"/>
        <v/>
      </c>
      <c r="IX63" s="517">
        <f t="shared" si="209"/>
        <v>0</v>
      </c>
      <c r="IY63" s="510" t="str">
        <f t="shared" si="210"/>
        <v/>
      </c>
      <c r="IZ63" s="522" t="str">
        <f t="shared" si="385"/>
        <v/>
      </c>
      <c r="JA63" s="510" t="str">
        <f t="shared" si="211"/>
        <v/>
      </c>
      <c r="JB63" s="517">
        <f t="shared" si="212"/>
        <v>0</v>
      </c>
      <c r="JC63" s="510" t="str">
        <f t="shared" si="213"/>
        <v/>
      </c>
      <c r="JD63" s="522" t="str">
        <f t="shared" si="386"/>
        <v/>
      </c>
      <c r="JE63" s="510" t="str">
        <f t="shared" si="214"/>
        <v/>
      </c>
      <c r="JF63" s="517">
        <f t="shared" si="215"/>
        <v>0</v>
      </c>
      <c r="JG63" s="510" t="str">
        <f t="shared" si="216"/>
        <v/>
      </c>
      <c r="JH63" s="522" t="str">
        <f t="shared" si="387"/>
        <v/>
      </c>
      <c r="JI63" s="510" t="str">
        <f t="shared" si="217"/>
        <v/>
      </c>
      <c r="JJ63" s="517">
        <f t="shared" si="218"/>
        <v>0</v>
      </c>
      <c r="JK63" s="510" t="str">
        <f t="shared" si="219"/>
        <v/>
      </c>
      <c r="JL63" s="522" t="str">
        <f t="shared" si="388"/>
        <v/>
      </c>
      <c r="JM63" s="510" t="str">
        <f t="shared" si="220"/>
        <v/>
      </c>
      <c r="JN63" s="517">
        <f t="shared" si="221"/>
        <v>0</v>
      </c>
      <c r="JO63" s="510" t="str">
        <f t="shared" si="222"/>
        <v/>
      </c>
      <c r="JP63" s="522" t="str">
        <f t="shared" si="389"/>
        <v/>
      </c>
      <c r="JQ63" s="510" t="str">
        <f t="shared" si="223"/>
        <v/>
      </c>
      <c r="JR63" s="517">
        <f t="shared" si="224"/>
        <v>0</v>
      </c>
      <c r="JS63" s="510" t="str">
        <f t="shared" si="225"/>
        <v/>
      </c>
      <c r="JT63" s="522" t="str">
        <f t="shared" si="390"/>
        <v/>
      </c>
      <c r="JU63" s="510" t="str">
        <f t="shared" si="226"/>
        <v/>
      </c>
      <c r="JV63" s="517">
        <f t="shared" si="227"/>
        <v>0</v>
      </c>
      <c r="JW63" s="510" t="str">
        <f t="shared" si="228"/>
        <v/>
      </c>
      <c r="JX63" s="522" t="str">
        <f t="shared" si="391"/>
        <v/>
      </c>
      <c r="JY63" s="510" t="str">
        <f t="shared" si="229"/>
        <v/>
      </c>
      <c r="JZ63" s="517">
        <f t="shared" si="230"/>
        <v>0</v>
      </c>
      <c r="KA63" s="510" t="str">
        <f t="shared" si="231"/>
        <v/>
      </c>
      <c r="KB63" s="522" t="str">
        <f t="shared" si="392"/>
        <v/>
      </c>
      <c r="KC63" s="510" t="str">
        <f t="shared" si="232"/>
        <v/>
      </c>
      <c r="KD63" s="517">
        <f t="shared" si="233"/>
        <v>0</v>
      </c>
      <c r="KE63" s="510" t="str">
        <f t="shared" si="234"/>
        <v/>
      </c>
      <c r="KF63" s="522" t="str">
        <f t="shared" si="393"/>
        <v/>
      </c>
      <c r="KG63" s="510" t="str">
        <f t="shared" si="235"/>
        <v/>
      </c>
      <c r="KH63" s="517">
        <f t="shared" si="236"/>
        <v>0</v>
      </c>
      <c r="KI63" s="510" t="str">
        <f t="shared" si="237"/>
        <v/>
      </c>
      <c r="KJ63" s="522" t="str">
        <f t="shared" si="394"/>
        <v/>
      </c>
      <c r="KK63" s="510" t="str">
        <f t="shared" si="238"/>
        <v/>
      </c>
      <c r="KL63" s="517">
        <f t="shared" si="239"/>
        <v>0</v>
      </c>
      <c r="KM63" s="510" t="str">
        <f t="shared" si="240"/>
        <v/>
      </c>
      <c r="KN63" s="522" t="str">
        <f t="shared" si="395"/>
        <v/>
      </c>
      <c r="KO63" s="510" t="str">
        <f t="shared" si="241"/>
        <v/>
      </c>
      <c r="KP63" s="517">
        <f t="shared" si="242"/>
        <v>0</v>
      </c>
      <c r="KQ63" s="510" t="str">
        <f t="shared" si="243"/>
        <v/>
      </c>
      <c r="KR63" s="522" t="str">
        <f t="shared" si="396"/>
        <v/>
      </c>
      <c r="KS63" s="510" t="str">
        <f t="shared" si="244"/>
        <v/>
      </c>
      <c r="KT63" s="517">
        <f t="shared" si="245"/>
        <v>0</v>
      </c>
      <c r="KU63" s="510" t="str">
        <f t="shared" si="246"/>
        <v/>
      </c>
      <c r="KV63" s="522" t="str">
        <f t="shared" si="397"/>
        <v/>
      </c>
      <c r="KW63" s="510" t="str">
        <f t="shared" si="247"/>
        <v/>
      </c>
      <c r="KX63" s="517">
        <f t="shared" si="248"/>
        <v>0</v>
      </c>
      <c r="KY63" s="510" t="str">
        <f t="shared" si="249"/>
        <v/>
      </c>
      <c r="KZ63" s="522" t="str">
        <f t="shared" si="398"/>
        <v/>
      </c>
      <c r="LA63" s="510" t="str">
        <f t="shared" si="250"/>
        <v/>
      </c>
      <c r="LB63" s="517">
        <f t="shared" si="251"/>
        <v>0</v>
      </c>
      <c r="LC63" s="510" t="str">
        <f t="shared" si="252"/>
        <v/>
      </c>
      <c r="LD63" s="522" t="str">
        <f t="shared" si="399"/>
        <v/>
      </c>
      <c r="LE63" s="510" t="str">
        <f t="shared" si="253"/>
        <v/>
      </c>
      <c r="LF63" s="517">
        <f t="shared" si="254"/>
        <v>0</v>
      </c>
      <c r="LG63" s="510" t="str">
        <f t="shared" si="255"/>
        <v/>
      </c>
      <c r="LH63" s="522" t="str">
        <f t="shared" si="400"/>
        <v/>
      </c>
      <c r="LI63" s="510" t="str">
        <f t="shared" si="256"/>
        <v/>
      </c>
      <c r="LJ63" s="517">
        <f t="shared" si="257"/>
        <v>0</v>
      </c>
      <c r="LK63" s="510" t="str">
        <f t="shared" si="258"/>
        <v/>
      </c>
      <c r="LL63" s="522" t="str">
        <f t="shared" si="401"/>
        <v/>
      </c>
      <c r="LM63" s="510" t="str">
        <f t="shared" si="259"/>
        <v/>
      </c>
      <c r="LN63" s="517">
        <f t="shared" si="260"/>
        <v>0</v>
      </c>
      <c r="LO63" s="510" t="str">
        <f t="shared" si="261"/>
        <v/>
      </c>
      <c r="LP63" s="522" t="str">
        <f t="shared" si="402"/>
        <v/>
      </c>
      <c r="LQ63" s="510" t="str">
        <f t="shared" si="262"/>
        <v/>
      </c>
      <c r="LR63" s="517">
        <f t="shared" si="263"/>
        <v>0</v>
      </c>
      <c r="LS63" s="510" t="str">
        <f t="shared" si="264"/>
        <v/>
      </c>
      <c r="LT63" s="522" t="str">
        <f t="shared" si="403"/>
        <v/>
      </c>
      <c r="LU63" s="510" t="str">
        <f t="shared" si="265"/>
        <v/>
      </c>
      <c r="LV63" s="517">
        <f t="shared" si="266"/>
        <v>0</v>
      </c>
      <c r="LW63" s="510" t="str">
        <f t="shared" si="267"/>
        <v/>
      </c>
      <c r="LX63" s="522" t="str">
        <f t="shared" si="404"/>
        <v/>
      </c>
      <c r="LY63" s="510" t="str">
        <f t="shared" si="268"/>
        <v/>
      </c>
      <c r="LZ63" s="517">
        <f t="shared" si="269"/>
        <v>0</v>
      </c>
      <c r="MA63" s="510" t="str">
        <f t="shared" si="270"/>
        <v/>
      </c>
      <c r="MB63" s="522" t="str">
        <f t="shared" si="405"/>
        <v/>
      </c>
      <c r="MC63" s="510" t="str">
        <f t="shared" si="271"/>
        <v/>
      </c>
      <c r="MD63" s="517">
        <f t="shared" si="272"/>
        <v>0</v>
      </c>
      <c r="ME63" s="510" t="str">
        <f t="shared" si="273"/>
        <v/>
      </c>
      <c r="MF63" s="522" t="str">
        <f t="shared" si="406"/>
        <v/>
      </c>
      <c r="MG63" s="510" t="str">
        <f t="shared" si="274"/>
        <v/>
      </c>
      <c r="MH63" s="517">
        <f t="shared" si="275"/>
        <v>0</v>
      </c>
      <c r="MI63" s="510" t="str">
        <f t="shared" si="276"/>
        <v/>
      </c>
      <c r="MJ63" s="522" t="str">
        <f t="shared" si="407"/>
        <v/>
      </c>
      <c r="MK63" s="510" t="str">
        <f t="shared" si="277"/>
        <v/>
      </c>
      <c r="ML63" s="517">
        <f t="shared" si="278"/>
        <v>0</v>
      </c>
      <c r="MM63" s="510" t="str">
        <f t="shared" si="279"/>
        <v/>
      </c>
      <c r="MN63" s="522" t="str">
        <f t="shared" si="408"/>
        <v/>
      </c>
      <c r="MO63" s="510" t="str">
        <f t="shared" si="280"/>
        <v/>
      </c>
      <c r="MP63" s="517">
        <f t="shared" si="281"/>
        <v>0</v>
      </c>
      <c r="MQ63" s="510" t="str">
        <f t="shared" si="282"/>
        <v/>
      </c>
      <c r="MR63" s="522" t="str">
        <f t="shared" si="409"/>
        <v/>
      </c>
      <c r="MS63" s="510" t="str">
        <f t="shared" si="283"/>
        <v/>
      </c>
      <c r="MT63" s="517">
        <f t="shared" si="284"/>
        <v>0</v>
      </c>
      <c r="MU63" s="510" t="str">
        <f t="shared" si="285"/>
        <v/>
      </c>
      <c r="MV63" s="522" t="str">
        <f t="shared" si="410"/>
        <v/>
      </c>
      <c r="MW63" s="510" t="str">
        <f t="shared" si="286"/>
        <v/>
      </c>
      <c r="MX63" s="517">
        <f t="shared" si="287"/>
        <v>0</v>
      </c>
      <c r="MY63" s="510" t="str">
        <f t="shared" si="288"/>
        <v/>
      </c>
      <c r="MZ63" s="522" t="str">
        <f t="shared" si="411"/>
        <v/>
      </c>
      <c r="NA63" s="510" t="str">
        <f t="shared" si="289"/>
        <v/>
      </c>
      <c r="NB63" s="517">
        <f t="shared" si="290"/>
        <v>0</v>
      </c>
      <c r="NC63" s="510" t="str">
        <f t="shared" si="291"/>
        <v/>
      </c>
      <c r="ND63" s="522" t="str">
        <f t="shared" si="412"/>
        <v/>
      </c>
      <c r="NE63" s="510" t="str">
        <f t="shared" si="292"/>
        <v/>
      </c>
      <c r="NF63" s="517">
        <f t="shared" si="293"/>
        <v>0</v>
      </c>
      <c r="NG63" s="510" t="str">
        <f t="shared" si="294"/>
        <v/>
      </c>
      <c r="NH63" s="522" t="str">
        <f t="shared" si="413"/>
        <v/>
      </c>
      <c r="NI63" s="510" t="str">
        <f t="shared" si="295"/>
        <v/>
      </c>
      <c r="NJ63" s="517">
        <f t="shared" si="296"/>
        <v>0</v>
      </c>
      <c r="NK63" s="510" t="str">
        <f t="shared" si="297"/>
        <v/>
      </c>
      <c r="NL63" s="522" t="str">
        <f t="shared" si="414"/>
        <v/>
      </c>
      <c r="NM63" s="510" t="str">
        <f t="shared" si="298"/>
        <v/>
      </c>
      <c r="NN63" s="517">
        <f t="shared" si="299"/>
        <v>0</v>
      </c>
      <c r="NO63" s="510" t="str">
        <f t="shared" si="300"/>
        <v/>
      </c>
      <c r="NP63" s="522" t="str">
        <f t="shared" si="415"/>
        <v/>
      </c>
      <c r="NQ63" s="510" t="str">
        <f t="shared" si="301"/>
        <v/>
      </c>
      <c r="NR63" s="517">
        <f t="shared" si="302"/>
        <v>0</v>
      </c>
      <c r="NS63" s="510" t="str">
        <f t="shared" si="303"/>
        <v/>
      </c>
      <c r="NT63" s="522" t="str">
        <f t="shared" si="416"/>
        <v/>
      </c>
      <c r="NU63" s="510" t="str">
        <f t="shared" si="304"/>
        <v/>
      </c>
      <c r="NV63" s="517">
        <f t="shared" si="305"/>
        <v>0</v>
      </c>
      <c r="NW63" s="510" t="str">
        <f t="shared" si="306"/>
        <v/>
      </c>
      <c r="NX63" s="522" t="str">
        <f t="shared" si="417"/>
        <v/>
      </c>
      <c r="NY63" s="510" t="str">
        <f t="shared" si="307"/>
        <v/>
      </c>
      <c r="NZ63" s="517">
        <f t="shared" si="308"/>
        <v>0</v>
      </c>
      <c r="OA63" s="510" t="str">
        <f t="shared" si="309"/>
        <v/>
      </c>
      <c r="OB63" s="522" t="str">
        <f t="shared" si="418"/>
        <v/>
      </c>
      <c r="OC63" s="510" t="str">
        <f t="shared" si="310"/>
        <v/>
      </c>
      <c r="OD63" s="517">
        <f t="shared" si="311"/>
        <v>0</v>
      </c>
      <c r="OE63" s="510" t="str">
        <f t="shared" si="312"/>
        <v/>
      </c>
      <c r="OF63" s="522" t="str">
        <f t="shared" si="419"/>
        <v/>
      </c>
      <c r="OG63" s="510" t="str">
        <f t="shared" si="313"/>
        <v/>
      </c>
      <c r="OH63" s="517">
        <f t="shared" si="314"/>
        <v>0</v>
      </c>
      <c r="OI63" s="510" t="str">
        <f t="shared" si="315"/>
        <v/>
      </c>
      <c r="OJ63" s="522" t="str">
        <f t="shared" si="420"/>
        <v/>
      </c>
      <c r="OK63" s="510" t="str">
        <f t="shared" si="316"/>
        <v/>
      </c>
      <c r="OL63" s="517">
        <f t="shared" si="317"/>
        <v>0</v>
      </c>
      <c r="OM63" s="510" t="str">
        <f t="shared" si="318"/>
        <v/>
      </c>
      <c r="ON63" s="522" t="str">
        <f t="shared" si="421"/>
        <v/>
      </c>
      <c r="OO63" s="510" t="str">
        <f t="shared" si="319"/>
        <v/>
      </c>
      <c r="OP63" s="517">
        <f t="shared" si="320"/>
        <v>0</v>
      </c>
      <c r="OQ63" s="510" t="str">
        <f t="shared" si="321"/>
        <v/>
      </c>
      <c r="OR63" s="522" t="str">
        <f t="shared" si="422"/>
        <v/>
      </c>
      <c r="OS63" s="510" t="str">
        <f t="shared" si="322"/>
        <v/>
      </c>
      <c r="OT63" s="517">
        <f t="shared" si="323"/>
        <v>0</v>
      </c>
      <c r="OU63" s="510" t="str">
        <f t="shared" si="324"/>
        <v/>
      </c>
      <c r="OV63" s="522" t="str">
        <f t="shared" si="423"/>
        <v/>
      </c>
      <c r="OW63" s="510" t="str">
        <f t="shared" si="325"/>
        <v/>
      </c>
      <c r="OX63" s="517">
        <f t="shared" si="326"/>
        <v>0</v>
      </c>
      <c r="OY63" s="510" t="str">
        <f t="shared" si="327"/>
        <v/>
      </c>
      <c r="OZ63" s="522" t="str">
        <f t="shared" si="424"/>
        <v/>
      </c>
      <c r="PA63" s="510" t="str">
        <f t="shared" si="328"/>
        <v/>
      </c>
      <c r="PB63" s="517">
        <f t="shared" si="329"/>
        <v>0</v>
      </c>
      <c r="PC63" s="510" t="str">
        <f t="shared" si="330"/>
        <v/>
      </c>
      <c r="PD63" s="522" t="str">
        <f t="shared" si="425"/>
        <v/>
      </c>
      <c r="PE63" s="510" t="str">
        <f t="shared" si="331"/>
        <v/>
      </c>
      <c r="PF63" s="517">
        <f t="shared" si="332"/>
        <v>0</v>
      </c>
      <c r="PG63" s="510" t="str">
        <f t="shared" si="333"/>
        <v/>
      </c>
      <c r="PH63" s="522" t="str">
        <f t="shared" si="426"/>
        <v/>
      </c>
      <c r="PI63" s="510" t="str">
        <f t="shared" si="334"/>
        <v/>
      </c>
      <c r="PJ63" s="517">
        <f t="shared" si="335"/>
        <v>0</v>
      </c>
      <c r="PK63" s="510" t="str">
        <f t="shared" si="336"/>
        <v/>
      </c>
      <c r="PL63" s="522" t="str">
        <f t="shared" si="427"/>
        <v/>
      </c>
      <c r="PM63" s="510" t="str">
        <f t="shared" si="337"/>
        <v/>
      </c>
      <c r="PN63" s="517">
        <f t="shared" si="338"/>
        <v>0</v>
      </c>
      <c r="PO63" s="510" t="str">
        <f t="shared" si="339"/>
        <v/>
      </c>
      <c r="PP63" s="522" t="str">
        <f t="shared" si="428"/>
        <v/>
      </c>
      <c r="PQ63" s="510" t="str">
        <f t="shared" si="340"/>
        <v/>
      </c>
      <c r="PR63" s="517">
        <f t="shared" si="341"/>
        <v>0</v>
      </c>
      <c r="PS63" s="510" t="str">
        <f t="shared" si="342"/>
        <v/>
      </c>
      <c r="PT63" s="522" t="str">
        <f t="shared" si="429"/>
        <v/>
      </c>
      <c r="PU63" s="510" t="str">
        <f t="shared" si="343"/>
        <v/>
      </c>
      <c r="PV63" s="517">
        <f t="shared" si="344"/>
        <v>0</v>
      </c>
      <c r="PW63" s="510" t="str">
        <f t="shared" si="345"/>
        <v/>
      </c>
      <c r="PX63" s="522" t="str">
        <f t="shared" si="430"/>
        <v/>
      </c>
      <c r="PY63" s="510" t="str">
        <f t="shared" si="346"/>
        <v/>
      </c>
      <c r="PZ63" s="517">
        <f t="shared" si="347"/>
        <v>0</v>
      </c>
      <c r="QA63" s="510" t="str">
        <f t="shared" si="348"/>
        <v/>
      </c>
      <c r="QB63" s="522" t="str">
        <f t="shared" si="431"/>
        <v/>
      </c>
      <c r="QC63" s="510" t="str">
        <f t="shared" si="349"/>
        <v/>
      </c>
      <c r="QD63" s="517">
        <f t="shared" si="350"/>
        <v>0</v>
      </c>
      <c r="QE63" s="510" t="str">
        <f t="shared" si="351"/>
        <v/>
      </c>
      <c r="QF63" s="522" t="str">
        <f t="shared" si="432"/>
        <v/>
      </c>
      <c r="QG63" s="510" t="str">
        <f t="shared" si="352"/>
        <v/>
      </c>
      <c r="QH63" s="517">
        <f t="shared" si="353"/>
        <v>0</v>
      </c>
    </row>
    <row r="64" spans="1:450" s="3" customFormat="1" ht="18" customHeight="1" thickTop="1" thickBot="1" x14ac:dyDescent="0.35">
      <c r="A64" s="344"/>
      <c r="B64" s="278"/>
      <c r="C64" s="278"/>
      <c r="D64" s="279"/>
      <c r="E64" s="1201" t="s">
        <v>275</v>
      </c>
      <c r="F64" s="1202"/>
      <c r="G64" s="1203"/>
      <c r="H64" s="1204" t="s">
        <v>408</v>
      </c>
      <c r="I64" s="1205"/>
      <c r="J64" s="1135" t="s">
        <v>276</v>
      </c>
      <c r="K64" s="1136" t="s">
        <v>277</v>
      </c>
      <c r="L64" s="1163" t="s">
        <v>660</v>
      </c>
      <c r="M64" s="1154" t="s">
        <v>626</v>
      </c>
      <c r="N64" s="1138" t="s">
        <v>279</v>
      </c>
      <c r="O64" s="1137"/>
      <c r="P64" s="1139" t="s">
        <v>81</v>
      </c>
      <c r="Q64" s="1138" t="s">
        <v>86</v>
      </c>
      <c r="R64" s="1140" t="s">
        <v>279</v>
      </c>
      <c r="S64" s="1139" t="s">
        <v>280</v>
      </c>
      <c r="T64" s="1146" t="s">
        <v>52</v>
      </c>
      <c r="U64" s="1141" t="s">
        <v>281</v>
      </c>
      <c r="V64" s="1142" t="s">
        <v>372</v>
      </c>
      <c r="W64" s="1142" t="s">
        <v>374</v>
      </c>
      <c r="X64" s="1142" t="s">
        <v>373</v>
      </c>
      <c r="Y64" s="1143" t="s">
        <v>282</v>
      </c>
      <c r="Z64" s="1137"/>
      <c r="AA64" s="1142"/>
      <c r="AB64" s="1144" t="s">
        <v>283</v>
      </c>
      <c r="AC64" s="1206" t="s">
        <v>603</v>
      </c>
      <c r="AD64" s="1207"/>
      <c r="AE64" s="1135" t="s">
        <v>284</v>
      </c>
      <c r="AF64" s="1136" t="s">
        <v>285</v>
      </c>
      <c r="AG64" s="1137" t="s">
        <v>87</v>
      </c>
      <c r="AH64" s="1144" t="s">
        <v>287</v>
      </c>
      <c r="AI64" s="1144" t="s">
        <v>608</v>
      </c>
      <c r="AJ64" s="1144" t="s">
        <v>288</v>
      </c>
      <c r="AK64" s="1153" t="s">
        <v>625</v>
      </c>
      <c r="AL64" s="1201" t="s">
        <v>50</v>
      </c>
      <c r="AM64" s="1207"/>
      <c r="AN64" s="1141" t="s">
        <v>48</v>
      </c>
      <c r="AO64" s="1208" t="s">
        <v>667</v>
      </c>
      <c r="AP64" s="1209"/>
      <c r="AQ64" s="1210"/>
      <c r="AR64" s="1145"/>
      <c r="AS64" s="2"/>
      <c r="AT64" s="601">
        <f t="shared" si="470"/>
        <v>0</v>
      </c>
      <c r="AU64" s="243" t="str">
        <f t="shared" si="356"/>
        <v/>
      </c>
      <c r="AV64" s="92" t="str">
        <f t="shared" si="475"/>
        <v/>
      </c>
      <c r="AW64" s="92" t="str">
        <f t="shared" si="476"/>
        <v/>
      </c>
      <c r="AX64" s="92" t="str">
        <f t="shared" si="477"/>
        <v/>
      </c>
      <c r="AY64" s="532" t="str">
        <f t="shared" si="478"/>
        <v/>
      </c>
      <c r="AZ64" s="532" t="str">
        <f t="shared" si="479"/>
        <v/>
      </c>
      <c r="BA64" s="510" t="str">
        <f t="shared" si="480"/>
        <v/>
      </c>
      <c r="BB64" s="88" t="str">
        <f t="shared" si="440"/>
        <v/>
      </c>
      <c r="BC64" s="1095" t="s">
        <v>285</v>
      </c>
      <c r="BD64" s="595" t="str">
        <f t="shared" si="441"/>
        <v/>
      </c>
      <c r="BE64" s="595" t="str">
        <f t="shared" si="442"/>
        <v/>
      </c>
      <c r="BF64" s="74" t="str">
        <f t="shared" si="443"/>
        <v/>
      </c>
      <c r="BG64" s="87" t="str">
        <f t="shared" si="433"/>
        <v/>
      </c>
      <c r="BH64" s="88" t="str">
        <f t="shared" si="481"/>
        <v/>
      </c>
      <c r="BI64" s="89">
        <f t="shared" si="482"/>
        <v>0</v>
      </c>
      <c r="BJ64" s="510" t="str">
        <f t="shared" si="357"/>
        <v/>
      </c>
      <c r="BK64" s="532">
        <f t="shared" si="483"/>
        <v>0</v>
      </c>
      <c r="BL64" s="91">
        <f t="shared" si="108"/>
        <v>0</v>
      </c>
      <c r="BM64" s="91" t="str">
        <f t="shared" si="31"/>
        <v/>
      </c>
      <c r="BN64" s="91" t="str">
        <f t="shared" si="32"/>
        <v/>
      </c>
      <c r="BO64" s="91" t="str">
        <f t="shared" si="33"/>
        <v/>
      </c>
      <c r="BP64" s="91" t="str">
        <f t="shared" si="34"/>
        <v/>
      </c>
      <c r="BQ64" s="91" t="str">
        <f t="shared" si="35"/>
        <v/>
      </c>
      <c r="BR64" s="91" t="str">
        <f t="shared" si="36"/>
        <v/>
      </c>
      <c r="BS64" s="91" t="str">
        <f t="shared" si="37"/>
        <v/>
      </c>
      <c r="BT64" s="91" t="str">
        <f t="shared" si="38"/>
        <v/>
      </c>
      <c r="BU64" s="91" t="str">
        <f t="shared" si="39"/>
        <v/>
      </c>
      <c r="BV64" s="91" t="str">
        <f t="shared" si="40"/>
        <v/>
      </c>
      <c r="BW64" s="91" t="str">
        <f t="shared" si="41"/>
        <v/>
      </c>
      <c r="BX64" s="91" t="str">
        <f t="shared" si="42"/>
        <v/>
      </c>
      <c r="BY64" s="91" t="str">
        <f t="shared" si="43"/>
        <v/>
      </c>
      <c r="BZ64" s="91" t="str">
        <f t="shared" si="44"/>
        <v/>
      </c>
      <c r="CA64" s="91" t="str">
        <f t="shared" si="45"/>
        <v/>
      </c>
      <c r="CB64" s="91" t="str">
        <f t="shared" si="46"/>
        <v/>
      </c>
      <c r="CC64" s="91" t="str">
        <f t="shared" si="47"/>
        <v/>
      </c>
      <c r="CD64" s="91" t="str">
        <f t="shared" si="48"/>
        <v/>
      </c>
      <c r="CE64" s="91" t="str">
        <f t="shared" si="49"/>
        <v/>
      </c>
      <c r="CF64" s="91" t="str">
        <f t="shared" si="484"/>
        <v/>
      </c>
      <c r="CG64" s="91" t="str">
        <f t="shared" si="109"/>
        <v/>
      </c>
      <c r="CH64" s="91" t="str">
        <f t="shared" si="110"/>
        <v/>
      </c>
      <c r="CI64" s="91" t="str">
        <f t="shared" si="111"/>
        <v/>
      </c>
      <c r="CJ64" s="91" t="str">
        <f t="shared" si="112"/>
        <v/>
      </c>
      <c r="CK64" s="91" t="str">
        <f t="shared" si="113"/>
        <v/>
      </c>
      <c r="CL64" s="91" t="str">
        <f t="shared" si="114"/>
        <v/>
      </c>
      <c r="CM64" s="91" t="str">
        <f t="shared" si="115"/>
        <v/>
      </c>
      <c r="CN64" s="91" t="str">
        <f t="shared" si="116"/>
        <v/>
      </c>
      <c r="CO64" s="91" t="str">
        <f t="shared" si="117"/>
        <v/>
      </c>
      <c r="CP64" s="91" t="str">
        <f t="shared" si="118"/>
        <v/>
      </c>
      <c r="CQ64" s="91" t="str">
        <f t="shared" si="119"/>
        <v/>
      </c>
      <c r="CR64" s="91" t="str">
        <f t="shared" si="120"/>
        <v/>
      </c>
      <c r="CS64" s="91" t="str">
        <f t="shared" si="121"/>
        <v/>
      </c>
      <c r="CT64" s="91" t="str">
        <f t="shared" si="122"/>
        <v/>
      </c>
      <c r="CU64" s="91" t="str">
        <f t="shared" si="123"/>
        <v/>
      </c>
      <c r="CV64" s="91" t="str">
        <f t="shared" si="124"/>
        <v/>
      </c>
      <c r="CW64" s="91" t="str">
        <f t="shared" si="125"/>
        <v/>
      </c>
      <c r="CX64" s="91" t="str">
        <f t="shared" si="126"/>
        <v/>
      </c>
      <c r="CY64" s="91" t="str">
        <f t="shared" si="127"/>
        <v/>
      </c>
      <c r="CZ64" s="91" t="str">
        <f t="shared" si="128"/>
        <v/>
      </c>
      <c r="DA64" s="91" t="str">
        <f t="shared" si="129"/>
        <v/>
      </c>
      <c r="DB64" s="91" t="str">
        <f t="shared" si="130"/>
        <v/>
      </c>
      <c r="DC64" s="91" t="str">
        <f t="shared" si="131"/>
        <v/>
      </c>
      <c r="DD64" s="91" t="str">
        <f t="shared" si="132"/>
        <v/>
      </c>
      <c r="DE64" s="91" t="str">
        <f t="shared" si="133"/>
        <v/>
      </c>
      <c r="DF64" s="91" t="str">
        <f t="shared" si="134"/>
        <v/>
      </c>
      <c r="DG64" s="91" t="str">
        <f t="shared" si="135"/>
        <v/>
      </c>
      <c r="DH64" s="91" t="str">
        <f t="shared" si="136"/>
        <v/>
      </c>
      <c r="DI64" s="91" t="str">
        <f t="shared" si="137"/>
        <v/>
      </c>
      <c r="DJ64" s="91" t="str">
        <f t="shared" si="138"/>
        <v/>
      </c>
      <c r="DK64" s="91" t="str">
        <f t="shared" si="139"/>
        <v/>
      </c>
      <c r="DL64" s="91" t="str">
        <f t="shared" si="140"/>
        <v/>
      </c>
      <c r="DM64" s="91" t="str">
        <f t="shared" si="141"/>
        <v/>
      </c>
      <c r="DN64" s="91" t="str">
        <f t="shared" si="142"/>
        <v/>
      </c>
      <c r="DO64" s="91" t="str">
        <f t="shared" si="143"/>
        <v/>
      </c>
      <c r="DP64" s="91" t="str">
        <f t="shared" si="144"/>
        <v/>
      </c>
      <c r="DQ64" s="91" t="str">
        <f t="shared" si="145"/>
        <v/>
      </c>
      <c r="DR64" s="91" t="str">
        <f t="shared" si="146"/>
        <v/>
      </c>
      <c r="DS64" s="91" t="str">
        <f t="shared" si="147"/>
        <v/>
      </c>
      <c r="DT64" s="91" t="str">
        <f t="shared" si="148"/>
        <v/>
      </c>
      <c r="DU64" s="236" t="str">
        <f t="shared" si="471"/>
        <v/>
      </c>
      <c r="DV64" s="660" t="str">
        <f t="shared" si="472"/>
        <v>0</v>
      </c>
      <c r="DW64" s="659">
        <f t="shared" si="151"/>
        <v>0</v>
      </c>
      <c r="DX64" s="663" t="str">
        <f t="shared" si="473"/>
        <v>NA</v>
      </c>
      <c r="DY64" s="236" t="str">
        <f t="shared" si="359"/>
        <v/>
      </c>
      <c r="DZ64" s="236" t="str">
        <f t="shared" si="360"/>
        <v/>
      </c>
      <c r="EA64" s="659" t="str">
        <f t="shared" si="467"/>
        <v/>
      </c>
      <c r="EB64" s="594">
        <v>38</v>
      </c>
      <c r="EC64" s="816" t="str">
        <f t="shared" si="361"/>
        <v/>
      </c>
      <c r="ED64" s="817" t="str">
        <f t="shared" si="362"/>
        <v/>
      </c>
      <c r="EE64" s="818" t="str">
        <f t="shared" si="153"/>
        <v/>
      </c>
      <c r="EF64" s="819" t="str">
        <f t="shared" si="485"/>
        <v/>
      </c>
      <c r="EG64" s="595" t="str">
        <f t="shared" si="154"/>
        <v/>
      </c>
      <c r="EH64" s="595" t="str">
        <f t="shared" si="155"/>
        <v/>
      </c>
      <c r="EI64" s="651" t="str">
        <f t="shared" si="363"/>
        <v/>
      </c>
      <c r="EJ64" s="528" t="str">
        <f t="shared" si="156"/>
        <v/>
      </c>
      <c r="EK64" s="236" t="str">
        <f t="shared" si="364"/>
        <v/>
      </c>
      <c r="EL64" s="528" t="str">
        <f t="shared" si="157"/>
        <v/>
      </c>
      <c r="EM64" s="771" t="str">
        <f t="shared" si="444"/>
        <v/>
      </c>
      <c r="EN64" s="90" t="str">
        <f t="shared" si="445"/>
        <v/>
      </c>
      <c r="EO64" s="90" t="str">
        <f t="shared" si="446"/>
        <v/>
      </c>
      <c r="EP64" s="90" t="str">
        <f t="shared" si="447"/>
        <v/>
      </c>
      <c r="EQ64" s="90" t="str">
        <f t="shared" si="448"/>
        <v/>
      </c>
      <c r="ER64" s="90" t="str">
        <f t="shared" si="449"/>
        <v/>
      </c>
      <c r="ES64" s="90" t="str">
        <f t="shared" si="450"/>
        <v/>
      </c>
      <c r="ET64" s="90" t="str">
        <f t="shared" si="451"/>
        <v/>
      </c>
      <c r="EU64" s="90" t="str">
        <f t="shared" si="452"/>
        <v/>
      </c>
      <c r="EV64" s="90" t="str">
        <f t="shared" si="453"/>
        <v/>
      </c>
      <c r="EW64" s="90" t="str">
        <f t="shared" si="454"/>
        <v/>
      </c>
      <c r="EX64" s="90" t="str">
        <f t="shared" si="455"/>
        <v/>
      </c>
      <c r="EY64" s="90" t="str">
        <f t="shared" si="456"/>
        <v/>
      </c>
      <c r="EZ64" s="90" t="str">
        <f t="shared" si="457"/>
        <v/>
      </c>
      <c r="FA64" s="90" t="str">
        <f t="shared" si="458"/>
        <v/>
      </c>
      <c r="FB64" s="90" t="str">
        <f t="shared" si="459"/>
        <v/>
      </c>
      <c r="FC64" s="90" t="str">
        <f t="shared" si="460"/>
        <v/>
      </c>
      <c r="FD64" s="90" t="str">
        <f t="shared" si="461"/>
        <v/>
      </c>
      <c r="FE64" s="90" t="str">
        <f t="shared" si="462"/>
        <v/>
      </c>
      <c r="FF64" s="90" t="str">
        <f t="shared" si="463"/>
        <v/>
      </c>
      <c r="FG64" s="90" t="str">
        <f t="shared" si="486"/>
        <v/>
      </c>
      <c r="FH64" s="90" t="str">
        <f t="shared" si="487"/>
        <v/>
      </c>
      <c r="FI64" s="90" t="str">
        <f t="shared" si="488"/>
        <v/>
      </c>
      <c r="FJ64" s="90" t="str">
        <f t="shared" si="489"/>
        <v/>
      </c>
      <c r="FK64" s="90" t="str">
        <f t="shared" si="490"/>
        <v/>
      </c>
      <c r="FL64" s="90" t="str">
        <f t="shared" si="491"/>
        <v/>
      </c>
      <c r="FM64" s="90" t="str">
        <f t="shared" si="492"/>
        <v/>
      </c>
      <c r="FN64" s="90" t="str">
        <f t="shared" si="493"/>
        <v/>
      </c>
      <c r="FO64" s="90" t="str">
        <f t="shared" si="494"/>
        <v/>
      </c>
      <c r="FP64" s="90" t="str">
        <f t="shared" si="495"/>
        <v/>
      </c>
      <c r="FQ64" s="90" t="str">
        <f t="shared" si="496"/>
        <v/>
      </c>
      <c r="FR64" s="90" t="str">
        <f t="shared" si="497"/>
        <v/>
      </c>
      <c r="FS64" s="90" t="str">
        <f t="shared" si="498"/>
        <v/>
      </c>
      <c r="FT64" s="90" t="str">
        <f t="shared" si="499"/>
        <v/>
      </c>
      <c r="FU64" s="90" t="str">
        <f t="shared" si="500"/>
        <v/>
      </c>
      <c r="FV64" s="90" t="str">
        <f t="shared" si="501"/>
        <v/>
      </c>
      <c r="FW64" s="90" t="str">
        <f t="shared" si="502"/>
        <v/>
      </c>
      <c r="FX64" s="90" t="str">
        <f t="shared" si="503"/>
        <v/>
      </c>
      <c r="FY64" s="90" t="str">
        <f t="shared" si="504"/>
        <v/>
      </c>
      <c r="FZ64" s="90" t="str">
        <f t="shared" si="505"/>
        <v/>
      </c>
      <c r="GA64" s="90" t="str">
        <f t="shared" si="506"/>
        <v/>
      </c>
      <c r="GB64" s="90" t="str">
        <f t="shared" si="507"/>
        <v/>
      </c>
      <c r="GC64" s="90" t="str">
        <f t="shared" si="508"/>
        <v/>
      </c>
      <c r="GD64" s="90" t="str">
        <f t="shared" si="509"/>
        <v/>
      </c>
      <c r="GE64" s="90" t="str">
        <f t="shared" si="510"/>
        <v/>
      </c>
      <c r="GF64" s="90" t="str">
        <f t="shared" si="511"/>
        <v/>
      </c>
      <c r="GG64" s="90" t="str">
        <f t="shared" si="512"/>
        <v/>
      </c>
      <c r="GH64" s="90" t="str">
        <f t="shared" si="513"/>
        <v/>
      </c>
      <c r="GI64" s="90" t="str">
        <f t="shared" si="514"/>
        <v/>
      </c>
      <c r="GJ64" s="90" t="str">
        <f t="shared" si="515"/>
        <v/>
      </c>
      <c r="GK64" s="90" t="str">
        <f t="shared" si="516"/>
        <v/>
      </c>
      <c r="GL64" s="90" t="str">
        <f t="shared" si="517"/>
        <v/>
      </c>
      <c r="GM64" s="90" t="str">
        <f t="shared" si="518"/>
        <v/>
      </c>
      <c r="GN64" s="90" t="str">
        <f t="shared" si="519"/>
        <v/>
      </c>
      <c r="GO64" s="90" t="str">
        <f t="shared" si="520"/>
        <v/>
      </c>
      <c r="GP64" s="90" t="str">
        <f t="shared" si="521"/>
        <v/>
      </c>
      <c r="GQ64" s="90" t="str">
        <f t="shared" si="522"/>
        <v/>
      </c>
      <c r="GR64" s="90" t="str">
        <f t="shared" si="523"/>
        <v/>
      </c>
      <c r="GS64" s="90" t="str">
        <f t="shared" si="524"/>
        <v/>
      </c>
      <c r="GT64" s="90" t="str">
        <f t="shared" si="525"/>
        <v/>
      </c>
      <c r="GU64" s="594">
        <v>38</v>
      </c>
      <c r="GV64" s="137" t="str">
        <f t="shared" si="435"/>
        <v/>
      </c>
      <c r="GW64" s="138" t="str">
        <f t="shared" si="436"/>
        <v/>
      </c>
      <c r="GX64" s="81" t="str">
        <f t="shared" si="438"/>
        <v/>
      </c>
      <c r="GY64" s="138" t="str">
        <f t="shared" si="439"/>
        <v/>
      </c>
      <c r="GZ64" s="15">
        <f t="shared" si="369"/>
        <v>0</v>
      </c>
      <c r="HA64" s="81" t="str">
        <f t="shared" si="370"/>
        <v/>
      </c>
      <c r="HB64" s="127" t="str">
        <f t="shared" si="437"/>
        <v/>
      </c>
      <c r="HC64" s="15">
        <f t="shared" si="178"/>
        <v>0</v>
      </c>
      <c r="HD64" s="582">
        <f t="shared" si="468"/>
        <v>0</v>
      </c>
      <c r="HE64" s="580">
        <f t="shared" si="474"/>
        <v>0</v>
      </c>
      <c r="HF64" s="567">
        <f t="shared" si="469"/>
        <v>0</v>
      </c>
      <c r="HG64" s="16">
        <f t="shared" si="179"/>
        <v>0</v>
      </c>
      <c r="HH64" s="17" t="str">
        <f t="shared" si="372"/>
        <v/>
      </c>
      <c r="HI64" s="510" t="str">
        <f t="shared" si="373"/>
        <v/>
      </c>
      <c r="HJ64" s="517">
        <f t="shared" si="374"/>
        <v>0</v>
      </c>
      <c r="HK64" s="510" t="str">
        <f t="shared" si="180"/>
        <v/>
      </c>
      <c r="HL64" s="522" t="str">
        <f t="shared" si="375"/>
        <v/>
      </c>
      <c r="HM64" s="510" t="str">
        <f t="shared" si="181"/>
        <v/>
      </c>
      <c r="HN64" s="517">
        <f t="shared" si="182"/>
        <v>0</v>
      </c>
      <c r="HO64" s="510" t="str">
        <f t="shared" si="183"/>
        <v/>
      </c>
      <c r="HP64" s="522" t="str">
        <f t="shared" si="376"/>
        <v/>
      </c>
      <c r="HQ64" s="510" t="str">
        <f t="shared" si="184"/>
        <v/>
      </c>
      <c r="HR64" s="517">
        <f t="shared" si="185"/>
        <v>0</v>
      </c>
      <c r="HS64" s="510" t="str">
        <f t="shared" si="186"/>
        <v/>
      </c>
      <c r="HT64" s="522" t="str">
        <f t="shared" si="377"/>
        <v/>
      </c>
      <c r="HU64" s="510" t="str">
        <f t="shared" si="187"/>
        <v/>
      </c>
      <c r="HV64" s="517">
        <f t="shared" si="188"/>
        <v>0</v>
      </c>
      <c r="HW64" s="510" t="str">
        <f t="shared" si="189"/>
        <v/>
      </c>
      <c r="HX64" s="522" t="str">
        <f t="shared" si="378"/>
        <v/>
      </c>
      <c r="HY64" s="510" t="str">
        <f t="shared" si="190"/>
        <v/>
      </c>
      <c r="HZ64" s="517">
        <f t="shared" si="191"/>
        <v>0</v>
      </c>
      <c r="IA64" s="510" t="str">
        <f t="shared" si="192"/>
        <v/>
      </c>
      <c r="IB64" s="522" t="str">
        <f t="shared" si="379"/>
        <v/>
      </c>
      <c r="IC64" s="510" t="str">
        <f t="shared" si="193"/>
        <v/>
      </c>
      <c r="ID64" s="517">
        <f t="shared" si="194"/>
        <v>0</v>
      </c>
      <c r="IE64" s="510" t="str">
        <f t="shared" si="195"/>
        <v/>
      </c>
      <c r="IF64" s="522" t="str">
        <f t="shared" si="380"/>
        <v/>
      </c>
      <c r="IG64" s="510" t="str">
        <f t="shared" si="196"/>
        <v/>
      </c>
      <c r="IH64" s="517">
        <f t="shared" si="197"/>
        <v>0</v>
      </c>
      <c r="II64" s="510" t="str">
        <f t="shared" si="198"/>
        <v/>
      </c>
      <c r="IJ64" s="522" t="str">
        <f t="shared" si="381"/>
        <v/>
      </c>
      <c r="IK64" s="510" t="str">
        <f t="shared" si="199"/>
        <v/>
      </c>
      <c r="IL64" s="517">
        <f t="shared" si="200"/>
        <v>0</v>
      </c>
      <c r="IM64" s="510" t="str">
        <f t="shared" si="201"/>
        <v/>
      </c>
      <c r="IN64" s="522" t="str">
        <f t="shared" si="382"/>
        <v/>
      </c>
      <c r="IO64" s="510" t="str">
        <f t="shared" si="202"/>
        <v/>
      </c>
      <c r="IP64" s="517">
        <f t="shared" si="203"/>
        <v>0</v>
      </c>
      <c r="IQ64" s="510" t="str">
        <f t="shared" si="204"/>
        <v/>
      </c>
      <c r="IR64" s="522" t="str">
        <f t="shared" si="383"/>
        <v/>
      </c>
      <c r="IS64" s="510" t="str">
        <f t="shared" si="205"/>
        <v/>
      </c>
      <c r="IT64" s="517">
        <f t="shared" si="206"/>
        <v>0</v>
      </c>
      <c r="IU64" s="510" t="str">
        <f t="shared" si="207"/>
        <v/>
      </c>
      <c r="IV64" s="522" t="str">
        <f t="shared" si="384"/>
        <v/>
      </c>
      <c r="IW64" s="510" t="str">
        <f t="shared" si="208"/>
        <v/>
      </c>
      <c r="IX64" s="517">
        <f t="shared" si="209"/>
        <v>0</v>
      </c>
      <c r="IY64" s="510" t="str">
        <f t="shared" si="210"/>
        <v/>
      </c>
      <c r="IZ64" s="522" t="str">
        <f t="shared" si="385"/>
        <v/>
      </c>
      <c r="JA64" s="510" t="str">
        <f t="shared" si="211"/>
        <v/>
      </c>
      <c r="JB64" s="517">
        <f t="shared" si="212"/>
        <v>0</v>
      </c>
      <c r="JC64" s="510" t="str">
        <f t="shared" si="213"/>
        <v/>
      </c>
      <c r="JD64" s="522" t="str">
        <f t="shared" si="386"/>
        <v/>
      </c>
      <c r="JE64" s="510" t="str">
        <f t="shared" si="214"/>
        <v/>
      </c>
      <c r="JF64" s="517">
        <f t="shared" si="215"/>
        <v>0</v>
      </c>
      <c r="JG64" s="510" t="str">
        <f t="shared" si="216"/>
        <v/>
      </c>
      <c r="JH64" s="522" t="str">
        <f t="shared" si="387"/>
        <v/>
      </c>
      <c r="JI64" s="510" t="str">
        <f t="shared" si="217"/>
        <v/>
      </c>
      <c r="JJ64" s="517">
        <f t="shared" si="218"/>
        <v>0</v>
      </c>
      <c r="JK64" s="510" t="str">
        <f t="shared" si="219"/>
        <v/>
      </c>
      <c r="JL64" s="522" t="str">
        <f t="shared" si="388"/>
        <v/>
      </c>
      <c r="JM64" s="510" t="str">
        <f t="shared" si="220"/>
        <v/>
      </c>
      <c r="JN64" s="517">
        <f t="shared" si="221"/>
        <v>0</v>
      </c>
      <c r="JO64" s="510" t="str">
        <f t="shared" si="222"/>
        <v/>
      </c>
      <c r="JP64" s="522" t="str">
        <f t="shared" si="389"/>
        <v/>
      </c>
      <c r="JQ64" s="510" t="str">
        <f t="shared" si="223"/>
        <v/>
      </c>
      <c r="JR64" s="517">
        <f t="shared" si="224"/>
        <v>0</v>
      </c>
      <c r="JS64" s="510" t="str">
        <f t="shared" si="225"/>
        <v/>
      </c>
      <c r="JT64" s="522" t="str">
        <f t="shared" si="390"/>
        <v/>
      </c>
      <c r="JU64" s="510" t="str">
        <f t="shared" si="226"/>
        <v/>
      </c>
      <c r="JV64" s="517">
        <f t="shared" si="227"/>
        <v>0</v>
      </c>
      <c r="JW64" s="510" t="str">
        <f t="shared" si="228"/>
        <v/>
      </c>
      <c r="JX64" s="522" t="str">
        <f t="shared" si="391"/>
        <v/>
      </c>
      <c r="JY64" s="510" t="str">
        <f t="shared" si="229"/>
        <v/>
      </c>
      <c r="JZ64" s="517">
        <f t="shared" si="230"/>
        <v>0</v>
      </c>
      <c r="KA64" s="510" t="str">
        <f t="shared" si="231"/>
        <v/>
      </c>
      <c r="KB64" s="522" t="str">
        <f t="shared" si="392"/>
        <v/>
      </c>
      <c r="KC64" s="510" t="str">
        <f t="shared" si="232"/>
        <v/>
      </c>
      <c r="KD64" s="517">
        <f t="shared" si="233"/>
        <v>0</v>
      </c>
      <c r="KE64" s="510" t="str">
        <f t="shared" si="234"/>
        <v/>
      </c>
      <c r="KF64" s="522" t="str">
        <f t="shared" si="393"/>
        <v/>
      </c>
      <c r="KG64" s="510" t="str">
        <f t="shared" si="235"/>
        <v/>
      </c>
      <c r="KH64" s="517">
        <f t="shared" si="236"/>
        <v>0</v>
      </c>
      <c r="KI64" s="510" t="str">
        <f t="shared" si="237"/>
        <v/>
      </c>
      <c r="KJ64" s="522" t="str">
        <f t="shared" si="394"/>
        <v/>
      </c>
      <c r="KK64" s="510" t="str">
        <f t="shared" si="238"/>
        <v/>
      </c>
      <c r="KL64" s="517">
        <f t="shared" si="239"/>
        <v>0</v>
      </c>
      <c r="KM64" s="510" t="str">
        <f t="shared" si="240"/>
        <v/>
      </c>
      <c r="KN64" s="522" t="str">
        <f t="shared" si="395"/>
        <v/>
      </c>
      <c r="KO64" s="510" t="str">
        <f t="shared" si="241"/>
        <v/>
      </c>
      <c r="KP64" s="517">
        <f t="shared" si="242"/>
        <v>0</v>
      </c>
      <c r="KQ64" s="510" t="str">
        <f t="shared" si="243"/>
        <v/>
      </c>
      <c r="KR64" s="522" t="str">
        <f t="shared" si="396"/>
        <v/>
      </c>
      <c r="KS64" s="510" t="str">
        <f t="shared" si="244"/>
        <v/>
      </c>
      <c r="KT64" s="517">
        <f t="shared" si="245"/>
        <v>0</v>
      </c>
      <c r="KU64" s="510" t="str">
        <f t="shared" si="246"/>
        <v/>
      </c>
      <c r="KV64" s="522" t="str">
        <f t="shared" si="397"/>
        <v/>
      </c>
      <c r="KW64" s="510" t="str">
        <f t="shared" si="247"/>
        <v/>
      </c>
      <c r="KX64" s="517">
        <f t="shared" si="248"/>
        <v>0</v>
      </c>
      <c r="KY64" s="510" t="str">
        <f t="shared" si="249"/>
        <v/>
      </c>
      <c r="KZ64" s="522" t="str">
        <f t="shared" si="398"/>
        <v/>
      </c>
      <c r="LA64" s="510" t="str">
        <f t="shared" si="250"/>
        <v/>
      </c>
      <c r="LB64" s="517">
        <f t="shared" si="251"/>
        <v>0</v>
      </c>
      <c r="LC64" s="510" t="str">
        <f t="shared" si="252"/>
        <v/>
      </c>
      <c r="LD64" s="522" t="str">
        <f t="shared" si="399"/>
        <v/>
      </c>
      <c r="LE64" s="510" t="str">
        <f t="shared" si="253"/>
        <v/>
      </c>
      <c r="LF64" s="517">
        <f t="shared" si="254"/>
        <v>0</v>
      </c>
      <c r="LG64" s="510" t="str">
        <f t="shared" si="255"/>
        <v/>
      </c>
      <c r="LH64" s="522" t="str">
        <f t="shared" si="400"/>
        <v/>
      </c>
      <c r="LI64" s="510" t="str">
        <f t="shared" si="256"/>
        <v/>
      </c>
      <c r="LJ64" s="517">
        <f t="shared" si="257"/>
        <v>0</v>
      </c>
      <c r="LK64" s="510" t="str">
        <f t="shared" si="258"/>
        <v/>
      </c>
      <c r="LL64" s="522" t="str">
        <f t="shared" si="401"/>
        <v/>
      </c>
      <c r="LM64" s="510" t="str">
        <f t="shared" si="259"/>
        <v/>
      </c>
      <c r="LN64" s="517">
        <f t="shared" si="260"/>
        <v>0</v>
      </c>
      <c r="LO64" s="510" t="str">
        <f t="shared" si="261"/>
        <v/>
      </c>
      <c r="LP64" s="522" t="str">
        <f t="shared" si="402"/>
        <v/>
      </c>
      <c r="LQ64" s="510" t="str">
        <f t="shared" si="262"/>
        <v/>
      </c>
      <c r="LR64" s="517">
        <f t="shared" si="263"/>
        <v>0</v>
      </c>
      <c r="LS64" s="510" t="str">
        <f t="shared" si="264"/>
        <v/>
      </c>
      <c r="LT64" s="522" t="str">
        <f t="shared" si="403"/>
        <v/>
      </c>
      <c r="LU64" s="510" t="str">
        <f t="shared" si="265"/>
        <v/>
      </c>
      <c r="LV64" s="517">
        <f t="shared" si="266"/>
        <v>0</v>
      </c>
      <c r="LW64" s="510" t="str">
        <f t="shared" si="267"/>
        <v/>
      </c>
      <c r="LX64" s="522" t="str">
        <f t="shared" si="404"/>
        <v/>
      </c>
      <c r="LY64" s="510" t="str">
        <f t="shared" si="268"/>
        <v/>
      </c>
      <c r="LZ64" s="517">
        <f t="shared" si="269"/>
        <v>0</v>
      </c>
      <c r="MA64" s="510" t="str">
        <f t="shared" si="270"/>
        <v/>
      </c>
      <c r="MB64" s="522" t="str">
        <f t="shared" si="405"/>
        <v/>
      </c>
      <c r="MC64" s="510" t="str">
        <f t="shared" si="271"/>
        <v/>
      </c>
      <c r="MD64" s="517">
        <f t="shared" si="272"/>
        <v>0</v>
      </c>
      <c r="ME64" s="510" t="str">
        <f t="shared" si="273"/>
        <v/>
      </c>
      <c r="MF64" s="522" t="str">
        <f t="shared" si="406"/>
        <v/>
      </c>
      <c r="MG64" s="510" t="str">
        <f t="shared" si="274"/>
        <v/>
      </c>
      <c r="MH64" s="517">
        <f t="shared" si="275"/>
        <v>0</v>
      </c>
      <c r="MI64" s="510" t="str">
        <f t="shared" si="276"/>
        <v/>
      </c>
      <c r="MJ64" s="522" t="str">
        <f t="shared" si="407"/>
        <v/>
      </c>
      <c r="MK64" s="510" t="str">
        <f t="shared" si="277"/>
        <v/>
      </c>
      <c r="ML64" s="517">
        <f t="shared" si="278"/>
        <v>0</v>
      </c>
      <c r="MM64" s="510" t="str">
        <f t="shared" si="279"/>
        <v/>
      </c>
      <c r="MN64" s="522" t="str">
        <f t="shared" si="408"/>
        <v/>
      </c>
      <c r="MO64" s="510" t="str">
        <f t="shared" si="280"/>
        <v/>
      </c>
      <c r="MP64" s="517">
        <f t="shared" si="281"/>
        <v>0</v>
      </c>
      <c r="MQ64" s="510" t="str">
        <f t="shared" si="282"/>
        <v/>
      </c>
      <c r="MR64" s="522" t="str">
        <f t="shared" si="409"/>
        <v/>
      </c>
      <c r="MS64" s="510" t="str">
        <f t="shared" si="283"/>
        <v/>
      </c>
      <c r="MT64" s="517">
        <f t="shared" si="284"/>
        <v>0</v>
      </c>
      <c r="MU64" s="510" t="str">
        <f t="shared" si="285"/>
        <v/>
      </c>
      <c r="MV64" s="522" t="str">
        <f t="shared" si="410"/>
        <v/>
      </c>
      <c r="MW64" s="510" t="str">
        <f t="shared" si="286"/>
        <v/>
      </c>
      <c r="MX64" s="517">
        <f t="shared" si="287"/>
        <v>0</v>
      </c>
      <c r="MY64" s="510" t="str">
        <f t="shared" si="288"/>
        <v/>
      </c>
      <c r="MZ64" s="522" t="str">
        <f t="shared" si="411"/>
        <v/>
      </c>
      <c r="NA64" s="510" t="str">
        <f t="shared" si="289"/>
        <v/>
      </c>
      <c r="NB64" s="517">
        <f t="shared" si="290"/>
        <v>0</v>
      </c>
      <c r="NC64" s="510" t="str">
        <f t="shared" si="291"/>
        <v/>
      </c>
      <c r="ND64" s="522" t="str">
        <f t="shared" si="412"/>
        <v/>
      </c>
      <c r="NE64" s="510" t="str">
        <f t="shared" si="292"/>
        <v/>
      </c>
      <c r="NF64" s="517">
        <f t="shared" si="293"/>
        <v>0</v>
      </c>
      <c r="NG64" s="510" t="str">
        <f t="shared" si="294"/>
        <v/>
      </c>
      <c r="NH64" s="522" t="str">
        <f t="shared" si="413"/>
        <v/>
      </c>
      <c r="NI64" s="510" t="str">
        <f t="shared" si="295"/>
        <v/>
      </c>
      <c r="NJ64" s="517">
        <f t="shared" si="296"/>
        <v>0</v>
      </c>
      <c r="NK64" s="510" t="str">
        <f t="shared" si="297"/>
        <v/>
      </c>
      <c r="NL64" s="522" t="str">
        <f t="shared" si="414"/>
        <v/>
      </c>
      <c r="NM64" s="510" t="str">
        <f t="shared" si="298"/>
        <v/>
      </c>
      <c r="NN64" s="517">
        <f t="shared" si="299"/>
        <v>0</v>
      </c>
      <c r="NO64" s="510" t="str">
        <f t="shared" si="300"/>
        <v/>
      </c>
      <c r="NP64" s="522" t="str">
        <f t="shared" si="415"/>
        <v/>
      </c>
      <c r="NQ64" s="510" t="str">
        <f t="shared" si="301"/>
        <v/>
      </c>
      <c r="NR64" s="517">
        <f t="shared" si="302"/>
        <v>0</v>
      </c>
      <c r="NS64" s="510" t="str">
        <f t="shared" si="303"/>
        <v/>
      </c>
      <c r="NT64" s="522" t="str">
        <f t="shared" si="416"/>
        <v/>
      </c>
      <c r="NU64" s="510" t="str">
        <f t="shared" si="304"/>
        <v/>
      </c>
      <c r="NV64" s="517">
        <f t="shared" si="305"/>
        <v>0</v>
      </c>
      <c r="NW64" s="510" t="str">
        <f t="shared" si="306"/>
        <v/>
      </c>
      <c r="NX64" s="522" t="str">
        <f t="shared" si="417"/>
        <v/>
      </c>
      <c r="NY64" s="510" t="str">
        <f t="shared" si="307"/>
        <v/>
      </c>
      <c r="NZ64" s="517">
        <f t="shared" si="308"/>
        <v>0</v>
      </c>
      <c r="OA64" s="510" t="str">
        <f t="shared" si="309"/>
        <v/>
      </c>
      <c r="OB64" s="522" t="str">
        <f t="shared" si="418"/>
        <v/>
      </c>
      <c r="OC64" s="510" t="str">
        <f t="shared" si="310"/>
        <v/>
      </c>
      <c r="OD64" s="517">
        <f t="shared" si="311"/>
        <v>0</v>
      </c>
      <c r="OE64" s="510" t="str">
        <f t="shared" si="312"/>
        <v/>
      </c>
      <c r="OF64" s="522" t="str">
        <f t="shared" si="419"/>
        <v/>
      </c>
      <c r="OG64" s="510" t="str">
        <f t="shared" si="313"/>
        <v/>
      </c>
      <c r="OH64" s="517">
        <f t="shared" si="314"/>
        <v>0</v>
      </c>
      <c r="OI64" s="510" t="str">
        <f t="shared" si="315"/>
        <v/>
      </c>
      <c r="OJ64" s="522" t="str">
        <f t="shared" si="420"/>
        <v/>
      </c>
      <c r="OK64" s="510" t="str">
        <f t="shared" si="316"/>
        <v/>
      </c>
      <c r="OL64" s="517">
        <f t="shared" si="317"/>
        <v>0</v>
      </c>
      <c r="OM64" s="510" t="str">
        <f t="shared" si="318"/>
        <v/>
      </c>
      <c r="ON64" s="522" t="str">
        <f t="shared" si="421"/>
        <v/>
      </c>
      <c r="OO64" s="510" t="str">
        <f t="shared" si="319"/>
        <v/>
      </c>
      <c r="OP64" s="517">
        <f t="shared" si="320"/>
        <v>0</v>
      </c>
      <c r="OQ64" s="510" t="str">
        <f t="shared" si="321"/>
        <v/>
      </c>
      <c r="OR64" s="522" t="str">
        <f t="shared" si="422"/>
        <v/>
      </c>
      <c r="OS64" s="510" t="str">
        <f t="shared" si="322"/>
        <v/>
      </c>
      <c r="OT64" s="517">
        <f t="shared" si="323"/>
        <v>0</v>
      </c>
      <c r="OU64" s="510" t="str">
        <f t="shared" si="324"/>
        <v/>
      </c>
      <c r="OV64" s="522" t="str">
        <f t="shared" si="423"/>
        <v/>
      </c>
      <c r="OW64" s="510" t="str">
        <f t="shared" si="325"/>
        <v/>
      </c>
      <c r="OX64" s="517">
        <f t="shared" si="326"/>
        <v>0</v>
      </c>
      <c r="OY64" s="510" t="str">
        <f t="shared" si="327"/>
        <v/>
      </c>
      <c r="OZ64" s="522" t="str">
        <f t="shared" si="424"/>
        <v/>
      </c>
      <c r="PA64" s="510" t="str">
        <f t="shared" si="328"/>
        <v/>
      </c>
      <c r="PB64" s="517">
        <f t="shared" si="329"/>
        <v>0</v>
      </c>
      <c r="PC64" s="510" t="str">
        <f t="shared" si="330"/>
        <v/>
      </c>
      <c r="PD64" s="522" t="str">
        <f t="shared" si="425"/>
        <v/>
      </c>
      <c r="PE64" s="510" t="str">
        <f t="shared" si="331"/>
        <v/>
      </c>
      <c r="PF64" s="517">
        <f t="shared" si="332"/>
        <v>0</v>
      </c>
      <c r="PG64" s="510" t="str">
        <f t="shared" si="333"/>
        <v/>
      </c>
      <c r="PH64" s="522" t="str">
        <f t="shared" si="426"/>
        <v/>
      </c>
      <c r="PI64" s="510" t="str">
        <f t="shared" si="334"/>
        <v/>
      </c>
      <c r="PJ64" s="517">
        <f t="shared" si="335"/>
        <v>0</v>
      </c>
      <c r="PK64" s="510" t="str">
        <f t="shared" si="336"/>
        <v/>
      </c>
      <c r="PL64" s="522" t="str">
        <f t="shared" si="427"/>
        <v/>
      </c>
      <c r="PM64" s="510" t="str">
        <f t="shared" si="337"/>
        <v/>
      </c>
      <c r="PN64" s="517">
        <f t="shared" si="338"/>
        <v>0</v>
      </c>
      <c r="PO64" s="510" t="str">
        <f t="shared" si="339"/>
        <v/>
      </c>
      <c r="PP64" s="522" t="str">
        <f t="shared" si="428"/>
        <v/>
      </c>
      <c r="PQ64" s="510" t="str">
        <f t="shared" si="340"/>
        <v/>
      </c>
      <c r="PR64" s="517">
        <f t="shared" si="341"/>
        <v>0</v>
      </c>
      <c r="PS64" s="510" t="str">
        <f t="shared" si="342"/>
        <v/>
      </c>
      <c r="PT64" s="522" t="str">
        <f t="shared" si="429"/>
        <v/>
      </c>
      <c r="PU64" s="510" t="str">
        <f t="shared" si="343"/>
        <v/>
      </c>
      <c r="PV64" s="517">
        <f t="shared" si="344"/>
        <v>0</v>
      </c>
      <c r="PW64" s="510" t="str">
        <f t="shared" si="345"/>
        <v/>
      </c>
      <c r="PX64" s="522" t="str">
        <f t="shared" si="430"/>
        <v/>
      </c>
      <c r="PY64" s="510" t="str">
        <f t="shared" si="346"/>
        <v/>
      </c>
      <c r="PZ64" s="517">
        <f t="shared" si="347"/>
        <v>0</v>
      </c>
      <c r="QA64" s="510" t="str">
        <f t="shared" si="348"/>
        <v/>
      </c>
      <c r="QB64" s="522" t="str">
        <f t="shared" si="431"/>
        <v/>
      </c>
      <c r="QC64" s="510" t="str">
        <f t="shared" si="349"/>
        <v/>
      </c>
      <c r="QD64" s="517">
        <f t="shared" si="350"/>
        <v>0</v>
      </c>
      <c r="QE64" s="510" t="str">
        <f t="shared" si="351"/>
        <v/>
      </c>
      <c r="QF64" s="522" t="str">
        <f t="shared" si="432"/>
        <v/>
      </c>
      <c r="QG64" s="510" t="str">
        <f t="shared" si="352"/>
        <v/>
      </c>
      <c r="QH64" s="517">
        <f t="shared" si="353"/>
        <v>0</v>
      </c>
    </row>
    <row r="65" spans="1:450" s="3" customFormat="1" ht="18" customHeight="1" thickTop="1" thickBot="1" x14ac:dyDescent="0.65">
      <c r="A65" s="344"/>
      <c r="B65" s="280"/>
      <c r="C65" s="280"/>
      <c r="D65" s="281"/>
      <c r="E65" s="628" t="s">
        <v>100</v>
      </c>
      <c r="F65" s="629" t="s">
        <v>54</v>
      </c>
      <c r="G65" s="629" t="s">
        <v>242</v>
      </c>
      <c r="H65" s="630" t="str">
        <f>IF(P9=1,"DN 25","DN 50")</f>
        <v>DN 25</v>
      </c>
      <c r="I65" s="631" t="str">
        <f>IF(AND(P9=1,$N$9&lt;&gt;""),"DN 50",IF(AND(P9=1,$Q$9=""),"",IF(AND(P9&lt;&gt;1,$R$6&lt;&gt;""),"Outra BI","")))</f>
        <v/>
      </c>
      <c r="J65" s="494" t="s">
        <v>664</v>
      </c>
      <c r="K65" s="724" t="s">
        <v>663</v>
      </c>
      <c r="L65" s="738" t="s">
        <v>662</v>
      </c>
      <c r="M65" s="791" t="s">
        <v>661</v>
      </c>
      <c r="N65" s="632" t="s">
        <v>659</v>
      </c>
      <c r="O65" s="633"/>
      <c r="P65" s="634" t="s">
        <v>257</v>
      </c>
      <c r="Q65" s="635" t="s">
        <v>164</v>
      </c>
      <c r="R65" s="1161" t="s">
        <v>658</v>
      </c>
      <c r="S65" s="379" t="s">
        <v>274</v>
      </c>
      <c r="T65" s="267" t="s">
        <v>248</v>
      </c>
      <c r="U65" s="1180" t="s">
        <v>657</v>
      </c>
      <c r="V65" s="151" t="s">
        <v>116</v>
      </c>
      <c r="W65" s="151" t="s">
        <v>116</v>
      </c>
      <c r="X65" s="151" t="s">
        <v>116</v>
      </c>
      <c r="Y65" s="784" t="s">
        <v>656</v>
      </c>
      <c r="Z65" s="150" t="s">
        <v>115</v>
      </c>
      <c r="AA65" s="152" t="s">
        <v>115</v>
      </c>
      <c r="AB65" s="1160" t="s">
        <v>24</v>
      </c>
      <c r="AC65" s="1194" t="s">
        <v>245</v>
      </c>
      <c r="AD65" s="1195"/>
      <c r="AE65" s="494" t="s">
        <v>655</v>
      </c>
      <c r="AF65" s="724" t="s">
        <v>654</v>
      </c>
      <c r="AG65" s="1159" t="s">
        <v>42</v>
      </c>
      <c r="AH65" s="645" t="s">
        <v>669</v>
      </c>
      <c r="AI65" s="645" t="s">
        <v>653</v>
      </c>
      <c r="AJ65" s="799" t="s">
        <v>652</v>
      </c>
      <c r="AK65" s="1162" t="s">
        <v>666</v>
      </c>
      <c r="AL65" s="300" t="s">
        <v>665</v>
      </c>
      <c r="AM65" s="1158">
        <f>AM25</f>
        <v>140</v>
      </c>
      <c r="AN65" s="1157" t="s">
        <v>60</v>
      </c>
      <c r="AO65" s="1169" t="str">
        <f>""&amp;AU25&amp;" ≤ V ≤"</f>
        <v>0,5 ≤ V ≤</v>
      </c>
      <c r="AP65" s="1168">
        <f>ROUND(AW25,1)</f>
        <v>6</v>
      </c>
      <c r="AQ65" s="1167">
        <f t="shared" ref="AQ65" si="526">AQ25</f>
        <v>0</v>
      </c>
      <c r="AR65" s="400" t="s">
        <v>384</v>
      </c>
      <c r="AS65" s="2"/>
      <c r="AT65" s="601">
        <f t="shared" si="470"/>
        <v>0</v>
      </c>
      <c r="AU65" s="243" t="str">
        <f t="shared" si="356"/>
        <v/>
      </c>
      <c r="AV65" s="92" t="str">
        <f t="shared" si="475"/>
        <v/>
      </c>
      <c r="AW65" s="92" t="str">
        <f t="shared" si="476"/>
        <v/>
      </c>
      <c r="AX65" s="92" t="str">
        <f t="shared" si="477"/>
        <v/>
      </c>
      <c r="AY65" s="532" t="str">
        <f t="shared" si="478"/>
        <v/>
      </c>
      <c r="AZ65" s="532" t="str">
        <f t="shared" si="479"/>
        <v/>
      </c>
      <c r="BA65" s="510" t="str">
        <f t="shared" si="480"/>
        <v/>
      </c>
      <c r="BB65" s="88" t="str">
        <f t="shared" si="440"/>
        <v/>
      </c>
      <c r="BC65" s="268" t="s">
        <v>251</v>
      </c>
      <c r="BD65" s="595" t="str">
        <f t="shared" si="441"/>
        <v/>
      </c>
      <c r="BE65" s="595" t="str">
        <f t="shared" si="442"/>
        <v/>
      </c>
      <c r="BF65" s="74" t="str">
        <f t="shared" si="443"/>
        <v/>
      </c>
      <c r="BG65" s="87" t="str">
        <f t="shared" si="433"/>
        <v/>
      </c>
      <c r="BH65" s="88" t="str">
        <f t="shared" si="481"/>
        <v/>
      </c>
      <c r="BI65" s="89">
        <f t="shared" si="482"/>
        <v>0</v>
      </c>
      <c r="BJ65" s="510" t="str">
        <f t="shared" si="357"/>
        <v/>
      </c>
      <c r="BK65" s="532">
        <f t="shared" si="483"/>
        <v>0</v>
      </c>
      <c r="BL65" s="91">
        <f t="shared" si="108"/>
        <v>0</v>
      </c>
      <c r="BM65" s="91" t="str">
        <f t="shared" si="31"/>
        <v/>
      </c>
      <c r="BN65" s="91" t="str">
        <f t="shared" si="32"/>
        <v/>
      </c>
      <c r="BO65" s="91" t="str">
        <f t="shared" si="33"/>
        <v/>
      </c>
      <c r="BP65" s="91" t="str">
        <f t="shared" si="34"/>
        <v/>
      </c>
      <c r="BQ65" s="91" t="str">
        <f t="shared" si="35"/>
        <v/>
      </c>
      <c r="BR65" s="91" t="str">
        <f t="shared" si="36"/>
        <v/>
      </c>
      <c r="BS65" s="91" t="str">
        <f t="shared" si="37"/>
        <v/>
      </c>
      <c r="BT65" s="91" t="str">
        <f t="shared" si="38"/>
        <v/>
      </c>
      <c r="BU65" s="91" t="str">
        <f t="shared" si="39"/>
        <v/>
      </c>
      <c r="BV65" s="91" t="str">
        <f t="shared" si="40"/>
        <v/>
      </c>
      <c r="BW65" s="91" t="str">
        <f t="shared" si="41"/>
        <v/>
      </c>
      <c r="BX65" s="91" t="str">
        <f t="shared" si="42"/>
        <v/>
      </c>
      <c r="BY65" s="91" t="str">
        <f t="shared" si="43"/>
        <v/>
      </c>
      <c r="BZ65" s="91" t="str">
        <f t="shared" si="44"/>
        <v/>
      </c>
      <c r="CA65" s="91" t="str">
        <f t="shared" si="45"/>
        <v/>
      </c>
      <c r="CB65" s="91" t="str">
        <f t="shared" si="46"/>
        <v/>
      </c>
      <c r="CC65" s="91" t="str">
        <f t="shared" si="47"/>
        <v/>
      </c>
      <c r="CD65" s="91" t="str">
        <f t="shared" si="48"/>
        <v/>
      </c>
      <c r="CE65" s="91" t="str">
        <f t="shared" si="49"/>
        <v/>
      </c>
      <c r="CF65" s="91" t="str">
        <f t="shared" si="484"/>
        <v/>
      </c>
      <c r="CG65" s="91" t="str">
        <f t="shared" si="109"/>
        <v/>
      </c>
      <c r="CH65" s="91" t="str">
        <f t="shared" si="110"/>
        <v/>
      </c>
      <c r="CI65" s="91" t="str">
        <f t="shared" si="111"/>
        <v/>
      </c>
      <c r="CJ65" s="91" t="str">
        <f t="shared" si="112"/>
        <v/>
      </c>
      <c r="CK65" s="91" t="str">
        <f t="shared" si="113"/>
        <v/>
      </c>
      <c r="CL65" s="91" t="str">
        <f t="shared" si="114"/>
        <v/>
      </c>
      <c r="CM65" s="91" t="str">
        <f t="shared" si="115"/>
        <v/>
      </c>
      <c r="CN65" s="91" t="str">
        <f t="shared" si="116"/>
        <v/>
      </c>
      <c r="CO65" s="91" t="str">
        <f t="shared" si="117"/>
        <v/>
      </c>
      <c r="CP65" s="91" t="str">
        <f t="shared" si="118"/>
        <v/>
      </c>
      <c r="CQ65" s="91" t="str">
        <f t="shared" si="119"/>
        <v/>
      </c>
      <c r="CR65" s="91" t="str">
        <f t="shared" si="120"/>
        <v/>
      </c>
      <c r="CS65" s="91" t="str">
        <f t="shared" si="121"/>
        <v/>
      </c>
      <c r="CT65" s="91" t="str">
        <f t="shared" si="122"/>
        <v/>
      </c>
      <c r="CU65" s="91" t="str">
        <f t="shared" si="123"/>
        <v/>
      </c>
      <c r="CV65" s="91" t="str">
        <f t="shared" si="124"/>
        <v/>
      </c>
      <c r="CW65" s="91" t="str">
        <f t="shared" si="125"/>
        <v/>
      </c>
      <c r="CX65" s="91" t="str">
        <f t="shared" si="126"/>
        <v/>
      </c>
      <c r="CY65" s="91" t="str">
        <f t="shared" si="127"/>
        <v/>
      </c>
      <c r="CZ65" s="91" t="str">
        <f t="shared" si="128"/>
        <v/>
      </c>
      <c r="DA65" s="91" t="str">
        <f t="shared" si="129"/>
        <v/>
      </c>
      <c r="DB65" s="91" t="str">
        <f t="shared" si="130"/>
        <v/>
      </c>
      <c r="DC65" s="91" t="str">
        <f t="shared" si="131"/>
        <v/>
      </c>
      <c r="DD65" s="91" t="str">
        <f t="shared" si="132"/>
        <v/>
      </c>
      <c r="DE65" s="91" t="str">
        <f t="shared" si="133"/>
        <v/>
      </c>
      <c r="DF65" s="91" t="str">
        <f t="shared" si="134"/>
        <v/>
      </c>
      <c r="DG65" s="91" t="str">
        <f t="shared" si="135"/>
        <v/>
      </c>
      <c r="DH65" s="91" t="str">
        <f t="shared" si="136"/>
        <v/>
      </c>
      <c r="DI65" s="91" t="str">
        <f t="shared" si="137"/>
        <v/>
      </c>
      <c r="DJ65" s="91" t="str">
        <f t="shared" si="138"/>
        <v/>
      </c>
      <c r="DK65" s="91" t="str">
        <f t="shared" si="139"/>
        <v/>
      </c>
      <c r="DL65" s="91" t="str">
        <f t="shared" si="140"/>
        <v/>
      </c>
      <c r="DM65" s="91" t="str">
        <f t="shared" si="141"/>
        <v/>
      </c>
      <c r="DN65" s="91" t="str">
        <f t="shared" si="142"/>
        <v/>
      </c>
      <c r="DO65" s="91" t="str">
        <f t="shared" si="143"/>
        <v/>
      </c>
      <c r="DP65" s="91" t="str">
        <f t="shared" si="144"/>
        <v/>
      </c>
      <c r="DQ65" s="91" t="str">
        <f t="shared" si="145"/>
        <v/>
      </c>
      <c r="DR65" s="91" t="str">
        <f t="shared" si="146"/>
        <v/>
      </c>
      <c r="DS65" s="91" t="str">
        <f t="shared" si="147"/>
        <v/>
      </c>
      <c r="DT65" s="91" t="str">
        <f t="shared" si="148"/>
        <v/>
      </c>
      <c r="DU65" s="236" t="str">
        <f t="shared" si="471"/>
        <v/>
      </c>
      <c r="DV65" s="660" t="str">
        <f t="shared" si="472"/>
        <v>0</v>
      </c>
      <c r="DW65" s="659">
        <f t="shared" si="151"/>
        <v>0</v>
      </c>
      <c r="DX65" s="663" t="str">
        <f t="shared" si="473"/>
        <v>NA</v>
      </c>
      <c r="DY65" s="236" t="str">
        <f t="shared" si="359"/>
        <v/>
      </c>
      <c r="DZ65" s="236" t="str">
        <f t="shared" si="360"/>
        <v/>
      </c>
      <c r="EA65" s="659" t="str">
        <f t="shared" si="467"/>
        <v/>
      </c>
      <c r="EB65" s="594">
        <v>39</v>
      </c>
      <c r="EC65" s="816" t="str">
        <f t="shared" si="361"/>
        <v/>
      </c>
      <c r="ED65" s="817" t="str">
        <f t="shared" si="362"/>
        <v/>
      </c>
      <c r="EE65" s="818" t="str">
        <f t="shared" si="153"/>
        <v/>
      </c>
      <c r="EF65" s="819" t="str">
        <f t="shared" si="485"/>
        <v/>
      </c>
      <c r="EG65" s="595" t="str">
        <f t="shared" si="154"/>
        <v/>
      </c>
      <c r="EH65" s="595" t="str">
        <f t="shared" si="155"/>
        <v/>
      </c>
      <c r="EI65" s="651" t="str">
        <f t="shared" si="363"/>
        <v/>
      </c>
      <c r="EJ65" s="528" t="str">
        <f t="shared" si="156"/>
        <v/>
      </c>
      <c r="EK65" s="236" t="str">
        <f t="shared" si="364"/>
        <v/>
      </c>
      <c r="EL65" s="528" t="str">
        <f t="shared" si="157"/>
        <v/>
      </c>
      <c r="EM65" s="771" t="str">
        <f t="shared" si="444"/>
        <v/>
      </c>
      <c r="EN65" s="90" t="str">
        <f t="shared" si="445"/>
        <v/>
      </c>
      <c r="EO65" s="90" t="str">
        <f t="shared" si="446"/>
        <v/>
      </c>
      <c r="EP65" s="90" t="str">
        <f t="shared" si="447"/>
        <v/>
      </c>
      <c r="EQ65" s="90" t="str">
        <f t="shared" si="448"/>
        <v/>
      </c>
      <c r="ER65" s="90" t="str">
        <f t="shared" si="449"/>
        <v/>
      </c>
      <c r="ES65" s="90" t="str">
        <f t="shared" si="450"/>
        <v/>
      </c>
      <c r="ET65" s="90" t="str">
        <f t="shared" si="451"/>
        <v/>
      </c>
      <c r="EU65" s="90" t="str">
        <f t="shared" si="452"/>
        <v/>
      </c>
      <c r="EV65" s="90" t="str">
        <f t="shared" si="453"/>
        <v/>
      </c>
      <c r="EW65" s="90" t="str">
        <f t="shared" si="454"/>
        <v/>
      </c>
      <c r="EX65" s="90" t="str">
        <f t="shared" si="455"/>
        <v/>
      </c>
      <c r="EY65" s="90" t="str">
        <f t="shared" si="456"/>
        <v/>
      </c>
      <c r="EZ65" s="90" t="str">
        <f t="shared" si="457"/>
        <v/>
      </c>
      <c r="FA65" s="90" t="str">
        <f t="shared" si="458"/>
        <v/>
      </c>
      <c r="FB65" s="90" t="str">
        <f t="shared" si="459"/>
        <v/>
      </c>
      <c r="FC65" s="90" t="str">
        <f t="shared" si="460"/>
        <v/>
      </c>
      <c r="FD65" s="90" t="str">
        <f t="shared" si="461"/>
        <v/>
      </c>
      <c r="FE65" s="90" t="str">
        <f t="shared" si="462"/>
        <v/>
      </c>
      <c r="FF65" s="90" t="str">
        <f t="shared" si="463"/>
        <v/>
      </c>
      <c r="FG65" s="90" t="str">
        <f t="shared" si="486"/>
        <v/>
      </c>
      <c r="FH65" s="90" t="str">
        <f t="shared" si="487"/>
        <v/>
      </c>
      <c r="FI65" s="90" t="str">
        <f t="shared" si="488"/>
        <v/>
      </c>
      <c r="FJ65" s="90" t="str">
        <f t="shared" si="489"/>
        <v/>
      </c>
      <c r="FK65" s="90" t="str">
        <f t="shared" si="490"/>
        <v/>
      </c>
      <c r="FL65" s="90" t="str">
        <f t="shared" si="491"/>
        <v/>
      </c>
      <c r="FM65" s="90" t="str">
        <f t="shared" si="492"/>
        <v/>
      </c>
      <c r="FN65" s="90" t="str">
        <f t="shared" si="493"/>
        <v/>
      </c>
      <c r="FO65" s="90" t="str">
        <f t="shared" si="494"/>
        <v/>
      </c>
      <c r="FP65" s="90" t="str">
        <f t="shared" si="495"/>
        <v/>
      </c>
      <c r="FQ65" s="90" t="str">
        <f t="shared" si="496"/>
        <v/>
      </c>
      <c r="FR65" s="90" t="str">
        <f t="shared" si="497"/>
        <v/>
      </c>
      <c r="FS65" s="90" t="str">
        <f t="shared" si="498"/>
        <v/>
      </c>
      <c r="FT65" s="90" t="str">
        <f t="shared" si="499"/>
        <v/>
      </c>
      <c r="FU65" s="90" t="str">
        <f t="shared" si="500"/>
        <v/>
      </c>
      <c r="FV65" s="90" t="str">
        <f t="shared" si="501"/>
        <v/>
      </c>
      <c r="FW65" s="90" t="str">
        <f t="shared" si="502"/>
        <v/>
      </c>
      <c r="FX65" s="90" t="str">
        <f t="shared" si="503"/>
        <v/>
      </c>
      <c r="FY65" s="90" t="str">
        <f t="shared" si="504"/>
        <v/>
      </c>
      <c r="FZ65" s="90" t="str">
        <f t="shared" si="505"/>
        <v/>
      </c>
      <c r="GA65" s="90" t="str">
        <f t="shared" si="506"/>
        <v/>
      </c>
      <c r="GB65" s="90" t="str">
        <f t="shared" si="507"/>
        <v/>
      </c>
      <c r="GC65" s="90" t="str">
        <f t="shared" si="508"/>
        <v/>
      </c>
      <c r="GD65" s="90" t="str">
        <f t="shared" si="509"/>
        <v/>
      </c>
      <c r="GE65" s="90" t="str">
        <f t="shared" si="510"/>
        <v/>
      </c>
      <c r="GF65" s="90" t="str">
        <f t="shared" si="511"/>
        <v/>
      </c>
      <c r="GG65" s="90" t="str">
        <f t="shared" si="512"/>
        <v/>
      </c>
      <c r="GH65" s="90" t="str">
        <f t="shared" si="513"/>
        <v/>
      </c>
      <c r="GI65" s="90" t="str">
        <f t="shared" si="514"/>
        <v/>
      </c>
      <c r="GJ65" s="90" t="str">
        <f t="shared" si="515"/>
        <v/>
      </c>
      <c r="GK65" s="90" t="str">
        <f t="shared" si="516"/>
        <v/>
      </c>
      <c r="GL65" s="90" t="str">
        <f t="shared" si="517"/>
        <v/>
      </c>
      <c r="GM65" s="90" t="str">
        <f t="shared" si="518"/>
        <v/>
      </c>
      <c r="GN65" s="90" t="str">
        <f t="shared" si="519"/>
        <v/>
      </c>
      <c r="GO65" s="90" t="str">
        <f t="shared" si="520"/>
        <v/>
      </c>
      <c r="GP65" s="90" t="str">
        <f t="shared" si="521"/>
        <v/>
      </c>
      <c r="GQ65" s="90" t="str">
        <f t="shared" si="522"/>
        <v/>
      </c>
      <c r="GR65" s="90" t="str">
        <f t="shared" si="523"/>
        <v/>
      </c>
      <c r="GS65" s="90" t="str">
        <f t="shared" si="524"/>
        <v/>
      </c>
      <c r="GT65" s="90" t="str">
        <f t="shared" si="525"/>
        <v/>
      </c>
      <c r="GU65" s="594">
        <v>39</v>
      </c>
      <c r="GV65" s="137" t="str">
        <f t="shared" si="435"/>
        <v/>
      </c>
      <c r="GW65" s="138" t="str">
        <f t="shared" si="436"/>
        <v/>
      </c>
      <c r="GX65" s="81" t="str">
        <f t="shared" si="438"/>
        <v/>
      </c>
      <c r="GY65" s="138" t="str">
        <f t="shared" si="439"/>
        <v/>
      </c>
      <c r="GZ65" s="15">
        <f t="shared" si="369"/>
        <v>0</v>
      </c>
      <c r="HA65" s="81" t="str">
        <f t="shared" si="370"/>
        <v/>
      </c>
      <c r="HB65" s="127" t="str">
        <f t="shared" si="437"/>
        <v/>
      </c>
      <c r="HC65" s="15">
        <f t="shared" si="178"/>
        <v>0</v>
      </c>
      <c r="HD65" s="582">
        <f t="shared" si="468"/>
        <v>0</v>
      </c>
      <c r="HE65" s="580">
        <f t="shared" si="474"/>
        <v>0</v>
      </c>
      <c r="HF65" s="567">
        <f t="shared" si="469"/>
        <v>0</v>
      </c>
      <c r="HG65" s="16">
        <f t="shared" si="179"/>
        <v>0</v>
      </c>
      <c r="HH65" s="17" t="str">
        <f t="shared" si="372"/>
        <v/>
      </c>
      <c r="HI65" s="510" t="str">
        <f t="shared" si="373"/>
        <v/>
      </c>
      <c r="HJ65" s="517">
        <f t="shared" si="374"/>
        <v>0</v>
      </c>
      <c r="HK65" s="510" t="str">
        <f t="shared" si="180"/>
        <v/>
      </c>
      <c r="HL65" s="522" t="str">
        <f t="shared" si="375"/>
        <v/>
      </c>
      <c r="HM65" s="510" t="str">
        <f t="shared" si="181"/>
        <v/>
      </c>
      <c r="HN65" s="517">
        <f t="shared" si="182"/>
        <v>0</v>
      </c>
      <c r="HO65" s="510" t="str">
        <f t="shared" si="183"/>
        <v/>
      </c>
      <c r="HP65" s="522" t="str">
        <f t="shared" si="376"/>
        <v/>
      </c>
      <c r="HQ65" s="510" t="str">
        <f t="shared" si="184"/>
        <v/>
      </c>
      <c r="HR65" s="517">
        <f t="shared" si="185"/>
        <v>0</v>
      </c>
      <c r="HS65" s="510" t="str">
        <f t="shared" si="186"/>
        <v/>
      </c>
      <c r="HT65" s="522" t="str">
        <f t="shared" si="377"/>
        <v/>
      </c>
      <c r="HU65" s="510" t="str">
        <f t="shared" si="187"/>
        <v/>
      </c>
      <c r="HV65" s="517">
        <f t="shared" si="188"/>
        <v>0</v>
      </c>
      <c r="HW65" s="510" t="str">
        <f t="shared" si="189"/>
        <v/>
      </c>
      <c r="HX65" s="522" t="str">
        <f t="shared" si="378"/>
        <v/>
      </c>
      <c r="HY65" s="510" t="str">
        <f t="shared" si="190"/>
        <v/>
      </c>
      <c r="HZ65" s="517">
        <f t="shared" si="191"/>
        <v>0</v>
      </c>
      <c r="IA65" s="510" t="str">
        <f t="shared" si="192"/>
        <v/>
      </c>
      <c r="IB65" s="522" t="str">
        <f t="shared" si="379"/>
        <v/>
      </c>
      <c r="IC65" s="510" t="str">
        <f t="shared" si="193"/>
        <v/>
      </c>
      <c r="ID65" s="517">
        <f t="shared" si="194"/>
        <v>0</v>
      </c>
      <c r="IE65" s="510" t="str">
        <f t="shared" si="195"/>
        <v/>
      </c>
      <c r="IF65" s="522" t="str">
        <f t="shared" si="380"/>
        <v/>
      </c>
      <c r="IG65" s="510" t="str">
        <f t="shared" si="196"/>
        <v/>
      </c>
      <c r="IH65" s="517">
        <f t="shared" si="197"/>
        <v>0</v>
      </c>
      <c r="II65" s="510" t="str">
        <f t="shared" si="198"/>
        <v/>
      </c>
      <c r="IJ65" s="522" t="str">
        <f t="shared" si="381"/>
        <v/>
      </c>
      <c r="IK65" s="510" t="str">
        <f t="shared" si="199"/>
        <v/>
      </c>
      <c r="IL65" s="517">
        <f t="shared" si="200"/>
        <v>0</v>
      </c>
      <c r="IM65" s="510" t="str">
        <f t="shared" si="201"/>
        <v/>
      </c>
      <c r="IN65" s="522" t="str">
        <f t="shared" si="382"/>
        <v/>
      </c>
      <c r="IO65" s="510" t="str">
        <f t="shared" si="202"/>
        <v/>
      </c>
      <c r="IP65" s="517">
        <f t="shared" si="203"/>
        <v>0</v>
      </c>
      <c r="IQ65" s="510" t="str">
        <f t="shared" si="204"/>
        <v/>
      </c>
      <c r="IR65" s="522" t="str">
        <f t="shared" si="383"/>
        <v/>
      </c>
      <c r="IS65" s="510" t="str">
        <f t="shared" si="205"/>
        <v/>
      </c>
      <c r="IT65" s="517">
        <f t="shared" si="206"/>
        <v>0</v>
      </c>
      <c r="IU65" s="510" t="str">
        <f t="shared" si="207"/>
        <v/>
      </c>
      <c r="IV65" s="522" t="str">
        <f t="shared" si="384"/>
        <v/>
      </c>
      <c r="IW65" s="510" t="str">
        <f t="shared" si="208"/>
        <v/>
      </c>
      <c r="IX65" s="517">
        <f t="shared" si="209"/>
        <v>0</v>
      </c>
      <c r="IY65" s="510" t="str">
        <f t="shared" si="210"/>
        <v/>
      </c>
      <c r="IZ65" s="522" t="str">
        <f t="shared" si="385"/>
        <v/>
      </c>
      <c r="JA65" s="510" t="str">
        <f t="shared" si="211"/>
        <v/>
      </c>
      <c r="JB65" s="517">
        <f t="shared" si="212"/>
        <v>0</v>
      </c>
      <c r="JC65" s="510" t="str">
        <f t="shared" si="213"/>
        <v/>
      </c>
      <c r="JD65" s="522" t="str">
        <f t="shared" si="386"/>
        <v/>
      </c>
      <c r="JE65" s="510" t="str">
        <f t="shared" si="214"/>
        <v/>
      </c>
      <c r="JF65" s="517">
        <f t="shared" si="215"/>
        <v>0</v>
      </c>
      <c r="JG65" s="510" t="str">
        <f t="shared" si="216"/>
        <v/>
      </c>
      <c r="JH65" s="522" t="str">
        <f t="shared" si="387"/>
        <v/>
      </c>
      <c r="JI65" s="510" t="str">
        <f t="shared" si="217"/>
        <v/>
      </c>
      <c r="JJ65" s="517">
        <f t="shared" si="218"/>
        <v>0</v>
      </c>
      <c r="JK65" s="510" t="str">
        <f t="shared" si="219"/>
        <v/>
      </c>
      <c r="JL65" s="522" t="str">
        <f t="shared" si="388"/>
        <v/>
      </c>
      <c r="JM65" s="510" t="str">
        <f t="shared" si="220"/>
        <v/>
      </c>
      <c r="JN65" s="517">
        <f t="shared" si="221"/>
        <v>0</v>
      </c>
      <c r="JO65" s="510" t="str">
        <f t="shared" si="222"/>
        <v/>
      </c>
      <c r="JP65" s="522" t="str">
        <f t="shared" si="389"/>
        <v/>
      </c>
      <c r="JQ65" s="510" t="str">
        <f t="shared" si="223"/>
        <v/>
      </c>
      <c r="JR65" s="517">
        <f t="shared" si="224"/>
        <v>0</v>
      </c>
      <c r="JS65" s="510" t="str">
        <f t="shared" si="225"/>
        <v/>
      </c>
      <c r="JT65" s="522" t="str">
        <f t="shared" si="390"/>
        <v/>
      </c>
      <c r="JU65" s="510" t="str">
        <f t="shared" si="226"/>
        <v/>
      </c>
      <c r="JV65" s="517">
        <f t="shared" si="227"/>
        <v>0</v>
      </c>
      <c r="JW65" s="510" t="str">
        <f t="shared" si="228"/>
        <v/>
      </c>
      <c r="JX65" s="522" t="str">
        <f t="shared" si="391"/>
        <v/>
      </c>
      <c r="JY65" s="510" t="str">
        <f t="shared" si="229"/>
        <v/>
      </c>
      <c r="JZ65" s="517">
        <f t="shared" si="230"/>
        <v>0</v>
      </c>
      <c r="KA65" s="510" t="str">
        <f t="shared" si="231"/>
        <v/>
      </c>
      <c r="KB65" s="522" t="str">
        <f t="shared" si="392"/>
        <v/>
      </c>
      <c r="KC65" s="510" t="str">
        <f t="shared" si="232"/>
        <v/>
      </c>
      <c r="KD65" s="517">
        <f t="shared" si="233"/>
        <v>0</v>
      </c>
      <c r="KE65" s="510" t="str">
        <f t="shared" si="234"/>
        <v/>
      </c>
      <c r="KF65" s="522" t="str">
        <f t="shared" si="393"/>
        <v/>
      </c>
      <c r="KG65" s="510" t="str">
        <f t="shared" si="235"/>
        <v/>
      </c>
      <c r="KH65" s="517">
        <f t="shared" si="236"/>
        <v>0</v>
      </c>
      <c r="KI65" s="510" t="str">
        <f t="shared" si="237"/>
        <v/>
      </c>
      <c r="KJ65" s="522" t="str">
        <f t="shared" si="394"/>
        <v/>
      </c>
      <c r="KK65" s="510" t="str">
        <f t="shared" si="238"/>
        <v/>
      </c>
      <c r="KL65" s="517">
        <f t="shared" si="239"/>
        <v>0</v>
      </c>
      <c r="KM65" s="510" t="str">
        <f t="shared" si="240"/>
        <v/>
      </c>
      <c r="KN65" s="522" t="str">
        <f t="shared" si="395"/>
        <v/>
      </c>
      <c r="KO65" s="510" t="str">
        <f t="shared" si="241"/>
        <v/>
      </c>
      <c r="KP65" s="517">
        <f t="shared" si="242"/>
        <v>0</v>
      </c>
      <c r="KQ65" s="510" t="str">
        <f t="shared" si="243"/>
        <v/>
      </c>
      <c r="KR65" s="522" t="str">
        <f t="shared" si="396"/>
        <v/>
      </c>
      <c r="KS65" s="510" t="str">
        <f t="shared" si="244"/>
        <v/>
      </c>
      <c r="KT65" s="517">
        <f t="shared" si="245"/>
        <v>0</v>
      </c>
      <c r="KU65" s="510" t="str">
        <f t="shared" si="246"/>
        <v/>
      </c>
      <c r="KV65" s="522" t="str">
        <f t="shared" si="397"/>
        <v/>
      </c>
      <c r="KW65" s="510" t="str">
        <f t="shared" si="247"/>
        <v/>
      </c>
      <c r="KX65" s="517">
        <f t="shared" si="248"/>
        <v>0</v>
      </c>
      <c r="KY65" s="510" t="str">
        <f t="shared" si="249"/>
        <v/>
      </c>
      <c r="KZ65" s="522" t="str">
        <f t="shared" si="398"/>
        <v/>
      </c>
      <c r="LA65" s="510" t="str">
        <f t="shared" si="250"/>
        <v/>
      </c>
      <c r="LB65" s="517">
        <f t="shared" si="251"/>
        <v>0</v>
      </c>
      <c r="LC65" s="510" t="str">
        <f t="shared" si="252"/>
        <v/>
      </c>
      <c r="LD65" s="522" t="str">
        <f t="shared" si="399"/>
        <v/>
      </c>
      <c r="LE65" s="510" t="str">
        <f t="shared" si="253"/>
        <v/>
      </c>
      <c r="LF65" s="517">
        <f t="shared" si="254"/>
        <v>0</v>
      </c>
      <c r="LG65" s="510" t="str">
        <f t="shared" si="255"/>
        <v/>
      </c>
      <c r="LH65" s="522" t="str">
        <f t="shared" si="400"/>
        <v/>
      </c>
      <c r="LI65" s="510" t="str">
        <f t="shared" si="256"/>
        <v/>
      </c>
      <c r="LJ65" s="517">
        <f t="shared" si="257"/>
        <v>0</v>
      </c>
      <c r="LK65" s="510" t="str">
        <f t="shared" si="258"/>
        <v/>
      </c>
      <c r="LL65" s="522" t="str">
        <f t="shared" si="401"/>
        <v/>
      </c>
      <c r="LM65" s="510" t="str">
        <f t="shared" si="259"/>
        <v/>
      </c>
      <c r="LN65" s="517">
        <f t="shared" si="260"/>
        <v>0</v>
      </c>
      <c r="LO65" s="510" t="str">
        <f t="shared" si="261"/>
        <v/>
      </c>
      <c r="LP65" s="522" t="str">
        <f t="shared" si="402"/>
        <v/>
      </c>
      <c r="LQ65" s="510" t="str">
        <f t="shared" si="262"/>
        <v/>
      </c>
      <c r="LR65" s="517">
        <f t="shared" si="263"/>
        <v>0</v>
      </c>
      <c r="LS65" s="510" t="str">
        <f t="shared" si="264"/>
        <v/>
      </c>
      <c r="LT65" s="522" t="str">
        <f t="shared" si="403"/>
        <v/>
      </c>
      <c r="LU65" s="510" t="str">
        <f t="shared" si="265"/>
        <v/>
      </c>
      <c r="LV65" s="517">
        <f t="shared" si="266"/>
        <v>0</v>
      </c>
      <c r="LW65" s="510" t="str">
        <f t="shared" si="267"/>
        <v/>
      </c>
      <c r="LX65" s="522" t="str">
        <f t="shared" si="404"/>
        <v/>
      </c>
      <c r="LY65" s="510" t="str">
        <f t="shared" si="268"/>
        <v/>
      </c>
      <c r="LZ65" s="517">
        <f t="shared" si="269"/>
        <v>0</v>
      </c>
      <c r="MA65" s="510" t="str">
        <f t="shared" si="270"/>
        <v/>
      </c>
      <c r="MB65" s="522" t="str">
        <f t="shared" si="405"/>
        <v/>
      </c>
      <c r="MC65" s="510" t="str">
        <f t="shared" si="271"/>
        <v/>
      </c>
      <c r="MD65" s="517">
        <f t="shared" si="272"/>
        <v>0</v>
      </c>
      <c r="ME65" s="510" t="str">
        <f t="shared" si="273"/>
        <v/>
      </c>
      <c r="MF65" s="522" t="str">
        <f t="shared" si="406"/>
        <v/>
      </c>
      <c r="MG65" s="510" t="str">
        <f t="shared" si="274"/>
        <v/>
      </c>
      <c r="MH65" s="517">
        <f t="shared" si="275"/>
        <v>0</v>
      </c>
      <c r="MI65" s="510" t="str">
        <f t="shared" si="276"/>
        <v/>
      </c>
      <c r="MJ65" s="522" t="str">
        <f t="shared" si="407"/>
        <v/>
      </c>
      <c r="MK65" s="510" t="str">
        <f t="shared" si="277"/>
        <v/>
      </c>
      <c r="ML65" s="517">
        <f t="shared" si="278"/>
        <v>0</v>
      </c>
      <c r="MM65" s="510" t="str">
        <f t="shared" si="279"/>
        <v/>
      </c>
      <c r="MN65" s="522" t="str">
        <f t="shared" si="408"/>
        <v/>
      </c>
      <c r="MO65" s="510" t="str">
        <f t="shared" si="280"/>
        <v/>
      </c>
      <c r="MP65" s="517">
        <f t="shared" si="281"/>
        <v>0</v>
      </c>
      <c r="MQ65" s="510" t="str">
        <f t="shared" si="282"/>
        <v/>
      </c>
      <c r="MR65" s="522" t="str">
        <f t="shared" si="409"/>
        <v/>
      </c>
      <c r="MS65" s="510" t="str">
        <f t="shared" si="283"/>
        <v/>
      </c>
      <c r="MT65" s="517">
        <f t="shared" si="284"/>
        <v>0</v>
      </c>
      <c r="MU65" s="510" t="str">
        <f t="shared" si="285"/>
        <v/>
      </c>
      <c r="MV65" s="522" t="str">
        <f t="shared" si="410"/>
        <v/>
      </c>
      <c r="MW65" s="510" t="str">
        <f t="shared" si="286"/>
        <v/>
      </c>
      <c r="MX65" s="517">
        <f t="shared" si="287"/>
        <v>0</v>
      </c>
      <c r="MY65" s="510" t="str">
        <f t="shared" si="288"/>
        <v/>
      </c>
      <c r="MZ65" s="522" t="str">
        <f t="shared" si="411"/>
        <v/>
      </c>
      <c r="NA65" s="510" t="str">
        <f t="shared" si="289"/>
        <v/>
      </c>
      <c r="NB65" s="517">
        <f t="shared" si="290"/>
        <v>0</v>
      </c>
      <c r="NC65" s="510" t="str">
        <f t="shared" si="291"/>
        <v/>
      </c>
      <c r="ND65" s="522" t="str">
        <f t="shared" si="412"/>
        <v/>
      </c>
      <c r="NE65" s="510" t="str">
        <f t="shared" si="292"/>
        <v/>
      </c>
      <c r="NF65" s="517">
        <f t="shared" si="293"/>
        <v>0</v>
      </c>
      <c r="NG65" s="510" t="str">
        <f t="shared" si="294"/>
        <v/>
      </c>
      <c r="NH65" s="522" t="str">
        <f t="shared" si="413"/>
        <v/>
      </c>
      <c r="NI65" s="510" t="str">
        <f t="shared" si="295"/>
        <v/>
      </c>
      <c r="NJ65" s="517">
        <f t="shared" si="296"/>
        <v>0</v>
      </c>
      <c r="NK65" s="510" t="str">
        <f t="shared" si="297"/>
        <v/>
      </c>
      <c r="NL65" s="522" t="str">
        <f t="shared" si="414"/>
        <v/>
      </c>
      <c r="NM65" s="510" t="str">
        <f t="shared" si="298"/>
        <v/>
      </c>
      <c r="NN65" s="517">
        <f t="shared" si="299"/>
        <v>0</v>
      </c>
      <c r="NO65" s="510" t="str">
        <f t="shared" si="300"/>
        <v/>
      </c>
      <c r="NP65" s="522" t="str">
        <f t="shared" si="415"/>
        <v/>
      </c>
      <c r="NQ65" s="510" t="str">
        <f t="shared" si="301"/>
        <v/>
      </c>
      <c r="NR65" s="517">
        <f t="shared" si="302"/>
        <v>0</v>
      </c>
      <c r="NS65" s="510" t="str">
        <f t="shared" si="303"/>
        <v/>
      </c>
      <c r="NT65" s="522" t="str">
        <f t="shared" si="416"/>
        <v/>
      </c>
      <c r="NU65" s="510" t="str">
        <f t="shared" si="304"/>
        <v/>
      </c>
      <c r="NV65" s="517">
        <f t="shared" si="305"/>
        <v>0</v>
      </c>
      <c r="NW65" s="510" t="str">
        <f t="shared" si="306"/>
        <v/>
      </c>
      <c r="NX65" s="522" t="str">
        <f t="shared" si="417"/>
        <v/>
      </c>
      <c r="NY65" s="510" t="str">
        <f t="shared" si="307"/>
        <v/>
      </c>
      <c r="NZ65" s="517">
        <f t="shared" si="308"/>
        <v>0</v>
      </c>
      <c r="OA65" s="510" t="str">
        <f t="shared" si="309"/>
        <v/>
      </c>
      <c r="OB65" s="522" t="str">
        <f t="shared" si="418"/>
        <v/>
      </c>
      <c r="OC65" s="510" t="str">
        <f t="shared" si="310"/>
        <v/>
      </c>
      <c r="OD65" s="517">
        <f t="shared" si="311"/>
        <v>0</v>
      </c>
      <c r="OE65" s="510" t="str">
        <f t="shared" si="312"/>
        <v/>
      </c>
      <c r="OF65" s="522" t="str">
        <f t="shared" si="419"/>
        <v/>
      </c>
      <c r="OG65" s="510" t="str">
        <f t="shared" si="313"/>
        <v/>
      </c>
      <c r="OH65" s="517">
        <f t="shared" si="314"/>
        <v>0</v>
      </c>
      <c r="OI65" s="510" t="str">
        <f t="shared" si="315"/>
        <v/>
      </c>
      <c r="OJ65" s="522" t="str">
        <f t="shared" si="420"/>
        <v/>
      </c>
      <c r="OK65" s="510" t="str">
        <f t="shared" si="316"/>
        <v/>
      </c>
      <c r="OL65" s="517">
        <f t="shared" si="317"/>
        <v>0</v>
      </c>
      <c r="OM65" s="510" t="str">
        <f t="shared" si="318"/>
        <v/>
      </c>
      <c r="ON65" s="522" t="str">
        <f t="shared" si="421"/>
        <v/>
      </c>
      <c r="OO65" s="510" t="str">
        <f t="shared" si="319"/>
        <v/>
      </c>
      <c r="OP65" s="517">
        <f t="shared" si="320"/>
        <v>0</v>
      </c>
      <c r="OQ65" s="510" t="str">
        <f t="shared" si="321"/>
        <v/>
      </c>
      <c r="OR65" s="522" t="str">
        <f t="shared" si="422"/>
        <v/>
      </c>
      <c r="OS65" s="510" t="str">
        <f t="shared" si="322"/>
        <v/>
      </c>
      <c r="OT65" s="517">
        <f t="shared" si="323"/>
        <v>0</v>
      </c>
      <c r="OU65" s="510" t="str">
        <f t="shared" si="324"/>
        <v/>
      </c>
      <c r="OV65" s="522" t="str">
        <f t="shared" si="423"/>
        <v/>
      </c>
      <c r="OW65" s="510" t="str">
        <f t="shared" si="325"/>
        <v/>
      </c>
      <c r="OX65" s="517">
        <f t="shared" si="326"/>
        <v>0</v>
      </c>
      <c r="OY65" s="510" t="str">
        <f t="shared" si="327"/>
        <v/>
      </c>
      <c r="OZ65" s="522" t="str">
        <f t="shared" si="424"/>
        <v/>
      </c>
      <c r="PA65" s="510" t="str">
        <f t="shared" si="328"/>
        <v/>
      </c>
      <c r="PB65" s="517">
        <f t="shared" si="329"/>
        <v>0</v>
      </c>
      <c r="PC65" s="510" t="str">
        <f t="shared" si="330"/>
        <v/>
      </c>
      <c r="PD65" s="522" t="str">
        <f t="shared" si="425"/>
        <v/>
      </c>
      <c r="PE65" s="510" t="str">
        <f t="shared" si="331"/>
        <v/>
      </c>
      <c r="PF65" s="517">
        <f t="shared" si="332"/>
        <v>0</v>
      </c>
      <c r="PG65" s="510" t="str">
        <f t="shared" si="333"/>
        <v/>
      </c>
      <c r="PH65" s="522" t="str">
        <f t="shared" si="426"/>
        <v/>
      </c>
      <c r="PI65" s="510" t="str">
        <f t="shared" si="334"/>
        <v/>
      </c>
      <c r="PJ65" s="517">
        <f t="shared" si="335"/>
        <v>0</v>
      </c>
      <c r="PK65" s="510" t="str">
        <f t="shared" si="336"/>
        <v/>
      </c>
      <c r="PL65" s="522" t="str">
        <f t="shared" si="427"/>
        <v/>
      </c>
      <c r="PM65" s="510" t="str">
        <f t="shared" si="337"/>
        <v/>
      </c>
      <c r="PN65" s="517">
        <f t="shared" si="338"/>
        <v>0</v>
      </c>
      <c r="PO65" s="510" t="str">
        <f t="shared" si="339"/>
        <v/>
      </c>
      <c r="PP65" s="522" t="str">
        <f t="shared" si="428"/>
        <v/>
      </c>
      <c r="PQ65" s="510" t="str">
        <f t="shared" si="340"/>
        <v/>
      </c>
      <c r="PR65" s="517">
        <f t="shared" si="341"/>
        <v>0</v>
      </c>
      <c r="PS65" s="510" t="str">
        <f t="shared" si="342"/>
        <v/>
      </c>
      <c r="PT65" s="522" t="str">
        <f t="shared" si="429"/>
        <v/>
      </c>
      <c r="PU65" s="510" t="str">
        <f t="shared" si="343"/>
        <v/>
      </c>
      <c r="PV65" s="517">
        <f t="shared" si="344"/>
        <v>0</v>
      </c>
      <c r="PW65" s="510" t="str">
        <f t="shared" si="345"/>
        <v/>
      </c>
      <c r="PX65" s="522" t="str">
        <f t="shared" si="430"/>
        <v/>
      </c>
      <c r="PY65" s="510" t="str">
        <f t="shared" si="346"/>
        <v/>
      </c>
      <c r="PZ65" s="517">
        <f t="shared" si="347"/>
        <v>0</v>
      </c>
      <c r="QA65" s="510" t="str">
        <f t="shared" si="348"/>
        <v/>
      </c>
      <c r="QB65" s="522" t="str">
        <f t="shared" si="431"/>
        <v/>
      </c>
      <c r="QC65" s="510" t="str">
        <f t="shared" si="349"/>
        <v/>
      </c>
      <c r="QD65" s="517">
        <f t="shared" si="350"/>
        <v>0</v>
      </c>
      <c r="QE65" s="510" t="str">
        <f t="shared" si="351"/>
        <v/>
      </c>
      <c r="QF65" s="522" t="str">
        <f t="shared" si="432"/>
        <v/>
      </c>
      <c r="QG65" s="510" t="str">
        <f t="shared" si="352"/>
        <v/>
      </c>
      <c r="QH65" s="517">
        <f t="shared" si="353"/>
        <v>0</v>
      </c>
    </row>
    <row r="66" spans="1:450" s="3" customFormat="1" ht="15.75" customHeight="1" thickTop="1" thickBot="1" x14ac:dyDescent="0.35">
      <c r="A66" s="344"/>
      <c r="B66" s="278"/>
      <c r="C66" s="278"/>
      <c r="D66" s="279"/>
      <c r="E66" s="572" t="s">
        <v>47</v>
      </c>
      <c r="F66" s="636"/>
      <c r="G66" s="637"/>
      <c r="H66" s="638" t="str">
        <f>IF(H65="","","n.º")</f>
        <v>n.º</v>
      </c>
      <c r="I66" s="276" t="str">
        <f>IF(I65="","","n.º")</f>
        <v/>
      </c>
      <c r="J66" s="273" t="s">
        <v>40</v>
      </c>
      <c r="K66" s="274" t="s">
        <v>40</v>
      </c>
      <c r="L66" s="299" t="s">
        <v>40</v>
      </c>
      <c r="M66" s="572" t="s">
        <v>40</v>
      </c>
      <c r="N66" s="639" t="str">
        <f>IF(AND($R$6="",$R$9=""),"","n.º")</f>
        <v>n.º</v>
      </c>
      <c r="O66" s="572"/>
      <c r="P66" s="258" t="str">
        <f>IF(OR($N$19="x",$N$19="sim",$N$19="s",$N$19="ok")," l/s","l/min")</f>
        <v>l/min</v>
      </c>
      <c r="Q66" s="258"/>
      <c r="R66" s="573" t="str">
        <f>R26</f>
        <v>l/min</v>
      </c>
      <c r="S66" s="380" t="s">
        <v>627</v>
      </c>
      <c r="T66" s="273" t="s">
        <v>39</v>
      </c>
      <c r="U66" s="277" t="s">
        <v>39</v>
      </c>
      <c r="V66" s="153" t="s">
        <v>117</v>
      </c>
      <c r="W66" s="153" t="s">
        <v>117</v>
      </c>
      <c r="X66" s="153" t="s">
        <v>117</v>
      </c>
      <c r="Y66" s="275" t="s">
        <v>39</v>
      </c>
      <c r="Z66" s="149" t="s">
        <v>382</v>
      </c>
      <c r="AA66" s="153" t="s">
        <v>381</v>
      </c>
      <c r="AB66" s="574" t="s">
        <v>39</v>
      </c>
      <c r="AC66" s="381" t="s">
        <v>624</v>
      </c>
      <c r="AD66" s="573" t="s">
        <v>114</v>
      </c>
      <c r="AE66" s="273" t="str">
        <f>AE26</f>
        <v>kPa</v>
      </c>
      <c r="AF66" s="274" t="str">
        <f>BC66</f>
        <v>kPa</v>
      </c>
      <c r="AG66" s="474" t="str">
        <f>AG26</f>
        <v>kPa/m</v>
      </c>
      <c r="AH66" s="276" t="str">
        <f>AF66</f>
        <v>kPa</v>
      </c>
      <c r="AI66" s="276" t="str">
        <f>AF66</f>
        <v>kPa</v>
      </c>
      <c r="AJ66" s="572" t="str">
        <f>AF66</f>
        <v>kPa</v>
      </c>
      <c r="AK66" s="277" t="str">
        <f>AJ66</f>
        <v>kPa</v>
      </c>
      <c r="AL66" s="1196" t="str">
        <f>AK66</f>
        <v>kPa</v>
      </c>
      <c r="AM66" s="1197" t="str">
        <f>IF(OR($N$20="x",$N$20="sim",$N$20="s",$N$20="ok"),"bar","kPa")</f>
        <v>kPa</v>
      </c>
      <c r="AN66" s="277" t="s">
        <v>53</v>
      </c>
      <c r="AO66" s="1198" t="s">
        <v>668</v>
      </c>
      <c r="AP66" s="1199"/>
      <c r="AQ66" s="1200"/>
      <c r="AR66" s="900" t="s">
        <v>47</v>
      </c>
      <c r="AS66" s="2"/>
      <c r="AT66" s="601">
        <f t="shared" si="470"/>
        <v>0</v>
      </c>
      <c r="AU66" s="243" t="str">
        <f t="shared" si="356"/>
        <v/>
      </c>
      <c r="AV66" s="92" t="str">
        <f t="shared" si="475"/>
        <v/>
      </c>
      <c r="AW66" s="92" t="str">
        <f t="shared" si="476"/>
        <v/>
      </c>
      <c r="AX66" s="92" t="str">
        <f t="shared" si="477"/>
        <v/>
      </c>
      <c r="AY66" s="532" t="str">
        <f t="shared" si="478"/>
        <v/>
      </c>
      <c r="AZ66" s="532" t="str">
        <f t="shared" si="479"/>
        <v/>
      </c>
      <c r="BA66" s="510" t="str">
        <f t="shared" si="480"/>
        <v/>
      </c>
      <c r="BB66" s="88" t="str">
        <f t="shared" si="440"/>
        <v/>
      </c>
      <c r="BC66" s="275" t="str">
        <f>AE66</f>
        <v>kPa</v>
      </c>
      <c r="BD66" s="595" t="str">
        <f t="shared" si="441"/>
        <v/>
      </c>
      <c r="BE66" s="595" t="str">
        <f t="shared" si="442"/>
        <v/>
      </c>
      <c r="BF66" s="74" t="str">
        <f t="shared" si="443"/>
        <v/>
      </c>
      <c r="BG66" s="87" t="str">
        <f t="shared" si="433"/>
        <v/>
      </c>
      <c r="BH66" s="88" t="str">
        <f t="shared" si="481"/>
        <v/>
      </c>
      <c r="BI66" s="89">
        <f t="shared" si="482"/>
        <v>0</v>
      </c>
      <c r="BJ66" s="510" t="str">
        <f t="shared" si="357"/>
        <v/>
      </c>
      <c r="BK66" s="532">
        <f t="shared" si="483"/>
        <v>0</v>
      </c>
      <c r="BL66" s="91">
        <f t="shared" si="108"/>
        <v>0</v>
      </c>
      <c r="BM66" s="91" t="str">
        <f t="shared" si="31"/>
        <v/>
      </c>
      <c r="BN66" s="91" t="str">
        <f t="shared" si="32"/>
        <v/>
      </c>
      <c r="BO66" s="91" t="str">
        <f t="shared" si="33"/>
        <v/>
      </c>
      <c r="BP66" s="91" t="str">
        <f t="shared" si="34"/>
        <v/>
      </c>
      <c r="BQ66" s="91" t="str">
        <f t="shared" si="35"/>
        <v/>
      </c>
      <c r="BR66" s="91" t="str">
        <f t="shared" si="36"/>
        <v/>
      </c>
      <c r="BS66" s="91" t="str">
        <f t="shared" si="37"/>
        <v/>
      </c>
      <c r="BT66" s="91" t="str">
        <f t="shared" si="38"/>
        <v/>
      </c>
      <c r="BU66" s="91" t="str">
        <f t="shared" si="39"/>
        <v/>
      </c>
      <c r="BV66" s="91" t="str">
        <f t="shared" si="40"/>
        <v/>
      </c>
      <c r="BW66" s="91" t="str">
        <f t="shared" si="41"/>
        <v/>
      </c>
      <c r="BX66" s="91" t="str">
        <f t="shared" si="42"/>
        <v/>
      </c>
      <c r="BY66" s="91" t="str">
        <f t="shared" si="43"/>
        <v/>
      </c>
      <c r="BZ66" s="91" t="str">
        <f t="shared" si="44"/>
        <v/>
      </c>
      <c r="CA66" s="91" t="str">
        <f t="shared" si="45"/>
        <v/>
      </c>
      <c r="CB66" s="91" t="str">
        <f t="shared" si="46"/>
        <v/>
      </c>
      <c r="CC66" s="91" t="str">
        <f t="shared" si="47"/>
        <v/>
      </c>
      <c r="CD66" s="91" t="str">
        <f t="shared" si="48"/>
        <v/>
      </c>
      <c r="CE66" s="91" t="str">
        <f t="shared" si="49"/>
        <v/>
      </c>
      <c r="CF66" s="91" t="str">
        <f t="shared" si="484"/>
        <v/>
      </c>
      <c r="CG66" s="91" t="str">
        <f t="shared" si="109"/>
        <v/>
      </c>
      <c r="CH66" s="91" t="str">
        <f t="shared" si="110"/>
        <v/>
      </c>
      <c r="CI66" s="91" t="str">
        <f t="shared" si="111"/>
        <v/>
      </c>
      <c r="CJ66" s="91" t="str">
        <f t="shared" si="112"/>
        <v/>
      </c>
      <c r="CK66" s="91" t="str">
        <f t="shared" si="113"/>
        <v/>
      </c>
      <c r="CL66" s="91" t="str">
        <f t="shared" si="114"/>
        <v/>
      </c>
      <c r="CM66" s="91" t="str">
        <f t="shared" si="115"/>
        <v/>
      </c>
      <c r="CN66" s="91" t="str">
        <f t="shared" si="116"/>
        <v/>
      </c>
      <c r="CO66" s="91" t="str">
        <f t="shared" si="117"/>
        <v/>
      </c>
      <c r="CP66" s="91" t="str">
        <f t="shared" si="118"/>
        <v/>
      </c>
      <c r="CQ66" s="91" t="str">
        <f t="shared" si="119"/>
        <v/>
      </c>
      <c r="CR66" s="91" t="str">
        <f t="shared" si="120"/>
        <v/>
      </c>
      <c r="CS66" s="91" t="str">
        <f t="shared" si="121"/>
        <v/>
      </c>
      <c r="CT66" s="91" t="str">
        <f t="shared" si="122"/>
        <v/>
      </c>
      <c r="CU66" s="91" t="str">
        <f t="shared" si="123"/>
        <v/>
      </c>
      <c r="CV66" s="91" t="str">
        <f t="shared" si="124"/>
        <v/>
      </c>
      <c r="CW66" s="91" t="str">
        <f t="shared" si="125"/>
        <v/>
      </c>
      <c r="CX66" s="91" t="str">
        <f t="shared" si="126"/>
        <v/>
      </c>
      <c r="CY66" s="91" t="str">
        <f t="shared" si="127"/>
        <v/>
      </c>
      <c r="CZ66" s="91" t="str">
        <f t="shared" si="128"/>
        <v/>
      </c>
      <c r="DA66" s="91" t="str">
        <f t="shared" si="129"/>
        <v/>
      </c>
      <c r="DB66" s="91" t="str">
        <f t="shared" si="130"/>
        <v/>
      </c>
      <c r="DC66" s="91" t="str">
        <f t="shared" si="131"/>
        <v/>
      </c>
      <c r="DD66" s="91" t="str">
        <f t="shared" si="132"/>
        <v/>
      </c>
      <c r="DE66" s="91" t="str">
        <f t="shared" si="133"/>
        <v/>
      </c>
      <c r="DF66" s="91" t="str">
        <f t="shared" si="134"/>
        <v/>
      </c>
      <c r="DG66" s="91" t="str">
        <f t="shared" si="135"/>
        <v/>
      </c>
      <c r="DH66" s="91" t="str">
        <f t="shared" si="136"/>
        <v/>
      </c>
      <c r="DI66" s="91" t="str">
        <f t="shared" si="137"/>
        <v/>
      </c>
      <c r="DJ66" s="91" t="str">
        <f t="shared" si="138"/>
        <v/>
      </c>
      <c r="DK66" s="91" t="str">
        <f t="shared" si="139"/>
        <v/>
      </c>
      <c r="DL66" s="91" t="str">
        <f t="shared" si="140"/>
        <v/>
      </c>
      <c r="DM66" s="91" t="str">
        <f t="shared" si="141"/>
        <v/>
      </c>
      <c r="DN66" s="91" t="str">
        <f t="shared" si="142"/>
        <v/>
      </c>
      <c r="DO66" s="91" t="str">
        <f t="shared" si="143"/>
        <v/>
      </c>
      <c r="DP66" s="91" t="str">
        <f t="shared" si="144"/>
        <v/>
      </c>
      <c r="DQ66" s="91" t="str">
        <f t="shared" si="145"/>
        <v/>
      </c>
      <c r="DR66" s="91" t="str">
        <f t="shared" si="146"/>
        <v/>
      </c>
      <c r="DS66" s="91" t="str">
        <f t="shared" si="147"/>
        <v/>
      </c>
      <c r="DT66" s="91" t="str">
        <f t="shared" si="148"/>
        <v/>
      </c>
      <c r="DU66" s="236" t="str">
        <f t="shared" si="471"/>
        <v/>
      </c>
      <c r="DV66" s="660" t="str">
        <f t="shared" si="472"/>
        <v>0</v>
      </c>
      <c r="DW66" s="659">
        <f t="shared" si="151"/>
        <v>0</v>
      </c>
      <c r="DX66" s="663" t="str">
        <f t="shared" si="473"/>
        <v>NA</v>
      </c>
      <c r="DY66" s="236" t="str">
        <f t="shared" si="359"/>
        <v/>
      </c>
      <c r="DZ66" s="236" t="str">
        <f t="shared" si="360"/>
        <v/>
      </c>
      <c r="EA66" s="659" t="str">
        <f t="shared" si="467"/>
        <v/>
      </c>
      <c r="EB66" s="594">
        <v>40</v>
      </c>
      <c r="EC66" s="816" t="str">
        <f t="shared" si="361"/>
        <v/>
      </c>
      <c r="ED66" s="817" t="str">
        <f t="shared" si="362"/>
        <v/>
      </c>
      <c r="EE66" s="818" t="str">
        <f t="shared" si="153"/>
        <v/>
      </c>
      <c r="EF66" s="819" t="str">
        <f t="shared" si="485"/>
        <v/>
      </c>
      <c r="EG66" s="595" t="str">
        <f t="shared" si="154"/>
        <v/>
      </c>
      <c r="EH66" s="595" t="str">
        <f t="shared" si="155"/>
        <v/>
      </c>
      <c r="EI66" s="651" t="str">
        <f t="shared" si="363"/>
        <v/>
      </c>
      <c r="EJ66" s="528" t="str">
        <f t="shared" si="156"/>
        <v/>
      </c>
      <c r="EK66" s="236" t="str">
        <f t="shared" si="364"/>
        <v/>
      </c>
      <c r="EL66" s="528" t="str">
        <f t="shared" si="157"/>
        <v/>
      </c>
      <c r="EM66" s="771" t="str">
        <f t="shared" si="444"/>
        <v/>
      </c>
      <c r="EN66" s="90" t="str">
        <f t="shared" si="445"/>
        <v/>
      </c>
      <c r="EO66" s="90" t="str">
        <f t="shared" si="446"/>
        <v/>
      </c>
      <c r="EP66" s="90" t="str">
        <f t="shared" si="447"/>
        <v/>
      </c>
      <c r="EQ66" s="90" t="str">
        <f t="shared" si="448"/>
        <v/>
      </c>
      <c r="ER66" s="90" t="str">
        <f t="shared" si="449"/>
        <v/>
      </c>
      <c r="ES66" s="90" t="str">
        <f t="shared" si="450"/>
        <v/>
      </c>
      <c r="ET66" s="90" t="str">
        <f t="shared" si="451"/>
        <v/>
      </c>
      <c r="EU66" s="90" t="str">
        <f t="shared" si="452"/>
        <v/>
      </c>
      <c r="EV66" s="90" t="str">
        <f t="shared" si="453"/>
        <v/>
      </c>
      <c r="EW66" s="90" t="str">
        <f t="shared" si="454"/>
        <v/>
      </c>
      <c r="EX66" s="90" t="str">
        <f t="shared" si="455"/>
        <v/>
      </c>
      <c r="EY66" s="90" t="str">
        <f t="shared" si="456"/>
        <v/>
      </c>
      <c r="EZ66" s="90" t="str">
        <f t="shared" si="457"/>
        <v/>
      </c>
      <c r="FA66" s="90" t="str">
        <f t="shared" si="458"/>
        <v/>
      </c>
      <c r="FB66" s="90" t="str">
        <f t="shared" si="459"/>
        <v/>
      </c>
      <c r="FC66" s="90" t="str">
        <f t="shared" si="460"/>
        <v/>
      </c>
      <c r="FD66" s="90" t="str">
        <f t="shared" si="461"/>
        <v/>
      </c>
      <c r="FE66" s="90" t="str">
        <f t="shared" si="462"/>
        <v/>
      </c>
      <c r="FF66" s="90" t="str">
        <f t="shared" si="463"/>
        <v/>
      </c>
      <c r="FG66" s="90" t="str">
        <f t="shared" si="486"/>
        <v/>
      </c>
      <c r="FH66" s="90" t="str">
        <f t="shared" si="487"/>
        <v/>
      </c>
      <c r="FI66" s="90" t="str">
        <f t="shared" si="488"/>
        <v/>
      </c>
      <c r="FJ66" s="90" t="str">
        <f t="shared" si="489"/>
        <v/>
      </c>
      <c r="FK66" s="90" t="str">
        <f t="shared" si="490"/>
        <v/>
      </c>
      <c r="FL66" s="90" t="str">
        <f t="shared" si="491"/>
        <v/>
      </c>
      <c r="FM66" s="90" t="str">
        <f t="shared" si="492"/>
        <v/>
      </c>
      <c r="FN66" s="90" t="str">
        <f t="shared" si="493"/>
        <v/>
      </c>
      <c r="FO66" s="90" t="str">
        <f t="shared" si="494"/>
        <v/>
      </c>
      <c r="FP66" s="90" t="str">
        <f t="shared" si="495"/>
        <v/>
      </c>
      <c r="FQ66" s="90" t="str">
        <f t="shared" si="496"/>
        <v/>
      </c>
      <c r="FR66" s="90" t="str">
        <f t="shared" si="497"/>
        <v/>
      </c>
      <c r="FS66" s="90" t="str">
        <f t="shared" si="498"/>
        <v/>
      </c>
      <c r="FT66" s="90" t="str">
        <f t="shared" si="499"/>
        <v/>
      </c>
      <c r="FU66" s="90" t="str">
        <f t="shared" si="500"/>
        <v/>
      </c>
      <c r="FV66" s="90" t="str">
        <f t="shared" si="501"/>
        <v/>
      </c>
      <c r="FW66" s="90" t="str">
        <f t="shared" si="502"/>
        <v/>
      </c>
      <c r="FX66" s="90" t="str">
        <f t="shared" si="503"/>
        <v/>
      </c>
      <c r="FY66" s="90" t="str">
        <f t="shared" si="504"/>
        <v/>
      </c>
      <c r="FZ66" s="90" t="str">
        <f t="shared" si="505"/>
        <v/>
      </c>
      <c r="GA66" s="90" t="str">
        <f t="shared" si="506"/>
        <v/>
      </c>
      <c r="GB66" s="90" t="str">
        <f t="shared" si="507"/>
        <v/>
      </c>
      <c r="GC66" s="90" t="str">
        <f t="shared" si="508"/>
        <v/>
      </c>
      <c r="GD66" s="90" t="str">
        <f t="shared" si="509"/>
        <v/>
      </c>
      <c r="GE66" s="90" t="str">
        <f t="shared" si="510"/>
        <v/>
      </c>
      <c r="GF66" s="90" t="str">
        <f t="shared" si="511"/>
        <v/>
      </c>
      <c r="GG66" s="90" t="str">
        <f t="shared" si="512"/>
        <v/>
      </c>
      <c r="GH66" s="90" t="str">
        <f t="shared" si="513"/>
        <v/>
      </c>
      <c r="GI66" s="90" t="str">
        <f t="shared" si="514"/>
        <v/>
      </c>
      <c r="GJ66" s="90" t="str">
        <f t="shared" si="515"/>
        <v/>
      </c>
      <c r="GK66" s="90" t="str">
        <f t="shared" si="516"/>
        <v/>
      </c>
      <c r="GL66" s="90" t="str">
        <f t="shared" si="517"/>
        <v/>
      </c>
      <c r="GM66" s="90" t="str">
        <f t="shared" si="518"/>
        <v/>
      </c>
      <c r="GN66" s="90" t="str">
        <f t="shared" si="519"/>
        <v/>
      </c>
      <c r="GO66" s="90" t="str">
        <f t="shared" si="520"/>
        <v/>
      </c>
      <c r="GP66" s="90" t="str">
        <f t="shared" si="521"/>
        <v/>
      </c>
      <c r="GQ66" s="90" t="str">
        <f t="shared" si="522"/>
        <v/>
      </c>
      <c r="GR66" s="90" t="str">
        <f t="shared" si="523"/>
        <v/>
      </c>
      <c r="GS66" s="90" t="str">
        <f t="shared" si="524"/>
        <v/>
      </c>
      <c r="GT66" s="90" t="str">
        <f t="shared" si="525"/>
        <v/>
      </c>
      <c r="GU66" s="594">
        <v>40</v>
      </c>
      <c r="GV66" s="137" t="str">
        <f t="shared" si="435"/>
        <v/>
      </c>
      <c r="GW66" s="138" t="str">
        <f t="shared" si="436"/>
        <v/>
      </c>
      <c r="GX66" s="81" t="str">
        <f t="shared" si="438"/>
        <v/>
      </c>
      <c r="GY66" s="138" t="str">
        <f t="shared" si="439"/>
        <v/>
      </c>
      <c r="GZ66" s="15">
        <f t="shared" si="369"/>
        <v>0</v>
      </c>
      <c r="HA66" s="81" t="str">
        <f t="shared" si="370"/>
        <v/>
      </c>
      <c r="HB66" s="127" t="str">
        <f t="shared" si="437"/>
        <v/>
      </c>
      <c r="HC66" s="15">
        <f t="shared" si="178"/>
        <v>0</v>
      </c>
      <c r="HD66" s="582">
        <f t="shared" si="468"/>
        <v>0</v>
      </c>
      <c r="HE66" s="580">
        <f t="shared" si="474"/>
        <v>0</v>
      </c>
      <c r="HF66" s="567">
        <f t="shared" si="469"/>
        <v>0</v>
      </c>
      <c r="HG66" s="16">
        <f t="shared" si="179"/>
        <v>0</v>
      </c>
      <c r="HH66" s="17" t="str">
        <f t="shared" si="372"/>
        <v/>
      </c>
      <c r="HI66" s="510" t="str">
        <f t="shared" si="373"/>
        <v/>
      </c>
      <c r="HJ66" s="517">
        <f t="shared" si="374"/>
        <v>0</v>
      </c>
      <c r="HK66" s="510" t="str">
        <f t="shared" si="180"/>
        <v/>
      </c>
      <c r="HL66" s="522" t="str">
        <f t="shared" si="375"/>
        <v/>
      </c>
      <c r="HM66" s="510" t="str">
        <f t="shared" si="181"/>
        <v/>
      </c>
      <c r="HN66" s="517">
        <f t="shared" si="182"/>
        <v>0</v>
      </c>
      <c r="HO66" s="510" t="str">
        <f t="shared" si="183"/>
        <v/>
      </c>
      <c r="HP66" s="522" t="str">
        <f t="shared" si="376"/>
        <v/>
      </c>
      <c r="HQ66" s="510" t="str">
        <f t="shared" si="184"/>
        <v/>
      </c>
      <c r="HR66" s="517">
        <f t="shared" si="185"/>
        <v>0</v>
      </c>
      <c r="HS66" s="510" t="str">
        <f t="shared" si="186"/>
        <v/>
      </c>
      <c r="HT66" s="522" t="str">
        <f t="shared" si="377"/>
        <v/>
      </c>
      <c r="HU66" s="510" t="str">
        <f t="shared" si="187"/>
        <v/>
      </c>
      <c r="HV66" s="517">
        <f t="shared" si="188"/>
        <v>0</v>
      </c>
      <c r="HW66" s="510" t="str">
        <f t="shared" si="189"/>
        <v/>
      </c>
      <c r="HX66" s="522" t="str">
        <f t="shared" si="378"/>
        <v/>
      </c>
      <c r="HY66" s="510" t="str">
        <f t="shared" si="190"/>
        <v/>
      </c>
      <c r="HZ66" s="517">
        <f t="shared" si="191"/>
        <v>0</v>
      </c>
      <c r="IA66" s="510" t="str">
        <f t="shared" si="192"/>
        <v/>
      </c>
      <c r="IB66" s="522" t="str">
        <f t="shared" si="379"/>
        <v/>
      </c>
      <c r="IC66" s="510" t="str">
        <f t="shared" si="193"/>
        <v/>
      </c>
      <c r="ID66" s="517">
        <f t="shared" si="194"/>
        <v>0</v>
      </c>
      <c r="IE66" s="510" t="str">
        <f t="shared" si="195"/>
        <v/>
      </c>
      <c r="IF66" s="522" t="str">
        <f t="shared" si="380"/>
        <v/>
      </c>
      <c r="IG66" s="510" t="str">
        <f t="shared" si="196"/>
        <v/>
      </c>
      <c r="IH66" s="517">
        <f t="shared" si="197"/>
        <v>0</v>
      </c>
      <c r="II66" s="510" t="str">
        <f t="shared" si="198"/>
        <v/>
      </c>
      <c r="IJ66" s="522" t="str">
        <f t="shared" si="381"/>
        <v/>
      </c>
      <c r="IK66" s="510" t="str">
        <f t="shared" si="199"/>
        <v/>
      </c>
      <c r="IL66" s="517">
        <f t="shared" si="200"/>
        <v>0</v>
      </c>
      <c r="IM66" s="510" t="str">
        <f t="shared" si="201"/>
        <v/>
      </c>
      <c r="IN66" s="522" t="str">
        <f t="shared" si="382"/>
        <v/>
      </c>
      <c r="IO66" s="510" t="str">
        <f t="shared" si="202"/>
        <v/>
      </c>
      <c r="IP66" s="517">
        <f t="shared" si="203"/>
        <v>0</v>
      </c>
      <c r="IQ66" s="510" t="str">
        <f t="shared" si="204"/>
        <v/>
      </c>
      <c r="IR66" s="522" t="str">
        <f t="shared" si="383"/>
        <v/>
      </c>
      <c r="IS66" s="510" t="str">
        <f t="shared" si="205"/>
        <v/>
      </c>
      <c r="IT66" s="517">
        <f t="shared" si="206"/>
        <v>0</v>
      </c>
      <c r="IU66" s="510" t="str">
        <f t="shared" si="207"/>
        <v/>
      </c>
      <c r="IV66" s="522" t="str">
        <f t="shared" si="384"/>
        <v/>
      </c>
      <c r="IW66" s="510" t="str">
        <f t="shared" si="208"/>
        <v/>
      </c>
      <c r="IX66" s="517">
        <f t="shared" si="209"/>
        <v>0</v>
      </c>
      <c r="IY66" s="510" t="str">
        <f t="shared" si="210"/>
        <v/>
      </c>
      <c r="IZ66" s="522" t="str">
        <f t="shared" si="385"/>
        <v/>
      </c>
      <c r="JA66" s="510" t="str">
        <f t="shared" si="211"/>
        <v/>
      </c>
      <c r="JB66" s="517">
        <f t="shared" si="212"/>
        <v>0</v>
      </c>
      <c r="JC66" s="510" t="str">
        <f t="shared" si="213"/>
        <v/>
      </c>
      <c r="JD66" s="522" t="str">
        <f t="shared" si="386"/>
        <v/>
      </c>
      <c r="JE66" s="510" t="str">
        <f t="shared" si="214"/>
        <v/>
      </c>
      <c r="JF66" s="517">
        <f t="shared" si="215"/>
        <v>0</v>
      </c>
      <c r="JG66" s="510" t="str">
        <f t="shared" si="216"/>
        <v/>
      </c>
      <c r="JH66" s="522" t="str">
        <f t="shared" si="387"/>
        <v/>
      </c>
      <c r="JI66" s="510" t="str">
        <f t="shared" si="217"/>
        <v/>
      </c>
      <c r="JJ66" s="517">
        <f t="shared" si="218"/>
        <v>0</v>
      </c>
      <c r="JK66" s="510" t="str">
        <f t="shared" si="219"/>
        <v/>
      </c>
      <c r="JL66" s="522" t="str">
        <f t="shared" si="388"/>
        <v/>
      </c>
      <c r="JM66" s="510" t="str">
        <f t="shared" si="220"/>
        <v/>
      </c>
      <c r="JN66" s="517">
        <f t="shared" si="221"/>
        <v>0</v>
      </c>
      <c r="JO66" s="510" t="str">
        <f t="shared" si="222"/>
        <v/>
      </c>
      <c r="JP66" s="522" t="str">
        <f t="shared" si="389"/>
        <v/>
      </c>
      <c r="JQ66" s="510" t="str">
        <f t="shared" si="223"/>
        <v/>
      </c>
      <c r="JR66" s="517">
        <f t="shared" si="224"/>
        <v>0</v>
      </c>
      <c r="JS66" s="510" t="str">
        <f t="shared" si="225"/>
        <v/>
      </c>
      <c r="JT66" s="522" t="str">
        <f t="shared" si="390"/>
        <v/>
      </c>
      <c r="JU66" s="510" t="str">
        <f t="shared" si="226"/>
        <v/>
      </c>
      <c r="JV66" s="517">
        <f t="shared" si="227"/>
        <v>0</v>
      </c>
      <c r="JW66" s="510" t="str">
        <f t="shared" si="228"/>
        <v/>
      </c>
      <c r="JX66" s="522" t="str">
        <f t="shared" si="391"/>
        <v/>
      </c>
      <c r="JY66" s="510" t="str">
        <f t="shared" si="229"/>
        <v/>
      </c>
      <c r="JZ66" s="517">
        <f t="shared" si="230"/>
        <v>0</v>
      </c>
      <c r="KA66" s="510" t="str">
        <f t="shared" si="231"/>
        <v/>
      </c>
      <c r="KB66" s="522" t="str">
        <f t="shared" si="392"/>
        <v/>
      </c>
      <c r="KC66" s="510" t="str">
        <f t="shared" si="232"/>
        <v/>
      </c>
      <c r="KD66" s="517">
        <f t="shared" si="233"/>
        <v>0</v>
      </c>
      <c r="KE66" s="510" t="str">
        <f t="shared" si="234"/>
        <v/>
      </c>
      <c r="KF66" s="522" t="str">
        <f t="shared" si="393"/>
        <v/>
      </c>
      <c r="KG66" s="510" t="str">
        <f t="shared" si="235"/>
        <v/>
      </c>
      <c r="KH66" s="517">
        <f t="shared" si="236"/>
        <v>0</v>
      </c>
      <c r="KI66" s="510" t="str">
        <f t="shared" si="237"/>
        <v/>
      </c>
      <c r="KJ66" s="522" t="str">
        <f t="shared" si="394"/>
        <v/>
      </c>
      <c r="KK66" s="510" t="str">
        <f t="shared" si="238"/>
        <v/>
      </c>
      <c r="KL66" s="517">
        <f t="shared" si="239"/>
        <v>0</v>
      </c>
      <c r="KM66" s="510" t="str">
        <f t="shared" si="240"/>
        <v/>
      </c>
      <c r="KN66" s="522" t="str">
        <f t="shared" si="395"/>
        <v/>
      </c>
      <c r="KO66" s="510" t="str">
        <f t="shared" si="241"/>
        <v/>
      </c>
      <c r="KP66" s="517">
        <f t="shared" si="242"/>
        <v>0</v>
      </c>
      <c r="KQ66" s="510" t="str">
        <f t="shared" si="243"/>
        <v/>
      </c>
      <c r="KR66" s="522" t="str">
        <f t="shared" si="396"/>
        <v/>
      </c>
      <c r="KS66" s="510" t="str">
        <f t="shared" si="244"/>
        <v/>
      </c>
      <c r="KT66" s="517">
        <f t="shared" si="245"/>
        <v>0</v>
      </c>
      <c r="KU66" s="510" t="str">
        <f t="shared" si="246"/>
        <v/>
      </c>
      <c r="KV66" s="522" t="str">
        <f t="shared" si="397"/>
        <v/>
      </c>
      <c r="KW66" s="510" t="str">
        <f t="shared" si="247"/>
        <v/>
      </c>
      <c r="KX66" s="517">
        <f t="shared" si="248"/>
        <v>0</v>
      </c>
      <c r="KY66" s="510" t="str">
        <f t="shared" si="249"/>
        <v/>
      </c>
      <c r="KZ66" s="522" t="str">
        <f t="shared" si="398"/>
        <v/>
      </c>
      <c r="LA66" s="510" t="str">
        <f t="shared" si="250"/>
        <v/>
      </c>
      <c r="LB66" s="517">
        <f t="shared" si="251"/>
        <v>0</v>
      </c>
      <c r="LC66" s="510" t="str">
        <f t="shared" si="252"/>
        <v/>
      </c>
      <c r="LD66" s="522" t="str">
        <f t="shared" si="399"/>
        <v/>
      </c>
      <c r="LE66" s="510" t="str">
        <f t="shared" si="253"/>
        <v/>
      </c>
      <c r="LF66" s="517">
        <f t="shared" si="254"/>
        <v>0</v>
      </c>
      <c r="LG66" s="510" t="str">
        <f t="shared" si="255"/>
        <v/>
      </c>
      <c r="LH66" s="522" t="str">
        <f t="shared" si="400"/>
        <v/>
      </c>
      <c r="LI66" s="510" t="str">
        <f t="shared" si="256"/>
        <v/>
      </c>
      <c r="LJ66" s="517">
        <f t="shared" si="257"/>
        <v>0</v>
      </c>
      <c r="LK66" s="510" t="str">
        <f t="shared" si="258"/>
        <v/>
      </c>
      <c r="LL66" s="522" t="str">
        <f t="shared" si="401"/>
        <v/>
      </c>
      <c r="LM66" s="510" t="str">
        <f t="shared" si="259"/>
        <v/>
      </c>
      <c r="LN66" s="517">
        <f t="shared" si="260"/>
        <v>0</v>
      </c>
      <c r="LO66" s="510" t="str">
        <f t="shared" si="261"/>
        <v/>
      </c>
      <c r="LP66" s="522" t="str">
        <f t="shared" si="402"/>
        <v/>
      </c>
      <c r="LQ66" s="510" t="str">
        <f t="shared" si="262"/>
        <v/>
      </c>
      <c r="LR66" s="517">
        <f t="shared" si="263"/>
        <v>0</v>
      </c>
      <c r="LS66" s="510" t="str">
        <f t="shared" si="264"/>
        <v/>
      </c>
      <c r="LT66" s="522" t="str">
        <f t="shared" si="403"/>
        <v/>
      </c>
      <c r="LU66" s="510" t="str">
        <f t="shared" si="265"/>
        <v/>
      </c>
      <c r="LV66" s="517">
        <f t="shared" si="266"/>
        <v>0</v>
      </c>
      <c r="LW66" s="510" t="str">
        <f t="shared" si="267"/>
        <v/>
      </c>
      <c r="LX66" s="522" t="str">
        <f t="shared" si="404"/>
        <v/>
      </c>
      <c r="LY66" s="510" t="str">
        <f t="shared" si="268"/>
        <v/>
      </c>
      <c r="LZ66" s="517">
        <f t="shared" si="269"/>
        <v>0</v>
      </c>
      <c r="MA66" s="510" t="str">
        <f t="shared" si="270"/>
        <v/>
      </c>
      <c r="MB66" s="522" t="str">
        <f t="shared" si="405"/>
        <v/>
      </c>
      <c r="MC66" s="510" t="str">
        <f t="shared" si="271"/>
        <v/>
      </c>
      <c r="MD66" s="517">
        <f t="shared" si="272"/>
        <v>0</v>
      </c>
      <c r="ME66" s="510" t="str">
        <f t="shared" si="273"/>
        <v/>
      </c>
      <c r="MF66" s="522" t="str">
        <f t="shared" si="406"/>
        <v/>
      </c>
      <c r="MG66" s="510" t="str">
        <f t="shared" si="274"/>
        <v/>
      </c>
      <c r="MH66" s="517">
        <f t="shared" si="275"/>
        <v>0</v>
      </c>
      <c r="MI66" s="510" t="str">
        <f t="shared" si="276"/>
        <v/>
      </c>
      <c r="MJ66" s="522" t="str">
        <f t="shared" si="407"/>
        <v/>
      </c>
      <c r="MK66" s="510" t="str">
        <f t="shared" si="277"/>
        <v/>
      </c>
      <c r="ML66" s="517">
        <f t="shared" si="278"/>
        <v>0</v>
      </c>
      <c r="MM66" s="510" t="str">
        <f t="shared" si="279"/>
        <v/>
      </c>
      <c r="MN66" s="522" t="str">
        <f t="shared" si="408"/>
        <v/>
      </c>
      <c r="MO66" s="510" t="str">
        <f t="shared" si="280"/>
        <v/>
      </c>
      <c r="MP66" s="517">
        <f t="shared" si="281"/>
        <v>0</v>
      </c>
      <c r="MQ66" s="510" t="str">
        <f t="shared" si="282"/>
        <v/>
      </c>
      <c r="MR66" s="522" t="str">
        <f t="shared" si="409"/>
        <v/>
      </c>
      <c r="MS66" s="510" t="str">
        <f t="shared" si="283"/>
        <v/>
      </c>
      <c r="MT66" s="517">
        <f t="shared" si="284"/>
        <v>0</v>
      </c>
      <c r="MU66" s="510" t="str">
        <f t="shared" si="285"/>
        <v/>
      </c>
      <c r="MV66" s="522" t="str">
        <f t="shared" si="410"/>
        <v/>
      </c>
      <c r="MW66" s="510" t="str">
        <f t="shared" si="286"/>
        <v/>
      </c>
      <c r="MX66" s="517">
        <f t="shared" si="287"/>
        <v>0</v>
      </c>
      <c r="MY66" s="510" t="str">
        <f t="shared" si="288"/>
        <v/>
      </c>
      <c r="MZ66" s="522" t="str">
        <f t="shared" si="411"/>
        <v/>
      </c>
      <c r="NA66" s="510" t="str">
        <f t="shared" si="289"/>
        <v/>
      </c>
      <c r="NB66" s="517">
        <f t="shared" si="290"/>
        <v>0</v>
      </c>
      <c r="NC66" s="510" t="str">
        <f t="shared" si="291"/>
        <v/>
      </c>
      <c r="ND66" s="522" t="str">
        <f t="shared" si="412"/>
        <v/>
      </c>
      <c r="NE66" s="510" t="str">
        <f t="shared" si="292"/>
        <v/>
      </c>
      <c r="NF66" s="517">
        <f t="shared" si="293"/>
        <v>0</v>
      </c>
      <c r="NG66" s="510" t="str">
        <f t="shared" si="294"/>
        <v/>
      </c>
      <c r="NH66" s="522" t="str">
        <f t="shared" si="413"/>
        <v/>
      </c>
      <c r="NI66" s="510" t="str">
        <f t="shared" si="295"/>
        <v/>
      </c>
      <c r="NJ66" s="517">
        <f t="shared" si="296"/>
        <v>0</v>
      </c>
      <c r="NK66" s="510" t="str">
        <f t="shared" si="297"/>
        <v/>
      </c>
      <c r="NL66" s="522" t="str">
        <f t="shared" si="414"/>
        <v/>
      </c>
      <c r="NM66" s="510" t="str">
        <f t="shared" si="298"/>
        <v/>
      </c>
      <c r="NN66" s="517">
        <f t="shared" si="299"/>
        <v>0</v>
      </c>
      <c r="NO66" s="510" t="str">
        <f t="shared" si="300"/>
        <v/>
      </c>
      <c r="NP66" s="522" t="str">
        <f t="shared" si="415"/>
        <v/>
      </c>
      <c r="NQ66" s="510" t="str">
        <f t="shared" si="301"/>
        <v/>
      </c>
      <c r="NR66" s="517">
        <f t="shared" si="302"/>
        <v>0</v>
      </c>
      <c r="NS66" s="510" t="str">
        <f t="shared" si="303"/>
        <v/>
      </c>
      <c r="NT66" s="522" t="str">
        <f t="shared" si="416"/>
        <v/>
      </c>
      <c r="NU66" s="510" t="str">
        <f t="shared" si="304"/>
        <v/>
      </c>
      <c r="NV66" s="517">
        <f t="shared" si="305"/>
        <v>0</v>
      </c>
      <c r="NW66" s="510" t="str">
        <f t="shared" si="306"/>
        <v/>
      </c>
      <c r="NX66" s="522" t="str">
        <f t="shared" si="417"/>
        <v/>
      </c>
      <c r="NY66" s="510" t="str">
        <f t="shared" si="307"/>
        <v/>
      </c>
      <c r="NZ66" s="517">
        <f t="shared" si="308"/>
        <v>0</v>
      </c>
      <c r="OA66" s="510" t="str">
        <f t="shared" si="309"/>
        <v/>
      </c>
      <c r="OB66" s="522" t="str">
        <f t="shared" si="418"/>
        <v/>
      </c>
      <c r="OC66" s="510" t="str">
        <f t="shared" si="310"/>
        <v/>
      </c>
      <c r="OD66" s="517">
        <f t="shared" si="311"/>
        <v>0</v>
      </c>
      <c r="OE66" s="510" t="str">
        <f t="shared" si="312"/>
        <v/>
      </c>
      <c r="OF66" s="522" t="str">
        <f t="shared" si="419"/>
        <v/>
      </c>
      <c r="OG66" s="510" t="str">
        <f t="shared" si="313"/>
        <v/>
      </c>
      <c r="OH66" s="517">
        <f t="shared" si="314"/>
        <v>0</v>
      </c>
      <c r="OI66" s="510" t="str">
        <f t="shared" si="315"/>
        <v/>
      </c>
      <c r="OJ66" s="522" t="str">
        <f t="shared" si="420"/>
        <v/>
      </c>
      <c r="OK66" s="510" t="str">
        <f t="shared" si="316"/>
        <v/>
      </c>
      <c r="OL66" s="517">
        <f t="shared" si="317"/>
        <v>0</v>
      </c>
      <c r="OM66" s="510" t="str">
        <f t="shared" si="318"/>
        <v/>
      </c>
      <c r="ON66" s="522" t="str">
        <f t="shared" si="421"/>
        <v/>
      </c>
      <c r="OO66" s="510" t="str">
        <f t="shared" si="319"/>
        <v/>
      </c>
      <c r="OP66" s="517">
        <f t="shared" si="320"/>
        <v>0</v>
      </c>
      <c r="OQ66" s="510" t="str">
        <f t="shared" si="321"/>
        <v/>
      </c>
      <c r="OR66" s="522" t="str">
        <f t="shared" si="422"/>
        <v/>
      </c>
      <c r="OS66" s="510" t="str">
        <f t="shared" si="322"/>
        <v/>
      </c>
      <c r="OT66" s="517">
        <f t="shared" si="323"/>
        <v>0</v>
      </c>
      <c r="OU66" s="510" t="str">
        <f t="shared" si="324"/>
        <v/>
      </c>
      <c r="OV66" s="522" t="str">
        <f t="shared" si="423"/>
        <v/>
      </c>
      <c r="OW66" s="510" t="str">
        <f t="shared" si="325"/>
        <v/>
      </c>
      <c r="OX66" s="517">
        <f t="shared" si="326"/>
        <v>0</v>
      </c>
      <c r="OY66" s="510" t="str">
        <f t="shared" si="327"/>
        <v/>
      </c>
      <c r="OZ66" s="522" t="str">
        <f t="shared" si="424"/>
        <v/>
      </c>
      <c r="PA66" s="510" t="str">
        <f t="shared" si="328"/>
        <v/>
      </c>
      <c r="PB66" s="517">
        <f t="shared" si="329"/>
        <v>0</v>
      </c>
      <c r="PC66" s="510" t="str">
        <f t="shared" si="330"/>
        <v/>
      </c>
      <c r="PD66" s="522" t="str">
        <f t="shared" si="425"/>
        <v/>
      </c>
      <c r="PE66" s="510" t="str">
        <f t="shared" si="331"/>
        <v/>
      </c>
      <c r="PF66" s="517">
        <f t="shared" si="332"/>
        <v>0</v>
      </c>
      <c r="PG66" s="510" t="str">
        <f t="shared" si="333"/>
        <v/>
      </c>
      <c r="PH66" s="522" t="str">
        <f t="shared" si="426"/>
        <v/>
      </c>
      <c r="PI66" s="510" t="str">
        <f t="shared" si="334"/>
        <v/>
      </c>
      <c r="PJ66" s="517">
        <f t="shared" si="335"/>
        <v>0</v>
      </c>
      <c r="PK66" s="510" t="str">
        <f t="shared" si="336"/>
        <v/>
      </c>
      <c r="PL66" s="522" t="str">
        <f t="shared" si="427"/>
        <v/>
      </c>
      <c r="PM66" s="510" t="str">
        <f t="shared" si="337"/>
        <v/>
      </c>
      <c r="PN66" s="517">
        <f t="shared" si="338"/>
        <v>0</v>
      </c>
      <c r="PO66" s="510" t="str">
        <f t="shared" si="339"/>
        <v/>
      </c>
      <c r="PP66" s="522" t="str">
        <f t="shared" si="428"/>
        <v/>
      </c>
      <c r="PQ66" s="510" t="str">
        <f t="shared" si="340"/>
        <v/>
      </c>
      <c r="PR66" s="517">
        <f t="shared" si="341"/>
        <v>0</v>
      </c>
      <c r="PS66" s="510" t="str">
        <f t="shared" si="342"/>
        <v/>
      </c>
      <c r="PT66" s="522" t="str">
        <f t="shared" si="429"/>
        <v/>
      </c>
      <c r="PU66" s="510" t="str">
        <f t="shared" si="343"/>
        <v/>
      </c>
      <c r="PV66" s="517">
        <f t="shared" si="344"/>
        <v>0</v>
      </c>
      <c r="PW66" s="510" t="str">
        <f t="shared" si="345"/>
        <v/>
      </c>
      <c r="PX66" s="522" t="str">
        <f t="shared" si="430"/>
        <v/>
      </c>
      <c r="PY66" s="510" t="str">
        <f t="shared" si="346"/>
        <v/>
      </c>
      <c r="PZ66" s="517">
        <f t="shared" si="347"/>
        <v>0</v>
      </c>
      <c r="QA66" s="510" t="str">
        <f t="shared" si="348"/>
        <v/>
      </c>
      <c r="QB66" s="522" t="str">
        <f t="shared" si="431"/>
        <v/>
      </c>
      <c r="QC66" s="510" t="str">
        <f t="shared" si="349"/>
        <v/>
      </c>
      <c r="QD66" s="517">
        <f t="shared" si="350"/>
        <v>0</v>
      </c>
      <c r="QE66" s="510" t="str">
        <f t="shared" si="351"/>
        <v/>
      </c>
      <c r="QF66" s="522" t="str">
        <f t="shared" si="432"/>
        <v/>
      </c>
      <c r="QG66" s="510" t="str">
        <f t="shared" si="352"/>
        <v/>
      </c>
      <c r="QH66" s="517">
        <f t="shared" si="353"/>
        <v>0</v>
      </c>
    </row>
    <row r="67" spans="1:450" s="3" customFormat="1" ht="18" customHeight="1" thickTop="1" thickBot="1" x14ac:dyDescent="0.35">
      <c r="A67" s="344" t="str">
        <f>IF(OR(K67="",ABS(K67)&lt;=J67),"",1)</f>
        <v/>
      </c>
      <c r="B67" s="237" t="str">
        <f>IF(OR(F67="",G67=""),"",1)</f>
        <v/>
      </c>
      <c r="C67" s="307">
        <f t="shared" ref="C67:C106" si="527">IF(AND(H67&lt;&gt;"",H67&gt;=$R$14),ROUNDUP($R$14,0),IF(H67&lt;&gt;"",ROUNDUP(H67,0),0))</f>
        <v>0</v>
      </c>
      <c r="D67" s="307">
        <f t="shared" ref="D67:D106" si="528">IF($I$25="",0,IF(AND(I67&lt;&gt;"",I67&gt;=$R$14),ROUNDUP($R$14,0),IF(I67&lt;&gt;"",ROUNDUP(I67,0),0)))</f>
        <v>0</v>
      </c>
      <c r="E67" s="287" t="str">
        <f>IF(B67="","",SUM(B$27:B$46)+SUM(B$67:B67))</f>
        <v/>
      </c>
      <c r="F67" s="498"/>
      <c r="G67" s="498"/>
      <c r="H67" s="677"/>
      <c r="I67" s="678"/>
      <c r="J67" s="679"/>
      <c r="K67" s="680"/>
      <c r="L67" s="1052" t="str">
        <f>IF('Quadro 2'!G33="","",'Quadro 2'!G33)</f>
        <v/>
      </c>
      <c r="M67" s="1053" t="str">
        <f>IF(J67="","",IF(L67="",ABS(J67)*(1+$R$16),ABS(J67)+L67))</f>
        <v/>
      </c>
      <c r="N67" s="1054" t="str">
        <f t="shared" ref="N67:N106" si="529">IF(OR($P67="",$P67=0),"",IF(AND($I$25&lt;&gt;"",D67&gt;0),C67+D67,IF(AND($R$14="",$H67&gt;=4),4,IF(AND($R$14="",$H67&lt;4),$H67,IF(AND($R$14&lt;&gt;"",$H67&gt;=$R$14),$R$14,IF(AND($R$14&lt;&gt;"",$H67&lt;$R$14),$H67,""))))))</f>
        <v/>
      </c>
      <c r="O67" s="1055"/>
      <c r="P67" s="1056" t="str">
        <f>IF(F67="","",IF($P$9=1,(H67*$Q$6+I67*$Q$9),IF(OR($P$9=2,$P$9=3,$P$9=4),(H67*$Q$9+I67*$Q$6))))</f>
        <v/>
      </c>
      <c r="Q67" s="1057" t="str">
        <f>IF(OR(P67="",P67=0,R67=""),"",R67/P67)</f>
        <v/>
      </c>
      <c r="R67" s="1058" t="str">
        <f>IF(OR($P67="",$P67=0),"",IF($P$9=1,((N67-D67)*$Q$6+D67*$Q$9),IF(OR($P$9=2,$P$9=3,$P$9=4),((N67-D67)*$Q$9+D67*$Q$6),"")))</f>
        <v/>
      </c>
      <c r="S67" s="505" t="str">
        <f>IF(OR(R67="",R67=0),"","Aço")</f>
        <v/>
      </c>
      <c r="T67" s="75" t="str">
        <f t="shared" ref="T67:T106" si="530">IF(OR(R67="",M67="",$AU$7="",$AU$7&lt;=0),"",IF($N$17="",ROUND((61.7*100000*((R67*$BE$10)^1.85/($R$18^1.85*($AU$7*$BE$11/$AT$21))))^(1/4.87),1),ROUND(((4^11*$R$18^4*((R67/(60/$BE$10))*0.001)^7)/(PI()^7*($AU$7*$BE$11/$AT$21)^4))^(1/19)*1000,1)))</f>
        <v/>
      </c>
      <c r="U67" s="940"/>
      <c r="V67" s="217" t="str">
        <f>IF($N67="","",IF($U67&lt;&gt;"",$U67,IF(AND($P$9=1,($H67+$I67)&gt;=4),80.9,IF(AND($P$9=1,($H67+$I67)=3),68.9,IF(AND($P$9=1,($H67+$I67)=2),53.1,IF(AND($P$9=1,($H67+$I67)=1),36,""))))))</f>
        <v/>
      </c>
      <c r="W67" s="217" t="str">
        <f>IF($N67="","",IF($U67&lt;&gt;"",$U67,IF(AND(OR($P$9=2,$P$9=3),($H67+$I67)&gt;=4),105.3,IF(AND(OR($P$9=2,$P$9=3),($H67+$I67)=3),80.9,IF(AND(OR($P$9=2,$P$9=3),($H67+$I67)=2),68.9,IF(AND(OR($P$9=2,$P$9=3),($H67+$I67)=1),53.1,""))))))</f>
        <v/>
      </c>
      <c r="X67" s="217" t="str">
        <f>IF($N67="","",IF($U67&lt;&gt;"",$U67,IF(AND($P$9=4,$K67&lt;&gt;""),80.9,IF(AND($P$9=4,OR($K67="",$K67=0),($H67+$I67)&gt;=3),80.9,IF(AND($P$9=4,OR($K67="",$K67=0),($H67+$I67)=2),68.9,IF(AND($P$9=4,OR($K67="",$K67=0),($H67+$I67)=1),53.1,""))))))</f>
        <v/>
      </c>
      <c r="Y67" s="506" t="str">
        <f>IF(OR(N67="",N67=0),"",IF(MAX(V67,W67,X67)&gt;'Quadro 1'!$G$23,'Quadro 1'!$G$23,IF(V67&lt;'Quadro 1'!$G$12,'Quadro 1'!$G$12,MIN(Z67,AA67))))</f>
        <v/>
      </c>
      <c r="Z67" s="507">
        <f>IF(MAX(V67,W67,X67)&lt;='Quadro 1'!$G$12,'Quadro 1'!$G$12,IF(MAX(V67,W67,X67)&lt;='Quadro 1'!$G$13,'Quadro 1'!$G$13,IF(MAX(V67,W67,X67)&lt;='Quadro 1'!$G$14,'Quadro 1'!$G$14,IF(MAX(V67,W67,X67)&lt;='Quadro 1'!$G$15,'Quadro 1'!$G$15,IF(MAX(V67,W67,X67)&lt;='Quadro 1'!$G$16,'Quadro 1'!$G$16,IF(MAX(V67,W67,X67)&lt;='Quadro 1'!$G$17,'Quadro 1'!$G$17,""))))))</f>
        <v>27.3</v>
      </c>
      <c r="AA67" s="508">
        <f>IF(MAX(V67,W67,X67)&lt;='Quadro 1'!$G$18,'Quadro 1'!$G$18,IF(MAX(V67,W67,X67)&lt;='Quadro 1'!$G$19,'Quadro 1'!$G$19,IF(MAX(V67,W67,X67)&lt;='Quadro 1'!$G$20,'Quadro 1'!$G$20,IF(MAX(V67,W67,X67)&lt;='Quadro 1'!$G$21,'Quadro 1'!$G$21,IF(MAX(V67,W67,X67)&lt;='Quadro 1'!$G$22,'Quadro 1'!$G$22,IF(MAX(V67,W67,X67)&lt;='Quadro 1'!$G$23,'Quadro 1'!$G$23,'Quadro 1'!$G$23))))))</f>
        <v>105.3</v>
      </c>
      <c r="AB67" s="509" t="str">
        <f>IF(Y67="","",LOOKUP(Y67,'Quadro 1'!$G$9:$G$23,'Quadro 1'!$H$9:$H$23))</f>
        <v/>
      </c>
      <c r="AC67" s="1170" t="str">
        <f>IF(Y67="","",LOOKUP(Y67,'Quadro 1'!$G$9:$G$23,'Quadro 1'!$D$9:$D$23))</f>
        <v/>
      </c>
      <c r="AD67" s="1171" t="str">
        <f>IF(Y67="","",LOOKUP(Y67,'Quadro 1'!$G$9:$G$23,'Quadro 1'!$E$9:$E$23))</f>
        <v/>
      </c>
      <c r="AE67" s="1059" t="str">
        <f t="shared" ref="AE67:AE106" si="531">IF($G67="","",IF(BG47="",AV47,BG47))</f>
        <v/>
      </c>
      <c r="AF67" s="1061" t="str">
        <f t="shared" ref="AF67:AF106" si="532">IF(OR($G67="",$Y67=""),"",IF(AND(BI47=0,BC67&lt;&gt;""),(BC67-K67*$AT$21/$BE$11),IF(BI47=0,"",BI47)))</f>
        <v/>
      </c>
      <c r="AG67" s="1062" t="str">
        <f t="shared" ref="AG67:AG106" si="533">IF(OR($R$18="",R67="",AN67="",Y67=""),"",IF($N$17="",$AT$21*(1/$BE$11)*61.7*100000*((R67*$BE$10)^1.85/($R$18^1.85*Y67^4.87)),$AT$21*(1/$BE$11)*((4*$R$18*((AN67^7)/(Y67/1000))^(1/4))/(Y67/1000))))</f>
        <v/>
      </c>
      <c r="AH67" s="1063" t="str">
        <f>IF(OR(M67="",AG67=""),"",ABS(M67*AG67))</f>
        <v/>
      </c>
      <c r="AI67" s="1063" t="str">
        <f>IF(OR(K67="",K67=0),"",$K67*$AT$21*(1/$BE$11))</f>
        <v/>
      </c>
      <c r="AJ67" s="1055" t="str">
        <f t="shared" ref="AJ67:AJ106" si="534">IF(OR(AH67="",AH67=0),"",AH67+$K67*$AT$21*(1/$BE$11))</f>
        <v/>
      </c>
      <c r="AK67" s="1064" t="str">
        <f>IF($GZ174="","",$GZ174)</f>
        <v/>
      </c>
      <c r="AL67" s="1190" t="str">
        <f>IF(AK67="","",IF(GQ174=0,"Não aplicável",IF(AK67&lt;$AM$25,"Conforme","Redimensionar")))</f>
        <v/>
      </c>
      <c r="AM67" s="1191"/>
      <c r="AN67" s="1065" t="str">
        <f t="shared" ref="AN67:AN106" si="535">IF(OR(R67="",Y67=""),"",((R67/(60/$BE$10))/1000)/((PI()*(Y67/1000)^2)/4))</f>
        <v/>
      </c>
      <c r="AO67" s="1192" t="str">
        <f t="shared" ref="AO67:AO106" si="536">IF(AN67="","",IF(AND($AN67&gt;$AU$25,$AN67&lt;=$AW$25),"Conforme","Redimensionar"))</f>
        <v/>
      </c>
      <c r="AP67" s="1192"/>
      <c r="AQ67" s="1193"/>
      <c r="AR67" s="901"/>
      <c r="AS67" s="2"/>
      <c r="AT67" s="601">
        <f t="shared" si="470"/>
        <v>0</v>
      </c>
      <c r="AU67" s="243" t="str">
        <f t="shared" si="356"/>
        <v/>
      </c>
      <c r="AV67" s="92" t="str">
        <f t="shared" si="475"/>
        <v/>
      </c>
      <c r="AW67" s="92" t="str">
        <f t="shared" si="476"/>
        <v/>
      </c>
      <c r="AX67" s="92" t="str">
        <f t="shared" si="477"/>
        <v/>
      </c>
      <c r="AY67" s="532" t="str">
        <f t="shared" si="478"/>
        <v/>
      </c>
      <c r="AZ67" s="532" t="str">
        <f t="shared" si="479"/>
        <v/>
      </c>
      <c r="BA67" s="510" t="str">
        <f t="shared" si="480"/>
        <v/>
      </c>
      <c r="BB67" s="88" t="str">
        <f t="shared" si="440"/>
        <v/>
      </c>
      <c r="BC67" s="1060" t="str">
        <f t="shared" ref="BC67:BC106" si="537">IF(OR($G67="",$Y67=""),"",IF(AND(BH47="",AE67&lt;&gt;"",AH67&lt;&gt;""),(AE67-AH67),BH47))</f>
        <v/>
      </c>
      <c r="BD67" s="595" t="str">
        <f t="shared" si="441"/>
        <v/>
      </c>
      <c r="BE67" s="595" t="str">
        <f t="shared" si="442"/>
        <v/>
      </c>
      <c r="BF67" s="74" t="str">
        <f t="shared" si="443"/>
        <v/>
      </c>
      <c r="BG67" s="87" t="str">
        <f t="shared" si="433"/>
        <v/>
      </c>
      <c r="BH67" s="88" t="str">
        <f t="shared" si="481"/>
        <v/>
      </c>
      <c r="BI67" s="89">
        <f t="shared" si="482"/>
        <v>0</v>
      </c>
      <c r="BJ67" s="510" t="str">
        <f t="shared" si="357"/>
        <v/>
      </c>
      <c r="BK67" s="532">
        <f t="shared" si="483"/>
        <v>0</v>
      </c>
      <c r="BL67" s="91">
        <f t="shared" si="108"/>
        <v>0</v>
      </c>
      <c r="BM67" s="91" t="str">
        <f t="shared" si="31"/>
        <v/>
      </c>
      <c r="BN67" s="91" t="str">
        <f t="shared" si="32"/>
        <v/>
      </c>
      <c r="BO67" s="91" t="str">
        <f t="shared" si="33"/>
        <v/>
      </c>
      <c r="BP67" s="91" t="str">
        <f t="shared" si="34"/>
        <v/>
      </c>
      <c r="BQ67" s="91" t="str">
        <f t="shared" si="35"/>
        <v/>
      </c>
      <c r="BR67" s="91" t="str">
        <f t="shared" si="36"/>
        <v/>
      </c>
      <c r="BS67" s="91" t="str">
        <f t="shared" si="37"/>
        <v/>
      </c>
      <c r="BT67" s="91" t="str">
        <f t="shared" si="38"/>
        <v/>
      </c>
      <c r="BU67" s="91" t="str">
        <f t="shared" si="39"/>
        <v/>
      </c>
      <c r="BV67" s="91" t="str">
        <f t="shared" si="40"/>
        <v/>
      </c>
      <c r="BW67" s="91" t="str">
        <f t="shared" si="41"/>
        <v/>
      </c>
      <c r="BX67" s="91" t="str">
        <f t="shared" si="42"/>
        <v/>
      </c>
      <c r="BY67" s="91" t="str">
        <f t="shared" si="43"/>
        <v/>
      </c>
      <c r="BZ67" s="91" t="str">
        <f t="shared" si="44"/>
        <v/>
      </c>
      <c r="CA67" s="91" t="str">
        <f t="shared" si="45"/>
        <v/>
      </c>
      <c r="CB67" s="91" t="str">
        <f t="shared" si="46"/>
        <v/>
      </c>
      <c r="CC67" s="91" t="str">
        <f t="shared" si="47"/>
        <v/>
      </c>
      <c r="CD67" s="91" t="str">
        <f t="shared" si="48"/>
        <v/>
      </c>
      <c r="CE67" s="91" t="str">
        <f t="shared" si="49"/>
        <v/>
      </c>
      <c r="CF67" s="91" t="str">
        <f t="shared" si="484"/>
        <v/>
      </c>
      <c r="CG67" s="91" t="str">
        <f t="shared" si="109"/>
        <v/>
      </c>
      <c r="CH67" s="91" t="str">
        <f t="shared" si="110"/>
        <v/>
      </c>
      <c r="CI67" s="91" t="str">
        <f t="shared" si="111"/>
        <v/>
      </c>
      <c r="CJ67" s="91" t="str">
        <f t="shared" si="112"/>
        <v/>
      </c>
      <c r="CK67" s="91" t="str">
        <f t="shared" si="113"/>
        <v/>
      </c>
      <c r="CL67" s="91" t="str">
        <f t="shared" si="114"/>
        <v/>
      </c>
      <c r="CM67" s="91" t="str">
        <f t="shared" si="115"/>
        <v/>
      </c>
      <c r="CN67" s="91" t="str">
        <f t="shared" si="116"/>
        <v/>
      </c>
      <c r="CO67" s="91" t="str">
        <f t="shared" si="117"/>
        <v/>
      </c>
      <c r="CP67" s="91" t="str">
        <f t="shared" si="118"/>
        <v/>
      </c>
      <c r="CQ67" s="91" t="str">
        <f t="shared" si="119"/>
        <v/>
      </c>
      <c r="CR67" s="91" t="str">
        <f t="shared" si="120"/>
        <v/>
      </c>
      <c r="CS67" s="91" t="str">
        <f t="shared" si="121"/>
        <v/>
      </c>
      <c r="CT67" s="91" t="str">
        <f t="shared" si="122"/>
        <v/>
      </c>
      <c r="CU67" s="91" t="str">
        <f t="shared" si="123"/>
        <v/>
      </c>
      <c r="CV67" s="91" t="str">
        <f t="shared" si="124"/>
        <v/>
      </c>
      <c r="CW67" s="91" t="str">
        <f t="shared" si="125"/>
        <v/>
      </c>
      <c r="CX67" s="91" t="str">
        <f t="shared" si="126"/>
        <v/>
      </c>
      <c r="CY67" s="91" t="str">
        <f t="shared" si="127"/>
        <v/>
      </c>
      <c r="CZ67" s="91" t="str">
        <f t="shared" si="128"/>
        <v/>
      </c>
      <c r="DA67" s="91" t="str">
        <f t="shared" si="129"/>
        <v/>
      </c>
      <c r="DB67" s="91" t="str">
        <f t="shared" si="130"/>
        <v/>
      </c>
      <c r="DC67" s="91" t="str">
        <f t="shared" si="131"/>
        <v/>
      </c>
      <c r="DD67" s="91" t="str">
        <f t="shared" si="132"/>
        <v/>
      </c>
      <c r="DE67" s="91" t="str">
        <f t="shared" si="133"/>
        <v/>
      </c>
      <c r="DF67" s="91" t="str">
        <f t="shared" si="134"/>
        <v/>
      </c>
      <c r="DG67" s="91" t="str">
        <f t="shared" si="135"/>
        <v/>
      </c>
      <c r="DH67" s="91" t="str">
        <f t="shared" si="136"/>
        <v/>
      </c>
      <c r="DI67" s="91" t="str">
        <f t="shared" si="137"/>
        <v/>
      </c>
      <c r="DJ67" s="91" t="str">
        <f t="shared" si="138"/>
        <v/>
      </c>
      <c r="DK67" s="91" t="str">
        <f t="shared" si="139"/>
        <v/>
      </c>
      <c r="DL67" s="91" t="str">
        <f t="shared" si="140"/>
        <v/>
      </c>
      <c r="DM67" s="91" t="str">
        <f t="shared" si="141"/>
        <v/>
      </c>
      <c r="DN67" s="91" t="str">
        <f t="shared" si="142"/>
        <v/>
      </c>
      <c r="DO67" s="91" t="str">
        <f t="shared" si="143"/>
        <v/>
      </c>
      <c r="DP67" s="91" t="str">
        <f t="shared" si="144"/>
        <v/>
      </c>
      <c r="DQ67" s="91" t="str">
        <f t="shared" si="145"/>
        <v/>
      </c>
      <c r="DR67" s="91" t="str">
        <f t="shared" si="146"/>
        <v/>
      </c>
      <c r="DS67" s="91" t="str">
        <f t="shared" si="147"/>
        <v/>
      </c>
      <c r="DT67" s="91" t="str">
        <f t="shared" si="148"/>
        <v/>
      </c>
      <c r="DU67" s="236" t="str">
        <f t="shared" si="471"/>
        <v/>
      </c>
      <c r="DV67" s="660" t="str">
        <f t="shared" si="472"/>
        <v>0</v>
      </c>
      <c r="DW67" s="659">
        <f t="shared" si="151"/>
        <v>0</v>
      </c>
      <c r="DX67" s="663" t="str">
        <f t="shared" si="473"/>
        <v>NA</v>
      </c>
      <c r="DY67" s="236" t="str">
        <f t="shared" si="359"/>
        <v/>
      </c>
      <c r="DZ67" s="236" t="str">
        <f t="shared" si="360"/>
        <v/>
      </c>
      <c r="EA67" s="659" t="str">
        <f t="shared" si="467"/>
        <v/>
      </c>
      <c r="EB67" s="594">
        <v>41</v>
      </c>
      <c r="EC67" s="816" t="str">
        <f t="shared" si="361"/>
        <v/>
      </c>
      <c r="ED67" s="817" t="str">
        <f t="shared" si="362"/>
        <v/>
      </c>
      <c r="EE67" s="818" t="str">
        <f t="shared" si="153"/>
        <v/>
      </c>
      <c r="EF67" s="819" t="str">
        <f t="shared" si="485"/>
        <v/>
      </c>
      <c r="EG67" s="595" t="str">
        <f t="shared" si="154"/>
        <v/>
      </c>
      <c r="EH67" s="595" t="str">
        <f t="shared" si="155"/>
        <v/>
      </c>
      <c r="EI67" s="651" t="str">
        <f t="shared" si="363"/>
        <v/>
      </c>
      <c r="EJ67" s="528" t="str">
        <f t="shared" si="156"/>
        <v/>
      </c>
      <c r="EK67" s="236" t="str">
        <f t="shared" si="364"/>
        <v/>
      </c>
      <c r="EL67" s="528" t="str">
        <f t="shared" si="157"/>
        <v/>
      </c>
      <c r="EM67" s="771" t="str">
        <f t="shared" si="444"/>
        <v/>
      </c>
      <c r="EN67" s="90" t="str">
        <f t="shared" si="445"/>
        <v/>
      </c>
      <c r="EO67" s="90" t="str">
        <f t="shared" si="446"/>
        <v/>
      </c>
      <c r="EP67" s="90" t="str">
        <f t="shared" si="447"/>
        <v/>
      </c>
      <c r="EQ67" s="90" t="str">
        <f t="shared" si="448"/>
        <v/>
      </c>
      <c r="ER67" s="90" t="str">
        <f t="shared" si="449"/>
        <v/>
      </c>
      <c r="ES67" s="90" t="str">
        <f t="shared" si="450"/>
        <v/>
      </c>
      <c r="ET67" s="90" t="str">
        <f t="shared" si="451"/>
        <v/>
      </c>
      <c r="EU67" s="90" t="str">
        <f t="shared" si="452"/>
        <v/>
      </c>
      <c r="EV67" s="90" t="str">
        <f t="shared" si="453"/>
        <v/>
      </c>
      <c r="EW67" s="90" t="str">
        <f t="shared" si="454"/>
        <v/>
      </c>
      <c r="EX67" s="90" t="str">
        <f t="shared" si="455"/>
        <v/>
      </c>
      <c r="EY67" s="90" t="str">
        <f t="shared" si="456"/>
        <v/>
      </c>
      <c r="EZ67" s="90" t="str">
        <f t="shared" si="457"/>
        <v/>
      </c>
      <c r="FA67" s="90" t="str">
        <f t="shared" si="458"/>
        <v/>
      </c>
      <c r="FB67" s="90" t="str">
        <f t="shared" si="459"/>
        <v/>
      </c>
      <c r="FC67" s="90" t="str">
        <f t="shared" si="460"/>
        <v/>
      </c>
      <c r="FD67" s="90" t="str">
        <f t="shared" si="461"/>
        <v/>
      </c>
      <c r="FE67" s="90" t="str">
        <f t="shared" si="462"/>
        <v/>
      </c>
      <c r="FF67" s="90" t="str">
        <f t="shared" si="463"/>
        <v/>
      </c>
      <c r="FG67" s="90" t="str">
        <f t="shared" si="486"/>
        <v/>
      </c>
      <c r="FH67" s="90" t="str">
        <f t="shared" si="487"/>
        <v/>
      </c>
      <c r="FI67" s="90" t="str">
        <f t="shared" si="488"/>
        <v/>
      </c>
      <c r="FJ67" s="90" t="str">
        <f t="shared" si="489"/>
        <v/>
      </c>
      <c r="FK67" s="90" t="str">
        <f t="shared" si="490"/>
        <v/>
      </c>
      <c r="FL67" s="90" t="str">
        <f t="shared" si="491"/>
        <v/>
      </c>
      <c r="FM67" s="90" t="str">
        <f t="shared" si="492"/>
        <v/>
      </c>
      <c r="FN67" s="90" t="str">
        <f t="shared" si="493"/>
        <v/>
      </c>
      <c r="FO67" s="90" t="str">
        <f t="shared" si="494"/>
        <v/>
      </c>
      <c r="FP67" s="90" t="str">
        <f t="shared" si="495"/>
        <v/>
      </c>
      <c r="FQ67" s="90" t="str">
        <f t="shared" si="496"/>
        <v/>
      </c>
      <c r="FR67" s="90" t="str">
        <f t="shared" si="497"/>
        <v/>
      </c>
      <c r="FS67" s="90" t="str">
        <f t="shared" si="498"/>
        <v/>
      </c>
      <c r="FT67" s="90" t="str">
        <f t="shared" si="499"/>
        <v/>
      </c>
      <c r="FU67" s="90" t="str">
        <f t="shared" si="500"/>
        <v/>
      </c>
      <c r="FV67" s="90" t="str">
        <f t="shared" si="501"/>
        <v/>
      </c>
      <c r="FW67" s="90" t="str">
        <f t="shared" si="502"/>
        <v/>
      </c>
      <c r="FX67" s="90" t="str">
        <f t="shared" si="503"/>
        <v/>
      </c>
      <c r="FY67" s="90" t="str">
        <f t="shared" si="504"/>
        <v/>
      </c>
      <c r="FZ67" s="90" t="str">
        <f t="shared" si="505"/>
        <v/>
      </c>
      <c r="GA67" s="90" t="str">
        <f t="shared" si="506"/>
        <v/>
      </c>
      <c r="GB67" s="90" t="str">
        <f t="shared" si="507"/>
        <v/>
      </c>
      <c r="GC67" s="90" t="str">
        <f t="shared" si="508"/>
        <v/>
      </c>
      <c r="GD67" s="90" t="str">
        <f t="shared" si="509"/>
        <v/>
      </c>
      <c r="GE67" s="90" t="str">
        <f t="shared" si="510"/>
        <v/>
      </c>
      <c r="GF67" s="90" t="str">
        <f t="shared" si="511"/>
        <v/>
      </c>
      <c r="GG67" s="90" t="str">
        <f t="shared" si="512"/>
        <v/>
      </c>
      <c r="GH67" s="90" t="str">
        <f t="shared" si="513"/>
        <v/>
      </c>
      <c r="GI67" s="90" t="str">
        <f t="shared" si="514"/>
        <v/>
      </c>
      <c r="GJ67" s="90" t="str">
        <f t="shared" si="515"/>
        <v/>
      </c>
      <c r="GK67" s="90" t="str">
        <f t="shared" si="516"/>
        <v/>
      </c>
      <c r="GL67" s="90" t="str">
        <f t="shared" si="517"/>
        <v/>
      </c>
      <c r="GM67" s="90" t="str">
        <f t="shared" si="518"/>
        <v/>
      </c>
      <c r="GN67" s="90" t="str">
        <f t="shared" si="519"/>
        <v/>
      </c>
      <c r="GO67" s="90" t="str">
        <f t="shared" si="520"/>
        <v/>
      </c>
      <c r="GP67" s="90" t="str">
        <f t="shared" si="521"/>
        <v/>
      </c>
      <c r="GQ67" s="90" t="str">
        <f t="shared" si="522"/>
        <v/>
      </c>
      <c r="GR67" s="90" t="str">
        <f t="shared" si="523"/>
        <v/>
      </c>
      <c r="GS67" s="90" t="str">
        <f t="shared" si="524"/>
        <v/>
      </c>
      <c r="GT67" s="90" t="str">
        <f t="shared" si="525"/>
        <v/>
      </c>
      <c r="GU67" s="594">
        <v>41</v>
      </c>
      <c r="GV67" s="137" t="str">
        <f t="shared" si="435"/>
        <v/>
      </c>
      <c r="GW67" s="138" t="str">
        <f t="shared" si="436"/>
        <v/>
      </c>
      <c r="GX67" s="81" t="str">
        <f t="shared" si="438"/>
        <v/>
      </c>
      <c r="GY67" s="138" t="str">
        <f t="shared" si="439"/>
        <v/>
      </c>
      <c r="GZ67" s="15">
        <f t="shared" si="369"/>
        <v>0</v>
      </c>
      <c r="HA67" s="81" t="str">
        <f t="shared" si="370"/>
        <v/>
      </c>
      <c r="HB67" s="127" t="str">
        <f t="shared" si="437"/>
        <v/>
      </c>
      <c r="HC67" s="15">
        <f t="shared" si="178"/>
        <v>0</v>
      </c>
      <c r="HD67" s="582">
        <f t="shared" si="468"/>
        <v>0</v>
      </c>
      <c r="HE67" s="580">
        <f t="shared" si="474"/>
        <v>0</v>
      </c>
      <c r="HF67" s="567">
        <f t="shared" si="469"/>
        <v>0</v>
      </c>
      <c r="HG67" s="16">
        <f t="shared" si="179"/>
        <v>0</v>
      </c>
      <c r="HH67" s="17" t="str">
        <f t="shared" si="372"/>
        <v/>
      </c>
      <c r="HI67" s="510" t="str">
        <f t="shared" si="373"/>
        <v/>
      </c>
      <c r="HJ67" s="517">
        <f t="shared" si="374"/>
        <v>0</v>
      </c>
      <c r="HK67" s="510" t="str">
        <f t="shared" si="180"/>
        <v/>
      </c>
      <c r="HL67" s="522" t="str">
        <f t="shared" si="375"/>
        <v/>
      </c>
      <c r="HM67" s="510" t="str">
        <f t="shared" si="181"/>
        <v/>
      </c>
      <c r="HN67" s="517">
        <f t="shared" si="182"/>
        <v>0</v>
      </c>
      <c r="HO67" s="510" t="str">
        <f t="shared" si="183"/>
        <v/>
      </c>
      <c r="HP67" s="522" t="str">
        <f t="shared" si="376"/>
        <v/>
      </c>
      <c r="HQ67" s="510" t="str">
        <f t="shared" si="184"/>
        <v/>
      </c>
      <c r="HR67" s="517">
        <f t="shared" si="185"/>
        <v>0</v>
      </c>
      <c r="HS67" s="510" t="str">
        <f t="shared" si="186"/>
        <v/>
      </c>
      <c r="HT67" s="522" t="str">
        <f t="shared" si="377"/>
        <v/>
      </c>
      <c r="HU67" s="510" t="str">
        <f t="shared" si="187"/>
        <v/>
      </c>
      <c r="HV67" s="517">
        <f t="shared" si="188"/>
        <v>0</v>
      </c>
      <c r="HW67" s="510" t="str">
        <f t="shared" si="189"/>
        <v/>
      </c>
      <c r="HX67" s="522" t="str">
        <f t="shared" si="378"/>
        <v/>
      </c>
      <c r="HY67" s="510" t="str">
        <f t="shared" si="190"/>
        <v/>
      </c>
      <c r="HZ67" s="517">
        <f t="shared" si="191"/>
        <v>0</v>
      </c>
      <c r="IA67" s="510" t="str">
        <f t="shared" si="192"/>
        <v/>
      </c>
      <c r="IB67" s="522" t="str">
        <f t="shared" si="379"/>
        <v/>
      </c>
      <c r="IC67" s="510" t="str">
        <f t="shared" si="193"/>
        <v/>
      </c>
      <c r="ID67" s="517">
        <f t="shared" si="194"/>
        <v>0</v>
      </c>
      <c r="IE67" s="510" t="str">
        <f t="shared" si="195"/>
        <v/>
      </c>
      <c r="IF67" s="522" t="str">
        <f t="shared" si="380"/>
        <v/>
      </c>
      <c r="IG67" s="510" t="str">
        <f t="shared" si="196"/>
        <v/>
      </c>
      <c r="IH67" s="517">
        <f t="shared" si="197"/>
        <v>0</v>
      </c>
      <c r="II67" s="510" t="str">
        <f t="shared" si="198"/>
        <v/>
      </c>
      <c r="IJ67" s="522" t="str">
        <f t="shared" si="381"/>
        <v/>
      </c>
      <c r="IK67" s="510" t="str">
        <f t="shared" si="199"/>
        <v/>
      </c>
      <c r="IL67" s="517">
        <f t="shared" si="200"/>
        <v>0</v>
      </c>
      <c r="IM67" s="510" t="str">
        <f t="shared" si="201"/>
        <v/>
      </c>
      <c r="IN67" s="522" t="str">
        <f t="shared" si="382"/>
        <v/>
      </c>
      <c r="IO67" s="510" t="str">
        <f t="shared" si="202"/>
        <v/>
      </c>
      <c r="IP67" s="517">
        <f t="shared" si="203"/>
        <v>0</v>
      </c>
      <c r="IQ67" s="510" t="str">
        <f t="shared" si="204"/>
        <v/>
      </c>
      <c r="IR67" s="522" t="str">
        <f t="shared" si="383"/>
        <v/>
      </c>
      <c r="IS67" s="510" t="str">
        <f t="shared" si="205"/>
        <v/>
      </c>
      <c r="IT67" s="517">
        <f t="shared" si="206"/>
        <v>0</v>
      </c>
      <c r="IU67" s="510" t="str">
        <f t="shared" si="207"/>
        <v/>
      </c>
      <c r="IV67" s="522" t="str">
        <f t="shared" si="384"/>
        <v/>
      </c>
      <c r="IW67" s="510" t="str">
        <f t="shared" si="208"/>
        <v/>
      </c>
      <c r="IX67" s="517">
        <f t="shared" si="209"/>
        <v>0</v>
      </c>
      <c r="IY67" s="510" t="str">
        <f t="shared" si="210"/>
        <v/>
      </c>
      <c r="IZ67" s="522" t="str">
        <f t="shared" si="385"/>
        <v/>
      </c>
      <c r="JA67" s="510" t="str">
        <f t="shared" si="211"/>
        <v/>
      </c>
      <c r="JB67" s="517">
        <f t="shared" si="212"/>
        <v>0</v>
      </c>
      <c r="JC67" s="510" t="str">
        <f t="shared" si="213"/>
        <v/>
      </c>
      <c r="JD67" s="522" t="str">
        <f t="shared" si="386"/>
        <v/>
      </c>
      <c r="JE67" s="510" t="str">
        <f t="shared" si="214"/>
        <v/>
      </c>
      <c r="JF67" s="517">
        <f t="shared" si="215"/>
        <v>0</v>
      </c>
      <c r="JG67" s="510" t="str">
        <f t="shared" si="216"/>
        <v/>
      </c>
      <c r="JH67" s="522" t="str">
        <f t="shared" si="387"/>
        <v/>
      </c>
      <c r="JI67" s="510" t="str">
        <f t="shared" si="217"/>
        <v/>
      </c>
      <c r="JJ67" s="517">
        <f t="shared" si="218"/>
        <v>0</v>
      </c>
      <c r="JK67" s="510" t="str">
        <f t="shared" si="219"/>
        <v/>
      </c>
      <c r="JL67" s="522" t="str">
        <f t="shared" si="388"/>
        <v/>
      </c>
      <c r="JM67" s="510" t="str">
        <f t="shared" si="220"/>
        <v/>
      </c>
      <c r="JN67" s="517">
        <f t="shared" si="221"/>
        <v>0</v>
      </c>
      <c r="JO67" s="510" t="str">
        <f t="shared" si="222"/>
        <v/>
      </c>
      <c r="JP67" s="522" t="str">
        <f t="shared" si="389"/>
        <v/>
      </c>
      <c r="JQ67" s="510" t="str">
        <f t="shared" si="223"/>
        <v/>
      </c>
      <c r="JR67" s="517">
        <f t="shared" si="224"/>
        <v>0</v>
      </c>
      <c r="JS67" s="510" t="str">
        <f t="shared" si="225"/>
        <v/>
      </c>
      <c r="JT67" s="522" t="str">
        <f t="shared" si="390"/>
        <v/>
      </c>
      <c r="JU67" s="510" t="str">
        <f t="shared" si="226"/>
        <v/>
      </c>
      <c r="JV67" s="517">
        <f t="shared" si="227"/>
        <v>0</v>
      </c>
      <c r="JW67" s="510" t="str">
        <f t="shared" si="228"/>
        <v/>
      </c>
      <c r="JX67" s="522" t="str">
        <f t="shared" si="391"/>
        <v/>
      </c>
      <c r="JY67" s="510" t="str">
        <f t="shared" si="229"/>
        <v/>
      </c>
      <c r="JZ67" s="517">
        <f t="shared" si="230"/>
        <v>0</v>
      </c>
      <c r="KA67" s="510" t="str">
        <f t="shared" si="231"/>
        <v/>
      </c>
      <c r="KB67" s="522" t="str">
        <f t="shared" si="392"/>
        <v/>
      </c>
      <c r="KC67" s="510" t="str">
        <f t="shared" si="232"/>
        <v/>
      </c>
      <c r="KD67" s="517">
        <f t="shared" si="233"/>
        <v>0</v>
      </c>
      <c r="KE67" s="510" t="str">
        <f t="shared" si="234"/>
        <v/>
      </c>
      <c r="KF67" s="522" t="str">
        <f t="shared" si="393"/>
        <v/>
      </c>
      <c r="KG67" s="510" t="str">
        <f t="shared" si="235"/>
        <v/>
      </c>
      <c r="KH67" s="517">
        <f t="shared" si="236"/>
        <v>0</v>
      </c>
      <c r="KI67" s="510" t="str">
        <f t="shared" si="237"/>
        <v/>
      </c>
      <c r="KJ67" s="522" t="str">
        <f t="shared" si="394"/>
        <v/>
      </c>
      <c r="KK67" s="510" t="str">
        <f t="shared" si="238"/>
        <v/>
      </c>
      <c r="KL67" s="517">
        <f t="shared" si="239"/>
        <v>0</v>
      </c>
      <c r="KM67" s="510" t="str">
        <f t="shared" si="240"/>
        <v/>
      </c>
      <c r="KN67" s="522" t="str">
        <f t="shared" si="395"/>
        <v/>
      </c>
      <c r="KO67" s="510" t="str">
        <f t="shared" si="241"/>
        <v/>
      </c>
      <c r="KP67" s="517">
        <f t="shared" si="242"/>
        <v>0</v>
      </c>
      <c r="KQ67" s="510" t="str">
        <f t="shared" si="243"/>
        <v/>
      </c>
      <c r="KR67" s="522" t="str">
        <f t="shared" si="396"/>
        <v/>
      </c>
      <c r="KS67" s="510" t="str">
        <f t="shared" si="244"/>
        <v/>
      </c>
      <c r="KT67" s="517">
        <f t="shared" si="245"/>
        <v>0</v>
      </c>
      <c r="KU67" s="510" t="str">
        <f t="shared" si="246"/>
        <v/>
      </c>
      <c r="KV67" s="522" t="str">
        <f t="shared" si="397"/>
        <v/>
      </c>
      <c r="KW67" s="510" t="str">
        <f t="shared" si="247"/>
        <v/>
      </c>
      <c r="KX67" s="517">
        <f t="shared" si="248"/>
        <v>0</v>
      </c>
      <c r="KY67" s="510" t="str">
        <f t="shared" si="249"/>
        <v/>
      </c>
      <c r="KZ67" s="522" t="str">
        <f t="shared" si="398"/>
        <v/>
      </c>
      <c r="LA67" s="510" t="str">
        <f t="shared" si="250"/>
        <v/>
      </c>
      <c r="LB67" s="517">
        <f t="shared" si="251"/>
        <v>0</v>
      </c>
      <c r="LC67" s="510" t="str">
        <f t="shared" si="252"/>
        <v/>
      </c>
      <c r="LD67" s="522" t="str">
        <f t="shared" si="399"/>
        <v/>
      </c>
      <c r="LE67" s="510" t="str">
        <f t="shared" si="253"/>
        <v/>
      </c>
      <c r="LF67" s="517">
        <f t="shared" si="254"/>
        <v>0</v>
      </c>
      <c r="LG67" s="510" t="str">
        <f t="shared" si="255"/>
        <v/>
      </c>
      <c r="LH67" s="522" t="str">
        <f t="shared" si="400"/>
        <v/>
      </c>
      <c r="LI67" s="510" t="str">
        <f t="shared" si="256"/>
        <v/>
      </c>
      <c r="LJ67" s="517">
        <f t="shared" si="257"/>
        <v>0</v>
      </c>
      <c r="LK67" s="510" t="str">
        <f t="shared" si="258"/>
        <v/>
      </c>
      <c r="LL67" s="522" t="str">
        <f t="shared" si="401"/>
        <v/>
      </c>
      <c r="LM67" s="510" t="str">
        <f t="shared" si="259"/>
        <v/>
      </c>
      <c r="LN67" s="517">
        <f t="shared" si="260"/>
        <v>0</v>
      </c>
      <c r="LO67" s="510" t="str">
        <f t="shared" si="261"/>
        <v/>
      </c>
      <c r="LP67" s="522" t="str">
        <f t="shared" si="402"/>
        <v/>
      </c>
      <c r="LQ67" s="510" t="str">
        <f t="shared" si="262"/>
        <v/>
      </c>
      <c r="LR67" s="517">
        <f t="shared" si="263"/>
        <v>0</v>
      </c>
      <c r="LS67" s="510" t="str">
        <f t="shared" si="264"/>
        <v/>
      </c>
      <c r="LT67" s="522" t="str">
        <f t="shared" si="403"/>
        <v/>
      </c>
      <c r="LU67" s="510" t="str">
        <f t="shared" si="265"/>
        <v/>
      </c>
      <c r="LV67" s="517">
        <f t="shared" si="266"/>
        <v>0</v>
      </c>
      <c r="LW67" s="510" t="str">
        <f t="shared" si="267"/>
        <v/>
      </c>
      <c r="LX67" s="522" t="str">
        <f t="shared" si="404"/>
        <v/>
      </c>
      <c r="LY67" s="510" t="str">
        <f t="shared" si="268"/>
        <v/>
      </c>
      <c r="LZ67" s="517">
        <f t="shared" si="269"/>
        <v>0</v>
      </c>
      <c r="MA67" s="510" t="str">
        <f t="shared" si="270"/>
        <v/>
      </c>
      <c r="MB67" s="522" t="str">
        <f t="shared" si="405"/>
        <v/>
      </c>
      <c r="MC67" s="510" t="str">
        <f t="shared" si="271"/>
        <v/>
      </c>
      <c r="MD67" s="517">
        <f t="shared" si="272"/>
        <v>0</v>
      </c>
      <c r="ME67" s="510" t="str">
        <f t="shared" si="273"/>
        <v/>
      </c>
      <c r="MF67" s="522" t="str">
        <f t="shared" si="406"/>
        <v/>
      </c>
      <c r="MG67" s="510" t="str">
        <f t="shared" si="274"/>
        <v/>
      </c>
      <c r="MH67" s="517">
        <f t="shared" si="275"/>
        <v>0</v>
      </c>
      <c r="MI67" s="510" t="str">
        <f t="shared" si="276"/>
        <v/>
      </c>
      <c r="MJ67" s="522" t="str">
        <f t="shared" si="407"/>
        <v/>
      </c>
      <c r="MK67" s="510" t="str">
        <f t="shared" si="277"/>
        <v/>
      </c>
      <c r="ML67" s="517">
        <f t="shared" si="278"/>
        <v>0</v>
      </c>
      <c r="MM67" s="510" t="str">
        <f t="shared" si="279"/>
        <v/>
      </c>
      <c r="MN67" s="522" t="str">
        <f t="shared" si="408"/>
        <v/>
      </c>
      <c r="MO67" s="510" t="str">
        <f t="shared" si="280"/>
        <v/>
      </c>
      <c r="MP67" s="517">
        <f t="shared" si="281"/>
        <v>0</v>
      </c>
      <c r="MQ67" s="510" t="str">
        <f t="shared" si="282"/>
        <v/>
      </c>
      <c r="MR67" s="522" t="str">
        <f t="shared" si="409"/>
        <v/>
      </c>
      <c r="MS67" s="510" t="str">
        <f t="shared" si="283"/>
        <v/>
      </c>
      <c r="MT67" s="517">
        <f t="shared" si="284"/>
        <v>0</v>
      </c>
      <c r="MU67" s="510" t="str">
        <f t="shared" si="285"/>
        <v/>
      </c>
      <c r="MV67" s="522" t="str">
        <f t="shared" si="410"/>
        <v/>
      </c>
      <c r="MW67" s="510" t="str">
        <f t="shared" si="286"/>
        <v/>
      </c>
      <c r="MX67" s="517">
        <f t="shared" si="287"/>
        <v>0</v>
      </c>
      <c r="MY67" s="510" t="str">
        <f t="shared" si="288"/>
        <v/>
      </c>
      <c r="MZ67" s="522" t="str">
        <f t="shared" si="411"/>
        <v/>
      </c>
      <c r="NA67" s="510" t="str">
        <f t="shared" si="289"/>
        <v/>
      </c>
      <c r="NB67" s="517">
        <f t="shared" si="290"/>
        <v>0</v>
      </c>
      <c r="NC67" s="510" t="str">
        <f t="shared" si="291"/>
        <v/>
      </c>
      <c r="ND67" s="522" t="str">
        <f t="shared" si="412"/>
        <v/>
      </c>
      <c r="NE67" s="510" t="str">
        <f t="shared" si="292"/>
        <v/>
      </c>
      <c r="NF67" s="517">
        <f t="shared" si="293"/>
        <v>0</v>
      </c>
      <c r="NG67" s="510" t="str">
        <f t="shared" si="294"/>
        <v/>
      </c>
      <c r="NH67" s="522" t="str">
        <f t="shared" si="413"/>
        <v/>
      </c>
      <c r="NI67" s="510" t="str">
        <f t="shared" si="295"/>
        <v/>
      </c>
      <c r="NJ67" s="517">
        <f t="shared" si="296"/>
        <v>0</v>
      </c>
      <c r="NK67" s="510" t="str">
        <f t="shared" si="297"/>
        <v/>
      </c>
      <c r="NL67" s="522" t="str">
        <f t="shared" si="414"/>
        <v/>
      </c>
      <c r="NM67" s="510" t="str">
        <f t="shared" si="298"/>
        <v/>
      </c>
      <c r="NN67" s="517">
        <f t="shared" si="299"/>
        <v>0</v>
      </c>
      <c r="NO67" s="510" t="str">
        <f t="shared" si="300"/>
        <v/>
      </c>
      <c r="NP67" s="522" t="str">
        <f t="shared" si="415"/>
        <v/>
      </c>
      <c r="NQ67" s="510" t="str">
        <f t="shared" si="301"/>
        <v/>
      </c>
      <c r="NR67" s="517">
        <f t="shared" si="302"/>
        <v>0</v>
      </c>
      <c r="NS67" s="510" t="str">
        <f t="shared" si="303"/>
        <v/>
      </c>
      <c r="NT67" s="522" t="str">
        <f t="shared" si="416"/>
        <v/>
      </c>
      <c r="NU67" s="510" t="str">
        <f t="shared" si="304"/>
        <v/>
      </c>
      <c r="NV67" s="517">
        <f t="shared" si="305"/>
        <v>0</v>
      </c>
      <c r="NW67" s="510" t="str">
        <f t="shared" si="306"/>
        <v/>
      </c>
      <c r="NX67" s="522" t="str">
        <f t="shared" si="417"/>
        <v/>
      </c>
      <c r="NY67" s="510" t="str">
        <f t="shared" si="307"/>
        <v/>
      </c>
      <c r="NZ67" s="517">
        <f t="shared" si="308"/>
        <v>0</v>
      </c>
      <c r="OA67" s="510" t="str">
        <f t="shared" si="309"/>
        <v/>
      </c>
      <c r="OB67" s="522" t="str">
        <f t="shared" si="418"/>
        <v/>
      </c>
      <c r="OC67" s="510" t="str">
        <f t="shared" si="310"/>
        <v/>
      </c>
      <c r="OD67" s="517">
        <f t="shared" si="311"/>
        <v>0</v>
      </c>
      <c r="OE67" s="510" t="str">
        <f t="shared" si="312"/>
        <v/>
      </c>
      <c r="OF67" s="522" t="str">
        <f t="shared" si="419"/>
        <v/>
      </c>
      <c r="OG67" s="510" t="str">
        <f t="shared" si="313"/>
        <v/>
      </c>
      <c r="OH67" s="517">
        <f t="shared" si="314"/>
        <v>0</v>
      </c>
      <c r="OI67" s="510" t="str">
        <f t="shared" si="315"/>
        <v/>
      </c>
      <c r="OJ67" s="522" t="str">
        <f t="shared" si="420"/>
        <v/>
      </c>
      <c r="OK67" s="510" t="str">
        <f t="shared" si="316"/>
        <v/>
      </c>
      <c r="OL67" s="517">
        <f t="shared" si="317"/>
        <v>0</v>
      </c>
      <c r="OM67" s="510" t="str">
        <f t="shared" si="318"/>
        <v/>
      </c>
      <c r="ON67" s="522" t="str">
        <f t="shared" si="421"/>
        <v/>
      </c>
      <c r="OO67" s="510" t="str">
        <f t="shared" si="319"/>
        <v/>
      </c>
      <c r="OP67" s="517">
        <f t="shared" si="320"/>
        <v>0</v>
      </c>
      <c r="OQ67" s="510" t="str">
        <f t="shared" si="321"/>
        <v/>
      </c>
      <c r="OR67" s="522" t="str">
        <f t="shared" si="422"/>
        <v/>
      </c>
      <c r="OS67" s="510" t="str">
        <f t="shared" si="322"/>
        <v/>
      </c>
      <c r="OT67" s="517">
        <f t="shared" si="323"/>
        <v>0</v>
      </c>
      <c r="OU67" s="510" t="str">
        <f t="shared" si="324"/>
        <v/>
      </c>
      <c r="OV67" s="522" t="str">
        <f t="shared" si="423"/>
        <v/>
      </c>
      <c r="OW67" s="510" t="str">
        <f t="shared" si="325"/>
        <v/>
      </c>
      <c r="OX67" s="517">
        <f t="shared" si="326"/>
        <v>0</v>
      </c>
      <c r="OY67" s="510" t="str">
        <f t="shared" si="327"/>
        <v/>
      </c>
      <c r="OZ67" s="522" t="str">
        <f t="shared" si="424"/>
        <v/>
      </c>
      <c r="PA67" s="510" t="str">
        <f t="shared" si="328"/>
        <v/>
      </c>
      <c r="PB67" s="517">
        <f t="shared" si="329"/>
        <v>0</v>
      </c>
      <c r="PC67" s="510" t="str">
        <f t="shared" si="330"/>
        <v/>
      </c>
      <c r="PD67" s="522" t="str">
        <f t="shared" si="425"/>
        <v/>
      </c>
      <c r="PE67" s="510" t="str">
        <f t="shared" si="331"/>
        <v/>
      </c>
      <c r="PF67" s="517">
        <f t="shared" si="332"/>
        <v>0</v>
      </c>
      <c r="PG67" s="510" t="str">
        <f t="shared" si="333"/>
        <v/>
      </c>
      <c r="PH67" s="522" t="str">
        <f t="shared" si="426"/>
        <v/>
      </c>
      <c r="PI67" s="510" t="str">
        <f t="shared" si="334"/>
        <v/>
      </c>
      <c r="PJ67" s="517">
        <f t="shared" si="335"/>
        <v>0</v>
      </c>
      <c r="PK67" s="510" t="str">
        <f t="shared" si="336"/>
        <v/>
      </c>
      <c r="PL67" s="522" t="str">
        <f t="shared" si="427"/>
        <v/>
      </c>
      <c r="PM67" s="510" t="str">
        <f t="shared" si="337"/>
        <v/>
      </c>
      <c r="PN67" s="517">
        <f t="shared" si="338"/>
        <v>0</v>
      </c>
      <c r="PO67" s="510" t="str">
        <f t="shared" si="339"/>
        <v/>
      </c>
      <c r="PP67" s="522" t="str">
        <f t="shared" si="428"/>
        <v/>
      </c>
      <c r="PQ67" s="510" t="str">
        <f t="shared" si="340"/>
        <v/>
      </c>
      <c r="PR67" s="517">
        <f t="shared" si="341"/>
        <v>0</v>
      </c>
      <c r="PS67" s="510" t="str">
        <f t="shared" si="342"/>
        <v/>
      </c>
      <c r="PT67" s="522" t="str">
        <f t="shared" si="429"/>
        <v/>
      </c>
      <c r="PU67" s="510" t="str">
        <f t="shared" si="343"/>
        <v/>
      </c>
      <c r="PV67" s="517">
        <f t="shared" si="344"/>
        <v>0</v>
      </c>
      <c r="PW67" s="510" t="str">
        <f t="shared" si="345"/>
        <v/>
      </c>
      <c r="PX67" s="522" t="str">
        <f t="shared" si="430"/>
        <v/>
      </c>
      <c r="PY67" s="510" t="str">
        <f t="shared" si="346"/>
        <v/>
      </c>
      <c r="PZ67" s="517">
        <f t="shared" si="347"/>
        <v>0</v>
      </c>
      <c r="QA67" s="510" t="str">
        <f t="shared" si="348"/>
        <v/>
      </c>
      <c r="QB67" s="522" t="str">
        <f t="shared" si="431"/>
        <v/>
      </c>
      <c r="QC67" s="510" t="str">
        <f t="shared" si="349"/>
        <v/>
      </c>
      <c r="QD67" s="517">
        <f t="shared" si="350"/>
        <v>0</v>
      </c>
      <c r="QE67" s="510" t="str">
        <f t="shared" si="351"/>
        <v/>
      </c>
      <c r="QF67" s="522" t="str">
        <f t="shared" si="432"/>
        <v/>
      </c>
      <c r="QG67" s="510" t="str">
        <f t="shared" si="352"/>
        <v/>
      </c>
      <c r="QH67" s="517">
        <f t="shared" si="353"/>
        <v>0</v>
      </c>
    </row>
    <row r="68" spans="1:450" s="3" customFormat="1" ht="18" customHeight="1" thickTop="1" thickBot="1" x14ac:dyDescent="0.35">
      <c r="A68" s="344" t="str">
        <f t="shared" ref="A68:A106" si="538">IF(OR(K68="",ABS(K68)&lt;=J68),"",1)</f>
        <v/>
      </c>
      <c r="B68" s="237" t="str">
        <f t="shared" ref="B68:B106" si="539">IF(OR(F68="",G68=""),"",1)</f>
        <v/>
      </c>
      <c r="C68" s="307">
        <f t="shared" si="527"/>
        <v>0</v>
      </c>
      <c r="D68" s="307">
        <f t="shared" si="528"/>
        <v>0</v>
      </c>
      <c r="E68" s="287" t="str">
        <f>IF(B68="","",SUM(B$27:B$46)+SUM(B$67:B68))</f>
        <v/>
      </c>
      <c r="F68" s="498"/>
      <c r="G68" s="498"/>
      <c r="H68" s="677"/>
      <c r="I68" s="678"/>
      <c r="J68" s="679"/>
      <c r="K68" s="680"/>
      <c r="L68" s="1052" t="str">
        <f>IF('Quadro 2'!G34="","",'Quadro 2'!G34)</f>
        <v/>
      </c>
      <c r="M68" s="1053" t="str">
        <f t="shared" ref="M68:M106" si="540">IF(J68="","",IF(L68="",ABS(J68)*(1+$R$16),ABS(J68)+L68))</f>
        <v/>
      </c>
      <c r="N68" s="1054" t="str">
        <f t="shared" si="529"/>
        <v/>
      </c>
      <c r="O68" s="1055"/>
      <c r="P68" s="1056" t="str">
        <f t="shared" ref="P68:P106" si="541">IF(F68="","",IF($P$9=1,(H68*$Q$6+I68*$Q$9),IF(OR($P$9=2,$P$9=3,$P$9=4),(H68*$Q$9+I68*$Q$6))))</f>
        <v/>
      </c>
      <c r="Q68" s="1057" t="str">
        <f t="shared" ref="Q68:Q106" si="542">IF(OR(P68="",P68=0,R68=""),"",R68/P68)</f>
        <v/>
      </c>
      <c r="R68" s="1058" t="str">
        <f t="shared" ref="R68:R106" si="543">IF(OR($P68="",$P68=0),"",IF($P$9=1,((N68-D68)*$Q$6+D68*$Q$9),IF(OR($P$9=2,$P$9=3,$P$9=4),((N68-D68)*$Q$9+D68*$Q$6),"")))</f>
        <v/>
      </c>
      <c r="S68" s="505" t="str">
        <f t="shared" ref="S68:S106" si="544">IF(OR(R68="",R68=0),"","Aço")</f>
        <v/>
      </c>
      <c r="T68" s="75" t="str">
        <f t="shared" si="530"/>
        <v/>
      </c>
      <c r="U68" s="940"/>
      <c r="V68" s="217" t="str">
        <f>IF($N68="","",IF($U68&lt;&gt;"",$U68,IF(AND($P$9=1,($H68+$I68)&gt;=4),80.9,IF(AND($P$9=1,($H68+$I68)=3),68.9,IF(AND($P$9=1,($H68+$I68)=2),53.1,IF(AND($P$9=1,($H68+$I68)=1),36,""))))))</f>
        <v/>
      </c>
      <c r="W68" s="217" t="str">
        <f t="shared" ref="W68:W106" si="545">IF($N68="","",IF($U68&lt;&gt;"",$U68,IF(AND(OR($P$9=2,$P$9=3),($H68+$I68)&gt;=4),105.3,IF(AND(OR($P$9=2,$P$9=3),($H68+$I68)=3),80.9,IF(AND(OR($P$9=2,$P$9=3),($H68+$I68)=2),68.9,IF(AND(OR($P$9=2,$P$9=3),($H68+$I68)=1),53.1,""))))))</f>
        <v/>
      </c>
      <c r="X68" s="217" t="str">
        <f t="shared" ref="X68:X106" si="546">IF($N68="","",IF($U68&lt;&gt;"",$U68,IF(AND($P$9=4,$K68&lt;&gt;""),80.9,IF(AND($P$9=4,OR($K68="",$K68=0),($H68+$I68)&gt;=3),80.9,IF(AND($P$9=4,OR($K68="",$K68=0),($H68+$I68)=2),68.9,IF(AND($P$9=4,OR($K68="",$K68=0),($H68+$I68)=1),53.1,""))))))</f>
        <v/>
      </c>
      <c r="Y68" s="506" t="str">
        <f>IF(OR(N68="",N68=0),"",IF(MAX(V68,W68,X68)&gt;'Quadro 1'!$G$23,'Quadro 1'!$G$23,IF(V68&lt;'Quadro 1'!$G$12,'Quadro 1'!$G$12,MIN(Z68,AA68))))</f>
        <v/>
      </c>
      <c r="Z68" s="507">
        <f>IF(MAX(V68,W68,X68)&lt;='Quadro 1'!$G$12,'Quadro 1'!$G$12,IF(MAX(V68,W68,X68)&lt;='Quadro 1'!$G$13,'Quadro 1'!$G$13,IF(MAX(V68,W68,X68)&lt;='Quadro 1'!$G$14,'Quadro 1'!$G$14,IF(MAX(V68,W68,X68)&lt;='Quadro 1'!$G$15,'Quadro 1'!$G$15,IF(MAX(V68,W68,X68)&lt;='Quadro 1'!$G$16,'Quadro 1'!$G$16,IF(MAX(V68,W68,X68)&lt;='Quadro 1'!$G$17,'Quadro 1'!$G$17,""))))))</f>
        <v>27.3</v>
      </c>
      <c r="AA68" s="508">
        <f>IF(MAX(V68,W68,X68)&lt;='Quadro 1'!$G$18,'Quadro 1'!$G$18,IF(MAX(V68,W68,X68)&lt;='Quadro 1'!$G$19,'Quadro 1'!$G$19,IF(MAX(V68,W68,X68)&lt;='Quadro 1'!$G$20,'Quadro 1'!$G$20,IF(MAX(V68,W68,X68)&lt;='Quadro 1'!$G$21,'Quadro 1'!$G$21,IF(MAX(V68,W68,X68)&lt;='Quadro 1'!$G$22,'Quadro 1'!$G$22,IF(MAX(V68,W68,X68)&lt;='Quadro 1'!$G$23,'Quadro 1'!$G$23,'Quadro 1'!$G$23))))))</f>
        <v>105.3</v>
      </c>
      <c r="AB68" s="509" t="str">
        <f>IF(Y68="","",LOOKUP(Y68,'Quadro 1'!$G$9:$G$23,'Quadro 1'!$H$9:$H$23))</f>
        <v/>
      </c>
      <c r="AC68" s="1170" t="str">
        <f>IF(Y68="","",LOOKUP(Y68,'Quadro 1'!$G$9:$G$23,'Quadro 1'!$D$9:$D$23))</f>
        <v/>
      </c>
      <c r="AD68" s="1171" t="str">
        <f>IF(Y68="","",LOOKUP(Y68,'Quadro 1'!$G$9:$G$23,'Quadro 1'!$E$9:$E$23))</f>
        <v/>
      </c>
      <c r="AE68" s="1059" t="str">
        <f t="shared" si="531"/>
        <v/>
      </c>
      <c r="AF68" s="1061" t="str">
        <f t="shared" si="532"/>
        <v/>
      </c>
      <c r="AG68" s="1062" t="str">
        <f t="shared" si="533"/>
        <v/>
      </c>
      <c r="AH68" s="1063" t="str">
        <f t="shared" ref="AH68:AH106" si="547">IF(OR(M68="",AG68=""),"",ABS(M68*AG68))</f>
        <v/>
      </c>
      <c r="AI68" s="1063" t="str">
        <f>IF(OR(K68="",K68=0),"",$K68*$AT$21*(1/$BE$11))</f>
        <v/>
      </c>
      <c r="AJ68" s="1055" t="str">
        <f t="shared" si="534"/>
        <v/>
      </c>
      <c r="AK68" s="1064" t="str">
        <f t="shared" ref="AK68:AK106" si="548">IF($GZ175="","",$GZ175)</f>
        <v/>
      </c>
      <c r="AL68" s="1190" t="str">
        <f t="shared" ref="AL68:AL106" si="549">IF(AK68="","",IF(GQ175=0,"Não aplicável",IF(AK68&lt;$AM$25,"Conforme","Redimensionar")))</f>
        <v/>
      </c>
      <c r="AM68" s="1191"/>
      <c r="AN68" s="1065" t="str">
        <f t="shared" si="535"/>
        <v/>
      </c>
      <c r="AO68" s="1192" t="str">
        <f t="shared" si="536"/>
        <v/>
      </c>
      <c r="AP68" s="1192"/>
      <c r="AQ68" s="1193"/>
      <c r="AR68" s="901"/>
      <c r="AS68" s="2"/>
      <c r="AT68" s="601">
        <f t="shared" si="470"/>
        <v>0</v>
      </c>
      <c r="AU68" s="243" t="str">
        <f t="shared" si="356"/>
        <v/>
      </c>
      <c r="AV68" s="92" t="str">
        <f t="shared" si="475"/>
        <v/>
      </c>
      <c r="AW68" s="92" t="str">
        <f t="shared" si="476"/>
        <v/>
      </c>
      <c r="AX68" s="92" t="str">
        <f t="shared" si="477"/>
        <v/>
      </c>
      <c r="AY68" s="532" t="str">
        <f t="shared" si="478"/>
        <v/>
      </c>
      <c r="AZ68" s="532" t="str">
        <f t="shared" si="479"/>
        <v/>
      </c>
      <c r="BA68" s="510" t="str">
        <f t="shared" si="480"/>
        <v/>
      </c>
      <c r="BB68" s="88" t="str">
        <f t="shared" si="440"/>
        <v/>
      </c>
      <c r="BC68" s="1060" t="str">
        <f t="shared" si="537"/>
        <v/>
      </c>
      <c r="BD68" s="595" t="str">
        <f t="shared" si="441"/>
        <v/>
      </c>
      <c r="BE68" s="595" t="str">
        <f t="shared" si="442"/>
        <v/>
      </c>
      <c r="BF68" s="74" t="str">
        <f t="shared" si="443"/>
        <v/>
      </c>
      <c r="BG68" s="87" t="str">
        <f t="shared" si="433"/>
        <v/>
      </c>
      <c r="BH68" s="88" t="str">
        <f t="shared" si="481"/>
        <v/>
      </c>
      <c r="BI68" s="89">
        <f t="shared" si="482"/>
        <v>0</v>
      </c>
      <c r="BJ68" s="510" t="str">
        <f t="shared" si="357"/>
        <v/>
      </c>
      <c r="BK68" s="532">
        <f t="shared" si="483"/>
        <v>0</v>
      </c>
      <c r="BL68" s="91">
        <f t="shared" si="108"/>
        <v>0</v>
      </c>
      <c r="BM68" s="91" t="str">
        <f t="shared" si="31"/>
        <v/>
      </c>
      <c r="BN68" s="91" t="str">
        <f t="shared" si="32"/>
        <v/>
      </c>
      <c r="BO68" s="91" t="str">
        <f t="shared" si="33"/>
        <v/>
      </c>
      <c r="BP68" s="91" t="str">
        <f t="shared" si="34"/>
        <v/>
      </c>
      <c r="BQ68" s="91" t="str">
        <f t="shared" si="35"/>
        <v/>
      </c>
      <c r="BR68" s="91" t="str">
        <f t="shared" si="36"/>
        <v/>
      </c>
      <c r="BS68" s="91" t="str">
        <f t="shared" si="37"/>
        <v/>
      </c>
      <c r="BT68" s="91" t="str">
        <f t="shared" si="38"/>
        <v/>
      </c>
      <c r="BU68" s="91" t="str">
        <f t="shared" si="39"/>
        <v/>
      </c>
      <c r="BV68" s="91" t="str">
        <f t="shared" si="40"/>
        <v/>
      </c>
      <c r="BW68" s="91" t="str">
        <f t="shared" si="41"/>
        <v/>
      </c>
      <c r="BX68" s="91" t="str">
        <f t="shared" si="42"/>
        <v/>
      </c>
      <c r="BY68" s="91" t="str">
        <f t="shared" si="43"/>
        <v/>
      </c>
      <c r="BZ68" s="91" t="str">
        <f t="shared" si="44"/>
        <v/>
      </c>
      <c r="CA68" s="91" t="str">
        <f t="shared" si="45"/>
        <v/>
      </c>
      <c r="CB68" s="91" t="str">
        <f t="shared" si="46"/>
        <v/>
      </c>
      <c r="CC68" s="91" t="str">
        <f t="shared" si="47"/>
        <v/>
      </c>
      <c r="CD68" s="91" t="str">
        <f t="shared" si="48"/>
        <v/>
      </c>
      <c r="CE68" s="91" t="str">
        <f t="shared" si="49"/>
        <v/>
      </c>
      <c r="CF68" s="91" t="str">
        <f t="shared" si="484"/>
        <v/>
      </c>
      <c r="CG68" s="91" t="str">
        <f t="shared" si="109"/>
        <v/>
      </c>
      <c r="CH68" s="91" t="str">
        <f t="shared" si="110"/>
        <v/>
      </c>
      <c r="CI68" s="91" t="str">
        <f t="shared" si="111"/>
        <v/>
      </c>
      <c r="CJ68" s="91" t="str">
        <f t="shared" si="112"/>
        <v/>
      </c>
      <c r="CK68" s="91" t="str">
        <f t="shared" si="113"/>
        <v/>
      </c>
      <c r="CL68" s="91" t="str">
        <f t="shared" si="114"/>
        <v/>
      </c>
      <c r="CM68" s="91" t="str">
        <f t="shared" si="115"/>
        <v/>
      </c>
      <c r="CN68" s="91" t="str">
        <f t="shared" si="116"/>
        <v/>
      </c>
      <c r="CO68" s="91" t="str">
        <f t="shared" si="117"/>
        <v/>
      </c>
      <c r="CP68" s="91" t="str">
        <f t="shared" si="118"/>
        <v/>
      </c>
      <c r="CQ68" s="91" t="str">
        <f t="shared" si="119"/>
        <v/>
      </c>
      <c r="CR68" s="91" t="str">
        <f t="shared" si="120"/>
        <v/>
      </c>
      <c r="CS68" s="91" t="str">
        <f t="shared" si="121"/>
        <v/>
      </c>
      <c r="CT68" s="91" t="str">
        <f t="shared" si="122"/>
        <v/>
      </c>
      <c r="CU68" s="91" t="str">
        <f t="shared" si="123"/>
        <v/>
      </c>
      <c r="CV68" s="91" t="str">
        <f t="shared" si="124"/>
        <v/>
      </c>
      <c r="CW68" s="91" t="str">
        <f t="shared" si="125"/>
        <v/>
      </c>
      <c r="CX68" s="91" t="str">
        <f t="shared" si="126"/>
        <v/>
      </c>
      <c r="CY68" s="91" t="str">
        <f t="shared" si="127"/>
        <v/>
      </c>
      <c r="CZ68" s="91" t="str">
        <f t="shared" si="128"/>
        <v/>
      </c>
      <c r="DA68" s="91" t="str">
        <f t="shared" si="129"/>
        <v/>
      </c>
      <c r="DB68" s="91" t="str">
        <f t="shared" si="130"/>
        <v/>
      </c>
      <c r="DC68" s="91" t="str">
        <f t="shared" si="131"/>
        <v/>
      </c>
      <c r="DD68" s="91" t="str">
        <f t="shared" si="132"/>
        <v/>
      </c>
      <c r="DE68" s="91" t="str">
        <f t="shared" si="133"/>
        <v/>
      </c>
      <c r="DF68" s="91" t="str">
        <f t="shared" si="134"/>
        <v/>
      </c>
      <c r="DG68" s="91" t="str">
        <f t="shared" si="135"/>
        <v/>
      </c>
      <c r="DH68" s="91" t="str">
        <f t="shared" si="136"/>
        <v/>
      </c>
      <c r="DI68" s="91" t="str">
        <f t="shared" si="137"/>
        <v/>
      </c>
      <c r="DJ68" s="91" t="str">
        <f t="shared" si="138"/>
        <v/>
      </c>
      <c r="DK68" s="91" t="str">
        <f t="shared" si="139"/>
        <v/>
      </c>
      <c r="DL68" s="91" t="str">
        <f t="shared" si="140"/>
        <v/>
      </c>
      <c r="DM68" s="91" t="str">
        <f t="shared" si="141"/>
        <v/>
      </c>
      <c r="DN68" s="91" t="str">
        <f t="shared" si="142"/>
        <v/>
      </c>
      <c r="DO68" s="91" t="str">
        <f t="shared" si="143"/>
        <v/>
      </c>
      <c r="DP68" s="91" t="str">
        <f t="shared" si="144"/>
        <v/>
      </c>
      <c r="DQ68" s="91" t="str">
        <f t="shared" si="145"/>
        <v/>
      </c>
      <c r="DR68" s="91" t="str">
        <f t="shared" si="146"/>
        <v/>
      </c>
      <c r="DS68" s="91" t="str">
        <f t="shared" si="147"/>
        <v/>
      </c>
      <c r="DT68" s="91" t="str">
        <f t="shared" si="148"/>
        <v/>
      </c>
      <c r="DU68" s="236" t="str">
        <f t="shared" si="471"/>
        <v/>
      </c>
      <c r="DV68" s="660" t="str">
        <f t="shared" si="472"/>
        <v>0</v>
      </c>
      <c r="DW68" s="659">
        <f t="shared" si="151"/>
        <v>0</v>
      </c>
      <c r="DX68" s="663" t="str">
        <f t="shared" si="473"/>
        <v>NA</v>
      </c>
      <c r="DY68" s="236" t="str">
        <f t="shared" si="359"/>
        <v/>
      </c>
      <c r="DZ68" s="236" t="str">
        <f t="shared" si="360"/>
        <v/>
      </c>
      <c r="EA68" s="659" t="str">
        <f t="shared" si="467"/>
        <v/>
      </c>
      <c r="EB68" s="594">
        <v>42</v>
      </c>
      <c r="EC68" s="816" t="str">
        <f t="shared" si="361"/>
        <v/>
      </c>
      <c r="ED68" s="817" t="str">
        <f t="shared" si="362"/>
        <v/>
      </c>
      <c r="EE68" s="818" t="str">
        <f t="shared" si="153"/>
        <v/>
      </c>
      <c r="EF68" s="819" t="str">
        <f t="shared" si="485"/>
        <v/>
      </c>
      <c r="EG68" s="595" t="str">
        <f t="shared" si="154"/>
        <v/>
      </c>
      <c r="EH68" s="595" t="str">
        <f t="shared" si="155"/>
        <v/>
      </c>
      <c r="EI68" s="651" t="str">
        <f t="shared" si="363"/>
        <v/>
      </c>
      <c r="EJ68" s="528" t="str">
        <f t="shared" si="156"/>
        <v/>
      </c>
      <c r="EK68" s="236" t="str">
        <f t="shared" si="364"/>
        <v/>
      </c>
      <c r="EL68" s="528" t="str">
        <f t="shared" si="157"/>
        <v/>
      </c>
      <c r="EM68" s="771" t="str">
        <f t="shared" si="444"/>
        <v/>
      </c>
      <c r="EN68" s="90" t="str">
        <f t="shared" si="445"/>
        <v/>
      </c>
      <c r="EO68" s="90" t="str">
        <f t="shared" si="446"/>
        <v/>
      </c>
      <c r="EP68" s="90" t="str">
        <f t="shared" si="447"/>
        <v/>
      </c>
      <c r="EQ68" s="90" t="str">
        <f t="shared" si="448"/>
        <v/>
      </c>
      <c r="ER68" s="90" t="str">
        <f t="shared" si="449"/>
        <v/>
      </c>
      <c r="ES68" s="90" t="str">
        <f t="shared" si="450"/>
        <v/>
      </c>
      <c r="ET68" s="90" t="str">
        <f t="shared" si="451"/>
        <v/>
      </c>
      <c r="EU68" s="90" t="str">
        <f t="shared" si="452"/>
        <v/>
      </c>
      <c r="EV68" s="90" t="str">
        <f t="shared" si="453"/>
        <v/>
      </c>
      <c r="EW68" s="90" t="str">
        <f t="shared" si="454"/>
        <v/>
      </c>
      <c r="EX68" s="90" t="str">
        <f t="shared" si="455"/>
        <v/>
      </c>
      <c r="EY68" s="90" t="str">
        <f t="shared" si="456"/>
        <v/>
      </c>
      <c r="EZ68" s="90" t="str">
        <f t="shared" si="457"/>
        <v/>
      </c>
      <c r="FA68" s="90" t="str">
        <f t="shared" si="458"/>
        <v/>
      </c>
      <c r="FB68" s="90" t="str">
        <f t="shared" si="459"/>
        <v/>
      </c>
      <c r="FC68" s="90" t="str">
        <f t="shared" si="460"/>
        <v/>
      </c>
      <c r="FD68" s="90" t="str">
        <f t="shared" si="461"/>
        <v/>
      </c>
      <c r="FE68" s="90" t="str">
        <f t="shared" si="462"/>
        <v/>
      </c>
      <c r="FF68" s="90" t="str">
        <f t="shared" si="463"/>
        <v/>
      </c>
      <c r="FG68" s="90" t="str">
        <f t="shared" si="486"/>
        <v/>
      </c>
      <c r="FH68" s="90" t="str">
        <f t="shared" si="487"/>
        <v/>
      </c>
      <c r="FI68" s="90" t="str">
        <f t="shared" si="488"/>
        <v/>
      </c>
      <c r="FJ68" s="90" t="str">
        <f t="shared" si="489"/>
        <v/>
      </c>
      <c r="FK68" s="90" t="str">
        <f t="shared" si="490"/>
        <v/>
      </c>
      <c r="FL68" s="90" t="str">
        <f t="shared" si="491"/>
        <v/>
      </c>
      <c r="FM68" s="90" t="str">
        <f t="shared" si="492"/>
        <v/>
      </c>
      <c r="FN68" s="90" t="str">
        <f t="shared" si="493"/>
        <v/>
      </c>
      <c r="FO68" s="90" t="str">
        <f t="shared" si="494"/>
        <v/>
      </c>
      <c r="FP68" s="90" t="str">
        <f t="shared" si="495"/>
        <v/>
      </c>
      <c r="FQ68" s="90" t="str">
        <f t="shared" si="496"/>
        <v/>
      </c>
      <c r="FR68" s="90" t="str">
        <f t="shared" si="497"/>
        <v/>
      </c>
      <c r="FS68" s="90" t="str">
        <f t="shared" si="498"/>
        <v/>
      </c>
      <c r="FT68" s="90" t="str">
        <f t="shared" si="499"/>
        <v/>
      </c>
      <c r="FU68" s="90" t="str">
        <f t="shared" si="500"/>
        <v/>
      </c>
      <c r="FV68" s="90" t="str">
        <f t="shared" si="501"/>
        <v/>
      </c>
      <c r="FW68" s="90" t="str">
        <f t="shared" si="502"/>
        <v/>
      </c>
      <c r="FX68" s="90" t="str">
        <f t="shared" si="503"/>
        <v/>
      </c>
      <c r="FY68" s="90" t="str">
        <f t="shared" si="504"/>
        <v/>
      </c>
      <c r="FZ68" s="90" t="str">
        <f t="shared" si="505"/>
        <v/>
      </c>
      <c r="GA68" s="90" t="str">
        <f t="shared" si="506"/>
        <v/>
      </c>
      <c r="GB68" s="90" t="str">
        <f t="shared" si="507"/>
        <v/>
      </c>
      <c r="GC68" s="90" t="str">
        <f t="shared" si="508"/>
        <v/>
      </c>
      <c r="GD68" s="90" t="str">
        <f t="shared" si="509"/>
        <v/>
      </c>
      <c r="GE68" s="90" t="str">
        <f t="shared" si="510"/>
        <v/>
      </c>
      <c r="GF68" s="90" t="str">
        <f t="shared" si="511"/>
        <v/>
      </c>
      <c r="GG68" s="90" t="str">
        <f t="shared" si="512"/>
        <v/>
      </c>
      <c r="GH68" s="90" t="str">
        <f t="shared" si="513"/>
        <v/>
      </c>
      <c r="GI68" s="90" t="str">
        <f t="shared" si="514"/>
        <v/>
      </c>
      <c r="GJ68" s="90" t="str">
        <f t="shared" si="515"/>
        <v/>
      </c>
      <c r="GK68" s="90" t="str">
        <f t="shared" si="516"/>
        <v/>
      </c>
      <c r="GL68" s="90" t="str">
        <f t="shared" si="517"/>
        <v/>
      </c>
      <c r="GM68" s="90" t="str">
        <f t="shared" si="518"/>
        <v/>
      </c>
      <c r="GN68" s="90" t="str">
        <f t="shared" si="519"/>
        <v/>
      </c>
      <c r="GO68" s="90" t="str">
        <f t="shared" si="520"/>
        <v/>
      </c>
      <c r="GP68" s="90" t="str">
        <f t="shared" si="521"/>
        <v/>
      </c>
      <c r="GQ68" s="90" t="str">
        <f t="shared" si="522"/>
        <v/>
      </c>
      <c r="GR68" s="90" t="str">
        <f t="shared" si="523"/>
        <v/>
      </c>
      <c r="GS68" s="90" t="str">
        <f t="shared" si="524"/>
        <v/>
      </c>
      <c r="GT68" s="90" t="str">
        <f t="shared" si="525"/>
        <v/>
      </c>
      <c r="GU68" s="594">
        <v>42</v>
      </c>
      <c r="GV68" s="137" t="str">
        <f t="shared" si="435"/>
        <v/>
      </c>
      <c r="GW68" s="138" t="str">
        <f t="shared" si="436"/>
        <v/>
      </c>
      <c r="GX68" s="81" t="str">
        <f t="shared" si="438"/>
        <v/>
      </c>
      <c r="GY68" s="138" t="str">
        <f t="shared" si="439"/>
        <v/>
      </c>
      <c r="GZ68" s="15">
        <f t="shared" si="369"/>
        <v>0</v>
      </c>
      <c r="HA68" s="81" t="str">
        <f t="shared" si="370"/>
        <v/>
      </c>
      <c r="HB68" s="127" t="str">
        <f t="shared" si="437"/>
        <v/>
      </c>
      <c r="HC68" s="15">
        <f t="shared" si="178"/>
        <v>0</v>
      </c>
      <c r="HD68" s="582">
        <f t="shared" si="468"/>
        <v>0</v>
      </c>
      <c r="HE68" s="580">
        <f t="shared" si="474"/>
        <v>0</v>
      </c>
      <c r="HF68" s="567">
        <f t="shared" si="469"/>
        <v>0</v>
      </c>
      <c r="HG68" s="16">
        <f t="shared" si="179"/>
        <v>0</v>
      </c>
      <c r="HH68" s="17" t="str">
        <f t="shared" si="372"/>
        <v/>
      </c>
      <c r="HI68" s="510" t="str">
        <f t="shared" si="373"/>
        <v/>
      </c>
      <c r="HJ68" s="517">
        <f t="shared" si="374"/>
        <v>0</v>
      </c>
      <c r="HK68" s="510" t="str">
        <f t="shared" si="180"/>
        <v/>
      </c>
      <c r="HL68" s="522" t="str">
        <f t="shared" si="375"/>
        <v/>
      </c>
      <c r="HM68" s="510" t="str">
        <f t="shared" si="181"/>
        <v/>
      </c>
      <c r="HN68" s="517">
        <f t="shared" si="182"/>
        <v>0</v>
      </c>
      <c r="HO68" s="510" t="str">
        <f t="shared" si="183"/>
        <v/>
      </c>
      <c r="HP68" s="522" t="str">
        <f t="shared" si="376"/>
        <v/>
      </c>
      <c r="HQ68" s="510" t="str">
        <f t="shared" si="184"/>
        <v/>
      </c>
      <c r="HR68" s="517">
        <f t="shared" si="185"/>
        <v>0</v>
      </c>
      <c r="HS68" s="510" t="str">
        <f t="shared" si="186"/>
        <v/>
      </c>
      <c r="HT68" s="522" t="str">
        <f t="shared" si="377"/>
        <v/>
      </c>
      <c r="HU68" s="510" t="str">
        <f t="shared" si="187"/>
        <v/>
      </c>
      <c r="HV68" s="517">
        <f t="shared" si="188"/>
        <v>0</v>
      </c>
      <c r="HW68" s="510" t="str">
        <f t="shared" si="189"/>
        <v/>
      </c>
      <c r="HX68" s="522" t="str">
        <f t="shared" si="378"/>
        <v/>
      </c>
      <c r="HY68" s="510" t="str">
        <f t="shared" si="190"/>
        <v/>
      </c>
      <c r="HZ68" s="517">
        <f t="shared" si="191"/>
        <v>0</v>
      </c>
      <c r="IA68" s="510" t="str">
        <f t="shared" si="192"/>
        <v/>
      </c>
      <c r="IB68" s="522" t="str">
        <f t="shared" si="379"/>
        <v/>
      </c>
      <c r="IC68" s="510" t="str">
        <f t="shared" si="193"/>
        <v/>
      </c>
      <c r="ID68" s="517">
        <f t="shared" si="194"/>
        <v>0</v>
      </c>
      <c r="IE68" s="510" t="str">
        <f t="shared" si="195"/>
        <v/>
      </c>
      <c r="IF68" s="522" t="str">
        <f t="shared" si="380"/>
        <v/>
      </c>
      <c r="IG68" s="510" t="str">
        <f t="shared" si="196"/>
        <v/>
      </c>
      <c r="IH68" s="517">
        <f t="shared" si="197"/>
        <v>0</v>
      </c>
      <c r="II68" s="510" t="str">
        <f t="shared" si="198"/>
        <v/>
      </c>
      <c r="IJ68" s="522" t="str">
        <f t="shared" si="381"/>
        <v/>
      </c>
      <c r="IK68" s="510" t="str">
        <f t="shared" si="199"/>
        <v/>
      </c>
      <c r="IL68" s="517">
        <f t="shared" si="200"/>
        <v>0</v>
      </c>
      <c r="IM68" s="510" t="str">
        <f t="shared" si="201"/>
        <v/>
      </c>
      <c r="IN68" s="522" t="str">
        <f t="shared" si="382"/>
        <v/>
      </c>
      <c r="IO68" s="510" t="str">
        <f t="shared" si="202"/>
        <v/>
      </c>
      <c r="IP68" s="517">
        <f t="shared" si="203"/>
        <v>0</v>
      </c>
      <c r="IQ68" s="510" t="str">
        <f t="shared" si="204"/>
        <v/>
      </c>
      <c r="IR68" s="522" t="str">
        <f t="shared" si="383"/>
        <v/>
      </c>
      <c r="IS68" s="510" t="str">
        <f t="shared" si="205"/>
        <v/>
      </c>
      <c r="IT68" s="517">
        <f t="shared" si="206"/>
        <v>0</v>
      </c>
      <c r="IU68" s="510" t="str">
        <f t="shared" si="207"/>
        <v/>
      </c>
      <c r="IV68" s="522" t="str">
        <f t="shared" si="384"/>
        <v/>
      </c>
      <c r="IW68" s="510" t="str">
        <f t="shared" si="208"/>
        <v/>
      </c>
      <c r="IX68" s="517">
        <f t="shared" si="209"/>
        <v>0</v>
      </c>
      <c r="IY68" s="510" t="str">
        <f t="shared" si="210"/>
        <v/>
      </c>
      <c r="IZ68" s="522" t="str">
        <f t="shared" si="385"/>
        <v/>
      </c>
      <c r="JA68" s="510" t="str">
        <f t="shared" si="211"/>
        <v/>
      </c>
      <c r="JB68" s="517">
        <f t="shared" si="212"/>
        <v>0</v>
      </c>
      <c r="JC68" s="510" t="str">
        <f t="shared" si="213"/>
        <v/>
      </c>
      <c r="JD68" s="522" t="str">
        <f t="shared" si="386"/>
        <v/>
      </c>
      <c r="JE68" s="510" t="str">
        <f t="shared" si="214"/>
        <v/>
      </c>
      <c r="JF68" s="517">
        <f t="shared" si="215"/>
        <v>0</v>
      </c>
      <c r="JG68" s="510" t="str">
        <f t="shared" si="216"/>
        <v/>
      </c>
      <c r="JH68" s="522" t="str">
        <f t="shared" si="387"/>
        <v/>
      </c>
      <c r="JI68" s="510" t="str">
        <f t="shared" si="217"/>
        <v/>
      </c>
      <c r="JJ68" s="517">
        <f t="shared" si="218"/>
        <v>0</v>
      </c>
      <c r="JK68" s="510" t="str">
        <f t="shared" si="219"/>
        <v/>
      </c>
      <c r="JL68" s="522" t="str">
        <f t="shared" si="388"/>
        <v/>
      </c>
      <c r="JM68" s="510" t="str">
        <f t="shared" si="220"/>
        <v/>
      </c>
      <c r="JN68" s="517">
        <f t="shared" si="221"/>
        <v>0</v>
      </c>
      <c r="JO68" s="510" t="str">
        <f t="shared" si="222"/>
        <v/>
      </c>
      <c r="JP68" s="522" t="str">
        <f t="shared" si="389"/>
        <v/>
      </c>
      <c r="JQ68" s="510" t="str">
        <f t="shared" si="223"/>
        <v/>
      </c>
      <c r="JR68" s="517">
        <f t="shared" si="224"/>
        <v>0</v>
      </c>
      <c r="JS68" s="510" t="str">
        <f t="shared" si="225"/>
        <v/>
      </c>
      <c r="JT68" s="522" t="str">
        <f t="shared" si="390"/>
        <v/>
      </c>
      <c r="JU68" s="510" t="str">
        <f t="shared" si="226"/>
        <v/>
      </c>
      <c r="JV68" s="517">
        <f t="shared" si="227"/>
        <v>0</v>
      </c>
      <c r="JW68" s="510" t="str">
        <f t="shared" si="228"/>
        <v/>
      </c>
      <c r="JX68" s="522" t="str">
        <f t="shared" si="391"/>
        <v/>
      </c>
      <c r="JY68" s="510" t="str">
        <f t="shared" si="229"/>
        <v/>
      </c>
      <c r="JZ68" s="517">
        <f t="shared" si="230"/>
        <v>0</v>
      </c>
      <c r="KA68" s="510" t="str">
        <f t="shared" si="231"/>
        <v/>
      </c>
      <c r="KB68" s="522" t="str">
        <f t="shared" si="392"/>
        <v/>
      </c>
      <c r="KC68" s="510" t="str">
        <f t="shared" si="232"/>
        <v/>
      </c>
      <c r="KD68" s="517">
        <f t="shared" si="233"/>
        <v>0</v>
      </c>
      <c r="KE68" s="510" t="str">
        <f t="shared" si="234"/>
        <v/>
      </c>
      <c r="KF68" s="522" t="str">
        <f t="shared" si="393"/>
        <v/>
      </c>
      <c r="KG68" s="510" t="str">
        <f t="shared" si="235"/>
        <v/>
      </c>
      <c r="KH68" s="517">
        <f t="shared" si="236"/>
        <v>0</v>
      </c>
      <c r="KI68" s="510" t="str">
        <f t="shared" si="237"/>
        <v/>
      </c>
      <c r="KJ68" s="522" t="str">
        <f t="shared" si="394"/>
        <v/>
      </c>
      <c r="KK68" s="510" t="str">
        <f t="shared" si="238"/>
        <v/>
      </c>
      <c r="KL68" s="517">
        <f t="shared" si="239"/>
        <v>0</v>
      </c>
      <c r="KM68" s="510" t="str">
        <f t="shared" si="240"/>
        <v/>
      </c>
      <c r="KN68" s="522" t="str">
        <f t="shared" si="395"/>
        <v/>
      </c>
      <c r="KO68" s="510" t="str">
        <f t="shared" si="241"/>
        <v/>
      </c>
      <c r="KP68" s="517">
        <f t="shared" si="242"/>
        <v>0</v>
      </c>
      <c r="KQ68" s="510" t="str">
        <f t="shared" si="243"/>
        <v/>
      </c>
      <c r="KR68" s="522" t="str">
        <f t="shared" si="396"/>
        <v/>
      </c>
      <c r="KS68" s="510" t="str">
        <f t="shared" si="244"/>
        <v/>
      </c>
      <c r="KT68" s="517">
        <f t="shared" si="245"/>
        <v>0</v>
      </c>
      <c r="KU68" s="510" t="str">
        <f t="shared" si="246"/>
        <v/>
      </c>
      <c r="KV68" s="522" t="str">
        <f t="shared" si="397"/>
        <v/>
      </c>
      <c r="KW68" s="510" t="str">
        <f t="shared" si="247"/>
        <v/>
      </c>
      <c r="KX68" s="517">
        <f t="shared" si="248"/>
        <v>0</v>
      </c>
      <c r="KY68" s="510" t="str">
        <f t="shared" si="249"/>
        <v/>
      </c>
      <c r="KZ68" s="522" t="str">
        <f t="shared" si="398"/>
        <v/>
      </c>
      <c r="LA68" s="510" t="str">
        <f t="shared" si="250"/>
        <v/>
      </c>
      <c r="LB68" s="517">
        <f t="shared" si="251"/>
        <v>0</v>
      </c>
      <c r="LC68" s="510" t="str">
        <f t="shared" si="252"/>
        <v/>
      </c>
      <c r="LD68" s="522" t="str">
        <f t="shared" si="399"/>
        <v/>
      </c>
      <c r="LE68" s="510" t="str">
        <f t="shared" si="253"/>
        <v/>
      </c>
      <c r="LF68" s="517">
        <f t="shared" si="254"/>
        <v>0</v>
      </c>
      <c r="LG68" s="510" t="str">
        <f t="shared" si="255"/>
        <v/>
      </c>
      <c r="LH68" s="522" t="str">
        <f t="shared" si="400"/>
        <v/>
      </c>
      <c r="LI68" s="510" t="str">
        <f t="shared" si="256"/>
        <v/>
      </c>
      <c r="LJ68" s="517">
        <f t="shared" si="257"/>
        <v>0</v>
      </c>
      <c r="LK68" s="510" t="str">
        <f t="shared" si="258"/>
        <v/>
      </c>
      <c r="LL68" s="522" t="str">
        <f t="shared" si="401"/>
        <v/>
      </c>
      <c r="LM68" s="510" t="str">
        <f t="shared" si="259"/>
        <v/>
      </c>
      <c r="LN68" s="517">
        <f t="shared" si="260"/>
        <v>0</v>
      </c>
      <c r="LO68" s="510" t="str">
        <f t="shared" si="261"/>
        <v/>
      </c>
      <c r="LP68" s="522" t="str">
        <f t="shared" si="402"/>
        <v/>
      </c>
      <c r="LQ68" s="510" t="str">
        <f t="shared" si="262"/>
        <v/>
      </c>
      <c r="LR68" s="517">
        <f t="shared" si="263"/>
        <v>0</v>
      </c>
      <c r="LS68" s="510" t="str">
        <f t="shared" si="264"/>
        <v/>
      </c>
      <c r="LT68" s="522" t="str">
        <f t="shared" si="403"/>
        <v/>
      </c>
      <c r="LU68" s="510" t="str">
        <f t="shared" si="265"/>
        <v/>
      </c>
      <c r="LV68" s="517">
        <f t="shared" si="266"/>
        <v>0</v>
      </c>
      <c r="LW68" s="510" t="str">
        <f t="shared" si="267"/>
        <v/>
      </c>
      <c r="LX68" s="522" t="str">
        <f t="shared" si="404"/>
        <v/>
      </c>
      <c r="LY68" s="510" t="str">
        <f t="shared" si="268"/>
        <v/>
      </c>
      <c r="LZ68" s="517">
        <f t="shared" si="269"/>
        <v>0</v>
      </c>
      <c r="MA68" s="510" t="str">
        <f t="shared" si="270"/>
        <v/>
      </c>
      <c r="MB68" s="522" t="str">
        <f t="shared" si="405"/>
        <v/>
      </c>
      <c r="MC68" s="510" t="str">
        <f t="shared" si="271"/>
        <v/>
      </c>
      <c r="MD68" s="517">
        <f t="shared" si="272"/>
        <v>0</v>
      </c>
      <c r="ME68" s="510" t="str">
        <f t="shared" si="273"/>
        <v/>
      </c>
      <c r="MF68" s="522" t="str">
        <f t="shared" si="406"/>
        <v/>
      </c>
      <c r="MG68" s="510" t="str">
        <f t="shared" si="274"/>
        <v/>
      </c>
      <c r="MH68" s="517">
        <f t="shared" si="275"/>
        <v>0</v>
      </c>
      <c r="MI68" s="510" t="str">
        <f t="shared" si="276"/>
        <v/>
      </c>
      <c r="MJ68" s="522" t="str">
        <f t="shared" si="407"/>
        <v/>
      </c>
      <c r="MK68" s="510" t="str">
        <f t="shared" si="277"/>
        <v/>
      </c>
      <c r="ML68" s="517">
        <f t="shared" si="278"/>
        <v>0</v>
      </c>
      <c r="MM68" s="510" t="str">
        <f t="shared" si="279"/>
        <v/>
      </c>
      <c r="MN68" s="522" t="str">
        <f t="shared" si="408"/>
        <v/>
      </c>
      <c r="MO68" s="510" t="str">
        <f t="shared" si="280"/>
        <v/>
      </c>
      <c r="MP68" s="517">
        <f t="shared" si="281"/>
        <v>0</v>
      </c>
      <c r="MQ68" s="510" t="str">
        <f t="shared" si="282"/>
        <v/>
      </c>
      <c r="MR68" s="522" t="str">
        <f t="shared" si="409"/>
        <v/>
      </c>
      <c r="MS68" s="510" t="str">
        <f t="shared" si="283"/>
        <v/>
      </c>
      <c r="MT68" s="517">
        <f t="shared" si="284"/>
        <v>0</v>
      </c>
      <c r="MU68" s="510" t="str">
        <f t="shared" si="285"/>
        <v/>
      </c>
      <c r="MV68" s="522" t="str">
        <f t="shared" si="410"/>
        <v/>
      </c>
      <c r="MW68" s="510" t="str">
        <f t="shared" si="286"/>
        <v/>
      </c>
      <c r="MX68" s="517">
        <f t="shared" si="287"/>
        <v>0</v>
      </c>
      <c r="MY68" s="510" t="str">
        <f t="shared" si="288"/>
        <v/>
      </c>
      <c r="MZ68" s="522" t="str">
        <f t="shared" si="411"/>
        <v/>
      </c>
      <c r="NA68" s="510" t="str">
        <f t="shared" si="289"/>
        <v/>
      </c>
      <c r="NB68" s="517">
        <f t="shared" si="290"/>
        <v>0</v>
      </c>
      <c r="NC68" s="510" t="str">
        <f t="shared" si="291"/>
        <v/>
      </c>
      <c r="ND68" s="522" t="str">
        <f t="shared" si="412"/>
        <v/>
      </c>
      <c r="NE68" s="510" t="str">
        <f t="shared" si="292"/>
        <v/>
      </c>
      <c r="NF68" s="517">
        <f t="shared" si="293"/>
        <v>0</v>
      </c>
      <c r="NG68" s="510" t="str">
        <f t="shared" si="294"/>
        <v/>
      </c>
      <c r="NH68" s="522" t="str">
        <f t="shared" si="413"/>
        <v/>
      </c>
      <c r="NI68" s="510" t="str">
        <f t="shared" si="295"/>
        <v/>
      </c>
      <c r="NJ68" s="517">
        <f t="shared" si="296"/>
        <v>0</v>
      </c>
      <c r="NK68" s="510" t="str">
        <f t="shared" si="297"/>
        <v/>
      </c>
      <c r="NL68" s="522" t="str">
        <f t="shared" si="414"/>
        <v/>
      </c>
      <c r="NM68" s="510" t="str">
        <f t="shared" si="298"/>
        <v/>
      </c>
      <c r="NN68" s="517">
        <f t="shared" si="299"/>
        <v>0</v>
      </c>
      <c r="NO68" s="510" t="str">
        <f t="shared" si="300"/>
        <v/>
      </c>
      <c r="NP68" s="522" t="str">
        <f t="shared" si="415"/>
        <v/>
      </c>
      <c r="NQ68" s="510" t="str">
        <f t="shared" si="301"/>
        <v/>
      </c>
      <c r="NR68" s="517">
        <f t="shared" si="302"/>
        <v>0</v>
      </c>
      <c r="NS68" s="510" t="str">
        <f t="shared" si="303"/>
        <v/>
      </c>
      <c r="NT68" s="522" t="str">
        <f t="shared" si="416"/>
        <v/>
      </c>
      <c r="NU68" s="510" t="str">
        <f t="shared" si="304"/>
        <v/>
      </c>
      <c r="NV68" s="517">
        <f t="shared" si="305"/>
        <v>0</v>
      </c>
      <c r="NW68" s="510" t="str">
        <f t="shared" si="306"/>
        <v/>
      </c>
      <c r="NX68" s="522" t="str">
        <f t="shared" si="417"/>
        <v/>
      </c>
      <c r="NY68" s="510" t="str">
        <f t="shared" si="307"/>
        <v/>
      </c>
      <c r="NZ68" s="517">
        <f t="shared" si="308"/>
        <v>0</v>
      </c>
      <c r="OA68" s="510" t="str">
        <f t="shared" si="309"/>
        <v/>
      </c>
      <c r="OB68" s="522" t="str">
        <f t="shared" si="418"/>
        <v/>
      </c>
      <c r="OC68" s="510" t="str">
        <f t="shared" si="310"/>
        <v/>
      </c>
      <c r="OD68" s="517">
        <f t="shared" si="311"/>
        <v>0</v>
      </c>
      <c r="OE68" s="510" t="str">
        <f t="shared" si="312"/>
        <v/>
      </c>
      <c r="OF68" s="522" t="str">
        <f t="shared" si="419"/>
        <v/>
      </c>
      <c r="OG68" s="510" t="str">
        <f t="shared" si="313"/>
        <v/>
      </c>
      <c r="OH68" s="517">
        <f t="shared" si="314"/>
        <v>0</v>
      </c>
      <c r="OI68" s="510" t="str">
        <f t="shared" si="315"/>
        <v/>
      </c>
      <c r="OJ68" s="522" t="str">
        <f t="shared" si="420"/>
        <v/>
      </c>
      <c r="OK68" s="510" t="str">
        <f t="shared" si="316"/>
        <v/>
      </c>
      <c r="OL68" s="517">
        <f t="shared" si="317"/>
        <v>0</v>
      </c>
      <c r="OM68" s="510" t="str">
        <f t="shared" si="318"/>
        <v/>
      </c>
      <c r="ON68" s="522" t="str">
        <f t="shared" si="421"/>
        <v/>
      </c>
      <c r="OO68" s="510" t="str">
        <f t="shared" si="319"/>
        <v/>
      </c>
      <c r="OP68" s="517">
        <f t="shared" si="320"/>
        <v>0</v>
      </c>
      <c r="OQ68" s="510" t="str">
        <f t="shared" si="321"/>
        <v/>
      </c>
      <c r="OR68" s="522" t="str">
        <f t="shared" si="422"/>
        <v/>
      </c>
      <c r="OS68" s="510" t="str">
        <f t="shared" si="322"/>
        <v/>
      </c>
      <c r="OT68" s="517">
        <f t="shared" si="323"/>
        <v>0</v>
      </c>
      <c r="OU68" s="510" t="str">
        <f t="shared" si="324"/>
        <v/>
      </c>
      <c r="OV68" s="522" t="str">
        <f t="shared" si="423"/>
        <v/>
      </c>
      <c r="OW68" s="510" t="str">
        <f t="shared" si="325"/>
        <v/>
      </c>
      <c r="OX68" s="517">
        <f t="shared" si="326"/>
        <v>0</v>
      </c>
      <c r="OY68" s="510" t="str">
        <f t="shared" si="327"/>
        <v/>
      </c>
      <c r="OZ68" s="522" t="str">
        <f t="shared" si="424"/>
        <v/>
      </c>
      <c r="PA68" s="510" t="str">
        <f t="shared" si="328"/>
        <v/>
      </c>
      <c r="PB68" s="517">
        <f t="shared" si="329"/>
        <v>0</v>
      </c>
      <c r="PC68" s="510" t="str">
        <f t="shared" si="330"/>
        <v/>
      </c>
      <c r="PD68" s="522" t="str">
        <f t="shared" si="425"/>
        <v/>
      </c>
      <c r="PE68" s="510" t="str">
        <f t="shared" si="331"/>
        <v/>
      </c>
      <c r="PF68" s="517">
        <f t="shared" si="332"/>
        <v>0</v>
      </c>
      <c r="PG68" s="510" t="str">
        <f t="shared" si="333"/>
        <v/>
      </c>
      <c r="PH68" s="522" t="str">
        <f t="shared" si="426"/>
        <v/>
      </c>
      <c r="PI68" s="510" t="str">
        <f t="shared" si="334"/>
        <v/>
      </c>
      <c r="PJ68" s="517">
        <f t="shared" si="335"/>
        <v>0</v>
      </c>
      <c r="PK68" s="510" t="str">
        <f t="shared" si="336"/>
        <v/>
      </c>
      <c r="PL68" s="522" t="str">
        <f t="shared" si="427"/>
        <v/>
      </c>
      <c r="PM68" s="510" t="str">
        <f t="shared" si="337"/>
        <v/>
      </c>
      <c r="PN68" s="517">
        <f t="shared" si="338"/>
        <v>0</v>
      </c>
      <c r="PO68" s="510" t="str">
        <f t="shared" si="339"/>
        <v/>
      </c>
      <c r="PP68" s="522" t="str">
        <f t="shared" si="428"/>
        <v/>
      </c>
      <c r="PQ68" s="510" t="str">
        <f t="shared" si="340"/>
        <v/>
      </c>
      <c r="PR68" s="517">
        <f t="shared" si="341"/>
        <v>0</v>
      </c>
      <c r="PS68" s="510" t="str">
        <f t="shared" si="342"/>
        <v/>
      </c>
      <c r="PT68" s="522" t="str">
        <f t="shared" si="429"/>
        <v/>
      </c>
      <c r="PU68" s="510" t="str">
        <f t="shared" si="343"/>
        <v/>
      </c>
      <c r="PV68" s="517">
        <f t="shared" si="344"/>
        <v>0</v>
      </c>
      <c r="PW68" s="510" t="str">
        <f t="shared" si="345"/>
        <v/>
      </c>
      <c r="PX68" s="522" t="str">
        <f t="shared" si="430"/>
        <v/>
      </c>
      <c r="PY68" s="510" t="str">
        <f t="shared" si="346"/>
        <v/>
      </c>
      <c r="PZ68" s="517">
        <f t="shared" si="347"/>
        <v>0</v>
      </c>
      <c r="QA68" s="510" t="str">
        <f t="shared" si="348"/>
        <v/>
      </c>
      <c r="QB68" s="522" t="str">
        <f t="shared" si="431"/>
        <v/>
      </c>
      <c r="QC68" s="510" t="str">
        <f t="shared" si="349"/>
        <v/>
      </c>
      <c r="QD68" s="517">
        <f t="shared" si="350"/>
        <v>0</v>
      </c>
      <c r="QE68" s="510" t="str">
        <f t="shared" si="351"/>
        <v/>
      </c>
      <c r="QF68" s="522" t="str">
        <f t="shared" si="432"/>
        <v/>
      </c>
      <c r="QG68" s="510" t="str">
        <f t="shared" si="352"/>
        <v/>
      </c>
      <c r="QH68" s="517">
        <f t="shared" si="353"/>
        <v>0</v>
      </c>
    </row>
    <row r="69" spans="1:450" s="3" customFormat="1" ht="18" customHeight="1" thickTop="1" thickBot="1" x14ac:dyDescent="0.35">
      <c r="A69" s="344" t="str">
        <f t="shared" si="538"/>
        <v/>
      </c>
      <c r="B69" s="237" t="str">
        <f t="shared" si="539"/>
        <v/>
      </c>
      <c r="C69" s="307">
        <f t="shared" si="527"/>
        <v>0</v>
      </c>
      <c r="D69" s="307">
        <f t="shared" si="528"/>
        <v>0</v>
      </c>
      <c r="E69" s="287" t="str">
        <f>IF(B69="","",SUM(B$27:B$46)+SUM(B$67:B69))</f>
        <v/>
      </c>
      <c r="F69" s="498"/>
      <c r="G69" s="498"/>
      <c r="H69" s="677"/>
      <c r="I69" s="678"/>
      <c r="J69" s="679"/>
      <c r="K69" s="680"/>
      <c r="L69" s="1052" t="str">
        <f>IF('Quadro 2'!G35="","",'Quadro 2'!G35)</f>
        <v/>
      </c>
      <c r="M69" s="1053" t="str">
        <f t="shared" si="540"/>
        <v/>
      </c>
      <c r="N69" s="1054" t="str">
        <f t="shared" si="529"/>
        <v/>
      </c>
      <c r="O69" s="1055"/>
      <c r="P69" s="1056" t="str">
        <f t="shared" si="541"/>
        <v/>
      </c>
      <c r="Q69" s="1057" t="str">
        <f t="shared" si="542"/>
        <v/>
      </c>
      <c r="R69" s="1058" t="str">
        <f t="shared" si="543"/>
        <v/>
      </c>
      <c r="S69" s="505" t="str">
        <f t="shared" si="544"/>
        <v/>
      </c>
      <c r="T69" s="75" t="str">
        <f t="shared" si="530"/>
        <v/>
      </c>
      <c r="U69" s="940"/>
      <c r="V69" s="217" t="str">
        <f t="shared" ref="V69:V106" si="550">IF($N69="","",IF($U69&lt;&gt;"",$U69,IF(AND($P$9=1,($H69+$I69)&gt;=4),80.9,IF(AND($P$9=1,($H69+$I69)=3),68.9,IF(AND($P$9=1,($H69+$I69)=2),53.1,IF(AND($P$9=1,($H69+$I69)=1),36,""))))))</f>
        <v/>
      </c>
      <c r="W69" s="217" t="str">
        <f t="shared" si="545"/>
        <v/>
      </c>
      <c r="X69" s="217" t="str">
        <f t="shared" si="546"/>
        <v/>
      </c>
      <c r="Y69" s="506" t="str">
        <f>IF(OR(N69="",N69=0),"",IF(MAX(V69,W69,X69)&gt;'Quadro 1'!$G$23,'Quadro 1'!$G$23,IF(V69&lt;'Quadro 1'!$G$12,'Quadro 1'!$G$12,MIN(Z69,AA69))))</f>
        <v/>
      </c>
      <c r="Z69" s="507">
        <f>IF(MAX(V69,W69,X69)&lt;='Quadro 1'!$G$12,'Quadro 1'!$G$12,IF(MAX(V69,W69,X69)&lt;='Quadro 1'!$G$13,'Quadro 1'!$G$13,IF(MAX(V69,W69,X69)&lt;='Quadro 1'!$G$14,'Quadro 1'!$G$14,IF(MAX(V69,W69,X69)&lt;='Quadro 1'!$G$15,'Quadro 1'!$G$15,IF(MAX(V69,W69,X69)&lt;='Quadro 1'!$G$16,'Quadro 1'!$G$16,IF(MAX(V69,W69,X69)&lt;='Quadro 1'!$G$17,'Quadro 1'!$G$17,""))))))</f>
        <v>27.3</v>
      </c>
      <c r="AA69" s="508">
        <f>IF(MAX(V69,W69,X69)&lt;='Quadro 1'!$G$18,'Quadro 1'!$G$18,IF(MAX(V69,W69,X69)&lt;='Quadro 1'!$G$19,'Quadro 1'!$G$19,IF(MAX(V69,W69,X69)&lt;='Quadro 1'!$G$20,'Quadro 1'!$G$20,IF(MAX(V69,W69,X69)&lt;='Quadro 1'!$G$21,'Quadro 1'!$G$21,IF(MAX(V69,W69,X69)&lt;='Quadro 1'!$G$22,'Quadro 1'!$G$22,IF(MAX(V69,W69,X69)&lt;='Quadro 1'!$G$23,'Quadro 1'!$G$23,'Quadro 1'!$G$23))))))</f>
        <v>105.3</v>
      </c>
      <c r="AB69" s="509" t="str">
        <f>IF(Y69="","",LOOKUP(Y69,'Quadro 1'!$G$9:$G$23,'Quadro 1'!$H$9:$H$23))</f>
        <v/>
      </c>
      <c r="AC69" s="1170" t="str">
        <f>IF(Y69="","",LOOKUP(Y69,'Quadro 1'!$G$9:$G$23,'Quadro 1'!$D$9:$D$23))</f>
        <v/>
      </c>
      <c r="AD69" s="1171" t="str">
        <f>IF(Y69="","",LOOKUP(Y69,'Quadro 1'!$G$9:$G$23,'Quadro 1'!$E$9:$E$23))</f>
        <v/>
      </c>
      <c r="AE69" s="1059" t="str">
        <f t="shared" si="531"/>
        <v/>
      </c>
      <c r="AF69" s="1061" t="str">
        <f t="shared" si="532"/>
        <v/>
      </c>
      <c r="AG69" s="1062" t="str">
        <f t="shared" si="533"/>
        <v/>
      </c>
      <c r="AH69" s="1063" t="str">
        <f t="shared" si="547"/>
        <v/>
      </c>
      <c r="AI69" s="1063" t="str">
        <f>IF(OR(K69="",K69=0),"",$K69*$AT$21*(1/$BE$11))</f>
        <v/>
      </c>
      <c r="AJ69" s="1055" t="str">
        <f t="shared" si="534"/>
        <v/>
      </c>
      <c r="AK69" s="1064" t="str">
        <f t="shared" si="548"/>
        <v/>
      </c>
      <c r="AL69" s="1190" t="str">
        <f t="shared" si="549"/>
        <v/>
      </c>
      <c r="AM69" s="1191"/>
      <c r="AN69" s="1065" t="str">
        <f t="shared" si="535"/>
        <v/>
      </c>
      <c r="AO69" s="1192" t="str">
        <f t="shared" si="536"/>
        <v/>
      </c>
      <c r="AP69" s="1192"/>
      <c r="AQ69" s="1193"/>
      <c r="AR69" s="901"/>
      <c r="AS69" s="2"/>
      <c r="AT69" s="601">
        <f t="shared" si="470"/>
        <v>0</v>
      </c>
      <c r="AU69" s="243" t="str">
        <f t="shared" si="356"/>
        <v/>
      </c>
      <c r="AV69" s="92" t="str">
        <f t="shared" si="475"/>
        <v/>
      </c>
      <c r="AW69" s="92" t="str">
        <f t="shared" si="476"/>
        <v/>
      </c>
      <c r="AX69" s="92" t="str">
        <f t="shared" si="477"/>
        <v/>
      </c>
      <c r="AY69" s="532" t="str">
        <f t="shared" si="478"/>
        <v/>
      </c>
      <c r="AZ69" s="532" t="str">
        <f t="shared" si="479"/>
        <v/>
      </c>
      <c r="BA69" s="510" t="str">
        <f t="shared" si="480"/>
        <v/>
      </c>
      <c r="BB69" s="88" t="str">
        <f t="shared" si="440"/>
        <v/>
      </c>
      <c r="BC69" s="1060" t="str">
        <f t="shared" si="537"/>
        <v/>
      </c>
      <c r="BD69" s="595" t="str">
        <f t="shared" si="441"/>
        <v/>
      </c>
      <c r="BE69" s="595" t="str">
        <f t="shared" si="442"/>
        <v/>
      </c>
      <c r="BF69" s="74" t="str">
        <f t="shared" si="443"/>
        <v/>
      </c>
      <c r="BG69" s="87" t="str">
        <f t="shared" si="433"/>
        <v/>
      </c>
      <c r="BH69" s="88" t="str">
        <f t="shared" si="481"/>
        <v/>
      </c>
      <c r="BI69" s="89">
        <f t="shared" si="482"/>
        <v>0</v>
      </c>
      <c r="BJ69" s="510" t="str">
        <f t="shared" si="357"/>
        <v/>
      </c>
      <c r="BK69" s="532">
        <f t="shared" si="483"/>
        <v>0</v>
      </c>
      <c r="BL69" s="91">
        <f t="shared" si="108"/>
        <v>0</v>
      </c>
      <c r="BM69" s="91" t="str">
        <f t="shared" si="31"/>
        <v/>
      </c>
      <c r="BN69" s="91" t="str">
        <f t="shared" si="32"/>
        <v/>
      </c>
      <c r="BO69" s="91" t="str">
        <f t="shared" si="33"/>
        <v/>
      </c>
      <c r="BP69" s="91" t="str">
        <f t="shared" si="34"/>
        <v/>
      </c>
      <c r="BQ69" s="91" t="str">
        <f t="shared" si="35"/>
        <v/>
      </c>
      <c r="BR69" s="91" t="str">
        <f t="shared" si="36"/>
        <v/>
      </c>
      <c r="BS69" s="91" t="str">
        <f t="shared" si="37"/>
        <v/>
      </c>
      <c r="BT69" s="91" t="str">
        <f t="shared" si="38"/>
        <v/>
      </c>
      <c r="BU69" s="91" t="str">
        <f t="shared" si="39"/>
        <v/>
      </c>
      <c r="BV69" s="91" t="str">
        <f t="shared" si="40"/>
        <v/>
      </c>
      <c r="BW69" s="91" t="str">
        <f t="shared" si="41"/>
        <v/>
      </c>
      <c r="BX69" s="91" t="str">
        <f t="shared" si="42"/>
        <v/>
      </c>
      <c r="BY69" s="91" t="str">
        <f t="shared" si="43"/>
        <v/>
      </c>
      <c r="BZ69" s="91" t="str">
        <f t="shared" si="44"/>
        <v/>
      </c>
      <c r="CA69" s="91" t="str">
        <f t="shared" si="45"/>
        <v/>
      </c>
      <c r="CB69" s="91" t="str">
        <f t="shared" si="46"/>
        <v/>
      </c>
      <c r="CC69" s="91" t="str">
        <f t="shared" si="47"/>
        <v/>
      </c>
      <c r="CD69" s="91" t="str">
        <f t="shared" si="48"/>
        <v/>
      </c>
      <c r="CE69" s="91" t="str">
        <f t="shared" si="49"/>
        <v/>
      </c>
      <c r="CF69" s="91" t="str">
        <f t="shared" si="484"/>
        <v/>
      </c>
      <c r="CG69" s="91" t="str">
        <f t="shared" si="109"/>
        <v/>
      </c>
      <c r="CH69" s="91" t="str">
        <f t="shared" si="110"/>
        <v/>
      </c>
      <c r="CI69" s="91" t="str">
        <f t="shared" si="111"/>
        <v/>
      </c>
      <c r="CJ69" s="91" t="str">
        <f t="shared" si="112"/>
        <v/>
      </c>
      <c r="CK69" s="91" t="str">
        <f t="shared" si="113"/>
        <v/>
      </c>
      <c r="CL69" s="91" t="str">
        <f t="shared" si="114"/>
        <v/>
      </c>
      <c r="CM69" s="91" t="str">
        <f t="shared" si="115"/>
        <v/>
      </c>
      <c r="CN69" s="91" t="str">
        <f t="shared" si="116"/>
        <v/>
      </c>
      <c r="CO69" s="91" t="str">
        <f t="shared" si="117"/>
        <v/>
      </c>
      <c r="CP69" s="91" t="str">
        <f t="shared" si="118"/>
        <v/>
      </c>
      <c r="CQ69" s="91" t="str">
        <f t="shared" si="119"/>
        <v/>
      </c>
      <c r="CR69" s="91" t="str">
        <f t="shared" si="120"/>
        <v/>
      </c>
      <c r="CS69" s="91" t="str">
        <f t="shared" si="121"/>
        <v/>
      </c>
      <c r="CT69" s="91" t="str">
        <f t="shared" si="122"/>
        <v/>
      </c>
      <c r="CU69" s="91" t="str">
        <f t="shared" si="123"/>
        <v/>
      </c>
      <c r="CV69" s="91" t="str">
        <f t="shared" si="124"/>
        <v/>
      </c>
      <c r="CW69" s="91" t="str">
        <f t="shared" si="125"/>
        <v/>
      </c>
      <c r="CX69" s="91" t="str">
        <f t="shared" si="126"/>
        <v/>
      </c>
      <c r="CY69" s="91" t="str">
        <f t="shared" si="127"/>
        <v/>
      </c>
      <c r="CZ69" s="91" t="str">
        <f t="shared" si="128"/>
        <v/>
      </c>
      <c r="DA69" s="91" t="str">
        <f t="shared" si="129"/>
        <v/>
      </c>
      <c r="DB69" s="91" t="str">
        <f t="shared" si="130"/>
        <v/>
      </c>
      <c r="DC69" s="91" t="str">
        <f t="shared" si="131"/>
        <v/>
      </c>
      <c r="DD69" s="91" t="str">
        <f t="shared" si="132"/>
        <v/>
      </c>
      <c r="DE69" s="91" t="str">
        <f t="shared" si="133"/>
        <v/>
      </c>
      <c r="DF69" s="91" t="str">
        <f t="shared" si="134"/>
        <v/>
      </c>
      <c r="DG69" s="91" t="str">
        <f t="shared" si="135"/>
        <v/>
      </c>
      <c r="DH69" s="91" t="str">
        <f t="shared" si="136"/>
        <v/>
      </c>
      <c r="DI69" s="91" t="str">
        <f t="shared" si="137"/>
        <v/>
      </c>
      <c r="DJ69" s="91" t="str">
        <f t="shared" si="138"/>
        <v/>
      </c>
      <c r="DK69" s="91" t="str">
        <f t="shared" si="139"/>
        <v/>
      </c>
      <c r="DL69" s="91" t="str">
        <f t="shared" si="140"/>
        <v/>
      </c>
      <c r="DM69" s="91" t="str">
        <f t="shared" si="141"/>
        <v/>
      </c>
      <c r="DN69" s="91" t="str">
        <f t="shared" si="142"/>
        <v/>
      </c>
      <c r="DO69" s="91" t="str">
        <f t="shared" si="143"/>
        <v/>
      </c>
      <c r="DP69" s="91" t="str">
        <f t="shared" si="144"/>
        <v/>
      </c>
      <c r="DQ69" s="91" t="str">
        <f t="shared" si="145"/>
        <v/>
      </c>
      <c r="DR69" s="91" t="str">
        <f t="shared" si="146"/>
        <v/>
      </c>
      <c r="DS69" s="91" t="str">
        <f t="shared" si="147"/>
        <v/>
      </c>
      <c r="DT69" s="91" t="str">
        <f t="shared" si="148"/>
        <v/>
      </c>
      <c r="DU69" s="236" t="str">
        <f t="shared" si="471"/>
        <v/>
      </c>
      <c r="DV69" s="660" t="str">
        <f t="shared" si="472"/>
        <v>0</v>
      </c>
      <c r="DW69" s="659">
        <f t="shared" si="151"/>
        <v>0</v>
      </c>
      <c r="DX69" s="663" t="str">
        <f t="shared" si="473"/>
        <v>NA</v>
      </c>
      <c r="DY69" s="236" t="str">
        <f t="shared" si="359"/>
        <v/>
      </c>
      <c r="DZ69" s="236" t="str">
        <f t="shared" si="360"/>
        <v/>
      </c>
      <c r="EA69" s="659" t="str">
        <f t="shared" si="467"/>
        <v/>
      </c>
      <c r="EB69" s="594">
        <v>43</v>
      </c>
      <c r="EC69" s="816" t="str">
        <f t="shared" si="361"/>
        <v/>
      </c>
      <c r="ED69" s="817" t="str">
        <f t="shared" si="362"/>
        <v/>
      </c>
      <c r="EE69" s="818" t="str">
        <f t="shared" si="153"/>
        <v/>
      </c>
      <c r="EF69" s="819" t="str">
        <f t="shared" si="485"/>
        <v/>
      </c>
      <c r="EG69" s="595" t="str">
        <f t="shared" si="154"/>
        <v/>
      </c>
      <c r="EH69" s="595" t="str">
        <f t="shared" si="155"/>
        <v/>
      </c>
      <c r="EI69" s="651" t="str">
        <f t="shared" si="363"/>
        <v/>
      </c>
      <c r="EJ69" s="528" t="str">
        <f t="shared" si="156"/>
        <v/>
      </c>
      <c r="EK69" s="236" t="str">
        <f t="shared" si="364"/>
        <v/>
      </c>
      <c r="EL69" s="528" t="str">
        <f t="shared" si="157"/>
        <v/>
      </c>
      <c r="EM69" s="771" t="str">
        <f t="shared" si="444"/>
        <v/>
      </c>
      <c r="EN69" s="90" t="str">
        <f t="shared" si="445"/>
        <v/>
      </c>
      <c r="EO69" s="90" t="str">
        <f t="shared" si="446"/>
        <v/>
      </c>
      <c r="EP69" s="90" t="str">
        <f t="shared" si="447"/>
        <v/>
      </c>
      <c r="EQ69" s="90" t="str">
        <f t="shared" si="448"/>
        <v/>
      </c>
      <c r="ER69" s="90" t="str">
        <f t="shared" si="449"/>
        <v/>
      </c>
      <c r="ES69" s="90" t="str">
        <f t="shared" si="450"/>
        <v/>
      </c>
      <c r="ET69" s="90" t="str">
        <f t="shared" si="451"/>
        <v/>
      </c>
      <c r="EU69" s="90" t="str">
        <f t="shared" si="452"/>
        <v/>
      </c>
      <c r="EV69" s="90" t="str">
        <f t="shared" si="453"/>
        <v/>
      </c>
      <c r="EW69" s="90" t="str">
        <f t="shared" si="454"/>
        <v/>
      </c>
      <c r="EX69" s="90" t="str">
        <f t="shared" si="455"/>
        <v/>
      </c>
      <c r="EY69" s="90" t="str">
        <f t="shared" si="456"/>
        <v/>
      </c>
      <c r="EZ69" s="90" t="str">
        <f t="shared" si="457"/>
        <v/>
      </c>
      <c r="FA69" s="90" t="str">
        <f t="shared" si="458"/>
        <v/>
      </c>
      <c r="FB69" s="90" t="str">
        <f t="shared" si="459"/>
        <v/>
      </c>
      <c r="FC69" s="90" t="str">
        <f t="shared" si="460"/>
        <v/>
      </c>
      <c r="FD69" s="90" t="str">
        <f t="shared" si="461"/>
        <v/>
      </c>
      <c r="FE69" s="90" t="str">
        <f t="shared" si="462"/>
        <v/>
      </c>
      <c r="FF69" s="90" t="str">
        <f t="shared" si="463"/>
        <v/>
      </c>
      <c r="FG69" s="90" t="str">
        <f t="shared" si="486"/>
        <v/>
      </c>
      <c r="FH69" s="90" t="str">
        <f t="shared" si="487"/>
        <v/>
      </c>
      <c r="FI69" s="90" t="str">
        <f t="shared" si="488"/>
        <v/>
      </c>
      <c r="FJ69" s="90" t="str">
        <f t="shared" si="489"/>
        <v/>
      </c>
      <c r="FK69" s="90" t="str">
        <f t="shared" si="490"/>
        <v/>
      </c>
      <c r="FL69" s="90" t="str">
        <f t="shared" si="491"/>
        <v/>
      </c>
      <c r="FM69" s="90" t="str">
        <f t="shared" si="492"/>
        <v/>
      </c>
      <c r="FN69" s="90" t="str">
        <f t="shared" si="493"/>
        <v/>
      </c>
      <c r="FO69" s="90" t="str">
        <f t="shared" si="494"/>
        <v/>
      </c>
      <c r="FP69" s="90" t="str">
        <f t="shared" si="495"/>
        <v/>
      </c>
      <c r="FQ69" s="90" t="str">
        <f t="shared" si="496"/>
        <v/>
      </c>
      <c r="FR69" s="90" t="str">
        <f t="shared" si="497"/>
        <v/>
      </c>
      <c r="FS69" s="90" t="str">
        <f t="shared" si="498"/>
        <v/>
      </c>
      <c r="FT69" s="90" t="str">
        <f t="shared" si="499"/>
        <v/>
      </c>
      <c r="FU69" s="90" t="str">
        <f t="shared" si="500"/>
        <v/>
      </c>
      <c r="FV69" s="90" t="str">
        <f t="shared" si="501"/>
        <v/>
      </c>
      <c r="FW69" s="90" t="str">
        <f t="shared" si="502"/>
        <v/>
      </c>
      <c r="FX69" s="90" t="str">
        <f t="shared" si="503"/>
        <v/>
      </c>
      <c r="FY69" s="90" t="str">
        <f t="shared" si="504"/>
        <v/>
      </c>
      <c r="FZ69" s="90" t="str">
        <f t="shared" si="505"/>
        <v/>
      </c>
      <c r="GA69" s="90" t="str">
        <f t="shared" si="506"/>
        <v/>
      </c>
      <c r="GB69" s="90" t="str">
        <f t="shared" si="507"/>
        <v/>
      </c>
      <c r="GC69" s="90" t="str">
        <f t="shared" si="508"/>
        <v/>
      </c>
      <c r="GD69" s="90" t="str">
        <f t="shared" si="509"/>
        <v/>
      </c>
      <c r="GE69" s="90" t="str">
        <f t="shared" si="510"/>
        <v/>
      </c>
      <c r="GF69" s="90" t="str">
        <f t="shared" si="511"/>
        <v/>
      </c>
      <c r="GG69" s="90" t="str">
        <f t="shared" si="512"/>
        <v/>
      </c>
      <c r="GH69" s="90" t="str">
        <f t="shared" si="513"/>
        <v/>
      </c>
      <c r="GI69" s="90" t="str">
        <f t="shared" si="514"/>
        <v/>
      </c>
      <c r="GJ69" s="90" t="str">
        <f t="shared" si="515"/>
        <v/>
      </c>
      <c r="GK69" s="90" t="str">
        <f t="shared" si="516"/>
        <v/>
      </c>
      <c r="GL69" s="90" t="str">
        <f t="shared" si="517"/>
        <v/>
      </c>
      <c r="GM69" s="90" t="str">
        <f t="shared" si="518"/>
        <v/>
      </c>
      <c r="GN69" s="90" t="str">
        <f t="shared" si="519"/>
        <v/>
      </c>
      <c r="GO69" s="90" t="str">
        <f t="shared" si="520"/>
        <v/>
      </c>
      <c r="GP69" s="90" t="str">
        <f t="shared" si="521"/>
        <v/>
      </c>
      <c r="GQ69" s="90" t="str">
        <f t="shared" si="522"/>
        <v/>
      </c>
      <c r="GR69" s="90" t="str">
        <f t="shared" si="523"/>
        <v/>
      </c>
      <c r="GS69" s="90" t="str">
        <f t="shared" si="524"/>
        <v/>
      </c>
      <c r="GT69" s="90" t="str">
        <f t="shared" si="525"/>
        <v/>
      </c>
      <c r="GU69" s="594">
        <v>43</v>
      </c>
      <c r="GV69" s="137" t="str">
        <f t="shared" si="435"/>
        <v/>
      </c>
      <c r="GW69" s="138" t="str">
        <f t="shared" si="436"/>
        <v/>
      </c>
      <c r="GX69" s="81" t="str">
        <f t="shared" si="438"/>
        <v/>
      </c>
      <c r="GY69" s="138" t="str">
        <f t="shared" si="439"/>
        <v/>
      </c>
      <c r="GZ69" s="15">
        <f t="shared" si="369"/>
        <v>0</v>
      </c>
      <c r="HA69" s="81" t="str">
        <f t="shared" si="370"/>
        <v/>
      </c>
      <c r="HB69" s="127" t="str">
        <f t="shared" si="437"/>
        <v/>
      </c>
      <c r="HC69" s="15">
        <f t="shared" si="178"/>
        <v>0</v>
      </c>
      <c r="HD69" s="582">
        <f t="shared" si="468"/>
        <v>0</v>
      </c>
      <c r="HE69" s="580">
        <f t="shared" si="474"/>
        <v>0</v>
      </c>
      <c r="HF69" s="567">
        <f t="shared" si="469"/>
        <v>0</v>
      </c>
      <c r="HG69" s="16">
        <f t="shared" si="179"/>
        <v>0</v>
      </c>
      <c r="HH69" s="17" t="str">
        <f t="shared" si="372"/>
        <v/>
      </c>
      <c r="HI69" s="510" t="str">
        <f t="shared" si="373"/>
        <v/>
      </c>
      <c r="HJ69" s="517">
        <f t="shared" si="374"/>
        <v>0</v>
      </c>
      <c r="HK69" s="510" t="str">
        <f t="shared" si="180"/>
        <v/>
      </c>
      <c r="HL69" s="522" t="str">
        <f t="shared" si="375"/>
        <v/>
      </c>
      <c r="HM69" s="510" t="str">
        <f t="shared" si="181"/>
        <v/>
      </c>
      <c r="HN69" s="517">
        <f t="shared" si="182"/>
        <v>0</v>
      </c>
      <c r="HO69" s="510" t="str">
        <f t="shared" si="183"/>
        <v/>
      </c>
      <c r="HP69" s="522" t="str">
        <f t="shared" si="376"/>
        <v/>
      </c>
      <c r="HQ69" s="510" t="str">
        <f t="shared" si="184"/>
        <v/>
      </c>
      <c r="HR69" s="517">
        <f t="shared" si="185"/>
        <v>0</v>
      </c>
      <c r="HS69" s="510" t="str">
        <f t="shared" si="186"/>
        <v/>
      </c>
      <c r="HT69" s="522" t="str">
        <f t="shared" si="377"/>
        <v/>
      </c>
      <c r="HU69" s="510" t="str">
        <f t="shared" si="187"/>
        <v/>
      </c>
      <c r="HV69" s="517">
        <f t="shared" si="188"/>
        <v>0</v>
      </c>
      <c r="HW69" s="510" t="str">
        <f t="shared" si="189"/>
        <v/>
      </c>
      <c r="HX69" s="522" t="str">
        <f t="shared" si="378"/>
        <v/>
      </c>
      <c r="HY69" s="510" t="str">
        <f t="shared" si="190"/>
        <v/>
      </c>
      <c r="HZ69" s="517">
        <f t="shared" si="191"/>
        <v>0</v>
      </c>
      <c r="IA69" s="510" t="str">
        <f t="shared" si="192"/>
        <v/>
      </c>
      <c r="IB69" s="522" t="str">
        <f t="shared" si="379"/>
        <v/>
      </c>
      <c r="IC69" s="510" t="str">
        <f t="shared" si="193"/>
        <v/>
      </c>
      <c r="ID69" s="517">
        <f t="shared" si="194"/>
        <v>0</v>
      </c>
      <c r="IE69" s="510" t="str">
        <f t="shared" si="195"/>
        <v/>
      </c>
      <c r="IF69" s="522" t="str">
        <f t="shared" si="380"/>
        <v/>
      </c>
      <c r="IG69" s="510" t="str">
        <f t="shared" si="196"/>
        <v/>
      </c>
      <c r="IH69" s="517">
        <f t="shared" si="197"/>
        <v>0</v>
      </c>
      <c r="II69" s="510" t="str">
        <f t="shared" si="198"/>
        <v/>
      </c>
      <c r="IJ69" s="522" t="str">
        <f t="shared" si="381"/>
        <v/>
      </c>
      <c r="IK69" s="510" t="str">
        <f t="shared" si="199"/>
        <v/>
      </c>
      <c r="IL69" s="517">
        <f t="shared" si="200"/>
        <v>0</v>
      </c>
      <c r="IM69" s="510" t="str">
        <f t="shared" si="201"/>
        <v/>
      </c>
      <c r="IN69" s="522" t="str">
        <f t="shared" si="382"/>
        <v/>
      </c>
      <c r="IO69" s="510" t="str">
        <f t="shared" si="202"/>
        <v/>
      </c>
      <c r="IP69" s="517">
        <f t="shared" si="203"/>
        <v>0</v>
      </c>
      <c r="IQ69" s="510" t="str">
        <f t="shared" si="204"/>
        <v/>
      </c>
      <c r="IR69" s="522" t="str">
        <f t="shared" si="383"/>
        <v/>
      </c>
      <c r="IS69" s="510" t="str">
        <f t="shared" si="205"/>
        <v/>
      </c>
      <c r="IT69" s="517">
        <f t="shared" si="206"/>
        <v>0</v>
      </c>
      <c r="IU69" s="510" t="str">
        <f t="shared" si="207"/>
        <v/>
      </c>
      <c r="IV69" s="522" t="str">
        <f t="shared" si="384"/>
        <v/>
      </c>
      <c r="IW69" s="510" t="str">
        <f t="shared" si="208"/>
        <v/>
      </c>
      <c r="IX69" s="517">
        <f t="shared" si="209"/>
        <v>0</v>
      </c>
      <c r="IY69" s="510" t="str">
        <f t="shared" si="210"/>
        <v/>
      </c>
      <c r="IZ69" s="522" t="str">
        <f t="shared" si="385"/>
        <v/>
      </c>
      <c r="JA69" s="510" t="str">
        <f t="shared" si="211"/>
        <v/>
      </c>
      <c r="JB69" s="517">
        <f t="shared" si="212"/>
        <v>0</v>
      </c>
      <c r="JC69" s="510" t="str">
        <f t="shared" si="213"/>
        <v/>
      </c>
      <c r="JD69" s="522" t="str">
        <f t="shared" si="386"/>
        <v/>
      </c>
      <c r="JE69" s="510" t="str">
        <f t="shared" si="214"/>
        <v/>
      </c>
      <c r="JF69" s="517">
        <f t="shared" si="215"/>
        <v>0</v>
      </c>
      <c r="JG69" s="510" t="str">
        <f t="shared" si="216"/>
        <v/>
      </c>
      <c r="JH69" s="522" t="str">
        <f t="shared" si="387"/>
        <v/>
      </c>
      <c r="JI69" s="510" t="str">
        <f t="shared" si="217"/>
        <v/>
      </c>
      <c r="JJ69" s="517">
        <f t="shared" si="218"/>
        <v>0</v>
      </c>
      <c r="JK69" s="510" t="str">
        <f t="shared" si="219"/>
        <v/>
      </c>
      <c r="JL69" s="522" t="str">
        <f t="shared" si="388"/>
        <v/>
      </c>
      <c r="JM69" s="510" t="str">
        <f t="shared" si="220"/>
        <v/>
      </c>
      <c r="JN69" s="517">
        <f t="shared" si="221"/>
        <v>0</v>
      </c>
      <c r="JO69" s="510" t="str">
        <f t="shared" si="222"/>
        <v/>
      </c>
      <c r="JP69" s="522" t="str">
        <f t="shared" si="389"/>
        <v/>
      </c>
      <c r="JQ69" s="510" t="str">
        <f t="shared" si="223"/>
        <v/>
      </c>
      <c r="JR69" s="517">
        <f t="shared" si="224"/>
        <v>0</v>
      </c>
      <c r="JS69" s="510" t="str">
        <f t="shared" si="225"/>
        <v/>
      </c>
      <c r="JT69" s="522" t="str">
        <f t="shared" si="390"/>
        <v/>
      </c>
      <c r="JU69" s="510" t="str">
        <f t="shared" si="226"/>
        <v/>
      </c>
      <c r="JV69" s="517">
        <f t="shared" si="227"/>
        <v>0</v>
      </c>
      <c r="JW69" s="510" t="str">
        <f t="shared" si="228"/>
        <v/>
      </c>
      <c r="JX69" s="522" t="str">
        <f t="shared" si="391"/>
        <v/>
      </c>
      <c r="JY69" s="510" t="str">
        <f t="shared" si="229"/>
        <v/>
      </c>
      <c r="JZ69" s="517">
        <f t="shared" si="230"/>
        <v>0</v>
      </c>
      <c r="KA69" s="510" t="str">
        <f t="shared" si="231"/>
        <v/>
      </c>
      <c r="KB69" s="522" t="str">
        <f t="shared" si="392"/>
        <v/>
      </c>
      <c r="KC69" s="510" t="str">
        <f t="shared" si="232"/>
        <v/>
      </c>
      <c r="KD69" s="517">
        <f t="shared" si="233"/>
        <v>0</v>
      </c>
      <c r="KE69" s="510" t="str">
        <f t="shared" si="234"/>
        <v/>
      </c>
      <c r="KF69" s="522" t="str">
        <f t="shared" si="393"/>
        <v/>
      </c>
      <c r="KG69" s="510" t="str">
        <f t="shared" si="235"/>
        <v/>
      </c>
      <c r="KH69" s="517">
        <f t="shared" si="236"/>
        <v>0</v>
      </c>
      <c r="KI69" s="510" t="str">
        <f t="shared" si="237"/>
        <v/>
      </c>
      <c r="KJ69" s="522" t="str">
        <f t="shared" si="394"/>
        <v/>
      </c>
      <c r="KK69" s="510" t="str">
        <f t="shared" si="238"/>
        <v/>
      </c>
      <c r="KL69" s="517">
        <f t="shared" si="239"/>
        <v>0</v>
      </c>
      <c r="KM69" s="510" t="str">
        <f t="shared" si="240"/>
        <v/>
      </c>
      <c r="KN69" s="522" t="str">
        <f t="shared" si="395"/>
        <v/>
      </c>
      <c r="KO69" s="510" t="str">
        <f t="shared" si="241"/>
        <v/>
      </c>
      <c r="KP69" s="517">
        <f t="shared" si="242"/>
        <v>0</v>
      </c>
      <c r="KQ69" s="510" t="str">
        <f t="shared" si="243"/>
        <v/>
      </c>
      <c r="KR69" s="522" t="str">
        <f t="shared" si="396"/>
        <v/>
      </c>
      <c r="KS69" s="510" t="str">
        <f t="shared" si="244"/>
        <v/>
      </c>
      <c r="KT69" s="517">
        <f t="shared" si="245"/>
        <v>0</v>
      </c>
      <c r="KU69" s="510" t="str">
        <f t="shared" si="246"/>
        <v/>
      </c>
      <c r="KV69" s="522" t="str">
        <f t="shared" si="397"/>
        <v/>
      </c>
      <c r="KW69" s="510" t="str">
        <f t="shared" si="247"/>
        <v/>
      </c>
      <c r="KX69" s="517">
        <f t="shared" si="248"/>
        <v>0</v>
      </c>
      <c r="KY69" s="510" t="str">
        <f t="shared" si="249"/>
        <v/>
      </c>
      <c r="KZ69" s="522" t="str">
        <f t="shared" si="398"/>
        <v/>
      </c>
      <c r="LA69" s="510" t="str">
        <f t="shared" si="250"/>
        <v/>
      </c>
      <c r="LB69" s="517">
        <f t="shared" si="251"/>
        <v>0</v>
      </c>
      <c r="LC69" s="510" t="str">
        <f t="shared" si="252"/>
        <v/>
      </c>
      <c r="LD69" s="522" t="str">
        <f t="shared" si="399"/>
        <v/>
      </c>
      <c r="LE69" s="510" t="str">
        <f t="shared" si="253"/>
        <v/>
      </c>
      <c r="LF69" s="517">
        <f t="shared" si="254"/>
        <v>0</v>
      </c>
      <c r="LG69" s="510" t="str">
        <f t="shared" si="255"/>
        <v/>
      </c>
      <c r="LH69" s="522" t="str">
        <f t="shared" si="400"/>
        <v/>
      </c>
      <c r="LI69" s="510" t="str">
        <f t="shared" si="256"/>
        <v/>
      </c>
      <c r="LJ69" s="517">
        <f t="shared" si="257"/>
        <v>0</v>
      </c>
      <c r="LK69" s="510" t="str">
        <f t="shared" si="258"/>
        <v/>
      </c>
      <c r="LL69" s="522" t="str">
        <f t="shared" si="401"/>
        <v/>
      </c>
      <c r="LM69" s="510" t="str">
        <f t="shared" si="259"/>
        <v/>
      </c>
      <c r="LN69" s="517">
        <f t="shared" si="260"/>
        <v>0</v>
      </c>
      <c r="LO69" s="510" t="str">
        <f t="shared" si="261"/>
        <v/>
      </c>
      <c r="LP69" s="522" t="str">
        <f t="shared" si="402"/>
        <v/>
      </c>
      <c r="LQ69" s="510" t="str">
        <f t="shared" si="262"/>
        <v/>
      </c>
      <c r="LR69" s="517">
        <f t="shared" si="263"/>
        <v>0</v>
      </c>
      <c r="LS69" s="510" t="str">
        <f t="shared" si="264"/>
        <v/>
      </c>
      <c r="LT69" s="522" t="str">
        <f t="shared" si="403"/>
        <v/>
      </c>
      <c r="LU69" s="510" t="str">
        <f t="shared" si="265"/>
        <v/>
      </c>
      <c r="LV69" s="517">
        <f t="shared" si="266"/>
        <v>0</v>
      </c>
      <c r="LW69" s="510" t="str">
        <f t="shared" si="267"/>
        <v/>
      </c>
      <c r="LX69" s="522" t="str">
        <f t="shared" si="404"/>
        <v/>
      </c>
      <c r="LY69" s="510" t="str">
        <f t="shared" si="268"/>
        <v/>
      </c>
      <c r="LZ69" s="517">
        <f t="shared" si="269"/>
        <v>0</v>
      </c>
      <c r="MA69" s="510" t="str">
        <f t="shared" si="270"/>
        <v/>
      </c>
      <c r="MB69" s="522" t="str">
        <f t="shared" si="405"/>
        <v/>
      </c>
      <c r="MC69" s="510" t="str">
        <f t="shared" si="271"/>
        <v/>
      </c>
      <c r="MD69" s="517">
        <f t="shared" si="272"/>
        <v>0</v>
      </c>
      <c r="ME69" s="510" t="str">
        <f t="shared" si="273"/>
        <v/>
      </c>
      <c r="MF69" s="522" t="str">
        <f t="shared" si="406"/>
        <v/>
      </c>
      <c r="MG69" s="510" t="str">
        <f t="shared" si="274"/>
        <v/>
      </c>
      <c r="MH69" s="517">
        <f t="shared" si="275"/>
        <v>0</v>
      </c>
      <c r="MI69" s="510" t="str">
        <f t="shared" si="276"/>
        <v/>
      </c>
      <c r="MJ69" s="522" t="str">
        <f t="shared" si="407"/>
        <v/>
      </c>
      <c r="MK69" s="510" t="str">
        <f t="shared" si="277"/>
        <v/>
      </c>
      <c r="ML69" s="517">
        <f t="shared" si="278"/>
        <v>0</v>
      </c>
      <c r="MM69" s="510" t="str">
        <f t="shared" si="279"/>
        <v/>
      </c>
      <c r="MN69" s="522" t="str">
        <f t="shared" si="408"/>
        <v/>
      </c>
      <c r="MO69" s="510" t="str">
        <f t="shared" si="280"/>
        <v/>
      </c>
      <c r="MP69" s="517">
        <f t="shared" si="281"/>
        <v>0</v>
      </c>
      <c r="MQ69" s="510" t="str">
        <f t="shared" si="282"/>
        <v/>
      </c>
      <c r="MR69" s="522" t="str">
        <f t="shared" si="409"/>
        <v/>
      </c>
      <c r="MS69" s="510" t="str">
        <f t="shared" si="283"/>
        <v/>
      </c>
      <c r="MT69" s="517">
        <f t="shared" si="284"/>
        <v>0</v>
      </c>
      <c r="MU69" s="510" t="str">
        <f t="shared" si="285"/>
        <v/>
      </c>
      <c r="MV69" s="522" t="str">
        <f t="shared" si="410"/>
        <v/>
      </c>
      <c r="MW69" s="510" t="str">
        <f t="shared" si="286"/>
        <v/>
      </c>
      <c r="MX69" s="517">
        <f t="shared" si="287"/>
        <v>0</v>
      </c>
      <c r="MY69" s="510" t="str">
        <f t="shared" si="288"/>
        <v/>
      </c>
      <c r="MZ69" s="522" t="str">
        <f t="shared" si="411"/>
        <v/>
      </c>
      <c r="NA69" s="510" t="str">
        <f t="shared" si="289"/>
        <v/>
      </c>
      <c r="NB69" s="517">
        <f t="shared" si="290"/>
        <v>0</v>
      </c>
      <c r="NC69" s="510" t="str">
        <f t="shared" si="291"/>
        <v/>
      </c>
      <c r="ND69" s="522" t="str">
        <f t="shared" si="412"/>
        <v/>
      </c>
      <c r="NE69" s="510" t="str">
        <f t="shared" si="292"/>
        <v/>
      </c>
      <c r="NF69" s="517">
        <f t="shared" si="293"/>
        <v>0</v>
      </c>
      <c r="NG69" s="510" t="str">
        <f t="shared" si="294"/>
        <v/>
      </c>
      <c r="NH69" s="522" t="str">
        <f t="shared" si="413"/>
        <v/>
      </c>
      <c r="NI69" s="510" t="str">
        <f t="shared" si="295"/>
        <v/>
      </c>
      <c r="NJ69" s="517">
        <f t="shared" si="296"/>
        <v>0</v>
      </c>
      <c r="NK69" s="510" t="str">
        <f t="shared" si="297"/>
        <v/>
      </c>
      <c r="NL69" s="522" t="str">
        <f t="shared" si="414"/>
        <v/>
      </c>
      <c r="NM69" s="510" t="str">
        <f t="shared" si="298"/>
        <v/>
      </c>
      <c r="NN69" s="517">
        <f t="shared" si="299"/>
        <v>0</v>
      </c>
      <c r="NO69" s="510" t="str">
        <f t="shared" si="300"/>
        <v/>
      </c>
      <c r="NP69" s="522" t="str">
        <f t="shared" si="415"/>
        <v/>
      </c>
      <c r="NQ69" s="510" t="str">
        <f t="shared" si="301"/>
        <v/>
      </c>
      <c r="NR69" s="517">
        <f t="shared" si="302"/>
        <v>0</v>
      </c>
      <c r="NS69" s="510" t="str">
        <f t="shared" si="303"/>
        <v/>
      </c>
      <c r="NT69" s="522" t="str">
        <f t="shared" si="416"/>
        <v/>
      </c>
      <c r="NU69" s="510" t="str">
        <f t="shared" si="304"/>
        <v/>
      </c>
      <c r="NV69" s="517">
        <f t="shared" si="305"/>
        <v>0</v>
      </c>
      <c r="NW69" s="510" t="str">
        <f t="shared" si="306"/>
        <v/>
      </c>
      <c r="NX69" s="522" t="str">
        <f t="shared" si="417"/>
        <v/>
      </c>
      <c r="NY69" s="510" t="str">
        <f t="shared" si="307"/>
        <v/>
      </c>
      <c r="NZ69" s="517">
        <f t="shared" si="308"/>
        <v>0</v>
      </c>
      <c r="OA69" s="510" t="str">
        <f t="shared" si="309"/>
        <v/>
      </c>
      <c r="OB69" s="522" t="str">
        <f t="shared" si="418"/>
        <v/>
      </c>
      <c r="OC69" s="510" t="str">
        <f t="shared" si="310"/>
        <v/>
      </c>
      <c r="OD69" s="517">
        <f t="shared" si="311"/>
        <v>0</v>
      </c>
      <c r="OE69" s="510" t="str">
        <f t="shared" si="312"/>
        <v/>
      </c>
      <c r="OF69" s="522" t="str">
        <f t="shared" si="419"/>
        <v/>
      </c>
      <c r="OG69" s="510" t="str">
        <f t="shared" si="313"/>
        <v/>
      </c>
      <c r="OH69" s="517">
        <f t="shared" si="314"/>
        <v>0</v>
      </c>
      <c r="OI69" s="510" t="str">
        <f t="shared" si="315"/>
        <v/>
      </c>
      <c r="OJ69" s="522" t="str">
        <f t="shared" si="420"/>
        <v/>
      </c>
      <c r="OK69" s="510" t="str">
        <f t="shared" si="316"/>
        <v/>
      </c>
      <c r="OL69" s="517">
        <f t="shared" si="317"/>
        <v>0</v>
      </c>
      <c r="OM69" s="510" t="str">
        <f t="shared" si="318"/>
        <v/>
      </c>
      <c r="ON69" s="522" t="str">
        <f t="shared" si="421"/>
        <v/>
      </c>
      <c r="OO69" s="510" t="str">
        <f t="shared" si="319"/>
        <v/>
      </c>
      <c r="OP69" s="517">
        <f t="shared" si="320"/>
        <v>0</v>
      </c>
      <c r="OQ69" s="510" t="str">
        <f t="shared" si="321"/>
        <v/>
      </c>
      <c r="OR69" s="522" t="str">
        <f t="shared" si="422"/>
        <v/>
      </c>
      <c r="OS69" s="510" t="str">
        <f t="shared" si="322"/>
        <v/>
      </c>
      <c r="OT69" s="517">
        <f t="shared" si="323"/>
        <v>0</v>
      </c>
      <c r="OU69" s="510" t="str">
        <f t="shared" si="324"/>
        <v/>
      </c>
      <c r="OV69" s="522" t="str">
        <f t="shared" si="423"/>
        <v/>
      </c>
      <c r="OW69" s="510" t="str">
        <f t="shared" si="325"/>
        <v/>
      </c>
      <c r="OX69" s="517">
        <f t="shared" si="326"/>
        <v>0</v>
      </c>
      <c r="OY69" s="510" t="str">
        <f t="shared" si="327"/>
        <v/>
      </c>
      <c r="OZ69" s="522" t="str">
        <f t="shared" si="424"/>
        <v/>
      </c>
      <c r="PA69" s="510" t="str">
        <f t="shared" si="328"/>
        <v/>
      </c>
      <c r="PB69" s="517">
        <f t="shared" si="329"/>
        <v>0</v>
      </c>
      <c r="PC69" s="510" t="str">
        <f t="shared" si="330"/>
        <v/>
      </c>
      <c r="PD69" s="522" t="str">
        <f t="shared" si="425"/>
        <v/>
      </c>
      <c r="PE69" s="510" t="str">
        <f t="shared" si="331"/>
        <v/>
      </c>
      <c r="PF69" s="517">
        <f t="shared" si="332"/>
        <v>0</v>
      </c>
      <c r="PG69" s="510" t="str">
        <f t="shared" si="333"/>
        <v/>
      </c>
      <c r="PH69" s="522" t="str">
        <f t="shared" si="426"/>
        <v/>
      </c>
      <c r="PI69" s="510" t="str">
        <f t="shared" si="334"/>
        <v/>
      </c>
      <c r="PJ69" s="517">
        <f t="shared" si="335"/>
        <v>0</v>
      </c>
      <c r="PK69" s="510" t="str">
        <f t="shared" si="336"/>
        <v/>
      </c>
      <c r="PL69" s="522" t="str">
        <f t="shared" si="427"/>
        <v/>
      </c>
      <c r="PM69" s="510" t="str">
        <f t="shared" si="337"/>
        <v/>
      </c>
      <c r="PN69" s="517">
        <f t="shared" si="338"/>
        <v>0</v>
      </c>
      <c r="PO69" s="510" t="str">
        <f t="shared" si="339"/>
        <v/>
      </c>
      <c r="PP69" s="522" t="str">
        <f t="shared" si="428"/>
        <v/>
      </c>
      <c r="PQ69" s="510" t="str">
        <f t="shared" si="340"/>
        <v/>
      </c>
      <c r="PR69" s="517">
        <f t="shared" si="341"/>
        <v>0</v>
      </c>
      <c r="PS69" s="510" t="str">
        <f t="shared" si="342"/>
        <v/>
      </c>
      <c r="PT69" s="522" t="str">
        <f t="shared" si="429"/>
        <v/>
      </c>
      <c r="PU69" s="510" t="str">
        <f t="shared" si="343"/>
        <v/>
      </c>
      <c r="PV69" s="517">
        <f t="shared" si="344"/>
        <v>0</v>
      </c>
      <c r="PW69" s="510" t="str">
        <f t="shared" si="345"/>
        <v/>
      </c>
      <c r="PX69" s="522" t="str">
        <f t="shared" si="430"/>
        <v/>
      </c>
      <c r="PY69" s="510" t="str">
        <f t="shared" si="346"/>
        <v/>
      </c>
      <c r="PZ69" s="517">
        <f t="shared" si="347"/>
        <v>0</v>
      </c>
      <c r="QA69" s="510" t="str">
        <f t="shared" si="348"/>
        <v/>
      </c>
      <c r="QB69" s="522" t="str">
        <f t="shared" si="431"/>
        <v/>
      </c>
      <c r="QC69" s="510" t="str">
        <f t="shared" si="349"/>
        <v/>
      </c>
      <c r="QD69" s="517">
        <f t="shared" si="350"/>
        <v>0</v>
      </c>
      <c r="QE69" s="510" t="str">
        <f t="shared" si="351"/>
        <v/>
      </c>
      <c r="QF69" s="522" t="str">
        <f t="shared" si="432"/>
        <v/>
      </c>
      <c r="QG69" s="510" t="str">
        <f t="shared" si="352"/>
        <v/>
      </c>
      <c r="QH69" s="517">
        <f t="shared" si="353"/>
        <v>0</v>
      </c>
    </row>
    <row r="70" spans="1:450" s="3" customFormat="1" ht="18" customHeight="1" thickTop="1" thickBot="1" x14ac:dyDescent="0.35">
      <c r="A70" s="344" t="str">
        <f t="shared" si="538"/>
        <v/>
      </c>
      <c r="B70" s="237" t="str">
        <f t="shared" si="539"/>
        <v/>
      </c>
      <c r="C70" s="307">
        <f t="shared" si="527"/>
        <v>0</v>
      </c>
      <c r="D70" s="307">
        <f t="shared" si="528"/>
        <v>0</v>
      </c>
      <c r="E70" s="287" t="str">
        <f>IF(B70="","",SUM(B$27:B$46)+SUM(B$67:B70))</f>
        <v/>
      </c>
      <c r="F70" s="498"/>
      <c r="G70" s="498"/>
      <c r="H70" s="677"/>
      <c r="I70" s="678"/>
      <c r="J70" s="679"/>
      <c r="K70" s="680"/>
      <c r="L70" s="1052" t="str">
        <f>IF('Quadro 2'!G36="","",'Quadro 2'!G36)</f>
        <v/>
      </c>
      <c r="M70" s="1053" t="str">
        <f t="shared" si="540"/>
        <v/>
      </c>
      <c r="N70" s="1054" t="str">
        <f t="shared" si="529"/>
        <v/>
      </c>
      <c r="O70" s="1055"/>
      <c r="P70" s="1056" t="str">
        <f t="shared" si="541"/>
        <v/>
      </c>
      <c r="Q70" s="1057" t="str">
        <f t="shared" si="542"/>
        <v/>
      </c>
      <c r="R70" s="1058" t="str">
        <f t="shared" si="543"/>
        <v/>
      </c>
      <c r="S70" s="505" t="str">
        <f t="shared" si="544"/>
        <v/>
      </c>
      <c r="T70" s="75" t="str">
        <f t="shared" si="530"/>
        <v/>
      </c>
      <c r="U70" s="940"/>
      <c r="V70" s="217" t="str">
        <f t="shared" si="550"/>
        <v/>
      </c>
      <c r="W70" s="217" t="str">
        <f t="shared" si="545"/>
        <v/>
      </c>
      <c r="X70" s="217" t="str">
        <f t="shared" si="546"/>
        <v/>
      </c>
      <c r="Y70" s="506" t="str">
        <f>IF(OR(N70="",N70=0),"",IF(MAX(V70,W70,X70)&gt;'Quadro 1'!$G$23,'Quadro 1'!$G$23,IF(V70&lt;'Quadro 1'!$G$12,'Quadro 1'!$G$12,MIN(Z70,AA70))))</f>
        <v/>
      </c>
      <c r="Z70" s="507">
        <f>IF(MAX(V70,W70,X70)&lt;='Quadro 1'!$G$12,'Quadro 1'!$G$12,IF(MAX(V70,W70,X70)&lt;='Quadro 1'!$G$13,'Quadro 1'!$G$13,IF(MAX(V70,W70,X70)&lt;='Quadro 1'!$G$14,'Quadro 1'!$G$14,IF(MAX(V70,W70,X70)&lt;='Quadro 1'!$G$15,'Quadro 1'!$G$15,IF(MAX(V70,W70,X70)&lt;='Quadro 1'!$G$16,'Quadro 1'!$G$16,IF(MAX(V70,W70,X70)&lt;='Quadro 1'!$G$17,'Quadro 1'!$G$17,""))))))</f>
        <v>27.3</v>
      </c>
      <c r="AA70" s="508">
        <f>IF(MAX(V70,W70,X70)&lt;='Quadro 1'!$G$18,'Quadro 1'!$G$18,IF(MAX(V70,W70,X70)&lt;='Quadro 1'!$G$19,'Quadro 1'!$G$19,IF(MAX(V70,W70,X70)&lt;='Quadro 1'!$G$20,'Quadro 1'!$G$20,IF(MAX(V70,W70,X70)&lt;='Quadro 1'!$G$21,'Quadro 1'!$G$21,IF(MAX(V70,W70,X70)&lt;='Quadro 1'!$G$22,'Quadro 1'!$G$22,IF(MAX(V70,W70,X70)&lt;='Quadro 1'!$G$23,'Quadro 1'!$G$23,'Quadro 1'!$G$23))))))</f>
        <v>105.3</v>
      </c>
      <c r="AB70" s="509" t="str">
        <f>IF(Y70="","",LOOKUP(Y70,'Quadro 1'!$G$9:$G$23,'Quadro 1'!$H$9:$H$23))</f>
        <v/>
      </c>
      <c r="AC70" s="1170" t="str">
        <f>IF(Y70="","",LOOKUP(Y70,'Quadro 1'!$G$9:$G$23,'Quadro 1'!$D$9:$D$23))</f>
        <v/>
      </c>
      <c r="AD70" s="1171" t="str">
        <f>IF(Y70="","",LOOKUP(Y70,'Quadro 1'!$G$9:$G$23,'Quadro 1'!$E$9:$E$23))</f>
        <v/>
      </c>
      <c r="AE70" s="1059" t="str">
        <f t="shared" si="531"/>
        <v/>
      </c>
      <c r="AF70" s="1061" t="str">
        <f t="shared" si="532"/>
        <v/>
      </c>
      <c r="AG70" s="1062" t="str">
        <f t="shared" si="533"/>
        <v/>
      </c>
      <c r="AH70" s="1063" t="str">
        <f t="shared" si="547"/>
        <v/>
      </c>
      <c r="AI70" s="1063" t="str">
        <f>IF(OR(K70="",K70=0),"",$K70*$AT$21*(1/$BE$11))</f>
        <v/>
      </c>
      <c r="AJ70" s="1055" t="str">
        <f t="shared" si="534"/>
        <v/>
      </c>
      <c r="AK70" s="1064" t="str">
        <f t="shared" si="548"/>
        <v/>
      </c>
      <c r="AL70" s="1190" t="str">
        <f t="shared" si="549"/>
        <v/>
      </c>
      <c r="AM70" s="1191"/>
      <c r="AN70" s="1065" t="str">
        <f t="shared" si="535"/>
        <v/>
      </c>
      <c r="AO70" s="1192" t="str">
        <f t="shared" si="536"/>
        <v/>
      </c>
      <c r="AP70" s="1192"/>
      <c r="AQ70" s="1193"/>
      <c r="AR70" s="901"/>
      <c r="AS70" s="2"/>
      <c r="AT70" s="601">
        <f>IF(OR(AND(F90="",OR(G90&lt;&gt;"",H90&lt;&gt;"",J90&lt;&gt;"")),AND(G90="",F90&lt;&gt;"",H90&lt;&gt;""),H90&gt;$R$13,I90&gt;$R$13,AND(J90&lt;&gt;"",H90="",I90=""),AND(J90="",OR(H90&lt;&gt;"",I90&lt;&gt;""))),100,IF(AND(AJ90&lt;&gt;"",OR(AE90="",AF90="")),10000,IF(AND(OR(AL90="",AL90="Não aplicável",AL90="Conforme"),OR(AO90="",AO90="Conforme")),0,1)))</f>
        <v>0</v>
      </c>
      <c r="AU70" s="243" t="str">
        <f t="shared" si="356"/>
        <v/>
      </c>
      <c r="AV70" s="92" t="str">
        <f t="shared" si="475"/>
        <v/>
      </c>
      <c r="AW70" s="92" t="str">
        <f t="shared" si="476"/>
        <v/>
      </c>
      <c r="AX70" s="92" t="str">
        <f t="shared" si="477"/>
        <v/>
      </c>
      <c r="AY70" s="532" t="str">
        <f t="shared" si="478"/>
        <v/>
      </c>
      <c r="AZ70" s="532" t="str">
        <f t="shared" si="479"/>
        <v/>
      </c>
      <c r="BA70" s="510" t="str">
        <f t="shared" si="480"/>
        <v/>
      </c>
      <c r="BB70" s="88" t="str">
        <f t="shared" si="440"/>
        <v/>
      </c>
      <c r="BC70" s="1060" t="str">
        <f t="shared" si="537"/>
        <v/>
      </c>
      <c r="BD70" s="595" t="str">
        <f t="shared" si="441"/>
        <v/>
      </c>
      <c r="BE70" s="595" t="str">
        <f t="shared" si="442"/>
        <v/>
      </c>
      <c r="BF70" s="74" t="str">
        <f t="shared" si="443"/>
        <v/>
      </c>
      <c r="BG70" s="87" t="str">
        <f t="shared" si="433"/>
        <v/>
      </c>
      <c r="BH70" s="88" t="str">
        <f t="shared" si="481"/>
        <v/>
      </c>
      <c r="BI70" s="89">
        <f t="shared" si="482"/>
        <v>0</v>
      </c>
      <c r="BJ70" s="510" t="str">
        <f t="shared" si="357"/>
        <v/>
      </c>
      <c r="BK70" s="532">
        <f t="shared" si="483"/>
        <v>0</v>
      </c>
      <c r="BL70" s="91">
        <f t="shared" si="108"/>
        <v>0</v>
      </c>
      <c r="BM70" s="91" t="str">
        <f t="shared" si="31"/>
        <v/>
      </c>
      <c r="BN70" s="91" t="str">
        <f t="shared" si="32"/>
        <v/>
      </c>
      <c r="BO70" s="91" t="str">
        <f t="shared" si="33"/>
        <v/>
      </c>
      <c r="BP70" s="91" t="str">
        <f t="shared" si="34"/>
        <v/>
      </c>
      <c r="BQ70" s="91" t="str">
        <f t="shared" si="35"/>
        <v/>
      </c>
      <c r="BR70" s="91" t="str">
        <f t="shared" si="36"/>
        <v/>
      </c>
      <c r="BS70" s="91" t="str">
        <f t="shared" si="37"/>
        <v/>
      </c>
      <c r="BT70" s="91" t="str">
        <f t="shared" si="38"/>
        <v/>
      </c>
      <c r="BU70" s="91" t="str">
        <f t="shared" si="39"/>
        <v/>
      </c>
      <c r="BV70" s="91" t="str">
        <f t="shared" si="40"/>
        <v/>
      </c>
      <c r="BW70" s="91" t="str">
        <f t="shared" si="41"/>
        <v/>
      </c>
      <c r="BX70" s="91" t="str">
        <f t="shared" si="42"/>
        <v/>
      </c>
      <c r="BY70" s="91" t="str">
        <f t="shared" si="43"/>
        <v/>
      </c>
      <c r="BZ70" s="91" t="str">
        <f t="shared" si="44"/>
        <v/>
      </c>
      <c r="CA70" s="91" t="str">
        <f t="shared" si="45"/>
        <v/>
      </c>
      <c r="CB70" s="91" t="str">
        <f t="shared" si="46"/>
        <v/>
      </c>
      <c r="CC70" s="91" t="str">
        <f t="shared" si="47"/>
        <v/>
      </c>
      <c r="CD70" s="91" t="str">
        <f t="shared" si="48"/>
        <v/>
      </c>
      <c r="CE70" s="91" t="str">
        <f t="shared" si="49"/>
        <v/>
      </c>
      <c r="CF70" s="91" t="str">
        <f t="shared" si="484"/>
        <v/>
      </c>
      <c r="CG70" s="91" t="str">
        <f t="shared" si="109"/>
        <v/>
      </c>
      <c r="CH70" s="91" t="str">
        <f t="shared" si="110"/>
        <v/>
      </c>
      <c r="CI70" s="91" t="str">
        <f t="shared" si="111"/>
        <v/>
      </c>
      <c r="CJ70" s="91" t="str">
        <f t="shared" si="112"/>
        <v/>
      </c>
      <c r="CK70" s="91" t="str">
        <f t="shared" si="113"/>
        <v/>
      </c>
      <c r="CL70" s="91" t="str">
        <f t="shared" si="114"/>
        <v/>
      </c>
      <c r="CM70" s="91" t="str">
        <f t="shared" si="115"/>
        <v/>
      </c>
      <c r="CN70" s="91" t="str">
        <f t="shared" si="116"/>
        <v/>
      </c>
      <c r="CO70" s="91" t="str">
        <f t="shared" si="117"/>
        <v/>
      </c>
      <c r="CP70" s="91" t="str">
        <f t="shared" si="118"/>
        <v/>
      </c>
      <c r="CQ70" s="91" t="str">
        <f t="shared" si="119"/>
        <v/>
      </c>
      <c r="CR70" s="91" t="str">
        <f t="shared" si="120"/>
        <v/>
      </c>
      <c r="CS70" s="91" t="str">
        <f t="shared" si="121"/>
        <v/>
      </c>
      <c r="CT70" s="91" t="str">
        <f t="shared" si="122"/>
        <v/>
      </c>
      <c r="CU70" s="91" t="str">
        <f t="shared" si="123"/>
        <v/>
      </c>
      <c r="CV70" s="91" t="str">
        <f t="shared" si="124"/>
        <v/>
      </c>
      <c r="CW70" s="91" t="str">
        <f t="shared" si="125"/>
        <v/>
      </c>
      <c r="CX70" s="91" t="str">
        <f t="shared" si="126"/>
        <v/>
      </c>
      <c r="CY70" s="91" t="str">
        <f t="shared" si="127"/>
        <v/>
      </c>
      <c r="CZ70" s="91" t="str">
        <f t="shared" si="128"/>
        <v/>
      </c>
      <c r="DA70" s="91" t="str">
        <f t="shared" si="129"/>
        <v/>
      </c>
      <c r="DB70" s="91" t="str">
        <f t="shared" si="130"/>
        <v/>
      </c>
      <c r="DC70" s="91" t="str">
        <f t="shared" si="131"/>
        <v/>
      </c>
      <c r="DD70" s="91" t="str">
        <f t="shared" si="132"/>
        <v/>
      </c>
      <c r="DE70" s="91" t="str">
        <f t="shared" si="133"/>
        <v/>
      </c>
      <c r="DF70" s="91" t="str">
        <f t="shared" si="134"/>
        <v/>
      </c>
      <c r="DG70" s="91" t="str">
        <f t="shared" si="135"/>
        <v/>
      </c>
      <c r="DH70" s="91" t="str">
        <f t="shared" si="136"/>
        <v/>
      </c>
      <c r="DI70" s="91" t="str">
        <f t="shared" si="137"/>
        <v/>
      </c>
      <c r="DJ70" s="91" t="str">
        <f t="shared" si="138"/>
        <v/>
      </c>
      <c r="DK70" s="91" t="str">
        <f t="shared" si="139"/>
        <v/>
      </c>
      <c r="DL70" s="91" t="str">
        <f t="shared" si="140"/>
        <v/>
      </c>
      <c r="DM70" s="91" t="str">
        <f t="shared" si="141"/>
        <v/>
      </c>
      <c r="DN70" s="91" t="str">
        <f t="shared" si="142"/>
        <v/>
      </c>
      <c r="DO70" s="91" t="str">
        <f t="shared" si="143"/>
        <v/>
      </c>
      <c r="DP70" s="91" t="str">
        <f t="shared" si="144"/>
        <v/>
      </c>
      <c r="DQ70" s="91" t="str">
        <f t="shared" si="145"/>
        <v/>
      </c>
      <c r="DR70" s="91" t="str">
        <f t="shared" si="146"/>
        <v/>
      </c>
      <c r="DS70" s="91" t="str">
        <f t="shared" si="147"/>
        <v/>
      </c>
      <c r="DT70" s="91" t="str">
        <f t="shared" si="148"/>
        <v/>
      </c>
      <c r="DU70" s="236" t="str">
        <f t="shared" si="471"/>
        <v/>
      </c>
      <c r="DV70" s="660" t="str">
        <f t="shared" si="472"/>
        <v>0</v>
      </c>
      <c r="DW70" s="659">
        <f t="shared" si="151"/>
        <v>0</v>
      </c>
      <c r="DX70" s="663" t="str">
        <f t="shared" si="473"/>
        <v>NA</v>
      </c>
      <c r="DY70" s="236" t="str">
        <f t="shared" si="359"/>
        <v/>
      </c>
      <c r="DZ70" s="236" t="str">
        <f t="shared" si="360"/>
        <v/>
      </c>
      <c r="EA70" s="659" t="str">
        <f t="shared" si="467"/>
        <v/>
      </c>
      <c r="EB70" s="594">
        <v>44</v>
      </c>
      <c r="EC70" s="816" t="str">
        <f t="shared" si="361"/>
        <v/>
      </c>
      <c r="ED70" s="817" t="str">
        <f t="shared" si="362"/>
        <v/>
      </c>
      <c r="EE70" s="818" t="str">
        <f t="shared" si="153"/>
        <v/>
      </c>
      <c r="EF70" s="819" t="str">
        <f t="shared" si="485"/>
        <v/>
      </c>
      <c r="EG70" s="595" t="str">
        <f t="shared" si="154"/>
        <v/>
      </c>
      <c r="EH70" s="595" t="str">
        <f t="shared" si="155"/>
        <v/>
      </c>
      <c r="EI70" s="651" t="str">
        <f t="shared" si="363"/>
        <v/>
      </c>
      <c r="EJ70" s="528" t="str">
        <f t="shared" si="156"/>
        <v/>
      </c>
      <c r="EK70" s="236" t="str">
        <f t="shared" si="364"/>
        <v/>
      </c>
      <c r="EL70" s="528" t="str">
        <f t="shared" si="157"/>
        <v/>
      </c>
      <c r="EM70" s="771" t="str">
        <f t="shared" si="444"/>
        <v/>
      </c>
      <c r="EN70" s="90" t="str">
        <f t="shared" si="445"/>
        <v/>
      </c>
      <c r="EO70" s="90" t="str">
        <f t="shared" si="446"/>
        <v/>
      </c>
      <c r="EP70" s="90" t="str">
        <f t="shared" si="447"/>
        <v/>
      </c>
      <c r="EQ70" s="90" t="str">
        <f t="shared" si="448"/>
        <v/>
      </c>
      <c r="ER70" s="90" t="str">
        <f t="shared" si="449"/>
        <v/>
      </c>
      <c r="ES70" s="90" t="str">
        <f t="shared" si="450"/>
        <v/>
      </c>
      <c r="ET70" s="90" t="str">
        <f t="shared" si="451"/>
        <v/>
      </c>
      <c r="EU70" s="90" t="str">
        <f t="shared" si="452"/>
        <v/>
      </c>
      <c r="EV70" s="90" t="str">
        <f t="shared" si="453"/>
        <v/>
      </c>
      <c r="EW70" s="90" t="str">
        <f t="shared" si="454"/>
        <v/>
      </c>
      <c r="EX70" s="90" t="str">
        <f t="shared" si="455"/>
        <v/>
      </c>
      <c r="EY70" s="90" t="str">
        <f t="shared" si="456"/>
        <v/>
      </c>
      <c r="EZ70" s="90" t="str">
        <f t="shared" si="457"/>
        <v/>
      </c>
      <c r="FA70" s="90" t="str">
        <f t="shared" si="458"/>
        <v/>
      </c>
      <c r="FB70" s="90" t="str">
        <f t="shared" si="459"/>
        <v/>
      </c>
      <c r="FC70" s="90" t="str">
        <f t="shared" si="460"/>
        <v/>
      </c>
      <c r="FD70" s="90" t="str">
        <f t="shared" si="461"/>
        <v/>
      </c>
      <c r="FE70" s="90" t="str">
        <f t="shared" si="462"/>
        <v/>
      </c>
      <c r="FF70" s="90" t="str">
        <f t="shared" si="463"/>
        <v/>
      </c>
      <c r="FG70" s="90" t="str">
        <f t="shared" si="486"/>
        <v/>
      </c>
      <c r="FH70" s="90" t="str">
        <f t="shared" si="487"/>
        <v/>
      </c>
      <c r="FI70" s="90" t="str">
        <f t="shared" si="488"/>
        <v/>
      </c>
      <c r="FJ70" s="90" t="str">
        <f t="shared" si="489"/>
        <v/>
      </c>
      <c r="FK70" s="90" t="str">
        <f t="shared" si="490"/>
        <v/>
      </c>
      <c r="FL70" s="90" t="str">
        <f t="shared" si="491"/>
        <v/>
      </c>
      <c r="FM70" s="90" t="str">
        <f t="shared" si="492"/>
        <v/>
      </c>
      <c r="FN70" s="90" t="str">
        <f t="shared" si="493"/>
        <v/>
      </c>
      <c r="FO70" s="90" t="str">
        <f t="shared" si="494"/>
        <v/>
      </c>
      <c r="FP70" s="90" t="str">
        <f t="shared" si="495"/>
        <v/>
      </c>
      <c r="FQ70" s="90" t="str">
        <f t="shared" si="496"/>
        <v/>
      </c>
      <c r="FR70" s="90" t="str">
        <f t="shared" si="497"/>
        <v/>
      </c>
      <c r="FS70" s="90" t="str">
        <f t="shared" si="498"/>
        <v/>
      </c>
      <c r="FT70" s="90" t="str">
        <f t="shared" si="499"/>
        <v/>
      </c>
      <c r="FU70" s="90" t="str">
        <f t="shared" si="500"/>
        <v/>
      </c>
      <c r="FV70" s="90" t="str">
        <f t="shared" si="501"/>
        <v/>
      </c>
      <c r="FW70" s="90" t="str">
        <f t="shared" si="502"/>
        <v/>
      </c>
      <c r="FX70" s="90" t="str">
        <f t="shared" si="503"/>
        <v/>
      </c>
      <c r="FY70" s="90" t="str">
        <f t="shared" si="504"/>
        <v/>
      </c>
      <c r="FZ70" s="90" t="str">
        <f t="shared" si="505"/>
        <v/>
      </c>
      <c r="GA70" s="90" t="str">
        <f t="shared" si="506"/>
        <v/>
      </c>
      <c r="GB70" s="90" t="str">
        <f t="shared" si="507"/>
        <v/>
      </c>
      <c r="GC70" s="90" t="str">
        <f t="shared" si="508"/>
        <v/>
      </c>
      <c r="GD70" s="90" t="str">
        <f t="shared" si="509"/>
        <v/>
      </c>
      <c r="GE70" s="90" t="str">
        <f t="shared" si="510"/>
        <v/>
      </c>
      <c r="GF70" s="90" t="str">
        <f t="shared" si="511"/>
        <v/>
      </c>
      <c r="GG70" s="90" t="str">
        <f t="shared" si="512"/>
        <v/>
      </c>
      <c r="GH70" s="90" t="str">
        <f t="shared" si="513"/>
        <v/>
      </c>
      <c r="GI70" s="90" t="str">
        <f t="shared" si="514"/>
        <v/>
      </c>
      <c r="GJ70" s="90" t="str">
        <f t="shared" si="515"/>
        <v/>
      </c>
      <c r="GK70" s="90" t="str">
        <f t="shared" si="516"/>
        <v/>
      </c>
      <c r="GL70" s="90" t="str">
        <f t="shared" si="517"/>
        <v/>
      </c>
      <c r="GM70" s="90" t="str">
        <f t="shared" si="518"/>
        <v/>
      </c>
      <c r="GN70" s="90" t="str">
        <f t="shared" si="519"/>
        <v/>
      </c>
      <c r="GO70" s="90" t="str">
        <f t="shared" si="520"/>
        <v/>
      </c>
      <c r="GP70" s="90" t="str">
        <f t="shared" si="521"/>
        <v/>
      </c>
      <c r="GQ70" s="90" t="str">
        <f t="shared" si="522"/>
        <v/>
      </c>
      <c r="GR70" s="90" t="str">
        <f t="shared" si="523"/>
        <v/>
      </c>
      <c r="GS70" s="90" t="str">
        <f t="shared" si="524"/>
        <v/>
      </c>
      <c r="GT70" s="90" t="str">
        <f t="shared" si="525"/>
        <v/>
      </c>
      <c r="GU70" s="594">
        <v>44</v>
      </c>
      <c r="GV70" s="137" t="str">
        <f t="shared" si="435"/>
        <v/>
      </c>
      <c r="GW70" s="138" t="str">
        <f t="shared" si="436"/>
        <v/>
      </c>
      <c r="GX70" s="81" t="str">
        <f t="shared" si="438"/>
        <v/>
      </c>
      <c r="GY70" s="138" t="str">
        <f t="shared" si="439"/>
        <v/>
      </c>
      <c r="GZ70" s="15">
        <f t="shared" si="369"/>
        <v>0</v>
      </c>
      <c r="HA70" s="81" t="str">
        <f t="shared" si="370"/>
        <v/>
      </c>
      <c r="HB70" s="127" t="str">
        <f t="shared" si="437"/>
        <v/>
      </c>
      <c r="HC70" s="15">
        <f t="shared" si="178"/>
        <v>0</v>
      </c>
      <c r="HD70" s="582">
        <f t="shared" si="468"/>
        <v>0</v>
      </c>
      <c r="HE70" s="580">
        <f t="shared" si="474"/>
        <v>0</v>
      </c>
      <c r="HF70" s="567">
        <f t="shared" si="469"/>
        <v>0</v>
      </c>
      <c r="HG70" s="16">
        <f t="shared" si="179"/>
        <v>0</v>
      </c>
      <c r="HH70" s="17" t="str">
        <f t="shared" si="372"/>
        <v/>
      </c>
      <c r="HI70" s="510" t="str">
        <f t="shared" si="373"/>
        <v/>
      </c>
      <c r="HJ70" s="517">
        <f t="shared" si="374"/>
        <v>0</v>
      </c>
      <c r="HK70" s="510" t="str">
        <f t="shared" si="180"/>
        <v/>
      </c>
      <c r="HL70" s="522" t="str">
        <f t="shared" si="375"/>
        <v/>
      </c>
      <c r="HM70" s="510" t="str">
        <f t="shared" si="181"/>
        <v/>
      </c>
      <c r="HN70" s="517">
        <f t="shared" si="182"/>
        <v>0</v>
      </c>
      <c r="HO70" s="510" t="str">
        <f t="shared" si="183"/>
        <v/>
      </c>
      <c r="HP70" s="522" t="str">
        <f t="shared" si="376"/>
        <v/>
      </c>
      <c r="HQ70" s="510" t="str">
        <f t="shared" si="184"/>
        <v/>
      </c>
      <c r="HR70" s="517">
        <f t="shared" si="185"/>
        <v>0</v>
      </c>
      <c r="HS70" s="510" t="str">
        <f t="shared" si="186"/>
        <v/>
      </c>
      <c r="HT70" s="522" t="str">
        <f t="shared" si="377"/>
        <v/>
      </c>
      <c r="HU70" s="510" t="str">
        <f t="shared" si="187"/>
        <v/>
      </c>
      <c r="HV70" s="517">
        <f t="shared" si="188"/>
        <v>0</v>
      </c>
      <c r="HW70" s="510" t="str">
        <f t="shared" si="189"/>
        <v/>
      </c>
      <c r="HX70" s="522" t="str">
        <f t="shared" si="378"/>
        <v/>
      </c>
      <c r="HY70" s="510" t="str">
        <f t="shared" si="190"/>
        <v/>
      </c>
      <c r="HZ70" s="517">
        <f t="shared" si="191"/>
        <v>0</v>
      </c>
      <c r="IA70" s="510" t="str">
        <f t="shared" si="192"/>
        <v/>
      </c>
      <c r="IB70" s="522" t="str">
        <f t="shared" si="379"/>
        <v/>
      </c>
      <c r="IC70" s="510" t="str">
        <f t="shared" si="193"/>
        <v/>
      </c>
      <c r="ID70" s="517">
        <f t="shared" si="194"/>
        <v>0</v>
      </c>
      <c r="IE70" s="510" t="str">
        <f t="shared" si="195"/>
        <v/>
      </c>
      <c r="IF70" s="522" t="str">
        <f t="shared" si="380"/>
        <v/>
      </c>
      <c r="IG70" s="510" t="str">
        <f t="shared" si="196"/>
        <v/>
      </c>
      <c r="IH70" s="517">
        <f t="shared" si="197"/>
        <v>0</v>
      </c>
      <c r="II70" s="510" t="str">
        <f t="shared" si="198"/>
        <v/>
      </c>
      <c r="IJ70" s="522" t="str">
        <f t="shared" si="381"/>
        <v/>
      </c>
      <c r="IK70" s="510" t="str">
        <f t="shared" si="199"/>
        <v/>
      </c>
      <c r="IL70" s="517">
        <f t="shared" si="200"/>
        <v>0</v>
      </c>
      <c r="IM70" s="510" t="str">
        <f t="shared" si="201"/>
        <v/>
      </c>
      <c r="IN70" s="522" t="str">
        <f t="shared" si="382"/>
        <v/>
      </c>
      <c r="IO70" s="510" t="str">
        <f t="shared" si="202"/>
        <v/>
      </c>
      <c r="IP70" s="517">
        <f t="shared" si="203"/>
        <v>0</v>
      </c>
      <c r="IQ70" s="510" t="str">
        <f t="shared" si="204"/>
        <v/>
      </c>
      <c r="IR70" s="522" t="str">
        <f t="shared" si="383"/>
        <v/>
      </c>
      <c r="IS70" s="510" t="str">
        <f t="shared" si="205"/>
        <v/>
      </c>
      <c r="IT70" s="517">
        <f t="shared" si="206"/>
        <v>0</v>
      </c>
      <c r="IU70" s="510" t="str">
        <f t="shared" si="207"/>
        <v/>
      </c>
      <c r="IV70" s="522" t="str">
        <f t="shared" si="384"/>
        <v/>
      </c>
      <c r="IW70" s="510" t="str">
        <f t="shared" si="208"/>
        <v/>
      </c>
      <c r="IX70" s="517">
        <f t="shared" si="209"/>
        <v>0</v>
      </c>
      <c r="IY70" s="510" t="str">
        <f t="shared" si="210"/>
        <v/>
      </c>
      <c r="IZ70" s="522" t="str">
        <f t="shared" si="385"/>
        <v/>
      </c>
      <c r="JA70" s="510" t="str">
        <f t="shared" si="211"/>
        <v/>
      </c>
      <c r="JB70" s="517">
        <f t="shared" si="212"/>
        <v>0</v>
      </c>
      <c r="JC70" s="510" t="str">
        <f t="shared" si="213"/>
        <v/>
      </c>
      <c r="JD70" s="522" t="str">
        <f t="shared" si="386"/>
        <v/>
      </c>
      <c r="JE70" s="510" t="str">
        <f t="shared" si="214"/>
        <v/>
      </c>
      <c r="JF70" s="517">
        <f t="shared" si="215"/>
        <v>0</v>
      </c>
      <c r="JG70" s="510" t="str">
        <f t="shared" si="216"/>
        <v/>
      </c>
      <c r="JH70" s="522" t="str">
        <f t="shared" si="387"/>
        <v/>
      </c>
      <c r="JI70" s="510" t="str">
        <f t="shared" si="217"/>
        <v/>
      </c>
      <c r="JJ70" s="517">
        <f t="shared" si="218"/>
        <v>0</v>
      </c>
      <c r="JK70" s="510" t="str">
        <f t="shared" si="219"/>
        <v/>
      </c>
      <c r="JL70" s="522" t="str">
        <f t="shared" si="388"/>
        <v/>
      </c>
      <c r="JM70" s="510" t="str">
        <f t="shared" si="220"/>
        <v/>
      </c>
      <c r="JN70" s="517">
        <f t="shared" si="221"/>
        <v>0</v>
      </c>
      <c r="JO70" s="510" t="str">
        <f t="shared" si="222"/>
        <v/>
      </c>
      <c r="JP70" s="522" t="str">
        <f t="shared" si="389"/>
        <v/>
      </c>
      <c r="JQ70" s="510" t="str">
        <f t="shared" si="223"/>
        <v/>
      </c>
      <c r="JR70" s="517">
        <f t="shared" si="224"/>
        <v>0</v>
      </c>
      <c r="JS70" s="510" t="str">
        <f t="shared" si="225"/>
        <v/>
      </c>
      <c r="JT70" s="522" t="str">
        <f t="shared" si="390"/>
        <v/>
      </c>
      <c r="JU70" s="510" t="str">
        <f t="shared" si="226"/>
        <v/>
      </c>
      <c r="JV70" s="517">
        <f t="shared" si="227"/>
        <v>0</v>
      </c>
      <c r="JW70" s="510" t="str">
        <f t="shared" si="228"/>
        <v/>
      </c>
      <c r="JX70" s="522" t="str">
        <f t="shared" si="391"/>
        <v/>
      </c>
      <c r="JY70" s="510" t="str">
        <f t="shared" si="229"/>
        <v/>
      </c>
      <c r="JZ70" s="517">
        <f t="shared" si="230"/>
        <v>0</v>
      </c>
      <c r="KA70" s="510" t="str">
        <f t="shared" si="231"/>
        <v/>
      </c>
      <c r="KB70" s="522" t="str">
        <f t="shared" si="392"/>
        <v/>
      </c>
      <c r="KC70" s="510" t="str">
        <f t="shared" si="232"/>
        <v/>
      </c>
      <c r="KD70" s="517">
        <f t="shared" si="233"/>
        <v>0</v>
      </c>
      <c r="KE70" s="510" t="str">
        <f t="shared" si="234"/>
        <v/>
      </c>
      <c r="KF70" s="522" t="str">
        <f t="shared" si="393"/>
        <v/>
      </c>
      <c r="KG70" s="510" t="str">
        <f t="shared" si="235"/>
        <v/>
      </c>
      <c r="KH70" s="517">
        <f t="shared" si="236"/>
        <v>0</v>
      </c>
      <c r="KI70" s="510" t="str">
        <f t="shared" si="237"/>
        <v/>
      </c>
      <c r="KJ70" s="522" t="str">
        <f t="shared" si="394"/>
        <v/>
      </c>
      <c r="KK70" s="510" t="str">
        <f t="shared" si="238"/>
        <v/>
      </c>
      <c r="KL70" s="517">
        <f t="shared" si="239"/>
        <v>0</v>
      </c>
      <c r="KM70" s="510" t="str">
        <f t="shared" si="240"/>
        <v/>
      </c>
      <c r="KN70" s="522" t="str">
        <f t="shared" si="395"/>
        <v/>
      </c>
      <c r="KO70" s="510" t="str">
        <f t="shared" si="241"/>
        <v/>
      </c>
      <c r="KP70" s="517">
        <f t="shared" si="242"/>
        <v>0</v>
      </c>
      <c r="KQ70" s="510" t="str">
        <f t="shared" si="243"/>
        <v/>
      </c>
      <c r="KR70" s="522" t="str">
        <f t="shared" si="396"/>
        <v/>
      </c>
      <c r="KS70" s="510" t="str">
        <f t="shared" si="244"/>
        <v/>
      </c>
      <c r="KT70" s="517">
        <f t="shared" si="245"/>
        <v>0</v>
      </c>
      <c r="KU70" s="510" t="str">
        <f t="shared" si="246"/>
        <v/>
      </c>
      <c r="KV70" s="522" t="str">
        <f t="shared" si="397"/>
        <v/>
      </c>
      <c r="KW70" s="510" t="str">
        <f t="shared" si="247"/>
        <v/>
      </c>
      <c r="KX70" s="517">
        <f t="shared" si="248"/>
        <v>0</v>
      </c>
      <c r="KY70" s="510" t="str">
        <f t="shared" si="249"/>
        <v/>
      </c>
      <c r="KZ70" s="522" t="str">
        <f t="shared" si="398"/>
        <v/>
      </c>
      <c r="LA70" s="510" t="str">
        <f t="shared" si="250"/>
        <v/>
      </c>
      <c r="LB70" s="517">
        <f t="shared" si="251"/>
        <v>0</v>
      </c>
      <c r="LC70" s="510" t="str">
        <f t="shared" si="252"/>
        <v/>
      </c>
      <c r="LD70" s="522" t="str">
        <f t="shared" si="399"/>
        <v/>
      </c>
      <c r="LE70" s="510" t="str">
        <f t="shared" si="253"/>
        <v/>
      </c>
      <c r="LF70" s="517">
        <f t="shared" si="254"/>
        <v>0</v>
      </c>
      <c r="LG70" s="510" t="str">
        <f t="shared" si="255"/>
        <v/>
      </c>
      <c r="LH70" s="522" t="str">
        <f t="shared" si="400"/>
        <v/>
      </c>
      <c r="LI70" s="510" t="str">
        <f t="shared" si="256"/>
        <v/>
      </c>
      <c r="LJ70" s="517">
        <f t="shared" si="257"/>
        <v>0</v>
      </c>
      <c r="LK70" s="510" t="str">
        <f t="shared" si="258"/>
        <v/>
      </c>
      <c r="LL70" s="522" t="str">
        <f t="shared" si="401"/>
        <v/>
      </c>
      <c r="LM70" s="510" t="str">
        <f t="shared" si="259"/>
        <v/>
      </c>
      <c r="LN70" s="517">
        <f t="shared" si="260"/>
        <v>0</v>
      </c>
      <c r="LO70" s="510" t="str">
        <f t="shared" si="261"/>
        <v/>
      </c>
      <c r="LP70" s="522" t="str">
        <f t="shared" si="402"/>
        <v/>
      </c>
      <c r="LQ70" s="510" t="str">
        <f t="shared" si="262"/>
        <v/>
      </c>
      <c r="LR70" s="517">
        <f t="shared" si="263"/>
        <v>0</v>
      </c>
      <c r="LS70" s="510" t="str">
        <f t="shared" si="264"/>
        <v/>
      </c>
      <c r="LT70" s="522" t="str">
        <f t="shared" si="403"/>
        <v/>
      </c>
      <c r="LU70" s="510" t="str">
        <f t="shared" si="265"/>
        <v/>
      </c>
      <c r="LV70" s="517">
        <f t="shared" si="266"/>
        <v>0</v>
      </c>
      <c r="LW70" s="510" t="str">
        <f t="shared" si="267"/>
        <v/>
      </c>
      <c r="LX70" s="522" t="str">
        <f t="shared" si="404"/>
        <v/>
      </c>
      <c r="LY70" s="510" t="str">
        <f t="shared" si="268"/>
        <v/>
      </c>
      <c r="LZ70" s="517">
        <f t="shared" si="269"/>
        <v>0</v>
      </c>
      <c r="MA70" s="510" t="str">
        <f t="shared" si="270"/>
        <v/>
      </c>
      <c r="MB70" s="522" t="str">
        <f t="shared" si="405"/>
        <v/>
      </c>
      <c r="MC70" s="510" t="str">
        <f t="shared" si="271"/>
        <v/>
      </c>
      <c r="MD70" s="517">
        <f t="shared" si="272"/>
        <v>0</v>
      </c>
      <c r="ME70" s="510" t="str">
        <f t="shared" si="273"/>
        <v/>
      </c>
      <c r="MF70" s="522" t="str">
        <f t="shared" si="406"/>
        <v/>
      </c>
      <c r="MG70" s="510" t="str">
        <f t="shared" si="274"/>
        <v/>
      </c>
      <c r="MH70" s="517">
        <f t="shared" si="275"/>
        <v>0</v>
      </c>
      <c r="MI70" s="510" t="str">
        <f t="shared" si="276"/>
        <v/>
      </c>
      <c r="MJ70" s="522" t="str">
        <f t="shared" si="407"/>
        <v/>
      </c>
      <c r="MK70" s="510" t="str">
        <f t="shared" si="277"/>
        <v/>
      </c>
      <c r="ML70" s="517">
        <f t="shared" si="278"/>
        <v>0</v>
      </c>
      <c r="MM70" s="510" t="str">
        <f t="shared" si="279"/>
        <v/>
      </c>
      <c r="MN70" s="522" t="str">
        <f t="shared" si="408"/>
        <v/>
      </c>
      <c r="MO70" s="510" t="str">
        <f t="shared" si="280"/>
        <v/>
      </c>
      <c r="MP70" s="517">
        <f t="shared" si="281"/>
        <v>0</v>
      </c>
      <c r="MQ70" s="510" t="str">
        <f t="shared" si="282"/>
        <v/>
      </c>
      <c r="MR70" s="522" t="str">
        <f t="shared" si="409"/>
        <v/>
      </c>
      <c r="MS70" s="510" t="str">
        <f t="shared" si="283"/>
        <v/>
      </c>
      <c r="MT70" s="517">
        <f t="shared" si="284"/>
        <v>0</v>
      </c>
      <c r="MU70" s="510" t="str">
        <f t="shared" si="285"/>
        <v/>
      </c>
      <c r="MV70" s="522" t="str">
        <f t="shared" si="410"/>
        <v/>
      </c>
      <c r="MW70" s="510" t="str">
        <f t="shared" si="286"/>
        <v/>
      </c>
      <c r="MX70" s="517">
        <f t="shared" si="287"/>
        <v>0</v>
      </c>
      <c r="MY70" s="510" t="str">
        <f t="shared" si="288"/>
        <v/>
      </c>
      <c r="MZ70" s="522" t="str">
        <f t="shared" si="411"/>
        <v/>
      </c>
      <c r="NA70" s="510" t="str">
        <f t="shared" si="289"/>
        <v/>
      </c>
      <c r="NB70" s="517">
        <f t="shared" si="290"/>
        <v>0</v>
      </c>
      <c r="NC70" s="510" t="str">
        <f t="shared" si="291"/>
        <v/>
      </c>
      <c r="ND70" s="522" t="str">
        <f t="shared" si="412"/>
        <v/>
      </c>
      <c r="NE70" s="510" t="str">
        <f t="shared" si="292"/>
        <v/>
      </c>
      <c r="NF70" s="517">
        <f t="shared" si="293"/>
        <v>0</v>
      </c>
      <c r="NG70" s="510" t="str">
        <f t="shared" si="294"/>
        <v/>
      </c>
      <c r="NH70" s="522" t="str">
        <f t="shared" si="413"/>
        <v/>
      </c>
      <c r="NI70" s="510" t="str">
        <f t="shared" si="295"/>
        <v/>
      </c>
      <c r="NJ70" s="517">
        <f t="shared" si="296"/>
        <v>0</v>
      </c>
      <c r="NK70" s="510" t="str">
        <f t="shared" si="297"/>
        <v/>
      </c>
      <c r="NL70" s="522" t="str">
        <f t="shared" si="414"/>
        <v/>
      </c>
      <c r="NM70" s="510" t="str">
        <f t="shared" si="298"/>
        <v/>
      </c>
      <c r="NN70" s="517">
        <f t="shared" si="299"/>
        <v>0</v>
      </c>
      <c r="NO70" s="510" t="str">
        <f t="shared" si="300"/>
        <v/>
      </c>
      <c r="NP70" s="522" t="str">
        <f t="shared" si="415"/>
        <v/>
      </c>
      <c r="NQ70" s="510" t="str">
        <f t="shared" si="301"/>
        <v/>
      </c>
      <c r="NR70" s="517">
        <f t="shared" si="302"/>
        <v>0</v>
      </c>
      <c r="NS70" s="510" t="str">
        <f t="shared" si="303"/>
        <v/>
      </c>
      <c r="NT70" s="522" t="str">
        <f t="shared" si="416"/>
        <v/>
      </c>
      <c r="NU70" s="510" t="str">
        <f t="shared" si="304"/>
        <v/>
      </c>
      <c r="NV70" s="517">
        <f t="shared" si="305"/>
        <v>0</v>
      </c>
      <c r="NW70" s="510" t="str">
        <f t="shared" si="306"/>
        <v/>
      </c>
      <c r="NX70" s="522" t="str">
        <f t="shared" si="417"/>
        <v/>
      </c>
      <c r="NY70" s="510" t="str">
        <f t="shared" si="307"/>
        <v/>
      </c>
      <c r="NZ70" s="517">
        <f t="shared" si="308"/>
        <v>0</v>
      </c>
      <c r="OA70" s="510" t="str">
        <f t="shared" si="309"/>
        <v/>
      </c>
      <c r="OB70" s="522" t="str">
        <f t="shared" si="418"/>
        <v/>
      </c>
      <c r="OC70" s="510" t="str">
        <f t="shared" si="310"/>
        <v/>
      </c>
      <c r="OD70" s="517">
        <f t="shared" si="311"/>
        <v>0</v>
      </c>
      <c r="OE70" s="510" t="str">
        <f t="shared" si="312"/>
        <v/>
      </c>
      <c r="OF70" s="522" t="str">
        <f t="shared" si="419"/>
        <v/>
      </c>
      <c r="OG70" s="510" t="str">
        <f t="shared" si="313"/>
        <v/>
      </c>
      <c r="OH70" s="517">
        <f t="shared" si="314"/>
        <v>0</v>
      </c>
      <c r="OI70" s="510" t="str">
        <f t="shared" si="315"/>
        <v/>
      </c>
      <c r="OJ70" s="522" t="str">
        <f t="shared" si="420"/>
        <v/>
      </c>
      <c r="OK70" s="510" t="str">
        <f t="shared" si="316"/>
        <v/>
      </c>
      <c r="OL70" s="517">
        <f t="shared" si="317"/>
        <v>0</v>
      </c>
      <c r="OM70" s="510" t="str">
        <f t="shared" si="318"/>
        <v/>
      </c>
      <c r="ON70" s="522" t="str">
        <f t="shared" si="421"/>
        <v/>
      </c>
      <c r="OO70" s="510" t="str">
        <f t="shared" si="319"/>
        <v/>
      </c>
      <c r="OP70" s="517">
        <f t="shared" si="320"/>
        <v>0</v>
      </c>
      <c r="OQ70" s="510" t="str">
        <f t="shared" si="321"/>
        <v/>
      </c>
      <c r="OR70" s="522" t="str">
        <f t="shared" si="422"/>
        <v/>
      </c>
      <c r="OS70" s="510" t="str">
        <f t="shared" si="322"/>
        <v/>
      </c>
      <c r="OT70" s="517">
        <f t="shared" si="323"/>
        <v>0</v>
      </c>
      <c r="OU70" s="510" t="str">
        <f t="shared" si="324"/>
        <v/>
      </c>
      <c r="OV70" s="522" t="str">
        <f t="shared" si="423"/>
        <v/>
      </c>
      <c r="OW70" s="510" t="str">
        <f t="shared" si="325"/>
        <v/>
      </c>
      <c r="OX70" s="517">
        <f t="shared" si="326"/>
        <v>0</v>
      </c>
      <c r="OY70" s="510" t="str">
        <f t="shared" si="327"/>
        <v/>
      </c>
      <c r="OZ70" s="522" t="str">
        <f t="shared" si="424"/>
        <v/>
      </c>
      <c r="PA70" s="510" t="str">
        <f t="shared" si="328"/>
        <v/>
      </c>
      <c r="PB70" s="517">
        <f t="shared" si="329"/>
        <v>0</v>
      </c>
      <c r="PC70" s="510" t="str">
        <f t="shared" si="330"/>
        <v/>
      </c>
      <c r="PD70" s="522" t="str">
        <f t="shared" si="425"/>
        <v/>
      </c>
      <c r="PE70" s="510" t="str">
        <f t="shared" si="331"/>
        <v/>
      </c>
      <c r="PF70" s="517">
        <f t="shared" si="332"/>
        <v>0</v>
      </c>
      <c r="PG70" s="510" t="str">
        <f t="shared" si="333"/>
        <v/>
      </c>
      <c r="PH70" s="522" t="str">
        <f t="shared" si="426"/>
        <v/>
      </c>
      <c r="PI70" s="510" t="str">
        <f t="shared" si="334"/>
        <v/>
      </c>
      <c r="PJ70" s="517">
        <f t="shared" si="335"/>
        <v>0</v>
      </c>
      <c r="PK70" s="510" t="str">
        <f t="shared" si="336"/>
        <v/>
      </c>
      <c r="PL70" s="522" t="str">
        <f t="shared" si="427"/>
        <v/>
      </c>
      <c r="PM70" s="510" t="str">
        <f t="shared" si="337"/>
        <v/>
      </c>
      <c r="PN70" s="517">
        <f t="shared" si="338"/>
        <v>0</v>
      </c>
      <c r="PO70" s="510" t="str">
        <f t="shared" si="339"/>
        <v/>
      </c>
      <c r="PP70" s="522" t="str">
        <f t="shared" si="428"/>
        <v/>
      </c>
      <c r="PQ70" s="510" t="str">
        <f t="shared" si="340"/>
        <v/>
      </c>
      <c r="PR70" s="517">
        <f t="shared" si="341"/>
        <v>0</v>
      </c>
      <c r="PS70" s="510" t="str">
        <f t="shared" si="342"/>
        <v/>
      </c>
      <c r="PT70" s="522" t="str">
        <f t="shared" si="429"/>
        <v/>
      </c>
      <c r="PU70" s="510" t="str">
        <f t="shared" si="343"/>
        <v/>
      </c>
      <c r="PV70" s="517">
        <f t="shared" si="344"/>
        <v>0</v>
      </c>
      <c r="PW70" s="510" t="str">
        <f t="shared" si="345"/>
        <v/>
      </c>
      <c r="PX70" s="522" t="str">
        <f t="shared" si="430"/>
        <v/>
      </c>
      <c r="PY70" s="510" t="str">
        <f t="shared" si="346"/>
        <v/>
      </c>
      <c r="PZ70" s="517">
        <f t="shared" si="347"/>
        <v>0</v>
      </c>
      <c r="QA70" s="510" t="str">
        <f t="shared" si="348"/>
        <v/>
      </c>
      <c r="QB70" s="522" t="str">
        <f t="shared" si="431"/>
        <v/>
      </c>
      <c r="QC70" s="510" t="str">
        <f t="shared" si="349"/>
        <v/>
      </c>
      <c r="QD70" s="517">
        <f t="shared" si="350"/>
        <v>0</v>
      </c>
      <c r="QE70" s="510" t="str">
        <f t="shared" si="351"/>
        <v/>
      </c>
      <c r="QF70" s="522" t="str">
        <f t="shared" si="432"/>
        <v/>
      </c>
      <c r="QG70" s="510" t="str">
        <f t="shared" si="352"/>
        <v/>
      </c>
      <c r="QH70" s="517">
        <f t="shared" si="353"/>
        <v>0</v>
      </c>
    </row>
    <row r="71" spans="1:450" s="3" customFormat="1" ht="18" customHeight="1" thickTop="1" thickBot="1" x14ac:dyDescent="0.35">
      <c r="A71" s="344" t="str">
        <f t="shared" si="538"/>
        <v/>
      </c>
      <c r="B71" s="237" t="str">
        <f t="shared" si="539"/>
        <v/>
      </c>
      <c r="C71" s="307">
        <f t="shared" si="527"/>
        <v>0</v>
      </c>
      <c r="D71" s="307">
        <f t="shared" si="528"/>
        <v>0</v>
      </c>
      <c r="E71" s="287" t="str">
        <f>IF(B71="","",SUM(B$27:B$46)+SUM(B$67:B71))</f>
        <v/>
      </c>
      <c r="F71" s="498"/>
      <c r="G71" s="498"/>
      <c r="H71" s="677"/>
      <c r="I71" s="678"/>
      <c r="J71" s="679"/>
      <c r="K71" s="680"/>
      <c r="L71" s="1052" t="str">
        <f>IF('Quadro 2'!G37="","",'Quadro 2'!G37)</f>
        <v/>
      </c>
      <c r="M71" s="1053" t="str">
        <f t="shared" si="540"/>
        <v/>
      </c>
      <c r="N71" s="1054" t="str">
        <f t="shared" si="529"/>
        <v/>
      </c>
      <c r="O71" s="1055"/>
      <c r="P71" s="1056" t="str">
        <f t="shared" si="541"/>
        <v/>
      </c>
      <c r="Q71" s="1057" t="str">
        <f t="shared" si="542"/>
        <v/>
      </c>
      <c r="R71" s="1058" t="str">
        <f t="shared" si="543"/>
        <v/>
      </c>
      <c r="S71" s="505" t="str">
        <f t="shared" si="544"/>
        <v/>
      </c>
      <c r="T71" s="75" t="str">
        <f t="shared" si="530"/>
        <v/>
      </c>
      <c r="U71" s="940"/>
      <c r="V71" s="217" t="str">
        <f t="shared" si="550"/>
        <v/>
      </c>
      <c r="W71" s="217" t="str">
        <f t="shared" si="545"/>
        <v/>
      </c>
      <c r="X71" s="217" t="str">
        <f t="shared" si="546"/>
        <v/>
      </c>
      <c r="Y71" s="506" t="str">
        <f>IF(OR(N71="",N71=0),"",IF(MAX(V71,W71,X71)&gt;'Quadro 1'!$G$23,'Quadro 1'!$G$23,IF(V71&lt;'Quadro 1'!$G$12,'Quadro 1'!$G$12,MIN(Z71,AA71))))</f>
        <v/>
      </c>
      <c r="Z71" s="507">
        <f>IF(MAX(V71,W71,X71)&lt;='Quadro 1'!$G$12,'Quadro 1'!$G$12,IF(MAX(V71,W71,X71)&lt;='Quadro 1'!$G$13,'Quadro 1'!$G$13,IF(MAX(V71,W71,X71)&lt;='Quadro 1'!$G$14,'Quadro 1'!$G$14,IF(MAX(V71,W71,X71)&lt;='Quadro 1'!$G$15,'Quadro 1'!$G$15,IF(MAX(V71,W71,X71)&lt;='Quadro 1'!$G$16,'Quadro 1'!$G$16,IF(MAX(V71,W71,X71)&lt;='Quadro 1'!$G$17,'Quadro 1'!$G$17,""))))))</f>
        <v>27.3</v>
      </c>
      <c r="AA71" s="508">
        <f>IF(MAX(V71,W71,X71)&lt;='Quadro 1'!$G$18,'Quadro 1'!$G$18,IF(MAX(V71,W71,X71)&lt;='Quadro 1'!$G$19,'Quadro 1'!$G$19,IF(MAX(V71,W71,X71)&lt;='Quadro 1'!$G$20,'Quadro 1'!$G$20,IF(MAX(V71,W71,X71)&lt;='Quadro 1'!$G$21,'Quadro 1'!$G$21,IF(MAX(V71,W71,X71)&lt;='Quadro 1'!$G$22,'Quadro 1'!$G$22,IF(MAX(V71,W71,X71)&lt;='Quadro 1'!$G$23,'Quadro 1'!$G$23,'Quadro 1'!$G$23))))))</f>
        <v>105.3</v>
      </c>
      <c r="AB71" s="509" t="str">
        <f>IF(Y71="","",LOOKUP(Y71,'Quadro 1'!$G$9:$G$23,'Quadro 1'!$H$9:$H$23))</f>
        <v/>
      </c>
      <c r="AC71" s="1170" t="str">
        <f>IF(Y71="","",LOOKUP(Y71,'Quadro 1'!$G$9:$G$23,'Quadro 1'!$D$9:$D$23))</f>
        <v/>
      </c>
      <c r="AD71" s="1171" t="str">
        <f>IF(Y71="","",LOOKUP(Y71,'Quadro 1'!$G$9:$G$23,'Quadro 1'!$E$9:$E$23))</f>
        <v/>
      </c>
      <c r="AE71" s="1059" t="str">
        <f t="shared" si="531"/>
        <v/>
      </c>
      <c r="AF71" s="1061" t="str">
        <f t="shared" si="532"/>
        <v/>
      </c>
      <c r="AG71" s="1062" t="str">
        <f t="shared" si="533"/>
        <v/>
      </c>
      <c r="AH71" s="1063" t="str">
        <f t="shared" si="547"/>
        <v/>
      </c>
      <c r="AI71" s="1063" t="str">
        <f>IF(OR(K71="",K71=0),"",$K71*$AT$21*(1/$BE$11))</f>
        <v/>
      </c>
      <c r="AJ71" s="1055" t="str">
        <f t="shared" si="534"/>
        <v/>
      </c>
      <c r="AK71" s="1064" t="str">
        <f t="shared" si="548"/>
        <v/>
      </c>
      <c r="AL71" s="1190" t="str">
        <f t="shared" si="549"/>
        <v/>
      </c>
      <c r="AM71" s="1191"/>
      <c r="AN71" s="1065" t="str">
        <f t="shared" si="535"/>
        <v/>
      </c>
      <c r="AO71" s="1192" t="str">
        <f t="shared" si="536"/>
        <v/>
      </c>
      <c r="AP71" s="1192"/>
      <c r="AQ71" s="1193"/>
      <c r="AR71" s="901"/>
      <c r="AS71" s="2"/>
      <c r="AT71" s="601">
        <f t="shared" si="470"/>
        <v>0</v>
      </c>
      <c r="AU71" s="243" t="str">
        <f t="shared" si="356"/>
        <v/>
      </c>
      <c r="AV71" s="92" t="str">
        <f t="shared" si="475"/>
        <v/>
      </c>
      <c r="AW71" s="92" t="str">
        <f t="shared" si="476"/>
        <v/>
      </c>
      <c r="AX71" s="92" t="str">
        <f t="shared" si="477"/>
        <v/>
      </c>
      <c r="AY71" s="532" t="str">
        <f t="shared" si="478"/>
        <v/>
      </c>
      <c r="AZ71" s="532" t="str">
        <f t="shared" si="479"/>
        <v/>
      </c>
      <c r="BA71" s="510" t="str">
        <f t="shared" si="480"/>
        <v/>
      </c>
      <c r="BB71" s="88" t="str">
        <f t="shared" si="440"/>
        <v/>
      </c>
      <c r="BC71" s="1060" t="str">
        <f t="shared" si="537"/>
        <v/>
      </c>
      <c r="BD71" s="595" t="str">
        <f t="shared" si="441"/>
        <v/>
      </c>
      <c r="BE71" s="595" t="str">
        <f t="shared" si="442"/>
        <v/>
      </c>
      <c r="BF71" s="74" t="str">
        <f t="shared" si="443"/>
        <v/>
      </c>
      <c r="BG71" s="87" t="str">
        <f t="shared" si="433"/>
        <v/>
      </c>
      <c r="BH71" s="88" t="str">
        <f t="shared" si="481"/>
        <v/>
      </c>
      <c r="BI71" s="89">
        <f t="shared" si="482"/>
        <v>0</v>
      </c>
      <c r="BJ71" s="510" t="str">
        <f t="shared" si="357"/>
        <v/>
      </c>
      <c r="BK71" s="532">
        <f t="shared" si="483"/>
        <v>0</v>
      </c>
      <c r="BL71" s="91">
        <f t="shared" si="108"/>
        <v>0</v>
      </c>
      <c r="BM71" s="91" t="str">
        <f t="shared" si="31"/>
        <v/>
      </c>
      <c r="BN71" s="91" t="str">
        <f t="shared" si="32"/>
        <v/>
      </c>
      <c r="BO71" s="91" t="str">
        <f t="shared" si="33"/>
        <v/>
      </c>
      <c r="BP71" s="91" t="str">
        <f t="shared" si="34"/>
        <v/>
      </c>
      <c r="BQ71" s="91" t="str">
        <f t="shared" si="35"/>
        <v/>
      </c>
      <c r="BR71" s="91" t="str">
        <f t="shared" si="36"/>
        <v/>
      </c>
      <c r="BS71" s="91" t="str">
        <f t="shared" si="37"/>
        <v/>
      </c>
      <c r="BT71" s="91" t="str">
        <f t="shared" si="38"/>
        <v/>
      </c>
      <c r="BU71" s="91" t="str">
        <f t="shared" si="39"/>
        <v/>
      </c>
      <c r="BV71" s="91" t="str">
        <f t="shared" si="40"/>
        <v/>
      </c>
      <c r="BW71" s="91" t="str">
        <f t="shared" si="41"/>
        <v/>
      </c>
      <c r="BX71" s="91" t="str">
        <f t="shared" si="42"/>
        <v/>
      </c>
      <c r="BY71" s="91" t="str">
        <f t="shared" si="43"/>
        <v/>
      </c>
      <c r="BZ71" s="91" t="str">
        <f t="shared" si="44"/>
        <v/>
      </c>
      <c r="CA71" s="91" t="str">
        <f t="shared" si="45"/>
        <v/>
      </c>
      <c r="CB71" s="91" t="str">
        <f t="shared" si="46"/>
        <v/>
      </c>
      <c r="CC71" s="91" t="str">
        <f t="shared" si="47"/>
        <v/>
      </c>
      <c r="CD71" s="91" t="str">
        <f t="shared" si="48"/>
        <v/>
      </c>
      <c r="CE71" s="91" t="str">
        <f t="shared" si="49"/>
        <v/>
      </c>
      <c r="CF71" s="91" t="str">
        <f t="shared" si="484"/>
        <v/>
      </c>
      <c r="CG71" s="91" t="str">
        <f t="shared" si="109"/>
        <v/>
      </c>
      <c r="CH71" s="91" t="str">
        <f t="shared" si="110"/>
        <v/>
      </c>
      <c r="CI71" s="91" t="str">
        <f t="shared" si="111"/>
        <v/>
      </c>
      <c r="CJ71" s="91" t="str">
        <f t="shared" si="112"/>
        <v/>
      </c>
      <c r="CK71" s="91" t="str">
        <f t="shared" si="113"/>
        <v/>
      </c>
      <c r="CL71" s="91" t="str">
        <f t="shared" si="114"/>
        <v/>
      </c>
      <c r="CM71" s="91" t="str">
        <f t="shared" si="115"/>
        <v/>
      </c>
      <c r="CN71" s="91" t="str">
        <f t="shared" si="116"/>
        <v/>
      </c>
      <c r="CO71" s="91" t="str">
        <f t="shared" si="117"/>
        <v/>
      </c>
      <c r="CP71" s="91" t="str">
        <f t="shared" si="118"/>
        <v/>
      </c>
      <c r="CQ71" s="91" t="str">
        <f t="shared" si="119"/>
        <v/>
      </c>
      <c r="CR71" s="91" t="str">
        <f t="shared" si="120"/>
        <v/>
      </c>
      <c r="CS71" s="91" t="str">
        <f t="shared" si="121"/>
        <v/>
      </c>
      <c r="CT71" s="91" t="str">
        <f t="shared" si="122"/>
        <v/>
      </c>
      <c r="CU71" s="91" t="str">
        <f t="shared" si="123"/>
        <v/>
      </c>
      <c r="CV71" s="91" t="str">
        <f t="shared" si="124"/>
        <v/>
      </c>
      <c r="CW71" s="91" t="str">
        <f t="shared" si="125"/>
        <v/>
      </c>
      <c r="CX71" s="91" t="str">
        <f t="shared" si="126"/>
        <v/>
      </c>
      <c r="CY71" s="91" t="str">
        <f t="shared" si="127"/>
        <v/>
      </c>
      <c r="CZ71" s="91" t="str">
        <f t="shared" si="128"/>
        <v/>
      </c>
      <c r="DA71" s="91" t="str">
        <f t="shared" si="129"/>
        <v/>
      </c>
      <c r="DB71" s="91" t="str">
        <f t="shared" si="130"/>
        <v/>
      </c>
      <c r="DC71" s="91" t="str">
        <f t="shared" si="131"/>
        <v/>
      </c>
      <c r="DD71" s="91" t="str">
        <f t="shared" si="132"/>
        <v/>
      </c>
      <c r="DE71" s="91" t="str">
        <f t="shared" si="133"/>
        <v/>
      </c>
      <c r="DF71" s="91" t="str">
        <f t="shared" si="134"/>
        <v/>
      </c>
      <c r="DG71" s="91" t="str">
        <f t="shared" si="135"/>
        <v/>
      </c>
      <c r="DH71" s="91" t="str">
        <f t="shared" si="136"/>
        <v/>
      </c>
      <c r="DI71" s="91" t="str">
        <f t="shared" si="137"/>
        <v/>
      </c>
      <c r="DJ71" s="91" t="str">
        <f t="shared" si="138"/>
        <v/>
      </c>
      <c r="DK71" s="91" t="str">
        <f t="shared" si="139"/>
        <v/>
      </c>
      <c r="DL71" s="91" t="str">
        <f t="shared" si="140"/>
        <v/>
      </c>
      <c r="DM71" s="91" t="str">
        <f t="shared" si="141"/>
        <v/>
      </c>
      <c r="DN71" s="91" t="str">
        <f t="shared" si="142"/>
        <v/>
      </c>
      <c r="DO71" s="91" t="str">
        <f t="shared" si="143"/>
        <v/>
      </c>
      <c r="DP71" s="91" t="str">
        <f t="shared" si="144"/>
        <v/>
      </c>
      <c r="DQ71" s="91" t="str">
        <f t="shared" si="145"/>
        <v/>
      </c>
      <c r="DR71" s="91" t="str">
        <f t="shared" si="146"/>
        <v/>
      </c>
      <c r="DS71" s="91" t="str">
        <f t="shared" si="147"/>
        <v/>
      </c>
      <c r="DT71" s="91" t="str">
        <f t="shared" si="148"/>
        <v/>
      </c>
      <c r="DU71" s="236" t="str">
        <f t="shared" si="471"/>
        <v/>
      </c>
      <c r="DV71" s="660" t="str">
        <f t="shared" si="472"/>
        <v>0</v>
      </c>
      <c r="DW71" s="659">
        <f t="shared" si="151"/>
        <v>0</v>
      </c>
      <c r="DX71" s="663" t="str">
        <f t="shared" si="473"/>
        <v>NA</v>
      </c>
      <c r="DY71" s="236" t="str">
        <f t="shared" si="359"/>
        <v/>
      </c>
      <c r="DZ71" s="236" t="str">
        <f t="shared" si="360"/>
        <v/>
      </c>
      <c r="EA71" s="659" t="str">
        <f t="shared" si="467"/>
        <v/>
      </c>
      <c r="EB71" s="594">
        <v>45</v>
      </c>
      <c r="EC71" s="816" t="str">
        <f t="shared" si="361"/>
        <v/>
      </c>
      <c r="ED71" s="817" t="str">
        <f t="shared" si="362"/>
        <v/>
      </c>
      <c r="EE71" s="818" t="str">
        <f t="shared" si="153"/>
        <v/>
      </c>
      <c r="EF71" s="819" t="str">
        <f t="shared" si="485"/>
        <v/>
      </c>
      <c r="EG71" s="595" t="str">
        <f t="shared" si="154"/>
        <v/>
      </c>
      <c r="EH71" s="595" t="str">
        <f t="shared" si="155"/>
        <v/>
      </c>
      <c r="EI71" s="651" t="str">
        <f t="shared" si="363"/>
        <v/>
      </c>
      <c r="EJ71" s="528" t="str">
        <f t="shared" si="156"/>
        <v/>
      </c>
      <c r="EK71" s="236" t="str">
        <f t="shared" si="364"/>
        <v/>
      </c>
      <c r="EL71" s="528" t="str">
        <f t="shared" si="157"/>
        <v/>
      </c>
      <c r="EM71" s="771" t="str">
        <f t="shared" si="444"/>
        <v/>
      </c>
      <c r="EN71" s="90" t="str">
        <f t="shared" si="445"/>
        <v/>
      </c>
      <c r="EO71" s="90" t="str">
        <f t="shared" si="446"/>
        <v/>
      </c>
      <c r="EP71" s="90" t="str">
        <f t="shared" si="447"/>
        <v/>
      </c>
      <c r="EQ71" s="90" t="str">
        <f t="shared" si="448"/>
        <v/>
      </c>
      <c r="ER71" s="90" t="str">
        <f t="shared" si="449"/>
        <v/>
      </c>
      <c r="ES71" s="90" t="str">
        <f t="shared" si="450"/>
        <v/>
      </c>
      <c r="ET71" s="90" t="str">
        <f t="shared" si="451"/>
        <v/>
      </c>
      <c r="EU71" s="90" t="str">
        <f t="shared" si="452"/>
        <v/>
      </c>
      <c r="EV71" s="90" t="str">
        <f t="shared" si="453"/>
        <v/>
      </c>
      <c r="EW71" s="90" t="str">
        <f t="shared" si="454"/>
        <v/>
      </c>
      <c r="EX71" s="90" t="str">
        <f t="shared" si="455"/>
        <v/>
      </c>
      <c r="EY71" s="90" t="str">
        <f t="shared" si="456"/>
        <v/>
      </c>
      <c r="EZ71" s="90" t="str">
        <f t="shared" si="457"/>
        <v/>
      </c>
      <c r="FA71" s="90" t="str">
        <f t="shared" si="458"/>
        <v/>
      </c>
      <c r="FB71" s="90" t="str">
        <f t="shared" si="459"/>
        <v/>
      </c>
      <c r="FC71" s="90" t="str">
        <f t="shared" si="460"/>
        <v/>
      </c>
      <c r="FD71" s="90" t="str">
        <f t="shared" si="461"/>
        <v/>
      </c>
      <c r="FE71" s="90" t="str">
        <f t="shared" si="462"/>
        <v/>
      </c>
      <c r="FF71" s="90" t="str">
        <f t="shared" si="463"/>
        <v/>
      </c>
      <c r="FG71" s="90" t="str">
        <f t="shared" si="486"/>
        <v/>
      </c>
      <c r="FH71" s="90" t="str">
        <f t="shared" si="487"/>
        <v/>
      </c>
      <c r="FI71" s="90" t="str">
        <f t="shared" si="488"/>
        <v/>
      </c>
      <c r="FJ71" s="90" t="str">
        <f t="shared" si="489"/>
        <v/>
      </c>
      <c r="FK71" s="90" t="str">
        <f t="shared" si="490"/>
        <v/>
      </c>
      <c r="FL71" s="90" t="str">
        <f t="shared" si="491"/>
        <v/>
      </c>
      <c r="FM71" s="90" t="str">
        <f t="shared" si="492"/>
        <v/>
      </c>
      <c r="FN71" s="90" t="str">
        <f t="shared" si="493"/>
        <v/>
      </c>
      <c r="FO71" s="90" t="str">
        <f t="shared" si="494"/>
        <v/>
      </c>
      <c r="FP71" s="90" t="str">
        <f t="shared" si="495"/>
        <v/>
      </c>
      <c r="FQ71" s="90" t="str">
        <f t="shared" si="496"/>
        <v/>
      </c>
      <c r="FR71" s="90" t="str">
        <f t="shared" si="497"/>
        <v/>
      </c>
      <c r="FS71" s="90" t="str">
        <f t="shared" si="498"/>
        <v/>
      </c>
      <c r="FT71" s="90" t="str">
        <f t="shared" si="499"/>
        <v/>
      </c>
      <c r="FU71" s="90" t="str">
        <f t="shared" si="500"/>
        <v/>
      </c>
      <c r="FV71" s="90" t="str">
        <f t="shared" si="501"/>
        <v/>
      </c>
      <c r="FW71" s="90" t="str">
        <f t="shared" si="502"/>
        <v/>
      </c>
      <c r="FX71" s="90" t="str">
        <f t="shared" si="503"/>
        <v/>
      </c>
      <c r="FY71" s="90" t="str">
        <f t="shared" si="504"/>
        <v/>
      </c>
      <c r="FZ71" s="90" t="str">
        <f t="shared" si="505"/>
        <v/>
      </c>
      <c r="GA71" s="90" t="str">
        <f t="shared" si="506"/>
        <v/>
      </c>
      <c r="GB71" s="90" t="str">
        <f t="shared" si="507"/>
        <v/>
      </c>
      <c r="GC71" s="90" t="str">
        <f t="shared" si="508"/>
        <v/>
      </c>
      <c r="GD71" s="90" t="str">
        <f t="shared" si="509"/>
        <v/>
      </c>
      <c r="GE71" s="90" t="str">
        <f t="shared" si="510"/>
        <v/>
      </c>
      <c r="GF71" s="90" t="str">
        <f t="shared" si="511"/>
        <v/>
      </c>
      <c r="GG71" s="90" t="str">
        <f t="shared" si="512"/>
        <v/>
      </c>
      <c r="GH71" s="90" t="str">
        <f t="shared" si="513"/>
        <v/>
      </c>
      <c r="GI71" s="90" t="str">
        <f t="shared" si="514"/>
        <v/>
      </c>
      <c r="GJ71" s="90" t="str">
        <f t="shared" si="515"/>
        <v/>
      </c>
      <c r="GK71" s="90" t="str">
        <f t="shared" si="516"/>
        <v/>
      </c>
      <c r="GL71" s="90" t="str">
        <f t="shared" si="517"/>
        <v/>
      </c>
      <c r="GM71" s="90" t="str">
        <f t="shared" si="518"/>
        <v/>
      </c>
      <c r="GN71" s="90" t="str">
        <f t="shared" si="519"/>
        <v/>
      </c>
      <c r="GO71" s="90" t="str">
        <f t="shared" si="520"/>
        <v/>
      </c>
      <c r="GP71" s="90" t="str">
        <f t="shared" si="521"/>
        <v/>
      </c>
      <c r="GQ71" s="90" t="str">
        <f t="shared" si="522"/>
        <v/>
      </c>
      <c r="GR71" s="90" t="str">
        <f t="shared" si="523"/>
        <v/>
      </c>
      <c r="GS71" s="90" t="str">
        <f t="shared" si="524"/>
        <v/>
      </c>
      <c r="GT71" s="90" t="str">
        <f t="shared" si="525"/>
        <v/>
      </c>
      <c r="GU71" s="594">
        <v>45</v>
      </c>
      <c r="GV71" s="137" t="str">
        <f t="shared" si="435"/>
        <v/>
      </c>
      <c r="GW71" s="138" t="str">
        <f t="shared" si="436"/>
        <v/>
      </c>
      <c r="GX71" s="81" t="str">
        <f t="shared" si="438"/>
        <v/>
      </c>
      <c r="GY71" s="138" t="str">
        <f t="shared" si="439"/>
        <v/>
      </c>
      <c r="GZ71" s="15">
        <f t="shared" si="369"/>
        <v>0</v>
      </c>
      <c r="HA71" s="81" t="str">
        <f t="shared" si="370"/>
        <v/>
      </c>
      <c r="HB71" s="127" t="str">
        <f t="shared" si="437"/>
        <v/>
      </c>
      <c r="HC71" s="15">
        <f t="shared" si="178"/>
        <v>0</v>
      </c>
      <c r="HD71" s="582">
        <f t="shared" si="468"/>
        <v>0</v>
      </c>
      <c r="HE71" s="580">
        <f t="shared" si="474"/>
        <v>0</v>
      </c>
      <c r="HF71" s="567">
        <f t="shared" si="469"/>
        <v>0</v>
      </c>
      <c r="HG71" s="16">
        <f t="shared" si="179"/>
        <v>0</v>
      </c>
      <c r="HH71" s="17" t="str">
        <f t="shared" si="372"/>
        <v/>
      </c>
      <c r="HI71" s="510" t="str">
        <f t="shared" si="373"/>
        <v/>
      </c>
      <c r="HJ71" s="517">
        <f t="shared" si="374"/>
        <v>0</v>
      </c>
      <c r="HK71" s="510" t="str">
        <f t="shared" si="180"/>
        <v/>
      </c>
      <c r="HL71" s="522" t="str">
        <f t="shared" si="375"/>
        <v/>
      </c>
      <c r="HM71" s="510" t="str">
        <f t="shared" si="181"/>
        <v/>
      </c>
      <c r="HN71" s="517">
        <f t="shared" si="182"/>
        <v>0</v>
      </c>
      <c r="HO71" s="510" t="str">
        <f t="shared" si="183"/>
        <v/>
      </c>
      <c r="HP71" s="522" t="str">
        <f t="shared" si="376"/>
        <v/>
      </c>
      <c r="HQ71" s="510" t="str">
        <f t="shared" si="184"/>
        <v/>
      </c>
      <c r="HR71" s="517">
        <f t="shared" si="185"/>
        <v>0</v>
      </c>
      <c r="HS71" s="510" t="str">
        <f t="shared" si="186"/>
        <v/>
      </c>
      <c r="HT71" s="522" t="str">
        <f t="shared" si="377"/>
        <v/>
      </c>
      <c r="HU71" s="510" t="str">
        <f t="shared" si="187"/>
        <v/>
      </c>
      <c r="HV71" s="517">
        <f t="shared" si="188"/>
        <v>0</v>
      </c>
      <c r="HW71" s="510" t="str">
        <f t="shared" si="189"/>
        <v/>
      </c>
      <c r="HX71" s="522" t="str">
        <f t="shared" si="378"/>
        <v/>
      </c>
      <c r="HY71" s="510" t="str">
        <f t="shared" si="190"/>
        <v/>
      </c>
      <c r="HZ71" s="517">
        <f t="shared" si="191"/>
        <v>0</v>
      </c>
      <c r="IA71" s="510" t="str">
        <f t="shared" si="192"/>
        <v/>
      </c>
      <c r="IB71" s="522" t="str">
        <f t="shared" si="379"/>
        <v/>
      </c>
      <c r="IC71" s="510" t="str">
        <f t="shared" si="193"/>
        <v/>
      </c>
      <c r="ID71" s="517">
        <f t="shared" si="194"/>
        <v>0</v>
      </c>
      <c r="IE71" s="510" t="str">
        <f t="shared" si="195"/>
        <v/>
      </c>
      <c r="IF71" s="522" t="str">
        <f t="shared" si="380"/>
        <v/>
      </c>
      <c r="IG71" s="510" t="str">
        <f t="shared" si="196"/>
        <v/>
      </c>
      <c r="IH71" s="517">
        <f t="shared" si="197"/>
        <v>0</v>
      </c>
      <c r="II71" s="510" t="str">
        <f t="shared" si="198"/>
        <v/>
      </c>
      <c r="IJ71" s="522" t="str">
        <f t="shared" si="381"/>
        <v/>
      </c>
      <c r="IK71" s="510" t="str">
        <f t="shared" si="199"/>
        <v/>
      </c>
      <c r="IL71" s="517">
        <f t="shared" si="200"/>
        <v>0</v>
      </c>
      <c r="IM71" s="510" t="str">
        <f t="shared" si="201"/>
        <v/>
      </c>
      <c r="IN71" s="522" t="str">
        <f t="shared" si="382"/>
        <v/>
      </c>
      <c r="IO71" s="510" t="str">
        <f t="shared" si="202"/>
        <v/>
      </c>
      <c r="IP71" s="517">
        <f t="shared" si="203"/>
        <v>0</v>
      </c>
      <c r="IQ71" s="510" t="str">
        <f t="shared" si="204"/>
        <v/>
      </c>
      <c r="IR71" s="522" t="str">
        <f t="shared" si="383"/>
        <v/>
      </c>
      <c r="IS71" s="510" t="str">
        <f t="shared" si="205"/>
        <v/>
      </c>
      <c r="IT71" s="517">
        <f t="shared" si="206"/>
        <v>0</v>
      </c>
      <c r="IU71" s="510" t="str">
        <f t="shared" si="207"/>
        <v/>
      </c>
      <c r="IV71" s="522" t="str">
        <f t="shared" si="384"/>
        <v/>
      </c>
      <c r="IW71" s="510" t="str">
        <f t="shared" si="208"/>
        <v/>
      </c>
      <c r="IX71" s="517">
        <f t="shared" si="209"/>
        <v>0</v>
      </c>
      <c r="IY71" s="510" t="str">
        <f t="shared" si="210"/>
        <v/>
      </c>
      <c r="IZ71" s="522" t="str">
        <f t="shared" si="385"/>
        <v/>
      </c>
      <c r="JA71" s="510" t="str">
        <f t="shared" si="211"/>
        <v/>
      </c>
      <c r="JB71" s="517">
        <f t="shared" si="212"/>
        <v>0</v>
      </c>
      <c r="JC71" s="510" t="str">
        <f t="shared" si="213"/>
        <v/>
      </c>
      <c r="JD71" s="522" t="str">
        <f t="shared" si="386"/>
        <v/>
      </c>
      <c r="JE71" s="510" t="str">
        <f t="shared" si="214"/>
        <v/>
      </c>
      <c r="JF71" s="517">
        <f t="shared" si="215"/>
        <v>0</v>
      </c>
      <c r="JG71" s="510" t="str">
        <f t="shared" si="216"/>
        <v/>
      </c>
      <c r="JH71" s="522" t="str">
        <f t="shared" si="387"/>
        <v/>
      </c>
      <c r="JI71" s="510" t="str">
        <f t="shared" si="217"/>
        <v/>
      </c>
      <c r="JJ71" s="517">
        <f t="shared" si="218"/>
        <v>0</v>
      </c>
      <c r="JK71" s="510" t="str">
        <f t="shared" si="219"/>
        <v/>
      </c>
      <c r="JL71" s="522" t="str">
        <f t="shared" si="388"/>
        <v/>
      </c>
      <c r="JM71" s="510" t="str">
        <f t="shared" si="220"/>
        <v/>
      </c>
      <c r="JN71" s="517">
        <f t="shared" si="221"/>
        <v>0</v>
      </c>
      <c r="JO71" s="510" t="str">
        <f t="shared" si="222"/>
        <v/>
      </c>
      <c r="JP71" s="522" t="str">
        <f t="shared" si="389"/>
        <v/>
      </c>
      <c r="JQ71" s="510" t="str">
        <f t="shared" si="223"/>
        <v/>
      </c>
      <c r="JR71" s="517">
        <f t="shared" si="224"/>
        <v>0</v>
      </c>
      <c r="JS71" s="510" t="str">
        <f t="shared" si="225"/>
        <v/>
      </c>
      <c r="JT71" s="522" t="str">
        <f t="shared" si="390"/>
        <v/>
      </c>
      <c r="JU71" s="510" t="str">
        <f t="shared" si="226"/>
        <v/>
      </c>
      <c r="JV71" s="517">
        <f t="shared" si="227"/>
        <v>0</v>
      </c>
      <c r="JW71" s="510" t="str">
        <f t="shared" si="228"/>
        <v/>
      </c>
      <c r="JX71" s="522" t="str">
        <f t="shared" si="391"/>
        <v/>
      </c>
      <c r="JY71" s="510" t="str">
        <f t="shared" si="229"/>
        <v/>
      </c>
      <c r="JZ71" s="517">
        <f t="shared" si="230"/>
        <v>0</v>
      </c>
      <c r="KA71" s="510" t="str">
        <f t="shared" si="231"/>
        <v/>
      </c>
      <c r="KB71" s="522" t="str">
        <f t="shared" si="392"/>
        <v/>
      </c>
      <c r="KC71" s="510" t="str">
        <f t="shared" si="232"/>
        <v/>
      </c>
      <c r="KD71" s="517">
        <f t="shared" si="233"/>
        <v>0</v>
      </c>
      <c r="KE71" s="510" t="str">
        <f t="shared" si="234"/>
        <v/>
      </c>
      <c r="KF71" s="522" t="str">
        <f t="shared" si="393"/>
        <v/>
      </c>
      <c r="KG71" s="510" t="str">
        <f t="shared" si="235"/>
        <v/>
      </c>
      <c r="KH71" s="517">
        <f t="shared" si="236"/>
        <v>0</v>
      </c>
      <c r="KI71" s="510" t="str">
        <f t="shared" si="237"/>
        <v/>
      </c>
      <c r="KJ71" s="522" t="str">
        <f t="shared" si="394"/>
        <v/>
      </c>
      <c r="KK71" s="510" t="str">
        <f t="shared" si="238"/>
        <v/>
      </c>
      <c r="KL71" s="517">
        <f t="shared" si="239"/>
        <v>0</v>
      </c>
      <c r="KM71" s="510" t="str">
        <f t="shared" si="240"/>
        <v/>
      </c>
      <c r="KN71" s="522" t="str">
        <f t="shared" si="395"/>
        <v/>
      </c>
      <c r="KO71" s="510" t="str">
        <f t="shared" si="241"/>
        <v/>
      </c>
      <c r="KP71" s="517">
        <f t="shared" si="242"/>
        <v>0</v>
      </c>
      <c r="KQ71" s="510" t="str">
        <f t="shared" si="243"/>
        <v/>
      </c>
      <c r="KR71" s="522" t="str">
        <f t="shared" si="396"/>
        <v/>
      </c>
      <c r="KS71" s="510" t="str">
        <f t="shared" si="244"/>
        <v/>
      </c>
      <c r="KT71" s="517">
        <f t="shared" si="245"/>
        <v>0</v>
      </c>
      <c r="KU71" s="510" t="str">
        <f t="shared" si="246"/>
        <v/>
      </c>
      <c r="KV71" s="522" t="str">
        <f t="shared" si="397"/>
        <v/>
      </c>
      <c r="KW71" s="510" t="str">
        <f t="shared" si="247"/>
        <v/>
      </c>
      <c r="KX71" s="517">
        <f t="shared" si="248"/>
        <v>0</v>
      </c>
      <c r="KY71" s="510" t="str">
        <f t="shared" si="249"/>
        <v/>
      </c>
      <c r="KZ71" s="522" t="str">
        <f t="shared" si="398"/>
        <v/>
      </c>
      <c r="LA71" s="510" t="str">
        <f t="shared" si="250"/>
        <v/>
      </c>
      <c r="LB71" s="517">
        <f t="shared" si="251"/>
        <v>0</v>
      </c>
      <c r="LC71" s="510" t="str">
        <f t="shared" si="252"/>
        <v/>
      </c>
      <c r="LD71" s="522" t="str">
        <f t="shared" si="399"/>
        <v/>
      </c>
      <c r="LE71" s="510" t="str">
        <f t="shared" si="253"/>
        <v/>
      </c>
      <c r="LF71" s="517">
        <f t="shared" si="254"/>
        <v>0</v>
      </c>
      <c r="LG71" s="510" t="str">
        <f t="shared" si="255"/>
        <v/>
      </c>
      <c r="LH71" s="522" t="str">
        <f t="shared" si="400"/>
        <v/>
      </c>
      <c r="LI71" s="510" t="str">
        <f t="shared" si="256"/>
        <v/>
      </c>
      <c r="LJ71" s="517">
        <f t="shared" si="257"/>
        <v>0</v>
      </c>
      <c r="LK71" s="510" t="str">
        <f t="shared" si="258"/>
        <v/>
      </c>
      <c r="LL71" s="522" t="str">
        <f t="shared" si="401"/>
        <v/>
      </c>
      <c r="LM71" s="510" t="str">
        <f t="shared" si="259"/>
        <v/>
      </c>
      <c r="LN71" s="517">
        <f t="shared" si="260"/>
        <v>0</v>
      </c>
      <c r="LO71" s="510" t="str">
        <f t="shared" si="261"/>
        <v/>
      </c>
      <c r="LP71" s="522" t="str">
        <f t="shared" si="402"/>
        <v/>
      </c>
      <c r="LQ71" s="510" t="str">
        <f t="shared" si="262"/>
        <v/>
      </c>
      <c r="LR71" s="517">
        <f t="shared" si="263"/>
        <v>0</v>
      </c>
      <c r="LS71" s="510" t="str">
        <f t="shared" si="264"/>
        <v/>
      </c>
      <c r="LT71" s="522" t="str">
        <f t="shared" si="403"/>
        <v/>
      </c>
      <c r="LU71" s="510" t="str">
        <f t="shared" si="265"/>
        <v/>
      </c>
      <c r="LV71" s="517">
        <f t="shared" si="266"/>
        <v>0</v>
      </c>
      <c r="LW71" s="510" t="str">
        <f t="shared" si="267"/>
        <v/>
      </c>
      <c r="LX71" s="522" t="str">
        <f t="shared" si="404"/>
        <v/>
      </c>
      <c r="LY71" s="510" t="str">
        <f t="shared" si="268"/>
        <v/>
      </c>
      <c r="LZ71" s="517">
        <f t="shared" si="269"/>
        <v>0</v>
      </c>
      <c r="MA71" s="510" t="str">
        <f t="shared" si="270"/>
        <v/>
      </c>
      <c r="MB71" s="522" t="str">
        <f t="shared" si="405"/>
        <v/>
      </c>
      <c r="MC71" s="510" t="str">
        <f t="shared" si="271"/>
        <v/>
      </c>
      <c r="MD71" s="517">
        <f t="shared" si="272"/>
        <v>0</v>
      </c>
      <c r="ME71" s="510" t="str">
        <f t="shared" si="273"/>
        <v/>
      </c>
      <c r="MF71" s="522" t="str">
        <f t="shared" si="406"/>
        <v/>
      </c>
      <c r="MG71" s="510" t="str">
        <f t="shared" si="274"/>
        <v/>
      </c>
      <c r="MH71" s="517">
        <f t="shared" si="275"/>
        <v>0</v>
      </c>
      <c r="MI71" s="510" t="str">
        <f t="shared" si="276"/>
        <v/>
      </c>
      <c r="MJ71" s="522" t="str">
        <f t="shared" si="407"/>
        <v/>
      </c>
      <c r="MK71" s="510" t="str">
        <f t="shared" si="277"/>
        <v/>
      </c>
      <c r="ML71" s="517">
        <f t="shared" si="278"/>
        <v>0</v>
      </c>
      <c r="MM71" s="510" t="str">
        <f t="shared" si="279"/>
        <v/>
      </c>
      <c r="MN71" s="522" t="str">
        <f t="shared" si="408"/>
        <v/>
      </c>
      <c r="MO71" s="510" t="str">
        <f t="shared" si="280"/>
        <v/>
      </c>
      <c r="MP71" s="517">
        <f t="shared" si="281"/>
        <v>0</v>
      </c>
      <c r="MQ71" s="510" t="str">
        <f t="shared" si="282"/>
        <v/>
      </c>
      <c r="MR71" s="522" t="str">
        <f t="shared" si="409"/>
        <v/>
      </c>
      <c r="MS71" s="510" t="str">
        <f t="shared" si="283"/>
        <v/>
      </c>
      <c r="MT71" s="517">
        <f t="shared" si="284"/>
        <v>0</v>
      </c>
      <c r="MU71" s="510" t="str">
        <f t="shared" si="285"/>
        <v/>
      </c>
      <c r="MV71" s="522" t="str">
        <f t="shared" si="410"/>
        <v/>
      </c>
      <c r="MW71" s="510" t="str">
        <f t="shared" si="286"/>
        <v/>
      </c>
      <c r="MX71" s="517">
        <f t="shared" si="287"/>
        <v>0</v>
      </c>
      <c r="MY71" s="510" t="str">
        <f t="shared" si="288"/>
        <v/>
      </c>
      <c r="MZ71" s="522" t="str">
        <f t="shared" si="411"/>
        <v/>
      </c>
      <c r="NA71" s="510" t="str">
        <f t="shared" si="289"/>
        <v/>
      </c>
      <c r="NB71" s="517">
        <f t="shared" si="290"/>
        <v>0</v>
      </c>
      <c r="NC71" s="510" t="str">
        <f t="shared" si="291"/>
        <v/>
      </c>
      <c r="ND71" s="522" t="str">
        <f t="shared" si="412"/>
        <v/>
      </c>
      <c r="NE71" s="510" t="str">
        <f t="shared" si="292"/>
        <v/>
      </c>
      <c r="NF71" s="517">
        <f t="shared" si="293"/>
        <v>0</v>
      </c>
      <c r="NG71" s="510" t="str">
        <f t="shared" si="294"/>
        <v/>
      </c>
      <c r="NH71" s="522" t="str">
        <f t="shared" si="413"/>
        <v/>
      </c>
      <c r="NI71" s="510" t="str">
        <f t="shared" si="295"/>
        <v/>
      </c>
      <c r="NJ71" s="517">
        <f t="shared" si="296"/>
        <v>0</v>
      </c>
      <c r="NK71" s="510" t="str">
        <f t="shared" si="297"/>
        <v/>
      </c>
      <c r="NL71" s="522" t="str">
        <f t="shared" si="414"/>
        <v/>
      </c>
      <c r="NM71" s="510" t="str">
        <f t="shared" si="298"/>
        <v/>
      </c>
      <c r="NN71" s="517">
        <f t="shared" si="299"/>
        <v>0</v>
      </c>
      <c r="NO71" s="510" t="str">
        <f t="shared" si="300"/>
        <v/>
      </c>
      <c r="NP71" s="522" t="str">
        <f t="shared" si="415"/>
        <v/>
      </c>
      <c r="NQ71" s="510" t="str">
        <f t="shared" si="301"/>
        <v/>
      </c>
      <c r="NR71" s="517">
        <f t="shared" si="302"/>
        <v>0</v>
      </c>
      <c r="NS71" s="510" t="str">
        <f t="shared" si="303"/>
        <v/>
      </c>
      <c r="NT71" s="522" t="str">
        <f t="shared" si="416"/>
        <v/>
      </c>
      <c r="NU71" s="510" t="str">
        <f t="shared" si="304"/>
        <v/>
      </c>
      <c r="NV71" s="517">
        <f t="shared" si="305"/>
        <v>0</v>
      </c>
      <c r="NW71" s="510" t="str">
        <f t="shared" si="306"/>
        <v/>
      </c>
      <c r="NX71" s="522" t="str">
        <f t="shared" si="417"/>
        <v/>
      </c>
      <c r="NY71" s="510" t="str">
        <f t="shared" si="307"/>
        <v/>
      </c>
      <c r="NZ71" s="517">
        <f t="shared" si="308"/>
        <v>0</v>
      </c>
      <c r="OA71" s="510" t="str">
        <f t="shared" si="309"/>
        <v/>
      </c>
      <c r="OB71" s="522" t="str">
        <f t="shared" si="418"/>
        <v/>
      </c>
      <c r="OC71" s="510" t="str">
        <f t="shared" si="310"/>
        <v/>
      </c>
      <c r="OD71" s="517">
        <f t="shared" si="311"/>
        <v>0</v>
      </c>
      <c r="OE71" s="510" t="str">
        <f t="shared" si="312"/>
        <v/>
      </c>
      <c r="OF71" s="522" t="str">
        <f t="shared" si="419"/>
        <v/>
      </c>
      <c r="OG71" s="510" t="str">
        <f t="shared" si="313"/>
        <v/>
      </c>
      <c r="OH71" s="517">
        <f t="shared" si="314"/>
        <v>0</v>
      </c>
      <c r="OI71" s="510" t="str">
        <f t="shared" si="315"/>
        <v/>
      </c>
      <c r="OJ71" s="522" t="str">
        <f t="shared" si="420"/>
        <v/>
      </c>
      <c r="OK71" s="510" t="str">
        <f t="shared" si="316"/>
        <v/>
      </c>
      <c r="OL71" s="517">
        <f t="shared" si="317"/>
        <v>0</v>
      </c>
      <c r="OM71" s="510" t="str">
        <f t="shared" si="318"/>
        <v/>
      </c>
      <c r="ON71" s="522" t="str">
        <f t="shared" si="421"/>
        <v/>
      </c>
      <c r="OO71" s="510" t="str">
        <f t="shared" si="319"/>
        <v/>
      </c>
      <c r="OP71" s="517">
        <f t="shared" si="320"/>
        <v>0</v>
      </c>
      <c r="OQ71" s="510" t="str">
        <f t="shared" si="321"/>
        <v/>
      </c>
      <c r="OR71" s="522" t="str">
        <f t="shared" si="422"/>
        <v/>
      </c>
      <c r="OS71" s="510" t="str">
        <f t="shared" si="322"/>
        <v/>
      </c>
      <c r="OT71" s="517">
        <f t="shared" si="323"/>
        <v>0</v>
      </c>
      <c r="OU71" s="510" t="str">
        <f t="shared" si="324"/>
        <v/>
      </c>
      <c r="OV71" s="522" t="str">
        <f t="shared" si="423"/>
        <v/>
      </c>
      <c r="OW71" s="510" t="str">
        <f t="shared" si="325"/>
        <v/>
      </c>
      <c r="OX71" s="517">
        <f t="shared" si="326"/>
        <v>0</v>
      </c>
      <c r="OY71" s="510" t="str">
        <f t="shared" si="327"/>
        <v/>
      </c>
      <c r="OZ71" s="522" t="str">
        <f t="shared" si="424"/>
        <v/>
      </c>
      <c r="PA71" s="510" t="str">
        <f t="shared" si="328"/>
        <v/>
      </c>
      <c r="PB71" s="517">
        <f t="shared" si="329"/>
        <v>0</v>
      </c>
      <c r="PC71" s="510" t="str">
        <f t="shared" si="330"/>
        <v/>
      </c>
      <c r="PD71" s="522" t="str">
        <f t="shared" si="425"/>
        <v/>
      </c>
      <c r="PE71" s="510" t="str">
        <f t="shared" si="331"/>
        <v/>
      </c>
      <c r="PF71" s="517">
        <f t="shared" si="332"/>
        <v>0</v>
      </c>
      <c r="PG71" s="510" t="str">
        <f t="shared" si="333"/>
        <v/>
      </c>
      <c r="PH71" s="522" t="str">
        <f t="shared" si="426"/>
        <v/>
      </c>
      <c r="PI71" s="510" t="str">
        <f t="shared" si="334"/>
        <v/>
      </c>
      <c r="PJ71" s="517">
        <f t="shared" si="335"/>
        <v>0</v>
      </c>
      <c r="PK71" s="510" t="str">
        <f t="shared" si="336"/>
        <v/>
      </c>
      <c r="PL71" s="522" t="str">
        <f t="shared" si="427"/>
        <v/>
      </c>
      <c r="PM71" s="510" t="str">
        <f t="shared" si="337"/>
        <v/>
      </c>
      <c r="PN71" s="517">
        <f t="shared" si="338"/>
        <v>0</v>
      </c>
      <c r="PO71" s="510" t="str">
        <f t="shared" si="339"/>
        <v/>
      </c>
      <c r="PP71" s="522" t="str">
        <f t="shared" si="428"/>
        <v/>
      </c>
      <c r="PQ71" s="510" t="str">
        <f t="shared" si="340"/>
        <v/>
      </c>
      <c r="PR71" s="517">
        <f t="shared" si="341"/>
        <v>0</v>
      </c>
      <c r="PS71" s="510" t="str">
        <f t="shared" si="342"/>
        <v/>
      </c>
      <c r="PT71" s="522" t="str">
        <f t="shared" si="429"/>
        <v/>
      </c>
      <c r="PU71" s="510" t="str">
        <f t="shared" si="343"/>
        <v/>
      </c>
      <c r="PV71" s="517">
        <f t="shared" si="344"/>
        <v>0</v>
      </c>
      <c r="PW71" s="510" t="str">
        <f t="shared" si="345"/>
        <v/>
      </c>
      <c r="PX71" s="522" t="str">
        <f t="shared" si="430"/>
        <v/>
      </c>
      <c r="PY71" s="510" t="str">
        <f t="shared" si="346"/>
        <v/>
      </c>
      <c r="PZ71" s="517">
        <f t="shared" si="347"/>
        <v>0</v>
      </c>
      <c r="QA71" s="510" t="str">
        <f t="shared" si="348"/>
        <v/>
      </c>
      <c r="QB71" s="522" t="str">
        <f t="shared" si="431"/>
        <v/>
      </c>
      <c r="QC71" s="510" t="str">
        <f t="shared" si="349"/>
        <v/>
      </c>
      <c r="QD71" s="517">
        <f t="shared" si="350"/>
        <v>0</v>
      </c>
      <c r="QE71" s="510" t="str">
        <f t="shared" si="351"/>
        <v/>
      </c>
      <c r="QF71" s="522" t="str">
        <f t="shared" si="432"/>
        <v/>
      </c>
      <c r="QG71" s="510" t="str">
        <f t="shared" si="352"/>
        <v/>
      </c>
      <c r="QH71" s="517">
        <f t="shared" si="353"/>
        <v>0</v>
      </c>
    </row>
    <row r="72" spans="1:450" s="3" customFormat="1" ht="18" customHeight="1" thickTop="1" thickBot="1" x14ac:dyDescent="0.35">
      <c r="A72" s="344" t="str">
        <f t="shared" si="538"/>
        <v/>
      </c>
      <c r="B72" s="237" t="str">
        <f t="shared" si="539"/>
        <v/>
      </c>
      <c r="C72" s="307">
        <f t="shared" si="527"/>
        <v>0</v>
      </c>
      <c r="D72" s="307">
        <f t="shared" si="528"/>
        <v>0</v>
      </c>
      <c r="E72" s="287" t="str">
        <f>IF(B72="","",SUM(B$27:B$46)+SUM(B$67:B72))</f>
        <v/>
      </c>
      <c r="F72" s="498"/>
      <c r="G72" s="498"/>
      <c r="H72" s="677"/>
      <c r="I72" s="678"/>
      <c r="J72" s="679"/>
      <c r="K72" s="680"/>
      <c r="L72" s="1052" t="str">
        <f>IF('Quadro 2'!G38="","",'Quadro 2'!G38)</f>
        <v/>
      </c>
      <c r="M72" s="1053" t="str">
        <f t="shared" si="540"/>
        <v/>
      </c>
      <c r="N72" s="1054" t="str">
        <f t="shared" si="529"/>
        <v/>
      </c>
      <c r="O72" s="1055"/>
      <c r="P72" s="1056" t="str">
        <f t="shared" si="541"/>
        <v/>
      </c>
      <c r="Q72" s="1057" t="str">
        <f t="shared" si="542"/>
        <v/>
      </c>
      <c r="R72" s="1058" t="str">
        <f t="shared" si="543"/>
        <v/>
      </c>
      <c r="S72" s="505" t="str">
        <f t="shared" si="544"/>
        <v/>
      </c>
      <c r="T72" s="75" t="str">
        <f t="shared" si="530"/>
        <v/>
      </c>
      <c r="U72" s="940"/>
      <c r="V72" s="217" t="str">
        <f t="shared" si="550"/>
        <v/>
      </c>
      <c r="W72" s="217" t="str">
        <f t="shared" si="545"/>
        <v/>
      </c>
      <c r="X72" s="217" t="str">
        <f t="shared" si="546"/>
        <v/>
      </c>
      <c r="Y72" s="506" t="str">
        <f>IF(OR(N72="",N72=0),"",IF(MAX(V72,W72,X72)&gt;'Quadro 1'!$G$23,'Quadro 1'!$G$23,IF(V72&lt;'Quadro 1'!$G$12,'Quadro 1'!$G$12,MIN(Z72,AA72))))</f>
        <v/>
      </c>
      <c r="Z72" s="507">
        <f>IF(MAX(V72,W72,X72)&lt;='Quadro 1'!$G$12,'Quadro 1'!$G$12,IF(MAX(V72,W72,X72)&lt;='Quadro 1'!$G$13,'Quadro 1'!$G$13,IF(MAX(V72,W72,X72)&lt;='Quadro 1'!$G$14,'Quadro 1'!$G$14,IF(MAX(V72,W72,X72)&lt;='Quadro 1'!$G$15,'Quadro 1'!$G$15,IF(MAX(V72,W72,X72)&lt;='Quadro 1'!$G$16,'Quadro 1'!$G$16,IF(MAX(V72,W72,X72)&lt;='Quadro 1'!$G$17,'Quadro 1'!$G$17,""))))))</f>
        <v>27.3</v>
      </c>
      <c r="AA72" s="508">
        <f>IF(MAX(V72,W72,X72)&lt;='Quadro 1'!$G$18,'Quadro 1'!$G$18,IF(MAX(V72,W72,X72)&lt;='Quadro 1'!$G$19,'Quadro 1'!$G$19,IF(MAX(V72,W72,X72)&lt;='Quadro 1'!$G$20,'Quadro 1'!$G$20,IF(MAX(V72,W72,X72)&lt;='Quadro 1'!$G$21,'Quadro 1'!$G$21,IF(MAX(V72,W72,X72)&lt;='Quadro 1'!$G$22,'Quadro 1'!$G$22,IF(MAX(V72,W72,X72)&lt;='Quadro 1'!$G$23,'Quadro 1'!$G$23,'Quadro 1'!$G$23))))))</f>
        <v>105.3</v>
      </c>
      <c r="AB72" s="509" t="str">
        <f>IF(Y72="","",LOOKUP(Y72,'Quadro 1'!$G$9:$G$23,'Quadro 1'!$H$9:$H$23))</f>
        <v/>
      </c>
      <c r="AC72" s="1170" t="str">
        <f>IF(Y72="","",LOOKUP(Y72,'Quadro 1'!$G$9:$G$23,'Quadro 1'!$D$9:$D$23))</f>
        <v/>
      </c>
      <c r="AD72" s="1171" t="str">
        <f>IF(Y72="","",LOOKUP(Y72,'Quadro 1'!$G$9:$G$23,'Quadro 1'!$E$9:$E$23))</f>
        <v/>
      </c>
      <c r="AE72" s="1059" t="str">
        <f t="shared" si="531"/>
        <v/>
      </c>
      <c r="AF72" s="1061" t="str">
        <f t="shared" si="532"/>
        <v/>
      </c>
      <c r="AG72" s="1062" t="str">
        <f t="shared" si="533"/>
        <v/>
      </c>
      <c r="AH72" s="1063" t="str">
        <f t="shared" si="547"/>
        <v/>
      </c>
      <c r="AI72" s="1063" t="str">
        <f t="shared" ref="AI72:AI106" si="551">IF(OR(K72="",K72=0),"",$K72*$AT$21*(1/$BE$11))</f>
        <v/>
      </c>
      <c r="AJ72" s="1055" t="str">
        <f t="shared" si="534"/>
        <v/>
      </c>
      <c r="AK72" s="1064" t="str">
        <f t="shared" si="548"/>
        <v/>
      </c>
      <c r="AL72" s="1190" t="str">
        <f t="shared" si="549"/>
        <v/>
      </c>
      <c r="AM72" s="1191"/>
      <c r="AN72" s="1065" t="str">
        <f t="shared" si="535"/>
        <v/>
      </c>
      <c r="AO72" s="1192" t="str">
        <f t="shared" si="536"/>
        <v/>
      </c>
      <c r="AP72" s="1192"/>
      <c r="AQ72" s="1193"/>
      <c r="AR72" s="901"/>
      <c r="AS72" s="2"/>
      <c r="AT72" s="601">
        <f t="shared" si="470"/>
        <v>0</v>
      </c>
      <c r="AU72" s="243" t="str">
        <f t="shared" si="356"/>
        <v/>
      </c>
      <c r="AV72" s="92" t="str">
        <f t="shared" si="475"/>
        <v/>
      </c>
      <c r="AW72" s="92" t="str">
        <f t="shared" si="476"/>
        <v/>
      </c>
      <c r="AX72" s="92" t="str">
        <f t="shared" si="477"/>
        <v/>
      </c>
      <c r="AY72" s="532" t="str">
        <f t="shared" si="478"/>
        <v/>
      </c>
      <c r="AZ72" s="532" t="str">
        <f t="shared" si="479"/>
        <v/>
      </c>
      <c r="BA72" s="510" t="str">
        <f t="shared" si="480"/>
        <v/>
      </c>
      <c r="BB72" s="88" t="str">
        <f t="shared" si="440"/>
        <v/>
      </c>
      <c r="BC72" s="1060" t="str">
        <f t="shared" si="537"/>
        <v/>
      </c>
      <c r="BD72" s="595" t="str">
        <f t="shared" si="441"/>
        <v/>
      </c>
      <c r="BE72" s="595" t="str">
        <f t="shared" si="442"/>
        <v/>
      </c>
      <c r="BF72" s="74" t="str">
        <f t="shared" si="443"/>
        <v/>
      </c>
      <c r="BG72" s="87" t="str">
        <f t="shared" si="433"/>
        <v/>
      </c>
      <c r="BH72" s="88" t="str">
        <f t="shared" si="481"/>
        <v/>
      </c>
      <c r="BI72" s="89">
        <f t="shared" si="482"/>
        <v>0</v>
      </c>
      <c r="BJ72" s="510" t="str">
        <f t="shared" si="357"/>
        <v/>
      </c>
      <c r="BK72" s="532">
        <f t="shared" si="483"/>
        <v>0</v>
      </c>
      <c r="BL72" s="91">
        <f t="shared" si="108"/>
        <v>0</v>
      </c>
      <c r="BM72" s="91" t="str">
        <f t="shared" si="31"/>
        <v/>
      </c>
      <c r="BN72" s="91" t="str">
        <f t="shared" si="32"/>
        <v/>
      </c>
      <c r="BO72" s="91" t="str">
        <f t="shared" si="33"/>
        <v/>
      </c>
      <c r="BP72" s="91" t="str">
        <f t="shared" si="34"/>
        <v/>
      </c>
      <c r="BQ72" s="91" t="str">
        <f t="shared" si="35"/>
        <v/>
      </c>
      <c r="BR72" s="91" t="str">
        <f t="shared" si="36"/>
        <v/>
      </c>
      <c r="BS72" s="91" t="str">
        <f t="shared" si="37"/>
        <v/>
      </c>
      <c r="BT72" s="91" t="str">
        <f t="shared" si="38"/>
        <v/>
      </c>
      <c r="BU72" s="91" t="str">
        <f t="shared" si="39"/>
        <v/>
      </c>
      <c r="BV72" s="91" t="str">
        <f t="shared" si="40"/>
        <v/>
      </c>
      <c r="BW72" s="91" t="str">
        <f t="shared" si="41"/>
        <v/>
      </c>
      <c r="BX72" s="91" t="str">
        <f t="shared" si="42"/>
        <v/>
      </c>
      <c r="BY72" s="91" t="str">
        <f t="shared" si="43"/>
        <v/>
      </c>
      <c r="BZ72" s="91" t="str">
        <f t="shared" si="44"/>
        <v/>
      </c>
      <c r="CA72" s="91" t="str">
        <f t="shared" si="45"/>
        <v/>
      </c>
      <c r="CB72" s="91" t="str">
        <f t="shared" si="46"/>
        <v/>
      </c>
      <c r="CC72" s="91" t="str">
        <f t="shared" si="47"/>
        <v/>
      </c>
      <c r="CD72" s="91" t="str">
        <f t="shared" si="48"/>
        <v/>
      </c>
      <c r="CE72" s="91" t="str">
        <f t="shared" si="49"/>
        <v/>
      </c>
      <c r="CF72" s="91" t="str">
        <f t="shared" si="484"/>
        <v/>
      </c>
      <c r="CG72" s="91" t="str">
        <f t="shared" si="109"/>
        <v/>
      </c>
      <c r="CH72" s="91" t="str">
        <f t="shared" si="110"/>
        <v/>
      </c>
      <c r="CI72" s="91" t="str">
        <f t="shared" si="111"/>
        <v/>
      </c>
      <c r="CJ72" s="91" t="str">
        <f t="shared" si="112"/>
        <v/>
      </c>
      <c r="CK72" s="91" t="str">
        <f t="shared" si="113"/>
        <v/>
      </c>
      <c r="CL72" s="91" t="str">
        <f t="shared" si="114"/>
        <v/>
      </c>
      <c r="CM72" s="91" t="str">
        <f t="shared" si="115"/>
        <v/>
      </c>
      <c r="CN72" s="91" t="str">
        <f t="shared" si="116"/>
        <v/>
      </c>
      <c r="CO72" s="91" t="str">
        <f t="shared" si="117"/>
        <v/>
      </c>
      <c r="CP72" s="91" t="str">
        <f t="shared" si="118"/>
        <v/>
      </c>
      <c r="CQ72" s="91" t="str">
        <f t="shared" si="119"/>
        <v/>
      </c>
      <c r="CR72" s="91" t="str">
        <f t="shared" si="120"/>
        <v/>
      </c>
      <c r="CS72" s="91" t="str">
        <f t="shared" si="121"/>
        <v/>
      </c>
      <c r="CT72" s="91" t="str">
        <f t="shared" si="122"/>
        <v/>
      </c>
      <c r="CU72" s="91" t="str">
        <f t="shared" si="123"/>
        <v/>
      </c>
      <c r="CV72" s="91" t="str">
        <f t="shared" si="124"/>
        <v/>
      </c>
      <c r="CW72" s="91" t="str">
        <f t="shared" si="125"/>
        <v/>
      </c>
      <c r="CX72" s="91" t="str">
        <f t="shared" si="126"/>
        <v/>
      </c>
      <c r="CY72" s="91" t="str">
        <f t="shared" si="127"/>
        <v/>
      </c>
      <c r="CZ72" s="91" t="str">
        <f t="shared" si="128"/>
        <v/>
      </c>
      <c r="DA72" s="91" t="str">
        <f t="shared" si="129"/>
        <v/>
      </c>
      <c r="DB72" s="91" t="str">
        <f t="shared" si="130"/>
        <v/>
      </c>
      <c r="DC72" s="91" t="str">
        <f t="shared" si="131"/>
        <v/>
      </c>
      <c r="DD72" s="91" t="str">
        <f t="shared" si="132"/>
        <v/>
      </c>
      <c r="DE72" s="91" t="str">
        <f t="shared" si="133"/>
        <v/>
      </c>
      <c r="DF72" s="91" t="str">
        <f t="shared" si="134"/>
        <v/>
      </c>
      <c r="DG72" s="91" t="str">
        <f t="shared" si="135"/>
        <v/>
      </c>
      <c r="DH72" s="91" t="str">
        <f t="shared" si="136"/>
        <v/>
      </c>
      <c r="DI72" s="91" t="str">
        <f t="shared" si="137"/>
        <v/>
      </c>
      <c r="DJ72" s="91" t="str">
        <f t="shared" si="138"/>
        <v/>
      </c>
      <c r="DK72" s="91" t="str">
        <f t="shared" si="139"/>
        <v/>
      </c>
      <c r="DL72" s="91" t="str">
        <f t="shared" si="140"/>
        <v/>
      </c>
      <c r="DM72" s="91" t="str">
        <f t="shared" si="141"/>
        <v/>
      </c>
      <c r="DN72" s="91" t="str">
        <f t="shared" si="142"/>
        <v/>
      </c>
      <c r="DO72" s="91" t="str">
        <f t="shared" si="143"/>
        <v/>
      </c>
      <c r="DP72" s="91" t="str">
        <f t="shared" si="144"/>
        <v/>
      </c>
      <c r="DQ72" s="91" t="str">
        <f t="shared" si="145"/>
        <v/>
      </c>
      <c r="DR72" s="91" t="str">
        <f t="shared" si="146"/>
        <v/>
      </c>
      <c r="DS72" s="91" t="str">
        <f t="shared" si="147"/>
        <v/>
      </c>
      <c r="DT72" s="91" t="str">
        <f t="shared" si="148"/>
        <v/>
      </c>
      <c r="DU72" s="236" t="str">
        <f t="shared" si="471"/>
        <v/>
      </c>
      <c r="DV72" s="660" t="str">
        <f t="shared" si="472"/>
        <v>0</v>
      </c>
      <c r="DW72" s="659">
        <f t="shared" si="151"/>
        <v>0</v>
      </c>
      <c r="DX72" s="663" t="str">
        <f t="shared" si="473"/>
        <v>NA</v>
      </c>
      <c r="DY72" s="236" t="str">
        <f t="shared" si="359"/>
        <v/>
      </c>
      <c r="DZ72" s="236" t="str">
        <f t="shared" si="360"/>
        <v/>
      </c>
      <c r="EA72" s="659" t="str">
        <f t="shared" si="467"/>
        <v/>
      </c>
      <c r="EB72" s="594">
        <v>46</v>
      </c>
      <c r="EC72" s="816" t="str">
        <f t="shared" si="361"/>
        <v/>
      </c>
      <c r="ED72" s="817" t="str">
        <f t="shared" si="362"/>
        <v/>
      </c>
      <c r="EE72" s="818" t="str">
        <f t="shared" si="153"/>
        <v/>
      </c>
      <c r="EF72" s="819" t="str">
        <f t="shared" si="485"/>
        <v/>
      </c>
      <c r="EG72" s="595" t="str">
        <f t="shared" si="154"/>
        <v/>
      </c>
      <c r="EH72" s="595" t="str">
        <f t="shared" si="155"/>
        <v/>
      </c>
      <c r="EI72" s="651" t="str">
        <f t="shared" si="363"/>
        <v/>
      </c>
      <c r="EJ72" s="528" t="str">
        <f t="shared" si="156"/>
        <v/>
      </c>
      <c r="EK72" s="236" t="str">
        <f t="shared" si="364"/>
        <v/>
      </c>
      <c r="EL72" s="528" t="str">
        <f t="shared" si="157"/>
        <v/>
      </c>
      <c r="EM72" s="771" t="str">
        <f t="shared" si="444"/>
        <v/>
      </c>
      <c r="EN72" s="90" t="str">
        <f t="shared" si="445"/>
        <v/>
      </c>
      <c r="EO72" s="90" t="str">
        <f t="shared" si="446"/>
        <v/>
      </c>
      <c r="EP72" s="90" t="str">
        <f t="shared" si="447"/>
        <v/>
      </c>
      <c r="EQ72" s="90" t="str">
        <f t="shared" si="448"/>
        <v/>
      </c>
      <c r="ER72" s="90" t="str">
        <f t="shared" si="449"/>
        <v/>
      </c>
      <c r="ES72" s="90" t="str">
        <f t="shared" si="450"/>
        <v/>
      </c>
      <c r="ET72" s="90" t="str">
        <f t="shared" si="451"/>
        <v/>
      </c>
      <c r="EU72" s="90" t="str">
        <f t="shared" si="452"/>
        <v/>
      </c>
      <c r="EV72" s="90" t="str">
        <f t="shared" si="453"/>
        <v/>
      </c>
      <c r="EW72" s="90" t="str">
        <f t="shared" si="454"/>
        <v/>
      </c>
      <c r="EX72" s="90" t="str">
        <f t="shared" si="455"/>
        <v/>
      </c>
      <c r="EY72" s="90" t="str">
        <f t="shared" si="456"/>
        <v/>
      </c>
      <c r="EZ72" s="90" t="str">
        <f t="shared" si="457"/>
        <v/>
      </c>
      <c r="FA72" s="90" t="str">
        <f t="shared" si="458"/>
        <v/>
      </c>
      <c r="FB72" s="90" t="str">
        <f t="shared" si="459"/>
        <v/>
      </c>
      <c r="FC72" s="90" t="str">
        <f t="shared" si="460"/>
        <v/>
      </c>
      <c r="FD72" s="90" t="str">
        <f t="shared" si="461"/>
        <v/>
      </c>
      <c r="FE72" s="90" t="str">
        <f t="shared" si="462"/>
        <v/>
      </c>
      <c r="FF72" s="90" t="str">
        <f t="shared" si="463"/>
        <v/>
      </c>
      <c r="FG72" s="90" t="str">
        <f t="shared" si="486"/>
        <v/>
      </c>
      <c r="FH72" s="90" t="str">
        <f t="shared" si="487"/>
        <v/>
      </c>
      <c r="FI72" s="90" t="str">
        <f t="shared" si="488"/>
        <v/>
      </c>
      <c r="FJ72" s="90" t="str">
        <f t="shared" si="489"/>
        <v/>
      </c>
      <c r="FK72" s="90" t="str">
        <f t="shared" si="490"/>
        <v/>
      </c>
      <c r="FL72" s="90" t="str">
        <f t="shared" si="491"/>
        <v/>
      </c>
      <c r="FM72" s="90" t="str">
        <f t="shared" si="492"/>
        <v/>
      </c>
      <c r="FN72" s="90" t="str">
        <f t="shared" si="493"/>
        <v/>
      </c>
      <c r="FO72" s="90" t="str">
        <f t="shared" si="494"/>
        <v/>
      </c>
      <c r="FP72" s="90" t="str">
        <f t="shared" si="495"/>
        <v/>
      </c>
      <c r="FQ72" s="90" t="str">
        <f t="shared" si="496"/>
        <v/>
      </c>
      <c r="FR72" s="90" t="str">
        <f t="shared" si="497"/>
        <v/>
      </c>
      <c r="FS72" s="90" t="str">
        <f t="shared" si="498"/>
        <v/>
      </c>
      <c r="FT72" s="90" t="str">
        <f t="shared" si="499"/>
        <v/>
      </c>
      <c r="FU72" s="90" t="str">
        <f t="shared" si="500"/>
        <v/>
      </c>
      <c r="FV72" s="90" t="str">
        <f t="shared" si="501"/>
        <v/>
      </c>
      <c r="FW72" s="90" t="str">
        <f t="shared" si="502"/>
        <v/>
      </c>
      <c r="FX72" s="90" t="str">
        <f t="shared" si="503"/>
        <v/>
      </c>
      <c r="FY72" s="90" t="str">
        <f t="shared" si="504"/>
        <v/>
      </c>
      <c r="FZ72" s="90" t="str">
        <f t="shared" si="505"/>
        <v/>
      </c>
      <c r="GA72" s="90" t="str">
        <f t="shared" si="506"/>
        <v/>
      </c>
      <c r="GB72" s="90" t="str">
        <f t="shared" si="507"/>
        <v/>
      </c>
      <c r="GC72" s="90" t="str">
        <f t="shared" si="508"/>
        <v/>
      </c>
      <c r="GD72" s="90" t="str">
        <f t="shared" si="509"/>
        <v/>
      </c>
      <c r="GE72" s="90" t="str">
        <f t="shared" si="510"/>
        <v/>
      </c>
      <c r="GF72" s="90" t="str">
        <f t="shared" si="511"/>
        <v/>
      </c>
      <c r="GG72" s="90" t="str">
        <f t="shared" si="512"/>
        <v/>
      </c>
      <c r="GH72" s="90" t="str">
        <f t="shared" si="513"/>
        <v/>
      </c>
      <c r="GI72" s="90" t="str">
        <f t="shared" si="514"/>
        <v/>
      </c>
      <c r="GJ72" s="90" t="str">
        <f t="shared" si="515"/>
        <v/>
      </c>
      <c r="GK72" s="90" t="str">
        <f t="shared" si="516"/>
        <v/>
      </c>
      <c r="GL72" s="90" t="str">
        <f t="shared" si="517"/>
        <v/>
      </c>
      <c r="GM72" s="90" t="str">
        <f t="shared" si="518"/>
        <v/>
      </c>
      <c r="GN72" s="90" t="str">
        <f t="shared" si="519"/>
        <v/>
      </c>
      <c r="GO72" s="90" t="str">
        <f t="shared" si="520"/>
        <v/>
      </c>
      <c r="GP72" s="90" t="str">
        <f t="shared" si="521"/>
        <v/>
      </c>
      <c r="GQ72" s="90" t="str">
        <f t="shared" si="522"/>
        <v/>
      </c>
      <c r="GR72" s="90" t="str">
        <f t="shared" si="523"/>
        <v/>
      </c>
      <c r="GS72" s="90" t="str">
        <f t="shared" si="524"/>
        <v/>
      </c>
      <c r="GT72" s="90" t="str">
        <f t="shared" si="525"/>
        <v/>
      </c>
      <c r="GU72" s="594">
        <v>46</v>
      </c>
      <c r="GV72" s="137" t="str">
        <f t="shared" si="435"/>
        <v/>
      </c>
      <c r="GW72" s="138" t="str">
        <f t="shared" si="436"/>
        <v/>
      </c>
      <c r="GX72" s="81" t="str">
        <f t="shared" si="438"/>
        <v/>
      </c>
      <c r="GY72" s="138" t="str">
        <f t="shared" si="439"/>
        <v/>
      </c>
      <c r="GZ72" s="15">
        <f t="shared" si="369"/>
        <v>0</v>
      </c>
      <c r="HA72" s="81" t="str">
        <f t="shared" si="370"/>
        <v/>
      </c>
      <c r="HB72" s="127" t="str">
        <f t="shared" si="437"/>
        <v/>
      </c>
      <c r="HC72" s="15">
        <f t="shared" si="178"/>
        <v>0</v>
      </c>
      <c r="HD72" s="582">
        <f t="shared" si="468"/>
        <v>0</v>
      </c>
      <c r="HE72" s="580">
        <f t="shared" si="474"/>
        <v>0</v>
      </c>
      <c r="HF72" s="567">
        <f t="shared" si="469"/>
        <v>0</v>
      </c>
      <c r="HG72" s="16">
        <f t="shared" si="179"/>
        <v>0</v>
      </c>
      <c r="HH72" s="17" t="str">
        <f t="shared" si="372"/>
        <v/>
      </c>
      <c r="HI72" s="510" t="str">
        <f t="shared" si="373"/>
        <v/>
      </c>
      <c r="HJ72" s="517">
        <f t="shared" si="374"/>
        <v>0</v>
      </c>
      <c r="HK72" s="510" t="str">
        <f t="shared" si="180"/>
        <v/>
      </c>
      <c r="HL72" s="522" t="str">
        <f t="shared" si="375"/>
        <v/>
      </c>
      <c r="HM72" s="510" t="str">
        <f t="shared" si="181"/>
        <v/>
      </c>
      <c r="HN72" s="517">
        <f t="shared" si="182"/>
        <v>0</v>
      </c>
      <c r="HO72" s="510" t="str">
        <f t="shared" si="183"/>
        <v/>
      </c>
      <c r="HP72" s="522" t="str">
        <f t="shared" si="376"/>
        <v/>
      </c>
      <c r="HQ72" s="510" t="str">
        <f t="shared" si="184"/>
        <v/>
      </c>
      <c r="HR72" s="517">
        <f t="shared" si="185"/>
        <v>0</v>
      </c>
      <c r="HS72" s="510" t="str">
        <f t="shared" si="186"/>
        <v/>
      </c>
      <c r="HT72" s="522" t="str">
        <f t="shared" si="377"/>
        <v/>
      </c>
      <c r="HU72" s="510" t="str">
        <f t="shared" si="187"/>
        <v/>
      </c>
      <c r="HV72" s="517">
        <f t="shared" si="188"/>
        <v>0</v>
      </c>
      <c r="HW72" s="510" t="str">
        <f t="shared" si="189"/>
        <v/>
      </c>
      <c r="HX72" s="522" t="str">
        <f t="shared" si="378"/>
        <v/>
      </c>
      <c r="HY72" s="510" t="str">
        <f t="shared" si="190"/>
        <v/>
      </c>
      <c r="HZ72" s="517">
        <f t="shared" si="191"/>
        <v>0</v>
      </c>
      <c r="IA72" s="510" t="str">
        <f t="shared" si="192"/>
        <v/>
      </c>
      <c r="IB72" s="522" t="str">
        <f t="shared" si="379"/>
        <v/>
      </c>
      <c r="IC72" s="510" t="str">
        <f t="shared" si="193"/>
        <v/>
      </c>
      <c r="ID72" s="517">
        <f t="shared" si="194"/>
        <v>0</v>
      </c>
      <c r="IE72" s="510" t="str">
        <f t="shared" si="195"/>
        <v/>
      </c>
      <c r="IF72" s="522" t="str">
        <f t="shared" si="380"/>
        <v/>
      </c>
      <c r="IG72" s="510" t="str">
        <f t="shared" si="196"/>
        <v/>
      </c>
      <c r="IH72" s="517">
        <f t="shared" si="197"/>
        <v>0</v>
      </c>
      <c r="II72" s="510" t="str">
        <f t="shared" si="198"/>
        <v/>
      </c>
      <c r="IJ72" s="522" t="str">
        <f t="shared" si="381"/>
        <v/>
      </c>
      <c r="IK72" s="510" t="str">
        <f t="shared" si="199"/>
        <v/>
      </c>
      <c r="IL72" s="517">
        <f t="shared" si="200"/>
        <v>0</v>
      </c>
      <c r="IM72" s="510" t="str">
        <f t="shared" si="201"/>
        <v/>
      </c>
      <c r="IN72" s="522" t="str">
        <f t="shared" si="382"/>
        <v/>
      </c>
      <c r="IO72" s="510" t="str">
        <f t="shared" si="202"/>
        <v/>
      </c>
      <c r="IP72" s="517">
        <f t="shared" si="203"/>
        <v>0</v>
      </c>
      <c r="IQ72" s="510" t="str">
        <f t="shared" si="204"/>
        <v/>
      </c>
      <c r="IR72" s="522" t="str">
        <f t="shared" si="383"/>
        <v/>
      </c>
      <c r="IS72" s="510" t="str">
        <f t="shared" si="205"/>
        <v/>
      </c>
      <c r="IT72" s="517">
        <f t="shared" si="206"/>
        <v>0</v>
      </c>
      <c r="IU72" s="510" t="str">
        <f t="shared" si="207"/>
        <v/>
      </c>
      <c r="IV72" s="522" t="str">
        <f t="shared" si="384"/>
        <v/>
      </c>
      <c r="IW72" s="510" t="str">
        <f t="shared" si="208"/>
        <v/>
      </c>
      <c r="IX72" s="517">
        <f t="shared" si="209"/>
        <v>0</v>
      </c>
      <c r="IY72" s="510" t="str">
        <f t="shared" si="210"/>
        <v/>
      </c>
      <c r="IZ72" s="522" t="str">
        <f t="shared" si="385"/>
        <v/>
      </c>
      <c r="JA72" s="510" t="str">
        <f t="shared" si="211"/>
        <v/>
      </c>
      <c r="JB72" s="517">
        <f t="shared" si="212"/>
        <v>0</v>
      </c>
      <c r="JC72" s="510" t="str">
        <f t="shared" si="213"/>
        <v/>
      </c>
      <c r="JD72" s="522" t="str">
        <f t="shared" si="386"/>
        <v/>
      </c>
      <c r="JE72" s="510" t="str">
        <f t="shared" si="214"/>
        <v/>
      </c>
      <c r="JF72" s="517">
        <f t="shared" si="215"/>
        <v>0</v>
      </c>
      <c r="JG72" s="510" t="str">
        <f t="shared" si="216"/>
        <v/>
      </c>
      <c r="JH72" s="522" t="str">
        <f t="shared" si="387"/>
        <v/>
      </c>
      <c r="JI72" s="510" t="str">
        <f t="shared" si="217"/>
        <v/>
      </c>
      <c r="JJ72" s="517">
        <f t="shared" si="218"/>
        <v>0</v>
      </c>
      <c r="JK72" s="510" t="str">
        <f t="shared" si="219"/>
        <v/>
      </c>
      <c r="JL72" s="522" t="str">
        <f t="shared" si="388"/>
        <v/>
      </c>
      <c r="JM72" s="510" t="str">
        <f t="shared" si="220"/>
        <v/>
      </c>
      <c r="JN72" s="517">
        <f t="shared" si="221"/>
        <v>0</v>
      </c>
      <c r="JO72" s="510" t="str">
        <f t="shared" si="222"/>
        <v/>
      </c>
      <c r="JP72" s="522" t="str">
        <f t="shared" si="389"/>
        <v/>
      </c>
      <c r="JQ72" s="510" t="str">
        <f t="shared" si="223"/>
        <v/>
      </c>
      <c r="JR72" s="517">
        <f t="shared" si="224"/>
        <v>0</v>
      </c>
      <c r="JS72" s="510" t="str">
        <f t="shared" si="225"/>
        <v/>
      </c>
      <c r="JT72" s="522" t="str">
        <f t="shared" si="390"/>
        <v/>
      </c>
      <c r="JU72" s="510" t="str">
        <f t="shared" si="226"/>
        <v/>
      </c>
      <c r="JV72" s="517">
        <f t="shared" si="227"/>
        <v>0</v>
      </c>
      <c r="JW72" s="510" t="str">
        <f t="shared" si="228"/>
        <v/>
      </c>
      <c r="JX72" s="522" t="str">
        <f t="shared" si="391"/>
        <v/>
      </c>
      <c r="JY72" s="510" t="str">
        <f t="shared" si="229"/>
        <v/>
      </c>
      <c r="JZ72" s="517">
        <f t="shared" si="230"/>
        <v>0</v>
      </c>
      <c r="KA72" s="510" t="str">
        <f t="shared" si="231"/>
        <v/>
      </c>
      <c r="KB72" s="522" t="str">
        <f t="shared" si="392"/>
        <v/>
      </c>
      <c r="KC72" s="510" t="str">
        <f t="shared" si="232"/>
        <v/>
      </c>
      <c r="KD72" s="517">
        <f t="shared" si="233"/>
        <v>0</v>
      </c>
      <c r="KE72" s="510" t="str">
        <f t="shared" si="234"/>
        <v/>
      </c>
      <c r="KF72" s="522" t="str">
        <f t="shared" si="393"/>
        <v/>
      </c>
      <c r="KG72" s="510" t="str">
        <f t="shared" si="235"/>
        <v/>
      </c>
      <c r="KH72" s="517">
        <f t="shared" si="236"/>
        <v>0</v>
      </c>
      <c r="KI72" s="510" t="str">
        <f t="shared" si="237"/>
        <v/>
      </c>
      <c r="KJ72" s="522" t="str">
        <f t="shared" si="394"/>
        <v/>
      </c>
      <c r="KK72" s="510" t="str">
        <f t="shared" si="238"/>
        <v/>
      </c>
      <c r="KL72" s="517">
        <f t="shared" si="239"/>
        <v>0</v>
      </c>
      <c r="KM72" s="510" t="str">
        <f t="shared" si="240"/>
        <v/>
      </c>
      <c r="KN72" s="522" t="str">
        <f t="shared" si="395"/>
        <v/>
      </c>
      <c r="KO72" s="510" t="str">
        <f t="shared" si="241"/>
        <v/>
      </c>
      <c r="KP72" s="517">
        <f t="shared" si="242"/>
        <v>0</v>
      </c>
      <c r="KQ72" s="510" t="str">
        <f t="shared" si="243"/>
        <v/>
      </c>
      <c r="KR72" s="522" t="str">
        <f t="shared" si="396"/>
        <v/>
      </c>
      <c r="KS72" s="510" t="str">
        <f t="shared" si="244"/>
        <v/>
      </c>
      <c r="KT72" s="517">
        <f t="shared" si="245"/>
        <v>0</v>
      </c>
      <c r="KU72" s="510" t="str">
        <f t="shared" si="246"/>
        <v/>
      </c>
      <c r="KV72" s="522" t="str">
        <f t="shared" si="397"/>
        <v/>
      </c>
      <c r="KW72" s="510" t="str">
        <f t="shared" si="247"/>
        <v/>
      </c>
      <c r="KX72" s="517">
        <f t="shared" si="248"/>
        <v>0</v>
      </c>
      <c r="KY72" s="510" t="str">
        <f t="shared" si="249"/>
        <v/>
      </c>
      <c r="KZ72" s="522" t="str">
        <f t="shared" si="398"/>
        <v/>
      </c>
      <c r="LA72" s="510" t="str">
        <f t="shared" si="250"/>
        <v/>
      </c>
      <c r="LB72" s="517">
        <f t="shared" si="251"/>
        <v>0</v>
      </c>
      <c r="LC72" s="510" t="str">
        <f t="shared" si="252"/>
        <v/>
      </c>
      <c r="LD72" s="522" t="str">
        <f t="shared" si="399"/>
        <v/>
      </c>
      <c r="LE72" s="510" t="str">
        <f t="shared" si="253"/>
        <v/>
      </c>
      <c r="LF72" s="517">
        <f t="shared" si="254"/>
        <v>0</v>
      </c>
      <c r="LG72" s="510" t="str">
        <f t="shared" si="255"/>
        <v/>
      </c>
      <c r="LH72" s="522" t="str">
        <f t="shared" si="400"/>
        <v/>
      </c>
      <c r="LI72" s="510" t="str">
        <f t="shared" si="256"/>
        <v/>
      </c>
      <c r="LJ72" s="517">
        <f t="shared" si="257"/>
        <v>0</v>
      </c>
      <c r="LK72" s="510" t="str">
        <f t="shared" si="258"/>
        <v/>
      </c>
      <c r="LL72" s="522" t="str">
        <f t="shared" si="401"/>
        <v/>
      </c>
      <c r="LM72" s="510" t="str">
        <f t="shared" si="259"/>
        <v/>
      </c>
      <c r="LN72" s="517">
        <f t="shared" si="260"/>
        <v>0</v>
      </c>
      <c r="LO72" s="510" t="str">
        <f t="shared" si="261"/>
        <v/>
      </c>
      <c r="LP72" s="522" t="str">
        <f t="shared" si="402"/>
        <v/>
      </c>
      <c r="LQ72" s="510" t="str">
        <f t="shared" si="262"/>
        <v/>
      </c>
      <c r="LR72" s="517">
        <f t="shared" si="263"/>
        <v>0</v>
      </c>
      <c r="LS72" s="510" t="str">
        <f t="shared" si="264"/>
        <v/>
      </c>
      <c r="LT72" s="522" t="str">
        <f t="shared" si="403"/>
        <v/>
      </c>
      <c r="LU72" s="510" t="str">
        <f t="shared" si="265"/>
        <v/>
      </c>
      <c r="LV72" s="517">
        <f t="shared" si="266"/>
        <v>0</v>
      </c>
      <c r="LW72" s="510" t="str">
        <f t="shared" si="267"/>
        <v/>
      </c>
      <c r="LX72" s="522" t="str">
        <f t="shared" si="404"/>
        <v/>
      </c>
      <c r="LY72" s="510" t="str">
        <f t="shared" si="268"/>
        <v/>
      </c>
      <c r="LZ72" s="517">
        <f t="shared" si="269"/>
        <v>0</v>
      </c>
      <c r="MA72" s="510" t="str">
        <f t="shared" si="270"/>
        <v/>
      </c>
      <c r="MB72" s="522" t="str">
        <f t="shared" si="405"/>
        <v/>
      </c>
      <c r="MC72" s="510" t="str">
        <f t="shared" si="271"/>
        <v/>
      </c>
      <c r="MD72" s="517">
        <f t="shared" si="272"/>
        <v>0</v>
      </c>
      <c r="ME72" s="510" t="str">
        <f t="shared" si="273"/>
        <v/>
      </c>
      <c r="MF72" s="522" t="str">
        <f t="shared" si="406"/>
        <v/>
      </c>
      <c r="MG72" s="510" t="str">
        <f t="shared" si="274"/>
        <v/>
      </c>
      <c r="MH72" s="517">
        <f t="shared" si="275"/>
        <v>0</v>
      </c>
      <c r="MI72" s="510" t="str">
        <f t="shared" si="276"/>
        <v/>
      </c>
      <c r="MJ72" s="522" t="str">
        <f t="shared" si="407"/>
        <v/>
      </c>
      <c r="MK72" s="510" t="str">
        <f t="shared" si="277"/>
        <v/>
      </c>
      <c r="ML72" s="517">
        <f t="shared" si="278"/>
        <v>0</v>
      </c>
      <c r="MM72" s="510" t="str">
        <f t="shared" si="279"/>
        <v/>
      </c>
      <c r="MN72" s="522" t="str">
        <f t="shared" si="408"/>
        <v/>
      </c>
      <c r="MO72" s="510" t="str">
        <f t="shared" si="280"/>
        <v/>
      </c>
      <c r="MP72" s="517">
        <f t="shared" si="281"/>
        <v>0</v>
      </c>
      <c r="MQ72" s="510" t="str">
        <f t="shared" si="282"/>
        <v/>
      </c>
      <c r="MR72" s="522" t="str">
        <f t="shared" si="409"/>
        <v/>
      </c>
      <c r="MS72" s="510" t="str">
        <f t="shared" si="283"/>
        <v/>
      </c>
      <c r="MT72" s="517">
        <f t="shared" si="284"/>
        <v>0</v>
      </c>
      <c r="MU72" s="510" t="str">
        <f t="shared" si="285"/>
        <v/>
      </c>
      <c r="MV72" s="522" t="str">
        <f t="shared" si="410"/>
        <v/>
      </c>
      <c r="MW72" s="510" t="str">
        <f t="shared" si="286"/>
        <v/>
      </c>
      <c r="MX72" s="517">
        <f t="shared" si="287"/>
        <v>0</v>
      </c>
      <c r="MY72" s="510" t="str">
        <f t="shared" si="288"/>
        <v/>
      </c>
      <c r="MZ72" s="522" t="str">
        <f t="shared" si="411"/>
        <v/>
      </c>
      <c r="NA72" s="510" t="str">
        <f t="shared" si="289"/>
        <v/>
      </c>
      <c r="NB72" s="517">
        <f t="shared" si="290"/>
        <v>0</v>
      </c>
      <c r="NC72" s="510" t="str">
        <f t="shared" si="291"/>
        <v/>
      </c>
      <c r="ND72" s="522" t="str">
        <f t="shared" si="412"/>
        <v/>
      </c>
      <c r="NE72" s="510" t="str">
        <f t="shared" si="292"/>
        <v/>
      </c>
      <c r="NF72" s="517">
        <f t="shared" si="293"/>
        <v>0</v>
      </c>
      <c r="NG72" s="510" t="str">
        <f t="shared" si="294"/>
        <v/>
      </c>
      <c r="NH72" s="522" t="str">
        <f t="shared" si="413"/>
        <v/>
      </c>
      <c r="NI72" s="510" t="str">
        <f t="shared" si="295"/>
        <v/>
      </c>
      <c r="NJ72" s="517">
        <f t="shared" si="296"/>
        <v>0</v>
      </c>
      <c r="NK72" s="510" t="str">
        <f t="shared" si="297"/>
        <v/>
      </c>
      <c r="NL72" s="522" t="str">
        <f t="shared" si="414"/>
        <v/>
      </c>
      <c r="NM72" s="510" t="str">
        <f t="shared" si="298"/>
        <v/>
      </c>
      <c r="NN72" s="517">
        <f t="shared" si="299"/>
        <v>0</v>
      </c>
      <c r="NO72" s="510" t="str">
        <f t="shared" si="300"/>
        <v/>
      </c>
      <c r="NP72" s="522" t="str">
        <f t="shared" si="415"/>
        <v/>
      </c>
      <c r="NQ72" s="510" t="str">
        <f t="shared" si="301"/>
        <v/>
      </c>
      <c r="NR72" s="517">
        <f t="shared" si="302"/>
        <v>0</v>
      </c>
      <c r="NS72" s="510" t="str">
        <f t="shared" si="303"/>
        <v/>
      </c>
      <c r="NT72" s="522" t="str">
        <f t="shared" si="416"/>
        <v/>
      </c>
      <c r="NU72" s="510" t="str">
        <f t="shared" si="304"/>
        <v/>
      </c>
      <c r="NV72" s="517">
        <f t="shared" si="305"/>
        <v>0</v>
      </c>
      <c r="NW72" s="510" t="str">
        <f t="shared" si="306"/>
        <v/>
      </c>
      <c r="NX72" s="522" t="str">
        <f t="shared" si="417"/>
        <v/>
      </c>
      <c r="NY72" s="510" t="str">
        <f t="shared" si="307"/>
        <v/>
      </c>
      <c r="NZ72" s="517">
        <f t="shared" si="308"/>
        <v>0</v>
      </c>
      <c r="OA72" s="510" t="str">
        <f t="shared" si="309"/>
        <v/>
      </c>
      <c r="OB72" s="522" t="str">
        <f t="shared" si="418"/>
        <v/>
      </c>
      <c r="OC72" s="510" t="str">
        <f t="shared" si="310"/>
        <v/>
      </c>
      <c r="OD72" s="517">
        <f t="shared" si="311"/>
        <v>0</v>
      </c>
      <c r="OE72" s="510" t="str">
        <f t="shared" si="312"/>
        <v/>
      </c>
      <c r="OF72" s="522" t="str">
        <f t="shared" si="419"/>
        <v/>
      </c>
      <c r="OG72" s="510" t="str">
        <f t="shared" si="313"/>
        <v/>
      </c>
      <c r="OH72" s="517">
        <f t="shared" si="314"/>
        <v>0</v>
      </c>
      <c r="OI72" s="510" t="str">
        <f t="shared" si="315"/>
        <v/>
      </c>
      <c r="OJ72" s="522" t="str">
        <f t="shared" si="420"/>
        <v/>
      </c>
      <c r="OK72" s="510" t="str">
        <f t="shared" si="316"/>
        <v/>
      </c>
      <c r="OL72" s="517">
        <f t="shared" si="317"/>
        <v>0</v>
      </c>
      <c r="OM72" s="510" t="str">
        <f t="shared" si="318"/>
        <v/>
      </c>
      <c r="ON72" s="522" t="str">
        <f t="shared" si="421"/>
        <v/>
      </c>
      <c r="OO72" s="510" t="str">
        <f t="shared" si="319"/>
        <v/>
      </c>
      <c r="OP72" s="517">
        <f t="shared" si="320"/>
        <v>0</v>
      </c>
      <c r="OQ72" s="510" t="str">
        <f t="shared" si="321"/>
        <v/>
      </c>
      <c r="OR72" s="522" t="str">
        <f t="shared" si="422"/>
        <v/>
      </c>
      <c r="OS72" s="510" t="str">
        <f t="shared" si="322"/>
        <v/>
      </c>
      <c r="OT72" s="517">
        <f t="shared" si="323"/>
        <v>0</v>
      </c>
      <c r="OU72" s="510" t="str">
        <f t="shared" si="324"/>
        <v/>
      </c>
      <c r="OV72" s="522" t="str">
        <f t="shared" si="423"/>
        <v/>
      </c>
      <c r="OW72" s="510" t="str">
        <f t="shared" si="325"/>
        <v/>
      </c>
      <c r="OX72" s="517">
        <f t="shared" si="326"/>
        <v>0</v>
      </c>
      <c r="OY72" s="510" t="str">
        <f t="shared" si="327"/>
        <v/>
      </c>
      <c r="OZ72" s="522" t="str">
        <f t="shared" si="424"/>
        <v/>
      </c>
      <c r="PA72" s="510" t="str">
        <f t="shared" si="328"/>
        <v/>
      </c>
      <c r="PB72" s="517">
        <f t="shared" si="329"/>
        <v>0</v>
      </c>
      <c r="PC72" s="510" t="str">
        <f t="shared" si="330"/>
        <v/>
      </c>
      <c r="PD72" s="522" t="str">
        <f t="shared" si="425"/>
        <v/>
      </c>
      <c r="PE72" s="510" t="str">
        <f t="shared" si="331"/>
        <v/>
      </c>
      <c r="PF72" s="517">
        <f t="shared" si="332"/>
        <v>0</v>
      </c>
      <c r="PG72" s="510" t="str">
        <f t="shared" si="333"/>
        <v/>
      </c>
      <c r="PH72" s="522" t="str">
        <f t="shared" si="426"/>
        <v/>
      </c>
      <c r="PI72" s="510" t="str">
        <f t="shared" si="334"/>
        <v/>
      </c>
      <c r="PJ72" s="517">
        <f t="shared" si="335"/>
        <v>0</v>
      </c>
      <c r="PK72" s="510" t="str">
        <f t="shared" si="336"/>
        <v/>
      </c>
      <c r="PL72" s="522" t="str">
        <f t="shared" si="427"/>
        <v/>
      </c>
      <c r="PM72" s="510" t="str">
        <f t="shared" si="337"/>
        <v/>
      </c>
      <c r="PN72" s="517">
        <f t="shared" si="338"/>
        <v>0</v>
      </c>
      <c r="PO72" s="510" t="str">
        <f t="shared" si="339"/>
        <v/>
      </c>
      <c r="PP72" s="522" t="str">
        <f t="shared" si="428"/>
        <v/>
      </c>
      <c r="PQ72" s="510" t="str">
        <f t="shared" si="340"/>
        <v/>
      </c>
      <c r="PR72" s="517">
        <f t="shared" si="341"/>
        <v>0</v>
      </c>
      <c r="PS72" s="510" t="str">
        <f t="shared" si="342"/>
        <v/>
      </c>
      <c r="PT72" s="522" t="str">
        <f t="shared" si="429"/>
        <v/>
      </c>
      <c r="PU72" s="510" t="str">
        <f t="shared" si="343"/>
        <v/>
      </c>
      <c r="PV72" s="517">
        <f t="shared" si="344"/>
        <v>0</v>
      </c>
      <c r="PW72" s="510" t="str">
        <f t="shared" si="345"/>
        <v/>
      </c>
      <c r="PX72" s="522" t="str">
        <f t="shared" si="430"/>
        <v/>
      </c>
      <c r="PY72" s="510" t="str">
        <f t="shared" si="346"/>
        <v/>
      </c>
      <c r="PZ72" s="517">
        <f t="shared" si="347"/>
        <v>0</v>
      </c>
      <c r="QA72" s="510" t="str">
        <f t="shared" si="348"/>
        <v/>
      </c>
      <c r="QB72" s="522" t="str">
        <f t="shared" si="431"/>
        <v/>
      </c>
      <c r="QC72" s="510" t="str">
        <f t="shared" si="349"/>
        <v/>
      </c>
      <c r="QD72" s="517">
        <f t="shared" si="350"/>
        <v>0</v>
      </c>
      <c r="QE72" s="510" t="str">
        <f t="shared" si="351"/>
        <v/>
      </c>
      <c r="QF72" s="522" t="str">
        <f t="shared" si="432"/>
        <v/>
      </c>
      <c r="QG72" s="510" t="str">
        <f t="shared" si="352"/>
        <v/>
      </c>
      <c r="QH72" s="517">
        <f t="shared" si="353"/>
        <v>0</v>
      </c>
    </row>
    <row r="73" spans="1:450" s="3" customFormat="1" ht="18" customHeight="1" thickTop="1" thickBot="1" x14ac:dyDescent="0.35">
      <c r="A73" s="344" t="str">
        <f t="shared" si="538"/>
        <v/>
      </c>
      <c r="B73" s="237" t="str">
        <f t="shared" si="539"/>
        <v/>
      </c>
      <c r="C73" s="307">
        <f t="shared" si="527"/>
        <v>0</v>
      </c>
      <c r="D73" s="307">
        <f t="shared" si="528"/>
        <v>0</v>
      </c>
      <c r="E73" s="287" t="str">
        <f>IF(B73="","",SUM(B$27:B$46)+SUM(B$67:B73))</f>
        <v/>
      </c>
      <c r="F73" s="498"/>
      <c r="G73" s="498"/>
      <c r="H73" s="677"/>
      <c r="I73" s="678"/>
      <c r="J73" s="679"/>
      <c r="K73" s="680"/>
      <c r="L73" s="1052" t="str">
        <f>IF('Quadro 2'!G39="","",'Quadro 2'!G39)</f>
        <v/>
      </c>
      <c r="M73" s="1053" t="str">
        <f t="shared" si="540"/>
        <v/>
      </c>
      <c r="N73" s="1054" t="str">
        <f t="shared" si="529"/>
        <v/>
      </c>
      <c r="O73" s="1055"/>
      <c r="P73" s="1056" t="str">
        <f t="shared" si="541"/>
        <v/>
      </c>
      <c r="Q73" s="1057" t="str">
        <f t="shared" si="542"/>
        <v/>
      </c>
      <c r="R73" s="1058" t="str">
        <f t="shared" si="543"/>
        <v/>
      </c>
      <c r="S73" s="505" t="str">
        <f t="shared" si="544"/>
        <v/>
      </c>
      <c r="T73" s="75" t="str">
        <f t="shared" si="530"/>
        <v/>
      </c>
      <c r="U73" s="940"/>
      <c r="V73" s="217" t="str">
        <f t="shared" si="550"/>
        <v/>
      </c>
      <c r="W73" s="217" t="str">
        <f t="shared" si="545"/>
        <v/>
      </c>
      <c r="X73" s="217" t="str">
        <f t="shared" si="546"/>
        <v/>
      </c>
      <c r="Y73" s="506" t="str">
        <f>IF(OR(N73="",N73=0),"",IF(MAX(V73,W73,X73)&gt;'Quadro 1'!$G$23,'Quadro 1'!$G$23,IF(V73&lt;'Quadro 1'!$G$12,'Quadro 1'!$G$12,MIN(Z73,AA73))))</f>
        <v/>
      </c>
      <c r="Z73" s="507">
        <f>IF(MAX(V73,W73,X73)&lt;='Quadro 1'!$G$12,'Quadro 1'!$G$12,IF(MAX(V73,W73,X73)&lt;='Quadro 1'!$G$13,'Quadro 1'!$G$13,IF(MAX(V73,W73,X73)&lt;='Quadro 1'!$G$14,'Quadro 1'!$G$14,IF(MAX(V73,W73,X73)&lt;='Quadro 1'!$G$15,'Quadro 1'!$G$15,IF(MAX(V73,W73,X73)&lt;='Quadro 1'!$G$16,'Quadro 1'!$G$16,IF(MAX(V73,W73,X73)&lt;='Quadro 1'!$G$17,'Quadro 1'!$G$17,""))))))</f>
        <v>27.3</v>
      </c>
      <c r="AA73" s="508">
        <f>IF(MAX(V73,W73,X73)&lt;='Quadro 1'!$G$18,'Quadro 1'!$G$18,IF(MAX(V73,W73,X73)&lt;='Quadro 1'!$G$19,'Quadro 1'!$G$19,IF(MAX(V73,W73,X73)&lt;='Quadro 1'!$G$20,'Quadro 1'!$G$20,IF(MAX(V73,W73,X73)&lt;='Quadro 1'!$G$21,'Quadro 1'!$G$21,IF(MAX(V73,W73,X73)&lt;='Quadro 1'!$G$22,'Quadro 1'!$G$22,IF(MAX(V73,W73,X73)&lt;='Quadro 1'!$G$23,'Quadro 1'!$G$23,'Quadro 1'!$G$23))))))</f>
        <v>105.3</v>
      </c>
      <c r="AB73" s="509" t="str">
        <f>IF(Y73="","",LOOKUP(Y73,'Quadro 1'!$G$9:$G$23,'Quadro 1'!$H$9:$H$23))</f>
        <v/>
      </c>
      <c r="AC73" s="1170" t="str">
        <f>IF(Y73="","",LOOKUP(Y73,'Quadro 1'!$G$9:$G$23,'Quadro 1'!$D$9:$D$23))</f>
        <v/>
      </c>
      <c r="AD73" s="1171" t="str">
        <f>IF(Y73="","",LOOKUP(Y73,'Quadro 1'!$G$9:$G$23,'Quadro 1'!$E$9:$E$23))</f>
        <v/>
      </c>
      <c r="AE73" s="1059" t="str">
        <f t="shared" si="531"/>
        <v/>
      </c>
      <c r="AF73" s="1061" t="str">
        <f t="shared" si="532"/>
        <v/>
      </c>
      <c r="AG73" s="1062" t="str">
        <f t="shared" si="533"/>
        <v/>
      </c>
      <c r="AH73" s="1063" t="str">
        <f t="shared" si="547"/>
        <v/>
      </c>
      <c r="AI73" s="1063" t="str">
        <f t="shared" si="551"/>
        <v/>
      </c>
      <c r="AJ73" s="1055" t="str">
        <f t="shared" si="534"/>
        <v/>
      </c>
      <c r="AK73" s="1064" t="str">
        <f t="shared" si="548"/>
        <v/>
      </c>
      <c r="AL73" s="1190" t="str">
        <f t="shared" si="549"/>
        <v/>
      </c>
      <c r="AM73" s="1191"/>
      <c r="AN73" s="1065" t="str">
        <f t="shared" si="535"/>
        <v/>
      </c>
      <c r="AO73" s="1192" t="str">
        <f t="shared" si="536"/>
        <v/>
      </c>
      <c r="AP73" s="1192"/>
      <c r="AQ73" s="1193"/>
      <c r="AR73" s="901"/>
      <c r="AS73" s="2"/>
      <c r="AT73" s="601">
        <f t="shared" si="470"/>
        <v>0</v>
      </c>
      <c r="AU73" s="243" t="str">
        <f t="shared" si="356"/>
        <v/>
      </c>
      <c r="AV73" s="92" t="str">
        <f t="shared" si="475"/>
        <v/>
      </c>
      <c r="AW73" s="92" t="str">
        <f t="shared" si="476"/>
        <v/>
      </c>
      <c r="AX73" s="92" t="str">
        <f t="shared" si="477"/>
        <v/>
      </c>
      <c r="AY73" s="532" t="str">
        <f t="shared" si="478"/>
        <v/>
      </c>
      <c r="AZ73" s="532" t="str">
        <f t="shared" si="479"/>
        <v/>
      </c>
      <c r="BA73" s="510" t="str">
        <f t="shared" si="480"/>
        <v/>
      </c>
      <c r="BB73" s="88" t="str">
        <f t="shared" si="440"/>
        <v/>
      </c>
      <c r="BC73" s="1060" t="str">
        <f t="shared" si="537"/>
        <v/>
      </c>
      <c r="BD73" s="595" t="str">
        <f t="shared" si="441"/>
        <v/>
      </c>
      <c r="BE73" s="595" t="str">
        <f t="shared" si="442"/>
        <v/>
      </c>
      <c r="BF73" s="74" t="str">
        <f t="shared" si="443"/>
        <v/>
      </c>
      <c r="BG73" s="87" t="str">
        <f t="shared" si="433"/>
        <v/>
      </c>
      <c r="BH73" s="88" t="str">
        <f t="shared" si="481"/>
        <v/>
      </c>
      <c r="BI73" s="89">
        <f t="shared" si="482"/>
        <v>0</v>
      </c>
      <c r="BJ73" s="510" t="str">
        <f t="shared" si="357"/>
        <v/>
      </c>
      <c r="BK73" s="532">
        <f t="shared" si="483"/>
        <v>0</v>
      </c>
      <c r="BL73" s="91">
        <f t="shared" si="108"/>
        <v>0</v>
      </c>
      <c r="BM73" s="91" t="str">
        <f t="shared" si="31"/>
        <v/>
      </c>
      <c r="BN73" s="91" t="str">
        <f t="shared" si="32"/>
        <v/>
      </c>
      <c r="BO73" s="91" t="str">
        <f t="shared" si="33"/>
        <v/>
      </c>
      <c r="BP73" s="91" t="str">
        <f t="shared" si="34"/>
        <v/>
      </c>
      <c r="BQ73" s="91" t="str">
        <f t="shared" si="35"/>
        <v/>
      </c>
      <c r="BR73" s="91" t="str">
        <f t="shared" si="36"/>
        <v/>
      </c>
      <c r="BS73" s="91" t="str">
        <f t="shared" si="37"/>
        <v/>
      </c>
      <c r="BT73" s="91" t="str">
        <f t="shared" si="38"/>
        <v/>
      </c>
      <c r="BU73" s="91" t="str">
        <f t="shared" si="39"/>
        <v/>
      </c>
      <c r="BV73" s="91" t="str">
        <f t="shared" si="40"/>
        <v/>
      </c>
      <c r="BW73" s="91" t="str">
        <f t="shared" si="41"/>
        <v/>
      </c>
      <c r="BX73" s="91" t="str">
        <f t="shared" si="42"/>
        <v/>
      </c>
      <c r="BY73" s="91" t="str">
        <f t="shared" si="43"/>
        <v/>
      </c>
      <c r="BZ73" s="91" t="str">
        <f t="shared" si="44"/>
        <v/>
      </c>
      <c r="CA73" s="91" t="str">
        <f t="shared" si="45"/>
        <v/>
      </c>
      <c r="CB73" s="91" t="str">
        <f t="shared" si="46"/>
        <v/>
      </c>
      <c r="CC73" s="91" t="str">
        <f t="shared" si="47"/>
        <v/>
      </c>
      <c r="CD73" s="91" t="str">
        <f t="shared" si="48"/>
        <v/>
      </c>
      <c r="CE73" s="91" t="str">
        <f t="shared" si="49"/>
        <v/>
      </c>
      <c r="CF73" s="91" t="str">
        <f t="shared" si="484"/>
        <v/>
      </c>
      <c r="CG73" s="91" t="str">
        <f t="shared" si="109"/>
        <v/>
      </c>
      <c r="CH73" s="91" t="str">
        <f t="shared" si="110"/>
        <v/>
      </c>
      <c r="CI73" s="91" t="str">
        <f t="shared" si="111"/>
        <v/>
      </c>
      <c r="CJ73" s="91" t="str">
        <f t="shared" si="112"/>
        <v/>
      </c>
      <c r="CK73" s="91" t="str">
        <f t="shared" si="113"/>
        <v/>
      </c>
      <c r="CL73" s="91" t="str">
        <f t="shared" si="114"/>
        <v/>
      </c>
      <c r="CM73" s="91" t="str">
        <f t="shared" si="115"/>
        <v/>
      </c>
      <c r="CN73" s="91" t="str">
        <f t="shared" si="116"/>
        <v/>
      </c>
      <c r="CO73" s="91" t="str">
        <f t="shared" si="117"/>
        <v/>
      </c>
      <c r="CP73" s="91" t="str">
        <f t="shared" si="118"/>
        <v/>
      </c>
      <c r="CQ73" s="91" t="str">
        <f t="shared" si="119"/>
        <v/>
      </c>
      <c r="CR73" s="91" t="str">
        <f t="shared" si="120"/>
        <v/>
      </c>
      <c r="CS73" s="91" t="str">
        <f t="shared" si="121"/>
        <v/>
      </c>
      <c r="CT73" s="91" t="str">
        <f t="shared" si="122"/>
        <v/>
      </c>
      <c r="CU73" s="91" t="str">
        <f t="shared" si="123"/>
        <v/>
      </c>
      <c r="CV73" s="91" t="str">
        <f t="shared" si="124"/>
        <v/>
      </c>
      <c r="CW73" s="91" t="str">
        <f t="shared" si="125"/>
        <v/>
      </c>
      <c r="CX73" s="91" t="str">
        <f t="shared" si="126"/>
        <v/>
      </c>
      <c r="CY73" s="91" t="str">
        <f t="shared" si="127"/>
        <v/>
      </c>
      <c r="CZ73" s="91" t="str">
        <f t="shared" si="128"/>
        <v/>
      </c>
      <c r="DA73" s="91" t="str">
        <f t="shared" si="129"/>
        <v/>
      </c>
      <c r="DB73" s="91" t="str">
        <f t="shared" si="130"/>
        <v/>
      </c>
      <c r="DC73" s="91" t="str">
        <f t="shared" si="131"/>
        <v/>
      </c>
      <c r="DD73" s="91" t="str">
        <f t="shared" si="132"/>
        <v/>
      </c>
      <c r="DE73" s="91" t="str">
        <f t="shared" si="133"/>
        <v/>
      </c>
      <c r="DF73" s="91" t="str">
        <f t="shared" si="134"/>
        <v/>
      </c>
      <c r="DG73" s="91" t="str">
        <f t="shared" si="135"/>
        <v/>
      </c>
      <c r="DH73" s="91" t="str">
        <f t="shared" si="136"/>
        <v/>
      </c>
      <c r="DI73" s="91" t="str">
        <f t="shared" si="137"/>
        <v/>
      </c>
      <c r="DJ73" s="91" t="str">
        <f t="shared" si="138"/>
        <v/>
      </c>
      <c r="DK73" s="91" t="str">
        <f t="shared" si="139"/>
        <v/>
      </c>
      <c r="DL73" s="91" t="str">
        <f t="shared" si="140"/>
        <v/>
      </c>
      <c r="DM73" s="91" t="str">
        <f t="shared" si="141"/>
        <v/>
      </c>
      <c r="DN73" s="91" t="str">
        <f t="shared" si="142"/>
        <v/>
      </c>
      <c r="DO73" s="91" t="str">
        <f t="shared" si="143"/>
        <v/>
      </c>
      <c r="DP73" s="91" t="str">
        <f t="shared" si="144"/>
        <v/>
      </c>
      <c r="DQ73" s="91" t="str">
        <f t="shared" si="145"/>
        <v/>
      </c>
      <c r="DR73" s="91" t="str">
        <f t="shared" si="146"/>
        <v/>
      </c>
      <c r="DS73" s="91" t="str">
        <f t="shared" si="147"/>
        <v/>
      </c>
      <c r="DT73" s="91" t="str">
        <f t="shared" si="148"/>
        <v/>
      </c>
      <c r="DU73" s="236" t="str">
        <f t="shared" si="471"/>
        <v/>
      </c>
      <c r="DV73" s="660" t="str">
        <f t="shared" si="472"/>
        <v>0</v>
      </c>
      <c r="DW73" s="659">
        <f t="shared" si="151"/>
        <v>0</v>
      </c>
      <c r="DX73" s="663" t="str">
        <f t="shared" si="473"/>
        <v>NA</v>
      </c>
      <c r="DY73" s="236" t="str">
        <f t="shared" si="359"/>
        <v/>
      </c>
      <c r="DZ73" s="236" t="str">
        <f t="shared" si="360"/>
        <v/>
      </c>
      <c r="EA73" s="659" t="str">
        <f t="shared" si="467"/>
        <v/>
      </c>
      <c r="EB73" s="594">
        <v>47</v>
      </c>
      <c r="EC73" s="816" t="str">
        <f t="shared" si="361"/>
        <v/>
      </c>
      <c r="ED73" s="817" t="str">
        <f t="shared" si="362"/>
        <v/>
      </c>
      <c r="EE73" s="818" t="str">
        <f t="shared" si="153"/>
        <v/>
      </c>
      <c r="EF73" s="819" t="str">
        <f t="shared" si="485"/>
        <v/>
      </c>
      <c r="EG73" s="595" t="str">
        <f t="shared" si="154"/>
        <v/>
      </c>
      <c r="EH73" s="595" t="str">
        <f t="shared" si="155"/>
        <v/>
      </c>
      <c r="EI73" s="651" t="str">
        <f t="shared" si="363"/>
        <v/>
      </c>
      <c r="EJ73" s="528" t="str">
        <f t="shared" si="156"/>
        <v/>
      </c>
      <c r="EK73" s="236" t="str">
        <f t="shared" si="364"/>
        <v/>
      </c>
      <c r="EL73" s="528" t="str">
        <f t="shared" si="157"/>
        <v/>
      </c>
      <c r="EM73" s="771" t="str">
        <f t="shared" si="444"/>
        <v/>
      </c>
      <c r="EN73" s="90" t="str">
        <f t="shared" si="445"/>
        <v/>
      </c>
      <c r="EO73" s="90" t="str">
        <f t="shared" si="446"/>
        <v/>
      </c>
      <c r="EP73" s="90" t="str">
        <f t="shared" si="447"/>
        <v/>
      </c>
      <c r="EQ73" s="90" t="str">
        <f t="shared" si="448"/>
        <v/>
      </c>
      <c r="ER73" s="90" t="str">
        <f t="shared" si="449"/>
        <v/>
      </c>
      <c r="ES73" s="90" t="str">
        <f t="shared" si="450"/>
        <v/>
      </c>
      <c r="ET73" s="90" t="str">
        <f t="shared" si="451"/>
        <v/>
      </c>
      <c r="EU73" s="90" t="str">
        <f t="shared" si="452"/>
        <v/>
      </c>
      <c r="EV73" s="90" t="str">
        <f t="shared" si="453"/>
        <v/>
      </c>
      <c r="EW73" s="90" t="str">
        <f t="shared" si="454"/>
        <v/>
      </c>
      <c r="EX73" s="90" t="str">
        <f t="shared" si="455"/>
        <v/>
      </c>
      <c r="EY73" s="90" t="str">
        <f t="shared" si="456"/>
        <v/>
      </c>
      <c r="EZ73" s="90" t="str">
        <f t="shared" si="457"/>
        <v/>
      </c>
      <c r="FA73" s="90" t="str">
        <f t="shared" si="458"/>
        <v/>
      </c>
      <c r="FB73" s="90" t="str">
        <f t="shared" si="459"/>
        <v/>
      </c>
      <c r="FC73" s="90" t="str">
        <f t="shared" si="460"/>
        <v/>
      </c>
      <c r="FD73" s="90" t="str">
        <f t="shared" si="461"/>
        <v/>
      </c>
      <c r="FE73" s="90" t="str">
        <f t="shared" si="462"/>
        <v/>
      </c>
      <c r="FF73" s="90" t="str">
        <f t="shared" si="463"/>
        <v/>
      </c>
      <c r="FG73" s="90" t="str">
        <f t="shared" si="486"/>
        <v/>
      </c>
      <c r="FH73" s="90" t="str">
        <f t="shared" si="487"/>
        <v/>
      </c>
      <c r="FI73" s="90" t="str">
        <f t="shared" si="488"/>
        <v/>
      </c>
      <c r="FJ73" s="90" t="str">
        <f t="shared" si="489"/>
        <v/>
      </c>
      <c r="FK73" s="90" t="str">
        <f t="shared" si="490"/>
        <v/>
      </c>
      <c r="FL73" s="90" t="str">
        <f t="shared" si="491"/>
        <v/>
      </c>
      <c r="FM73" s="90" t="str">
        <f t="shared" si="492"/>
        <v/>
      </c>
      <c r="FN73" s="90" t="str">
        <f t="shared" si="493"/>
        <v/>
      </c>
      <c r="FO73" s="90" t="str">
        <f t="shared" si="494"/>
        <v/>
      </c>
      <c r="FP73" s="90" t="str">
        <f t="shared" si="495"/>
        <v/>
      </c>
      <c r="FQ73" s="90" t="str">
        <f t="shared" si="496"/>
        <v/>
      </c>
      <c r="FR73" s="90" t="str">
        <f t="shared" si="497"/>
        <v/>
      </c>
      <c r="FS73" s="90" t="str">
        <f t="shared" si="498"/>
        <v/>
      </c>
      <c r="FT73" s="90" t="str">
        <f t="shared" si="499"/>
        <v/>
      </c>
      <c r="FU73" s="90" t="str">
        <f t="shared" si="500"/>
        <v/>
      </c>
      <c r="FV73" s="90" t="str">
        <f t="shared" si="501"/>
        <v/>
      </c>
      <c r="FW73" s="90" t="str">
        <f t="shared" si="502"/>
        <v/>
      </c>
      <c r="FX73" s="90" t="str">
        <f t="shared" si="503"/>
        <v/>
      </c>
      <c r="FY73" s="90" t="str">
        <f t="shared" si="504"/>
        <v/>
      </c>
      <c r="FZ73" s="90" t="str">
        <f t="shared" si="505"/>
        <v/>
      </c>
      <c r="GA73" s="90" t="str">
        <f t="shared" si="506"/>
        <v/>
      </c>
      <c r="GB73" s="90" t="str">
        <f t="shared" si="507"/>
        <v/>
      </c>
      <c r="GC73" s="90" t="str">
        <f t="shared" si="508"/>
        <v/>
      </c>
      <c r="GD73" s="90" t="str">
        <f t="shared" si="509"/>
        <v/>
      </c>
      <c r="GE73" s="90" t="str">
        <f t="shared" si="510"/>
        <v/>
      </c>
      <c r="GF73" s="90" t="str">
        <f t="shared" si="511"/>
        <v/>
      </c>
      <c r="GG73" s="90" t="str">
        <f t="shared" si="512"/>
        <v/>
      </c>
      <c r="GH73" s="90" t="str">
        <f t="shared" si="513"/>
        <v/>
      </c>
      <c r="GI73" s="90" t="str">
        <f t="shared" si="514"/>
        <v/>
      </c>
      <c r="GJ73" s="90" t="str">
        <f t="shared" si="515"/>
        <v/>
      </c>
      <c r="GK73" s="90" t="str">
        <f t="shared" si="516"/>
        <v/>
      </c>
      <c r="GL73" s="90" t="str">
        <f t="shared" si="517"/>
        <v/>
      </c>
      <c r="GM73" s="90" t="str">
        <f t="shared" si="518"/>
        <v/>
      </c>
      <c r="GN73" s="90" t="str">
        <f t="shared" si="519"/>
        <v/>
      </c>
      <c r="GO73" s="90" t="str">
        <f t="shared" si="520"/>
        <v/>
      </c>
      <c r="GP73" s="90" t="str">
        <f t="shared" si="521"/>
        <v/>
      </c>
      <c r="GQ73" s="90" t="str">
        <f t="shared" si="522"/>
        <v/>
      </c>
      <c r="GR73" s="90" t="str">
        <f t="shared" si="523"/>
        <v/>
      </c>
      <c r="GS73" s="90" t="str">
        <f t="shared" si="524"/>
        <v/>
      </c>
      <c r="GT73" s="90" t="str">
        <f t="shared" si="525"/>
        <v/>
      </c>
      <c r="GU73" s="594">
        <v>47</v>
      </c>
      <c r="GV73" s="137" t="str">
        <f t="shared" si="435"/>
        <v/>
      </c>
      <c r="GW73" s="138" t="str">
        <f t="shared" si="436"/>
        <v/>
      </c>
      <c r="GX73" s="81" t="str">
        <f t="shared" si="438"/>
        <v/>
      </c>
      <c r="GY73" s="138" t="str">
        <f t="shared" si="439"/>
        <v/>
      </c>
      <c r="GZ73" s="15">
        <f t="shared" si="369"/>
        <v>0</v>
      </c>
      <c r="HA73" s="81" t="str">
        <f t="shared" si="370"/>
        <v/>
      </c>
      <c r="HB73" s="127" t="str">
        <f t="shared" si="437"/>
        <v/>
      </c>
      <c r="HC73" s="15">
        <f t="shared" si="178"/>
        <v>0</v>
      </c>
      <c r="HD73" s="582">
        <f t="shared" si="468"/>
        <v>0</v>
      </c>
      <c r="HE73" s="580">
        <f t="shared" si="474"/>
        <v>0</v>
      </c>
      <c r="HF73" s="567">
        <f t="shared" si="469"/>
        <v>0</v>
      </c>
      <c r="HG73" s="16">
        <f t="shared" si="179"/>
        <v>0</v>
      </c>
      <c r="HH73" s="17" t="str">
        <f t="shared" si="372"/>
        <v/>
      </c>
      <c r="HI73" s="510" t="str">
        <f t="shared" si="373"/>
        <v/>
      </c>
      <c r="HJ73" s="517">
        <f t="shared" si="374"/>
        <v>0</v>
      </c>
      <c r="HK73" s="510" t="str">
        <f t="shared" si="180"/>
        <v/>
      </c>
      <c r="HL73" s="522" t="str">
        <f t="shared" si="375"/>
        <v/>
      </c>
      <c r="HM73" s="510" t="str">
        <f t="shared" si="181"/>
        <v/>
      </c>
      <c r="HN73" s="517">
        <f t="shared" si="182"/>
        <v>0</v>
      </c>
      <c r="HO73" s="510" t="str">
        <f t="shared" si="183"/>
        <v/>
      </c>
      <c r="HP73" s="522" t="str">
        <f t="shared" si="376"/>
        <v/>
      </c>
      <c r="HQ73" s="510" t="str">
        <f t="shared" si="184"/>
        <v/>
      </c>
      <c r="HR73" s="517">
        <f t="shared" si="185"/>
        <v>0</v>
      </c>
      <c r="HS73" s="510" t="str">
        <f t="shared" si="186"/>
        <v/>
      </c>
      <c r="HT73" s="522" t="str">
        <f t="shared" si="377"/>
        <v/>
      </c>
      <c r="HU73" s="510" t="str">
        <f t="shared" si="187"/>
        <v/>
      </c>
      <c r="HV73" s="517">
        <f t="shared" si="188"/>
        <v>0</v>
      </c>
      <c r="HW73" s="510" t="str">
        <f t="shared" si="189"/>
        <v/>
      </c>
      <c r="HX73" s="522" t="str">
        <f t="shared" si="378"/>
        <v/>
      </c>
      <c r="HY73" s="510" t="str">
        <f t="shared" si="190"/>
        <v/>
      </c>
      <c r="HZ73" s="517">
        <f t="shared" si="191"/>
        <v>0</v>
      </c>
      <c r="IA73" s="510" t="str">
        <f t="shared" si="192"/>
        <v/>
      </c>
      <c r="IB73" s="522" t="str">
        <f t="shared" si="379"/>
        <v/>
      </c>
      <c r="IC73" s="510" t="str">
        <f t="shared" si="193"/>
        <v/>
      </c>
      <c r="ID73" s="517">
        <f t="shared" si="194"/>
        <v>0</v>
      </c>
      <c r="IE73" s="510" t="str">
        <f t="shared" si="195"/>
        <v/>
      </c>
      <c r="IF73" s="522" t="str">
        <f t="shared" si="380"/>
        <v/>
      </c>
      <c r="IG73" s="510" t="str">
        <f t="shared" si="196"/>
        <v/>
      </c>
      <c r="IH73" s="517">
        <f t="shared" si="197"/>
        <v>0</v>
      </c>
      <c r="II73" s="510" t="str">
        <f t="shared" si="198"/>
        <v/>
      </c>
      <c r="IJ73" s="522" t="str">
        <f t="shared" si="381"/>
        <v/>
      </c>
      <c r="IK73" s="510" t="str">
        <f t="shared" si="199"/>
        <v/>
      </c>
      <c r="IL73" s="517">
        <f t="shared" si="200"/>
        <v>0</v>
      </c>
      <c r="IM73" s="510" t="str">
        <f t="shared" si="201"/>
        <v/>
      </c>
      <c r="IN73" s="522" t="str">
        <f t="shared" si="382"/>
        <v/>
      </c>
      <c r="IO73" s="510" t="str">
        <f t="shared" si="202"/>
        <v/>
      </c>
      <c r="IP73" s="517">
        <f t="shared" si="203"/>
        <v>0</v>
      </c>
      <c r="IQ73" s="510" t="str">
        <f t="shared" si="204"/>
        <v/>
      </c>
      <c r="IR73" s="522" t="str">
        <f t="shared" si="383"/>
        <v/>
      </c>
      <c r="IS73" s="510" t="str">
        <f t="shared" si="205"/>
        <v/>
      </c>
      <c r="IT73" s="517">
        <f t="shared" si="206"/>
        <v>0</v>
      </c>
      <c r="IU73" s="510" t="str">
        <f t="shared" si="207"/>
        <v/>
      </c>
      <c r="IV73" s="522" t="str">
        <f t="shared" si="384"/>
        <v/>
      </c>
      <c r="IW73" s="510" t="str">
        <f t="shared" si="208"/>
        <v/>
      </c>
      <c r="IX73" s="517">
        <f t="shared" si="209"/>
        <v>0</v>
      </c>
      <c r="IY73" s="510" t="str">
        <f t="shared" si="210"/>
        <v/>
      </c>
      <c r="IZ73" s="522" t="str">
        <f t="shared" si="385"/>
        <v/>
      </c>
      <c r="JA73" s="510" t="str">
        <f t="shared" si="211"/>
        <v/>
      </c>
      <c r="JB73" s="517">
        <f t="shared" si="212"/>
        <v>0</v>
      </c>
      <c r="JC73" s="510" t="str">
        <f t="shared" si="213"/>
        <v/>
      </c>
      <c r="JD73" s="522" t="str">
        <f t="shared" si="386"/>
        <v/>
      </c>
      <c r="JE73" s="510" t="str">
        <f t="shared" si="214"/>
        <v/>
      </c>
      <c r="JF73" s="517">
        <f t="shared" si="215"/>
        <v>0</v>
      </c>
      <c r="JG73" s="510" t="str">
        <f t="shared" si="216"/>
        <v/>
      </c>
      <c r="JH73" s="522" t="str">
        <f t="shared" si="387"/>
        <v/>
      </c>
      <c r="JI73" s="510" t="str">
        <f t="shared" si="217"/>
        <v/>
      </c>
      <c r="JJ73" s="517">
        <f t="shared" si="218"/>
        <v>0</v>
      </c>
      <c r="JK73" s="510" t="str">
        <f t="shared" si="219"/>
        <v/>
      </c>
      <c r="JL73" s="522" t="str">
        <f t="shared" si="388"/>
        <v/>
      </c>
      <c r="JM73" s="510" t="str">
        <f t="shared" si="220"/>
        <v/>
      </c>
      <c r="JN73" s="517">
        <f t="shared" si="221"/>
        <v>0</v>
      </c>
      <c r="JO73" s="510" t="str">
        <f t="shared" si="222"/>
        <v/>
      </c>
      <c r="JP73" s="522" t="str">
        <f t="shared" si="389"/>
        <v/>
      </c>
      <c r="JQ73" s="510" t="str">
        <f t="shared" si="223"/>
        <v/>
      </c>
      <c r="JR73" s="517">
        <f t="shared" si="224"/>
        <v>0</v>
      </c>
      <c r="JS73" s="510" t="str">
        <f t="shared" si="225"/>
        <v/>
      </c>
      <c r="JT73" s="522" t="str">
        <f t="shared" si="390"/>
        <v/>
      </c>
      <c r="JU73" s="510" t="str">
        <f t="shared" si="226"/>
        <v/>
      </c>
      <c r="JV73" s="517">
        <f t="shared" si="227"/>
        <v>0</v>
      </c>
      <c r="JW73" s="510" t="str">
        <f t="shared" si="228"/>
        <v/>
      </c>
      <c r="JX73" s="522" t="str">
        <f t="shared" si="391"/>
        <v/>
      </c>
      <c r="JY73" s="510" t="str">
        <f t="shared" si="229"/>
        <v/>
      </c>
      <c r="JZ73" s="517">
        <f t="shared" si="230"/>
        <v>0</v>
      </c>
      <c r="KA73" s="510" t="str">
        <f t="shared" si="231"/>
        <v/>
      </c>
      <c r="KB73" s="522" t="str">
        <f t="shared" si="392"/>
        <v/>
      </c>
      <c r="KC73" s="510" t="str">
        <f t="shared" si="232"/>
        <v/>
      </c>
      <c r="KD73" s="517">
        <f t="shared" si="233"/>
        <v>0</v>
      </c>
      <c r="KE73" s="510" t="str">
        <f t="shared" si="234"/>
        <v/>
      </c>
      <c r="KF73" s="522" t="str">
        <f t="shared" si="393"/>
        <v/>
      </c>
      <c r="KG73" s="510" t="str">
        <f t="shared" si="235"/>
        <v/>
      </c>
      <c r="KH73" s="517">
        <f t="shared" si="236"/>
        <v>0</v>
      </c>
      <c r="KI73" s="510" t="str">
        <f t="shared" si="237"/>
        <v/>
      </c>
      <c r="KJ73" s="522" t="str">
        <f t="shared" si="394"/>
        <v/>
      </c>
      <c r="KK73" s="510" t="str">
        <f t="shared" si="238"/>
        <v/>
      </c>
      <c r="KL73" s="517">
        <f t="shared" si="239"/>
        <v>0</v>
      </c>
      <c r="KM73" s="510" t="str">
        <f t="shared" si="240"/>
        <v/>
      </c>
      <c r="KN73" s="522" t="str">
        <f t="shared" si="395"/>
        <v/>
      </c>
      <c r="KO73" s="510" t="str">
        <f t="shared" si="241"/>
        <v/>
      </c>
      <c r="KP73" s="517">
        <f t="shared" si="242"/>
        <v>0</v>
      </c>
      <c r="KQ73" s="510" t="str">
        <f t="shared" si="243"/>
        <v/>
      </c>
      <c r="KR73" s="522" t="str">
        <f t="shared" si="396"/>
        <v/>
      </c>
      <c r="KS73" s="510" t="str">
        <f t="shared" si="244"/>
        <v/>
      </c>
      <c r="KT73" s="517">
        <f t="shared" si="245"/>
        <v>0</v>
      </c>
      <c r="KU73" s="510" t="str">
        <f t="shared" si="246"/>
        <v/>
      </c>
      <c r="KV73" s="522" t="str">
        <f t="shared" si="397"/>
        <v/>
      </c>
      <c r="KW73" s="510" t="str">
        <f t="shared" si="247"/>
        <v/>
      </c>
      <c r="KX73" s="517">
        <f t="shared" si="248"/>
        <v>0</v>
      </c>
      <c r="KY73" s="510" t="str">
        <f t="shared" si="249"/>
        <v/>
      </c>
      <c r="KZ73" s="522" t="str">
        <f t="shared" si="398"/>
        <v/>
      </c>
      <c r="LA73" s="510" t="str">
        <f t="shared" si="250"/>
        <v/>
      </c>
      <c r="LB73" s="517">
        <f t="shared" si="251"/>
        <v>0</v>
      </c>
      <c r="LC73" s="510" t="str">
        <f t="shared" si="252"/>
        <v/>
      </c>
      <c r="LD73" s="522" t="str">
        <f t="shared" si="399"/>
        <v/>
      </c>
      <c r="LE73" s="510" t="str">
        <f t="shared" si="253"/>
        <v/>
      </c>
      <c r="LF73" s="517">
        <f t="shared" si="254"/>
        <v>0</v>
      </c>
      <c r="LG73" s="510" t="str">
        <f t="shared" si="255"/>
        <v/>
      </c>
      <c r="LH73" s="522" t="str">
        <f t="shared" si="400"/>
        <v/>
      </c>
      <c r="LI73" s="510" t="str">
        <f t="shared" si="256"/>
        <v/>
      </c>
      <c r="LJ73" s="517">
        <f t="shared" si="257"/>
        <v>0</v>
      </c>
      <c r="LK73" s="510" t="str">
        <f t="shared" si="258"/>
        <v/>
      </c>
      <c r="LL73" s="522" t="str">
        <f t="shared" si="401"/>
        <v/>
      </c>
      <c r="LM73" s="510" t="str">
        <f t="shared" si="259"/>
        <v/>
      </c>
      <c r="LN73" s="517">
        <f t="shared" si="260"/>
        <v>0</v>
      </c>
      <c r="LO73" s="510" t="str">
        <f t="shared" si="261"/>
        <v/>
      </c>
      <c r="LP73" s="522" t="str">
        <f t="shared" si="402"/>
        <v/>
      </c>
      <c r="LQ73" s="510" t="str">
        <f t="shared" si="262"/>
        <v/>
      </c>
      <c r="LR73" s="517">
        <f t="shared" si="263"/>
        <v>0</v>
      </c>
      <c r="LS73" s="510" t="str">
        <f t="shared" si="264"/>
        <v/>
      </c>
      <c r="LT73" s="522" t="str">
        <f t="shared" si="403"/>
        <v/>
      </c>
      <c r="LU73" s="510" t="str">
        <f t="shared" si="265"/>
        <v/>
      </c>
      <c r="LV73" s="517">
        <f t="shared" si="266"/>
        <v>0</v>
      </c>
      <c r="LW73" s="510" t="str">
        <f t="shared" si="267"/>
        <v/>
      </c>
      <c r="LX73" s="522" t="str">
        <f t="shared" si="404"/>
        <v/>
      </c>
      <c r="LY73" s="510" t="str">
        <f t="shared" si="268"/>
        <v/>
      </c>
      <c r="LZ73" s="517">
        <f t="shared" si="269"/>
        <v>0</v>
      </c>
      <c r="MA73" s="510" t="str">
        <f t="shared" si="270"/>
        <v/>
      </c>
      <c r="MB73" s="522" t="str">
        <f t="shared" si="405"/>
        <v/>
      </c>
      <c r="MC73" s="510" t="str">
        <f t="shared" si="271"/>
        <v/>
      </c>
      <c r="MD73" s="517">
        <f t="shared" si="272"/>
        <v>0</v>
      </c>
      <c r="ME73" s="510" t="str">
        <f t="shared" si="273"/>
        <v/>
      </c>
      <c r="MF73" s="522" t="str">
        <f t="shared" si="406"/>
        <v/>
      </c>
      <c r="MG73" s="510" t="str">
        <f t="shared" si="274"/>
        <v/>
      </c>
      <c r="MH73" s="517">
        <f t="shared" si="275"/>
        <v>0</v>
      </c>
      <c r="MI73" s="510" t="str">
        <f t="shared" si="276"/>
        <v/>
      </c>
      <c r="MJ73" s="522" t="str">
        <f t="shared" si="407"/>
        <v/>
      </c>
      <c r="MK73" s="510" t="str">
        <f t="shared" si="277"/>
        <v/>
      </c>
      <c r="ML73" s="517">
        <f t="shared" si="278"/>
        <v>0</v>
      </c>
      <c r="MM73" s="510" t="str">
        <f t="shared" si="279"/>
        <v/>
      </c>
      <c r="MN73" s="522" t="str">
        <f t="shared" si="408"/>
        <v/>
      </c>
      <c r="MO73" s="510" t="str">
        <f t="shared" si="280"/>
        <v/>
      </c>
      <c r="MP73" s="517">
        <f t="shared" si="281"/>
        <v>0</v>
      </c>
      <c r="MQ73" s="510" t="str">
        <f t="shared" si="282"/>
        <v/>
      </c>
      <c r="MR73" s="522" t="str">
        <f t="shared" si="409"/>
        <v/>
      </c>
      <c r="MS73" s="510" t="str">
        <f t="shared" si="283"/>
        <v/>
      </c>
      <c r="MT73" s="517">
        <f t="shared" si="284"/>
        <v>0</v>
      </c>
      <c r="MU73" s="510" t="str">
        <f t="shared" si="285"/>
        <v/>
      </c>
      <c r="MV73" s="522" t="str">
        <f t="shared" si="410"/>
        <v/>
      </c>
      <c r="MW73" s="510" t="str">
        <f t="shared" si="286"/>
        <v/>
      </c>
      <c r="MX73" s="517">
        <f t="shared" si="287"/>
        <v>0</v>
      </c>
      <c r="MY73" s="510" t="str">
        <f t="shared" si="288"/>
        <v/>
      </c>
      <c r="MZ73" s="522" t="str">
        <f t="shared" si="411"/>
        <v/>
      </c>
      <c r="NA73" s="510" t="str">
        <f t="shared" si="289"/>
        <v/>
      </c>
      <c r="NB73" s="517">
        <f t="shared" si="290"/>
        <v>0</v>
      </c>
      <c r="NC73" s="510" t="str">
        <f t="shared" si="291"/>
        <v/>
      </c>
      <c r="ND73" s="522" t="str">
        <f t="shared" si="412"/>
        <v/>
      </c>
      <c r="NE73" s="510" t="str">
        <f t="shared" si="292"/>
        <v/>
      </c>
      <c r="NF73" s="517">
        <f t="shared" si="293"/>
        <v>0</v>
      </c>
      <c r="NG73" s="510" t="str">
        <f t="shared" si="294"/>
        <v/>
      </c>
      <c r="NH73" s="522" t="str">
        <f t="shared" si="413"/>
        <v/>
      </c>
      <c r="NI73" s="510" t="str">
        <f t="shared" si="295"/>
        <v/>
      </c>
      <c r="NJ73" s="517">
        <f t="shared" si="296"/>
        <v>0</v>
      </c>
      <c r="NK73" s="510" t="str">
        <f t="shared" si="297"/>
        <v/>
      </c>
      <c r="NL73" s="522" t="str">
        <f t="shared" si="414"/>
        <v/>
      </c>
      <c r="NM73" s="510" t="str">
        <f t="shared" si="298"/>
        <v/>
      </c>
      <c r="NN73" s="517">
        <f t="shared" si="299"/>
        <v>0</v>
      </c>
      <c r="NO73" s="510" t="str">
        <f t="shared" si="300"/>
        <v/>
      </c>
      <c r="NP73" s="522" t="str">
        <f t="shared" si="415"/>
        <v/>
      </c>
      <c r="NQ73" s="510" t="str">
        <f t="shared" si="301"/>
        <v/>
      </c>
      <c r="NR73" s="517">
        <f t="shared" si="302"/>
        <v>0</v>
      </c>
      <c r="NS73" s="510" t="str">
        <f t="shared" si="303"/>
        <v/>
      </c>
      <c r="NT73" s="522" t="str">
        <f t="shared" si="416"/>
        <v/>
      </c>
      <c r="NU73" s="510" t="str">
        <f t="shared" si="304"/>
        <v/>
      </c>
      <c r="NV73" s="517">
        <f t="shared" si="305"/>
        <v>0</v>
      </c>
      <c r="NW73" s="510" t="str">
        <f t="shared" si="306"/>
        <v/>
      </c>
      <c r="NX73" s="522" t="str">
        <f t="shared" si="417"/>
        <v/>
      </c>
      <c r="NY73" s="510" t="str">
        <f t="shared" si="307"/>
        <v/>
      </c>
      <c r="NZ73" s="517">
        <f t="shared" si="308"/>
        <v>0</v>
      </c>
      <c r="OA73" s="510" t="str">
        <f t="shared" si="309"/>
        <v/>
      </c>
      <c r="OB73" s="522" t="str">
        <f t="shared" si="418"/>
        <v/>
      </c>
      <c r="OC73" s="510" t="str">
        <f t="shared" si="310"/>
        <v/>
      </c>
      <c r="OD73" s="517">
        <f t="shared" si="311"/>
        <v>0</v>
      </c>
      <c r="OE73" s="510" t="str">
        <f t="shared" si="312"/>
        <v/>
      </c>
      <c r="OF73" s="522" t="str">
        <f t="shared" si="419"/>
        <v/>
      </c>
      <c r="OG73" s="510" t="str">
        <f t="shared" si="313"/>
        <v/>
      </c>
      <c r="OH73" s="517">
        <f t="shared" si="314"/>
        <v>0</v>
      </c>
      <c r="OI73" s="510" t="str">
        <f t="shared" si="315"/>
        <v/>
      </c>
      <c r="OJ73" s="522" t="str">
        <f t="shared" si="420"/>
        <v/>
      </c>
      <c r="OK73" s="510" t="str">
        <f t="shared" si="316"/>
        <v/>
      </c>
      <c r="OL73" s="517">
        <f t="shared" si="317"/>
        <v>0</v>
      </c>
      <c r="OM73" s="510" t="str">
        <f t="shared" si="318"/>
        <v/>
      </c>
      <c r="ON73" s="522" t="str">
        <f t="shared" si="421"/>
        <v/>
      </c>
      <c r="OO73" s="510" t="str">
        <f t="shared" si="319"/>
        <v/>
      </c>
      <c r="OP73" s="517">
        <f t="shared" si="320"/>
        <v>0</v>
      </c>
      <c r="OQ73" s="510" t="str">
        <f t="shared" si="321"/>
        <v/>
      </c>
      <c r="OR73" s="522" t="str">
        <f t="shared" si="422"/>
        <v/>
      </c>
      <c r="OS73" s="510" t="str">
        <f t="shared" si="322"/>
        <v/>
      </c>
      <c r="OT73" s="517">
        <f t="shared" si="323"/>
        <v>0</v>
      </c>
      <c r="OU73" s="510" t="str">
        <f t="shared" si="324"/>
        <v/>
      </c>
      <c r="OV73" s="522" t="str">
        <f t="shared" si="423"/>
        <v/>
      </c>
      <c r="OW73" s="510" t="str">
        <f t="shared" si="325"/>
        <v/>
      </c>
      <c r="OX73" s="517">
        <f t="shared" si="326"/>
        <v>0</v>
      </c>
      <c r="OY73" s="510" t="str">
        <f t="shared" si="327"/>
        <v/>
      </c>
      <c r="OZ73" s="522" t="str">
        <f t="shared" si="424"/>
        <v/>
      </c>
      <c r="PA73" s="510" t="str">
        <f t="shared" si="328"/>
        <v/>
      </c>
      <c r="PB73" s="517">
        <f t="shared" si="329"/>
        <v>0</v>
      </c>
      <c r="PC73" s="510" t="str">
        <f t="shared" si="330"/>
        <v/>
      </c>
      <c r="PD73" s="522" t="str">
        <f t="shared" si="425"/>
        <v/>
      </c>
      <c r="PE73" s="510" t="str">
        <f t="shared" si="331"/>
        <v/>
      </c>
      <c r="PF73" s="517">
        <f t="shared" si="332"/>
        <v>0</v>
      </c>
      <c r="PG73" s="510" t="str">
        <f t="shared" si="333"/>
        <v/>
      </c>
      <c r="PH73" s="522" t="str">
        <f t="shared" si="426"/>
        <v/>
      </c>
      <c r="PI73" s="510" t="str">
        <f t="shared" si="334"/>
        <v/>
      </c>
      <c r="PJ73" s="517">
        <f t="shared" si="335"/>
        <v>0</v>
      </c>
      <c r="PK73" s="510" t="str">
        <f t="shared" si="336"/>
        <v/>
      </c>
      <c r="PL73" s="522" t="str">
        <f t="shared" si="427"/>
        <v/>
      </c>
      <c r="PM73" s="510" t="str">
        <f t="shared" si="337"/>
        <v/>
      </c>
      <c r="PN73" s="517">
        <f t="shared" si="338"/>
        <v>0</v>
      </c>
      <c r="PO73" s="510" t="str">
        <f t="shared" si="339"/>
        <v/>
      </c>
      <c r="PP73" s="522" t="str">
        <f t="shared" si="428"/>
        <v/>
      </c>
      <c r="PQ73" s="510" t="str">
        <f t="shared" si="340"/>
        <v/>
      </c>
      <c r="PR73" s="517">
        <f t="shared" si="341"/>
        <v>0</v>
      </c>
      <c r="PS73" s="510" t="str">
        <f t="shared" si="342"/>
        <v/>
      </c>
      <c r="PT73" s="522" t="str">
        <f t="shared" si="429"/>
        <v/>
      </c>
      <c r="PU73" s="510" t="str">
        <f t="shared" si="343"/>
        <v/>
      </c>
      <c r="PV73" s="517">
        <f t="shared" si="344"/>
        <v>0</v>
      </c>
      <c r="PW73" s="510" t="str">
        <f t="shared" si="345"/>
        <v/>
      </c>
      <c r="PX73" s="522" t="str">
        <f t="shared" si="430"/>
        <v/>
      </c>
      <c r="PY73" s="510" t="str">
        <f t="shared" si="346"/>
        <v/>
      </c>
      <c r="PZ73" s="517">
        <f t="shared" si="347"/>
        <v>0</v>
      </c>
      <c r="QA73" s="510" t="str">
        <f t="shared" si="348"/>
        <v/>
      </c>
      <c r="QB73" s="522" t="str">
        <f t="shared" si="431"/>
        <v/>
      </c>
      <c r="QC73" s="510" t="str">
        <f t="shared" si="349"/>
        <v/>
      </c>
      <c r="QD73" s="517">
        <f t="shared" si="350"/>
        <v>0</v>
      </c>
      <c r="QE73" s="510" t="str">
        <f t="shared" si="351"/>
        <v/>
      </c>
      <c r="QF73" s="522" t="str">
        <f t="shared" si="432"/>
        <v/>
      </c>
      <c r="QG73" s="510" t="str">
        <f t="shared" si="352"/>
        <v/>
      </c>
      <c r="QH73" s="517">
        <f t="shared" si="353"/>
        <v>0</v>
      </c>
    </row>
    <row r="74" spans="1:450" s="3" customFormat="1" ht="18" customHeight="1" thickTop="1" thickBot="1" x14ac:dyDescent="0.35">
      <c r="A74" s="344" t="str">
        <f t="shared" si="538"/>
        <v/>
      </c>
      <c r="B74" s="237" t="str">
        <f t="shared" si="539"/>
        <v/>
      </c>
      <c r="C74" s="307">
        <f t="shared" si="527"/>
        <v>0</v>
      </c>
      <c r="D74" s="307">
        <f t="shared" si="528"/>
        <v>0</v>
      </c>
      <c r="E74" s="287" t="str">
        <f>IF(B74="","",SUM(B$27:B$46)+SUM(B$67:B74))</f>
        <v/>
      </c>
      <c r="F74" s="498"/>
      <c r="G74" s="498"/>
      <c r="H74" s="677"/>
      <c r="I74" s="678"/>
      <c r="J74" s="679"/>
      <c r="K74" s="680"/>
      <c r="L74" s="1052" t="str">
        <f>IF('Quadro 2'!G40="","",'Quadro 2'!G40)</f>
        <v/>
      </c>
      <c r="M74" s="1053" t="str">
        <f t="shared" si="540"/>
        <v/>
      </c>
      <c r="N74" s="1054" t="str">
        <f t="shared" si="529"/>
        <v/>
      </c>
      <c r="O74" s="1055"/>
      <c r="P74" s="1056" t="str">
        <f t="shared" si="541"/>
        <v/>
      </c>
      <c r="Q74" s="1057" t="str">
        <f t="shared" si="542"/>
        <v/>
      </c>
      <c r="R74" s="1058" t="str">
        <f t="shared" si="543"/>
        <v/>
      </c>
      <c r="S74" s="505" t="str">
        <f t="shared" si="544"/>
        <v/>
      </c>
      <c r="T74" s="75" t="str">
        <f t="shared" si="530"/>
        <v/>
      </c>
      <c r="U74" s="940"/>
      <c r="V74" s="217" t="str">
        <f t="shared" si="550"/>
        <v/>
      </c>
      <c r="W74" s="217" t="str">
        <f t="shared" si="545"/>
        <v/>
      </c>
      <c r="X74" s="217" t="str">
        <f t="shared" si="546"/>
        <v/>
      </c>
      <c r="Y74" s="506" t="str">
        <f>IF(OR(N74="",N74=0),"",IF(MAX(V74,W74,X74)&gt;'Quadro 1'!$G$23,'Quadro 1'!$G$23,IF(V74&lt;'Quadro 1'!$G$12,'Quadro 1'!$G$12,MIN(Z74,AA74))))</f>
        <v/>
      </c>
      <c r="Z74" s="507">
        <f>IF(MAX(V74,W74,X74)&lt;='Quadro 1'!$G$12,'Quadro 1'!$G$12,IF(MAX(V74,W74,X74)&lt;='Quadro 1'!$G$13,'Quadro 1'!$G$13,IF(MAX(V74,W74,X74)&lt;='Quadro 1'!$G$14,'Quadro 1'!$G$14,IF(MAX(V74,W74,X74)&lt;='Quadro 1'!$G$15,'Quadro 1'!$G$15,IF(MAX(V74,W74,X74)&lt;='Quadro 1'!$G$16,'Quadro 1'!$G$16,IF(MAX(V74,W74,X74)&lt;='Quadro 1'!$G$17,'Quadro 1'!$G$17,""))))))</f>
        <v>27.3</v>
      </c>
      <c r="AA74" s="508">
        <f>IF(MAX(V74,W74,X74)&lt;='Quadro 1'!$G$18,'Quadro 1'!$G$18,IF(MAX(V74,W74,X74)&lt;='Quadro 1'!$G$19,'Quadro 1'!$G$19,IF(MAX(V74,W74,X74)&lt;='Quadro 1'!$G$20,'Quadro 1'!$G$20,IF(MAX(V74,W74,X74)&lt;='Quadro 1'!$G$21,'Quadro 1'!$G$21,IF(MAX(V74,W74,X74)&lt;='Quadro 1'!$G$22,'Quadro 1'!$G$22,IF(MAX(V74,W74,X74)&lt;='Quadro 1'!$G$23,'Quadro 1'!$G$23,'Quadro 1'!$G$23))))))</f>
        <v>105.3</v>
      </c>
      <c r="AB74" s="509" t="str">
        <f>IF(Y74="","",LOOKUP(Y74,'Quadro 1'!$G$9:$G$23,'Quadro 1'!$H$9:$H$23))</f>
        <v/>
      </c>
      <c r="AC74" s="1170" t="str">
        <f>IF(Y74="","",LOOKUP(Y74,'Quadro 1'!$G$9:$G$23,'Quadro 1'!$D$9:$D$23))</f>
        <v/>
      </c>
      <c r="AD74" s="1171" t="str">
        <f>IF(Y74="","",LOOKUP(Y74,'Quadro 1'!$G$9:$G$23,'Quadro 1'!$E$9:$E$23))</f>
        <v/>
      </c>
      <c r="AE74" s="1059" t="str">
        <f t="shared" si="531"/>
        <v/>
      </c>
      <c r="AF74" s="1061" t="str">
        <f t="shared" si="532"/>
        <v/>
      </c>
      <c r="AG74" s="1062" t="str">
        <f t="shared" si="533"/>
        <v/>
      </c>
      <c r="AH74" s="1063" t="str">
        <f t="shared" si="547"/>
        <v/>
      </c>
      <c r="AI74" s="1063" t="str">
        <f t="shared" si="551"/>
        <v/>
      </c>
      <c r="AJ74" s="1055" t="str">
        <f t="shared" si="534"/>
        <v/>
      </c>
      <c r="AK74" s="1064" t="str">
        <f t="shared" si="548"/>
        <v/>
      </c>
      <c r="AL74" s="1190" t="str">
        <f t="shared" si="549"/>
        <v/>
      </c>
      <c r="AM74" s="1191"/>
      <c r="AN74" s="1065" t="str">
        <f t="shared" si="535"/>
        <v/>
      </c>
      <c r="AO74" s="1192" t="str">
        <f t="shared" si="536"/>
        <v/>
      </c>
      <c r="AP74" s="1192"/>
      <c r="AQ74" s="1193"/>
      <c r="AR74" s="901"/>
      <c r="AS74" s="2"/>
      <c r="AT74" s="601">
        <f t="shared" si="470"/>
        <v>0</v>
      </c>
      <c r="AU74" s="243" t="str">
        <f t="shared" si="356"/>
        <v/>
      </c>
      <c r="AV74" s="92" t="str">
        <f t="shared" si="475"/>
        <v/>
      </c>
      <c r="AW74" s="92" t="str">
        <f t="shared" si="476"/>
        <v/>
      </c>
      <c r="AX74" s="92" t="str">
        <f t="shared" si="477"/>
        <v/>
      </c>
      <c r="AY74" s="532" t="str">
        <f t="shared" si="478"/>
        <v/>
      </c>
      <c r="AZ74" s="532" t="str">
        <f t="shared" si="479"/>
        <v/>
      </c>
      <c r="BA74" s="510" t="str">
        <f t="shared" si="480"/>
        <v/>
      </c>
      <c r="BB74" s="88" t="str">
        <f t="shared" si="440"/>
        <v/>
      </c>
      <c r="BC74" s="1060" t="str">
        <f t="shared" si="537"/>
        <v/>
      </c>
      <c r="BD74" s="595" t="str">
        <f t="shared" si="441"/>
        <v/>
      </c>
      <c r="BE74" s="595" t="str">
        <f t="shared" si="442"/>
        <v/>
      </c>
      <c r="BF74" s="74" t="str">
        <f t="shared" si="443"/>
        <v/>
      </c>
      <c r="BG74" s="87" t="str">
        <f t="shared" si="433"/>
        <v/>
      </c>
      <c r="BH74" s="88" t="str">
        <f t="shared" si="481"/>
        <v/>
      </c>
      <c r="BI74" s="89">
        <f t="shared" si="482"/>
        <v>0</v>
      </c>
      <c r="BJ74" s="510" t="str">
        <f t="shared" si="357"/>
        <v/>
      </c>
      <c r="BK74" s="532">
        <f t="shared" si="483"/>
        <v>0</v>
      </c>
      <c r="BL74" s="91">
        <f t="shared" si="108"/>
        <v>0</v>
      </c>
      <c r="BM74" s="91" t="str">
        <f t="shared" si="31"/>
        <v/>
      </c>
      <c r="BN74" s="91" t="str">
        <f t="shared" si="32"/>
        <v/>
      </c>
      <c r="BO74" s="91" t="str">
        <f t="shared" si="33"/>
        <v/>
      </c>
      <c r="BP74" s="91" t="str">
        <f t="shared" si="34"/>
        <v/>
      </c>
      <c r="BQ74" s="91" t="str">
        <f t="shared" si="35"/>
        <v/>
      </c>
      <c r="BR74" s="91" t="str">
        <f t="shared" si="36"/>
        <v/>
      </c>
      <c r="BS74" s="91" t="str">
        <f t="shared" si="37"/>
        <v/>
      </c>
      <c r="BT74" s="91" t="str">
        <f t="shared" si="38"/>
        <v/>
      </c>
      <c r="BU74" s="91" t="str">
        <f t="shared" si="39"/>
        <v/>
      </c>
      <c r="BV74" s="91" t="str">
        <f t="shared" si="40"/>
        <v/>
      </c>
      <c r="BW74" s="91" t="str">
        <f t="shared" si="41"/>
        <v/>
      </c>
      <c r="BX74" s="91" t="str">
        <f t="shared" si="42"/>
        <v/>
      </c>
      <c r="BY74" s="91" t="str">
        <f t="shared" si="43"/>
        <v/>
      </c>
      <c r="BZ74" s="91" t="str">
        <f t="shared" si="44"/>
        <v/>
      </c>
      <c r="CA74" s="91" t="str">
        <f t="shared" si="45"/>
        <v/>
      </c>
      <c r="CB74" s="91" t="str">
        <f t="shared" si="46"/>
        <v/>
      </c>
      <c r="CC74" s="91" t="str">
        <f t="shared" si="47"/>
        <v/>
      </c>
      <c r="CD74" s="91" t="str">
        <f t="shared" si="48"/>
        <v/>
      </c>
      <c r="CE74" s="91" t="str">
        <f t="shared" si="49"/>
        <v/>
      </c>
      <c r="CF74" s="91" t="str">
        <f t="shared" si="484"/>
        <v/>
      </c>
      <c r="CG74" s="91" t="str">
        <f t="shared" si="109"/>
        <v/>
      </c>
      <c r="CH74" s="91" t="str">
        <f t="shared" si="110"/>
        <v/>
      </c>
      <c r="CI74" s="91" t="str">
        <f t="shared" si="111"/>
        <v/>
      </c>
      <c r="CJ74" s="91" t="str">
        <f t="shared" si="112"/>
        <v/>
      </c>
      <c r="CK74" s="91" t="str">
        <f t="shared" si="113"/>
        <v/>
      </c>
      <c r="CL74" s="91" t="str">
        <f t="shared" si="114"/>
        <v/>
      </c>
      <c r="CM74" s="91" t="str">
        <f t="shared" si="115"/>
        <v/>
      </c>
      <c r="CN74" s="91" t="str">
        <f t="shared" si="116"/>
        <v/>
      </c>
      <c r="CO74" s="91" t="str">
        <f t="shared" si="117"/>
        <v/>
      </c>
      <c r="CP74" s="91" t="str">
        <f t="shared" si="118"/>
        <v/>
      </c>
      <c r="CQ74" s="91" t="str">
        <f t="shared" si="119"/>
        <v/>
      </c>
      <c r="CR74" s="91" t="str">
        <f t="shared" si="120"/>
        <v/>
      </c>
      <c r="CS74" s="91" t="str">
        <f t="shared" si="121"/>
        <v/>
      </c>
      <c r="CT74" s="91" t="str">
        <f t="shared" si="122"/>
        <v/>
      </c>
      <c r="CU74" s="91" t="str">
        <f t="shared" si="123"/>
        <v/>
      </c>
      <c r="CV74" s="91" t="str">
        <f t="shared" si="124"/>
        <v/>
      </c>
      <c r="CW74" s="91" t="str">
        <f t="shared" si="125"/>
        <v/>
      </c>
      <c r="CX74" s="91" t="str">
        <f t="shared" si="126"/>
        <v/>
      </c>
      <c r="CY74" s="91" t="str">
        <f t="shared" si="127"/>
        <v/>
      </c>
      <c r="CZ74" s="91" t="str">
        <f t="shared" si="128"/>
        <v/>
      </c>
      <c r="DA74" s="91" t="str">
        <f t="shared" si="129"/>
        <v/>
      </c>
      <c r="DB74" s="91" t="str">
        <f t="shared" si="130"/>
        <v/>
      </c>
      <c r="DC74" s="91" t="str">
        <f t="shared" si="131"/>
        <v/>
      </c>
      <c r="DD74" s="91" t="str">
        <f t="shared" si="132"/>
        <v/>
      </c>
      <c r="DE74" s="91" t="str">
        <f t="shared" si="133"/>
        <v/>
      </c>
      <c r="DF74" s="91" t="str">
        <f t="shared" si="134"/>
        <v/>
      </c>
      <c r="DG74" s="91" t="str">
        <f t="shared" si="135"/>
        <v/>
      </c>
      <c r="DH74" s="91" t="str">
        <f t="shared" si="136"/>
        <v/>
      </c>
      <c r="DI74" s="91" t="str">
        <f t="shared" si="137"/>
        <v/>
      </c>
      <c r="DJ74" s="91" t="str">
        <f t="shared" si="138"/>
        <v/>
      </c>
      <c r="DK74" s="91" t="str">
        <f t="shared" si="139"/>
        <v/>
      </c>
      <c r="DL74" s="91" t="str">
        <f t="shared" si="140"/>
        <v/>
      </c>
      <c r="DM74" s="91" t="str">
        <f t="shared" si="141"/>
        <v/>
      </c>
      <c r="DN74" s="91" t="str">
        <f t="shared" si="142"/>
        <v/>
      </c>
      <c r="DO74" s="91" t="str">
        <f t="shared" si="143"/>
        <v/>
      </c>
      <c r="DP74" s="91" t="str">
        <f t="shared" si="144"/>
        <v/>
      </c>
      <c r="DQ74" s="91" t="str">
        <f t="shared" si="145"/>
        <v/>
      </c>
      <c r="DR74" s="91" t="str">
        <f t="shared" si="146"/>
        <v/>
      </c>
      <c r="DS74" s="91" t="str">
        <f t="shared" si="147"/>
        <v/>
      </c>
      <c r="DT74" s="91" t="str">
        <f t="shared" si="148"/>
        <v/>
      </c>
      <c r="DU74" s="236" t="str">
        <f t="shared" si="471"/>
        <v/>
      </c>
      <c r="DV74" s="660" t="str">
        <f t="shared" si="472"/>
        <v>0</v>
      </c>
      <c r="DW74" s="659">
        <f t="shared" si="151"/>
        <v>0</v>
      </c>
      <c r="DX74" s="663" t="str">
        <f t="shared" si="473"/>
        <v>NA</v>
      </c>
      <c r="DY74" s="236" t="str">
        <f t="shared" si="359"/>
        <v/>
      </c>
      <c r="DZ74" s="236" t="str">
        <f t="shared" si="360"/>
        <v/>
      </c>
      <c r="EA74" s="659" t="str">
        <f t="shared" si="467"/>
        <v/>
      </c>
      <c r="EB74" s="594">
        <v>48</v>
      </c>
      <c r="EC74" s="816" t="str">
        <f t="shared" si="361"/>
        <v/>
      </c>
      <c r="ED74" s="817" t="str">
        <f t="shared" si="362"/>
        <v/>
      </c>
      <c r="EE74" s="818" t="str">
        <f t="shared" si="153"/>
        <v/>
      </c>
      <c r="EF74" s="819" t="str">
        <f t="shared" si="485"/>
        <v/>
      </c>
      <c r="EG74" s="595" t="str">
        <f t="shared" si="154"/>
        <v/>
      </c>
      <c r="EH74" s="595" t="str">
        <f t="shared" si="155"/>
        <v/>
      </c>
      <c r="EI74" s="651" t="str">
        <f t="shared" si="363"/>
        <v/>
      </c>
      <c r="EJ74" s="528" t="str">
        <f t="shared" si="156"/>
        <v/>
      </c>
      <c r="EK74" s="236" t="str">
        <f t="shared" si="364"/>
        <v/>
      </c>
      <c r="EL74" s="528" t="str">
        <f t="shared" si="157"/>
        <v/>
      </c>
      <c r="EM74" s="771" t="str">
        <f t="shared" si="444"/>
        <v/>
      </c>
      <c r="EN74" s="90" t="str">
        <f t="shared" si="445"/>
        <v/>
      </c>
      <c r="EO74" s="90" t="str">
        <f t="shared" si="446"/>
        <v/>
      </c>
      <c r="EP74" s="90" t="str">
        <f t="shared" si="447"/>
        <v/>
      </c>
      <c r="EQ74" s="90" t="str">
        <f t="shared" si="448"/>
        <v/>
      </c>
      <c r="ER74" s="90" t="str">
        <f t="shared" si="449"/>
        <v/>
      </c>
      <c r="ES74" s="90" t="str">
        <f t="shared" si="450"/>
        <v/>
      </c>
      <c r="ET74" s="90" t="str">
        <f t="shared" si="451"/>
        <v/>
      </c>
      <c r="EU74" s="90" t="str">
        <f t="shared" si="452"/>
        <v/>
      </c>
      <c r="EV74" s="90" t="str">
        <f t="shared" si="453"/>
        <v/>
      </c>
      <c r="EW74" s="90" t="str">
        <f t="shared" si="454"/>
        <v/>
      </c>
      <c r="EX74" s="90" t="str">
        <f t="shared" si="455"/>
        <v/>
      </c>
      <c r="EY74" s="90" t="str">
        <f t="shared" si="456"/>
        <v/>
      </c>
      <c r="EZ74" s="90" t="str">
        <f t="shared" si="457"/>
        <v/>
      </c>
      <c r="FA74" s="90" t="str">
        <f t="shared" si="458"/>
        <v/>
      </c>
      <c r="FB74" s="90" t="str">
        <f t="shared" si="459"/>
        <v/>
      </c>
      <c r="FC74" s="90" t="str">
        <f t="shared" si="460"/>
        <v/>
      </c>
      <c r="FD74" s="90" t="str">
        <f t="shared" si="461"/>
        <v/>
      </c>
      <c r="FE74" s="90" t="str">
        <f t="shared" si="462"/>
        <v/>
      </c>
      <c r="FF74" s="90" t="str">
        <f t="shared" si="463"/>
        <v/>
      </c>
      <c r="FG74" s="90" t="str">
        <f t="shared" si="486"/>
        <v/>
      </c>
      <c r="FH74" s="90" t="str">
        <f t="shared" si="487"/>
        <v/>
      </c>
      <c r="FI74" s="90" t="str">
        <f t="shared" si="488"/>
        <v/>
      </c>
      <c r="FJ74" s="90" t="str">
        <f t="shared" si="489"/>
        <v/>
      </c>
      <c r="FK74" s="90" t="str">
        <f t="shared" si="490"/>
        <v/>
      </c>
      <c r="FL74" s="90" t="str">
        <f t="shared" si="491"/>
        <v/>
      </c>
      <c r="FM74" s="90" t="str">
        <f t="shared" si="492"/>
        <v/>
      </c>
      <c r="FN74" s="90" t="str">
        <f t="shared" si="493"/>
        <v/>
      </c>
      <c r="FO74" s="90" t="str">
        <f t="shared" si="494"/>
        <v/>
      </c>
      <c r="FP74" s="90" t="str">
        <f t="shared" si="495"/>
        <v/>
      </c>
      <c r="FQ74" s="90" t="str">
        <f t="shared" si="496"/>
        <v/>
      </c>
      <c r="FR74" s="90" t="str">
        <f t="shared" si="497"/>
        <v/>
      </c>
      <c r="FS74" s="90" t="str">
        <f t="shared" si="498"/>
        <v/>
      </c>
      <c r="FT74" s="90" t="str">
        <f t="shared" si="499"/>
        <v/>
      </c>
      <c r="FU74" s="90" t="str">
        <f t="shared" si="500"/>
        <v/>
      </c>
      <c r="FV74" s="90" t="str">
        <f t="shared" si="501"/>
        <v/>
      </c>
      <c r="FW74" s="90" t="str">
        <f t="shared" si="502"/>
        <v/>
      </c>
      <c r="FX74" s="90" t="str">
        <f t="shared" si="503"/>
        <v/>
      </c>
      <c r="FY74" s="90" t="str">
        <f t="shared" si="504"/>
        <v/>
      </c>
      <c r="FZ74" s="90" t="str">
        <f t="shared" si="505"/>
        <v/>
      </c>
      <c r="GA74" s="90" t="str">
        <f t="shared" si="506"/>
        <v/>
      </c>
      <c r="GB74" s="90" t="str">
        <f t="shared" si="507"/>
        <v/>
      </c>
      <c r="GC74" s="90" t="str">
        <f t="shared" si="508"/>
        <v/>
      </c>
      <c r="GD74" s="90" t="str">
        <f t="shared" si="509"/>
        <v/>
      </c>
      <c r="GE74" s="90" t="str">
        <f t="shared" si="510"/>
        <v/>
      </c>
      <c r="GF74" s="90" t="str">
        <f t="shared" si="511"/>
        <v/>
      </c>
      <c r="GG74" s="90" t="str">
        <f t="shared" si="512"/>
        <v/>
      </c>
      <c r="GH74" s="90" t="str">
        <f t="shared" si="513"/>
        <v/>
      </c>
      <c r="GI74" s="90" t="str">
        <f t="shared" si="514"/>
        <v/>
      </c>
      <c r="GJ74" s="90" t="str">
        <f t="shared" si="515"/>
        <v/>
      </c>
      <c r="GK74" s="90" t="str">
        <f t="shared" si="516"/>
        <v/>
      </c>
      <c r="GL74" s="90" t="str">
        <f t="shared" si="517"/>
        <v/>
      </c>
      <c r="GM74" s="90" t="str">
        <f t="shared" si="518"/>
        <v/>
      </c>
      <c r="GN74" s="90" t="str">
        <f t="shared" si="519"/>
        <v/>
      </c>
      <c r="GO74" s="90" t="str">
        <f t="shared" si="520"/>
        <v/>
      </c>
      <c r="GP74" s="90" t="str">
        <f t="shared" si="521"/>
        <v/>
      </c>
      <c r="GQ74" s="90" t="str">
        <f t="shared" si="522"/>
        <v/>
      </c>
      <c r="GR74" s="90" t="str">
        <f t="shared" si="523"/>
        <v/>
      </c>
      <c r="GS74" s="90" t="str">
        <f t="shared" si="524"/>
        <v/>
      </c>
      <c r="GT74" s="90" t="str">
        <f t="shared" si="525"/>
        <v/>
      </c>
      <c r="GU74" s="594">
        <v>48</v>
      </c>
      <c r="GV74" s="137" t="str">
        <f t="shared" si="435"/>
        <v/>
      </c>
      <c r="GW74" s="138" t="str">
        <f t="shared" si="436"/>
        <v/>
      </c>
      <c r="GX74" s="81" t="str">
        <f t="shared" si="438"/>
        <v/>
      </c>
      <c r="GY74" s="138" t="str">
        <f t="shared" si="439"/>
        <v/>
      </c>
      <c r="GZ74" s="15">
        <f t="shared" si="369"/>
        <v>0</v>
      </c>
      <c r="HA74" s="81" t="str">
        <f t="shared" si="370"/>
        <v/>
      </c>
      <c r="HB74" s="127" t="str">
        <f t="shared" si="437"/>
        <v/>
      </c>
      <c r="HC74" s="15">
        <f t="shared" si="178"/>
        <v>0</v>
      </c>
      <c r="HD74" s="582">
        <f t="shared" si="468"/>
        <v>0</v>
      </c>
      <c r="HE74" s="580">
        <f t="shared" si="474"/>
        <v>0</v>
      </c>
      <c r="HF74" s="567">
        <f t="shared" si="469"/>
        <v>0</v>
      </c>
      <c r="HG74" s="16">
        <f t="shared" si="179"/>
        <v>0</v>
      </c>
      <c r="HH74" s="17" t="str">
        <f t="shared" si="372"/>
        <v/>
      </c>
      <c r="HI74" s="510" t="str">
        <f t="shared" si="373"/>
        <v/>
      </c>
      <c r="HJ74" s="517">
        <f t="shared" si="374"/>
        <v>0</v>
      </c>
      <c r="HK74" s="510" t="str">
        <f t="shared" si="180"/>
        <v/>
      </c>
      <c r="HL74" s="522" t="str">
        <f t="shared" si="375"/>
        <v/>
      </c>
      <c r="HM74" s="510" t="str">
        <f t="shared" si="181"/>
        <v/>
      </c>
      <c r="HN74" s="517">
        <f t="shared" si="182"/>
        <v>0</v>
      </c>
      <c r="HO74" s="510" t="str">
        <f t="shared" si="183"/>
        <v/>
      </c>
      <c r="HP74" s="522" t="str">
        <f t="shared" si="376"/>
        <v/>
      </c>
      <c r="HQ74" s="510" t="str">
        <f t="shared" si="184"/>
        <v/>
      </c>
      <c r="HR74" s="517">
        <f t="shared" si="185"/>
        <v>0</v>
      </c>
      <c r="HS74" s="510" t="str">
        <f t="shared" si="186"/>
        <v/>
      </c>
      <c r="HT74" s="522" t="str">
        <f t="shared" si="377"/>
        <v/>
      </c>
      <c r="HU74" s="510" t="str">
        <f t="shared" si="187"/>
        <v/>
      </c>
      <c r="HV74" s="517">
        <f t="shared" si="188"/>
        <v>0</v>
      </c>
      <c r="HW74" s="510" t="str">
        <f t="shared" si="189"/>
        <v/>
      </c>
      <c r="HX74" s="522" t="str">
        <f t="shared" si="378"/>
        <v/>
      </c>
      <c r="HY74" s="510" t="str">
        <f t="shared" si="190"/>
        <v/>
      </c>
      <c r="HZ74" s="517">
        <f t="shared" si="191"/>
        <v>0</v>
      </c>
      <c r="IA74" s="510" t="str">
        <f t="shared" si="192"/>
        <v/>
      </c>
      <c r="IB74" s="522" t="str">
        <f t="shared" si="379"/>
        <v/>
      </c>
      <c r="IC74" s="510" t="str">
        <f t="shared" si="193"/>
        <v/>
      </c>
      <c r="ID74" s="517">
        <f t="shared" si="194"/>
        <v>0</v>
      </c>
      <c r="IE74" s="510" t="str">
        <f t="shared" si="195"/>
        <v/>
      </c>
      <c r="IF74" s="522" t="str">
        <f t="shared" si="380"/>
        <v/>
      </c>
      <c r="IG74" s="510" t="str">
        <f t="shared" si="196"/>
        <v/>
      </c>
      <c r="IH74" s="517">
        <f t="shared" si="197"/>
        <v>0</v>
      </c>
      <c r="II74" s="510" t="str">
        <f t="shared" si="198"/>
        <v/>
      </c>
      <c r="IJ74" s="522" t="str">
        <f t="shared" si="381"/>
        <v/>
      </c>
      <c r="IK74" s="510" t="str">
        <f t="shared" si="199"/>
        <v/>
      </c>
      <c r="IL74" s="517">
        <f t="shared" si="200"/>
        <v>0</v>
      </c>
      <c r="IM74" s="510" t="str">
        <f t="shared" si="201"/>
        <v/>
      </c>
      <c r="IN74" s="522" t="str">
        <f t="shared" si="382"/>
        <v/>
      </c>
      <c r="IO74" s="510" t="str">
        <f t="shared" si="202"/>
        <v/>
      </c>
      <c r="IP74" s="517">
        <f t="shared" si="203"/>
        <v>0</v>
      </c>
      <c r="IQ74" s="510" t="str">
        <f t="shared" si="204"/>
        <v/>
      </c>
      <c r="IR74" s="522" t="str">
        <f t="shared" si="383"/>
        <v/>
      </c>
      <c r="IS74" s="510" t="str">
        <f t="shared" si="205"/>
        <v/>
      </c>
      <c r="IT74" s="517">
        <f t="shared" si="206"/>
        <v>0</v>
      </c>
      <c r="IU74" s="510" t="str">
        <f t="shared" si="207"/>
        <v/>
      </c>
      <c r="IV74" s="522" t="str">
        <f t="shared" si="384"/>
        <v/>
      </c>
      <c r="IW74" s="510" t="str">
        <f t="shared" si="208"/>
        <v/>
      </c>
      <c r="IX74" s="517">
        <f t="shared" si="209"/>
        <v>0</v>
      </c>
      <c r="IY74" s="510" t="str">
        <f t="shared" si="210"/>
        <v/>
      </c>
      <c r="IZ74" s="522" t="str">
        <f t="shared" si="385"/>
        <v/>
      </c>
      <c r="JA74" s="510" t="str">
        <f t="shared" si="211"/>
        <v/>
      </c>
      <c r="JB74" s="517">
        <f t="shared" si="212"/>
        <v>0</v>
      </c>
      <c r="JC74" s="510" t="str">
        <f t="shared" si="213"/>
        <v/>
      </c>
      <c r="JD74" s="522" t="str">
        <f t="shared" si="386"/>
        <v/>
      </c>
      <c r="JE74" s="510" t="str">
        <f t="shared" si="214"/>
        <v/>
      </c>
      <c r="JF74" s="517">
        <f t="shared" si="215"/>
        <v>0</v>
      </c>
      <c r="JG74" s="510" t="str">
        <f t="shared" si="216"/>
        <v/>
      </c>
      <c r="JH74" s="522" t="str">
        <f t="shared" si="387"/>
        <v/>
      </c>
      <c r="JI74" s="510" t="str">
        <f t="shared" si="217"/>
        <v/>
      </c>
      <c r="JJ74" s="517">
        <f t="shared" si="218"/>
        <v>0</v>
      </c>
      <c r="JK74" s="510" t="str">
        <f t="shared" si="219"/>
        <v/>
      </c>
      <c r="JL74" s="522" t="str">
        <f t="shared" si="388"/>
        <v/>
      </c>
      <c r="JM74" s="510" t="str">
        <f t="shared" si="220"/>
        <v/>
      </c>
      <c r="JN74" s="517">
        <f t="shared" si="221"/>
        <v>0</v>
      </c>
      <c r="JO74" s="510" t="str">
        <f t="shared" si="222"/>
        <v/>
      </c>
      <c r="JP74" s="522" t="str">
        <f t="shared" si="389"/>
        <v/>
      </c>
      <c r="JQ74" s="510" t="str">
        <f t="shared" si="223"/>
        <v/>
      </c>
      <c r="JR74" s="517">
        <f t="shared" si="224"/>
        <v>0</v>
      </c>
      <c r="JS74" s="510" t="str">
        <f t="shared" si="225"/>
        <v/>
      </c>
      <c r="JT74" s="522" t="str">
        <f t="shared" si="390"/>
        <v/>
      </c>
      <c r="JU74" s="510" t="str">
        <f t="shared" si="226"/>
        <v/>
      </c>
      <c r="JV74" s="517">
        <f t="shared" si="227"/>
        <v>0</v>
      </c>
      <c r="JW74" s="510" t="str">
        <f t="shared" si="228"/>
        <v/>
      </c>
      <c r="JX74" s="522" t="str">
        <f t="shared" si="391"/>
        <v/>
      </c>
      <c r="JY74" s="510" t="str">
        <f t="shared" si="229"/>
        <v/>
      </c>
      <c r="JZ74" s="517">
        <f t="shared" si="230"/>
        <v>0</v>
      </c>
      <c r="KA74" s="510" t="str">
        <f t="shared" si="231"/>
        <v/>
      </c>
      <c r="KB74" s="522" t="str">
        <f t="shared" si="392"/>
        <v/>
      </c>
      <c r="KC74" s="510" t="str">
        <f t="shared" si="232"/>
        <v/>
      </c>
      <c r="KD74" s="517">
        <f t="shared" si="233"/>
        <v>0</v>
      </c>
      <c r="KE74" s="510" t="str">
        <f t="shared" si="234"/>
        <v/>
      </c>
      <c r="KF74" s="522" t="str">
        <f t="shared" si="393"/>
        <v/>
      </c>
      <c r="KG74" s="510" t="str">
        <f t="shared" si="235"/>
        <v/>
      </c>
      <c r="KH74" s="517">
        <f t="shared" si="236"/>
        <v>0</v>
      </c>
      <c r="KI74" s="510" t="str">
        <f t="shared" si="237"/>
        <v/>
      </c>
      <c r="KJ74" s="522" t="str">
        <f t="shared" si="394"/>
        <v/>
      </c>
      <c r="KK74" s="510" t="str">
        <f t="shared" si="238"/>
        <v/>
      </c>
      <c r="KL74" s="517">
        <f t="shared" si="239"/>
        <v>0</v>
      </c>
      <c r="KM74" s="510" t="str">
        <f t="shared" si="240"/>
        <v/>
      </c>
      <c r="KN74" s="522" t="str">
        <f t="shared" si="395"/>
        <v/>
      </c>
      <c r="KO74" s="510" t="str">
        <f t="shared" si="241"/>
        <v/>
      </c>
      <c r="KP74" s="517">
        <f t="shared" si="242"/>
        <v>0</v>
      </c>
      <c r="KQ74" s="510" t="str">
        <f t="shared" si="243"/>
        <v/>
      </c>
      <c r="KR74" s="522" t="str">
        <f t="shared" si="396"/>
        <v/>
      </c>
      <c r="KS74" s="510" t="str">
        <f t="shared" si="244"/>
        <v/>
      </c>
      <c r="KT74" s="517">
        <f t="shared" si="245"/>
        <v>0</v>
      </c>
      <c r="KU74" s="510" t="str">
        <f t="shared" si="246"/>
        <v/>
      </c>
      <c r="KV74" s="522" t="str">
        <f t="shared" si="397"/>
        <v/>
      </c>
      <c r="KW74" s="510" t="str">
        <f t="shared" si="247"/>
        <v/>
      </c>
      <c r="KX74" s="517">
        <f t="shared" si="248"/>
        <v>0</v>
      </c>
      <c r="KY74" s="510" t="str">
        <f t="shared" si="249"/>
        <v/>
      </c>
      <c r="KZ74" s="522" t="str">
        <f t="shared" si="398"/>
        <v/>
      </c>
      <c r="LA74" s="510" t="str">
        <f t="shared" si="250"/>
        <v/>
      </c>
      <c r="LB74" s="517">
        <f t="shared" si="251"/>
        <v>0</v>
      </c>
      <c r="LC74" s="510" t="str">
        <f t="shared" si="252"/>
        <v/>
      </c>
      <c r="LD74" s="522" t="str">
        <f t="shared" si="399"/>
        <v/>
      </c>
      <c r="LE74" s="510" t="str">
        <f t="shared" si="253"/>
        <v/>
      </c>
      <c r="LF74" s="517">
        <f t="shared" si="254"/>
        <v>0</v>
      </c>
      <c r="LG74" s="510" t="str">
        <f t="shared" si="255"/>
        <v/>
      </c>
      <c r="LH74" s="522" t="str">
        <f t="shared" si="400"/>
        <v/>
      </c>
      <c r="LI74" s="510" t="str">
        <f t="shared" si="256"/>
        <v/>
      </c>
      <c r="LJ74" s="517">
        <f t="shared" si="257"/>
        <v>0</v>
      </c>
      <c r="LK74" s="510" t="str">
        <f t="shared" si="258"/>
        <v/>
      </c>
      <c r="LL74" s="522" t="str">
        <f t="shared" si="401"/>
        <v/>
      </c>
      <c r="LM74" s="510" t="str">
        <f t="shared" si="259"/>
        <v/>
      </c>
      <c r="LN74" s="517">
        <f t="shared" si="260"/>
        <v>0</v>
      </c>
      <c r="LO74" s="510" t="str">
        <f t="shared" si="261"/>
        <v/>
      </c>
      <c r="LP74" s="522" t="str">
        <f t="shared" si="402"/>
        <v/>
      </c>
      <c r="LQ74" s="510" t="str">
        <f t="shared" si="262"/>
        <v/>
      </c>
      <c r="LR74" s="517">
        <f t="shared" si="263"/>
        <v>0</v>
      </c>
      <c r="LS74" s="510" t="str">
        <f t="shared" si="264"/>
        <v/>
      </c>
      <c r="LT74" s="522" t="str">
        <f t="shared" si="403"/>
        <v/>
      </c>
      <c r="LU74" s="510" t="str">
        <f t="shared" si="265"/>
        <v/>
      </c>
      <c r="LV74" s="517">
        <f t="shared" si="266"/>
        <v>0</v>
      </c>
      <c r="LW74" s="510" t="str">
        <f t="shared" si="267"/>
        <v/>
      </c>
      <c r="LX74" s="522" t="str">
        <f t="shared" si="404"/>
        <v/>
      </c>
      <c r="LY74" s="510" t="str">
        <f t="shared" si="268"/>
        <v/>
      </c>
      <c r="LZ74" s="517">
        <f t="shared" si="269"/>
        <v>0</v>
      </c>
      <c r="MA74" s="510" t="str">
        <f t="shared" si="270"/>
        <v/>
      </c>
      <c r="MB74" s="522" t="str">
        <f t="shared" si="405"/>
        <v/>
      </c>
      <c r="MC74" s="510" t="str">
        <f t="shared" si="271"/>
        <v/>
      </c>
      <c r="MD74" s="517">
        <f t="shared" si="272"/>
        <v>0</v>
      </c>
      <c r="ME74" s="510" t="str">
        <f t="shared" si="273"/>
        <v/>
      </c>
      <c r="MF74" s="522" t="str">
        <f t="shared" si="406"/>
        <v/>
      </c>
      <c r="MG74" s="510" t="str">
        <f t="shared" si="274"/>
        <v/>
      </c>
      <c r="MH74" s="517">
        <f t="shared" si="275"/>
        <v>0</v>
      </c>
      <c r="MI74" s="510" t="str">
        <f t="shared" si="276"/>
        <v/>
      </c>
      <c r="MJ74" s="522" t="str">
        <f t="shared" si="407"/>
        <v/>
      </c>
      <c r="MK74" s="510" t="str">
        <f t="shared" si="277"/>
        <v/>
      </c>
      <c r="ML74" s="517">
        <f t="shared" si="278"/>
        <v>0</v>
      </c>
      <c r="MM74" s="510" t="str">
        <f t="shared" si="279"/>
        <v/>
      </c>
      <c r="MN74" s="522" t="str">
        <f t="shared" si="408"/>
        <v/>
      </c>
      <c r="MO74" s="510" t="str">
        <f t="shared" si="280"/>
        <v/>
      </c>
      <c r="MP74" s="517">
        <f t="shared" si="281"/>
        <v>0</v>
      </c>
      <c r="MQ74" s="510" t="str">
        <f t="shared" si="282"/>
        <v/>
      </c>
      <c r="MR74" s="522" t="str">
        <f t="shared" si="409"/>
        <v/>
      </c>
      <c r="MS74" s="510" t="str">
        <f t="shared" si="283"/>
        <v/>
      </c>
      <c r="MT74" s="517">
        <f t="shared" si="284"/>
        <v>0</v>
      </c>
      <c r="MU74" s="510" t="str">
        <f t="shared" si="285"/>
        <v/>
      </c>
      <c r="MV74" s="522" t="str">
        <f t="shared" si="410"/>
        <v/>
      </c>
      <c r="MW74" s="510" t="str">
        <f t="shared" si="286"/>
        <v/>
      </c>
      <c r="MX74" s="517">
        <f t="shared" si="287"/>
        <v>0</v>
      </c>
      <c r="MY74" s="510" t="str">
        <f t="shared" si="288"/>
        <v/>
      </c>
      <c r="MZ74" s="522" t="str">
        <f t="shared" si="411"/>
        <v/>
      </c>
      <c r="NA74" s="510" t="str">
        <f t="shared" si="289"/>
        <v/>
      </c>
      <c r="NB74" s="517">
        <f t="shared" si="290"/>
        <v>0</v>
      </c>
      <c r="NC74" s="510" t="str">
        <f t="shared" si="291"/>
        <v/>
      </c>
      <c r="ND74" s="522" t="str">
        <f t="shared" si="412"/>
        <v/>
      </c>
      <c r="NE74" s="510" t="str">
        <f t="shared" si="292"/>
        <v/>
      </c>
      <c r="NF74" s="517">
        <f t="shared" si="293"/>
        <v>0</v>
      </c>
      <c r="NG74" s="510" t="str">
        <f t="shared" si="294"/>
        <v/>
      </c>
      <c r="NH74" s="522" t="str">
        <f t="shared" si="413"/>
        <v/>
      </c>
      <c r="NI74" s="510" t="str">
        <f t="shared" si="295"/>
        <v/>
      </c>
      <c r="NJ74" s="517">
        <f t="shared" si="296"/>
        <v>0</v>
      </c>
      <c r="NK74" s="510" t="str">
        <f t="shared" si="297"/>
        <v/>
      </c>
      <c r="NL74" s="522" t="str">
        <f t="shared" si="414"/>
        <v/>
      </c>
      <c r="NM74" s="510" t="str">
        <f t="shared" si="298"/>
        <v/>
      </c>
      <c r="NN74" s="517">
        <f t="shared" si="299"/>
        <v>0</v>
      </c>
      <c r="NO74" s="510" t="str">
        <f t="shared" si="300"/>
        <v/>
      </c>
      <c r="NP74" s="522" t="str">
        <f t="shared" si="415"/>
        <v/>
      </c>
      <c r="NQ74" s="510" t="str">
        <f t="shared" si="301"/>
        <v/>
      </c>
      <c r="NR74" s="517">
        <f t="shared" si="302"/>
        <v>0</v>
      </c>
      <c r="NS74" s="510" t="str">
        <f t="shared" si="303"/>
        <v/>
      </c>
      <c r="NT74" s="522" t="str">
        <f t="shared" si="416"/>
        <v/>
      </c>
      <c r="NU74" s="510" t="str">
        <f t="shared" si="304"/>
        <v/>
      </c>
      <c r="NV74" s="517">
        <f t="shared" si="305"/>
        <v>0</v>
      </c>
      <c r="NW74" s="510" t="str">
        <f t="shared" si="306"/>
        <v/>
      </c>
      <c r="NX74" s="522" t="str">
        <f t="shared" si="417"/>
        <v/>
      </c>
      <c r="NY74" s="510" t="str">
        <f t="shared" si="307"/>
        <v/>
      </c>
      <c r="NZ74" s="517">
        <f t="shared" si="308"/>
        <v>0</v>
      </c>
      <c r="OA74" s="510" t="str">
        <f t="shared" si="309"/>
        <v/>
      </c>
      <c r="OB74" s="522" t="str">
        <f t="shared" si="418"/>
        <v/>
      </c>
      <c r="OC74" s="510" t="str">
        <f t="shared" si="310"/>
        <v/>
      </c>
      <c r="OD74" s="517">
        <f t="shared" si="311"/>
        <v>0</v>
      </c>
      <c r="OE74" s="510" t="str">
        <f t="shared" si="312"/>
        <v/>
      </c>
      <c r="OF74" s="522" t="str">
        <f t="shared" si="419"/>
        <v/>
      </c>
      <c r="OG74" s="510" t="str">
        <f t="shared" si="313"/>
        <v/>
      </c>
      <c r="OH74" s="517">
        <f t="shared" si="314"/>
        <v>0</v>
      </c>
      <c r="OI74" s="510" t="str">
        <f t="shared" si="315"/>
        <v/>
      </c>
      <c r="OJ74" s="522" t="str">
        <f t="shared" si="420"/>
        <v/>
      </c>
      <c r="OK74" s="510" t="str">
        <f t="shared" si="316"/>
        <v/>
      </c>
      <c r="OL74" s="517">
        <f t="shared" si="317"/>
        <v>0</v>
      </c>
      <c r="OM74" s="510" t="str">
        <f t="shared" si="318"/>
        <v/>
      </c>
      <c r="ON74" s="522" t="str">
        <f t="shared" si="421"/>
        <v/>
      </c>
      <c r="OO74" s="510" t="str">
        <f t="shared" si="319"/>
        <v/>
      </c>
      <c r="OP74" s="517">
        <f t="shared" si="320"/>
        <v>0</v>
      </c>
      <c r="OQ74" s="510" t="str">
        <f t="shared" si="321"/>
        <v/>
      </c>
      <c r="OR74" s="522" t="str">
        <f t="shared" si="422"/>
        <v/>
      </c>
      <c r="OS74" s="510" t="str">
        <f t="shared" si="322"/>
        <v/>
      </c>
      <c r="OT74" s="517">
        <f t="shared" si="323"/>
        <v>0</v>
      </c>
      <c r="OU74" s="510" t="str">
        <f t="shared" si="324"/>
        <v/>
      </c>
      <c r="OV74" s="522" t="str">
        <f t="shared" si="423"/>
        <v/>
      </c>
      <c r="OW74" s="510" t="str">
        <f t="shared" si="325"/>
        <v/>
      </c>
      <c r="OX74" s="517">
        <f t="shared" si="326"/>
        <v>0</v>
      </c>
      <c r="OY74" s="510" t="str">
        <f t="shared" si="327"/>
        <v/>
      </c>
      <c r="OZ74" s="522" t="str">
        <f t="shared" si="424"/>
        <v/>
      </c>
      <c r="PA74" s="510" t="str">
        <f t="shared" si="328"/>
        <v/>
      </c>
      <c r="PB74" s="517">
        <f t="shared" si="329"/>
        <v>0</v>
      </c>
      <c r="PC74" s="510" t="str">
        <f t="shared" si="330"/>
        <v/>
      </c>
      <c r="PD74" s="522" t="str">
        <f t="shared" si="425"/>
        <v/>
      </c>
      <c r="PE74" s="510" t="str">
        <f t="shared" si="331"/>
        <v/>
      </c>
      <c r="PF74" s="517">
        <f t="shared" si="332"/>
        <v>0</v>
      </c>
      <c r="PG74" s="510" t="str">
        <f t="shared" si="333"/>
        <v/>
      </c>
      <c r="PH74" s="522" t="str">
        <f t="shared" si="426"/>
        <v/>
      </c>
      <c r="PI74" s="510" t="str">
        <f t="shared" si="334"/>
        <v/>
      </c>
      <c r="PJ74" s="517">
        <f t="shared" si="335"/>
        <v>0</v>
      </c>
      <c r="PK74" s="510" t="str">
        <f t="shared" si="336"/>
        <v/>
      </c>
      <c r="PL74" s="522" t="str">
        <f t="shared" si="427"/>
        <v/>
      </c>
      <c r="PM74" s="510" t="str">
        <f t="shared" si="337"/>
        <v/>
      </c>
      <c r="PN74" s="517">
        <f t="shared" si="338"/>
        <v>0</v>
      </c>
      <c r="PO74" s="510" t="str">
        <f t="shared" si="339"/>
        <v/>
      </c>
      <c r="PP74" s="522" t="str">
        <f t="shared" si="428"/>
        <v/>
      </c>
      <c r="PQ74" s="510" t="str">
        <f t="shared" si="340"/>
        <v/>
      </c>
      <c r="PR74" s="517">
        <f t="shared" si="341"/>
        <v>0</v>
      </c>
      <c r="PS74" s="510" t="str">
        <f t="shared" si="342"/>
        <v/>
      </c>
      <c r="PT74" s="522" t="str">
        <f t="shared" si="429"/>
        <v/>
      </c>
      <c r="PU74" s="510" t="str">
        <f t="shared" si="343"/>
        <v/>
      </c>
      <c r="PV74" s="517">
        <f t="shared" si="344"/>
        <v>0</v>
      </c>
      <c r="PW74" s="510" t="str">
        <f t="shared" si="345"/>
        <v/>
      </c>
      <c r="PX74" s="522" t="str">
        <f t="shared" si="430"/>
        <v/>
      </c>
      <c r="PY74" s="510" t="str">
        <f t="shared" si="346"/>
        <v/>
      </c>
      <c r="PZ74" s="517">
        <f t="shared" si="347"/>
        <v>0</v>
      </c>
      <c r="QA74" s="510" t="str">
        <f t="shared" si="348"/>
        <v/>
      </c>
      <c r="QB74" s="522" t="str">
        <f t="shared" si="431"/>
        <v/>
      </c>
      <c r="QC74" s="510" t="str">
        <f t="shared" si="349"/>
        <v/>
      </c>
      <c r="QD74" s="517">
        <f t="shared" si="350"/>
        <v>0</v>
      </c>
      <c r="QE74" s="510" t="str">
        <f t="shared" si="351"/>
        <v/>
      </c>
      <c r="QF74" s="522" t="str">
        <f t="shared" si="432"/>
        <v/>
      </c>
      <c r="QG74" s="510" t="str">
        <f t="shared" si="352"/>
        <v/>
      </c>
      <c r="QH74" s="517">
        <f t="shared" si="353"/>
        <v>0</v>
      </c>
    </row>
    <row r="75" spans="1:450" s="3" customFormat="1" ht="18" customHeight="1" thickTop="1" thickBot="1" x14ac:dyDescent="0.35">
      <c r="A75" s="344" t="str">
        <f t="shared" si="538"/>
        <v/>
      </c>
      <c r="B75" s="237" t="str">
        <f t="shared" si="539"/>
        <v/>
      </c>
      <c r="C75" s="307">
        <f t="shared" si="527"/>
        <v>0</v>
      </c>
      <c r="D75" s="307">
        <f t="shared" si="528"/>
        <v>0</v>
      </c>
      <c r="E75" s="287" t="str">
        <f>IF(B75="","",SUM(B$27:B$46)+SUM(B$67:B75))</f>
        <v/>
      </c>
      <c r="F75" s="498"/>
      <c r="G75" s="498"/>
      <c r="H75" s="677"/>
      <c r="I75" s="678"/>
      <c r="J75" s="679"/>
      <c r="K75" s="680"/>
      <c r="L75" s="1052" t="str">
        <f>IF('Quadro 2'!G41="","",'Quadro 2'!G41)</f>
        <v/>
      </c>
      <c r="M75" s="1053" t="str">
        <f t="shared" si="540"/>
        <v/>
      </c>
      <c r="N75" s="1054" t="str">
        <f t="shared" si="529"/>
        <v/>
      </c>
      <c r="O75" s="1055"/>
      <c r="P75" s="1056" t="str">
        <f t="shared" si="541"/>
        <v/>
      </c>
      <c r="Q75" s="1057" t="str">
        <f t="shared" si="542"/>
        <v/>
      </c>
      <c r="R75" s="1058" t="str">
        <f t="shared" si="543"/>
        <v/>
      </c>
      <c r="S75" s="505" t="str">
        <f t="shared" si="544"/>
        <v/>
      </c>
      <c r="T75" s="75" t="str">
        <f t="shared" si="530"/>
        <v/>
      </c>
      <c r="U75" s="940"/>
      <c r="V75" s="217" t="str">
        <f t="shared" si="550"/>
        <v/>
      </c>
      <c r="W75" s="217" t="str">
        <f t="shared" si="545"/>
        <v/>
      </c>
      <c r="X75" s="217" t="str">
        <f t="shared" si="546"/>
        <v/>
      </c>
      <c r="Y75" s="506" t="str">
        <f>IF(OR(N75="",N75=0),"",IF(MAX(V75,W75,X75)&gt;'Quadro 1'!$G$23,'Quadro 1'!$G$23,IF(V75&lt;'Quadro 1'!$G$12,'Quadro 1'!$G$12,MIN(Z75,AA75))))</f>
        <v/>
      </c>
      <c r="Z75" s="507">
        <f>IF(MAX(V75,W75,X75)&lt;='Quadro 1'!$G$12,'Quadro 1'!$G$12,IF(MAX(V75,W75,X75)&lt;='Quadro 1'!$G$13,'Quadro 1'!$G$13,IF(MAX(V75,W75,X75)&lt;='Quadro 1'!$G$14,'Quadro 1'!$G$14,IF(MAX(V75,W75,X75)&lt;='Quadro 1'!$G$15,'Quadro 1'!$G$15,IF(MAX(V75,W75,X75)&lt;='Quadro 1'!$G$16,'Quadro 1'!$G$16,IF(MAX(V75,W75,X75)&lt;='Quadro 1'!$G$17,'Quadro 1'!$G$17,""))))))</f>
        <v>27.3</v>
      </c>
      <c r="AA75" s="508">
        <f>IF(MAX(V75,W75,X75)&lt;='Quadro 1'!$G$18,'Quadro 1'!$G$18,IF(MAX(V75,W75,X75)&lt;='Quadro 1'!$G$19,'Quadro 1'!$G$19,IF(MAX(V75,W75,X75)&lt;='Quadro 1'!$G$20,'Quadro 1'!$G$20,IF(MAX(V75,W75,X75)&lt;='Quadro 1'!$G$21,'Quadro 1'!$G$21,IF(MAX(V75,W75,X75)&lt;='Quadro 1'!$G$22,'Quadro 1'!$G$22,IF(MAX(V75,W75,X75)&lt;='Quadro 1'!$G$23,'Quadro 1'!$G$23,'Quadro 1'!$G$23))))))</f>
        <v>105.3</v>
      </c>
      <c r="AB75" s="509" t="str">
        <f>IF(Y75="","",LOOKUP(Y75,'Quadro 1'!$G$9:$G$23,'Quadro 1'!$H$9:$H$23))</f>
        <v/>
      </c>
      <c r="AC75" s="1170" t="str">
        <f>IF(Y75="","",LOOKUP(Y75,'Quadro 1'!$G$9:$G$23,'Quadro 1'!$D$9:$D$23))</f>
        <v/>
      </c>
      <c r="AD75" s="1171" t="str">
        <f>IF(Y75="","",LOOKUP(Y75,'Quadro 1'!$G$9:$G$23,'Quadro 1'!$E$9:$E$23))</f>
        <v/>
      </c>
      <c r="AE75" s="1059" t="str">
        <f t="shared" si="531"/>
        <v/>
      </c>
      <c r="AF75" s="1061" t="str">
        <f t="shared" si="532"/>
        <v/>
      </c>
      <c r="AG75" s="1062" t="str">
        <f t="shared" si="533"/>
        <v/>
      </c>
      <c r="AH75" s="1063" t="str">
        <f t="shared" si="547"/>
        <v/>
      </c>
      <c r="AI75" s="1063" t="str">
        <f t="shared" si="551"/>
        <v/>
      </c>
      <c r="AJ75" s="1055" t="str">
        <f t="shared" si="534"/>
        <v/>
      </c>
      <c r="AK75" s="1064" t="str">
        <f t="shared" si="548"/>
        <v/>
      </c>
      <c r="AL75" s="1190" t="str">
        <f t="shared" si="549"/>
        <v/>
      </c>
      <c r="AM75" s="1191"/>
      <c r="AN75" s="1065" t="str">
        <f t="shared" si="535"/>
        <v/>
      </c>
      <c r="AO75" s="1192" t="str">
        <f t="shared" si="536"/>
        <v/>
      </c>
      <c r="AP75" s="1192"/>
      <c r="AQ75" s="1193"/>
      <c r="AR75" s="901"/>
      <c r="AS75" s="2"/>
      <c r="AT75" s="601">
        <f t="shared" si="470"/>
        <v>0</v>
      </c>
      <c r="AU75" s="243" t="str">
        <f t="shared" si="356"/>
        <v/>
      </c>
      <c r="AV75" s="92" t="str">
        <f t="shared" si="475"/>
        <v/>
      </c>
      <c r="AW75" s="92" t="str">
        <f t="shared" si="476"/>
        <v/>
      </c>
      <c r="AX75" s="92" t="str">
        <f t="shared" si="477"/>
        <v/>
      </c>
      <c r="AY75" s="532" t="str">
        <f t="shared" si="478"/>
        <v/>
      </c>
      <c r="AZ75" s="532" t="str">
        <f t="shared" si="479"/>
        <v/>
      </c>
      <c r="BA75" s="510" t="str">
        <f t="shared" si="480"/>
        <v/>
      </c>
      <c r="BB75" s="88" t="str">
        <f t="shared" si="440"/>
        <v/>
      </c>
      <c r="BC75" s="1060" t="str">
        <f t="shared" si="537"/>
        <v/>
      </c>
      <c r="BD75" s="595" t="str">
        <f t="shared" si="441"/>
        <v/>
      </c>
      <c r="BE75" s="595" t="str">
        <f t="shared" si="442"/>
        <v/>
      </c>
      <c r="BF75" s="74" t="str">
        <f t="shared" si="443"/>
        <v/>
      </c>
      <c r="BG75" s="87" t="str">
        <f t="shared" si="433"/>
        <v/>
      </c>
      <c r="BH75" s="88" t="str">
        <f t="shared" si="481"/>
        <v/>
      </c>
      <c r="BI75" s="89">
        <f t="shared" si="482"/>
        <v>0</v>
      </c>
      <c r="BJ75" s="510" t="str">
        <f t="shared" si="357"/>
        <v/>
      </c>
      <c r="BK75" s="532">
        <f t="shared" si="483"/>
        <v>0</v>
      </c>
      <c r="BL75" s="91">
        <f t="shared" si="108"/>
        <v>0</v>
      </c>
      <c r="BM75" s="91" t="str">
        <f t="shared" si="31"/>
        <v/>
      </c>
      <c r="BN75" s="91" t="str">
        <f t="shared" si="32"/>
        <v/>
      </c>
      <c r="BO75" s="91" t="str">
        <f t="shared" si="33"/>
        <v/>
      </c>
      <c r="BP75" s="91" t="str">
        <f t="shared" si="34"/>
        <v/>
      </c>
      <c r="BQ75" s="91" t="str">
        <f t="shared" si="35"/>
        <v/>
      </c>
      <c r="BR75" s="91" t="str">
        <f t="shared" si="36"/>
        <v/>
      </c>
      <c r="BS75" s="91" t="str">
        <f t="shared" si="37"/>
        <v/>
      </c>
      <c r="BT75" s="91" t="str">
        <f t="shared" si="38"/>
        <v/>
      </c>
      <c r="BU75" s="91" t="str">
        <f t="shared" si="39"/>
        <v/>
      </c>
      <c r="BV75" s="91" t="str">
        <f t="shared" si="40"/>
        <v/>
      </c>
      <c r="BW75" s="91" t="str">
        <f t="shared" si="41"/>
        <v/>
      </c>
      <c r="BX75" s="91" t="str">
        <f t="shared" si="42"/>
        <v/>
      </c>
      <c r="BY75" s="91" t="str">
        <f t="shared" si="43"/>
        <v/>
      </c>
      <c r="BZ75" s="91" t="str">
        <f t="shared" si="44"/>
        <v/>
      </c>
      <c r="CA75" s="91" t="str">
        <f t="shared" si="45"/>
        <v/>
      </c>
      <c r="CB75" s="91" t="str">
        <f t="shared" si="46"/>
        <v/>
      </c>
      <c r="CC75" s="91" t="str">
        <f t="shared" si="47"/>
        <v/>
      </c>
      <c r="CD75" s="91" t="str">
        <f t="shared" si="48"/>
        <v/>
      </c>
      <c r="CE75" s="91" t="str">
        <f t="shared" si="49"/>
        <v/>
      </c>
      <c r="CF75" s="91" t="str">
        <f t="shared" si="484"/>
        <v/>
      </c>
      <c r="CG75" s="91" t="str">
        <f t="shared" si="109"/>
        <v/>
      </c>
      <c r="CH75" s="91" t="str">
        <f t="shared" si="110"/>
        <v/>
      </c>
      <c r="CI75" s="91" t="str">
        <f t="shared" si="111"/>
        <v/>
      </c>
      <c r="CJ75" s="91" t="str">
        <f t="shared" si="112"/>
        <v/>
      </c>
      <c r="CK75" s="91" t="str">
        <f t="shared" si="113"/>
        <v/>
      </c>
      <c r="CL75" s="91" t="str">
        <f t="shared" si="114"/>
        <v/>
      </c>
      <c r="CM75" s="91" t="str">
        <f t="shared" si="115"/>
        <v/>
      </c>
      <c r="CN75" s="91" t="str">
        <f t="shared" si="116"/>
        <v/>
      </c>
      <c r="CO75" s="91" t="str">
        <f t="shared" si="117"/>
        <v/>
      </c>
      <c r="CP75" s="91" t="str">
        <f t="shared" si="118"/>
        <v/>
      </c>
      <c r="CQ75" s="91" t="str">
        <f t="shared" si="119"/>
        <v/>
      </c>
      <c r="CR75" s="91" t="str">
        <f t="shared" si="120"/>
        <v/>
      </c>
      <c r="CS75" s="91" t="str">
        <f t="shared" si="121"/>
        <v/>
      </c>
      <c r="CT75" s="91" t="str">
        <f t="shared" si="122"/>
        <v/>
      </c>
      <c r="CU75" s="91" t="str">
        <f t="shared" si="123"/>
        <v/>
      </c>
      <c r="CV75" s="91" t="str">
        <f t="shared" si="124"/>
        <v/>
      </c>
      <c r="CW75" s="91" t="str">
        <f t="shared" si="125"/>
        <v/>
      </c>
      <c r="CX75" s="91" t="str">
        <f t="shared" si="126"/>
        <v/>
      </c>
      <c r="CY75" s="91" t="str">
        <f t="shared" si="127"/>
        <v/>
      </c>
      <c r="CZ75" s="91" t="str">
        <f t="shared" si="128"/>
        <v/>
      </c>
      <c r="DA75" s="91" t="str">
        <f t="shared" si="129"/>
        <v/>
      </c>
      <c r="DB75" s="91" t="str">
        <f t="shared" si="130"/>
        <v/>
      </c>
      <c r="DC75" s="91" t="str">
        <f t="shared" si="131"/>
        <v/>
      </c>
      <c r="DD75" s="91" t="str">
        <f t="shared" si="132"/>
        <v/>
      </c>
      <c r="DE75" s="91" t="str">
        <f t="shared" si="133"/>
        <v/>
      </c>
      <c r="DF75" s="91" t="str">
        <f t="shared" si="134"/>
        <v/>
      </c>
      <c r="DG75" s="91" t="str">
        <f t="shared" si="135"/>
        <v/>
      </c>
      <c r="DH75" s="91" t="str">
        <f t="shared" si="136"/>
        <v/>
      </c>
      <c r="DI75" s="91" t="str">
        <f t="shared" si="137"/>
        <v/>
      </c>
      <c r="DJ75" s="91" t="str">
        <f t="shared" si="138"/>
        <v/>
      </c>
      <c r="DK75" s="91" t="str">
        <f t="shared" si="139"/>
        <v/>
      </c>
      <c r="DL75" s="91" t="str">
        <f t="shared" si="140"/>
        <v/>
      </c>
      <c r="DM75" s="91" t="str">
        <f t="shared" si="141"/>
        <v/>
      </c>
      <c r="DN75" s="91" t="str">
        <f t="shared" si="142"/>
        <v/>
      </c>
      <c r="DO75" s="91" t="str">
        <f t="shared" si="143"/>
        <v/>
      </c>
      <c r="DP75" s="91" t="str">
        <f t="shared" si="144"/>
        <v/>
      </c>
      <c r="DQ75" s="91" t="str">
        <f t="shared" si="145"/>
        <v/>
      </c>
      <c r="DR75" s="91" t="str">
        <f t="shared" si="146"/>
        <v/>
      </c>
      <c r="DS75" s="91" t="str">
        <f t="shared" si="147"/>
        <v/>
      </c>
      <c r="DT75" s="91" t="str">
        <f t="shared" si="148"/>
        <v/>
      </c>
      <c r="DU75" s="236" t="str">
        <f t="shared" si="471"/>
        <v/>
      </c>
      <c r="DV75" s="660" t="str">
        <f t="shared" si="472"/>
        <v>0</v>
      </c>
      <c r="DW75" s="659">
        <f t="shared" si="151"/>
        <v>0</v>
      </c>
      <c r="DX75" s="663" t="str">
        <f t="shared" si="473"/>
        <v>NA</v>
      </c>
      <c r="DY75" s="236" t="str">
        <f t="shared" si="359"/>
        <v/>
      </c>
      <c r="DZ75" s="236" t="str">
        <f t="shared" si="360"/>
        <v/>
      </c>
      <c r="EA75" s="659" t="str">
        <f t="shared" si="467"/>
        <v/>
      </c>
      <c r="EB75" s="594">
        <v>49</v>
      </c>
      <c r="EC75" s="816" t="str">
        <f t="shared" si="361"/>
        <v/>
      </c>
      <c r="ED75" s="817" t="str">
        <f t="shared" si="362"/>
        <v/>
      </c>
      <c r="EE75" s="818" t="str">
        <f t="shared" si="153"/>
        <v/>
      </c>
      <c r="EF75" s="819" t="str">
        <f t="shared" si="485"/>
        <v/>
      </c>
      <c r="EG75" s="595" t="str">
        <f t="shared" si="154"/>
        <v/>
      </c>
      <c r="EH75" s="595" t="str">
        <f t="shared" si="155"/>
        <v/>
      </c>
      <c r="EI75" s="651" t="str">
        <f t="shared" si="363"/>
        <v/>
      </c>
      <c r="EJ75" s="528" t="str">
        <f t="shared" si="156"/>
        <v/>
      </c>
      <c r="EK75" s="236" t="str">
        <f t="shared" si="364"/>
        <v/>
      </c>
      <c r="EL75" s="528" t="str">
        <f t="shared" si="157"/>
        <v/>
      </c>
      <c r="EM75" s="771" t="str">
        <f t="shared" si="444"/>
        <v/>
      </c>
      <c r="EN75" s="90" t="str">
        <f t="shared" si="445"/>
        <v/>
      </c>
      <c r="EO75" s="90" t="str">
        <f t="shared" si="446"/>
        <v/>
      </c>
      <c r="EP75" s="90" t="str">
        <f t="shared" si="447"/>
        <v/>
      </c>
      <c r="EQ75" s="90" t="str">
        <f t="shared" si="448"/>
        <v/>
      </c>
      <c r="ER75" s="90" t="str">
        <f t="shared" si="449"/>
        <v/>
      </c>
      <c r="ES75" s="90" t="str">
        <f t="shared" si="450"/>
        <v/>
      </c>
      <c r="ET75" s="90" t="str">
        <f t="shared" si="451"/>
        <v/>
      </c>
      <c r="EU75" s="90" t="str">
        <f t="shared" si="452"/>
        <v/>
      </c>
      <c r="EV75" s="90" t="str">
        <f t="shared" si="453"/>
        <v/>
      </c>
      <c r="EW75" s="90" t="str">
        <f t="shared" si="454"/>
        <v/>
      </c>
      <c r="EX75" s="90" t="str">
        <f t="shared" si="455"/>
        <v/>
      </c>
      <c r="EY75" s="90" t="str">
        <f t="shared" si="456"/>
        <v/>
      </c>
      <c r="EZ75" s="90" t="str">
        <f t="shared" si="457"/>
        <v/>
      </c>
      <c r="FA75" s="90" t="str">
        <f t="shared" si="458"/>
        <v/>
      </c>
      <c r="FB75" s="90" t="str">
        <f t="shared" si="459"/>
        <v/>
      </c>
      <c r="FC75" s="90" t="str">
        <f t="shared" si="460"/>
        <v/>
      </c>
      <c r="FD75" s="90" t="str">
        <f t="shared" si="461"/>
        <v/>
      </c>
      <c r="FE75" s="90" t="str">
        <f t="shared" si="462"/>
        <v/>
      </c>
      <c r="FF75" s="90" t="str">
        <f t="shared" si="463"/>
        <v/>
      </c>
      <c r="FG75" s="90" t="str">
        <f t="shared" si="486"/>
        <v/>
      </c>
      <c r="FH75" s="90" t="str">
        <f t="shared" si="487"/>
        <v/>
      </c>
      <c r="FI75" s="90" t="str">
        <f t="shared" si="488"/>
        <v/>
      </c>
      <c r="FJ75" s="90" t="str">
        <f t="shared" si="489"/>
        <v/>
      </c>
      <c r="FK75" s="90" t="str">
        <f t="shared" si="490"/>
        <v/>
      </c>
      <c r="FL75" s="90" t="str">
        <f t="shared" si="491"/>
        <v/>
      </c>
      <c r="FM75" s="90" t="str">
        <f t="shared" si="492"/>
        <v/>
      </c>
      <c r="FN75" s="90" t="str">
        <f t="shared" si="493"/>
        <v/>
      </c>
      <c r="FO75" s="90" t="str">
        <f t="shared" si="494"/>
        <v/>
      </c>
      <c r="FP75" s="90" t="str">
        <f t="shared" si="495"/>
        <v/>
      </c>
      <c r="FQ75" s="90" t="str">
        <f t="shared" si="496"/>
        <v/>
      </c>
      <c r="FR75" s="90" t="str">
        <f t="shared" si="497"/>
        <v/>
      </c>
      <c r="FS75" s="90" t="str">
        <f t="shared" si="498"/>
        <v/>
      </c>
      <c r="FT75" s="90" t="str">
        <f t="shared" si="499"/>
        <v/>
      </c>
      <c r="FU75" s="90" t="str">
        <f t="shared" si="500"/>
        <v/>
      </c>
      <c r="FV75" s="90" t="str">
        <f t="shared" si="501"/>
        <v/>
      </c>
      <c r="FW75" s="90" t="str">
        <f t="shared" si="502"/>
        <v/>
      </c>
      <c r="FX75" s="90" t="str">
        <f t="shared" si="503"/>
        <v/>
      </c>
      <c r="FY75" s="90" t="str">
        <f t="shared" si="504"/>
        <v/>
      </c>
      <c r="FZ75" s="90" t="str">
        <f t="shared" si="505"/>
        <v/>
      </c>
      <c r="GA75" s="90" t="str">
        <f t="shared" si="506"/>
        <v/>
      </c>
      <c r="GB75" s="90" t="str">
        <f t="shared" si="507"/>
        <v/>
      </c>
      <c r="GC75" s="90" t="str">
        <f t="shared" si="508"/>
        <v/>
      </c>
      <c r="GD75" s="90" t="str">
        <f t="shared" si="509"/>
        <v/>
      </c>
      <c r="GE75" s="90" t="str">
        <f t="shared" si="510"/>
        <v/>
      </c>
      <c r="GF75" s="90" t="str">
        <f t="shared" si="511"/>
        <v/>
      </c>
      <c r="GG75" s="90" t="str">
        <f t="shared" si="512"/>
        <v/>
      </c>
      <c r="GH75" s="90" t="str">
        <f t="shared" si="513"/>
        <v/>
      </c>
      <c r="GI75" s="90" t="str">
        <f t="shared" si="514"/>
        <v/>
      </c>
      <c r="GJ75" s="90" t="str">
        <f t="shared" si="515"/>
        <v/>
      </c>
      <c r="GK75" s="90" t="str">
        <f t="shared" si="516"/>
        <v/>
      </c>
      <c r="GL75" s="90" t="str">
        <f t="shared" si="517"/>
        <v/>
      </c>
      <c r="GM75" s="90" t="str">
        <f t="shared" si="518"/>
        <v/>
      </c>
      <c r="GN75" s="90" t="str">
        <f t="shared" si="519"/>
        <v/>
      </c>
      <c r="GO75" s="90" t="str">
        <f t="shared" si="520"/>
        <v/>
      </c>
      <c r="GP75" s="90" t="str">
        <f t="shared" si="521"/>
        <v/>
      </c>
      <c r="GQ75" s="90" t="str">
        <f t="shared" si="522"/>
        <v/>
      </c>
      <c r="GR75" s="90" t="str">
        <f t="shared" si="523"/>
        <v/>
      </c>
      <c r="GS75" s="90" t="str">
        <f t="shared" si="524"/>
        <v/>
      </c>
      <c r="GT75" s="90" t="str">
        <f t="shared" si="525"/>
        <v/>
      </c>
      <c r="GU75" s="594">
        <v>49</v>
      </c>
      <c r="GV75" s="137" t="str">
        <f t="shared" si="435"/>
        <v/>
      </c>
      <c r="GW75" s="138" t="str">
        <f t="shared" si="436"/>
        <v/>
      </c>
      <c r="GX75" s="81" t="str">
        <f t="shared" si="438"/>
        <v/>
      </c>
      <c r="GY75" s="138" t="str">
        <f t="shared" si="439"/>
        <v/>
      </c>
      <c r="GZ75" s="15">
        <f t="shared" si="369"/>
        <v>0</v>
      </c>
      <c r="HA75" s="81" t="str">
        <f t="shared" si="370"/>
        <v/>
      </c>
      <c r="HB75" s="127" t="str">
        <f t="shared" si="437"/>
        <v/>
      </c>
      <c r="HC75" s="15">
        <f t="shared" si="178"/>
        <v>0</v>
      </c>
      <c r="HD75" s="582">
        <f t="shared" si="468"/>
        <v>0</v>
      </c>
      <c r="HE75" s="580">
        <f t="shared" si="474"/>
        <v>0</v>
      </c>
      <c r="HF75" s="567">
        <f t="shared" si="469"/>
        <v>0</v>
      </c>
      <c r="HG75" s="16">
        <f t="shared" si="179"/>
        <v>0</v>
      </c>
      <c r="HH75" s="17" t="str">
        <f t="shared" si="372"/>
        <v/>
      </c>
      <c r="HI75" s="510" t="str">
        <f t="shared" si="373"/>
        <v/>
      </c>
      <c r="HJ75" s="517">
        <f t="shared" si="374"/>
        <v>0</v>
      </c>
      <c r="HK75" s="510" t="str">
        <f t="shared" si="180"/>
        <v/>
      </c>
      <c r="HL75" s="522" t="str">
        <f t="shared" si="375"/>
        <v/>
      </c>
      <c r="HM75" s="510" t="str">
        <f t="shared" si="181"/>
        <v/>
      </c>
      <c r="HN75" s="517">
        <f t="shared" si="182"/>
        <v>0</v>
      </c>
      <c r="HO75" s="510" t="str">
        <f t="shared" si="183"/>
        <v/>
      </c>
      <c r="HP75" s="522" t="str">
        <f t="shared" si="376"/>
        <v/>
      </c>
      <c r="HQ75" s="510" t="str">
        <f t="shared" si="184"/>
        <v/>
      </c>
      <c r="HR75" s="517">
        <f t="shared" si="185"/>
        <v>0</v>
      </c>
      <c r="HS75" s="510" t="str">
        <f t="shared" si="186"/>
        <v/>
      </c>
      <c r="HT75" s="522" t="str">
        <f t="shared" si="377"/>
        <v/>
      </c>
      <c r="HU75" s="510" t="str">
        <f t="shared" si="187"/>
        <v/>
      </c>
      <c r="HV75" s="517">
        <f t="shared" si="188"/>
        <v>0</v>
      </c>
      <c r="HW75" s="510" t="str">
        <f t="shared" si="189"/>
        <v/>
      </c>
      <c r="HX75" s="522" t="str">
        <f t="shared" si="378"/>
        <v/>
      </c>
      <c r="HY75" s="510" t="str">
        <f t="shared" si="190"/>
        <v/>
      </c>
      <c r="HZ75" s="517">
        <f t="shared" si="191"/>
        <v>0</v>
      </c>
      <c r="IA75" s="510" t="str">
        <f t="shared" si="192"/>
        <v/>
      </c>
      <c r="IB75" s="522" t="str">
        <f t="shared" si="379"/>
        <v/>
      </c>
      <c r="IC75" s="510" t="str">
        <f t="shared" si="193"/>
        <v/>
      </c>
      <c r="ID75" s="517">
        <f t="shared" si="194"/>
        <v>0</v>
      </c>
      <c r="IE75" s="510" t="str">
        <f t="shared" si="195"/>
        <v/>
      </c>
      <c r="IF75" s="522" t="str">
        <f t="shared" si="380"/>
        <v/>
      </c>
      <c r="IG75" s="510" t="str">
        <f t="shared" si="196"/>
        <v/>
      </c>
      <c r="IH75" s="517">
        <f t="shared" si="197"/>
        <v>0</v>
      </c>
      <c r="II75" s="510" t="str">
        <f t="shared" si="198"/>
        <v/>
      </c>
      <c r="IJ75" s="522" t="str">
        <f t="shared" si="381"/>
        <v/>
      </c>
      <c r="IK75" s="510" t="str">
        <f t="shared" si="199"/>
        <v/>
      </c>
      <c r="IL75" s="517">
        <f t="shared" si="200"/>
        <v>0</v>
      </c>
      <c r="IM75" s="510" t="str">
        <f t="shared" si="201"/>
        <v/>
      </c>
      <c r="IN75" s="522" t="str">
        <f t="shared" si="382"/>
        <v/>
      </c>
      <c r="IO75" s="510" t="str">
        <f t="shared" si="202"/>
        <v/>
      </c>
      <c r="IP75" s="517">
        <f t="shared" si="203"/>
        <v>0</v>
      </c>
      <c r="IQ75" s="510" t="str">
        <f t="shared" si="204"/>
        <v/>
      </c>
      <c r="IR75" s="522" t="str">
        <f t="shared" si="383"/>
        <v/>
      </c>
      <c r="IS75" s="510" t="str">
        <f t="shared" si="205"/>
        <v/>
      </c>
      <c r="IT75" s="517">
        <f t="shared" si="206"/>
        <v>0</v>
      </c>
      <c r="IU75" s="510" t="str">
        <f t="shared" si="207"/>
        <v/>
      </c>
      <c r="IV75" s="522" t="str">
        <f t="shared" si="384"/>
        <v/>
      </c>
      <c r="IW75" s="510" t="str">
        <f t="shared" si="208"/>
        <v/>
      </c>
      <c r="IX75" s="517">
        <f t="shared" si="209"/>
        <v>0</v>
      </c>
      <c r="IY75" s="510" t="str">
        <f t="shared" si="210"/>
        <v/>
      </c>
      <c r="IZ75" s="522" t="str">
        <f t="shared" si="385"/>
        <v/>
      </c>
      <c r="JA75" s="510" t="str">
        <f t="shared" si="211"/>
        <v/>
      </c>
      <c r="JB75" s="517">
        <f t="shared" si="212"/>
        <v>0</v>
      </c>
      <c r="JC75" s="510" t="str">
        <f t="shared" si="213"/>
        <v/>
      </c>
      <c r="JD75" s="522" t="str">
        <f t="shared" si="386"/>
        <v/>
      </c>
      <c r="JE75" s="510" t="str">
        <f t="shared" si="214"/>
        <v/>
      </c>
      <c r="JF75" s="517">
        <f t="shared" si="215"/>
        <v>0</v>
      </c>
      <c r="JG75" s="510" t="str">
        <f t="shared" si="216"/>
        <v/>
      </c>
      <c r="JH75" s="522" t="str">
        <f t="shared" si="387"/>
        <v/>
      </c>
      <c r="JI75" s="510" t="str">
        <f t="shared" si="217"/>
        <v/>
      </c>
      <c r="JJ75" s="517">
        <f t="shared" si="218"/>
        <v>0</v>
      </c>
      <c r="JK75" s="510" t="str">
        <f t="shared" si="219"/>
        <v/>
      </c>
      <c r="JL75" s="522" t="str">
        <f t="shared" si="388"/>
        <v/>
      </c>
      <c r="JM75" s="510" t="str">
        <f t="shared" si="220"/>
        <v/>
      </c>
      <c r="JN75" s="517">
        <f t="shared" si="221"/>
        <v>0</v>
      </c>
      <c r="JO75" s="510" t="str">
        <f t="shared" si="222"/>
        <v/>
      </c>
      <c r="JP75" s="522" t="str">
        <f t="shared" si="389"/>
        <v/>
      </c>
      <c r="JQ75" s="510" t="str">
        <f t="shared" si="223"/>
        <v/>
      </c>
      <c r="JR75" s="517">
        <f t="shared" si="224"/>
        <v>0</v>
      </c>
      <c r="JS75" s="510" t="str">
        <f t="shared" si="225"/>
        <v/>
      </c>
      <c r="JT75" s="522" t="str">
        <f t="shared" si="390"/>
        <v/>
      </c>
      <c r="JU75" s="510" t="str">
        <f t="shared" si="226"/>
        <v/>
      </c>
      <c r="JV75" s="517">
        <f t="shared" si="227"/>
        <v>0</v>
      </c>
      <c r="JW75" s="510" t="str">
        <f t="shared" si="228"/>
        <v/>
      </c>
      <c r="JX75" s="522" t="str">
        <f t="shared" si="391"/>
        <v/>
      </c>
      <c r="JY75" s="510" t="str">
        <f t="shared" si="229"/>
        <v/>
      </c>
      <c r="JZ75" s="517">
        <f t="shared" si="230"/>
        <v>0</v>
      </c>
      <c r="KA75" s="510" t="str">
        <f t="shared" si="231"/>
        <v/>
      </c>
      <c r="KB75" s="522" t="str">
        <f t="shared" si="392"/>
        <v/>
      </c>
      <c r="KC75" s="510" t="str">
        <f t="shared" si="232"/>
        <v/>
      </c>
      <c r="KD75" s="517">
        <f t="shared" si="233"/>
        <v>0</v>
      </c>
      <c r="KE75" s="510" t="str">
        <f t="shared" si="234"/>
        <v/>
      </c>
      <c r="KF75" s="522" t="str">
        <f t="shared" si="393"/>
        <v/>
      </c>
      <c r="KG75" s="510" t="str">
        <f t="shared" si="235"/>
        <v/>
      </c>
      <c r="KH75" s="517">
        <f t="shared" si="236"/>
        <v>0</v>
      </c>
      <c r="KI75" s="510" t="str">
        <f t="shared" si="237"/>
        <v/>
      </c>
      <c r="KJ75" s="522" t="str">
        <f t="shared" si="394"/>
        <v/>
      </c>
      <c r="KK75" s="510" t="str">
        <f t="shared" si="238"/>
        <v/>
      </c>
      <c r="KL75" s="517">
        <f t="shared" si="239"/>
        <v>0</v>
      </c>
      <c r="KM75" s="510" t="str">
        <f t="shared" si="240"/>
        <v/>
      </c>
      <c r="KN75" s="522" t="str">
        <f t="shared" si="395"/>
        <v/>
      </c>
      <c r="KO75" s="510" t="str">
        <f t="shared" si="241"/>
        <v/>
      </c>
      <c r="KP75" s="517">
        <f t="shared" si="242"/>
        <v>0</v>
      </c>
      <c r="KQ75" s="510" t="str">
        <f t="shared" si="243"/>
        <v/>
      </c>
      <c r="KR75" s="522" t="str">
        <f t="shared" si="396"/>
        <v/>
      </c>
      <c r="KS75" s="510" t="str">
        <f t="shared" si="244"/>
        <v/>
      </c>
      <c r="KT75" s="517">
        <f t="shared" si="245"/>
        <v>0</v>
      </c>
      <c r="KU75" s="510" t="str">
        <f t="shared" si="246"/>
        <v/>
      </c>
      <c r="KV75" s="522" t="str">
        <f t="shared" si="397"/>
        <v/>
      </c>
      <c r="KW75" s="510" t="str">
        <f t="shared" si="247"/>
        <v/>
      </c>
      <c r="KX75" s="517">
        <f t="shared" si="248"/>
        <v>0</v>
      </c>
      <c r="KY75" s="510" t="str">
        <f t="shared" si="249"/>
        <v/>
      </c>
      <c r="KZ75" s="522" t="str">
        <f t="shared" si="398"/>
        <v/>
      </c>
      <c r="LA75" s="510" t="str">
        <f t="shared" si="250"/>
        <v/>
      </c>
      <c r="LB75" s="517">
        <f t="shared" si="251"/>
        <v>0</v>
      </c>
      <c r="LC75" s="510" t="str">
        <f t="shared" si="252"/>
        <v/>
      </c>
      <c r="LD75" s="522" t="str">
        <f t="shared" si="399"/>
        <v/>
      </c>
      <c r="LE75" s="510" t="str">
        <f t="shared" si="253"/>
        <v/>
      </c>
      <c r="LF75" s="517">
        <f t="shared" si="254"/>
        <v>0</v>
      </c>
      <c r="LG75" s="510" t="str">
        <f t="shared" si="255"/>
        <v/>
      </c>
      <c r="LH75" s="522" t="str">
        <f t="shared" si="400"/>
        <v/>
      </c>
      <c r="LI75" s="510" t="str">
        <f t="shared" si="256"/>
        <v/>
      </c>
      <c r="LJ75" s="517">
        <f t="shared" si="257"/>
        <v>0</v>
      </c>
      <c r="LK75" s="510" t="str">
        <f t="shared" si="258"/>
        <v/>
      </c>
      <c r="LL75" s="522" t="str">
        <f t="shared" si="401"/>
        <v/>
      </c>
      <c r="LM75" s="510" t="str">
        <f t="shared" si="259"/>
        <v/>
      </c>
      <c r="LN75" s="517">
        <f t="shared" si="260"/>
        <v>0</v>
      </c>
      <c r="LO75" s="510" t="str">
        <f t="shared" si="261"/>
        <v/>
      </c>
      <c r="LP75" s="522" t="str">
        <f t="shared" si="402"/>
        <v/>
      </c>
      <c r="LQ75" s="510" t="str">
        <f t="shared" si="262"/>
        <v/>
      </c>
      <c r="LR75" s="517">
        <f t="shared" si="263"/>
        <v>0</v>
      </c>
      <c r="LS75" s="510" t="str">
        <f t="shared" si="264"/>
        <v/>
      </c>
      <c r="LT75" s="522" t="str">
        <f t="shared" si="403"/>
        <v/>
      </c>
      <c r="LU75" s="510" t="str">
        <f t="shared" si="265"/>
        <v/>
      </c>
      <c r="LV75" s="517">
        <f t="shared" si="266"/>
        <v>0</v>
      </c>
      <c r="LW75" s="510" t="str">
        <f t="shared" si="267"/>
        <v/>
      </c>
      <c r="LX75" s="522" t="str">
        <f t="shared" si="404"/>
        <v/>
      </c>
      <c r="LY75" s="510" t="str">
        <f t="shared" si="268"/>
        <v/>
      </c>
      <c r="LZ75" s="517">
        <f t="shared" si="269"/>
        <v>0</v>
      </c>
      <c r="MA75" s="510" t="str">
        <f t="shared" si="270"/>
        <v/>
      </c>
      <c r="MB75" s="522" t="str">
        <f t="shared" si="405"/>
        <v/>
      </c>
      <c r="MC75" s="510" t="str">
        <f t="shared" si="271"/>
        <v/>
      </c>
      <c r="MD75" s="517">
        <f t="shared" si="272"/>
        <v>0</v>
      </c>
      <c r="ME75" s="510" t="str">
        <f t="shared" si="273"/>
        <v/>
      </c>
      <c r="MF75" s="522" t="str">
        <f t="shared" si="406"/>
        <v/>
      </c>
      <c r="MG75" s="510" t="str">
        <f t="shared" si="274"/>
        <v/>
      </c>
      <c r="MH75" s="517">
        <f t="shared" si="275"/>
        <v>0</v>
      </c>
      <c r="MI75" s="510" t="str">
        <f t="shared" si="276"/>
        <v/>
      </c>
      <c r="MJ75" s="522" t="str">
        <f t="shared" si="407"/>
        <v/>
      </c>
      <c r="MK75" s="510" t="str">
        <f t="shared" si="277"/>
        <v/>
      </c>
      <c r="ML75" s="517">
        <f t="shared" si="278"/>
        <v>0</v>
      </c>
      <c r="MM75" s="510" t="str">
        <f t="shared" si="279"/>
        <v/>
      </c>
      <c r="MN75" s="522" t="str">
        <f t="shared" si="408"/>
        <v/>
      </c>
      <c r="MO75" s="510" t="str">
        <f t="shared" si="280"/>
        <v/>
      </c>
      <c r="MP75" s="517">
        <f t="shared" si="281"/>
        <v>0</v>
      </c>
      <c r="MQ75" s="510" t="str">
        <f t="shared" si="282"/>
        <v/>
      </c>
      <c r="MR75" s="522" t="str">
        <f t="shared" si="409"/>
        <v/>
      </c>
      <c r="MS75" s="510" t="str">
        <f t="shared" si="283"/>
        <v/>
      </c>
      <c r="MT75" s="517">
        <f t="shared" si="284"/>
        <v>0</v>
      </c>
      <c r="MU75" s="510" t="str">
        <f t="shared" si="285"/>
        <v/>
      </c>
      <c r="MV75" s="522" t="str">
        <f t="shared" si="410"/>
        <v/>
      </c>
      <c r="MW75" s="510" t="str">
        <f t="shared" si="286"/>
        <v/>
      </c>
      <c r="MX75" s="517">
        <f t="shared" si="287"/>
        <v>0</v>
      </c>
      <c r="MY75" s="510" t="str">
        <f t="shared" si="288"/>
        <v/>
      </c>
      <c r="MZ75" s="522" t="str">
        <f t="shared" si="411"/>
        <v/>
      </c>
      <c r="NA75" s="510" t="str">
        <f t="shared" si="289"/>
        <v/>
      </c>
      <c r="NB75" s="517">
        <f t="shared" si="290"/>
        <v>0</v>
      </c>
      <c r="NC75" s="510" t="str">
        <f t="shared" si="291"/>
        <v/>
      </c>
      <c r="ND75" s="522" t="str">
        <f t="shared" si="412"/>
        <v/>
      </c>
      <c r="NE75" s="510" t="str">
        <f t="shared" si="292"/>
        <v/>
      </c>
      <c r="NF75" s="517">
        <f t="shared" si="293"/>
        <v>0</v>
      </c>
      <c r="NG75" s="510" t="str">
        <f t="shared" si="294"/>
        <v/>
      </c>
      <c r="NH75" s="522" t="str">
        <f t="shared" si="413"/>
        <v/>
      </c>
      <c r="NI75" s="510" t="str">
        <f t="shared" si="295"/>
        <v/>
      </c>
      <c r="NJ75" s="517">
        <f t="shared" si="296"/>
        <v>0</v>
      </c>
      <c r="NK75" s="510" t="str">
        <f t="shared" si="297"/>
        <v/>
      </c>
      <c r="NL75" s="522" t="str">
        <f t="shared" si="414"/>
        <v/>
      </c>
      <c r="NM75" s="510" t="str">
        <f t="shared" si="298"/>
        <v/>
      </c>
      <c r="NN75" s="517">
        <f t="shared" si="299"/>
        <v>0</v>
      </c>
      <c r="NO75" s="510" t="str">
        <f t="shared" si="300"/>
        <v/>
      </c>
      <c r="NP75" s="522" t="str">
        <f t="shared" si="415"/>
        <v/>
      </c>
      <c r="NQ75" s="510" t="str">
        <f t="shared" si="301"/>
        <v/>
      </c>
      <c r="NR75" s="517">
        <f t="shared" si="302"/>
        <v>0</v>
      </c>
      <c r="NS75" s="510" t="str">
        <f t="shared" si="303"/>
        <v/>
      </c>
      <c r="NT75" s="522" t="str">
        <f t="shared" si="416"/>
        <v/>
      </c>
      <c r="NU75" s="510" t="str">
        <f t="shared" si="304"/>
        <v/>
      </c>
      <c r="NV75" s="517">
        <f t="shared" si="305"/>
        <v>0</v>
      </c>
      <c r="NW75" s="510" t="str">
        <f t="shared" si="306"/>
        <v/>
      </c>
      <c r="NX75" s="522" t="str">
        <f t="shared" si="417"/>
        <v/>
      </c>
      <c r="NY75" s="510" t="str">
        <f t="shared" si="307"/>
        <v/>
      </c>
      <c r="NZ75" s="517">
        <f t="shared" si="308"/>
        <v>0</v>
      </c>
      <c r="OA75" s="510" t="str">
        <f t="shared" si="309"/>
        <v/>
      </c>
      <c r="OB75" s="522" t="str">
        <f t="shared" si="418"/>
        <v/>
      </c>
      <c r="OC75" s="510" t="str">
        <f t="shared" si="310"/>
        <v/>
      </c>
      <c r="OD75" s="517">
        <f t="shared" si="311"/>
        <v>0</v>
      </c>
      <c r="OE75" s="510" t="str">
        <f t="shared" si="312"/>
        <v/>
      </c>
      <c r="OF75" s="522" t="str">
        <f t="shared" si="419"/>
        <v/>
      </c>
      <c r="OG75" s="510" t="str">
        <f t="shared" si="313"/>
        <v/>
      </c>
      <c r="OH75" s="517">
        <f t="shared" si="314"/>
        <v>0</v>
      </c>
      <c r="OI75" s="510" t="str">
        <f t="shared" si="315"/>
        <v/>
      </c>
      <c r="OJ75" s="522" t="str">
        <f t="shared" si="420"/>
        <v/>
      </c>
      <c r="OK75" s="510" t="str">
        <f t="shared" si="316"/>
        <v/>
      </c>
      <c r="OL75" s="517">
        <f t="shared" si="317"/>
        <v>0</v>
      </c>
      <c r="OM75" s="510" t="str">
        <f t="shared" si="318"/>
        <v/>
      </c>
      <c r="ON75" s="522" t="str">
        <f t="shared" si="421"/>
        <v/>
      </c>
      <c r="OO75" s="510" t="str">
        <f t="shared" si="319"/>
        <v/>
      </c>
      <c r="OP75" s="517">
        <f t="shared" si="320"/>
        <v>0</v>
      </c>
      <c r="OQ75" s="510" t="str">
        <f t="shared" si="321"/>
        <v/>
      </c>
      <c r="OR75" s="522" t="str">
        <f t="shared" si="422"/>
        <v/>
      </c>
      <c r="OS75" s="510" t="str">
        <f t="shared" si="322"/>
        <v/>
      </c>
      <c r="OT75" s="517">
        <f t="shared" si="323"/>
        <v>0</v>
      </c>
      <c r="OU75" s="510" t="str">
        <f t="shared" si="324"/>
        <v/>
      </c>
      <c r="OV75" s="522" t="str">
        <f t="shared" si="423"/>
        <v/>
      </c>
      <c r="OW75" s="510" t="str">
        <f t="shared" si="325"/>
        <v/>
      </c>
      <c r="OX75" s="517">
        <f t="shared" si="326"/>
        <v>0</v>
      </c>
      <c r="OY75" s="510" t="str">
        <f t="shared" si="327"/>
        <v/>
      </c>
      <c r="OZ75" s="522" t="str">
        <f t="shared" si="424"/>
        <v/>
      </c>
      <c r="PA75" s="510" t="str">
        <f t="shared" si="328"/>
        <v/>
      </c>
      <c r="PB75" s="517">
        <f t="shared" si="329"/>
        <v>0</v>
      </c>
      <c r="PC75" s="510" t="str">
        <f t="shared" si="330"/>
        <v/>
      </c>
      <c r="PD75" s="522" t="str">
        <f t="shared" si="425"/>
        <v/>
      </c>
      <c r="PE75" s="510" t="str">
        <f t="shared" si="331"/>
        <v/>
      </c>
      <c r="PF75" s="517">
        <f t="shared" si="332"/>
        <v>0</v>
      </c>
      <c r="PG75" s="510" t="str">
        <f t="shared" si="333"/>
        <v/>
      </c>
      <c r="PH75" s="522" t="str">
        <f t="shared" si="426"/>
        <v/>
      </c>
      <c r="PI75" s="510" t="str">
        <f t="shared" si="334"/>
        <v/>
      </c>
      <c r="PJ75" s="517">
        <f t="shared" si="335"/>
        <v>0</v>
      </c>
      <c r="PK75" s="510" t="str">
        <f t="shared" si="336"/>
        <v/>
      </c>
      <c r="PL75" s="522" t="str">
        <f t="shared" si="427"/>
        <v/>
      </c>
      <c r="PM75" s="510" t="str">
        <f t="shared" si="337"/>
        <v/>
      </c>
      <c r="PN75" s="517">
        <f t="shared" si="338"/>
        <v>0</v>
      </c>
      <c r="PO75" s="510" t="str">
        <f t="shared" si="339"/>
        <v/>
      </c>
      <c r="PP75" s="522" t="str">
        <f t="shared" si="428"/>
        <v/>
      </c>
      <c r="PQ75" s="510" t="str">
        <f t="shared" si="340"/>
        <v/>
      </c>
      <c r="PR75" s="517">
        <f t="shared" si="341"/>
        <v>0</v>
      </c>
      <c r="PS75" s="510" t="str">
        <f t="shared" si="342"/>
        <v/>
      </c>
      <c r="PT75" s="522" t="str">
        <f t="shared" si="429"/>
        <v/>
      </c>
      <c r="PU75" s="510" t="str">
        <f t="shared" si="343"/>
        <v/>
      </c>
      <c r="PV75" s="517">
        <f t="shared" si="344"/>
        <v>0</v>
      </c>
      <c r="PW75" s="510" t="str">
        <f t="shared" si="345"/>
        <v/>
      </c>
      <c r="PX75" s="522" t="str">
        <f t="shared" si="430"/>
        <v/>
      </c>
      <c r="PY75" s="510" t="str">
        <f t="shared" si="346"/>
        <v/>
      </c>
      <c r="PZ75" s="517">
        <f t="shared" si="347"/>
        <v>0</v>
      </c>
      <c r="QA75" s="510" t="str">
        <f t="shared" si="348"/>
        <v/>
      </c>
      <c r="QB75" s="522" t="str">
        <f t="shared" si="431"/>
        <v/>
      </c>
      <c r="QC75" s="510" t="str">
        <f t="shared" si="349"/>
        <v/>
      </c>
      <c r="QD75" s="517">
        <f t="shared" si="350"/>
        <v>0</v>
      </c>
      <c r="QE75" s="510" t="str">
        <f t="shared" si="351"/>
        <v/>
      </c>
      <c r="QF75" s="522" t="str">
        <f t="shared" si="432"/>
        <v/>
      </c>
      <c r="QG75" s="510" t="str">
        <f t="shared" si="352"/>
        <v/>
      </c>
      <c r="QH75" s="517">
        <f t="shared" si="353"/>
        <v>0</v>
      </c>
    </row>
    <row r="76" spans="1:450" s="3" customFormat="1" ht="18" customHeight="1" thickTop="1" thickBot="1" x14ac:dyDescent="0.35">
      <c r="A76" s="344" t="str">
        <f t="shared" si="538"/>
        <v/>
      </c>
      <c r="B76" s="237" t="str">
        <f t="shared" si="539"/>
        <v/>
      </c>
      <c r="C76" s="307">
        <f t="shared" si="527"/>
        <v>0</v>
      </c>
      <c r="D76" s="307">
        <f t="shared" si="528"/>
        <v>0</v>
      </c>
      <c r="E76" s="287" t="str">
        <f>IF(B76="","",SUM(B$27:B$46)+SUM(B$67:B76))</f>
        <v/>
      </c>
      <c r="F76" s="498"/>
      <c r="G76" s="498"/>
      <c r="H76" s="677"/>
      <c r="I76" s="678"/>
      <c r="J76" s="679"/>
      <c r="K76" s="680"/>
      <c r="L76" s="1052" t="str">
        <f>IF('Quadro 2'!G42="","",'Quadro 2'!G42)</f>
        <v/>
      </c>
      <c r="M76" s="1053" t="str">
        <f t="shared" si="540"/>
        <v/>
      </c>
      <c r="N76" s="1054" t="str">
        <f t="shared" si="529"/>
        <v/>
      </c>
      <c r="O76" s="1055"/>
      <c r="P76" s="1056" t="str">
        <f t="shared" si="541"/>
        <v/>
      </c>
      <c r="Q76" s="1057" t="str">
        <f t="shared" si="542"/>
        <v/>
      </c>
      <c r="R76" s="1058" t="str">
        <f t="shared" si="543"/>
        <v/>
      </c>
      <c r="S76" s="505" t="str">
        <f t="shared" si="544"/>
        <v/>
      </c>
      <c r="T76" s="75" t="str">
        <f t="shared" si="530"/>
        <v/>
      </c>
      <c r="U76" s="940"/>
      <c r="V76" s="217" t="str">
        <f t="shared" si="550"/>
        <v/>
      </c>
      <c r="W76" s="217" t="str">
        <f t="shared" si="545"/>
        <v/>
      </c>
      <c r="X76" s="217" t="str">
        <f t="shared" si="546"/>
        <v/>
      </c>
      <c r="Y76" s="506" t="str">
        <f>IF(OR(N76="",N76=0),"",IF(MAX(V76,W76,X76)&gt;'Quadro 1'!$G$23,'Quadro 1'!$G$23,IF(V76&lt;'Quadro 1'!$G$12,'Quadro 1'!$G$12,MIN(Z76,AA76))))</f>
        <v/>
      </c>
      <c r="Z76" s="507">
        <f>IF(MAX(V76,W76,X76)&lt;='Quadro 1'!$G$12,'Quadro 1'!$G$12,IF(MAX(V76,W76,X76)&lt;='Quadro 1'!$G$13,'Quadro 1'!$G$13,IF(MAX(V76,W76,X76)&lt;='Quadro 1'!$G$14,'Quadro 1'!$G$14,IF(MAX(V76,W76,X76)&lt;='Quadro 1'!$G$15,'Quadro 1'!$G$15,IF(MAX(V76,W76,X76)&lt;='Quadro 1'!$G$16,'Quadro 1'!$G$16,IF(MAX(V76,W76,X76)&lt;='Quadro 1'!$G$17,'Quadro 1'!$G$17,""))))))</f>
        <v>27.3</v>
      </c>
      <c r="AA76" s="508">
        <f>IF(MAX(V76,W76,X76)&lt;='Quadro 1'!$G$18,'Quadro 1'!$G$18,IF(MAX(V76,W76,X76)&lt;='Quadro 1'!$G$19,'Quadro 1'!$G$19,IF(MAX(V76,W76,X76)&lt;='Quadro 1'!$G$20,'Quadro 1'!$G$20,IF(MAX(V76,W76,X76)&lt;='Quadro 1'!$G$21,'Quadro 1'!$G$21,IF(MAX(V76,W76,X76)&lt;='Quadro 1'!$G$22,'Quadro 1'!$G$22,IF(MAX(V76,W76,X76)&lt;='Quadro 1'!$G$23,'Quadro 1'!$G$23,'Quadro 1'!$G$23))))))</f>
        <v>105.3</v>
      </c>
      <c r="AB76" s="509" t="str">
        <f>IF(Y76="","",LOOKUP(Y76,'Quadro 1'!$G$9:$G$23,'Quadro 1'!$H$9:$H$23))</f>
        <v/>
      </c>
      <c r="AC76" s="1170" t="str">
        <f>IF(Y76="","",LOOKUP(Y76,'Quadro 1'!$G$9:$G$23,'Quadro 1'!$D$9:$D$23))</f>
        <v/>
      </c>
      <c r="AD76" s="1171" t="str">
        <f>IF(Y76="","",LOOKUP(Y76,'Quadro 1'!$G$9:$G$23,'Quadro 1'!$E$9:$E$23))</f>
        <v/>
      </c>
      <c r="AE76" s="1059" t="str">
        <f t="shared" si="531"/>
        <v/>
      </c>
      <c r="AF76" s="1061" t="str">
        <f t="shared" si="532"/>
        <v/>
      </c>
      <c r="AG76" s="1062" t="str">
        <f t="shared" si="533"/>
        <v/>
      </c>
      <c r="AH76" s="1063" t="str">
        <f t="shared" si="547"/>
        <v/>
      </c>
      <c r="AI76" s="1063" t="str">
        <f t="shared" si="551"/>
        <v/>
      </c>
      <c r="AJ76" s="1055" t="str">
        <f t="shared" si="534"/>
        <v/>
      </c>
      <c r="AK76" s="1064" t="str">
        <f t="shared" si="548"/>
        <v/>
      </c>
      <c r="AL76" s="1190" t="str">
        <f t="shared" si="549"/>
        <v/>
      </c>
      <c r="AM76" s="1191"/>
      <c r="AN76" s="1065" t="str">
        <f t="shared" si="535"/>
        <v/>
      </c>
      <c r="AO76" s="1192" t="str">
        <f t="shared" si="536"/>
        <v/>
      </c>
      <c r="AP76" s="1192"/>
      <c r="AQ76" s="1193"/>
      <c r="AR76" s="901"/>
      <c r="AS76" s="2"/>
      <c r="AT76" s="601">
        <f t="shared" si="470"/>
        <v>0</v>
      </c>
      <c r="AU76" s="243" t="str">
        <f t="shared" si="356"/>
        <v/>
      </c>
      <c r="AV76" s="92" t="str">
        <f t="shared" si="475"/>
        <v/>
      </c>
      <c r="AW76" s="92" t="str">
        <f t="shared" si="476"/>
        <v/>
      </c>
      <c r="AX76" s="92" t="str">
        <f t="shared" si="477"/>
        <v/>
      </c>
      <c r="AY76" s="532" t="str">
        <f t="shared" si="478"/>
        <v/>
      </c>
      <c r="AZ76" s="532" t="str">
        <f t="shared" si="479"/>
        <v/>
      </c>
      <c r="BA76" s="510" t="str">
        <f t="shared" si="480"/>
        <v/>
      </c>
      <c r="BB76" s="88" t="str">
        <f t="shared" si="440"/>
        <v/>
      </c>
      <c r="BC76" s="1060" t="str">
        <f t="shared" si="537"/>
        <v/>
      </c>
      <c r="BD76" s="595" t="str">
        <f t="shared" si="441"/>
        <v/>
      </c>
      <c r="BE76" s="595" t="str">
        <f t="shared" si="442"/>
        <v/>
      </c>
      <c r="BF76" s="74" t="str">
        <f t="shared" si="443"/>
        <v/>
      </c>
      <c r="BG76" s="87" t="str">
        <f t="shared" si="433"/>
        <v/>
      </c>
      <c r="BH76" s="88" t="str">
        <f t="shared" si="481"/>
        <v/>
      </c>
      <c r="BI76" s="89">
        <f t="shared" si="482"/>
        <v>0</v>
      </c>
      <c r="BJ76" s="510" t="str">
        <f t="shared" si="357"/>
        <v/>
      </c>
      <c r="BK76" s="532">
        <f t="shared" si="483"/>
        <v>0</v>
      </c>
      <c r="BL76" s="91">
        <f t="shared" si="108"/>
        <v>0</v>
      </c>
      <c r="BM76" s="91" t="str">
        <f t="shared" si="31"/>
        <v/>
      </c>
      <c r="BN76" s="91" t="str">
        <f t="shared" si="32"/>
        <v/>
      </c>
      <c r="BO76" s="91" t="str">
        <f t="shared" si="33"/>
        <v/>
      </c>
      <c r="BP76" s="91" t="str">
        <f t="shared" si="34"/>
        <v/>
      </c>
      <c r="BQ76" s="91" t="str">
        <f t="shared" si="35"/>
        <v/>
      </c>
      <c r="BR76" s="91" t="str">
        <f t="shared" si="36"/>
        <v/>
      </c>
      <c r="BS76" s="91" t="str">
        <f t="shared" si="37"/>
        <v/>
      </c>
      <c r="BT76" s="91" t="str">
        <f t="shared" si="38"/>
        <v/>
      </c>
      <c r="BU76" s="91" t="str">
        <f t="shared" si="39"/>
        <v/>
      </c>
      <c r="BV76" s="91" t="str">
        <f t="shared" si="40"/>
        <v/>
      </c>
      <c r="BW76" s="91" t="str">
        <f t="shared" si="41"/>
        <v/>
      </c>
      <c r="BX76" s="91" t="str">
        <f t="shared" si="42"/>
        <v/>
      </c>
      <c r="BY76" s="91" t="str">
        <f t="shared" si="43"/>
        <v/>
      </c>
      <c r="BZ76" s="91" t="str">
        <f t="shared" si="44"/>
        <v/>
      </c>
      <c r="CA76" s="91" t="str">
        <f t="shared" si="45"/>
        <v/>
      </c>
      <c r="CB76" s="91" t="str">
        <f t="shared" si="46"/>
        <v/>
      </c>
      <c r="CC76" s="91" t="str">
        <f t="shared" si="47"/>
        <v/>
      </c>
      <c r="CD76" s="91" t="str">
        <f t="shared" si="48"/>
        <v/>
      </c>
      <c r="CE76" s="91" t="str">
        <f t="shared" si="49"/>
        <v/>
      </c>
      <c r="CF76" s="91" t="str">
        <f t="shared" si="484"/>
        <v/>
      </c>
      <c r="CG76" s="91" t="str">
        <f t="shared" si="109"/>
        <v/>
      </c>
      <c r="CH76" s="91" t="str">
        <f t="shared" si="110"/>
        <v/>
      </c>
      <c r="CI76" s="91" t="str">
        <f t="shared" si="111"/>
        <v/>
      </c>
      <c r="CJ76" s="91" t="str">
        <f t="shared" si="112"/>
        <v/>
      </c>
      <c r="CK76" s="91" t="str">
        <f t="shared" si="113"/>
        <v/>
      </c>
      <c r="CL76" s="91" t="str">
        <f t="shared" si="114"/>
        <v/>
      </c>
      <c r="CM76" s="91" t="str">
        <f t="shared" si="115"/>
        <v/>
      </c>
      <c r="CN76" s="91" t="str">
        <f t="shared" si="116"/>
        <v/>
      </c>
      <c r="CO76" s="91" t="str">
        <f t="shared" si="117"/>
        <v/>
      </c>
      <c r="CP76" s="91" t="str">
        <f t="shared" si="118"/>
        <v/>
      </c>
      <c r="CQ76" s="91" t="str">
        <f t="shared" si="119"/>
        <v/>
      </c>
      <c r="CR76" s="91" t="str">
        <f t="shared" si="120"/>
        <v/>
      </c>
      <c r="CS76" s="91" t="str">
        <f t="shared" si="121"/>
        <v/>
      </c>
      <c r="CT76" s="91" t="str">
        <f t="shared" si="122"/>
        <v/>
      </c>
      <c r="CU76" s="91" t="str">
        <f t="shared" si="123"/>
        <v/>
      </c>
      <c r="CV76" s="91" t="str">
        <f t="shared" si="124"/>
        <v/>
      </c>
      <c r="CW76" s="91" t="str">
        <f t="shared" si="125"/>
        <v/>
      </c>
      <c r="CX76" s="91" t="str">
        <f t="shared" si="126"/>
        <v/>
      </c>
      <c r="CY76" s="91" t="str">
        <f t="shared" si="127"/>
        <v/>
      </c>
      <c r="CZ76" s="91" t="str">
        <f t="shared" si="128"/>
        <v/>
      </c>
      <c r="DA76" s="91" t="str">
        <f t="shared" si="129"/>
        <v/>
      </c>
      <c r="DB76" s="91" t="str">
        <f t="shared" si="130"/>
        <v/>
      </c>
      <c r="DC76" s="91" t="str">
        <f t="shared" si="131"/>
        <v/>
      </c>
      <c r="DD76" s="91" t="str">
        <f t="shared" si="132"/>
        <v/>
      </c>
      <c r="DE76" s="91" t="str">
        <f t="shared" si="133"/>
        <v/>
      </c>
      <c r="DF76" s="91" t="str">
        <f t="shared" si="134"/>
        <v/>
      </c>
      <c r="DG76" s="91" t="str">
        <f t="shared" si="135"/>
        <v/>
      </c>
      <c r="DH76" s="91" t="str">
        <f t="shared" si="136"/>
        <v/>
      </c>
      <c r="DI76" s="91" t="str">
        <f t="shared" si="137"/>
        <v/>
      </c>
      <c r="DJ76" s="91" t="str">
        <f t="shared" si="138"/>
        <v/>
      </c>
      <c r="DK76" s="91" t="str">
        <f t="shared" si="139"/>
        <v/>
      </c>
      <c r="DL76" s="91" t="str">
        <f t="shared" si="140"/>
        <v/>
      </c>
      <c r="DM76" s="91" t="str">
        <f t="shared" si="141"/>
        <v/>
      </c>
      <c r="DN76" s="91" t="str">
        <f t="shared" si="142"/>
        <v/>
      </c>
      <c r="DO76" s="91" t="str">
        <f t="shared" si="143"/>
        <v/>
      </c>
      <c r="DP76" s="91" t="str">
        <f t="shared" si="144"/>
        <v/>
      </c>
      <c r="DQ76" s="91" t="str">
        <f t="shared" si="145"/>
        <v/>
      </c>
      <c r="DR76" s="91" t="str">
        <f t="shared" si="146"/>
        <v/>
      </c>
      <c r="DS76" s="91" t="str">
        <f t="shared" si="147"/>
        <v/>
      </c>
      <c r="DT76" s="91" t="str">
        <f t="shared" si="148"/>
        <v/>
      </c>
      <c r="DU76" s="236" t="str">
        <f t="shared" si="471"/>
        <v/>
      </c>
      <c r="DV76" s="660" t="str">
        <f t="shared" si="472"/>
        <v>0</v>
      </c>
      <c r="DW76" s="659">
        <f t="shared" si="151"/>
        <v>0</v>
      </c>
      <c r="DX76" s="663" t="str">
        <f t="shared" si="473"/>
        <v>NA</v>
      </c>
      <c r="DY76" s="236" t="str">
        <f t="shared" si="359"/>
        <v/>
      </c>
      <c r="DZ76" s="236" t="str">
        <f t="shared" si="360"/>
        <v/>
      </c>
      <c r="EA76" s="659" t="str">
        <f t="shared" si="467"/>
        <v/>
      </c>
      <c r="EB76" s="594">
        <v>50</v>
      </c>
      <c r="EC76" s="816" t="str">
        <f t="shared" si="361"/>
        <v/>
      </c>
      <c r="ED76" s="817" t="str">
        <f t="shared" si="362"/>
        <v/>
      </c>
      <c r="EE76" s="818" t="str">
        <f t="shared" si="153"/>
        <v/>
      </c>
      <c r="EF76" s="819" t="str">
        <f t="shared" si="485"/>
        <v/>
      </c>
      <c r="EG76" s="595" t="str">
        <f t="shared" si="154"/>
        <v/>
      </c>
      <c r="EH76" s="595" t="str">
        <f t="shared" si="155"/>
        <v/>
      </c>
      <c r="EI76" s="651" t="str">
        <f t="shared" si="363"/>
        <v/>
      </c>
      <c r="EJ76" s="528" t="str">
        <f t="shared" si="156"/>
        <v/>
      </c>
      <c r="EK76" s="236" t="str">
        <f t="shared" si="364"/>
        <v/>
      </c>
      <c r="EL76" s="528" t="str">
        <f t="shared" si="157"/>
        <v/>
      </c>
      <c r="EM76" s="771" t="str">
        <f t="shared" si="444"/>
        <v/>
      </c>
      <c r="EN76" s="90" t="str">
        <f t="shared" si="445"/>
        <v/>
      </c>
      <c r="EO76" s="90" t="str">
        <f t="shared" si="446"/>
        <v/>
      </c>
      <c r="EP76" s="90" t="str">
        <f t="shared" si="447"/>
        <v/>
      </c>
      <c r="EQ76" s="90" t="str">
        <f t="shared" si="448"/>
        <v/>
      </c>
      <c r="ER76" s="90" t="str">
        <f t="shared" si="449"/>
        <v/>
      </c>
      <c r="ES76" s="90" t="str">
        <f t="shared" si="450"/>
        <v/>
      </c>
      <c r="ET76" s="90" t="str">
        <f t="shared" si="451"/>
        <v/>
      </c>
      <c r="EU76" s="90" t="str">
        <f t="shared" si="452"/>
        <v/>
      </c>
      <c r="EV76" s="90" t="str">
        <f t="shared" si="453"/>
        <v/>
      </c>
      <c r="EW76" s="90" t="str">
        <f t="shared" si="454"/>
        <v/>
      </c>
      <c r="EX76" s="90" t="str">
        <f t="shared" si="455"/>
        <v/>
      </c>
      <c r="EY76" s="90" t="str">
        <f t="shared" si="456"/>
        <v/>
      </c>
      <c r="EZ76" s="90" t="str">
        <f t="shared" si="457"/>
        <v/>
      </c>
      <c r="FA76" s="90" t="str">
        <f t="shared" si="458"/>
        <v/>
      </c>
      <c r="FB76" s="90" t="str">
        <f t="shared" si="459"/>
        <v/>
      </c>
      <c r="FC76" s="90" t="str">
        <f t="shared" si="460"/>
        <v/>
      </c>
      <c r="FD76" s="90" t="str">
        <f t="shared" si="461"/>
        <v/>
      </c>
      <c r="FE76" s="90" t="str">
        <f t="shared" si="462"/>
        <v/>
      </c>
      <c r="FF76" s="90" t="str">
        <f t="shared" si="463"/>
        <v/>
      </c>
      <c r="FG76" s="90" t="str">
        <f t="shared" si="486"/>
        <v/>
      </c>
      <c r="FH76" s="90" t="str">
        <f t="shared" si="487"/>
        <v/>
      </c>
      <c r="FI76" s="90" t="str">
        <f t="shared" si="488"/>
        <v/>
      </c>
      <c r="FJ76" s="90" t="str">
        <f t="shared" si="489"/>
        <v/>
      </c>
      <c r="FK76" s="90" t="str">
        <f t="shared" si="490"/>
        <v/>
      </c>
      <c r="FL76" s="90" t="str">
        <f t="shared" si="491"/>
        <v/>
      </c>
      <c r="FM76" s="90" t="str">
        <f t="shared" si="492"/>
        <v/>
      </c>
      <c r="FN76" s="90" t="str">
        <f t="shared" si="493"/>
        <v/>
      </c>
      <c r="FO76" s="90" t="str">
        <f t="shared" si="494"/>
        <v/>
      </c>
      <c r="FP76" s="90" t="str">
        <f t="shared" si="495"/>
        <v/>
      </c>
      <c r="FQ76" s="90" t="str">
        <f t="shared" si="496"/>
        <v/>
      </c>
      <c r="FR76" s="90" t="str">
        <f t="shared" si="497"/>
        <v/>
      </c>
      <c r="FS76" s="90" t="str">
        <f t="shared" si="498"/>
        <v/>
      </c>
      <c r="FT76" s="90" t="str">
        <f t="shared" si="499"/>
        <v/>
      </c>
      <c r="FU76" s="90" t="str">
        <f t="shared" si="500"/>
        <v/>
      </c>
      <c r="FV76" s="90" t="str">
        <f t="shared" si="501"/>
        <v/>
      </c>
      <c r="FW76" s="90" t="str">
        <f t="shared" si="502"/>
        <v/>
      </c>
      <c r="FX76" s="90" t="str">
        <f t="shared" si="503"/>
        <v/>
      </c>
      <c r="FY76" s="90" t="str">
        <f t="shared" si="504"/>
        <v/>
      </c>
      <c r="FZ76" s="90" t="str">
        <f t="shared" si="505"/>
        <v/>
      </c>
      <c r="GA76" s="90" t="str">
        <f t="shared" si="506"/>
        <v/>
      </c>
      <c r="GB76" s="90" t="str">
        <f t="shared" si="507"/>
        <v/>
      </c>
      <c r="GC76" s="90" t="str">
        <f t="shared" si="508"/>
        <v/>
      </c>
      <c r="GD76" s="90" t="str">
        <f t="shared" si="509"/>
        <v/>
      </c>
      <c r="GE76" s="90" t="str">
        <f t="shared" si="510"/>
        <v/>
      </c>
      <c r="GF76" s="90" t="str">
        <f t="shared" si="511"/>
        <v/>
      </c>
      <c r="GG76" s="90" t="str">
        <f t="shared" si="512"/>
        <v/>
      </c>
      <c r="GH76" s="90" t="str">
        <f t="shared" si="513"/>
        <v/>
      </c>
      <c r="GI76" s="90" t="str">
        <f t="shared" si="514"/>
        <v/>
      </c>
      <c r="GJ76" s="90" t="str">
        <f t="shared" si="515"/>
        <v/>
      </c>
      <c r="GK76" s="90" t="str">
        <f t="shared" si="516"/>
        <v/>
      </c>
      <c r="GL76" s="90" t="str">
        <f t="shared" si="517"/>
        <v/>
      </c>
      <c r="GM76" s="90" t="str">
        <f t="shared" si="518"/>
        <v/>
      </c>
      <c r="GN76" s="90" t="str">
        <f t="shared" si="519"/>
        <v/>
      </c>
      <c r="GO76" s="90" t="str">
        <f t="shared" si="520"/>
        <v/>
      </c>
      <c r="GP76" s="90" t="str">
        <f t="shared" si="521"/>
        <v/>
      </c>
      <c r="GQ76" s="90" t="str">
        <f t="shared" si="522"/>
        <v/>
      </c>
      <c r="GR76" s="90" t="str">
        <f t="shared" si="523"/>
        <v/>
      </c>
      <c r="GS76" s="90" t="str">
        <f t="shared" si="524"/>
        <v/>
      </c>
      <c r="GT76" s="90" t="str">
        <f t="shared" si="525"/>
        <v/>
      </c>
      <c r="GU76" s="594">
        <v>50</v>
      </c>
      <c r="GV76" s="137" t="str">
        <f t="shared" si="435"/>
        <v/>
      </c>
      <c r="GW76" s="138" t="str">
        <f t="shared" si="436"/>
        <v/>
      </c>
      <c r="GX76" s="81" t="str">
        <f t="shared" si="438"/>
        <v/>
      </c>
      <c r="GY76" s="138" t="str">
        <f t="shared" si="439"/>
        <v/>
      </c>
      <c r="GZ76" s="15">
        <f t="shared" si="369"/>
        <v>0</v>
      </c>
      <c r="HA76" s="81" t="str">
        <f t="shared" si="370"/>
        <v/>
      </c>
      <c r="HB76" s="127" t="str">
        <f t="shared" si="437"/>
        <v/>
      </c>
      <c r="HC76" s="15">
        <f t="shared" si="178"/>
        <v>0</v>
      </c>
      <c r="HD76" s="582">
        <f t="shared" si="468"/>
        <v>0</v>
      </c>
      <c r="HE76" s="580">
        <f t="shared" si="474"/>
        <v>0</v>
      </c>
      <c r="HF76" s="567">
        <f t="shared" si="469"/>
        <v>0</v>
      </c>
      <c r="HG76" s="16">
        <f t="shared" si="179"/>
        <v>0</v>
      </c>
      <c r="HH76" s="17" t="str">
        <f t="shared" si="372"/>
        <v/>
      </c>
      <c r="HI76" s="510" t="str">
        <f t="shared" si="373"/>
        <v/>
      </c>
      <c r="HJ76" s="517">
        <f t="shared" si="374"/>
        <v>0</v>
      </c>
      <c r="HK76" s="510" t="str">
        <f t="shared" si="180"/>
        <v/>
      </c>
      <c r="HL76" s="522" t="str">
        <f t="shared" si="375"/>
        <v/>
      </c>
      <c r="HM76" s="510" t="str">
        <f t="shared" si="181"/>
        <v/>
      </c>
      <c r="HN76" s="517">
        <f t="shared" si="182"/>
        <v>0</v>
      </c>
      <c r="HO76" s="510" t="str">
        <f t="shared" si="183"/>
        <v/>
      </c>
      <c r="HP76" s="522" t="str">
        <f t="shared" si="376"/>
        <v/>
      </c>
      <c r="HQ76" s="510" t="str">
        <f t="shared" si="184"/>
        <v/>
      </c>
      <c r="HR76" s="517">
        <f t="shared" si="185"/>
        <v>0</v>
      </c>
      <c r="HS76" s="510" t="str">
        <f t="shared" si="186"/>
        <v/>
      </c>
      <c r="HT76" s="522" t="str">
        <f t="shared" si="377"/>
        <v/>
      </c>
      <c r="HU76" s="510" t="str">
        <f t="shared" si="187"/>
        <v/>
      </c>
      <c r="HV76" s="517">
        <f t="shared" si="188"/>
        <v>0</v>
      </c>
      <c r="HW76" s="510" t="str">
        <f t="shared" si="189"/>
        <v/>
      </c>
      <c r="HX76" s="522" t="str">
        <f t="shared" si="378"/>
        <v/>
      </c>
      <c r="HY76" s="510" t="str">
        <f t="shared" si="190"/>
        <v/>
      </c>
      <c r="HZ76" s="517">
        <f t="shared" si="191"/>
        <v>0</v>
      </c>
      <c r="IA76" s="510" t="str">
        <f t="shared" si="192"/>
        <v/>
      </c>
      <c r="IB76" s="522" t="str">
        <f t="shared" si="379"/>
        <v/>
      </c>
      <c r="IC76" s="510" t="str">
        <f t="shared" si="193"/>
        <v/>
      </c>
      <c r="ID76" s="517">
        <f t="shared" si="194"/>
        <v>0</v>
      </c>
      <c r="IE76" s="510" t="str">
        <f t="shared" si="195"/>
        <v/>
      </c>
      <c r="IF76" s="522" t="str">
        <f t="shared" si="380"/>
        <v/>
      </c>
      <c r="IG76" s="510" t="str">
        <f t="shared" si="196"/>
        <v/>
      </c>
      <c r="IH76" s="517">
        <f t="shared" si="197"/>
        <v>0</v>
      </c>
      <c r="II76" s="510" t="str">
        <f t="shared" si="198"/>
        <v/>
      </c>
      <c r="IJ76" s="522" t="str">
        <f t="shared" si="381"/>
        <v/>
      </c>
      <c r="IK76" s="510" t="str">
        <f t="shared" si="199"/>
        <v/>
      </c>
      <c r="IL76" s="517">
        <f t="shared" si="200"/>
        <v>0</v>
      </c>
      <c r="IM76" s="510" t="str">
        <f t="shared" si="201"/>
        <v/>
      </c>
      <c r="IN76" s="522" t="str">
        <f t="shared" si="382"/>
        <v/>
      </c>
      <c r="IO76" s="510" t="str">
        <f t="shared" si="202"/>
        <v/>
      </c>
      <c r="IP76" s="517">
        <f t="shared" si="203"/>
        <v>0</v>
      </c>
      <c r="IQ76" s="510" t="str">
        <f t="shared" si="204"/>
        <v/>
      </c>
      <c r="IR76" s="522" t="str">
        <f t="shared" si="383"/>
        <v/>
      </c>
      <c r="IS76" s="510" t="str">
        <f t="shared" si="205"/>
        <v/>
      </c>
      <c r="IT76" s="517">
        <f t="shared" si="206"/>
        <v>0</v>
      </c>
      <c r="IU76" s="510" t="str">
        <f t="shared" si="207"/>
        <v/>
      </c>
      <c r="IV76" s="522" t="str">
        <f t="shared" si="384"/>
        <v/>
      </c>
      <c r="IW76" s="510" t="str">
        <f t="shared" si="208"/>
        <v/>
      </c>
      <c r="IX76" s="517">
        <f t="shared" si="209"/>
        <v>0</v>
      </c>
      <c r="IY76" s="510" t="str">
        <f t="shared" si="210"/>
        <v/>
      </c>
      <c r="IZ76" s="522" t="str">
        <f t="shared" si="385"/>
        <v/>
      </c>
      <c r="JA76" s="510" t="str">
        <f t="shared" si="211"/>
        <v/>
      </c>
      <c r="JB76" s="517">
        <f t="shared" si="212"/>
        <v>0</v>
      </c>
      <c r="JC76" s="510" t="str">
        <f t="shared" si="213"/>
        <v/>
      </c>
      <c r="JD76" s="522" t="str">
        <f t="shared" si="386"/>
        <v/>
      </c>
      <c r="JE76" s="510" t="str">
        <f t="shared" si="214"/>
        <v/>
      </c>
      <c r="JF76" s="517">
        <f t="shared" si="215"/>
        <v>0</v>
      </c>
      <c r="JG76" s="510" t="str">
        <f t="shared" si="216"/>
        <v/>
      </c>
      <c r="JH76" s="522" t="str">
        <f t="shared" si="387"/>
        <v/>
      </c>
      <c r="JI76" s="510" t="str">
        <f t="shared" si="217"/>
        <v/>
      </c>
      <c r="JJ76" s="517">
        <f t="shared" si="218"/>
        <v>0</v>
      </c>
      <c r="JK76" s="510" t="str">
        <f t="shared" si="219"/>
        <v/>
      </c>
      <c r="JL76" s="522" t="str">
        <f t="shared" si="388"/>
        <v/>
      </c>
      <c r="JM76" s="510" t="str">
        <f t="shared" si="220"/>
        <v/>
      </c>
      <c r="JN76" s="517">
        <f t="shared" si="221"/>
        <v>0</v>
      </c>
      <c r="JO76" s="510" t="str">
        <f t="shared" si="222"/>
        <v/>
      </c>
      <c r="JP76" s="522" t="str">
        <f t="shared" si="389"/>
        <v/>
      </c>
      <c r="JQ76" s="510" t="str">
        <f t="shared" si="223"/>
        <v/>
      </c>
      <c r="JR76" s="517">
        <f t="shared" si="224"/>
        <v>0</v>
      </c>
      <c r="JS76" s="510" t="str">
        <f t="shared" si="225"/>
        <v/>
      </c>
      <c r="JT76" s="522" t="str">
        <f t="shared" si="390"/>
        <v/>
      </c>
      <c r="JU76" s="510" t="str">
        <f t="shared" si="226"/>
        <v/>
      </c>
      <c r="JV76" s="517">
        <f t="shared" si="227"/>
        <v>0</v>
      </c>
      <c r="JW76" s="510" t="str">
        <f t="shared" si="228"/>
        <v/>
      </c>
      <c r="JX76" s="522" t="str">
        <f t="shared" si="391"/>
        <v/>
      </c>
      <c r="JY76" s="510" t="str">
        <f t="shared" si="229"/>
        <v/>
      </c>
      <c r="JZ76" s="517">
        <f t="shared" si="230"/>
        <v>0</v>
      </c>
      <c r="KA76" s="510" t="str">
        <f t="shared" si="231"/>
        <v/>
      </c>
      <c r="KB76" s="522" t="str">
        <f t="shared" si="392"/>
        <v/>
      </c>
      <c r="KC76" s="510" t="str">
        <f t="shared" si="232"/>
        <v/>
      </c>
      <c r="KD76" s="517">
        <f t="shared" si="233"/>
        <v>0</v>
      </c>
      <c r="KE76" s="510" t="str">
        <f t="shared" si="234"/>
        <v/>
      </c>
      <c r="KF76" s="522" t="str">
        <f t="shared" si="393"/>
        <v/>
      </c>
      <c r="KG76" s="510" t="str">
        <f t="shared" si="235"/>
        <v/>
      </c>
      <c r="KH76" s="517">
        <f t="shared" si="236"/>
        <v>0</v>
      </c>
      <c r="KI76" s="510" t="str">
        <f t="shared" si="237"/>
        <v/>
      </c>
      <c r="KJ76" s="522" t="str">
        <f t="shared" si="394"/>
        <v/>
      </c>
      <c r="KK76" s="510" t="str">
        <f t="shared" si="238"/>
        <v/>
      </c>
      <c r="KL76" s="517">
        <f t="shared" si="239"/>
        <v>0</v>
      </c>
      <c r="KM76" s="510" t="str">
        <f t="shared" si="240"/>
        <v/>
      </c>
      <c r="KN76" s="522" t="str">
        <f t="shared" si="395"/>
        <v/>
      </c>
      <c r="KO76" s="510" t="str">
        <f t="shared" si="241"/>
        <v/>
      </c>
      <c r="KP76" s="517">
        <f t="shared" si="242"/>
        <v>0</v>
      </c>
      <c r="KQ76" s="510" t="str">
        <f t="shared" si="243"/>
        <v/>
      </c>
      <c r="KR76" s="522" t="str">
        <f t="shared" si="396"/>
        <v/>
      </c>
      <c r="KS76" s="510" t="str">
        <f t="shared" si="244"/>
        <v/>
      </c>
      <c r="KT76" s="517">
        <f t="shared" si="245"/>
        <v>0</v>
      </c>
      <c r="KU76" s="510" t="str">
        <f t="shared" si="246"/>
        <v/>
      </c>
      <c r="KV76" s="522" t="str">
        <f t="shared" si="397"/>
        <v/>
      </c>
      <c r="KW76" s="510" t="str">
        <f t="shared" si="247"/>
        <v/>
      </c>
      <c r="KX76" s="517">
        <f t="shared" si="248"/>
        <v>0</v>
      </c>
      <c r="KY76" s="510" t="str">
        <f t="shared" si="249"/>
        <v/>
      </c>
      <c r="KZ76" s="522" t="str">
        <f t="shared" si="398"/>
        <v/>
      </c>
      <c r="LA76" s="510" t="str">
        <f t="shared" si="250"/>
        <v/>
      </c>
      <c r="LB76" s="517">
        <f t="shared" si="251"/>
        <v>0</v>
      </c>
      <c r="LC76" s="510" t="str">
        <f t="shared" si="252"/>
        <v/>
      </c>
      <c r="LD76" s="522" t="str">
        <f t="shared" si="399"/>
        <v/>
      </c>
      <c r="LE76" s="510" t="str">
        <f t="shared" si="253"/>
        <v/>
      </c>
      <c r="LF76" s="517">
        <f t="shared" si="254"/>
        <v>0</v>
      </c>
      <c r="LG76" s="510" t="str">
        <f t="shared" si="255"/>
        <v/>
      </c>
      <c r="LH76" s="522" t="str">
        <f t="shared" si="400"/>
        <v/>
      </c>
      <c r="LI76" s="510" t="str">
        <f t="shared" si="256"/>
        <v/>
      </c>
      <c r="LJ76" s="517">
        <f t="shared" si="257"/>
        <v>0</v>
      </c>
      <c r="LK76" s="510" t="str">
        <f t="shared" si="258"/>
        <v/>
      </c>
      <c r="LL76" s="522" t="str">
        <f t="shared" si="401"/>
        <v/>
      </c>
      <c r="LM76" s="510" t="str">
        <f t="shared" si="259"/>
        <v/>
      </c>
      <c r="LN76" s="517">
        <f t="shared" si="260"/>
        <v>0</v>
      </c>
      <c r="LO76" s="510" t="str">
        <f t="shared" si="261"/>
        <v/>
      </c>
      <c r="LP76" s="522" t="str">
        <f t="shared" si="402"/>
        <v/>
      </c>
      <c r="LQ76" s="510" t="str">
        <f t="shared" si="262"/>
        <v/>
      </c>
      <c r="LR76" s="517">
        <f t="shared" si="263"/>
        <v>0</v>
      </c>
      <c r="LS76" s="510" t="str">
        <f t="shared" si="264"/>
        <v/>
      </c>
      <c r="LT76" s="522" t="str">
        <f t="shared" si="403"/>
        <v/>
      </c>
      <c r="LU76" s="510" t="str">
        <f t="shared" si="265"/>
        <v/>
      </c>
      <c r="LV76" s="517">
        <f t="shared" si="266"/>
        <v>0</v>
      </c>
      <c r="LW76" s="510" t="str">
        <f t="shared" si="267"/>
        <v/>
      </c>
      <c r="LX76" s="522" t="str">
        <f t="shared" si="404"/>
        <v/>
      </c>
      <c r="LY76" s="510" t="str">
        <f t="shared" si="268"/>
        <v/>
      </c>
      <c r="LZ76" s="517">
        <f t="shared" si="269"/>
        <v>0</v>
      </c>
      <c r="MA76" s="510" t="str">
        <f t="shared" si="270"/>
        <v/>
      </c>
      <c r="MB76" s="522" t="str">
        <f t="shared" si="405"/>
        <v/>
      </c>
      <c r="MC76" s="510" t="str">
        <f t="shared" si="271"/>
        <v/>
      </c>
      <c r="MD76" s="517">
        <f t="shared" si="272"/>
        <v>0</v>
      </c>
      <c r="ME76" s="510" t="str">
        <f t="shared" si="273"/>
        <v/>
      </c>
      <c r="MF76" s="522" t="str">
        <f t="shared" si="406"/>
        <v/>
      </c>
      <c r="MG76" s="510" t="str">
        <f t="shared" si="274"/>
        <v/>
      </c>
      <c r="MH76" s="517">
        <f t="shared" si="275"/>
        <v>0</v>
      </c>
      <c r="MI76" s="510" t="str">
        <f t="shared" si="276"/>
        <v/>
      </c>
      <c r="MJ76" s="522" t="str">
        <f t="shared" si="407"/>
        <v/>
      </c>
      <c r="MK76" s="510" t="str">
        <f t="shared" si="277"/>
        <v/>
      </c>
      <c r="ML76" s="517">
        <f t="shared" si="278"/>
        <v>0</v>
      </c>
      <c r="MM76" s="510" t="str">
        <f t="shared" si="279"/>
        <v/>
      </c>
      <c r="MN76" s="522" t="str">
        <f t="shared" si="408"/>
        <v/>
      </c>
      <c r="MO76" s="510" t="str">
        <f t="shared" si="280"/>
        <v/>
      </c>
      <c r="MP76" s="517">
        <f t="shared" si="281"/>
        <v>0</v>
      </c>
      <c r="MQ76" s="510" t="str">
        <f t="shared" si="282"/>
        <v/>
      </c>
      <c r="MR76" s="522" t="str">
        <f t="shared" si="409"/>
        <v/>
      </c>
      <c r="MS76" s="510" t="str">
        <f t="shared" si="283"/>
        <v/>
      </c>
      <c r="MT76" s="517">
        <f t="shared" si="284"/>
        <v>0</v>
      </c>
      <c r="MU76" s="510" t="str">
        <f t="shared" si="285"/>
        <v/>
      </c>
      <c r="MV76" s="522" t="str">
        <f t="shared" si="410"/>
        <v/>
      </c>
      <c r="MW76" s="510" t="str">
        <f t="shared" si="286"/>
        <v/>
      </c>
      <c r="MX76" s="517">
        <f t="shared" si="287"/>
        <v>0</v>
      </c>
      <c r="MY76" s="510" t="str">
        <f t="shared" si="288"/>
        <v/>
      </c>
      <c r="MZ76" s="522" t="str">
        <f t="shared" si="411"/>
        <v/>
      </c>
      <c r="NA76" s="510" t="str">
        <f t="shared" si="289"/>
        <v/>
      </c>
      <c r="NB76" s="517">
        <f t="shared" si="290"/>
        <v>0</v>
      </c>
      <c r="NC76" s="510" t="str">
        <f t="shared" si="291"/>
        <v/>
      </c>
      <c r="ND76" s="522" t="str">
        <f t="shared" si="412"/>
        <v/>
      </c>
      <c r="NE76" s="510" t="str">
        <f t="shared" si="292"/>
        <v/>
      </c>
      <c r="NF76" s="517">
        <f t="shared" si="293"/>
        <v>0</v>
      </c>
      <c r="NG76" s="510" t="str">
        <f t="shared" si="294"/>
        <v/>
      </c>
      <c r="NH76" s="522" t="str">
        <f t="shared" si="413"/>
        <v/>
      </c>
      <c r="NI76" s="510" t="str">
        <f t="shared" si="295"/>
        <v/>
      </c>
      <c r="NJ76" s="517">
        <f t="shared" si="296"/>
        <v>0</v>
      </c>
      <c r="NK76" s="510" t="str">
        <f t="shared" si="297"/>
        <v/>
      </c>
      <c r="NL76" s="522" t="str">
        <f t="shared" si="414"/>
        <v/>
      </c>
      <c r="NM76" s="510" t="str">
        <f t="shared" si="298"/>
        <v/>
      </c>
      <c r="NN76" s="517">
        <f t="shared" si="299"/>
        <v>0</v>
      </c>
      <c r="NO76" s="510" t="str">
        <f t="shared" si="300"/>
        <v/>
      </c>
      <c r="NP76" s="522" t="str">
        <f t="shared" si="415"/>
        <v/>
      </c>
      <c r="NQ76" s="510" t="str">
        <f t="shared" si="301"/>
        <v/>
      </c>
      <c r="NR76" s="517">
        <f t="shared" si="302"/>
        <v>0</v>
      </c>
      <c r="NS76" s="510" t="str">
        <f t="shared" si="303"/>
        <v/>
      </c>
      <c r="NT76" s="522" t="str">
        <f t="shared" si="416"/>
        <v/>
      </c>
      <c r="NU76" s="510" t="str">
        <f t="shared" si="304"/>
        <v/>
      </c>
      <c r="NV76" s="517">
        <f t="shared" si="305"/>
        <v>0</v>
      </c>
      <c r="NW76" s="510" t="str">
        <f t="shared" si="306"/>
        <v/>
      </c>
      <c r="NX76" s="522" t="str">
        <f t="shared" si="417"/>
        <v/>
      </c>
      <c r="NY76" s="510" t="str">
        <f t="shared" si="307"/>
        <v/>
      </c>
      <c r="NZ76" s="517">
        <f t="shared" si="308"/>
        <v>0</v>
      </c>
      <c r="OA76" s="510" t="str">
        <f t="shared" si="309"/>
        <v/>
      </c>
      <c r="OB76" s="522" t="str">
        <f t="shared" si="418"/>
        <v/>
      </c>
      <c r="OC76" s="510" t="str">
        <f t="shared" si="310"/>
        <v/>
      </c>
      <c r="OD76" s="517">
        <f t="shared" si="311"/>
        <v>0</v>
      </c>
      <c r="OE76" s="510" t="str">
        <f t="shared" si="312"/>
        <v/>
      </c>
      <c r="OF76" s="522" t="str">
        <f t="shared" si="419"/>
        <v/>
      </c>
      <c r="OG76" s="510" t="str">
        <f t="shared" si="313"/>
        <v/>
      </c>
      <c r="OH76" s="517">
        <f t="shared" si="314"/>
        <v>0</v>
      </c>
      <c r="OI76" s="510" t="str">
        <f t="shared" si="315"/>
        <v/>
      </c>
      <c r="OJ76" s="522" t="str">
        <f t="shared" si="420"/>
        <v/>
      </c>
      <c r="OK76" s="510" t="str">
        <f t="shared" si="316"/>
        <v/>
      </c>
      <c r="OL76" s="517">
        <f t="shared" si="317"/>
        <v>0</v>
      </c>
      <c r="OM76" s="510" t="str">
        <f t="shared" si="318"/>
        <v/>
      </c>
      <c r="ON76" s="522" t="str">
        <f t="shared" si="421"/>
        <v/>
      </c>
      <c r="OO76" s="510" t="str">
        <f t="shared" si="319"/>
        <v/>
      </c>
      <c r="OP76" s="517">
        <f t="shared" si="320"/>
        <v>0</v>
      </c>
      <c r="OQ76" s="510" t="str">
        <f t="shared" si="321"/>
        <v/>
      </c>
      <c r="OR76" s="522" t="str">
        <f t="shared" si="422"/>
        <v/>
      </c>
      <c r="OS76" s="510" t="str">
        <f t="shared" si="322"/>
        <v/>
      </c>
      <c r="OT76" s="517">
        <f t="shared" si="323"/>
        <v>0</v>
      </c>
      <c r="OU76" s="510" t="str">
        <f t="shared" si="324"/>
        <v/>
      </c>
      <c r="OV76" s="522" t="str">
        <f t="shared" si="423"/>
        <v/>
      </c>
      <c r="OW76" s="510" t="str">
        <f t="shared" si="325"/>
        <v/>
      </c>
      <c r="OX76" s="517">
        <f t="shared" si="326"/>
        <v>0</v>
      </c>
      <c r="OY76" s="510" t="str">
        <f t="shared" si="327"/>
        <v/>
      </c>
      <c r="OZ76" s="522" t="str">
        <f t="shared" si="424"/>
        <v/>
      </c>
      <c r="PA76" s="510" t="str">
        <f t="shared" si="328"/>
        <v/>
      </c>
      <c r="PB76" s="517">
        <f t="shared" si="329"/>
        <v>0</v>
      </c>
      <c r="PC76" s="510" t="str">
        <f t="shared" si="330"/>
        <v/>
      </c>
      <c r="PD76" s="522" t="str">
        <f t="shared" si="425"/>
        <v/>
      </c>
      <c r="PE76" s="510" t="str">
        <f t="shared" si="331"/>
        <v/>
      </c>
      <c r="PF76" s="517">
        <f t="shared" si="332"/>
        <v>0</v>
      </c>
      <c r="PG76" s="510" t="str">
        <f t="shared" si="333"/>
        <v/>
      </c>
      <c r="PH76" s="522" t="str">
        <f t="shared" si="426"/>
        <v/>
      </c>
      <c r="PI76" s="510" t="str">
        <f t="shared" si="334"/>
        <v/>
      </c>
      <c r="PJ76" s="517">
        <f t="shared" si="335"/>
        <v>0</v>
      </c>
      <c r="PK76" s="510" t="str">
        <f t="shared" si="336"/>
        <v/>
      </c>
      <c r="PL76" s="522" t="str">
        <f t="shared" si="427"/>
        <v/>
      </c>
      <c r="PM76" s="510" t="str">
        <f t="shared" si="337"/>
        <v/>
      </c>
      <c r="PN76" s="517">
        <f t="shared" si="338"/>
        <v>0</v>
      </c>
      <c r="PO76" s="510" t="str">
        <f t="shared" si="339"/>
        <v/>
      </c>
      <c r="PP76" s="522" t="str">
        <f t="shared" si="428"/>
        <v/>
      </c>
      <c r="PQ76" s="510" t="str">
        <f t="shared" si="340"/>
        <v/>
      </c>
      <c r="PR76" s="517">
        <f t="shared" si="341"/>
        <v>0</v>
      </c>
      <c r="PS76" s="510" t="str">
        <f t="shared" si="342"/>
        <v/>
      </c>
      <c r="PT76" s="522" t="str">
        <f t="shared" si="429"/>
        <v/>
      </c>
      <c r="PU76" s="510" t="str">
        <f t="shared" si="343"/>
        <v/>
      </c>
      <c r="PV76" s="517">
        <f t="shared" si="344"/>
        <v>0</v>
      </c>
      <c r="PW76" s="510" t="str">
        <f t="shared" si="345"/>
        <v/>
      </c>
      <c r="PX76" s="522" t="str">
        <f t="shared" si="430"/>
        <v/>
      </c>
      <c r="PY76" s="510" t="str">
        <f t="shared" si="346"/>
        <v/>
      </c>
      <c r="PZ76" s="517">
        <f t="shared" si="347"/>
        <v>0</v>
      </c>
      <c r="QA76" s="510" t="str">
        <f t="shared" si="348"/>
        <v/>
      </c>
      <c r="QB76" s="522" t="str">
        <f t="shared" si="431"/>
        <v/>
      </c>
      <c r="QC76" s="510" t="str">
        <f t="shared" si="349"/>
        <v/>
      </c>
      <c r="QD76" s="517">
        <f t="shared" si="350"/>
        <v>0</v>
      </c>
      <c r="QE76" s="510" t="str">
        <f t="shared" si="351"/>
        <v/>
      </c>
      <c r="QF76" s="522" t="str">
        <f t="shared" si="432"/>
        <v/>
      </c>
      <c r="QG76" s="510" t="str">
        <f t="shared" si="352"/>
        <v/>
      </c>
      <c r="QH76" s="517">
        <f t="shared" si="353"/>
        <v>0</v>
      </c>
    </row>
    <row r="77" spans="1:450" s="3" customFormat="1" ht="18" customHeight="1" thickTop="1" thickBot="1" x14ac:dyDescent="0.35">
      <c r="A77" s="344" t="str">
        <f t="shared" si="538"/>
        <v/>
      </c>
      <c r="B77" s="237" t="str">
        <f t="shared" si="539"/>
        <v/>
      </c>
      <c r="C77" s="307">
        <f t="shared" si="527"/>
        <v>0</v>
      </c>
      <c r="D77" s="307">
        <f t="shared" si="528"/>
        <v>0</v>
      </c>
      <c r="E77" s="287" t="str">
        <f>IF(B77="","",SUM(B$27:B$46)+SUM(B$67:B77))</f>
        <v/>
      </c>
      <c r="F77" s="498"/>
      <c r="G77" s="498"/>
      <c r="H77" s="677"/>
      <c r="I77" s="678"/>
      <c r="J77" s="679"/>
      <c r="K77" s="680"/>
      <c r="L77" s="1052" t="str">
        <f>IF('Quadro 2'!G43="","",'Quadro 2'!G43)</f>
        <v/>
      </c>
      <c r="M77" s="1053" t="str">
        <f t="shared" si="540"/>
        <v/>
      </c>
      <c r="N77" s="1054" t="str">
        <f t="shared" si="529"/>
        <v/>
      </c>
      <c r="O77" s="1055"/>
      <c r="P77" s="1056" t="str">
        <f t="shared" si="541"/>
        <v/>
      </c>
      <c r="Q77" s="1057" t="str">
        <f t="shared" si="542"/>
        <v/>
      </c>
      <c r="R77" s="1058" t="str">
        <f t="shared" si="543"/>
        <v/>
      </c>
      <c r="S77" s="505" t="str">
        <f t="shared" si="544"/>
        <v/>
      </c>
      <c r="T77" s="75" t="str">
        <f t="shared" si="530"/>
        <v/>
      </c>
      <c r="U77" s="940"/>
      <c r="V77" s="217" t="str">
        <f t="shared" si="550"/>
        <v/>
      </c>
      <c r="W77" s="217" t="str">
        <f t="shared" si="545"/>
        <v/>
      </c>
      <c r="X77" s="217" t="str">
        <f t="shared" si="546"/>
        <v/>
      </c>
      <c r="Y77" s="506" t="str">
        <f>IF(OR(N77="",N77=0),"",IF(MAX(V77,W77,X77)&gt;'Quadro 1'!$G$23,'Quadro 1'!$G$23,IF(V77&lt;'Quadro 1'!$G$12,'Quadro 1'!$G$12,MIN(Z77,AA77))))</f>
        <v/>
      </c>
      <c r="Z77" s="507">
        <f>IF(MAX(V77,W77,X77)&lt;='Quadro 1'!$G$12,'Quadro 1'!$G$12,IF(MAX(V77,W77,X77)&lt;='Quadro 1'!$G$13,'Quadro 1'!$G$13,IF(MAX(V77,W77,X77)&lt;='Quadro 1'!$G$14,'Quadro 1'!$G$14,IF(MAX(V77,W77,X77)&lt;='Quadro 1'!$G$15,'Quadro 1'!$G$15,IF(MAX(V77,W77,X77)&lt;='Quadro 1'!$G$16,'Quadro 1'!$G$16,IF(MAX(V77,W77,X77)&lt;='Quadro 1'!$G$17,'Quadro 1'!$G$17,""))))))</f>
        <v>27.3</v>
      </c>
      <c r="AA77" s="508">
        <f>IF(MAX(V77,W77,X77)&lt;='Quadro 1'!$G$18,'Quadro 1'!$G$18,IF(MAX(V77,W77,X77)&lt;='Quadro 1'!$G$19,'Quadro 1'!$G$19,IF(MAX(V77,W77,X77)&lt;='Quadro 1'!$G$20,'Quadro 1'!$G$20,IF(MAX(V77,W77,X77)&lt;='Quadro 1'!$G$21,'Quadro 1'!$G$21,IF(MAX(V77,W77,X77)&lt;='Quadro 1'!$G$22,'Quadro 1'!$G$22,IF(MAX(V77,W77,X77)&lt;='Quadro 1'!$G$23,'Quadro 1'!$G$23,'Quadro 1'!$G$23))))))</f>
        <v>105.3</v>
      </c>
      <c r="AB77" s="509" t="str">
        <f>IF(Y77="","",LOOKUP(Y77,'Quadro 1'!$G$9:$G$23,'Quadro 1'!$H$9:$H$23))</f>
        <v/>
      </c>
      <c r="AC77" s="1170" t="str">
        <f>IF(Y77="","",LOOKUP(Y77,'Quadro 1'!$G$9:$G$23,'Quadro 1'!$D$9:$D$23))</f>
        <v/>
      </c>
      <c r="AD77" s="1171" t="str">
        <f>IF(Y77="","",LOOKUP(Y77,'Quadro 1'!$G$9:$G$23,'Quadro 1'!$E$9:$E$23))</f>
        <v/>
      </c>
      <c r="AE77" s="1059" t="str">
        <f t="shared" si="531"/>
        <v/>
      </c>
      <c r="AF77" s="1061" t="str">
        <f t="shared" si="532"/>
        <v/>
      </c>
      <c r="AG77" s="1062" t="str">
        <f t="shared" si="533"/>
        <v/>
      </c>
      <c r="AH77" s="1063" t="str">
        <f t="shared" si="547"/>
        <v/>
      </c>
      <c r="AI77" s="1063" t="str">
        <f t="shared" si="551"/>
        <v/>
      </c>
      <c r="AJ77" s="1055" t="str">
        <f t="shared" si="534"/>
        <v/>
      </c>
      <c r="AK77" s="1064" t="str">
        <f t="shared" si="548"/>
        <v/>
      </c>
      <c r="AL77" s="1190" t="str">
        <f t="shared" si="549"/>
        <v/>
      </c>
      <c r="AM77" s="1191"/>
      <c r="AN77" s="1065" t="str">
        <f t="shared" si="535"/>
        <v/>
      </c>
      <c r="AO77" s="1192" t="str">
        <f t="shared" si="536"/>
        <v/>
      </c>
      <c r="AP77" s="1192"/>
      <c r="AQ77" s="1193"/>
      <c r="AR77" s="901"/>
      <c r="AS77" s="2"/>
      <c r="AT77" s="601">
        <f t="shared" si="470"/>
        <v>0</v>
      </c>
      <c r="AU77" s="243" t="str">
        <f t="shared" si="356"/>
        <v/>
      </c>
      <c r="AV77" s="92" t="str">
        <f t="shared" si="475"/>
        <v/>
      </c>
      <c r="AW77" s="92" t="str">
        <f t="shared" si="476"/>
        <v/>
      </c>
      <c r="AX77" s="92" t="str">
        <f t="shared" si="477"/>
        <v/>
      </c>
      <c r="AY77" s="532" t="str">
        <f t="shared" si="478"/>
        <v/>
      </c>
      <c r="AZ77" s="532" t="str">
        <f t="shared" si="479"/>
        <v/>
      </c>
      <c r="BA77" s="510" t="str">
        <f t="shared" si="480"/>
        <v/>
      </c>
      <c r="BB77" s="88" t="str">
        <f t="shared" si="440"/>
        <v/>
      </c>
      <c r="BC77" s="1060" t="str">
        <f t="shared" si="537"/>
        <v/>
      </c>
      <c r="BD77" s="595" t="str">
        <f t="shared" si="441"/>
        <v/>
      </c>
      <c r="BE77" s="595" t="str">
        <f t="shared" si="442"/>
        <v/>
      </c>
      <c r="BF77" s="74" t="str">
        <f t="shared" si="443"/>
        <v/>
      </c>
      <c r="BG77" s="87" t="str">
        <f t="shared" si="433"/>
        <v/>
      </c>
      <c r="BH77" s="88" t="str">
        <f t="shared" si="481"/>
        <v/>
      </c>
      <c r="BI77" s="89">
        <f t="shared" si="482"/>
        <v>0</v>
      </c>
      <c r="BJ77" s="510" t="str">
        <f t="shared" si="357"/>
        <v/>
      </c>
      <c r="BK77" s="532">
        <f t="shared" si="483"/>
        <v>0</v>
      </c>
      <c r="BL77" s="91">
        <f t="shared" si="108"/>
        <v>0</v>
      </c>
      <c r="BM77" s="91" t="str">
        <f t="shared" si="31"/>
        <v/>
      </c>
      <c r="BN77" s="91" t="str">
        <f t="shared" si="32"/>
        <v/>
      </c>
      <c r="BO77" s="91" t="str">
        <f t="shared" si="33"/>
        <v/>
      </c>
      <c r="BP77" s="91" t="str">
        <f t="shared" si="34"/>
        <v/>
      </c>
      <c r="BQ77" s="91" t="str">
        <f t="shared" si="35"/>
        <v/>
      </c>
      <c r="BR77" s="91" t="str">
        <f t="shared" si="36"/>
        <v/>
      </c>
      <c r="BS77" s="91" t="str">
        <f t="shared" si="37"/>
        <v/>
      </c>
      <c r="BT77" s="91" t="str">
        <f t="shared" si="38"/>
        <v/>
      </c>
      <c r="BU77" s="91" t="str">
        <f t="shared" si="39"/>
        <v/>
      </c>
      <c r="BV77" s="91" t="str">
        <f t="shared" si="40"/>
        <v/>
      </c>
      <c r="BW77" s="91" t="str">
        <f t="shared" si="41"/>
        <v/>
      </c>
      <c r="BX77" s="91" t="str">
        <f t="shared" si="42"/>
        <v/>
      </c>
      <c r="BY77" s="91" t="str">
        <f t="shared" si="43"/>
        <v/>
      </c>
      <c r="BZ77" s="91" t="str">
        <f t="shared" si="44"/>
        <v/>
      </c>
      <c r="CA77" s="91" t="str">
        <f t="shared" si="45"/>
        <v/>
      </c>
      <c r="CB77" s="91" t="str">
        <f t="shared" si="46"/>
        <v/>
      </c>
      <c r="CC77" s="91" t="str">
        <f t="shared" si="47"/>
        <v/>
      </c>
      <c r="CD77" s="91" t="str">
        <f t="shared" si="48"/>
        <v/>
      </c>
      <c r="CE77" s="91" t="str">
        <f t="shared" si="49"/>
        <v/>
      </c>
      <c r="CF77" s="91" t="str">
        <f t="shared" si="484"/>
        <v/>
      </c>
      <c r="CG77" s="91" t="str">
        <f t="shared" si="109"/>
        <v/>
      </c>
      <c r="CH77" s="91" t="str">
        <f t="shared" si="110"/>
        <v/>
      </c>
      <c r="CI77" s="91" t="str">
        <f t="shared" si="111"/>
        <v/>
      </c>
      <c r="CJ77" s="91" t="str">
        <f t="shared" si="112"/>
        <v/>
      </c>
      <c r="CK77" s="91" t="str">
        <f t="shared" si="113"/>
        <v/>
      </c>
      <c r="CL77" s="91" t="str">
        <f t="shared" si="114"/>
        <v/>
      </c>
      <c r="CM77" s="91" t="str">
        <f t="shared" si="115"/>
        <v/>
      </c>
      <c r="CN77" s="91" t="str">
        <f t="shared" si="116"/>
        <v/>
      </c>
      <c r="CO77" s="91" t="str">
        <f t="shared" si="117"/>
        <v/>
      </c>
      <c r="CP77" s="91" t="str">
        <f t="shared" si="118"/>
        <v/>
      </c>
      <c r="CQ77" s="91" t="str">
        <f t="shared" si="119"/>
        <v/>
      </c>
      <c r="CR77" s="91" t="str">
        <f t="shared" si="120"/>
        <v/>
      </c>
      <c r="CS77" s="91" t="str">
        <f t="shared" si="121"/>
        <v/>
      </c>
      <c r="CT77" s="91" t="str">
        <f t="shared" si="122"/>
        <v/>
      </c>
      <c r="CU77" s="91" t="str">
        <f t="shared" si="123"/>
        <v/>
      </c>
      <c r="CV77" s="91" t="str">
        <f t="shared" si="124"/>
        <v/>
      </c>
      <c r="CW77" s="91" t="str">
        <f t="shared" si="125"/>
        <v/>
      </c>
      <c r="CX77" s="91" t="str">
        <f t="shared" si="126"/>
        <v/>
      </c>
      <c r="CY77" s="91" t="str">
        <f t="shared" si="127"/>
        <v/>
      </c>
      <c r="CZ77" s="91" t="str">
        <f t="shared" si="128"/>
        <v/>
      </c>
      <c r="DA77" s="91" t="str">
        <f t="shared" si="129"/>
        <v/>
      </c>
      <c r="DB77" s="91" t="str">
        <f t="shared" si="130"/>
        <v/>
      </c>
      <c r="DC77" s="91" t="str">
        <f t="shared" si="131"/>
        <v/>
      </c>
      <c r="DD77" s="91" t="str">
        <f t="shared" si="132"/>
        <v/>
      </c>
      <c r="DE77" s="91" t="str">
        <f t="shared" si="133"/>
        <v/>
      </c>
      <c r="DF77" s="91" t="str">
        <f t="shared" si="134"/>
        <v/>
      </c>
      <c r="DG77" s="91" t="str">
        <f t="shared" si="135"/>
        <v/>
      </c>
      <c r="DH77" s="91" t="str">
        <f t="shared" si="136"/>
        <v/>
      </c>
      <c r="DI77" s="91" t="str">
        <f t="shared" si="137"/>
        <v/>
      </c>
      <c r="DJ77" s="91" t="str">
        <f t="shared" si="138"/>
        <v/>
      </c>
      <c r="DK77" s="91" t="str">
        <f t="shared" si="139"/>
        <v/>
      </c>
      <c r="DL77" s="91" t="str">
        <f t="shared" si="140"/>
        <v/>
      </c>
      <c r="DM77" s="91" t="str">
        <f t="shared" si="141"/>
        <v/>
      </c>
      <c r="DN77" s="91" t="str">
        <f t="shared" si="142"/>
        <v/>
      </c>
      <c r="DO77" s="91" t="str">
        <f t="shared" si="143"/>
        <v/>
      </c>
      <c r="DP77" s="91" t="str">
        <f t="shared" si="144"/>
        <v/>
      </c>
      <c r="DQ77" s="91" t="str">
        <f t="shared" si="145"/>
        <v/>
      </c>
      <c r="DR77" s="91" t="str">
        <f t="shared" si="146"/>
        <v/>
      </c>
      <c r="DS77" s="91" t="str">
        <f t="shared" si="147"/>
        <v/>
      </c>
      <c r="DT77" s="91" t="str">
        <f t="shared" si="148"/>
        <v/>
      </c>
      <c r="DU77" s="236" t="str">
        <f t="shared" si="471"/>
        <v/>
      </c>
      <c r="DV77" s="660" t="str">
        <f t="shared" si="472"/>
        <v>0</v>
      </c>
      <c r="DW77" s="659">
        <f t="shared" si="151"/>
        <v>0</v>
      </c>
      <c r="DX77" s="663" t="str">
        <f t="shared" si="473"/>
        <v>NA</v>
      </c>
      <c r="DY77" s="236" t="str">
        <f t="shared" si="359"/>
        <v/>
      </c>
      <c r="DZ77" s="236" t="str">
        <f t="shared" si="360"/>
        <v/>
      </c>
      <c r="EA77" s="659" t="str">
        <f t="shared" si="467"/>
        <v/>
      </c>
      <c r="EB77" s="594">
        <v>51</v>
      </c>
      <c r="EC77" s="816" t="str">
        <f t="shared" si="361"/>
        <v/>
      </c>
      <c r="ED77" s="817" t="str">
        <f t="shared" si="362"/>
        <v/>
      </c>
      <c r="EE77" s="818" t="str">
        <f t="shared" si="153"/>
        <v/>
      </c>
      <c r="EF77" s="819" t="str">
        <f t="shared" si="485"/>
        <v/>
      </c>
      <c r="EG77" s="595" t="str">
        <f t="shared" si="154"/>
        <v/>
      </c>
      <c r="EH77" s="595" t="str">
        <f t="shared" si="155"/>
        <v/>
      </c>
      <c r="EI77" s="651" t="str">
        <f t="shared" si="363"/>
        <v/>
      </c>
      <c r="EJ77" s="528" t="str">
        <f t="shared" si="156"/>
        <v/>
      </c>
      <c r="EK77" s="236" t="str">
        <f t="shared" si="364"/>
        <v/>
      </c>
      <c r="EL77" s="528" t="str">
        <f t="shared" si="157"/>
        <v/>
      </c>
      <c r="EM77" s="771" t="str">
        <f t="shared" si="444"/>
        <v/>
      </c>
      <c r="EN77" s="90" t="str">
        <f t="shared" si="445"/>
        <v/>
      </c>
      <c r="EO77" s="90" t="str">
        <f t="shared" si="446"/>
        <v/>
      </c>
      <c r="EP77" s="90" t="str">
        <f t="shared" si="447"/>
        <v/>
      </c>
      <c r="EQ77" s="90" t="str">
        <f t="shared" si="448"/>
        <v/>
      </c>
      <c r="ER77" s="90" t="str">
        <f t="shared" si="449"/>
        <v/>
      </c>
      <c r="ES77" s="90" t="str">
        <f t="shared" si="450"/>
        <v/>
      </c>
      <c r="ET77" s="90" t="str">
        <f t="shared" si="451"/>
        <v/>
      </c>
      <c r="EU77" s="90" t="str">
        <f t="shared" si="452"/>
        <v/>
      </c>
      <c r="EV77" s="90" t="str">
        <f t="shared" si="453"/>
        <v/>
      </c>
      <c r="EW77" s="90" t="str">
        <f t="shared" si="454"/>
        <v/>
      </c>
      <c r="EX77" s="90" t="str">
        <f t="shared" si="455"/>
        <v/>
      </c>
      <c r="EY77" s="90" t="str">
        <f t="shared" si="456"/>
        <v/>
      </c>
      <c r="EZ77" s="90" t="str">
        <f t="shared" si="457"/>
        <v/>
      </c>
      <c r="FA77" s="90" t="str">
        <f t="shared" si="458"/>
        <v/>
      </c>
      <c r="FB77" s="90" t="str">
        <f t="shared" si="459"/>
        <v/>
      </c>
      <c r="FC77" s="90" t="str">
        <f t="shared" si="460"/>
        <v/>
      </c>
      <c r="FD77" s="90" t="str">
        <f t="shared" si="461"/>
        <v/>
      </c>
      <c r="FE77" s="90" t="str">
        <f t="shared" si="462"/>
        <v/>
      </c>
      <c r="FF77" s="90" t="str">
        <f t="shared" si="463"/>
        <v/>
      </c>
      <c r="FG77" s="90" t="str">
        <f t="shared" si="486"/>
        <v/>
      </c>
      <c r="FH77" s="90" t="str">
        <f t="shared" si="487"/>
        <v/>
      </c>
      <c r="FI77" s="90" t="str">
        <f t="shared" si="488"/>
        <v/>
      </c>
      <c r="FJ77" s="90" t="str">
        <f t="shared" si="489"/>
        <v/>
      </c>
      <c r="FK77" s="90" t="str">
        <f t="shared" si="490"/>
        <v/>
      </c>
      <c r="FL77" s="90" t="str">
        <f t="shared" si="491"/>
        <v/>
      </c>
      <c r="FM77" s="90" t="str">
        <f t="shared" si="492"/>
        <v/>
      </c>
      <c r="FN77" s="90" t="str">
        <f t="shared" si="493"/>
        <v/>
      </c>
      <c r="FO77" s="90" t="str">
        <f t="shared" si="494"/>
        <v/>
      </c>
      <c r="FP77" s="90" t="str">
        <f t="shared" si="495"/>
        <v/>
      </c>
      <c r="FQ77" s="90" t="str">
        <f t="shared" si="496"/>
        <v/>
      </c>
      <c r="FR77" s="90" t="str">
        <f t="shared" si="497"/>
        <v/>
      </c>
      <c r="FS77" s="90" t="str">
        <f t="shared" si="498"/>
        <v/>
      </c>
      <c r="FT77" s="90" t="str">
        <f t="shared" si="499"/>
        <v/>
      </c>
      <c r="FU77" s="90" t="str">
        <f t="shared" si="500"/>
        <v/>
      </c>
      <c r="FV77" s="90" t="str">
        <f t="shared" si="501"/>
        <v/>
      </c>
      <c r="FW77" s="90" t="str">
        <f t="shared" si="502"/>
        <v/>
      </c>
      <c r="FX77" s="90" t="str">
        <f t="shared" si="503"/>
        <v/>
      </c>
      <c r="FY77" s="90" t="str">
        <f t="shared" si="504"/>
        <v/>
      </c>
      <c r="FZ77" s="90" t="str">
        <f t="shared" si="505"/>
        <v/>
      </c>
      <c r="GA77" s="90" t="str">
        <f t="shared" si="506"/>
        <v/>
      </c>
      <c r="GB77" s="90" t="str">
        <f t="shared" si="507"/>
        <v/>
      </c>
      <c r="GC77" s="90" t="str">
        <f t="shared" si="508"/>
        <v/>
      </c>
      <c r="GD77" s="90" t="str">
        <f t="shared" si="509"/>
        <v/>
      </c>
      <c r="GE77" s="90" t="str">
        <f t="shared" si="510"/>
        <v/>
      </c>
      <c r="GF77" s="90" t="str">
        <f t="shared" si="511"/>
        <v/>
      </c>
      <c r="GG77" s="90" t="str">
        <f t="shared" si="512"/>
        <v/>
      </c>
      <c r="GH77" s="90" t="str">
        <f t="shared" si="513"/>
        <v/>
      </c>
      <c r="GI77" s="90" t="str">
        <f t="shared" si="514"/>
        <v/>
      </c>
      <c r="GJ77" s="90" t="str">
        <f t="shared" si="515"/>
        <v/>
      </c>
      <c r="GK77" s="90" t="str">
        <f t="shared" si="516"/>
        <v/>
      </c>
      <c r="GL77" s="90" t="str">
        <f t="shared" si="517"/>
        <v/>
      </c>
      <c r="GM77" s="90" t="str">
        <f t="shared" si="518"/>
        <v/>
      </c>
      <c r="GN77" s="90" t="str">
        <f t="shared" si="519"/>
        <v/>
      </c>
      <c r="GO77" s="90" t="str">
        <f t="shared" si="520"/>
        <v/>
      </c>
      <c r="GP77" s="90" t="str">
        <f t="shared" si="521"/>
        <v/>
      </c>
      <c r="GQ77" s="90" t="str">
        <f t="shared" si="522"/>
        <v/>
      </c>
      <c r="GR77" s="90" t="str">
        <f t="shared" si="523"/>
        <v/>
      </c>
      <c r="GS77" s="90" t="str">
        <f t="shared" si="524"/>
        <v/>
      </c>
      <c r="GT77" s="90" t="str">
        <f t="shared" si="525"/>
        <v/>
      </c>
      <c r="GU77" s="594">
        <v>51</v>
      </c>
      <c r="GV77" s="137" t="str">
        <f t="shared" si="435"/>
        <v/>
      </c>
      <c r="GW77" s="138" t="str">
        <f t="shared" si="436"/>
        <v/>
      </c>
      <c r="GX77" s="81" t="str">
        <f t="shared" si="438"/>
        <v/>
      </c>
      <c r="GY77" s="138" t="str">
        <f t="shared" si="439"/>
        <v/>
      </c>
      <c r="GZ77" s="15">
        <f t="shared" si="369"/>
        <v>0</v>
      </c>
      <c r="HA77" s="81" t="str">
        <f t="shared" si="370"/>
        <v/>
      </c>
      <c r="HB77" s="127" t="str">
        <f t="shared" si="437"/>
        <v/>
      </c>
      <c r="HC77" s="15">
        <f t="shared" si="178"/>
        <v>0</v>
      </c>
      <c r="HD77" s="582">
        <f t="shared" si="468"/>
        <v>0</v>
      </c>
      <c r="HE77" s="580">
        <f t="shared" si="474"/>
        <v>0</v>
      </c>
      <c r="HF77" s="567">
        <f t="shared" si="469"/>
        <v>0</v>
      </c>
      <c r="HG77" s="16">
        <f t="shared" si="179"/>
        <v>0</v>
      </c>
      <c r="HH77" s="17" t="str">
        <f t="shared" si="372"/>
        <v/>
      </c>
      <c r="HI77" s="510" t="str">
        <f t="shared" si="373"/>
        <v/>
      </c>
      <c r="HJ77" s="517">
        <f t="shared" si="374"/>
        <v>0</v>
      </c>
      <c r="HK77" s="510" t="str">
        <f t="shared" si="180"/>
        <v/>
      </c>
      <c r="HL77" s="522" t="str">
        <f t="shared" si="375"/>
        <v/>
      </c>
      <c r="HM77" s="510" t="str">
        <f t="shared" si="181"/>
        <v/>
      </c>
      <c r="HN77" s="517">
        <f t="shared" si="182"/>
        <v>0</v>
      </c>
      <c r="HO77" s="510" t="str">
        <f t="shared" si="183"/>
        <v/>
      </c>
      <c r="HP77" s="522" t="str">
        <f t="shared" si="376"/>
        <v/>
      </c>
      <c r="HQ77" s="510" t="str">
        <f t="shared" si="184"/>
        <v/>
      </c>
      <c r="HR77" s="517">
        <f t="shared" si="185"/>
        <v>0</v>
      </c>
      <c r="HS77" s="510" t="str">
        <f t="shared" si="186"/>
        <v/>
      </c>
      <c r="HT77" s="522" t="str">
        <f t="shared" si="377"/>
        <v/>
      </c>
      <c r="HU77" s="510" t="str">
        <f t="shared" si="187"/>
        <v/>
      </c>
      <c r="HV77" s="517">
        <f t="shared" si="188"/>
        <v>0</v>
      </c>
      <c r="HW77" s="510" t="str">
        <f t="shared" si="189"/>
        <v/>
      </c>
      <c r="HX77" s="522" t="str">
        <f t="shared" si="378"/>
        <v/>
      </c>
      <c r="HY77" s="510" t="str">
        <f t="shared" si="190"/>
        <v/>
      </c>
      <c r="HZ77" s="517">
        <f t="shared" si="191"/>
        <v>0</v>
      </c>
      <c r="IA77" s="510" t="str">
        <f t="shared" si="192"/>
        <v/>
      </c>
      <c r="IB77" s="522" t="str">
        <f t="shared" si="379"/>
        <v/>
      </c>
      <c r="IC77" s="510" t="str">
        <f t="shared" si="193"/>
        <v/>
      </c>
      <c r="ID77" s="517">
        <f t="shared" si="194"/>
        <v>0</v>
      </c>
      <c r="IE77" s="510" t="str">
        <f t="shared" si="195"/>
        <v/>
      </c>
      <c r="IF77" s="522" t="str">
        <f t="shared" si="380"/>
        <v/>
      </c>
      <c r="IG77" s="510" t="str">
        <f t="shared" si="196"/>
        <v/>
      </c>
      <c r="IH77" s="517">
        <f t="shared" si="197"/>
        <v>0</v>
      </c>
      <c r="II77" s="510" t="str">
        <f t="shared" si="198"/>
        <v/>
      </c>
      <c r="IJ77" s="522" t="str">
        <f t="shared" si="381"/>
        <v/>
      </c>
      <c r="IK77" s="510" t="str">
        <f t="shared" si="199"/>
        <v/>
      </c>
      <c r="IL77" s="517">
        <f t="shared" si="200"/>
        <v>0</v>
      </c>
      <c r="IM77" s="510" t="str">
        <f t="shared" si="201"/>
        <v/>
      </c>
      <c r="IN77" s="522" t="str">
        <f t="shared" si="382"/>
        <v/>
      </c>
      <c r="IO77" s="510" t="str">
        <f t="shared" si="202"/>
        <v/>
      </c>
      <c r="IP77" s="517">
        <f t="shared" si="203"/>
        <v>0</v>
      </c>
      <c r="IQ77" s="510" t="str">
        <f t="shared" si="204"/>
        <v/>
      </c>
      <c r="IR77" s="522" t="str">
        <f t="shared" si="383"/>
        <v/>
      </c>
      <c r="IS77" s="510" t="str">
        <f t="shared" si="205"/>
        <v/>
      </c>
      <c r="IT77" s="517">
        <f t="shared" si="206"/>
        <v>0</v>
      </c>
      <c r="IU77" s="510" t="str">
        <f t="shared" si="207"/>
        <v/>
      </c>
      <c r="IV77" s="522" t="str">
        <f t="shared" si="384"/>
        <v/>
      </c>
      <c r="IW77" s="510" t="str">
        <f t="shared" si="208"/>
        <v/>
      </c>
      <c r="IX77" s="517">
        <f t="shared" si="209"/>
        <v>0</v>
      </c>
      <c r="IY77" s="510" t="str">
        <f t="shared" si="210"/>
        <v/>
      </c>
      <c r="IZ77" s="522" t="str">
        <f t="shared" si="385"/>
        <v/>
      </c>
      <c r="JA77" s="510" t="str">
        <f t="shared" si="211"/>
        <v/>
      </c>
      <c r="JB77" s="517">
        <f t="shared" si="212"/>
        <v>0</v>
      </c>
      <c r="JC77" s="510" t="str">
        <f t="shared" si="213"/>
        <v/>
      </c>
      <c r="JD77" s="522" t="str">
        <f t="shared" si="386"/>
        <v/>
      </c>
      <c r="JE77" s="510" t="str">
        <f t="shared" si="214"/>
        <v/>
      </c>
      <c r="JF77" s="517">
        <f t="shared" si="215"/>
        <v>0</v>
      </c>
      <c r="JG77" s="510" t="str">
        <f t="shared" si="216"/>
        <v/>
      </c>
      <c r="JH77" s="522" t="str">
        <f t="shared" si="387"/>
        <v/>
      </c>
      <c r="JI77" s="510" t="str">
        <f t="shared" si="217"/>
        <v/>
      </c>
      <c r="JJ77" s="517">
        <f t="shared" si="218"/>
        <v>0</v>
      </c>
      <c r="JK77" s="510" t="str">
        <f t="shared" si="219"/>
        <v/>
      </c>
      <c r="JL77" s="522" t="str">
        <f t="shared" si="388"/>
        <v/>
      </c>
      <c r="JM77" s="510" t="str">
        <f t="shared" si="220"/>
        <v/>
      </c>
      <c r="JN77" s="517">
        <f t="shared" si="221"/>
        <v>0</v>
      </c>
      <c r="JO77" s="510" t="str">
        <f t="shared" si="222"/>
        <v/>
      </c>
      <c r="JP77" s="522" t="str">
        <f t="shared" si="389"/>
        <v/>
      </c>
      <c r="JQ77" s="510" t="str">
        <f t="shared" si="223"/>
        <v/>
      </c>
      <c r="JR77" s="517">
        <f t="shared" si="224"/>
        <v>0</v>
      </c>
      <c r="JS77" s="510" t="str">
        <f t="shared" si="225"/>
        <v/>
      </c>
      <c r="JT77" s="522" t="str">
        <f t="shared" si="390"/>
        <v/>
      </c>
      <c r="JU77" s="510" t="str">
        <f t="shared" si="226"/>
        <v/>
      </c>
      <c r="JV77" s="517">
        <f t="shared" si="227"/>
        <v>0</v>
      </c>
      <c r="JW77" s="510" t="str">
        <f t="shared" si="228"/>
        <v/>
      </c>
      <c r="JX77" s="522" t="str">
        <f t="shared" si="391"/>
        <v/>
      </c>
      <c r="JY77" s="510" t="str">
        <f t="shared" si="229"/>
        <v/>
      </c>
      <c r="JZ77" s="517">
        <f t="shared" si="230"/>
        <v>0</v>
      </c>
      <c r="KA77" s="510" t="str">
        <f t="shared" si="231"/>
        <v/>
      </c>
      <c r="KB77" s="522" t="str">
        <f t="shared" si="392"/>
        <v/>
      </c>
      <c r="KC77" s="510" t="str">
        <f t="shared" si="232"/>
        <v/>
      </c>
      <c r="KD77" s="517">
        <f t="shared" si="233"/>
        <v>0</v>
      </c>
      <c r="KE77" s="510" t="str">
        <f t="shared" si="234"/>
        <v/>
      </c>
      <c r="KF77" s="522" t="str">
        <f t="shared" si="393"/>
        <v/>
      </c>
      <c r="KG77" s="510" t="str">
        <f t="shared" si="235"/>
        <v/>
      </c>
      <c r="KH77" s="517">
        <f t="shared" si="236"/>
        <v>0</v>
      </c>
      <c r="KI77" s="510" t="str">
        <f t="shared" si="237"/>
        <v/>
      </c>
      <c r="KJ77" s="522" t="str">
        <f t="shared" si="394"/>
        <v/>
      </c>
      <c r="KK77" s="510" t="str">
        <f t="shared" si="238"/>
        <v/>
      </c>
      <c r="KL77" s="517">
        <f t="shared" si="239"/>
        <v>0</v>
      </c>
      <c r="KM77" s="510" t="str">
        <f t="shared" si="240"/>
        <v/>
      </c>
      <c r="KN77" s="522" t="str">
        <f t="shared" si="395"/>
        <v/>
      </c>
      <c r="KO77" s="510" t="str">
        <f t="shared" si="241"/>
        <v/>
      </c>
      <c r="KP77" s="517">
        <f t="shared" si="242"/>
        <v>0</v>
      </c>
      <c r="KQ77" s="510" t="str">
        <f t="shared" si="243"/>
        <v/>
      </c>
      <c r="KR77" s="522" t="str">
        <f t="shared" si="396"/>
        <v/>
      </c>
      <c r="KS77" s="510" t="str">
        <f t="shared" si="244"/>
        <v/>
      </c>
      <c r="KT77" s="517">
        <f t="shared" si="245"/>
        <v>0</v>
      </c>
      <c r="KU77" s="510" t="str">
        <f t="shared" si="246"/>
        <v/>
      </c>
      <c r="KV77" s="522" t="str">
        <f t="shared" si="397"/>
        <v/>
      </c>
      <c r="KW77" s="510" t="str">
        <f t="shared" si="247"/>
        <v/>
      </c>
      <c r="KX77" s="517">
        <f t="shared" si="248"/>
        <v>0</v>
      </c>
      <c r="KY77" s="510" t="str">
        <f t="shared" si="249"/>
        <v/>
      </c>
      <c r="KZ77" s="522" t="str">
        <f t="shared" si="398"/>
        <v/>
      </c>
      <c r="LA77" s="510" t="str">
        <f t="shared" si="250"/>
        <v/>
      </c>
      <c r="LB77" s="517">
        <f t="shared" si="251"/>
        <v>0</v>
      </c>
      <c r="LC77" s="510" t="str">
        <f t="shared" si="252"/>
        <v/>
      </c>
      <c r="LD77" s="522" t="str">
        <f t="shared" si="399"/>
        <v/>
      </c>
      <c r="LE77" s="510" t="str">
        <f t="shared" si="253"/>
        <v/>
      </c>
      <c r="LF77" s="517">
        <f t="shared" si="254"/>
        <v>0</v>
      </c>
      <c r="LG77" s="510" t="str">
        <f t="shared" si="255"/>
        <v/>
      </c>
      <c r="LH77" s="522" t="str">
        <f t="shared" si="400"/>
        <v/>
      </c>
      <c r="LI77" s="510" t="str">
        <f t="shared" si="256"/>
        <v/>
      </c>
      <c r="LJ77" s="517">
        <f t="shared" si="257"/>
        <v>0</v>
      </c>
      <c r="LK77" s="510" t="str">
        <f t="shared" si="258"/>
        <v/>
      </c>
      <c r="LL77" s="522" t="str">
        <f t="shared" si="401"/>
        <v/>
      </c>
      <c r="LM77" s="510" t="str">
        <f t="shared" si="259"/>
        <v/>
      </c>
      <c r="LN77" s="517">
        <f t="shared" si="260"/>
        <v>0</v>
      </c>
      <c r="LO77" s="510" t="str">
        <f t="shared" si="261"/>
        <v/>
      </c>
      <c r="LP77" s="522" t="str">
        <f t="shared" si="402"/>
        <v/>
      </c>
      <c r="LQ77" s="510" t="str">
        <f t="shared" si="262"/>
        <v/>
      </c>
      <c r="LR77" s="517">
        <f t="shared" si="263"/>
        <v>0</v>
      </c>
      <c r="LS77" s="510" t="str">
        <f t="shared" si="264"/>
        <v/>
      </c>
      <c r="LT77" s="522" t="str">
        <f t="shared" si="403"/>
        <v/>
      </c>
      <c r="LU77" s="510" t="str">
        <f t="shared" si="265"/>
        <v/>
      </c>
      <c r="LV77" s="517">
        <f t="shared" si="266"/>
        <v>0</v>
      </c>
      <c r="LW77" s="510" t="str">
        <f t="shared" si="267"/>
        <v/>
      </c>
      <c r="LX77" s="522" t="str">
        <f t="shared" si="404"/>
        <v/>
      </c>
      <c r="LY77" s="510" t="str">
        <f t="shared" si="268"/>
        <v/>
      </c>
      <c r="LZ77" s="517">
        <f t="shared" si="269"/>
        <v>0</v>
      </c>
      <c r="MA77" s="510" t="str">
        <f t="shared" si="270"/>
        <v/>
      </c>
      <c r="MB77" s="522" t="str">
        <f t="shared" si="405"/>
        <v/>
      </c>
      <c r="MC77" s="510" t="str">
        <f t="shared" si="271"/>
        <v/>
      </c>
      <c r="MD77" s="517">
        <f t="shared" si="272"/>
        <v>0</v>
      </c>
      <c r="ME77" s="510" t="str">
        <f t="shared" si="273"/>
        <v/>
      </c>
      <c r="MF77" s="522" t="str">
        <f t="shared" si="406"/>
        <v/>
      </c>
      <c r="MG77" s="510" t="str">
        <f t="shared" si="274"/>
        <v/>
      </c>
      <c r="MH77" s="517">
        <f t="shared" si="275"/>
        <v>0</v>
      </c>
      <c r="MI77" s="510" t="str">
        <f t="shared" si="276"/>
        <v/>
      </c>
      <c r="MJ77" s="522" t="str">
        <f t="shared" si="407"/>
        <v/>
      </c>
      <c r="MK77" s="510" t="str">
        <f t="shared" si="277"/>
        <v/>
      </c>
      <c r="ML77" s="517">
        <f t="shared" si="278"/>
        <v>0</v>
      </c>
      <c r="MM77" s="510" t="str">
        <f t="shared" si="279"/>
        <v/>
      </c>
      <c r="MN77" s="522" t="str">
        <f t="shared" si="408"/>
        <v/>
      </c>
      <c r="MO77" s="510" t="str">
        <f t="shared" si="280"/>
        <v/>
      </c>
      <c r="MP77" s="517">
        <f t="shared" si="281"/>
        <v>0</v>
      </c>
      <c r="MQ77" s="510" t="str">
        <f t="shared" si="282"/>
        <v/>
      </c>
      <c r="MR77" s="522" t="str">
        <f t="shared" si="409"/>
        <v/>
      </c>
      <c r="MS77" s="510" t="str">
        <f t="shared" si="283"/>
        <v/>
      </c>
      <c r="MT77" s="517">
        <f t="shared" si="284"/>
        <v>0</v>
      </c>
      <c r="MU77" s="510" t="str">
        <f t="shared" si="285"/>
        <v/>
      </c>
      <c r="MV77" s="522" t="str">
        <f t="shared" si="410"/>
        <v/>
      </c>
      <c r="MW77" s="510" t="str">
        <f t="shared" si="286"/>
        <v/>
      </c>
      <c r="MX77" s="517">
        <f t="shared" si="287"/>
        <v>0</v>
      </c>
      <c r="MY77" s="510" t="str">
        <f t="shared" si="288"/>
        <v/>
      </c>
      <c r="MZ77" s="522" t="str">
        <f t="shared" si="411"/>
        <v/>
      </c>
      <c r="NA77" s="510" t="str">
        <f t="shared" si="289"/>
        <v/>
      </c>
      <c r="NB77" s="517">
        <f t="shared" si="290"/>
        <v>0</v>
      </c>
      <c r="NC77" s="510" t="str">
        <f t="shared" si="291"/>
        <v/>
      </c>
      <c r="ND77" s="522" t="str">
        <f t="shared" si="412"/>
        <v/>
      </c>
      <c r="NE77" s="510" t="str">
        <f t="shared" si="292"/>
        <v/>
      </c>
      <c r="NF77" s="517">
        <f t="shared" si="293"/>
        <v>0</v>
      </c>
      <c r="NG77" s="510" t="str">
        <f t="shared" si="294"/>
        <v/>
      </c>
      <c r="NH77" s="522" t="str">
        <f t="shared" si="413"/>
        <v/>
      </c>
      <c r="NI77" s="510" t="str">
        <f t="shared" si="295"/>
        <v/>
      </c>
      <c r="NJ77" s="517">
        <f t="shared" si="296"/>
        <v>0</v>
      </c>
      <c r="NK77" s="510" t="str">
        <f t="shared" si="297"/>
        <v/>
      </c>
      <c r="NL77" s="522" t="str">
        <f t="shared" si="414"/>
        <v/>
      </c>
      <c r="NM77" s="510" t="str">
        <f t="shared" si="298"/>
        <v/>
      </c>
      <c r="NN77" s="517">
        <f t="shared" si="299"/>
        <v>0</v>
      </c>
      <c r="NO77" s="510" t="str">
        <f t="shared" si="300"/>
        <v/>
      </c>
      <c r="NP77" s="522" t="str">
        <f t="shared" si="415"/>
        <v/>
      </c>
      <c r="NQ77" s="510" t="str">
        <f t="shared" si="301"/>
        <v/>
      </c>
      <c r="NR77" s="517">
        <f t="shared" si="302"/>
        <v>0</v>
      </c>
      <c r="NS77" s="510" t="str">
        <f t="shared" si="303"/>
        <v/>
      </c>
      <c r="NT77" s="522" t="str">
        <f t="shared" si="416"/>
        <v/>
      </c>
      <c r="NU77" s="510" t="str">
        <f t="shared" si="304"/>
        <v/>
      </c>
      <c r="NV77" s="517">
        <f t="shared" si="305"/>
        <v>0</v>
      </c>
      <c r="NW77" s="510" t="str">
        <f t="shared" si="306"/>
        <v/>
      </c>
      <c r="NX77" s="522" t="str">
        <f t="shared" si="417"/>
        <v/>
      </c>
      <c r="NY77" s="510" t="str">
        <f t="shared" si="307"/>
        <v/>
      </c>
      <c r="NZ77" s="517">
        <f t="shared" si="308"/>
        <v>0</v>
      </c>
      <c r="OA77" s="510" t="str">
        <f t="shared" si="309"/>
        <v/>
      </c>
      <c r="OB77" s="522" t="str">
        <f t="shared" si="418"/>
        <v/>
      </c>
      <c r="OC77" s="510" t="str">
        <f t="shared" si="310"/>
        <v/>
      </c>
      <c r="OD77" s="517">
        <f t="shared" si="311"/>
        <v>0</v>
      </c>
      <c r="OE77" s="510" t="str">
        <f t="shared" si="312"/>
        <v/>
      </c>
      <c r="OF77" s="522" t="str">
        <f t="shared" si="419"/>
        <v/>
      </c>
      <c r="OG77" s="510" t="str">
        <f t="shared" si="313"/>
        <v/>
      </c>
      <c r="OH77" s="517">
        <f t="shared" si="314"/>
        <v>0</v>
      </c>
      <c r="OI77" s="510" t="str">
        <f t="shared" si="315"/>
        <v/>
      </c>
      <c r="OJ77" s="522" t="str">
        <f t="shared" si="420"/>
        <v/>
      </c>
      <c r="OK77" s="510" t="str">
        <f t="shared" si="316"/>
        <v/>
      </c>
      <c r="OL77" s="517">
        <f t="shared" si="317"/>
        <v>0</v>
      </c>
      <c r="OM77" s="510" t="str">
        <f t="shared" si="318"/>
        <v/>
      </c>
      <c r="ON77" s="522" t="str">
        <f t="shared" si="421"/>
        <v/>
      </c>
      <c r="OO77" s="510" t="str">
        <f t="shared" si="319"/>
        <v/>
      </c>
      <c r="OP77" s="517">
        <f t="shared" si="320"/>
        <v>0</v>
      </c>
      <c r="OQ77" s="510" t="str">
        <f t="shared" si="321"/>
        <v/>
      </c>
      <c r="OR77" s="522" t="str">
        <f t="shared" si="422"/>
        <v/>
      </c>
      <c r="OS77" s="510" t="str">
        <f t="shared" si="322"/>
        <v/>
      </c>
      <c r="OT77" s="517">
        <f t="shared" si="323"/>
        <v>0</v>
      </c>
      <c r="OU77" s="510" t="str">
        <f t="shared" si="324"/>
        <v/>
      </c>
      <c r="OV77" s="522" t="str">
        <f t="shared" si="423"/>
        <v/>
      </c>
      <c r="OW77" s="510" t="str">
        <f t="shared" si="325"/>
        <v/>
      </c>
      <c r="OX77" s="517">
        <f t="shared" si="326"/>
        <v>0</v>
      </c>
      <c r="OY77" s="510" t="str">
        <f t="shared" si="327"/>
        <v/>
      </c>
      <c r="OZ77" s="522" t="str">
        <f t="shared" si="424"/>
        <v/>
      </c>
      <c r="PA77" s="510" t="str">
        <f t="shared" si="328"/>
        <v/>
      </c>
      <c r="PB77" s="517">
        <f t="shared" si="329"/>
        <v>0</v>
      </c>
      <c r="PC77" s="510" t="str">
        <f t="shared" si="330"/>
        <v/>
      </c>
      <c r="PD77" s="522" t="str">
        <f t="shared" si="425"/>
        <v/>
      </c>
      <c r="PE77" s="510" t="str">
        <f t="shared" si="331"/>
        <v/>
      </c>
      <c r="PF77" s="517">
        <f t="shared" si="332"/>
        <v>0</v>
      </c>
      <c r="PG77" s="510" t="str">
        <f t="shared" si="333"/>
        <v/>
      </c>
      <c r="PH77" s="522" t="str">
        <f t="shared" si="426"/>
        <v/>
      </c>
      <c r="PI77" s="510" t="str">
        <f t="shared" si="334"/>
        <v/>
      </c>
      <c r="PJ77" s="517">
        <f t="shared" si="335"/>
        <v>0</v>
      </c>
      <c r="PK77" s="510" t="str">
        <f t="shared" si="336"/>
        <v/>
      </c>
      <c r="PL77" s="522" t="str">
        <f t="shared" si="427"/>
        <v/>
      </c>
      <c r="PM77" s="510" t="str">
        <f t="shared" si="337"/>
        <v/>
      </c>
      <c r="PN77" s="517">
        <f t="shared" si="338"/>
        <v>0</v>
      </c>
      <c r="PO77" s="510" t="str">
        <f t="shared" si="339"/>
        <v/>
      </c>
      <c r="PP77" s="522" t="str">
        <f t="shared" si="428"/>
        <v/>
      </c>
      <c r="PQ77" s="510" t="str">
        <f t="shared" si="340"/>
        <v/>
      </c>
      <c r="PR77" s="517">
        <f t="shared" si="341"/>
        <v>0</v>
      </c>
      <c r="PS77" s="510" t="str">
        <f t="shared" si="342"/>
        <v/>
      </c>
      <c r="PT77" s="522" t="str">
        <f t="shared" si="429"/>
        <v/>
      </c>
      <c r="PU77" s="510" t="str">
        <f t="shared" si="343"/>
        <v/>
      </c>
      <c r="PV77" s="517">
        <f t="shared" si="344"/>
        <v>0</v>
      </c>
      <c r="PW77" s="510" t="str">
        <f t="shared" si="345"/>
        <v/>
      </c>
      <c r="PX77" s="522" t="str">
        <f t="shared" si="430"/>
        <v/>
      </c>
      <c r="PY77" s="510" t="str">
        <f t="shared" si="346"/>
        <v/>
      </c>
      <c r="PZ77" s="517">
        <f t="shared" si="347"/>
        <v>0</v>
      </c>
      <c r="QA77" s="510" t="str">
        <f t="shared" si="348"/>
        <v/>
      </c>
      <c r="QB77" s="522" t="str">
        <f t="shared" si="431"/>
        <v/>
      </c>
      <c r="QC77" s="510" t="str">
        <f t="shared" si="349"/>
        <v/>
      </c>
      <c r="QD77" s="517">
        <f t="shared" si="350"/>
        <v>0</v>
      </c>
      <c r="QE77" s="510" t="str">
        <f t="shared" si="351"/>
        <v/>
      </c>
      <c r="QF77" s="522" t="str">
        <f t="shared" si="432"/>
        <v/>
      </c>
      <c r="QG77" s="510" t="str">
        <f t="shared" si="352"/>
        <v/>
      </c>
      <c r="QH77" s="517">
        <f t="shared" si="353"/>
        <v>0</v>
      </c>
    </row>
    <row r="78" spans="1:450" s="3" customFormat="1" ht="18" customHeight="1" thickTop="1" thickBot="1" x14ac:dyDescent="0.35">
      <c r="A78" s="344" t="str">
        <f t="shared" si="538"/>
        <v/>
      </c>
      <c r="B78" s="237" t="str">
        <f t="shared" si="539"/>
        <v/>
      </c>
      <c r="C78" s="307">
        <f t="shared" si="527"/>
        <v>0</v>
      </c>
      <c r="D78" s="307">
        <f t="shared" si="528"/>
        <v>0</v>
      </c>
      <c r="E78" s="287" t="str">
        <f>IF(B78="","",SUM(B$27:B$46)+SUM(B$67:B78))</f>
        <v/>
      </c>
      <c r="F78" s="498"/>
      <c r="G78" s="498"/>
      <c r="H78" s="677"/>
      <c r="I78" s="678"/>
      <c r="J78" s="679"/>
      <c r="K78" s="680"/>
      <c r="L78" s="1052" t="str">
        <f>IF('Quadro 2'!G44="","",'Quadro 2'!G44)</f>
        <v/>
      </c>
      <c r="M78" s="1053" t="str">
        <f t="shared" si="540"/>
        <v/>
      </c>
      <c r="N78" s="1054" t="str">
        <f t="shared" si="529"/>
        <v/>
      </c>
      <c r="O78" s="1055"/>
      <c r="P78" s="1056" t="str">
        <f t="shared" si="541"/>
        <v/>
      </c>
      <c r="Q78" s="1057" t="str">
        <f t="shared" si="542"/>
        <v/>
      </c>
      <c r="R78" s="1058" t="str">
        <f t="shared" si="543"/>
        <v/>
      </c>
      <c r="S78" s="505" t="str">
        <f t="shared" si="544"/>
        <v/>
      </c>
      <c r="T78" s="75" t="str">
        <f t="shared" si="530"/>
        <v/>
      </c>
      <c r="U78" s="940"/>
      <c r="V78" s="217" t="str">
        <f t="shared" si="550"/>
        <v/>
      </c>
      <c r="W78" s="217" t="str">
        <f t="shared" si="545"/>
        <v/>
      </c>
      <c r="X78" s="217" t="str">
        <f t="shared" si="546"/>
        <v/>
      </c>
      <c r="Y78" s="506" t="str">
        <f>IF(OR(N78="",N78=0),"",IF(MAX(V78,W78,X78)&gt;'Quadro 1'!$G$23,'Quadro 1'!$G$23,IF(V78&lt;'Quadro 1'!$G$12,'Quadro 1'!$G$12,MIN(Z78,AA78))))</f>
        <v/>
      </c>
      <c r="Z78" s="507">
        <f>IF(MAX(V78,W78,X78)&lt;='Quadro 1'!$G$12,'Quadro 1'!$G$12,IF(MAX(V78,W78,X78)&lt;='Quadro 1'!$G$13,'Quadro 1'!$G$13,IF(MAX(V78,W78,X78)&lt;='Quadro 1'!$G$14,'Quadro 1'!$G$14,IF(MAX(V78,W78,X78)&lt;='Quadro 1'!$G$15,'Quadro 1'!$G$15,IF(MAX(V78,W78,X78)&lt;='Quadro 1'!$G$16,'Quadro 1'!$G$16,IF(MAX(V78,W78,X78)&lt;='Quadro 1'!$G$17,'Quadro 1'!$G$17,""))))))</f>
        <v>27.3</v>
      </c>
      <c r="AA78" s="508">
        <f>IF(MAX(V78,W78,X78)&lt;='Quadro 1'!$G$18,'Quadro 1'!$G$18,IF(MAX(V78,W78,X78)&lt;='Quadro 1'!$G$19,'Quadro 1'!$G$19,IF(MAX(V78,W78,X78)&lt;='Quadro 1'!$G$20,'Quadro 1'!$G$20,IF(MAX(V78,W78,X78)&lt;='Quadro 1'!$G$21,'Quadro 1'!$G$21,IF(MAX(V78,W78,X78)&lt;='Quadro 1'!$G$22,'Quadro 1'!$G$22,IF(MAX(V78,W78,X78)&lt;='Quadro 1'!$G$23,'Quadro 1'!$G$23,'Quadro 1'!$G$23))))))</f>
        <v>105.3</v>
      </c>
      <c r="AB78" s="509" t="str">
        <f>IF(Y78="","",LOOKUP(Y78,'Quadro 1'!$G$9:$G$23,'Quadro 1'!$H$9:$H$23))</f>
        <v/>
      </c>
      <c r="AC78" s="1170" t="str">
        <f>IF(Y78="","",LOOKUP(Y78,'Quadro 1'!$G$9:$G$23,'Quadro 1'!$D$9:$D$23))</f>
        <v/>
      </c>
      <c r="AD78" s="1171" t="str">
        <f>IF(Y78="","",LOOKUP(Y78,'Quadro 1'!$G$9:$G$23,'Quadro 1'!$E$9:$E$23))</f>
        <v/>
      </c>
      <c r="AE78" s="1059" t="str">
        <f t="shared" si="531"/>
        <v/>
      </c>
      <c r="AF78" s="1061" t="str">
        <f t="shared" si="532"/>
        <v/>
      </c>
      <c r="AG78" s="1062" t="str">
        <f t="shared" si="533"/>
        <v/>
      </c>
      <c r="AH78" s="1063" t="str">
        <f t="shared" si="547"/>
        <v/>
      </c>
      <c r="AI78" s="1063" t="str">
        <f t="shared" si="551"/>
        <v/>
      </c>
      <c r="AJ78" s="1055" t="str">
        <f t="shared" si="534"/>
        <v/>
      </c>
      <c r="AK78" s="1064" t="str">
        <f t="shared" si="548"/>
        <v/>
      </c>
      <c r="AL78" s="1190" t="str">
        <f t="shared" si="549"/>
        <v/>
      </c>
      <c r="AM78" s="1191"/>
      <c r="AN78" s="1065" t="str">
        <f t="shared" si="535"/>
        <v/>
      </c>
      <c r="AO78" s="1192" t="str">
        <f t="shared" si="536"/>
        <v/>
      </c>
      <c r="AP78" s="1192"/>
      <c r="AQ78" s="1193"/>
      <c r="AR78" s="901"/>
      <c r="AS78" s="2"/>
      <c r="AT78" s="601">
        <f t="shared" si="470"/>
        <v>0</v>
      </c>
      <c r="AU78" s="243" t="str">
        <f t="shared" si="356"/>
        <v/>
      </c>
      <c r="AV78" s="92" t="str">
        <f t="shared" si="475"/>
        <v/>
      </c>
      <c r="AW78" s="92" t="str">
        <f t="shared" si="476"/>
        <v/>
      </c>
      <c r="AX78" s="92" t="str">
        <f t="shared" si="477"/>
        <v/>
      </c>
      <c r="AY78" s="532" t="str">
        <f t="shared" si="478"/>
        <v/>
      </c>
      <c r="AZ78" s="532" t="str">
        <f t="shared" si="479"/>
        <v/>
      </c>
      <c r="BA78" s="510" t="str">
        <f t="shared" si="480"/>
        <v/>
      </c>
      <c r="BB78" s="88" t="str">
        <f t="shared" si="440"/>
        <v/>
      </c>
      <c r="BC78" s="1060" t="str">
        <f t="shared" si="537"/>
        <v/>
      </c>
      <c r="BD78" s="595" t="str">
        <f t="shared" si="441"/>
        <v/>
      </c>
      <c r="BE78" s="595" t="str">
        <f t="shared" si="442"/>
        <v/>
      </c>
      <c r="BF78" s="74" t="str">
        <f t="shared" si="443"/>
        <v/>
      </c>
      <c r="BG78" s="87" t="str">
        <f t="shared" si="433"/>
        <v/>
      </c>
      <c r="BH78" s="88" t="str">
        <f t="shared" si="481"/>
        <v/>
      </c>
      <c r="BI78" s="89">
        <f t="shared" si="482"/>
        <v>0</v>
      </c>
      <c r="BJ78" s="510" t="str">
        <f t="shared" si="357"/>
        <v/>
      </c>
      <c r="BK78" s="532">
        <f t="shared" si="483"/>
        <v>0</v>
      </c>
      <c r="BL78" s="91">
        <f t="shared" si="108"/>
        <v>0</v>
      </c>
      <c r="BM78" s="91" t="str">
        <f t="shared" si="31"/>
        <v/>
      </c>
      <c r="BN78" s="91" t="str">
        <f t="shared" si="32"/>
        <v/>
      </c>
      <c r="BO78" s="91" t="str">
        <f t="shared" si="33"/>
        <v/>
      </c>
      <c r="BP78" s="91" t="str">
        <f t="shared" si="34"/>
        <v/>
      </c>
      <c r="BQ78" s="91" t="str">
        <f t="shared" si="35"/>
        <v/>
      </c>
      <c r="BR78" s="91" t="str">
        <f t="shared" si="36"/>
        <v/>
      </c>
      <c r="BS78" s="91" t="str">
        <f t="shared" si="37"/>
        <v/>
      </c>
      <c r="BT78" s="91" t="str">
        <f t="shared" si="38"/>
        <v/>
      </c>
      <c r="BU78" s="91" t="str">
        <f t="shared" si="39"/>
        <v/>
      </c>
      <c r="BV78" s="91" t="str">
        <f t="shared" si="40"/>
        <v/>
      </c>
      <c r="BW78" s="91" t="str">
        <f t="shared" si="41"/>
        <v/>
      </c>
      <c r="BX78" s="91" t="str">
        <f t="shared" si="42"/>
        <v/>
      </c>
      <c r="BY78" s="91" t="str">
        <f t="shared" si="43"/>
        <v/>
      </c>
      <c r="BZ78" s="91" t="str">
        <f t="shared" si="44"/>
        <v/>
      </c>
      <c r="CA78" s="91" t="str">
        <f t="shared" si="45"/>
        <v/>
      </c>
      <c r="CB78" s="91" t="str">
        <f t="shared" si="46"/>
        <v/>
      </c>
      <c r="CC78" s="91" t="str">
        <f t="shared" si="47"/>
        <v/>
      </c>
      <c r="CD78" s="91" t="str">
        <f t="shared" si="48"/>
        <v/>
      </c>
      <c r="CE78" s="91" t="str">
        <f t="shared" si="49"/>
        <v/>
      </c>
      <c r="CF78" s="91" t="str">
        <f t="shared" si="484"/>
        <v/>
      </c>
      <c r="CG78" s="91" t="str">
        <f t="shared" si="109"/>
        <v/>
      </c>
      <c r="CH78" s="91" t="str">
        <f t="shared" si="110"/>
        <v/>
      </c>
      <c r="CI78" s="91" t="str">
        <f t="shared" si="111"/>
        <v/>
      </c>
      <c r="CJ78" s="91" t="str">
        <f t="shared" si="112"/>
        <v/>
      </c>
      <c r="CK78" s="91" t="str">
        <f t="shared" si="113"/>
        <v/>
      </c>
      <c r="CL78" s="91" t="str">
        <f t="shared" si="114"/>
        <v/>
      </c>
      <c r="CM78" s="91" t="str">
        <f t="shared" si="115"/>
        <v/>
      </c>
      <c r="CN78" s="91" t="str">
        <f t="shared" si="116"/>
        <v/>
      </c>
      <c r="CO78" s="91" t="str">
        <f t="shared" si="117"/>
        <v/>
      </c>
      <c r="CP78" s="91" t="str">
        <f t="shared" si="118"/>
        <v/>
      </c>
      <c r="CQ78" s="91" t="str">
        <f t="shared" si="119"/>
        <v/>
      </c>
      <c r="CR78" s="91" t="str">
        <f t="shared" si="120"/>
        <v/>
      </c>
      <c r="CS78" s="91" t="str">
        <f t="shared" si="121"/>
        <v/>
      </c>
      <c r="CT78" s="91" t="str">
        <f t="shared" si="122"/>
        <v/>
      </c>
      <c r="CU78" s="91" t="str">
        <f t="shared" si="123"/>
        <v/>
      </c>
      <c r="CV78" s="91" t="str">
        <f t="shared" si="124"/>
        <v/>
      </c>
      <c r="CW78" s="91" t="str">
        <f t="shared" si="125"/>
        <v/>
      </c>
      <c r="CX78" s="91" t="str">
        <f t="shared" si="126"/>
        <v/>
      </c>
      <c r="CY78" s="91" t="str">
        <f t="shared" si="127"/>
        <v/>
      </c>
      <c r="CZ78" s="91" t="str">
        <f t="shared" si="128"/>
        <v/>
      </c>
      <c r="DA78" s="91" t="str">
        <f t="shared" si="129"/>
        <v/>
      </c>
      <c r="DB78" s="91" t="str">
        <f t="shared" si="130"/>
        <v/>
      </c>
      <c r="DC78" s="91" t="str">
        <f t="shared" si="131"/>
        <v/>
      </c>
      <c r="DD78" s="91" t="str">
        <f t="shared" si="132"/>
        <v/>
      </c>
      <c r="DE78" s="91" t="str">
        <f t="shared" si="133"/>
        <v/>
      </c>
      <c r="DF78" s="91" t="str">
        <f t="shared" si="134"/>
        <v/>
      </c>
      <c r="DG78" s="91" t="str">
        <f t="shared" si="135"/>
        <v/>
      </c>
      <c r="DH78" s="91" t="str">
        <f t="shared" si="136"/>
        <v/>
      </c>
      <c r="DI78" s="91" t="str">
        <f t="shared" si="137"/>
        <v/>
      </c>
      <c r="DJ78" s="91" t="str">
        <f t="shared" si="138"/>
        <v/>
      </c>
      <c r="DK78" s="91" t="str">
        <f t="shared" si="139"/>
        <v/>
      </c>
      <c r="DL78" s="91" t="str">
        <f t="shared" si="140"/>
        <v/>
      </c>
      <c r="DM78" s="91" t="str">
        <f t="shared" si="141"/>
        <v/>
      </c>
      <c r="DN78" s="91" t="str">
        <f t="shared" si="142"/>
        <v/>
      </c>
      <c r="DO78" s="91" t="str">
        <f t="shared" si="143"/>
        <v/>
      </c>
      <c r="DP78" s="91" t="str">
        <f t="shared" si="144"/>
        <v/>
      </c>
      <c r="DQ78" s="91" t="str">
        <f t="shared" si="145"/>
        <v/>
      </c>
      <c r="DR78" s="91" t="str">
        <f t="shared" si="146"/>
        <v/>
      </c>
      <c r="DS78" s="91" t="str">
        <f t="shared" si="147"/>
        <v/>
      </c>
      <c r="DT78" s="91" t="str">
        <f t="shared" si="148"/>
        <v/>
      </c>
      <c r="DU78" s="236" t="str">
        <f t="shared" si="471"/>
        <v/>
      </c>
      <c r="DV78" s="660" t="str">
        <f t="shared" si="472"/>
        <v>0</v>
      </c>
      <c r="DW78" s="659">
        <f t="shared" si="151"/>
        <v>0</v>
      </c>
      <c r="DX78" s="663" t="str">
        <f t="shared" si="473"/>
        <v>NA</v>
      </c>
      <c r="DY78" s="236" t="str">
        <f t="shared" si="359"/>
        <v/>
      </c>
      <c r="DZ78" s="236" t="str">
        <f t="shared" si="360"/>
        <v/>
      </c>
      <c r="EA78" s="659" t="str">
        <f t="shared" si="467"/>
        <v/>
      </c>
      <c r="EB78" s="594">
        <v>52</v>
      </c>
      <c r="EC78" s="816" t="str">
        <f t="shared" si="361"/>
        <v/>
      </c>
      <c r="ED78" s="817" t="str">
        <f t="shared" si="362"/>
        <v/>
      </c>
      <c r="EE78" s="818" t="str">
        <f t="shared" si="153"/>
        <v/>
      </c>
      <c r="EF78" s="819" t="str">
        <f t="shared" si="485"/>
        <v/>
      </c>
      <c r="EG78" s="595" t="str">
        <f t="shared" si="154"/>
        <v/>
      </c>
      <c r="EH78" s="595" t="str">
        <f t="shared" si="155"/>
        <v/>
      </c>
      <c r="EI78" s="651" t="str">
        <f t="shared" si="363"/>
        <v/>
      </c>
      <c r="EJ78" s="528" t="str">
        <f t="shared" si="156"/>
        <v/>
      </c>
      <c r="EK78" s="236" t="str">
        <f t="shared" si="364"/>
        <v/>
      </c>
      <c r="EL78" s="528" t="str">
        <f t="shared" si="157"/>
        <v/>
      </c>
      <c r="EM78" s="771" t="str">
        <f t="shared" si="444"/>
        <v/>
      </c>
      <c r="EN78" s="90" t="str">
        <f t="shared" si="445"/>
        <v/>
      </c>
      <c r="EO78" s="90" t="str">
        <f t="shared" si="446"/>
        <v/>
      </c>
      <c r="EP78" s="90" t="str">
        <f t="shared" si="447"/>
        <v/>
      </c>
      <c r="EQ78" s="90" t="str">
        <f t="shared" si="448"/>
        <v/>
      </c>
      <c r="ER78" s="90" t="str">
        <f t="shared" si="449"/>
        <v/>
      </c>
      <c r="ES78" s="90" t="str">
        <f t="shared" si="450"/>
        <v/>
      </c>
      <c r="ET78" s="90" t="str">
        <f t="shared" si="451"/>
        <v/>
      </c>
      <c r="EU78" s="90" t="str">
        <f t="shared" si="452"/>
        <v/>
      </c>
      <c r="EV78" s="90" t="str">
        <f t="shared" si="453"/>
        <v/>
      </c>
      <c r="EW78" s="90" t="str">
        <f t="shared" si="454"/>
        <v/>
      </c>
      <c r="EX78" s="90" t="str">
        <f t="shared" si="455"/>
        <v/>
      </c>
      <c r="EY78" s="90" t="str">
        <f t="shared" si="456"/>
        <v/>
      </c>
      <c r="EZ78" s="90" t="str">
        <f t="shared" si="457"/>
        <v/>
      </c>
      <c r="FA78" s="90" t="str">
        <f t="shared" si="458"/>
        <v/>
      </c>
      <c r="FB78" s="90" t="str">
        <f t="shared" si="459"/>
        <v/>
      </c>
      <c r="FC78" s="90" t="str">
        <f t="shared" si="460"/>
        <v/>
      </c>
      <c r="FD78" s="90" t="str">
        <f t="shared" si="461"/>
        <v/>
      </c>
      <c r="FE78" s="90" t="str">
        <f t="shared" si="462"/>
        <v/>
      </c>
      <c r="FF78" s="90" t="str">
        <f t="shared" si="463"/>
        <v/>
      </c>
      <c r="FG78" s="90" t="str">
        <f t="shared" si="486"/>
        <v/>
      </c>
      <c r="FH78" s="90" t="str">
        <f t="shared" si="487"/>
        <v/>
      </c>
      <c r="FI78" s="90" t="str">
        <f t="shared" si="488"/>
        <v/>
      </c>
      <c r="FJ78" s="90" t="str">
        <f t="shared" si="489"/>
        <v/>
      </c>
      <c r="FK78" s="90" t="str">
        <f t="shared" si="490"/>
        <v/>
      </c>
      <c r="FL78" s="90" t="str">
        <f t="shared" si="491"/>
        <v/>
      </c>
      <c r="FM78" s="90" t="str">
        <f t="shared" si="492"/>
        <v/>
      </c>
      <c r="FN78" s="90" t="str">
        <f t="shared" si="493"/>
        <v/>
      </c>
      <c r="FO78" s="90" t="str">
        <f t="shared" si="494"/>
        <v/>
      </c>
      <c r="FP78" s="90" t="str">
        <f t="shared" si="495"/>
        <v/>
      </c>
      <c r="FQ78" s="90" t="str">
        <f t="shared" si="496"/>
        <v/>
      </c>
      <c r="FR78" s="90" t="str">
        <f t="shared" si="497"/>
        <v/>
      </c>
      <c r="FS78" s="90" t="str">
        <f t="shared" si="498"/>
        <v/>
      </c>
      <c r="FT78" s="90" t="str">
        <f t="shared" si="499"/>
        <v/>
      </c>
      <c r="FU78" s="90" t="str">
        <f t="shared" si="500"/>
        <v/>
      </c>
      <c r="FV78" s="90" t="str">
        <f t="shared" si="501"/>
        <v/>
      </c>
      <c r="FW78" s="90" t="str">
        <f t="shared" si="502"/>
        <v/>
      </c>
      <c r="FX78" s="90" t="str">
        <f t="shared" si="503"/>
        <v/>
      </c>
      <c r="FY78" s="90" t="str">
        <f t="shared" si="504"/>
        <v/>
      </c>
      <c r="FZ78" s="90" t="str">
        <f t="shared" si="505"/>
        <v/>
      </c>
      <c r="GA78" s="90" t="str">
        <f t="shared" si="506"/>
        <v/>
      </c>
      <c r="GB78" s="90" t="str">
        <f t="shared" si="507"/>
        <v/>
      </c>
      <c r="GC78" s="90" t="str">
        <f t="shared" si="508"/>
        <v/>
      </c>
      <c r="GD78" s="90" t="str">
        <f t="shared" si="509"/>
        <v/>
      </c>
      <c r="GE78" s="90" t="str">
        <f t="shared" si="510"/>
        <v/>
      </c>
      <c r="GF78" s="90" t="str">
        <f t="shared" si="511"/>
        <v/>
      </c>
      <c r="GG78" s="90" t="str">
        <f t="shared" si="512"/>
        <v/>
      </c>
      <c r="GH78" s="90" t="str">
        <f t="shared" si="513"/>
        <v/>
      </c>
      <c r="GI78" s="90" t="str">
        <f t="shared" si="514"/>
        <v/>
      </c>
      <c r="GJ78" s="90" t="str">
        <f t="shared" si="515"/>
        <v/>
      </c>
      <c r="GK78" s="90" t="str">
        <f t="shared" si="516"/>
        <v/>
      </c>
      <c r="GL78" s="90" t="str">
        <f t="shared" si="517"/>
        <v/>
      </c>
      <c r="GM78" s="90" t="str">
        <f t="shared" si="518"/>
        <v/>
      </c>
      <c r="GN78" s="90" t="str">
        <f t="shared" si="519"/>
        <v/>
      </c>
      <c r="GO78" s="90" t="str">
        <f t="shared" si="520"/>
        <v/>
      </c>
      <c r="GP78" s="90" t="str">
        <f t="shared" si="521"/>
        <v/>
      </c>
      <c r="GQ78" s="90" t="str">
        <f t="shared" si="522"/>
        <v/>
      </c>
      <c r="GR78" s="90" t="str">
        <f t="shared" si="523"/>
        <v/>
      </c>
      <c r="GS78" s="90" t="str">
        <f t="shared" si="524"/>
        <v/>
      </c>
      <c r="GT78" s="90" t="str">
        <f t="shared" si="525"/>
        <v/>
      </c>
      <c r="GU78" s="594">
        <v>52</v>
      </c>
      <c r="GV78" s="137" t="str">
        <f t="shared" si="435"/>
        <v/>
      </c>
      <c r="GW78" s="138" t="str">
        <f t="shared" si="436"/>
        <v/>
      </c>
      <c r="GX78" s="81" t="str">
        <f t="shared" si="438"/>
        <v/>
      </c>
      <c r="GY78" s="138" t="str">
        <f t="shared" si="439"/>
        <v/>
      </c>
      <c r="GZ78" s="15">
        <f t="shared" si="369"/>
        <v>0</v>
      </c>
      <c r="HA78" s="81" t="str">
        <f t="shared" si="370"/>
        <v/>
      </c>
      <c r="HB78" s="127" t="str">
        <f t="shared" si="437"/>
        <v/>
      </c>
      <c r="HC78" s="15">
        <f t="shared" si="178"/>
        <v>0</v>
      </c>
      <c r="HD78" s="582">
        <f t="shared" si="468"/>
        <v>0</v>
      </c>
      <c r="HE78" s="580">
        <f t="shared" si="474"/>
        <v>0</v>
      </c>
      <c r="HF78" s="567">
        <f t="shared" si="469"/>
        <v>0</v>
      </c>
      <c r="HG78" s="16">
        <f t="shared" si="179"/>
        <v>0</v>
      </c>
      <c r="HH78" s="17" t="str">
        <f t="shared" si="372"/>
        <v/>
      </c>
      <c r="HI78" s="510" t="str">
        <f t="shared" si="373"/>
        <v/>
      </c>
      <c r="HJ78" s="517">
        <f t="shared" si="374"/>
        <v>0</v>
      </c>
      <c r="HK78" s="510" t="str">
        <f t="shared" si="180"/>
        <v/>
      </c>
      <c r="HL78" s="522" t="str">
        <f t="shared" si="375"/>
        <v/>
      </c>
      <c r="HM78" s="510" t="str">
        <f t="shared" si="181"/>
        <v/>
      </c>
      <c r="HN78" s="517">
        <f t="shared" si="182"/>
        <v>0</v>
      </c>
      <c r="HO78" s="510" t="str">
        <f t="shared" si="183"/>
        <v/>
      </c>
      <c r="HP78" s="522" t="str">
        <f t="shared" si="376"/>
        <v/>
      </c>
      <c r="HQ78" s="510" t="str">
        <f t="shared" si="184"/>
        <v/>
      </c>
      <c r="HR78" s="517">
        <f t="shared" si="185"/>
        <v>0</v>
      </c>
      <c r="HS78" s="510" t="str">
        <f t="shared" si="186"/>
        <v/>
      </c>
      <c r="HT78" s="522" t="str">
        <f t="shared" si="377"/>
        <v/>
      </c>
      <c r="HU78" s="510" t="str">
        <f t="shared" si="187"/>
        <v/>
      </c>
      <c r="HV78" s="517">
        <f t="shared" si="188"/>
        <v>0</v>
      </c>
      <c r="HW78" s="510" t="str">
        <f t="shared" si="189"/>
        <v/>
      </c>
      <c r="HX78" s="522" t="str">
        <f t="shared" si="378"/>
        <v/>
      </c>
      <c r="HY78" s="510" t="str">
        <f t="shared" si="190"/>
        <v/>
      </c>
      <c r="HZ78" s="517">
        <f t="shared" si="191"/>
        <v>0</v>
      </c>
      <c r="IA78" s="510" t="str">
        <f t="shared" si="192"/>
        <v/>
      </c>
      <c r="IB78" s="522" t="str">
        <f t="shared" si="379"/>
        <v/>
      </c>
      <c r="IC78" s="510" t="str">
        <f t="shared" si="193"/>
        <v/>
      </c>
      <c r="ID78" s="517">
        <f t="shared" si="194"/>
        <v>0</v>
      </c>
      <c r="IE78" s="510" t="str">
        <f t="shared" si="195"/>
        <v/>
      </c>
      <c r="IF78" s="522" t="str">
        <f t="shared" si="380"/>
        <v/>
      </c>
      <c r="IG78" s="510" t="str">
        <f t="shared" si="196"/>
        <v/>
      </c>
      <c r="IH78" s="517">
        <f t="shared" si="197"/>
        <v>0</v>
      </c>
      <c r="II78" s="510" t="str">
        <f t="shared" si="198"/>
        <v/>
      </c>
      <c r="IJ78" s="522" t="str">
        <f t="shared" si="381"/>
        <v/>
      </c>
      <c r="IK78" s="510" t="str">
        <f t="shared" si="199"/>
        <v/>
      </c>
      <c r="IL78" s="517">
        <f t="shared" si="200"/>
        <v>0</v>
      </c>
      <c r="IM78" s="510" t="str">
        <f t="shared" si="201"/>
        <v/>
      </c>
      <c r="IN78" s="522" t="str">
        <f t="shared" si="382"/>
        <v/>
      </c>
      <c r="IO78" s="510" t="str">
        <f t="shared" si="202"/>
        <v/>
      </c>
      <c r="IP78" s="517">
        <f t="shared" si="203"/>
        <v>0</v>
      </c>
      <c r="IQ78" s="510" t="str">
        <f t="shared" si="204"/>
        <v/>
      </c>
      <c r="IR78" s="522" t="str">
        <f t="shared" si="383"/>
        <v/>
      </c>
      <c r="IS78" s="510" t="str">
        <f t="shared" si="205"/>
        <v/>
      </c>
      <c r="IT78" s="517">
        <f t="shared" si="206"/>
        <v>0</v>
      </c>
      <c r="IU78" s="510" t="str">
        <f t="shared" si="207"/>
        <v/>
      </c>
      <c r="IV78" s="522" t="str">
        <f t="shared" si="384"/>
        <v/>
      </c>
      <c r="IW78" s="510" t="str">
        <f t="shared" si="208"/>
        <v/>
      </c>
      <c r="IX78" s="517">
        <f t="shared" si="209"/>
        <v>0</v>
      </c>
      <c r="IY78" s="510" t="str">
        <f t="shared" si="210"/>
        <v/>
      </c>
      <c r="IZ78" s="522" t="str">
        <f t="shared" si="385"/>
        <v/>
      </c>
      <c r="JA78" s="510" t="str">
        <f t="shared" si="211"/>
        <v/>
      </c>
      <c r="JB78" s="517">
        <f t="shared" si="212"/>
        <v>0</v>
      </c>
      <c r="JC78" s="510" t="str">
        <f t="shared" si="213"/>
        <v/>
      </c>
      <c r="JD78" s="522" t="str">
        <f t="shared" si="386"/>
        <v/>
      </c>
      <c r="JE78" s="510" t="str">
        <f t="shared" si="214"/>
        <v/>
      </c>
      <c r="JF78" s="517">
        <f t="shared" si="215"/>
        <v>0</v>
      </c>
      <c r="JG78" s="510" t="str">
        <f t="shared" si="216"/>
        <v/>
      </c>
      <c r="JH78" s="522" t="str">
        <f t="shared" si="387"/>
        <v/>
      </c>
      <c r="JI78" s="510" t="str">
        <f t="shared" si="217"/>
        <v/>
      </c>
      <c r="JJ78" s="517">
        <f t="shared" si="218"/>
        <v>0</v>
      </c>
      <c r="JK78" s="510" t="str">
        <f t="shared" si="219"/>
        <v/>
      </c>
      <c r="JL78" s="522" t="str">
        <f t="shared" si="388"/>
        <v/>
      </c>
      <c r="JM78" s="510" t="str">
        <f t="shared" si="220"/>
        <v/>
      </c>
      <c r="JN78" s="517">
        <f t="shared" si="221"/>
        <v>0</v>
      </c>
      <c r="JO78" s="510" t="str">
        <f t="shared" si="222"/>
        <v/>
      </c>
      <c r="JP78" s="522" t="str">
        <f t="shared" si="389"/>
        <v/>
      </c>
      <c r="JQ78" s="510" t="str">
        <f t="shared" si="223"/>
        <v/>
      </c>
      <c r="JR78" s="517">
        <f t="shared" si="224"/>
        <v>0</v>
      </c>
      <c r="JS78" s="510" t="str">
        <f t="shared" si="225"/>
        <v/>
      </c>
      <c r="JT78" s="522" t="str">
        <f t="shared" si="390"/>
        <v/>
      </c>
      <c r="JU78" s="510" t="str">
        <f t="shared" si="226"/>
        <v/>
      </c>
      <c r="JV78" s="517">
        <f t="shared" si="227"/>
        <v>0</v>
      </c>
      <c r="JW78" s="510" t="str">
        <f t="shared" si="228"/>
        <v/>
      </c>
      <c r="JX78" s="522" t="str">
        <f t="shared" si="391"/>
        <v/>
      </c>
      <c r="JY78" s="510" t="str">
        <f t="shared" si="229"/>
        <v/>
      </c>
      <c r="JZ78" s="517">
        <f t="shared" si="230"/>
        <v>0</v>
      </c>
      <c r="KA78" s="510" t="str">
        <f t="shared" si="231"/>
        <v/>
      </c>
      <c r="KB78" s="522" t="str">
        <f t="shared" si="392"/>
        <v/>
      </c>
      <c r="KC78" s="510" t="str">
        <f t="shared" si="232"/>
        <v/>
      </c>
      <c r="KD78" s="517">
        <f t="shared" si="233"/>
        <v>0</v>
      </c>
      <c r="KE78" s="510" t="str">
        <f t="shared" si="234"/>
        <v/>
      </c>
      <c r="KF78" s="522" t="str">
        <f t="shared" si="393"/>
        <v/>
      </c>
      <c r="KG78" s="510" t="str">
        <f t="shared" si="235"/>
        <v/>
      </c>
      <c r="KH78" s="517">
        <f t="shared" si="236"/>
        <v>0</v>
      </c>
      <c r="KI78" s="510" t="str">
        <f t="shared" si="237"/>
        <v/>
      </c>
      <c r="KJ78" s="522" t="str">
        <f t="shared" si="394"/>
        <v/>
      </c>
      <c r="KK78" s="510" t="str">
        <f t="shared" si="238"/>
        <v/>
      </c>
      <c r="KL78" s="517">
        <f t="shared" si="239"/>
        <v>0</v>
      </c>
      <c r="KM78" s="510" t="str">
        <f t="shared" si="240"/>
        <v/>
      </c>
      <c r="KN78" s="522" t="str">
        <f t="shared" si="395"/>
        <v/>
      </c>
      <c r="KO78" s="510" t="str">
        <f t="shared" si="241"/>
        <v/>
      </c>
      <c r="KP78" s="517">
        <f t="shared" si="242"/>
        <v>0</v>
      </c>
      <c r="KQ78" s="510" t="str">
        <f t="shared" si="243"/>
        <v/>
      </c>
      <c r="KR78" s="522" t="str">
        <f t="shared" si="396"/>
        <v/>
      </c>
      <c r="KS78" s="510" t="str">
        <f t="shared" si="244"/>
        <v/>
      </c>
      <c r="KT78" s="517">
        <f t="shared" si="245"/>
        <v>0</v>
      </c>
      <c r="KU78" s="510" t="str">
        <f t="shared" si="246"/>
        <v/>
      </c>
      <c r="KV78" s="522" t="str">
        <f t="shared" si="397"/>
        <v/>
      </c>
      <c r="KW78" s="510" t="str">
        <f t="shared" si="247"/>
        <v/>
      </c>
      <c r="KX78" s="517">
        <f t="shared" si="248"/>
        <v>0</v>
      </c>
      <c r="KY78" s="510" t="str">
        <f t="shared" si="249"/>
        <v/>
      </c>
      <c r="KZ78" s="522" t="str">
        <f t="shared" si="398"/>
        <v/>
      </c>
      <c r="LA78" s="510" t="str">
        <f t="shared" si="250"/>
        <v/>
      </c>
      <c r="LB78" s="517">
        <f t="shared" si="251"/>
        <v>0</v>
      </c>
      <c r="LC78" s="510" t="str">
        <f t="shared" si="252"/>
        <v/>
      </c>
      <c r="LD78" s="522" t="str">
        <f t="shared" si="399"/>
        <v/>
      </c>
      <c r="LE78" s="510" t="str">
        <f t="shared" si="253"/>
        <v/>
      </c>
      <c r="LF78" s="517">
        <f t="shared" si="254"/>
        <v>0</v>
      </c>
      <c r="LG78" s="510" t="str">
        <f t="shared" si="255"/>
        <v/>
      </c>
      <c r="LH78" s="522" t="str">
        <f t="shared" si="400"/>
        <v/>
      </c>
      <c r="LI78" s="510" t="str">
        <f t="shared" si="256"/>
        <v/>
      </c>
      <c r="LJ78" s="517">
        <f t="shared" si="257"/>
        <v>0</v>
      </c>
      <c r="LK78" s="510" t="str">
        <f t="shared" si="258"/>
        <v/>
      </c>
      <c r="LL78" s="522" t="str">
        <f t="shared" si="401"/>
        <v/>
      </c>
      <c r="LM78" s="510" t="str">
        <f t="shared" si="259"/>
        <v/>
      </c>
      <c r="LN78" s="517">
        <f t="shared" si="260"/>
        <v>0</v>
      </c>
      <c r="LO78" s="510" t="str">
        <f t="shared" si="261"/>
        <v/>
      </c>
      <c r="LP78" s="522" t="str">
        <f t="shared" si="402"/>
        <v/>
      </c>
      <c r="LQ78" s="510" t="str">
        <f t="shared" si="262"/>
        <v/>
      </c>
      <c r="LR78" s="517">
        <f t="shared" si="263"/>
        <v>0</v>
      </c>
      <c r="LS78" s="510" t="str">
        <f t="shared" si="264"/>
        <v/>
      </c>
      <c r="LT78" s="522" t="str">
        <f t="shared" si="403"/>
        <v/>
      </c>
      <c r="LU78" s="510" t="str">
        <f t="shared" si="265"/>
        <v/>
      </c>
      <c r="LV78" s="517">
        <f t="shared" si="266"/>
        <v>0</v>
      </c>
      <c r="LW78" s="510" t="str">
        <f t="shared" si="267"/>
        <v/>
      </c>
      <c r="LX78" s="522" t="str">
        <f t="shared" si="404"/>
        <v/>
      </c>
      <c r="LY78" s="510" t="str">
        <f t="shared" si="268"/>
        <v/>
      </c>
      <c r="LZ78" s="517">
        <f t="shared" si="269"/>
        <v>0</v>
      </c>
      <c r="MA78" s="510" t="str">
        <f t="shared" si="270"/>
        <v/>
      </c>
      <c r="MB78" s="522" t="str">
        <f t="shared" si="405"/>
        <v/>
      </c>
      <c r="MC78" s="510" t="str">
        <f t="shared" si="271"/>
        <v/>
      </c>
      <c r="MD78" s="517">
        <f t="shared" si="272"/>
        <v>0</v>
      </c>
      <c r="ME78" s="510" t="str">
        <f t="shared" si="273"/>
        <v/>
      </c>
      <c r="MF78" s="522" t="str">
        <f t="shared" si="406"/>
        <v/>
      </c>
      <c r="MG78" s="510" t="str">
        <f t="shared" si="274"/>
        <v/>
      </c>
      <c r="MH78" s="517">
        <f t="shared" si="275"/>
        <v>0</v>
      </c>
      <c r="MI78" s="510" t="str">
        <f t="shared" si="276"/>
        <v/>
      </c>
      <c r="MJ78" s="522" t="str">
        <f t="shared" si="407"/>
        <v/>
      </c>
      <c r="MK78" s="510" t="str">
        <f t="shared" si="277"/>
        <v/>
      </c>
      <c r="ML78" s="517">
        <f t="shared" si="278"/>
        <v>0</v>
      </c>
      <c r="MM78" s="510" t="str">
        <f t="shared" si="279"/>
        <v/>
      </c>
      <c r="MN78" s="522" t="str">
        <f t="shared" si="408"/>
        <v/>
      </c>
      <c r="MO78" s="510" t="str">
        <f t="shared" si="280"/>
        <v/>
      </c>
      <c r="MP78" s="517">
        <f t="shared" si="281"/>
        <v>0</v>
      </c>
      <c r="MQ78" s="510" t="str">
        <f t="shared" si="282"/>
        <v/>
      </c>
      <c r="MR78" s="522" t="str">
        <f t="shared" si="409"/>
        <v/>
      </c>
      <c r="MS78" s="510" t="str">
        <f t="shared" si="283"/>
        <v/>
      </c>
      <c r="MT78" s="517">
        <f t="shared" si="284"/>
        <v>0</v>
      </c>
      <c r="MU78" s="510" t="str">
        <f t="shared" si="285"/>
        <v/>
      </c>
      <c r="MV78" s="522" t="str">
        <f t="shared" si="410"/>
        <v/>
      </c>
      <c r="MW78" s="510" t="str">
        <f t="shared" si="286"/>
        <v/>
      </c>
      <c r="MX78" s="517">
        <f t="shared" si="287"/>
        <v>0</v>
      </c>
      <c r="MY78" s="510" t="str">
        <f t="shared" si="288"/>
        <v/>
      </c>
      <c r="MZ78" s="522" t="str">
        <f t="shared" si="411"/>
        <v/>
      </c>
      <c r="NA78" s="510" t="str">
        <f t="shared" si="289"/>
        <v/>
      </c>
      <c r="NB78" s="517">
        <f t="shared" si="290"/>
        <v>0</v>
      </c>
      <c r="NC78" s="510" t="str">
        <f t="shared" si="291"/>
        <v/>
      </c>
      <c r="ND78" s="522" t="str">
        <f t="shared" si="412"/>
        <v/>
      </c>
      <c r="NE78" s="510" t="str">
        <f t="shared" si="292"/>
        <v/>
      </c>
      <c r="NF78" s="517">
        <f t="shared" si="293"/>
        <v>0</v>
      </c>
      <c r="NG78" s="510" t="str">
        <f t="shared" si="294"/>
        <v/>
      </c>
      <c r="NH78" s="522" t="str">
        <f t="shared" si="413"/>
        <v/>
      </c>
      <c r="NI78" s="510" t="str">
        <f t="shared" si="295"/>
        <v/>
      </c>
      <c r="NJ78" s="517">
        <f t="shared" si="296"/>
        <v>0</v>
      </c>
      <c r="NK78" s="510" t="str">
        <f t="shared" si="297"/>
        <v/>
      </c>
      <c r="NL78" s="522" t="str">
        <f t="shared" si="414"/>
        <v/>
      </c>
      <c r="NM78" s="510" t="str">
        <f t="shared" si="298"/>
        <v/>
      </c>
      <c r="NN78" s="517">
        <f t="shared" si="299"/>
        <v>0</v>
      </c>
      <c r="NO78" s="510" t="str">
        <f t="shared" si="300"/>
        <v/>
      </c>
      <c r="NP78" s="522" t="str">
        <f t="shared" si="415"/>
        <v/>
      </c>
      <c r="NQ78" s="510" t="str">
        <f t="shared" si="301"/>
        <v/>
      </c>
      <c r="NR78" s="517">
        <f t="shared" si="302"/>
        <v>0</v>
      </c>
      <c r="NS78" s="510" t="str">
        <f t="shared" si="303"/>
        <v/>
      </c>
      <c r="NT78" s="522" t="str">
        <f t="shared" si="416"/>
        <v/>
      </c>
      <c r="NU78" s="510" t="str">
        <f t="shared" si="304"/>
        <v/>
      </c>
      <c r="NV78" s="517">
        <f t="shared" si="305"/>
        <v>0</v>
      </c>
      <c r="NW78" s="510" t="str">
        <f t="shared" si="306"/>
        <v/>
      </c>
      <c r="NX78" s="522" t="str">
        <f t="shared" si="417"/>
        <v/>
      </c>
      <c r="NY78" s="510" t="str">
        <f t="shared" si="307"/>
        <v/>
      </c>
      <c r="NZ78" s="517">
        <f t="shared" si="308"/>
        <v>0</v>
      </c>
      <c r="OA78" s="510" t="str">
        <f t="shared" si="309"/>
        <v/>
      </c>
      <c r="OB78" s="522" t="str">
        <f t="shared" si="418"/>
        <v/>
      </c>
      <c r="OC78" s="510" t="str">
        <f t="shared" si="310"/>
        <v/>
      </c>
      <c r="OD78" s="517">
        <f t="shared" si="311"/>
        <v>0</v>
      </c>
      <c r="OE78" s="510" t="str">
        <f t="shared" si="312"/>
        <v/>
      </c>
      <c r="OF78" s="522" t="str">
        <f t="shared" si="419"/>
        <v/>
      </c>
      <c r="OG78" s="510" t="str">
        <f t="shared" si="313"/>
        <v/>
      </c>
      <c r="OH78" s="517">
        <f t="shared" si="314"/>
        <v>0</v>
      </c>
      <c r="OI78" s="510" t="str">
        <f t="shared" si="315"/>
        <v/>
      </c>
      <c r="OJ78" s="522" t="str">
        <f t="shared" si="420"/>
        <v/>
      </c>
      <c r="OK78" s="510" t="str">
        <f t="shared" si="316"/>
        <v/>
      </c>
      <c r="OL78" s="517">
        <f t="shared" si="317"/>
        <v>0</v>
      </c>
      <c r="OM78" s="510" t="str">
        <f t="shared" si="318"/>
        <v/>
      </c>
      <c r="ON78" s="522" t="str">
        <f t="shared" si="421"/>
        <v/>
      </c>
      <c r="OO78" s="510" t="str">
        <f t="shared" si="319"/>
        <v/>
      </c>
      <c r="OP78" s="517">
        <f t="shared" si="320"/>
        <v>0</v>
      </c>
      <c r="OQ78" s="510" t="str">
        <f t="shared" si="321"/>
        <v/>
      </c>
      <c r="OR78" s="522" t="str">
        <f t="shared" si="422"/>
        <v/>
      </c>
      <c r="OS78" s="510" t="str">
        <f t="shared" si="322"/>
        <v/>
      </c>
      <c r="OT78" s="517">
        <f t="shared" si="323"/>
        <v>0</v>
      </c>
      <c r="OU78" s="510" t="str">
        <f t="shared" si="324"/>
        <v/>
      </c>
      <c r="OV78" s="522" t="str">
        <f t="shared" si="423"/>
        <v/>
      </c>
      <c r="OW78" s="510" t="str">
        <f t="shared" si="325"/>
        <v/>
      </c>
      <c r="OX78" s="517">
        <f t="shared" si="326"/>
        <v>0</v>
      </c>
      <c r="OY78" s="510" t="str">
        <f t="shared" si="327"/>
        <v/>
      </c>
      <c r="OZ78" s="522" t="str">
        <f t="shared" si="424"/>
        <v/>
      </c>
      <c r="PA78" s="510" t="str">
        <f t="shared" si="328"/>
        <v/>
      </c>
      <c r="PB78" s="517">
        <f t="shared" si="329"/>
        <v>0</v>
      </c>
      <c r="PC78" s="510" t="str">
        <f t="shared" si="330"/>
        <v/>
      </c>
      <c r="PD78" s="522" t="str">
        <f t="shared" si="425"/>
        <v/>
      </c>
      <c r="PE78" s="510" t="str">
        <f t="shared" si="331"/>
        <v/>
      </c>
      <c r="PF78" s="517">
        <f t="shared" si="332"/>
        <v>0</v>
      </c>
      <c r="PG78" s="510" t="str">
        <f t="shared" si="333"/>
        <v/>
      </c>
      <c r="PH78" s="522" t="str">
        <f t="shared" si="426"/>
        <v/>
      </c>
      <c r="PI78" s="510" t="str">
        <f t="shared" si="334"/>
        <v/>
      </c>
      <c r="PJ78" s="517">
        <f t="shared" si="335"/>
        <v>0</v>
      </c>
      <c r="PK78" s="510" t="str">
        <f t="shared" si="336"/>
        <v/>
      </c>
      <c r="PL78" s="522" t="str">
        <f t="shared" si="427"/>
        <v/>
      </c>
      <c r="PM78" s="510" t="str">
        <f t="shared" si="337"/>
        <v/>
      </c>
      <c r="PN78" s="517">
        <f t="shared" si="338"/>
        <v>0</v>
      </c>
      <c r="PO78" s="510" t="str">
        <f t="shared" si="339"/>
        <v/>
      </c>
      <c r="PP78" s="522" t="str">
        <f t="shared" si="428"/>
        <v/>
      </c>
      <c r="PQ78" s="510" t="str">
        <f t="shared" si="340"/>
        <v/>
      </c>
      <c r="PR78" s="517">
        <f t="shared" si="341"/>
        <v>0</v>
      </c>
      <c r="PS78" s="510" t="str">
        <f t="shared" si="342"/>
        <v/>
      </c>
      <c r="PT78" s="522" t="str">
        <f t="shared" si="429"/>
        <v/>
      </c>
      <c r="PU78" s="510" t="str">
        <f t="shared" si="343"/>
        <v/>
      </c>
      <c r="PV78" s="517">
        <f t="shared" si="344"/>
        <v>0</v>
      </c>
      <c r="PW78" s="510" t="str">
        <f t="shared" si="345"/>
        <v/>
      </c>
      <c r="PX78" s="522" t="str">
        <f t="shared" si="430"/>
        <v/>
      </c>
      <c r="PY78" s="510" t="str">
        <f t="shared" si="346"/>
        <v/>
      </c>
      <c r="PZ78" s="517">
        <f t="shared" si="347"/>
        <v>0</v>
      </c>
      <c r="QA78" s="510" t="str">
        <f t="shared" si="348"/>
        <v/>
      </c>
      <c r="QB78" s="522" t="str">
        <f t="shared" si="431"/>
        <v/>
      </c>
      <c r="QC78" s="510" t="str">
        <f t="shared" si="349"/>
        <v/>
      </c>
      <c r="QD78" s="517">
        <f t="shared" si="350"/>
        <v>0</v>
      </c>
      <c r="QE78" s="510" t="str">
        <f t="shared" si="351"/>
        <v/>
      </c>
      <c r="QF78" s="522" t="str">
        <f t="shared" si="432"/>
        <v/>
      </c>
      <c r="QG78" s="510" t="str">
        <f t="shared" si="352"/>
        <v/>
      </c>
      <c r="QH78" s="517">
        <f t="shared" si="353"/>
        <v>0</v>
      </c>
    </row>
    <row r="79" spans="1:450" s="3" customFormat="1" ht="18" customHeight="1" thickTop="1" thickBot="1" x14ac:dyDescent="0.35">
      <c r="A79" s="344" t="str">
        <f t="shared" si="538"/>
        <v/>
      </c>
      <c r="B79" s="237" t="str">
        <f t="shared" si="539"/>
        <v/>
      </c>
      <c r="C79" s="307">
        <f t="shared" si="527"/>
        <v>0</v>
      </c>
      <c r="D79" s="307">
        <f t="shared" si="528"/>
        <v>0</v>
      </c>
      <c r="E79" s="287" t="str">
        <f>IF(B79="","",SUM(B$27:B$46)+SUM(B$67:B79))</f>
        <v/>
      </c>
      <c r="F79" s="498"/>
      <c r="G79" s="498"/>
      <c r="H79" s="677"/>
      <c r="I79" s="678"/>
      <c r="J79" s="679"/>
      <c r="K79" s="680"/>
      <c r="L79" s="1052" t="str">
        <f>IF('Quadro 2'!G45="","",'Quadro 2'!G45)</f>
        <v/>
      </c>
      <c r="M79" s="1053" t="str">
        <f t="shared" si="540"/>
        <v/>
      </c>
      <c r="N79" s="1054" t="str">
        <f t="shared" si="529"/>
        <v/>
      </c>
      <c r="O79" s="1055"/>
      <c r="P79" s="1056" t="str">
        <f t="shared" si="541"/>
        <v/>
      </c>
      <c r="Q79" s="1057" t="str">
        <f t="shared" si="542"/>
        <v/>
      </c>
      <c r="R79" s="1058" t="str">
        <f t="shared" si="543"/>
        <v/>
      </c>
      <c r="S79" s="505" t="str">
        <f t="shared" si="544"/>
        <v/>
      </c>
      <c r="T79" s="75" t="str">
        <f t="shared" si="530"/>
        <v/>
      </c>
      <c r="U79" s="940"/>
      <c r="V79" s="217" t="str">
        <f t="shared" si="550"/>
        <v/>
      </c>
      <c r="W79" s="217" t="str">
        <f t="shared" si="545"/>
        <v/>
      </c>
      <c r="X79" s="217" t="str">
        <f t="shared" si="546"/>
        <v/>
      </c>
      <c r="Y79" s="506" t="str">
        <f>IF(OR(N79="",N79=0),"",IF(MAX(V79,W79,X79)&gt;'Quadro 1'!$G$23,'Quadro 1'!$G$23,IF(V79&lt;'Quadro 1'!$G$12,'Quadro 1'!$G$12,MIN(Z79,AA79))))</f>
        <v/>
      </c>
      <c r="Z79" s="507">
        <f>IF(MAX(V79,W79,X79)&lt;='Quadro 1'!$G$12,'Quadro 1'!$G$12,IF(MAX(V79,W79,X79)&lt;='Quadro 1'!$G$13,'Quadro 1'!$G$13,IF(MAX(V79,W79,X79)&lt;='Quadro 1'!$G$14,'Quadro 1'!$G$14,IF(MAX(V79,W79,X79)&lt;='Quadro 1'!$G$15,'Quadro 1'!$G$15,IF(MAX(V79,W79,X79)&lt;='Quadro 1'!$G$16,'Quadro 1'!$G$16,IF(MAX(V79,W79,X79)&lt;='Quadro 1'!$G$17,'Quadro 1'!$G$17,""))))))</f>
        <v>27.3</v>
      </c>
      <c r="AA79" s="508">
        <f>IF(MAX(V79,W79,X79)&lt;='Quadro 1'!$G$18,'Quadro 1'!$G$18,IF(MAX(V79,W79,X79)&lt;='Quadro 1'!$G$19,'Quadro 1'!$G$19,IF(MAX(V79,W79,X79)&lt;='Quadro 1'!$G$20,'Quadro 1'!$G$20,IF(MAX(V79,W79,X79)&lt;='Quadro 1'!$G$21,'Quadro 1'!$G$21,IF(MAX(V79,W79,X79)&lt;='Quadro 1'!$G$22,'Quadro 1'!$G$22,IF(MAX(V79,W79,X79)&lt;='Quadro 1'!$G$23,'Quadro 1'!$G$23,'Quadro 1'!$G$23))))))</f>
        <v>105.3</v>
      </c>
      <c r="AB79" s="509" t="str">
        <f>IF(Y79="","",LOOKUP(Y79,'Quadro 1'!$G$9:$G$23,'Quadro 1'!$H$9:$H$23))</f>
        <v/>
      </c>
      <c r="AC79" s="1170" t="str">
        <f>IF(Y79="","",LOOKUP(Y79,'Quadro 1'!$G$9:$G$23,'Quadro 1'!$D$9:$D$23))</f>
        <v/>
      </c>
      <c r="AD79" s="1171" t="str">
        <f>IF(Y79="","",LOOKUP(Y79,'Quadro 1'!$G$9:$G$23,'Quadro 1'!$E$9:$E$23))</f>
        <v/>
      </c>
      <c r="AE79" s="1059" t="str">
        <f t="shared" si="531"/>
        <v/>
      </c>
      <c r="AF79" s="1061" t="str">
        <f t="shared" si="532"/>
        <v/>
      </c>
      <c r="AG79" s="1062" t="str">
        <f t="shared" si="533"/>
        <v/>
      </c>
      <c r="AH79" s="1063" t="str">
        <f t="shared" si="547"/>
        <v/>
      </c>
      <c r="AI79" s="1063" t="str">
        <f t="shared" si="551"/>
        <v/>
      </c>
      <c r="AJ79" s="1055" t="str">
        <f t="shared" si="534"/>
        <v/>
      </c>
      <c r="AK79" s="1064" t="str">
        <f t="shared" si="548"/>
        <v/>
      </c>
      <c r="AL79" s="1190" t="str">
        <f t="shared" si="549"/>
        <v/>
      </c>
      <c r="AM79" s="1191"/>
      <c r="AN79" s="1065" t="str">
        <f t="shared" si="535"/>
        <v/>
      </c>
      <c r="AO79" s="1192" t="str">
        <f t="shared" si="536"/>
        <v/>
      </c>
      <c r="AP79" s="1192"/>
      <c r="AQ79" s="1193"/>
      <c r="AR79" s="901"/>
      <c r="AS79" s="2"/>
      <c r="AT79" s="601">
        <f t="shared" si="470"/>
        <v>0</v>
      </c>
      <c r="AU79" s="243" t="str">
        <f t="shared" si="356"/>
        <v/>
      </c>
      <c r="AV79" s="92" t="str">
        <f t="shared" si="475"/>
        <v/>
      </c>
      <c r="AW79" s="92" t="str">
        <f t="shared" si="476"/>
        <v/>
      </c>
      <c r="AX79" s="92" t="str">
        <f t="shared" si="477"/>
        <v/>
      </c>
      <c r="AY79" s="532" t="str">
        <f t="shared" si="478"/>
        <v/>
      </c>
      <c r="AZ79" s="532" t="str">
        <f t="shared" si="479"/>
        <v/>
      </c>
      <c r="BA79" s="510" t="str">
        <f t="shared" si="480"/>
        <v/>
      </c>
      <c r="BB79" s="88" t="str">
        <f t="shared" si="440"/>
        <v/>
      </c>
      <c r="BC79" s="1060" t="str">
        <f t="shared" si="537"/>
        <v/>
      </c>
      <c r="BD79" s="595" t="str">
        <f t="shared" si="441"/>
        <v/>
      </c>
      <c r="BE79" s="595" t="str">
        <f t="shared" si="442"/>
        <v/>
      </c>
      <c r="BF79" s="74" t="str">
        <f t="shared" si="443"/>
        <v/>
      </c>
      <c r="BG79" s="87" t="str">
        <f t="shared" si="433"/>
        <v/>
      </c>
      <c r="BH79" s="88" t="str">
        <f t="shared" si="481"/>
        <v/>
      </c>
      <c r="BI79" s="89">
        <f t="shared" si="482"/>
        <v>0</v>
      </c>
      <c r="BJ79" s="510" t="str">
        <f t="shared" si="357"/>
        <v/>
      </c>
      <c r="BK79" s="532">
        <f t="shared" si="483"/>
        <v>0</v>
      </c>
      <c r="BL79" s="91">
        <f t="shared" si="108"/>
        <v>0</v>
      </c>
      <c r="BM79" s="91" t="str">
        <f t="shared" si="31"/>
        <v/>
      </c>
      <c r="BN79" s="91" t="str">
        <f t="shared" si="32"/>
        <v/>
      </c>
      <c r="BO79" s="91" t="str">
        <f t="shared" si="33"/>
        <v/>
      </c>
      <c r="BP79" s="91" t="str">
        <f t="shared" si="34"/>
        <v/>
      </c>
      <c r="BQ79" s="91" t="str">
        <f t="shared" si="35"/>
        <v/>
      </c>
      <c r="BR79" s="91" t="str">
        <f t="shared" si="36"/>
        <v/>
      </c>
      <c r="BS79" s="91" t="str">
        <f t="shared" si="37"/>
        <v/>
      </c>
      <c r="BT79" s="91" t="str">
        <f t="shared" si="38"/>
        <v/>
      </c>
      <c r="BU79" s="91" t="str">
        <f t="shared" si="39"/>
        <v/>
      </c>
      <c r="BV79" s="91" t="str">
        <f t="shared" si="40"/>
        <v/>
      </c>
      <c r="BW79" s="91" t="str">
        <f t="shared" si="41"/>
        <v/>
      </c>
      <c r="BX79" s="91" t="str">
        <f t="shared" si="42"/>
        <v/>
      </c>
      <c r="BY79" s="91" t="str">
        <f t="shared" si="43"/>
        <v/>
      </c>
      <c r="BZ79" s="91" t="str">
        <f t="shared" si="44"/>
        <v/>
      </c>
      <c r="CA79" s="91" t="str">
        <f t="shared" si="45"/>
        <v/>
      </c>
      <c r="CB79" s="91" t="str">
        <f t="shared" si="46"/>
        <v/>
      </c>
      <c r="CC79" s="91" t="str">
        <f t="shared" si="47"/>
        <v/>
      </c>
      <c r="CD79" s="91" t="str">
        <f t="shared" si="48"/>
        <v/>
      </c>
      <c r="CE79" s="91" t="str">
        <f t="shared" si="49"/>
        <v/>
      </c>
      <c r="CF79" s="91" t="str">
        <f t="shared" si="484"/>
        <v/>
      </c>
      <c r="CG79" s="91" t="str">
        <f t="shared" si="109"/>
        <v/>
      </c>
      <c r="CH79" s="91" t="str">
        <f t="shared" si="110"/>
        <v/>
      </c>
      <c r="CI79" s="91" t="str">
        <f t="shared" si="111"/>
        <v/>
      </c>
      <c r="CJ79" s="91" t="str">
        <f t="shared" si="112"/>
        <v/>
      </c>
      <c r="CK79" s="91" t="str">
        <f t="shared" si="113"/>
        <v/>
      </c>
      <c r="CL79" s="91" t="str">
        <f t="shared" si="114"/>
        <v/>
      </c>
      <c r="CM79" s="91" t="str">
        <f t="shared" si="115"/>
        <v/>
      </c>
      <c r="CN79" s="91" t="str">
        <f t="shared" si="116"/>
        <v/>
      </c>
      <c r="CO79" s="91" t="str">
        <f t="shared" si="117"/>
        <v/>
      </c>
      <c r="CP79" s="91" t="str">
        <f t="shared" si="118"/>
        <v/>
      </c>
      <c r="CQ79" s="91" t="str">
        <f t="shared" si="119"/>
        <v/>
      </c>
      <c r="CR79" s="91" t="str">
        <f t="shared" si="120"/>
        <v/>
      </c>
      <c r="CS79" s="91" t="str">
        <f t="shared" si="121"/>
        <v/>
      </c>
      <c r="CT79" s="91" t="str">
        <f t="shared" si="122"/>
        <v/>
      </c>
      <c r="CU79" s="91" t="str">
        <f t="shared" si="123"/>
        <v/>
      </c>
      <c r="CV79" s="91" t="str">
        <f t="shared" si="124"/>
        <v/>
      </c>
      <c r="CW79" s="91" t="str">
        <f t="shared" si="125"/>
        <v/>
      </c>
      <c r="CX79" s="91" t="str">
        <f t="shared" si="126"/>
        <v/>
      </c>
      <c r="CY79" s="91" t="str">
        <f t="shared" si="127"/>
        <v/>
      </c>
      <c r="CZ79" s="91" t="str">
        <f t="shared" si="128"/>
        <v/>
      </c>
      <c r="DA79" s="91" t="str">
        <f t="shared" si="129"/>
        <v/>
      </c>
      <c r="DB79" s="91" t="str">
        <f t="shared" si="130"/>
        <v/>
      </c>
      <c r="DC79" s="91" t="str">
        <f t="shared" si="131"/>
        <v/>
      </c>
      <c r="DD79" s="91" t="str">
        <f t="shared" si="132"/>
        <v/>
      </c>
      <c r="DE79" s="91" t="str">
        <f t="shared" si="133"/>
        <v/>
      </c>
      <c r="DF79" s="91" t="str">
        <f t="shared" si="134"/>
        <v/>
      </c>
      <c r="DG79" s="91" t="str">
        <f t="shared" si="135"/>
        <v/>
      </c>
      <c r="DH79" s="91" t="str">
        <f t="shared" si="136"/>
        <v/>
      </c>
      <c r="DI79" s="91" t="str">
        <f t="shared" si="137"/>
        <v/>
      </c>
      <c r="DJ79" s="91" t="str">
        <f t="shared" si="138"/>
        <v/>
      </c>
      <c r="DK79" s="91" t="str">
        <f t="shared" si="139"/>
        <v/>
      </c>
      <c r="DL79" s="91" t="str">
        <f t="shared" si="140"/>
        <v/>
      </c>
      <c r="DM79" s="91" t="str">
        <f t="shared" si="141"/>
        <v/>
      </c>
      <c r="DN79" s="91" t="str">
        <f t="shared" si="142"/>
        <v/>
      </c>
      <c r="DO79" s="91" t="str">
        <f t="shared" si="143"/>
        <v/>
      </c>
      <c r="DP79" s="91" t="str">
        <f t="shared" si="144"/>
        <v/>
      </c>
      <c r="DQ79" s="91" t="str">
        <f t="shared" si="145"/>
        <v/>
      </c>
      <c r="DR79" s="91" t="str">
        <f t="shared" si="146"/>
        <v/>
      </c>
      <c r="DS79" s="91" t="str">
        <f t="shared" si="147"/>
        <v/>
      </c>
      <c r="DT79" s="91" t="str">
        <f t="shared" si="148"/>
        <v/>
      </c>
      <c r="DU79" s="236" t="str">
        <f t="shared" si="471"/>
        <v/>
      </c>
      <c r="DV79" s="660" t="str">
        <f t="shared" si="472"/>
        <v>0</v>
      </c>
      <c r="DW79" s="659">
        <f t="shared" si="151"/>
        <v>0</v>
      </c>
      <c r="DX79" s="663" t="str">
        <f t="shared" si="473"/>
        <v>NA</v>
      </c>
      <c r="DY79" s="236" t="str">
        <f t="shared" si="359"/>
        <v/>
      </c>
      <c r="DZ79" s="236" t="str">
        <f t="shared" si="360"/>
        <v/>
      </c>
      <c r="EA79" s="659" t="str">
        <f t="shared" si="467"/>
        <v/>
      </c>
      <c r="EB79" s="594">
        <v>53</v>
      </c>
      <c r="EC79" s="816" t="str">
        <f t="shared" si="361"/>
        <v/>
      </c>
      <c r="ED79" s="817" t="str">
        <f t="shared" si="362"/>
        <v/>
      </c>
      <c r="EE79" s="818" t="str">
        <f t="shared" si="153"/>
        <v/>
      </c>
      <c r="EF79" s="819" t="str">
        <f t="shared" si="485"/>
        <v/>
      </c>
      <c r="EG79" s="595" t="str">
        <f t="shared" si="154"/>
        <v/>
      </c>
      <c r="EH79" s="595" t="str">
        <f t="shared" si="155"/>
        <v/>
      </c>
      <c r="EI79" s="651" t="str">
        <f t="shared" si="363"/>
        <v/>
      </c>
      <c r="EJ79" s="528" t="str">
        <f t="shared" si="156"/>
        <v/>
      </c>
      <c r="EK79" s="236" t="str">
        <f t="shared" si="364"/>
        <v/>
      </c>
      <c r="EL79" s="528" t="str">
        <f t="shared" si="157"/>
        <v/>
      </c>
      <c r="EM79" s="771" t="str">
        <f t="shared" si="444"/>
        <v/>
      </c>
      <c r="EN79" s="90" t="str">
        <f t="shared" si="445"/>
        <v/>
      </c>
      <c r="EO79" s="90" t="str">
        <f t="shared" si="446"/>
        <v/>
      </c>
      <c r="EP79" s="90" t="str">
        <f t="shared" si="447"/>
        <v/>
      </c>
      <c r="EQ79" s="90" t="str">
        <f t="shared" si="448"/>
        <v/>
      </c>
      <c r="ER79" s="90" t="str">
        <f t="shared" si="449"/>
        <v/>
      </c>
      <c r="ES79" s="90" t="str">
        <f t="shared" si="450"/>
        <v/>
      </c>
      <c r="ET79" s="90" t="str">
        <f t="shared" si="451"/>
        <v/>
      </c>
      <c r="EU79" s="90" t="str">
        <f t="shared" si="452"/>
        <v/>
      </c>
      <c r="EV79" s="90" t="str">
        <f t="shared" si="453"/>
        <v/>
      </c>
      <c r="EW79" s="90" t="str">
        <f t="shared" si="454"/>
        <v/>
      </c>
      <c r="EX79" s="90" t="str">
        <f t="shared" si="455"/>
        <v/>
      </c>
      <c r="EY79" s="90" t="str">
        <f t="shared" si="456"/>
        <v/>
      </c>
      <c r="EZ79" s="90" t="str">
        <f t="shared" si="457"/>
        <v/>
      </c>
      <c r="FA79" s="90" t="str">
        <f t="shared" si="458"/>
        <v/>
      </c>
      <c r="FB79" s="90" t="str">
        <f t="shared" si="459"/>
        <v/>
      </c>
      <c r="FC79" s="90" t="str">
        <f t="shared" si="460"/>
        <v/>
      </c>
      <c r="FD79" s="90" t="str">
        <f t="shared" si="461"/>
        <v/>
      </c>
      <c r="FE79" s="90" t="str">
        <f t="shared" si="462"/>
        <v/>
      </c>
      <c r="FF79" s="90" t="str">
        <f t="shared" si="463"/>
        <v/>
      </c>
      <c r="FG79" s="90" t="str">
        <f t="shared" si="486"/>
        <v/>
      </c>
      <c r="FH79" s="90" t="str">
        <f t="shared" si="487"/>
        <v/>
      </c>
      <c r="FI79" s="90" t="str">
        <f t="shared" si="488"/>
        <v/>
      </c>
      <c r="FJ79" s="90" t="str">
        <f t="shared" si="489"/>
        <v/>
      </c>
      <c r="FK79" s="90" t="str">
        <f t="shared" si="490"/>
        <v/>
      </c>
      <c r="FL79" s="90" t="str">
        <f t="shared" si="491"/>
        <v/>
      </c>
      <c r="FM79" s="90" t="str">
        <f t="shared" si="492"/>
        <v/>
      </c>
      <c r="FN79" s="90" t="str">
        <f t="shared" si="493"/>
        <v/>
      </c>
      <c r="FO79" s="90" t="str">
        <f t="shared" si="494"/>
        <v/>
      </c>
      <c r="FP79" s="90" t="str">
        <f t="shared" si="495"/>
        <v/>
      </c>
      <c r="FQ79" s="90" t="str">
        <f t="shared" si="496"/>
        <v/>
      </c>
      <c r="FR79" s="90" t="str">
        <f t="shared" si="497"/>
        <v/>
      </c>
      <c r="FS79" s="90" t="str">
        <f t="shared" si="498"/>
        <v/>
      </c>
      <c r="FT79" s="90" t="str">
        <f t="shared" si="499"/>
        <v/>
      </c>
      <c r="FU79" s="90" t="str">
        <f t="shared" si="500"/>
        <v/>
      </c>
      <c r="FV79" s="90" t="str">
        <f t="shared" si="501"/>
        <v/>
      </c>
      <c r="FW79" s="90" t="str">
        <f t="shared" si="502"/>
        <v/>
      </c>
      <c r="FX79" s="90" t="str">
        <f t="shared" si="503"/>
        <v/>
      </c>
      <c r="FY79" s="90" t="str">
        <f t="shared" si="504"/>
        <v/>
      </c>
      <c r="FZ79" s="90" t="str">
        <f t="shared" si="505"/>
        <v/>
      </c>
      <c r="GA79" s="90" t="str">
        <f t="shared" si="506"/>
        <v/>
      </c>
      <c r="GB79" s="90" t="str">
        <f t="shared" si="507"/>
        <v/>
      </c>
      <c r="GC79" s="90" t="str">
        <f t="shared" si="508"/>
        <v/>
      </c>
      <c r="GD79" s="90" t="str">
        <f t="shared" si="509"/>
        <v/>
      </c>
      <c r="GE79" s="90" t="str">
        <f t="shared" si="510"/>
        <v/>
      </c>
      <c r="GF79" s="90" t="str">
        <f t="shared" si="511"/>
        <v/>
      </c>
      <c r="GG79" s="90" t="str">
        <f t="shared" si="512"/>
        <v/>
      </c>
      <c r="GH79" s="90" t="str">
        <f t="shared" si="513"/>
        <v/>
      </c>
      <c r="GI79" s="90" t="str">
        <f t="shared" si="514"/>
        <v/>
      </c>
      <c r="GJ79" s="90" t="str">
        <f t="shared" si="515"/>
        <v/>
      </c>
      <c r="GK79" s="90" t="str">
        <f t="shared" si="516"/>
        <v/>
      </c>
      <c r="GL79" s="90" t="str">
        <f t="shared" si="517"/>
        <v/>
      </c>
      <c r="GM79" s="90" t="str">
        <f t="shared" si="518"/>
        <v/>
      </c>
      <c r="GN79" s="90" t="str">
        <f t="shared" si="519"/>
        <v/>
      </c>
      <c r="GO79" s="90" t="str">
        <f t="shared" si="520"/>
        <v/>
      </c>
      <c r="GP79" s="90" t="str">
        <f t="shared" si="521"/>
        <v/>
      </c>
      <c r="GQ79" s="90" t="str">
        <f t="shared" si="522"/>
        <v/>
      </c>
      <c r="GR79" s="90" t="str">
        <f t="shared" si="523"/>
        <v/>
      </c>
      <c r="GS79" s="90" t="str">
        <f t="shared" si="524"/>
        <v/>
      </c>
      <c r="GT79" s="90" t="str">
        <f t="shared" si="525"/>
        <v/>
      </c>
      <c r="GU79" s="594">
        <v>53</v>
      </c>
      <c r="GV79" s="137" t="str">
        <f t="shared" si="435"/>
        <v/>
      </c>
      <c r="GW79" s="138" t="str">
        <f t="shared" si="436"/>
        <v/>
      </c>
      <c r="GX79" s="81" t="str">
        <f t="shared" si="438"/>
        <v/>
      </c>
      <c r="GY79" s="138" t="str">
        <f t="shared" si="439"/>
        <v/>
      </c>
      <c r="GZ79" s="15">
        <f t="shared" si="369"/>
        <v>0</v>
      </c>
      <c r="HA79" s="81" t="str">
        <f t="shared" si="370"/>
        <v/>
      </c>
      <c r="HB79" s="127" t="str">
        <f t="shared" si="437"/>
        <v/>
      </c>
      <c r="HC79" s="15">
        <f t="shared" si="178"/>
        <v>0</v>
      </c>
      <c r="HD79" s="582">
        <f t="shared" si="468"/>
        <v>0</v>
      </c>
      <c r="HE79" s="580">
        <f t="shared" si="474"/>
        <v>0</v>
      </c>
      <c r="HF79" s="567">
        <f t="shared" si="469"/>
        <v>0</v>
      </c>
      <c r="HG79" s="16">
        <f t="shared" si="179"/>
        <v>0</v>
      </c>
      <c r="HH79" s="17" t="str">
        <f t="shared" si="372"/>
        <v/>
      </c>
      <c r="HI79" s="510" t="str">
        <f t="shared" si="373"/>
        <v/>
      </c>
      <c r="HJ79" s="517">
        <f t="shared" si="374"/>
        <v>0</v>
      </c>
      <c r="HK79" s="510" t="str">
        <f t="shared" si="180"/>
        <v/>
      </c>
      <c r="HL79" s="522" t="str">
        <f t="shared" si="375"/>
        <v/>
      </c>
      <c r="HM79" s="510" t="str">
        <f t="shared" si="181"/>
        <v/>
      </c>
      <c r="HN79" s="517">
        <f t="shared" si="182"/>
        <v>0</v>
      </c>
      <c r="HO79" s="510" t="str">
        <f t="shared" si="183"/>
        <v/>
      </c>
      <c r="HP79" s="522" t="str">
        <f t="shared" si="376"/>
        <v/>
      </c>
      <c r="HQ79" s="510" t="str">
        <f t="shared" si="184"/>
        <v/>
      </c>
      <c r="HR79" s="517">
        <f t="shared" si="185"/>
        <v>0</v>
      </c>
      <c r="HS79" s="510" t="str">
        <f t="shared" si="186"/>
        <v/>
      </c>
      <c r="HT79" s="522" t="str">
        <f t="shared" si="377"/>
        <v/>
      </c>
      <c r="HU79" s="510" t="str">
        <f t="shared" si="187"/>
        <v/>
      </c>
      <c r="HV79" s="517">
        <f t="shared" si="188"/>
        <v>0</v>
      </c>
      <c r="HW79" s="510" t="str">
        <f t="shared" si="189"/>
        <v/>
      </c>
      <c r="HX79" s="522" t="str">
        <f t="shared" si="378"/>
        <v/>
      </c>
      <c r="HY79" s="510" t="str">
        <f t="shared" si="190"/>
        <v/>
      </c>
      <c r="HZ79" s="517">
        <f t="shared" si="191"/>
        <v>0</v>
      </c>
      <c r="IA79" s="510" t="str">
        <f t="shared" si="192"/>
        <v/>
      </c>
      <c r="IB79" s="522" t="str">
        <f t="shared" si="379"/>
        <v/>
      </c>
      <c r="IC79" s="510" t="str">
        <f t="shared" si="193"/>
        <v/>
      </c>
      <c r="ID79" s="517">
        <f t="shared" si="194"/>
        <v>0</v>
      </c>
      <c r="IE79" s="510" t="str">
        <f t="shared" si="195"/>
        <v/>
      </c>
      <c r="IF79" s="522" t="str">
        <f t="shared" si="380"/>
        <v/>
      </c>
      <c r="IG79" s="510" t="str">
        <f t="shared" si="196"/>
        <v/>
      </c>
      <c r="IH79" s="517">
        <f t="shared" si="197"/>
        <v>0</v>
      </c>
      <c r="II79" s="510" t="str">
        <f t="shared" si="198"/>
        <v/>
      </c>
      <c r="IJ79" s="522" t="str">
        <f t="shared" si="381"/>
        <v/>
      </c>
      <c r="IK79" s="510" t="str">
        <f t="shared" si="199"/>
        <v/>
      </c>
      <c r="IL79" s="517">
        <f t="shared" si="200"/>
        <v>0</v>
      </c>
      <c r="IM79" s="510" t="str">
        <f t="shared" si="201"/>
        <v/>
      </c>
      <c r="IN79" s="522" t="str">
        <f t="shared" si="382"/>
        <v/>
      </c>
      <c r="IO79" s="510" t="str">
        <f t="shared" si="202"/>
        <v/>
      </c>
      <c r="IP79" s="517">
        <f t="shared" si="203"/>
        <v>0</v>
      </c>
      <c r="IQ79" s="510" t="str">
        <f t="shared" si="204"/>
        <v/>
      </c>
      <c r="IR79" s="522" t="str">
        <f t="shared" si="383"/>
        <v/>
      </c>
      <c r="IS79" s="510" t="str">
        <f t="shared" si="205"/>
        <v/>
      </c>
      <c r="IT79" s="517">
        <f t="shared" si="206"/>
        <v>0</v>
      </c>
      <c r="IU79" s="510" t="str">
        <f t="shared" si="207"/>
        <v/>
      </c>
      <c r="IV79" s="522" t="str">
        <f t="shared" si="384"/>
        <v/>
      </c>
      <c r="IW79" s="510" t="str">
        <f t="shared" si="208"/>
        <v/>
      </c>
      <c r="IX79" s="517">
        <f t="shared" si="209"/>
        <v>0</v>
      </c>
      <c r="IY79" s="510" t="str">
        <f t="shared" si="210"/>
        <v/>
      </c>
      <c r="IZ79" s="522" t="str">
        <f t="shared" si="385"/>
        <v/>
      </c>
      <c r="JA79" s="510" t="str">
        <f t="shared" si="211"/>
        <v/>
      </c>
      <c r="JB79" s="517">
        <f t="shared" si="212"/>
        <v>0</v>
      </c>
      <c r="JC79" s="510" t="str">
        <f t="shared" si="213"/>
        <v/>
      </c>
      <c r="JD79" s="522" t="str">
        <f t="shared" si="386"/>
        <v/>
      </c>
      <c r="JE79" s="510" t="str">
        <f t="shared" si="214"/>
        <v/>
      </c>
      <c r="JF79" s="517">
        <f t="shared" si="215"/>
        <v>0</v>
      </c>
      <c r="JG79" s="510" t="str">
        <f t="shared" si="216"/>
        <v/>
      </c>
      <c r="JH79" s="522" t="str">
        <f t="shared" si="387"/>
        <v/>
      </c>
      <c r="JI79" s="510" t="str">
        <f t="shared" si="217"/>
        <v/>
      </c>
      <c r="JJ79" s="517">
        <f t="shared" si="218"/>
        <v>0</v>
      </c>
      <c r="JK79" s="510" t="str">
        <f t="shared" si="219"/>
        <v/>
      </c>
      <c r="JL79" s="522" t="str">
        <f t="shared" si="388"/>
        <v/>
      </c>
      <c r="JM79" s="510" t="str">
        <f t="shared" si="220"/>
        <v/>
      </c>
      <c r="JN79" s="517">
        <f t="shared" si="221"/>
        <v>0</v>
      </c>
      <c r="JO79" s="510" t="str">
        <f t="shared" si="222"/>
        <v/>
      </c>
      <c r="JP79" s="522" t="str">
        <f t="shared" si="389"/>
        <v/>
      </c>
      <c r="JQ79" s="510" t="str">
        <f t="shared" si="223"/>
        <v/>
      </c>
      <c r="JR79" s="517">
        <f t="shared" si="224"/>
        <v>0</v>
      </c>
      <c r="JS79" s="510" t="str">
        <f t="shared" si="225"/>
        <v/>
      </c>
      <c r="JT79" s="522" t="str">
        <f t="shared" si="390"/>
        <v/>
      </c>
      <c r="JU79" s="510" t="str">
        <f t="shared" si="226"/>
        <v/>
      </c>
      <c r="JV79" s="517">
        <f t="shared" si="227"/>
        <v>0</v>
      </c>
      <c r="JW79" s="510" t="str">
        <f t="shared" si="228"/>
        <v/>
      </c>
      <c r="JX79" s="522" t="str">
        <f t="shared" si="391"/>
        <v/>
      </c>
      <c r="JY79" s="510" t="str">
        <f t="shared" si="229"/>
        <v/>
      </c>
      <c r="JZ79" s="517">
        <f t="shared" si="230"/>
        <v>0</v>
      </c>
      <c r="KA79" s="510" t="str">
        <f t="shared" si="231"/>
        <v/>
      </c>
      <c r="KB79" s="522" t="str">
        <f t="shared" si="392"/>
        <v/>
      </c>
      <c r="KC79" s="510" t="str">
        <f t="shared" si="232"/>
        <v/>
      </c>
      <c r="KD79" s="517">
        <f t="shared" si="233"/>
        <v>0</v>
      </c>
      <c r="KE79" s="510" t="str">
        <f t="shared" si="234"/>
        <v/>
      </c>
      <c r="KF79" s="522" t="str">
        <f t="shared" si="393"/>
        <v/>
      </c>
      <c r="KG79" s="510" t="str">
        <f t="shared" si="235"/>
        <v/>
      </c>
      <c r="KH79" s="517">
        <f t="shared" si="236"/>
        <v>0</v>
      </c>
      <c r="KI79" s="510" t="str">
        <f t="shared" si="237"/>
        <v/>
      </c>
      <c r="KJ79" s="522" t="str">
        <f t="shared" si="394"/>
        <v/>
      </c>
      <c r="KK79" s="510" t="str">
        <f t="shared" si="238"/>
        <v/>
      </c>
      <c r="KL79" s="517">
        <f t="shared" si="239"/>
        <v>0</v>
      </c>
      <c r="KM79" s="510" t="str">
        <f t="shared" si="240"/>
        <v/>
      </c>
      <c r="KN79" s="522" t="str">
        <f t="shared" si="395"/>
        <v/>
      </c>
      <c r="KO79" s="510" t="str">
        <f t="shared" si="241"/>
        <v/>
      </c>
      <c r="KP79" s="517">
        <f t="shared" si="242"/>
        <v>0</v>
      </c>
      <c r="KQ79" s="510" t="str">
        <f t="shared" si="243"/>
        <v/>
      </c>
      <c r="KR79" s="522" t="str">
        <f t="shared" si="396"/>
        <v/>
      </c>
      <c r="KS79" s="510" t="str">
        <f t="shared" si="244"/>
        <v/>
      </c>
      <c r="KT79" s="517">
        <f t="shared" si="245"/>
        <v>0</v>
      </c>
      <c r="KU79" s="510" t="str">
        <f t="shared" si="246"/>
        <v/>
      </c>
      <c r="KV79" s="522" t="str">
        <f t="shared" si="397"/>
        <v/>
      </c>
      <c r="KW79" s="510" t="str">
        <f t="shared" si="247"/>
        <v/>
      </c>
      <c r="KX79" s="517">
        <f t="shared" si="248"/>
        <v>0</v>
      </c>
      <c r="KY79" s="510" t="str">
        <f t="shared" si="249"/>
        <v/>
      </c>
      <c r="KZ79" s="522" t="str">
        <f t="shared" si="398"/>
        <v/>
      </c>
      <c r="LA79" s="510" t="str">
        <f t="shared" si="250"/>
        <v/>
      </c>
      <c r="LB79" s="517">
        <f t="shared" si="251"/>
        <v>0</v>
      </c>
      <c r="LC79" s="510" t="str">
        <f t="shared" si="252"/>
        <v/>
      </c>
      <c r="LD79" s="522" t="str">
        <f t="shared" si="399"/>
        <v/>
      </c>
      <c r="LE79" s="510" t="str">
        <f t="shared" si="253"/>
        <v/>
      </c>
      <c r="LF79" s="517">
        <f t="shared" si="254"/>
        <v>0</v>
      </c>
      <c r="LG79" s="510" t="str">
        <f t="shared" si="255"/>
        <v/>
      </c>
      <c r="LH79" s="522" t="str">
        <f t="shared" si="400"/>
        <v/>
      </c>
      <c r="LI79" s="510" t="str">
        <f t="shared" si="256"/>
        <v/>
      </c>
      <c r="LJ79" s="517">
        <f t="shared" si="257"/>
        <v>0</v>
      </c>
      <c r="LK79" s="510" t="str">
        <f t="shared" si="258"/>
        <v/>
      </c>
      <c r="LL79" s="522" t="str">
        <f t="shared" si="401"/>
        <v/>
      </c>
      <c r="LM79" s="510" t="str">
        <f t="shared" si="259"/>
        <v/>
      </c>
      <c r="LN79" s="517">
        <f t="shared" si="260"/>
        <v>0</v>
      </c>
      <c r="LO79" s="510" t="str">
        <f t="shared" si="261"/>
        <v/>
      </c>
      <c r="LP79" s="522" t="str">
        <f t="shared" si="402"/>
        <v/>
      </c>
      <c r="LQ79" s="510" t="str">
        <f t="shared" si="262"/>
        <v/>
      </c>
      <c r="LR79" s="517">
        <f t="shared" si="263"/>
        <v>0</v>
      </c>
      <c r="LS79" s="510" t="str">
        <f t="shared" si="264"/>
        <v/>
      </c>
      <c r="LT79" s="522" t="str">
        <f t="shared" si="403"/>
        <v/>
      </c>
      <c r="LU79" s="510" t="str">
        <f t="shared" si="265"/>
        <v/>
      </c>
      <c r="LV79" s="517">
        <f t="shared" si="266"/>
        <v>0</v>
      </c>
      <c r="LW79" s="510" t="str">
        <f t="shared" si="267"/>
        <v/>
      </c>
      <c r="LX79" s="522" t="str">
        <f t="shared" si="404"/>
        <v/>
      </c>
      <c r="LY79" s="510" t="str">
        <f t="shared" si="268"/>
        <v/>
      </c>
      <c r="LZ79" s="517">
        <f t="shared" si="269"/>
        <v>0</v>
      </c>
      <c r="MA79" s="510" t="str">
        <f t="shared" si="270"/>
        <v/>
      </c>
      <c r="MB79" s="522" t="str">
        <f t="shared" si="405"/>
        <v/>
      </c>
      <c r="MC79" s="510" t="str">
        <f t="shared" si="271"/>
        <v/>
      </c>
      <c r="MD79" s="517">
        <f t="shared" si="272"/>
        <v>0</v>
      </c>
      <c r="ME79" s="510" t="str">
        <f t="shared" si="273"/>
        <v/>
      </c>
      <c r="MF79" s="522" t="str">
        <f t="shared" si="406"/>
        <v/>
      </c>
      <c r="MG79" s="510" t="str">
        <f t="shared" si="274"/>
        <v/>
      </c>
      <c r="MH79" s="517">
        <f t="shared" si="275"/>
        <v>0</v>
      </c>
      <c r="MI79" s="510" t="str">
        <f t="shared" si="276"/>
        <v/>
      </c>
      <c r="MJ79" s="522" t="str">
        <f t="shared" si="407"/>
        <v/>
      </c>
      <c r="MK79" s="510" t="str">
        <f t="shared" si="277"/>
        <v/>
      </c>
      <c r="ML79" s="517">
        <f t="shared" si="278"/>
        <v>0</v>
      </c>
      <c r="MM79" s="510" t="str">
        <f t="shared" si="279"/>
        <v/>
      </c>
      <c r="MN79" s="522" t="str">
        <f t="shared" si="408"/>
        <v/>
      </c>
      <c r="MO79" s="510" t="str">
        <f t="shared" si="280"/>
        <v/>
      </c>
      <c r="MP79" s="517">
        <f t="shared" si="281"/>
        <v>0</v>
      </c>
      <c r="MQ79" s="510" t="str">
        <f t="shared" si="282"/>
        <v/>
      </c>
      <c r="MR79" s="522" t="str">
        <f t="shared" si="409"/>
        <v/>
      </c>
      <c r="MS79" s="510" t="str">
        <f t="shared" si="283"/>
        <v/>
      </c>
      <c r="MT79" s="517">
        <f t="shared" si="284"/>
        <v>0</v>
      </c>
      <c r="MU79" s="510" t="str">
        <f t="shared" si="285"/>
        <v/>
      </c>
      <c r="MV79" s="522" t="str">
        <f t="shared" si="410"/>
        <v/>
      </c>
      <c r="MW79" s="510" t="str">
        <f t="shared" si="286"/>
        <v/>
      </c>
      <c r="MX79" s="517">
        <f t="shared" si="287"/>
        <v>0</v>
      </c>
      <c r="MY79" s="510" t="str">
        <f t="shared" si="288"/>
        <v/>
      </c>
      <c r="MZ79" s="522" t="str">
        <f t="shared" si="411"/>
        <v/>
      </c>
      <c r="NA79" s="510" t="str">
        <f t="shared" si="289"/>
        <v/>
      </c>
      <c r="NB79" s="517">
        <f t="shared" si="290"/>
        <v>0</v>
      </c>
      <c r="NC79" s="510" t="str">
        <f t="shared" si="291"/>
        <v/>
      </c>
      <c r="ND79" s="522" t="str">
        <f t="shared" si="412"/>
        <v/>
      </c>
      <c r="NE79" s="510" t="str">
        <f t="shared" si="292"/>
        <v/>
      </c>
      <c r="NF79" s="517">
        <f t="shared" si="293"/>
        <v>0</v>
      </c>
      <c r="NG79" s="510" t="str">
        <f t="shared" si="294"/>
        <v/>
      </c>
      <c r="NH79" s="522" t="str">
        <f t="shared" si="413"/>
        <v/>
      </c>
      <c r="NI79" s="510" t="str">
        <f t="shared" si="295"/>
        <v/>
      </c>
      <c r="NJ79" s="517">
        <f t="shared" si="296"/>
        <v>0</v>
      </c>
      <c r="NK79" s="510" t="str">
        <f t="shared" si="297"/>
        <v/>
      </c>
      <c r="NL79" s="522" t="str">
        <f t="shared" si="414"/>
        <v/>
      </c>
      <c r="NM79" s="510" t="str">
        <f t="shared" si="298"/>
        <v/>
      </c>
      <c r="NN79" s="517">
        <f t="shared" si="299"/>
        <v>0</v>
      </c>
      <c r="NO79" s="510" t="str">
        <f t="shared" si="300"/>
        <v/>
      </c>
      <c r="NP79" s="522" t="str">
        <f t="shared" si="415"/>
        <v/>
      </c>
      <c r="NQ79" s="510" t="str">
        <f t="shared" si="301"/>
        <v/>
      </c>
      <c r="NR79" s="517">
        <f t="shared" si="302"/>
        <v>0</v>
      </c>
      <c r="NS79" s="510" t="str">
        <f t="shared" si="303"/>
        <v/>
      </c>
      <c r="NT79" s="522" t="str">
        <f t="shared" si="416"/>
        <v/>
      </c>
      <c r="NU79" s="510" t="str">
        <f t="shared" si="304"/>
        <v/>
      </c>
      <c r="NV79" s="517">
        <f t="shared" si="305"/>
        <v>0</v>
      </c>
      <c r="NW79" s="510" t="str">
        <f t="shared" si="306"/>
        <v/>
      </c>
      <c r="NX79" s="522" t="str">
        <f t="shared" si="417"/>
        <v/>
      </c>
      <c r="NY79" s="510" t="str">
        <f t="shared" si="307"/>
        <v/>
      </c>
      <c r="NZ79" s="517">
        <f t="shared" si="308"/>
        <v>0</v>
      </c>
      <c r="OA79" s="510" t="str">
        <f t="shared" si="309"/>
        <v/>
      </c>
      <c r="OB79" s="522" t="str">
        <f t="shared" si="418"/>
        <v/>
      </c>
      <c r="OC79" s="510" t="str">
        <f t="shared" si="310"/>
        <v/>
      </c>
      <c r="OD79" s="517">
        <f t="shared" si="311"/>
        <v>0</v>
      </c>
      <c r="OE79" s="510" t="str">
        <f t="shared" si="312"/>
        <v/>
      </c>
      <c r="OF79" s="522" t="str">
        <f t="shared" si="419"/>
        <v/>
      </c>
      <c r="OG79" s="510" t="str">
        <f t="shared" si="313"/>
        <v/>
      </c>
      <c r="OH79" s="517">
        <f t="shared" si="314"/>
        <v>0</v>
      </c>
      <c r="OI79" s="510" t="str">
        <f t="shared" si="315"/>
        <v/>
      </c>
      <c r="OJ79" s="522" t="str">
        <f t="shared" si="420"/>
        <v/>
      </c>
      <c r="OK79" s="510" t="str">
        <f t="shared" si="316"/>
        <v/>
      </c>
      <c r="OL79" s="517">
        <f t="shared" si="317"/>
        <v>0</v>
      </c>
      <c r="OM79" s="510" t="str">
        <f t="shared" si="318"/>
        <v/>
      </c>
      <c r="ON79" s="522" t="str">
        <f t="shared" si="421"/>
        <v/>
      </c>
      <c r="OO79" s="510" t="str">
        <f t="shared" si="319"/>
        <v/>
      </c>
      <c r="OP79" s="517">
        <f t="shared" si="320"/>
        <v>0</v>
      </c>
      <c r="OQ79" s="510" t="str">
        <f t="shared" si="321"/>
        <v/>
      </c>
      <c r="OR79" s="522" t="str">
        <f t="shared" si="422"/>
        <v/>
      </c>
      <c r="OS79" s="510" t="str">
        <f t="shared" si="322"/>
        <v/>
      </c>
      <c r="OT79" s="517">
        <f t="shared" si="323"/>
        <v>0</v>
      </c>
      <c r="OU79" s="510" t="str">
        <f t="shared" si="324"/>
        <v/>
      </c>
      <c r="OV79" s="522" t="str">
        <f t="shared" si="423"/>
        <v/>
      </c>
      <c r="OW79" s="510" t="str">
        <f t="shared" si="325"/>
        <v/>
      </c>
      <c r="OX79" s="517">
        <f t="shared" si="326"/>
        <v>0</v>
      </c>
      <c r="OY79" s="510" t="str">
        <f t="shared" si="327"/>
        <v/>
      </c>
      <c r="OZ79" s="522" t="str">
        <f t="shared" si="424"/>
        <v/>
      </c>
      <c r="PA79" s="510" t="str">
        <f t="shared" si="328"/>
        <v/>
      </c>
      <c r="PB79" s="517">
        <f t="shared" si="329"/>
        <v>0</v>
      </c>
      <c r="PC79" s="510" t="str">
        <f t="shared" si="330"/>
        <v/>
      </c>
      <c r="PD79" s="522" t="str">
        <f t="shared" si="425"/>
        <v/>
      </c>
      <c r="PE79" s="510" t="str">
        <f t="shared" si="331"/>
        <v/>
      </c>
      <c r="PF79" s="517">
        <f t="shared" si="332"/>
        <v>0</v>
      </c>
      <c r="PG79" s="510" t="str">
        <f t="shared" si="333"/>
        <v/>
      </c>
      <c r="PH79" s="522" t="str">
        <f t="shared" si="426"/>
        <v/>
      </c>
      <c r="PI79" s="510" t="str">
        <f t="shared" si="334"/>
        <v/>
      </c>
      <c r="PJ79" s="517">
        <f t="shared" si="335"/>
        <v>0</v>
      </c>
      <c r="PK79" s="510" t="str">
        <f t="shared" si="336"/>
        <v/>
      </c>
      <c r="PL79" s="522" t="str">
        <f t="shared" si="427"/>
        <v/>
      </c>
      <c r="PM79" s="510" t="str">
        <f t="shared" si="337"/>
        <v/>
      </c>
      <c r="PN79" s="517">
        <f t="shared" si="338"/>
        <v>0</v>
      </c>
      <c r="PO79" s="510" t="str">
        <f t="shared" si="339"/>
        <v/>
      </c>
      <c r="PP79" s="522" t="str">
        <f t="shared" si="428"/>
        <v/>
      </c>
      <c r="PQ79" s="510" t="str">
        <f t="shared" si="340"/>
        <v/>
      </c>
      <c r="PR79" s="517">
        <f t="shared" si="341"/>
        <v>0</v>
      </c>
      <c r="PS79" s="510" t="str">
        <f t="shared" si="342"/>
        <v/>
      </c>
      <c r="PT79" s="522" t="str">
        <f t="shared" si="429"/>
        <v/>
      </c>
      <c r="PU79" s="510" t="str">
        <f t="shared" si="343"/>
        <v/>
      </c>
      <c r="PV79" s="517">
        <f t="shared" si="344"/>
        <v>0</v>
      </c>
      <c r="PW79" s="510" t="str">
        <f t="shared" si="345"/>
        <v/>
      </c>
      <c r="PX79" s="522" t="str">
        <f t="shared" si="430"/>
        <v/>
      </c>
      <c r="PY79" s="510" t="str">
        <f t="shared" si="346"/>
        <v/>
      </c>
      <c r="PZ79" s="517">
        <f t="shared" si="347"/>
        <v>0</v>
      </c>
      <c r="QA79" s="510" t="str">
        <f t="shared" si="348"/>
        <v/>
      </c>
      <c r="QB79" s="522" t="str">
        <f t="shared" si="431"/>
        <v/>
      </c>
      <c r="QC79" s="510" t="str">
        <f t="shared" si="349"/>
        <v/>
      </c>
      <c r="QD79" s="517">
        <f t="shared" si="350"/>
        <v>0</v>
      </c>
      <c r="QE79" s="510" t="str">
        <f t="shared" si="351"/>
        <v/>
      </c>
      <c r="QF79" s="522" t="str">
        <f t="shared" si="432"/>
        <v/>
      </c>
      <c r="QG79" s="510" t="str">
        <f t="shared" si="352"/>
        <v/>
      </c>
      <c r="QH79" s="517">
        <f t="shared" si="353"/>
        <v>0</v>
      </c>
    </row>
    <row r="80" spans="1:450" s="3" customFormat="1" ht="18" customHeight="1" thickTop="1" thickBot="1" x14ac:dyDescent="0.35">
      <c r="A80" s="344" t="str">
        <f t="shared" si="538"/>
        <v/>
      </c>
      <c r="B80" s="237" t="str">
        <f t="shared" si="539"/>
        <v/>
      </c>
      <c r="C80" s="307">
        <f t="shared" si="527"/>
        <v>0</v>
      </c>
      <c r="D80" s="307">
        <f t="shared" si="528"/>
        <v>0</v>
      </c>
      <c r="E80" s="287" t="str">
        <f>IF(B80="","",SUM(B$27:B$46)+SUM(B$67:B80))</f>
        <v/>
      </c>
      <c r="F80" s="498"/>
      <c r="G80" s="498"/>
      <c r="H80" s="677"/>
      <c r="I80" s="678"/>
      <c r="J80" s="679"/>
      <c r="K80" s="680"/>
      <c r="L80" s="1052" t="str">
        <f>IF('Quadro 2'!G46="","",'Quadro 2'!G46)</f>
        <v/>
      </c>
      <c r="M80" s="1053" t="str">
        <f t="shared" si="540"/>
        <v/>
      </c>
      <c r="N80" s="1054" t="str">
        <f t="shared" si="529"/>
        <v/>
      </c>
      <c r="O80" s="1055"/>
      <c r="P80" s="1056" t="str">
        <f t="shared" si="541"/>
        <v/>
      </c>
      <c r="Q80" s="1057" t="str">
        <f t="shared" si="542"/>
        <v/>
      </c>
      <c r="R80" s="1058" t="str">
        <f t="shared" si="543"/>
        <v/>
      </c>
      <c r="S80" s="505" t="str">
        <f t="shared" si="544"/>
        <v/>
      </c>
      <c r="T80" s="75" t="str">
        <f t="shared" si="530"/>
        <v/>
      </c>
      <c r="U80" s="940"/>
      <c r="V80" s="217" t="str">
        <f t="shared" si="550"/>
        <v/>
      </c>
      <c r="W80" s="217" t="str">
        <f t="shared" si="545"/>
        <v/>
      </c>
      <c r="X80" s="217" t="str">
        <f t="shared" si="546"/>
        <v/>
      </c>
      <c r="Y80" s="506" t="str">
        <f>IF(OR(N80="",N80=0),"",IF(MAX(V80,W80,X80)&gt;'Quadro 1'!$G$23,'Quadro 1'!$G$23,IF(V80&lt;'Quadro 1'!$G$12,'Quadro 1'!$G$12,MIN(Z80,AA80))))</f>
        <v/>
      </c>
      <c r="Z80" s="507">
        <f>IF(MAX(V80,W80,X80)&lt;='Quadro 1'!$G$12,'Quadro 1'!$G$12,IF(MAX(V80,W80,X80)&lt;='Quadro 1'!$G$13,'Quadro 1'!$G$13,IF(MAX(V80,W80,X80)&lt;='Quadro 1'!$G$14,'Quadro 1'!$G$14,IF(MAX(V80,W80,X80)&lt;='Quadro 1'!$G$15,'Quadro 1'!$G$15,IF(MAX(V80,W80,X80)&lt;='Quadro 1'!$G$16,'Quadro 1'!$G$16,IF(MAX(V80,W80,X80)&lt;='Quadro 1'!$G$17,'Quadro 1'!$G$17,""))))))</f>
        <v>27.3</v>
      </c>
      <c r="AA80" s="508">
        <f>IF(MAX(V80,W80,X80)&lt;='Quadro 1'!$G$18,'Quadro 1'!$G$18,IF(MAX(V80,W80,X80)&lt;='Quadro 1'!$G$19,'Quadro 1'!$G$19,IF(MAX(V80,W80,X80)&lt;='Quadro 1'!$G$20,'Quadro 1'!$G$20,IF(MAX(V80,W80,X80)&lt;='Quadro 1'!$G$21,'Quadro 1'!$G$21,IF(MAX(V80,W80,X80)&lt;='Quadro 1'!$G$22,'Quadro 1'!$G$22,IF(MAX(V80,W80,X80)&lt;='Quadro 1'!$G$23,'Quadro 1'!$G$23,'Quadro 1'!$G$23))))))</f>
        <v>105.3</v>
      </c>
      <c r="AB80" s="509" t="str">
        <f>IF(Y80="","",LOOKUP(Y80,'Quadro 1'!$G$9:$G$23,'Quadro 1'!$H$9:$H$23))</f>
        <v/>
      </c>
      <c r="AC80" s="1170" t="str">
        <f>IF(Y80="","",LOOKUP(Y80,'Quadro 1'!$G$9:$G$23,'Quadro 1'!$D$9:$D$23))</f>
        <v/>
      </c>
      <c r="AD80" s="1171" t="str">
        <f>IF(Y80="","",LOOKUP(Y80,'Quadro 1'!$G$9:$G$23,'Quadro 1'!$E$9:$E$23))</f>
        <v/>
      </c>
      <c r="AE80" s="1059" t="str">
        <f t="shared" si="531"/>
        <v/>
      </c>
      <c r="AF80" s="1061" t="str">
        <f t="shared" si="532"/>
        <v/>
      </c>
      <c r="AG80" s="1062" t="str">
        <f t="shared" si="533"/>
        <v/>
      </c>
      <c r="AH80" s="1063" t="str">
        <f t="shared" si="547"/>
        <v/>
      </c>
      <c r="AI80" s="1063" t="str">
        <f t="shared" si="551"/>
        <v/>
      </c>
      <c r="AJ80" s="1055" t="str">
        <f t="shared" si="534"/>
        <v/>
      </c>
      <c r="AK80" s="1064" t="str">
        <f t="shared" si="548"/>
        <v/>
      </c>
      <c r="AL80" s="1190" t="str">
        <f t="shared" si="549"/>
        <v/>
      </c>
      <c r="AM80" s="1191"/>
      <c r="AN80" s="1065" t="str">
        <f t="shared" si="535"/>
        <v/>
      </c>
      <c r="AO80" s="1192" t="str">
        <f t="shared" si="536"/>
        <v/>
      </c>
      <c r="AP80" s="1192"/>
      <c r="AQ80" s="1193"/>
      <c r="AR80" s="901"/>
      <c r="AS80" s="2"/>
      <c r="AT80" s="601">
        <f t="shared" si="470"/>
        <v>0</v>
      </c>
      <c r="AU80" s="243" t="str">
        <f t="shared" si="356"/>
        <v/>
      </c>
      <c r="AV80" s="92" t="str">
        <f t="shared" si="475"/>
        <v/>
      </c>
      <c r="AW80" s="92" t="str">
        <f t="shared" si="476"/>
        <v/>
      </c>
      <c r="AX80" s="92" t="str">
        <f t="shared" si="477"/>
        <v/>
      </c>
      <c r="AY80" s="532" t="str">
        <f t="shared" si="478"/>
        <v/>
      </c>
      <c r="AZ80" s="532" t="str">
        <f t="shared" si="479"/>
        <v/>
      </c>
      <c r="BA80" s="510" t="str">
        <f t="shared" si="480"/>
        <v/>
      </c>
      <c r="BB80" s="88" t="str">
        <f t="shared" si="440"/>
        <v/>
      </c>
      <c r="BC80" s="1060" t="str">
        <f t="shared" si="537"/>
        <v/>
      </c>
      <c r="BD80" s="595" t="str">
        <f t="shared" si="441"/>
        <v/>
      </c>
      <c r="BE80" s="595" t="str">
        <f t="shared" si="442"/>
        <v/>
      </c>
      <c r="BF80" s="74" t="str">
        <f t="shared" si="443"/>
        <v/>
      </c>
      <c r="BG80" s="87" t="str">
        <f t="shared" si="433"/>
        <v/>
      </c>
      <c r="BH80" s="88" t="str">
        <f t="shared" si="481"/>
        <v/>
      </c>
      <c r="BI80" s="89">
        <f t="shared" si="482"/>
        <v>0</v>
      </c>
      <c r="BJ80" s="510" t="str">
        <f t="shared" si="357"/>
        <v/>
      </c>
      <c r="BK80" s="532">
        <f t="shared" si="483"/>
        <v>0</v>
      </c>
      <c r="BL80" s="91">
        <f t="shared" si="108"/>
        <v>0</v>
      </c>
      <c r="BM80" s="91" t="str">
        <f t="shared" si="31"/>
        <v/>
      </c>
      <c r="BN80" s="91" t="str">
        <f t="shared" si="32"/>
        <v/>
      </c>
      <c r="BO80" s="91" t="str">
        <f t="shared" si="33"/>
        <v/>
      </c>
      <c r="BP80" s="91" t="str">
        <f t="shared" si="34"/>
        <v/>
      </c>
      <c r="BQ80" s="91" t="str">
        <f t="shared" si="35"/>
        <v/>
      </c>
      <c r="BR80" s="91" t="str">
        <f t="shared" si="36"/>
        <v/>
      </c>
      <c r="BS80" s="91" t="str">
        <f t="shared" si="37"/>
        <v/>
      </c>
      <c r="BT80" s="91" t="str">
        <f t="shared" si="38"/>
        <v/>
      </c>
      <c r="BU80" s="91" t="str">
        <f t="shared" si="39"/>
        <v/>
      </c>
      <c r="BV80" s="91" t="str">
        <f t="shared" si="40"/>
        <v/>
      </c>
      <c r="BW80" s="91" t="str">
        <f t="shared" si="41"/>
        <v/>
      </c>
      <c r="BX80" s="91" t="str">
        <f t="shared" si="42"/>
        <v/>
      </c>
      <c r="BY80" s="91" t="str">
        <f t="shared" si="43"/>
        <v/>
      </c>
      <c r="BZ80" s="91" t="str">
        <f t="shared" si="44"/>
        <v/>
      </c>
      <c r="CA80" s="91" t="str">
        <f t="shared" si="45"/>
        <v/>
      </c>
      <c r="CB80" s="91" t="str">
        <f t="shared" si="46"/>
        <v/>
      </c>
      <c r="CC80" s="91" t="str">
        <f t="shared" si="47"/>
        <v/>
      </c>
      <c r="CD80" s="91" t="str">
        <f t="shared" si="48"/>
        <v/>
      </c>
      <c r="CE80" s="91" t="str">
        <f t="shared" si="49"/>
        <v/>
      </c>
      <c r="CF80" s="91" t="str">
        <f t="shared" si="484"/>
        <v/>
      </c>
      <c r="CG80" s="91" t="str">
        <f t="shared" si="109"/>
        <v/>
      </c>
      <c r="CH80" s="91" t="str">
        <f t="shared" si="110"/>
        <v/>
      </c>
      <c r="CI80" s="91" t="str">
        <f t="shared" si="111"/>
        <v/>
      </c>
      <c r="CJ80" s="91" t="str">
        <f t="shared" si="112"/>
        <v/>
      </c>
      <c r="CK80" s="91" t="str">
        <f t="shared" si="113"/>
        <v/>
      </c>
      <c r="CL80" s="91" t="str">
        <f t="shared" si="114"/>
        <v/>
      </c>
      <c r="CM80" s="91" t="str">
        <f t="shared" si="115"/>
        <v/>
      </c>
      <c r="CN80" s="91" t="str">
        <f t="shared" si="116"/>
        <v/>
      </c>
      <c r="CO80" s="91" t="str">
        <f t="shared" si="117"/>
        <v/>
      </c>
      <c r="CP80" s="91" t="str">
        <f t="shared" si="118"/>
        <v/>
      </c>
      <c r="CQ80" s="91" t="str">
        <f t="shared" si="119"/>
        <v/>
      </c>
      <c r="CR80" s="91" t="str">
        <f t="shared" si="120"/>
        <v/>
      </c>
      <c r="CS80" s="91" t="str">
        <f t="shared" si="121"/>
        <v/>
      </c>
      <c r="CT80" s="91" t="str">
        <f t="shared" si="122"/>
        <v/>
      </c>
      <c r="CU80" s="91" t="str">
        <f t="shared" si="123"/>
        <v/>
      </c>
      <c r="CV80" s="91" t="str">
        <f t="shared" si="124"/>
        <v/>
      </c>
      <c r="CW80" s="91" t="str">
        <f t="shared" si="125"/>
        <v/>
      </c>
      <c r="CX80" s="91" t="str">
        <f t="shared" si="126"/>
        <v/>
      </c>
      <c r="CY80" s="91" t="str">
        <f t="shared" si="127"/>
        <v/>
      </c>
      <c r="CZ80" s="91" t="str">
        <f t="shared" si="128"/>
        <v/>
      </c>
      <c r="DA80" s="91" t="str">
        <f t="shared" si="129"/>
        <v/>
      </c>
      <c r="DB80" s="91" t="str">
        <f t="shared" si="130"/>
        <v/>
      </c>
      <c r="DC80" s="91" t="str">
        <f t="shared" si="131"/>
        <v/>
      </c>
      <c r="DD80" s="91" t="str">
        <f t="shared" si="132"/>
        <v/>
      </c>
      <c r="DE80" s="91" t="str">
        <f t="shared" si="133"/>
        <v/>
      </c>
      <c r="DF80" s="91" t="str">
        <f t="shared" si="134"/>
        <v/>
      </c>
      <c r="DG80" s="91" t="str">
        <f t="shared" si="135"/>
        <v/>
      </c>
      <c r="DH80" s="91" t="str">
        <f t="shared" si="136"/>
        <v/>
      </c>
      <c r="DI80" s="91" t="str">
        <f t="shared" si="137"/>
        <v/>
      </c>
      <c r="DJ80" s="91" t="str">
        <f t="shared" si="138"/>
        <v/>
      </c>
      <c r="DK80" s="91" t="str">
        <f t="shared" si="139"/>
        <v/>
      </c>
      <c r="DL80" s="91" t="str">
        <f t="shared" si="140"/>
        <v/>
      </c>
      <c r="DM80" s="91" t="str">
        <f t="shared" si="141"/>
        <v/>
      </c>
      <c r="DN80" s="91" t="str">
        <f t="shared" si="142"/>
        <v/>
      </c>
      <c r="DO80" s="91" t="str">
        <f t="shared" si="143"/>
        <v/>
      </c>
      <c r="DP80" s="91" t="str">
        <f t="shared" si="144"/>
        <v/>
      </c>
      <c r="DQ80" s="91" t="str">
        <f t="shared" si="145"/>
        <v/>
      </c>
      <c r="DR80" s="91" t="str">
        <f t="shared" si="146"/>
        <v/>
      </c>
      <c r="DS80" s="91" t="str">
        <f t="shared" si="147"/>
        <v/>
      </c>
      <c r="DT80" s="91" t="str">
        <f t="shared" si="148"/>
        <v/>
      </c>
      <c r="DU80" s="236" t="str">
        <f t="shared" si="471"/>
        <v/>
      </c>
      <c r="DV80" s="660" t="str">
        <f t="shared" si="472"/>
        <v>0</v>
      </c>
      <c r="DW80" s="659">
        <f t="shared" si="151"/>
        <v>0</v>
      </c>
      <c r="DX80" s="663" t="str">
        <f t="shared" si="473"/>
        <v>NA</v>
      </c>
      <c r="DY80" s="236" t="str">
        <f t="shared" si="359"/>
        <v/>
      </c>
      <c r="DZ80" s="236" t="str">
        <f t="shared" si="360"/>
        <v/>
      </c>
      <c r="EA80" s="659" t="str">
        <f t="shared" si="467"/>
        <v/>
      </c>
      <c r="EB80" s="594">
        <v>54</v>
      </c>
      <c r="EC80" s="816" t="str">
        <f t="shared" si="361"/>
        <v/>
      </c>
      <c r="ED80" s="817" t="str">
        <f t="shared" si="362"/>
        <v/>
      </c>
      <c r="EE80" s="818" t="str">
        <f t="shared" si="153"/>
        <v/>
      </c>
      <c r="EF80" s="819" t="str">
        <f t="shared" si="485"/>
        <v/>
      </c>
      <c r="EG80" s="595" t="str">
        <f t="shared" si="154"/>
        <v/>
      </c>
      <c r="EH80" s="595" t="str">
        <f t="shared" si="155"/>
        <v/>
      </c>
      <c r="EI80" s="651" t="str">
        <f t="shared" si="363"/>
        <v/>
      </c>
      <c r="EJ80" s="528" t="str">
        <f t="shared" si="156"/>
        <v/>
      </c>
      <c r="EK80" s="236" t="str">
        <f t="shared" si="364"/>
        <v/>
      </c>
      <c r="EL80" s="528" t="str">
        <f t="shared" si="157"/>
        <v/>
      </c>
      <c r="EM80" s="771" t="str">
        <f t="shared" si="444"/>
        <v/>
      </c>
      <c r="EN80" s="90" t="str">
        <f t="shared" si="445"/>
        <v/>
      </c>
      <c r="EO80" s="90" t="str">
        <f t="shared" si="446"/>
        <v/>
      </c>
      <c r="EP80" s="90" t="str">
        <f t="shared" si="447"/>
        <v/>
      </c>
      <c r="EQ80" s="90" t="str">
        <f t="shared" si="448"/>
        <v/>
      </c>
      <c r="ER80" s="90" t="str">
        <f t="shared" si="449"/>
        <v/>
      </c>
      <c r="ES80" s="90" t="str">
        <f t="shared" si="450"/>
        <v/>
      </c>
      <c r="ET80" s="90" t="str">
        <f t="shared" si="451"/>
        <v/>
      </c>
      <c r="EU80" s="90" t="str">
        <f t="shared" si="452"/>
        <v/>
      </c>
      <c r="EV80" s="90" t="str">
        <f t="shared" si="453"/>
        <v/>
      </c>
      <c r="EW80" s="90" t="str">
        <f t="shared" si="454"/>
        <v/>
      </c>
      <c r="EX80" s="90" t="str">
        <f t="shared" si="455"/>
        <v/>
      </c>
      <c r="EY80" s="90" t="str">
        <f t="shared" si="456"/>
        <v/>
      </c>
      <c r="EZ80" s="90" t="str">
        <f t="shared" si="457"/>
        <v/>
      </c>
      <c r="FA80" s="90" t="str">
        <f t="shared" si="458"/>
        <v/>
      </c>
      <c r="FB80" s="90" t="str">
        <f t="shared" si="459"/>
        <v/>
      </c>
      <c r="FC80" s="90" t="str">
        <f t="shared" si="460"/>
        <v/>
      </c>
      <c r="FD80" s="90" t="str">
        <f t="shared" si="461"/>
        <v/>
      </c>
      <c r="FE80" s="90" t="str">
        <f t="shared" si="462"/>
        <v/>
      </c>
      <c r="FF80" s="90" t="str">
        <f t="shared" si="463"/>
        <v/>
      </c>
      <c r="FG80" s="90" t="str">
        <f t="shared" si="486"/>
        <v/>
      </c>
      <c r="FH80" s="90" t="str">
        <f t="shared" si="487"/>
        <v/>
      </c>
      <c r="FI80" s="90" t="str">
        <f t="shared" si="488"/>
        <v/>
      </c>
      <c r="FJ80" s="90" t="str">
        <f t="shared" si="489"/>
        <v/>
      </c>
      <c r="FK80" s="90" t="str">
        <f t="shared" si="490"/>
        <v/>
      </c>
      <c r="FL80" s="90" t="str">
        <f t="shared" si="491"/>
        <v/>
      </c>
      <c r="FM80" s="90" t="str">
        <f t="shared" si="492"/>
        <v/>
      </c>
      <c r="FN80" s="90" t="str">
        <f t="shared" si="493"/>
        <v/>
      </c>
      <c r="FO80" s="90" t="str">
        <f t="shared" si="494"/>
        <v/>
      </c>
      <c r="FP80" s="90" t="str">
        <f t="shared" si="495"/>
        <v/>
      </c>
      <c r="FQ80" s="90" t="str">
        <f t="shared" si="496"/>
        <v/>
      </c>
      <c r="FR80" s="90" t="str">
        <f t="shared" si="497"/>
        <v/>
      </c>
      <c r="FS80" s="90" t="str">
        <f t="shared" si="498"/>
        <v/>
      </c>
      <c r="FT80" s="90" t="str">
        <f t="shared" si="499"/>
        <v/>
      </c>
      <c r="FU80" s="90" t="str">
        <f t="shared" si="500"/>
        <v/>
      </c>
      <c r="FV80" s="90" t="str">
        <f t="shared" si="501"/>
        <v/>
      </c>
      <c r="FW80" s="90" t="str">
        <f t="shared" si="502"/>
        <v/>
      </c>
      <c r="FX80" s="90" t="str">
        <f t="shared" si="503"/>
        <v/>
      </c>
      <c r="FY80" s="90" t="str">
        <f t="shared" si="504"/>
        <v/>
      </c>
      <c r="FZ80" s="90" t="str">
        <f t="shared" si="505"/>
        <v/>
      </c>
      <c r="GA80" s="90" t="str">
        <f t="shared" si="506"/>
        <v/>
      </c>
      <c r="GB80" s="90" t="str">
        <f t="shared" si="507"/>
        <v/>
      </c>
      <c r="GC80" s="90" t="str">
        <f t="shared" si="508"/>
        <v/>
      </c>
      <c r="GD80" s="90" t="str">
        <f t="shared" si="509"/>
        <v/>
      </c>
      <c r="GE80" s="90" t="str">
        <f t="shared" si="510"/>
        <v/>
      </c>
      <c r="GF80" s="90" t="str">
        <f t="shared" si="511"/>
        <v/>
      </c>
      <c r="GG80" s="90" t="str">
        <f t="shared" si="512"/>
        <v/>
      </c>
      <c r="GH80" s="90" t="str">
        <f t="shared" si="513"/>
        <v/>
      </c>
      <c r="GI80" s="90" t="str">
        <f t="shared" si="514"/>
        <v/>
      </c>
      <c r="GJ80" s="90" t="str">
        <f t="shared" si="515"/>
        <v/>
      </c>
      <c r="GK80" s="90" t="str">
        <f t="shared" si="516"/>
        <v/>
      </c>
      <c r="GL80" s="90" t="str">
        <f t="shared" si="517"/>
        <v/>
      </c>
      <c r="GM80" s="90" t="str">
        <f t="shared" si="518"/>
        <v/>
      </c>
      <c r="GN80" s="90" t="str">
        <f t="shared" si="519"/>
        <v/>
      </c>
      <c r="GO80" s="90" t="str">
        <f t="shared" si="520"/>
        <v/>
      </c>
      <c r="GP80" s="90" t="str">
        <f t="shared" si="521"/>
        <v/>
      </c>
      <c r="GQ80" s="90" t="str">
        <f t="shared" si="522"/>
        <v/>
      </c>
      <c r="GR80" s="90" t="str">
        <f t="shared" si="523"/>
        <v/>
      </c>
      <c r="GS80" s="90" t="str">
        <f t="shared" si="524"/>
        <v/>
      </c>
      <c r="GT80" s="90" t="str">
        <f t="shared" si="525"/>
        <v/>
      </c>
      <c r="GU80" s="594">
        <v>54</v>
      </c>
      <c r="GV80" s="137" t="str">
        <f t="shared" si="435"/>
        <v/>
      </c>
      <c r="GW80" s="138" t="str">
        <f t="shared" si="436"/>
        <v/>
      </c>
      <c r="GX80" s="81" t="str">
        <f t="shared" si="438"/>
        <v/>
      </c>
      <c r="GY80" s="138" t="str">
        <f t="shared" si="439"/>
        <v/>
      </c>
      <c r="GZ80" s="15">
        <f t="shared" si="369"/>
        <v>0</v>
      </c>
      <c r="HA80" s="81" t="str">
        <f t="shared" si="370"/>
        <v/>
      </c>
      <c r="HB80" s="127" t="str">
        <f t="shared" si="437"/>
        <v/>
      </c>
      <c r="HC80" s="15">
        <f t="shared" si="178"/>
        <v>0</v>
      </c>
      <c r="HD80" s="582">
        <f t="shared" si="468"/>
        <v>0</v>
      </c>
      <c r="HE80" s="580">
        <f t="shared" si="474"/>
        <v>0</v>
      </c>
      <c r="HF80" s="567">
        <f t="shared" si="469"/>
        <v>0</v>
      </c>
      <c r="HG80" s="16">
        <f t="shared" si="179"/>
        <v>0</v>
      </c>
      <c r="HH80" s="17" t="str">
        <f t="shared" si="372"/>
        <v/>
      </c>
      <c r="HI80" s="510" t="str">
        <f t="shared" si="373"/>
        <v/>
      </c>
      <c r="HJ80" s="517">
        <f t="shared" si="374"/>
        <v>0</v>
      </c>
      <c r="HK80" s="510" t="str">
        <f t="shared" si="180"/>
        <v/>
      </c>
      <c r="HL80" s="522" t="str">
        <f t="shared" si="375"/>
        <v/>
      </c>
      <c r="HM80" s="510" t="str">
        <f t="shared" si="181"/>
        <v/>
      </c>
      <c r="HN80" s="517">
        <f t="shared" si="182"/>
        <v>0</v>
      </c>
      <c r="HO80" s="510" t="str">
        <f t="shared" si="183"/>
        <v/>
      </c>
      <c r="HP80" s="522" t="str">
        <f t="shared" si="376"/>
        <v/>
      </c>
      <c r="HQ80" s="510" t="str">
        <f t="shared" si="184"/>
        <v/>
      </c>
      <c r="HR80" s="517">
        <f t="shared" si="185"/>
        <v>0</v>
      </c>
      <c r="HS80" s="510" t="str">
        <f t="shared" si="186"/>
        <v/>
      </c>
      <c r="HT80" s="522" t="str">
        <f t="shared" si="377"/>
        <v/>
      </c>
      <c r="HU80" s="510" t="str">
        <f t="shared" si="187"/>
        <v/>
      </c>
      <c r="HV80" s="517">
        <f t="shared" si="188"/>
        <v>0</v>
      </c>
      <c r="HW80" s="510" t="str">
        <f t="shared" si="189"/>
        <v/>
      </c>
      <c r="HX80" s="522" t="str">
        <f t="shared" si="378"/>
        <v/>
      </c>
      <c r="HY80" s="510" t="str">
        <f t="shared" si="190"/>
        <v/>
      </c>
      <c r="HZ80" s="517">
        <f t="shared" si="191"/>
        <v>0</v>
      </c>
      <c r="IA80" s="510" t="str">
        <f t="shared" si="192"/>
        <v/>
      </c>
      <c r="IB80" s="522" t="str">
        <f t="shared" si="379"/>
        <v/>
      </c>
      <c r="IC80" s="510" t="str">
        <f t="shared" si="193"/>
        <v/>
      </c>
      <c r="ID80" s="517">
        <f t="shared" si="194"/>
        <v>0</v>
      </c>
      <c r="IE80" s="510" t="str">
        <f t="shared" si="195"/>
        <v/>
      </c>
      <c r="IF80" s="522" t="str">
        <f t="shared" si="380"/>
        <v/>
      </c>
      <c r="IG80" s="510" t="str">
        <f t="shared" si="196"/>
        <v/>
      </c>
      <c r="IH80" s="517">
        <f t="shared" si="197"/>
        <v>0</v>
      </c>
      <c r="II80" s="510" t="str">
        <f t="shared" si="198"/>
        <v/>
      </c>
      <c r="IJ80" s="522" t="str">
        <f t="shared" si="381"/>
        <v/>
      </c>
      <c r="IK80" s="510" t="str">
        <f t="shared" si="199"/>
        <v/>
      </c>
      <c r="IL80" s="517">
        <f t="shared" si="200"/>
        <v>0</v>
      </c>
      <c r="IM80" s="510" t="str">
        <f t="shared" si="201"/>
        <v/>
      </c>
      <c r="IN80" s="522" t="str">
        <f t="shared" si="382"/>
        <v/>
      </c>
      <c r="IO80" s="510" t="str">
        <f t="shared" si="202"/>
        <v/>
      </c>
      <c r="IP80" s="517">
        <f t="shared" si="203"/>
        <v>0</v>
      </c>
      <c r="IQ80" s="510" t="str">
        <f t="shared" si="204"/>
        <v/>
      </c>
      <c r="IR80" s="522" t="str">
        <f t="shared" si="383"/>
        <v/>
      </c>
      <c r="IS80" s="510" t="str">
        <f t="shared" si="205"/>
        <v/>
      </c>
      <c r="IT80" s="517">
        <f t="shared" si="206"/>
        <v>0</v>
      </c>
      <c r="IU80" s="510" t="str">
        <f t="shared" si="207"/>
        <v/>
      </c>
      <c r="IV80" s="522" t="str">
        <f t="shared" si="384"/>
        <v/>
      </c>
      <c r="IW80" s="510" t="str">
        <f t="shared" si="208"/>
        <v/>
      </c>
      <c r="IX80" s="517">
        <f t="shared" si="209"/>
        <v>0</v>
      </c>
      <c r="IY80" s="510" t="str">
        <f t="shared" si="210"/>
        <v/>
      </c>
      <c r="IZ80" s="522" t="str">
        <f t="shared" si="385"/>
        <v/>
      </c>
      <c r="JA80" s="510" t="str">
        <f t="shared" si="211"/>
        <v/>
      </c>
      <c r="JB80" s="517">
        <f t="shared" si="212"/>
        <v>0</v>
      </c>
      <c r="JC80" s="510" t="str">
        <f t="shared" si="213"/>
        <v/>
      </c>
      <c r="JD80" s="522" t="str">
        <f t="shared" si="386"/>
        <v/>
      </c>
      <c r="JE80" s="510" t="str">
        <f t="shared" si="214"/>
        <v/>
      </c>
      <c r="JF80" s="517">
        <f t="shared" si="215"/>
        <v>0</v>
      </c>
      <c r="JG80" s="510" t="str">
        <f t="shared" si="216"/>
        <v/>
      </c>
      <c r="JH80" s="522" t="str">
        <f t="shared" si="387"/>
        <v/>
      </c>
      <c r="JI80" s="510" t="str">
        <f t="shared" si="217"/>
        <v/>
      </c>
      <c r="JJ80" s="517">
        <f t="shared" si="218"/>
        <v>0</v>
      </c>
      <c r="JK80" s="510" t="str">
        <f t="shared" si="219"/>
        <v/>
      </c>
      <c r="JL80" s="522" t="str">
        <f t="shared" si="388"/>
        <v/>
      </c>
      <c r="JM80" s="510" t="str">
        <f t="shared" si="220"/>
        <v/>
      </c>
      <c r="JN80" s="517">
        <f t="shared" si="221"/>
        <v>0</v>
      </c>
      <c r="JO80" s="510" t="str">
        <f t="shared" si="222"/>
        <v/>
      </c>
      <c r="JP80" s="522" t="str">
        <f t="shared" si="389"/>
        <v/>
      </c>
      <c r="JQ80" s="510" t="str">
        <f t="shared" si="223"/>
        <v/>
      </c>
      <c r="JR80" s="517">
        <f t="shared" si="224"/>
        <v>0</v>
      </c>
      <c r="JS80" s="510" t="str">
        <f t="shared" si="225"/>
        <v/>
      </c>
      <c r="JT80" s="522" t="str">
        <f t="shared" si="390"/>
        <v/>
      </c>
      <c r="JU80" s="510" t="str">
        <f t="shared" si="226"/>
        <v/>
      </c>
      <c r="JV80" s="517">
        <f t="shared" si="227"/>
        <v>0</v>
      </c>
      <c r="JW80" s="510" t="str">
        <f t="shared" si="228"/>
        <v/>
      </c>
      <c r="JX80" s="522" t="str">
        <f t="shared" si="391"/>
        <v/>
      </c>
      <c r="JY80" s="510" t="str">
        <f t="shared" si="229"/>
        <v/>
      </c>
      <c r="JZ80" s="517">
        <f t="shared" si="230"/>
        <v>0</v>
      </c>
      <c r="KA80" s="510" t="str">
        <f t="shared" si="231"/>
        <v/>
      </c>
      <c r="KB80" s="522" t="str">
        <f t="shared" si="392"/>
        <v/>
      </c>
      <c r="KC80" s="510" t="str">
        <f t="shared" si="232"/>
        <v/>
      </c>
      <c r="KD80" s="517">
        <f t="shared" si="233"/>
        <v>0</v>
      </c>
      <c r="KE80" s="510" t="str">
        <f t="shared" si="234"/>
        <v/>
      </c>
      <c r="KF80" s="522" t="str">
        <f t="shared" si="393"/>
        <v/>
      </c>
      <c r="KG80" s="510" t="str">
        <f t="shared" si="235"/>
        <v/>
      </c>
      <c r="KH80" s="517">
        <f t="shared" si="236"/>
        <v>0</v>
      </c>
      <c r="KI80" s="510" t="str">
        <f t="shared" si="237"/>
        <v/>
      </c>
      <c r="KJ80" s="522" t="str">
        <f t="shared" si="394"/>
        <v/>
      </c>
      <c r="KK80" s="510" t="str">
        <f t="shared" si="238"/>
        <v/>
      </c>
      <c r="KL80" s="517">
        <f t="shared" si="239"/>
        <v>0</v>
      </c>
      <c r="KM80" s="510" t="str">
        <f t="shared" si="240"/>
        <v/>
      </c>
      <c r="KN80" s="522" t="str">
        <f t="shared" si="395"/>
        <v/>
      </c>
      <c r="KO80" s="510" t="str">
        <f t="shared" si="241"/>
        <v/>
      </c>
      <c r="KP80" s="517">
        <f t="shared" si="242"/>
        <v>0</v>
      </c>
      <c r="KQ80" s="510" t="str">
        <f t="shared" si="243"/>
        <v/>
      </c>
      <c r="KR80" s="522" t="str">
        <f t="shared" si="396"/>
        <v/>
      </c>
      <c r="KS80" s="510" t="str">
        <f t="shared" si="244"/>
        <v/>
      </c>
      <c r="KT80" s="517">
        <f t="shared" si="245"/>
        <v>0</v>
      </c>
      <c r="KU80" s="510" t="str">
        <f t="shared" si="246"/>
        <v/>
      </c>
      <c r="KV80" s="522" t="str">
        <f t="shared" si="397"/>
        <v/>
      </c>
      <c r="KW80" s="510" t="str">
        <f t="shared" si="247"/>
        <v/>
      </c>
      <c r="KX80" s="517">
        <f t="shared" si="248"/>
        <v>0</v>
      </c>
      <c r="KY80" s="510" t="str">
        <f t="shared" si="249"/>
        <v/>
      </c>
      <c r="KZ80" s="522" t="str">
        <f t="shared" si="398"/>
        <v/>
      </c>
      <c r="LA80" s="510" t="str">
        <f t="shared" si="250"/>
        <v/>
      </c>
      <c r="LB80" s="517">
        <f t="shared" si="251"/>
        <v>0</v>
      </c>
      <c r="LC80" s="510" t="str">
        <f t="shared" si="252"/>
        <v/>
      </c>
      <c r="LD80" s="522" t="str">
        <f t="shared" si="399"/>
        <v/>
      </c>
      <c r="LE80" s="510" t="str">
        <f t="shared" si="253"/>
        <v/>
      </c>
      <c r="LF80" s="517">
        <f t="shared" si="254"/>
        <v>0</v>
      </c>
      <c r="LG80" s="510" t="str">
        <f t="shared" si="255"/>
        <v/>
      </c>
      <c r="LH80" s="522" t="str">
        <f t="shared" si="400"/>
        <v/>
      </c>
      <c r="LI80" s="510" t="str">
        <f t="shared" si="256"/>
        <v/>
      </c>
      <c r="LJ80" s="517">
        <f t="shared" si="257"/>
        <v>0</v>
      </c>
      <c r="LK80" s="510" t="str">
        <f t="shared" si="258"/>
        <v/>
      </c>
      <c r="LL80" s="522" t="str">
        <f t="shared" si="401"/>
        <v/>
      </c>
      <c r="LM80" s="510" t="str">
        <f t="shared" si="259"/>
        <v/>
      </c>
      <c r="LN80" s="517">
        <f t="shared" si="260"/>
        <v>0</v>
      </c>
      <c r="LO80" s="510" t="str">
        <f t="shared" si="261"/>
        <v/>
      </c>
      <c r="LP80" s="522" t="str">
        <f t="shared" si="402"/>
        <v/>
      </c>
      <c r="LQ80" s="510" t="str">
        <f t="shared" si="262"/>
        <v/>
      </c>
      <c r="LR80" s="517">
        <f t="shared" si="263"/>
        <v>0</v>
      </c>
      <c r="LS80" s="510" t="str">
        <f t="shared" si="264"/>
        <v/>
      </c>
      <c r="LT80" s="522" t="str">
        <f t="shared" si="403"/>
        <v/>
      </c>
      <c r="LU80" s="510" t="str">
        <f t="shared" si="265"/>
        <v/>
      </c>
      <c r="LV80" s="517">
        <f t="shared" si="266"/>
        <v>0</v>
      </c>
      <c r="LW80" s="510" t="str">
        <f t="shared" si="267"/>
        <v/>
      </c>
      <c r="LX80" s="522" t="str">
        <f t="shared" si="404"/>
        <v/>
      </c>
      <c r="LY80" s="510" t="str">
        <f t="shared" si="268"/>
        <v/>
      </c>
      <c r="LZ80" s="517">
        <f t="shared" si="269"/>
        <v>0</v>
      </c>
      <c r="MA80" s="510" t="str">
        <f t="shared" si="270"/>
        <v/>
      </c>
      <c r="MB80" s="522" t="str">
        <f t="shared" si="405"/>
        <v/>
      </c>
      <c r="MC80" s="510" t="str">
        <f t="shared" si="271"/>
        <v/>
      </c>
      <c r="MD80" s="517">
        <f t="shared" si="272"/>
        <v>0</v>
      </c>
      <c r="ME80" s="510" t="str">
        <f t="shared" si="273"/>
        <v/>
      </c>
      <c r="MF80" s="522" t="str">
        <f t="shared" si="406"/>
        <v/>
      </c>
      <c r="MG80" s="510" t="str">
        <f t="shared" si="274"/>
        <v/>
      </c>
      <c r="MH80" s="517">
        <f t="shared" si="275"/>
        <v>0</v>
      </c>
      <c r="MI80" s="510" t="str">
        <f t="shared" si="276"/>
        <v/>
      </c>
      <c r="MJ80" s="522" t="str">
        <f t="shared" si="407"/>
        <v/>
      </c>
      <c r="MK80" s="510" t="str">
        <f t="shared" si="277"/>
        <v/>
      </c>
      <c r="ML80" s="517">
        <f t="shared" si="278"/>
        <v>0</v>
      </c>
      <c r="MM80" s="510" t="str">
        <f t="shared" si="279"/>
        <v/>
      </c>
      <c r="MN80" s="522" t="str">
        <f t="shared" si="408"/>
        <v/>
      </c>
      <c r="MO80" s="510" t="str">
        <f t="shared" si="280"/>
        <v/>
      </c>
      <c r="MP80" s="517">
        <f t="shared" si="281"/>
        <v>0</v>
      </c>
      <c r="MQ80" s="510" t="str">
        <f t="shared" si="282"/>
        <v/>
      </c>
      <c r="MR80" s="522" t="str">
        <f t="shared" si="409"/>
        <v/>
      </c>
      <c r="MS80" s="510" t="str">
        <f t="shared" si="283"/>
        <v/>
      </c>
      <c r="MT80" s="517">
        <f t="shared" si="284"/>
        <v>0</v>
      </c>
      <c r="MU80" s="510" t="str">
        <f t="shared" si="285"/>
        <v/>
      </c>
      <c r="MV80" s="522" t="str">
        <f t="shared" si="410"/>
        <v/>
      </c>
      <c r="MW80" s="510" t="str">
        <f t="shared" si="286"/>
        <v/>
      </c>
      <c r="MX80" s="517">
        <f t="shared" si="287"/>
        <v>0</v>
      </c>
      <c r="MY80" s="510" t="str">
        <f t="shared" si="288"/>
        <v/>
      </c>
      <c r="MZ80" s="522" t="str">
        <f t="shared" si="411"/>
        <v/>
      </c>
      <c r="NA80" s="510" t="str">
        <f t="shared" si="289"/>
        <v/>
      </c>
      <c r="NB80" s="517">
        <f t="shared" si="290"/>
        <v>0</v>
      </c>
      <c r="NC80" s="510" t="str">
        <f t="shared" si="291"/>
        <v/>
      </c>
      <c r="ND80" s="522" t="str">
        <f t="shared" si="412"/>
        <v/>
      </c>
      <c r="NE80" s="510" t="str">
        <f t="shared" si="292"/>
        <v/>
      </c>
      <c r="NF80" s="517">
        <f t="shared" si="293"/>
        <v>0</v>
      </c>
      <c r="NG80" s="510" t="str">
        <f t="shared" si="294"/>
        <v/>
      </c>
      <c r="NH80" s="522" t="str">
        <f t="shared" si="413"/>
        <v/>
      </c>
      <c r="NI80" s="510" t="str">
        <f t="shared" si="295"/>
        <v/>
      </c>
      <c r="NJ80" s="517">
        <f t="shared" si="296"/>
        <v>0</v>
      </c>
      <c r="NK80" s="510" t="str">
        <f t="shared" si="297"/>
        <v/>
      </c>
      <c r="NL80" s="522" t="str">
        <f t="shared" si="414"/>
        <v/>
      </c>
      <c r="NM80" s="510" t="str">
        <f t="shared" si="298"/>
        <v/>
      </c>
      <c r="NN80" s="517">
        <f t="shared" si="299"/>
        <v>0</v>
      </c>
      <c r="NO80" s="510" t="str">
        <f t="shared" si="300"/>
        <v/>
      </c>
      <c r="NP80" s="522" t="str">
        <f t="shared" si="415"/>
        <v/>
      </c>
      <c r="NQ80" s="510" t="str">
        <f t="shared" si="301"/>
        <v/>
      </c>
      <c r="NR80" s="517">
        <f t="shared" si="302"/>
        <v>0</v>
      </c>
      <c r="NS80" s="510" t="str">
        <f t="shared" si="303"/>
        <v/>
      </c>
      <c r="NT80" s="522" t="str">
        <f t="shared" si="416"/>
        <v/>
      </c>
      <c r="NU80" s="510" t="str">
        <f t="shared" si="304"/>
        <v/>
      </c>
      <c r="NV80" s="517">
        <f t="shared" si="305"/>
        <v>0</v>
      </c>
      <c r="NW80" s="510" t="str">
        <f t="shared" si="306"/>
        <v/>
      </c>
      <c r="NX80" s="522" t="str">
        <f t="shared" si="417"/>
        <v/>
      </c>
      <c r="NY80" s="510" t="str">
        <f t="shared" si="307"/>
        <v/>
      </c>
      <c r="NZ80" s="517">
        <f t="shared" si="308"/>
        <v>0</v>
      </c>
      <c r="OA80" s="510" t="str">
        <f t="shared" si="309"/>
        <v/>
      </c>
      <c r="OB80" s="522" t="str">
        <f t="shared" si="418"/>
        <v/>
      </c>
      <c r="OC80" s="510" t="str">
        <f t="shared" si="310"/>
        <v/>
      </c>
      <c r="OD80" s="517">
        <f t="shared" si="311"/>
        <v>0</v>
      </c>
      <c r="OE80" s="510" t="str">
        <f t="shared" si="312"/>
        <v/>
      </c>
      <c r="OF80" s="522" t="str">
        <f t="shared" si="419"/>
        <v/>
      </c>
      <c r="OG80" s="510" t="str">
        <f t="shared" si="313"/>
        <v/>
      </c>
      <c r="OH80" s="517">
        <f t="shared" si="314"/>
        <v>0</v>
      </c>
      <c r="OI80" s="510" t="str">
        <f t="shared" si="315"/>
        <v/>
      </c>
      <c r="OJ80" s="522" t="str">
        <f t="shared" si="420"/>
        <v/>
      </c>
      <c r="OK80" s="510" t="str">
        <f t="shared" si="316"/>
        <v/>
      </c>
      <c r="OL80" s="517">
        <f t="shared" si="317"/>
        <v>0</v>
      </c>
      <c r="OM80" s="510" t="str">
        <f t="shared" si="318"/>
        <v/>
      </c>
      <c r="ON80" s="522" t="str">
        <f t="shared" si="421"/>
        <v/>
      </c>
      <c r="OO80" s="510" t="str">
        <f t="shared" si="319"/>
        <v/>
      </c>
      <c r="OP80" s="517">
        <f t="shared" si="320"/>
        <v>0</v>
      </c>
      <c r="OQ80" s="510" t="str">
        <f t="shared" si="321"/>
        <v/>
      </c>
      <c r="OR80" s="522" t="str">
        <f t="shared" si="422"/>
        <v/>
      </c>
      <c r="OS80" s="510" t="str">
        <f t="shared" si="322"/>
        <v/>
      </c>
      <c r="OT80" s="517">
        <f t="shared" si="323"/>
        <v>0</v>
      </c>
      <c r="OU80" s="510" t="str">
        <f t="shared" si="324"/>
        <v/>
      </c>
      <c r="OV80" s="522" t="str">
        <f t="shared" si="423"/>
        <v/>
      </c>
      <c r="OW80" s="510" t="str">
        <f t="shared" si="325"/>
        <v/>
      </c>
      <c r="OX80" s="517">
        <f t="shared" si="326"/>
        <v>0</v>
      </c>
      <c r="OY80" s="510" t="str">
        <f t="shared" si="327"/>
        <v/>
      </c>
      <c r="OZ80" s="522" t="str">
        <f t="shared" si="424"/>
        <v/>
      </c>
      <c r="PA80" s="510" t="str">
        <f t="shared" si="328"/>
        <v/>
      </c>
      <c r="PB80" s="517">
        <f t="shared" si="329"/>
        <v>0</v>
      </c>
      <c r="PC80" s="510" t="str">
        <f t="shared" si="330"/>
        <v/>
      </c>
      <c r="PD80" s="522" t="str">
        <f t="shared" si="425"/>
        <v/>
      </c>
      <c r="PE80" s="510" t="str">
        <f t="shared" si="331"/>
        <v/>
      </c>
      <c r="PF80" s="517">
        <f t="shared" si="332"/>
        <v>0</v>
      </c>
      <c r="PG80" s="510" t="str">
        <f t="shared" si="333"/>
        <v/>
      </c>
      <c r="PH80" s="522" t="str">
        <f t="shared" si="426"/>
        <v/>
      </c>
      <c r="PI80" s="510" t="str">
        <f t="shared" si="334"/>
        <v/>
      </c>
      <c r="PJ80" s="517">
        <f t="shared" si="335"/>
        <v>0</v>
      </c>
      <c r="PK80" s="510" t="str">
        <f t="shared" si="336"/>
        <v/>
      </c>
      <c r="PL80" s="522" t="str">
        <f t="shared" si="427"/>
        <v/>
      </c>
      <c r="PM80" s="510" t="str">
        <f t="shared" si="337"/>
        <v/>
      </c>
      <c r="PN80" s="517">
        <f t="shared" si="338"/>
        <v>0</v>
      </c>
      <c r="PO80" s="510" t="str">
        <f t="shared" si="339"/>
        <v/>
      </c>
      <c r="PP80" s="522" t="str">
        <f t="shared" si="428"/>
        <v/>
      </c>
      <c r="PQ80" s="510" t="str">
        <f t="shared" si="340"/>
        <v/>
      </c>
      <c r="PR80" s="517">
        <f t="shared" si="341"/>
        <v>0</v>
      </c>
      <c r="PS80" s="510" t="str">
        <f t="shared" si="342"/>
        <v/>
      </c>
      <c r="PT80" s="522" t="str">
        <f t="shared" si="429"/>
        <v/>
      </c>
      <c r="PU80" s="510" t="str">
        <f t="shared" si="343"/>
        <v/>
      </c>
      <c r="PV80" s="517">
        <f t="shared" si="344"/>
        <v>0</v>
      </c>
      <c r="PW80" s="510" t="str">
        <f t="shared" si="345"/>
        <v/>
      </c>
      <c r="PX80" s="522" t="str">
        <f t="shared" si="430"/>
        <v/>
      </c>
      <c r="PY80" s="510" t="str">
        <f t="shared" si="346"/>
        <v/>
      </c>
      <c r="PZ80" s="517">
        <f t="shared" si="347"/>
        <v>0</v>
      </c>
      <c r="QA80" s="510" t="str">
        <f t="shared" si="348"/>
        <v/>
      </c>
      <c r="QB80" s="522" t="str">
        <f t="shared" si="431"/>
        <v/>
      </c>
      <c r="QC80" s="510" t="str">
        <f t="shared" si="349"/>
        <v/>
      </c>
      <c r="QD80" s="517">
        <f t="shared" si="350"/>
        <v>0</v>
      </c>
      <c r="QE80" s="510" t="str">
        <f t="shared" si="351"/>
        <v/>
      </c>
      <c r="QF80" s="522" t="str">
        <f t="shared" si="432"/>
        <v/>
      </c>
      <c r="QG80" s="510" t="str">
        <f t="shared" si="352"/>
        <v/>
      </c>
      <c r="QH80" s="517">
        <f t="shared" si="353"/>
        <v>0</v>
      </c>
    </row>
    <row r="81" spans="1:450" s="3" customFormat="1" ht="18" customHeight="1" thickTop="1" thickBot="1" x14ac:dyDescent="0.35">
      <c r="A81" s="344" t="str">
        <f t="shared" si="538"/>
        <v/>
      </c>
      <c r="B81" s="237" t="str">
        <f t="shared" si="539"/>
        <v/>
      </c>
      <c r="C81" s="307">
        <f t="shared" si="527"/>
        <v>0</v>
      </c>
      <c r="D81" s="307">
        <f t="shared" si="528"/>
        <v>0</v>
      </c>
      <c r="E81" s="287" t="str">
        <f>IF(B81="","",SUM(B$27:B$46)+SUM(B$67:B81))</f>
        <v/>
      </c>
      <c r="F81" s="498"/>
      <c r="G81" s="498"/>
      <c r="H81" s="677"/>
      <c r="I81" s="678"/>
      <c r="J81" s="679"/>
      <c r="K81" s="680"/>
      <c r="L81" s="1052" t="str">
        <f>IF('Quadro 2'!G47="","",'Quadro 2'!G47)</f>
        <v/>
      </c>
      <c r="M81" s="1053" t="str">
        <f t="shared" si="540"/>
        <v/>
      </c>
      <c r="N81" s="1054" t="str">
        <f t="shared" si="529"/>
        <v/>
      </c>
      <c r="O81" s="1055"/>
      <c r="P81" s="1056" t="str">
        <f t="shared" si="541"/>
        <v/>
      </c>
      <c r="Q81" s="1057" t="str">
        <f t="shared" si="542"/>
        <v/>
      </c>
      <c r="R81" s="1058" t="str">
        <f t="shared" si="543"/>
        <v/>
      </c>
      <c r="S81" s="505" t="str">
        <f t="shared" si="544"/>
        <v/>
      </c>
      <c r="T81" s="75" t="str">
        <f t="shared" si="530"/>
        <v/>
      </c>
      <c r="U81" s="940"/>
      <c r="V81" s="217" t="str">
        <f t="shared" si="550"/>
        <v/>
      </c>
      <c r="W81" s="217" t="str">
        <f t="shared" si="545"/>
        <v/>
      </c>
      <c r="X81" s="217" t="str">
        <f t="shared" si="546"/>
        <v/>
      </c>
      <c r="Y81" s="506" t="str">
        <f>IF(OR(N81="",N81=0),"",IF(MAX(V81,W81,X81)&gt;'Quadro 1'!$G$23,'Quadro 1'!$G$23,IF(V81&lt;'Quadro 1'!$G$12,'Quadro 1'!$G$12,MIN(Z81,AA81))))</f>
        <v/>
      </c>
      <c r="Z81" s="507">
        <f>IF(MAX(V81,W81,X81)&lt;='Quadro 1'!$G$12,'Quadro 1'!$G$12,IF(MAX(V81,W81,X81)&lt;='Quadro 1'!$G$13,'Quadro 1'!$G$13,IF(MAX(V81,W81,X81)&lt;='Quadro 1'!$G$14,'Quadro 1'!$G$14,IF(MAX(V81,W81,X81)&lt;='Quadro 1'!$G$15,'Quadro 1'!$G$15,IF(MAX(V81,W81,X81)&lt;='Quadro 1'!$G$16,'Quadro 1'!$G$16,IF(MAX(V81,W81,X81)&lt;='Quadro 1'!$G$17,'Quadro 1'!$G$17,""))))))</f>
        <v>27.3</v>
      </c>
      <c r="AA81" s="508">
        <f>IF(MAX(V81,W81,X81)&lt;='Quadro 1'!$G$18,'Quadro 1'!$G$18,IF(MAX(V81,W81,X81)&lt;='Quadro 1'!$G$19,'Quadro 1'!$G$19,IF(MAX(V81,W81,X81)&lt;='Quadro 1'!$G$20,'Quadro 1'!$G$20,IF(MAX(V81,W81,X81)&lt;='Quadro 1'!$G$21,'Quadro 1'!$G$21,IF(MAX(V81,W81,X81)&lt;='Quadro 1'!$G$22,'Quadro 1'!$G$22,IF(MAX(V81,W81,X81)&lt;='Quadro 1'!$G$23,'Quadro 1'!$G$23,'Quadro 1'!$G$23))))))</f>
        <v>105.3</v>
      </c>
      <c r="AB81" s="509" t="str">
        <f>IF(Y81="","",LOOKUP(Y81,'Quadro 1'!$G$9:$G$23,'Quadro 1'!$H$9:$H$23))</f>
        <v/>
      </c>
      <c r="AC81" s="1170" t="str">
        <f>IF(Y81="","",LOOKUP(Y81,'Quadro 1'!$G$9:$G$23,'Quadro 1'!$D$9:$D$23))</f>
        <v/>
      </c>
      <c r="AD81" s="1171" t="str">
        <f>IF(Y81="","",LOOKUP(Y81,'Quadro 1'!$G$9:$G$23,'Quadro 1'!$E$9:$E$23))</f>
        <v/>
      </c>
      <c r="AE81" s="1059" t="str">
        <f t="shared" si="531"/>
        <v/>
      </c>
      <c r="AF81" s="1061" t="str">
        <f t="shared" si="532"/>
        <v/>
      </c>
      <c r="AG81" s="1062" t="str">
        <f t="shared" si="533"/>
        <v/>
      </c>
      <c r="AH81" s="1063" t="str">
        <f t="shared" si="547"/>
        <v/>
      </c>
      <c r="AI81" s="1063" t="str">
        <f t="shared" si="551"/>
        <v/>
      </c>
      <c r="AJ81" s="1055" t="str">
        <f t="shared" si="534"/>
        <v/>
      </c>
      <c r="AK81" s="1064" t="str">
        <f t="shared" si="548"/>
        <v/>
      </c>
      <c r="AL81" s="1190" t="str">
        <f t="shared" si="549"/>
        <v/>
      </c>
      <c r="AM81" s="1191"/>
      <c r="AN81" s="1065" t="str">
        <f t="shared" si="535"/>
        <v/>
      </c>
      <c r="AO81" s="1192" t="str">
        <f t="shared" si="536"/>
        <v/>
      </c>
      <c r="AP81" s="1192"/>
      <c r="AQ81" s="1193"/>
      <c r="AR81" s="901"/>
      <c r="AS81" s="2"/>
      <c r="AT81" s="601">
        <f t="shared" si="470"/>
        <v>0</v>
      </c>
      <c r="AU81" s="243" t="str">
        <f t="shared" si="356"/>
        <v/>
      </c>
      <c r="AV81" s="92" t="str">
        <f t="shared" si="475"/>
        <v/>
      </c>
      <c r="AW81" s="92" t="str">
        <f t="shared" si="476"/>
        <v/>
      </c>
      <c r="AX81" s="92" t="str">
        <f t="shared" si="477"/>
        <v/>
      </c>
      <c r="AY81" s="532" t="str">
        <f t="shared" si="478"/>
        <v/>
      </c>
      <c r="AZ81" s="532" t="str">
        <f t="shared" si="479"/>
        <v/>
      </c>
      <c r="BA81" s="510" t="str">
        <f t="shared" si="480"/>
        <v/>
      </c>
      <c r="BB81" s="88" t="str">
        <f t="shared" si="440"/>
        <v/>
      </c>
      <c r="BC81" s="1060" t="str">
        <f t="shared" si="537"/>
        <v/>
      </c>
      <c r="BD81" s="595" t="str">
        <f t="shared" si="441"/>
        <v/>
      </c>
      <c r="BE81" s="595" t="str">
        <f t="shared" si="442"/>
        <v/>
      </c>
      <c r="BF81" s="74" t="str">
        <f t="shared" si="443"/>
        <v/>
      </c>
      <c r="BG81" s="87" t="str">
        <f t="shared" si="433"/>
        <v/>
      </c>
      <c r="BH81" s="88" t="str">
        <f t="shared" si="481"/>
        <v/>
      </c>
      <c r="BI81" s="89">
        <f t="shared" si="482"/>
        <v>0</v>
      </c>
      <c r="BJ81" s="510" t="str">
        <f t="shared" si="357"/>
        <v/>
      </c>
      <c r="BK81" s="532">
        <f t="shared" si="483"/>
        <v>0</v>
      </c>
      <c r="BL81" s="91">
        <f t="shared" si="108"/>
        <v>0</v>
      </c>
      <c r="BM81" s="91" t="str">
        <f t="shared" si="31"/>
        <v/>
      </c>
      <c r="BN81" s="91" t="str">
        <f t="shared" si="32"/>
        <v/>
      </c>
      <c r="BO81" s="91" t="str">
        <f t="shared" si="33"/>
        <v/>
      </c>
      <c r="BP81" s="91" t="str">
        <f t="shared" si="34"/>
        <v/>
      </c>
      <c r="BQ81" s="91" t="str">
        <f t="shared" si="35"/>
        <v/>
      </c>
      <c r="BR81" s="91" t="str">
        <f t="shared" si="36"/>
        <v/>
      </c>
      <c r="BS81" s="91" t="str">
        <f t="shared" si="37"/>
        <v/>
      </c>
      <c r="BT81" s="91" t="str">
        <f t="shared" si="38"/>
        <v/>
      </c>
      <c r="BU81" s="91" t="str">
        <f t="shared" si="39"/>
        <v/>
      </c>
      <c r="BV81" s="91" t="str">
        <f t="shared" si="40"/>
        <v/>
      </c>
      <c r="BW81" s="91" t="str">
        <f t="shared" si="41"/>
        <v/>
      </c>
      <c r="BX81" s="91" t="str">
        <f t="shared" si="42"/>
        <v/>
      </c>
      <c r="BY81" s="91" t="str">
        <f t="shared" si="43"/>
        <v/>
      </c>
      <c r="BZ81" s="91" t="str">
        <f t="shared" si="44"/>
        <v/>
      </c>
      <c r="CA81" s="91" t="str">
        <f t="shared" si="45"/>
        <v/>
      </c>
      <c r="CB81" s="91" t="str">
        <f t="shared" si="46"/>
        <v/>
      </c>
      <c r="CC81" s="91" t="str">
        <f t="shared" si="47"/>
        <v/>
      </c>
      <c r="CD81" s="91" t="str">
        <f t="shared" si="48"/>
        <v/>
      </c>
      <c r="CE81" s="91" t="str">
        <f t="shared" si="49"/>
        <v/>
      </c>
      <c r="CF81" s="91" t="str">
        <f t="shared" si="484"/>
        <v/>
      </c>
      <c r="CG81" s="91" t="str">
        <f t="shared" si="109"/>
        <v/>
      </c>
      <c r="CH81" s="91" t="str">
        <f t="shared" si="110"/>
        <v/>
      </c>
      <c r="CI81" s="91" t="str">
        <f t="shared" si="111"/>
        <v/>
      </c>
      <c r="CJ81" s="91" t="str">
        <f t="shared" si="112"/>
        <v/>
      </c>
      <c r="CK81" s="91" t="str">
        <f t="shared" si="113"/>
        <v/>
      </c>
      <c r="CL81" s="91" t="str">
        <f t="shared" si="114"/>
        <v/>
      </c>
      <c r="CM81" s="91" t="str">
        <f t="shared" si="115"/>
        <v/>
      </c>
      <c r="CN81" s="91" t="str">
        <f t="shared" si="116"/>
        <v/>
      </c>
      <c r="CO81" s="91" t="str">
        <f t="shared" si="117"/>
        <v/>
      </c>
      <c r="CP81" s="91" t="str">
        <f t="shared" si="118"/>
        <v/>
      </c>
      <c r="CQ81" s="91" t="str">
        <f t="shared" si="119"/>
        <v/>
      </c>
      <c r="CR81" s="91" t="str">
        <f t="shared" si="120"/>
        <v/>
      </c>
      <c r="CS81" s="91" t="str">
        <f t="shared" si="121"/>
        <v/>
      </c>
      <c r="CT81" s="91" t="str">
        <f t="shared" si="122"/>
        <v/>
      </c>
      <c r="CU81" s="91" t="str">
        <f t="shared" si="123"/>
        <v/>
      </c>
      <c r="CV81" s="91" t="str">
        <f t="shared" si="124"/>
        <v/>
      </c>
      <c r="CW81" s="91" t="str">
        <f t="shared" si="125"/>
        <v/>
      </c>
      <c r="CX81" s="91" t="str">
        <f t="shared" si="126"/>
        <v/>
      </c>
      <c r="CY81" s="91" t="str">
        <f t="shared" si="127"/>
        <v/>
      </c>
      <c r="CZ81" s="91" t="str">
        <f t="shared" si="128"/>
        <v/>
      </c>
      <c r="DA81" s="91" t="str">
        <f t="shared" si="129"/>
        <v/>
      </c>
      <c r="DB81" s="91" t="str">
        <f t="shared" si="130"/>
        <v/>
      </c>
      <c r="DC81" s="91" t="str">
        <f t="shared" si="131"/>
        <v/>
      </c>
      <c r="DD81" s="91" t="str">
        <f t="shared" si="132"/>
        <v/>
      </c>
      <c r="DE81" s="91" t="str">
        <f t="shared" si="133"/>
        <v/>
      </c>
      <c r="DF81" s="91" t="str">
        <f t="shared" si="134"/>
        <v/>
      </c>
      <c r="DG81" s="91" t="str">
        <f t="shared" si="135"/>
        <v/>
      </c>
      <c r="DH81" s="91" t="str">
        <f t="shared" si="136"/>
        <v/>
      </c>
      <c r="DI81" s="91" t="str">
        <f t="shared" si="137"/>
        <v/>
      </c>
      <c r="DJ81" s="91" t="str">
        <f t="shared" si="138"/>
        <v/>
      </c>
      <c r="DK81" s="91" t="str">
        <f t="shared" si="139"/>
        <v/>
      </c>
      <c r="DL81" s="91" t="str">
        <f t="shared" si="140"/>
        <v/>
      </c>
      <c r="DM81" s="91" t="str">
        <f t="shared" si="141"/>
        <v/>
      </c>
      <c r="DN81" s="91" t="str">
        <f t="shared" si="142"/>
        <v/>
      </c>
      <c r="DO81" s="91" t="str">
        <f t="shared" si="143"/>
        <v/>
      </c>
      <c r="DP81" s="91" t="str">
        <f t="shared" si="144"/>
        <v/>
      </c>
      <c r="DQ81" s="91" t="str">
        <f t="shared" si="145"/>
        <v/>
      </c>
      <c r="DR81" s="91" t="str">
        <f t="shared" si="146"/>
        <v/>
      </c>
      <c r="DS81" s="91" t="str">
        <f t="shared" si="147"/>
        <v/>
      </c>
      <c r="DT81" s="91" t="str">
        <f t="shared" si="148"/>
        <v/>
      </c>
      <c r="DU81" s="236" t="str">
        <f t="shared" si="471"/>
        <v/>
      </c>
      <c r="DV81" s="660" t="str">
        <f t="shared" si="472"/>
        <v>0</v>
      </c>
      <c r="DW81" s="659">
        <f t="shared" si="151"/>
        <v>0</v>
      </c>
      <c r="DX81" s="663" t="str">
        <f t="shared" si="473"/>
        <v>NA</v>
      </c>
      <c r="DY81" s="236" t="str">
        <f t="shared" si="359"/>
        <v/>
      </c>
      <c r="DZ81" s="236" t="str">
        <f t="shared" si="360"/>
        <v/>
      </c>
      <c r="EA81" s="659" t="str">
        <f t="shared" si="467"/>
        <v/>
      </c>
      <c r="EB81" s="594">
        <v>55</v>
      </c>
      <c r="EC81" s="816" t="str">
        <f t="shared" si="361"/>
        <v/>
      </c>
      <c r="ED81" s="817" t="str">
        <f t="shared" si="362"/>
        <v/>
      </c>
      <c r="EE81" s="818" t="str">
        <f t="shared" si="153"/>
        <v/>
      </c>
      <c r="EF81" s="819" t="str">
        <f t="shared" si="485"/>
        <v/>
      </c>
      <c r="EG81" s="595" t="str">
        <f t="shared" si="154"/>
        <v/>
      </c>
      <c r="EH81" s="595" t="str">
        <f t="shared" si="155"/>
        <v/>
      </c>
      <c r="EI81" s="651" t="str">
        <f t="shared" si="363"/>
        <v/>
      </c>
      <c r="EJ81" s="528" t="str">
        <f t="shared" si="156"/>
        <v/>
      </c>
      <c r="EK81" s="236" t="str">
        <f t="shared" si="364"/>
        <v/>
      </c>
      <c r="EL81" s="528" t="str">
        <f t="shared" si="157"/>
        <v/>
      </c>
      <c r="EM81" s="771" t="str">
        <f t="shared" si="444"/>
        <v/>
      </c>
      <c r="EN81" s="90" t="str">
        <f t="shared" si="445"/>
        <v/>
      </c>
      <c r="EO81" s="90" t="str">
        <f t="shared" si="446"/>
        <v/>
      </c>
      <c r="EP81" s="90" t="str">
        <f t="shared" si="447"/>
        <v/>
      </c>
      <c r="EQ81" s="90" t="str">
        <f t="shared" si="448"/>
        <v/>
      </c>
      <c r="ER81" s="90" t="str">
        <f t="shared" si="449"/>
        <v/>
      </c>
      <c r="ES81" s="90" t="str">
        <f t="shared" si="450"/>
        <v/>
      </c>
      <c r="ET81" s="90" t="str">
        <f t="shared" si="451"/>
        <v/>
      </c>
      <c r="EU81" s="90" t="str">
        <f t="shared" si="452"/>
        <v/>
      </c>
      <c r="EV81" s="90" t="str">
        <f t="shared" si="453"/>
        <v/>
      </c>
      <c r="EW81" s="90" t="str">
        <f t="shared" si="454"/>
        <v/>
      </c>
      <c r="EX81" s="90" t="str">
        <f t="shared" si="455"/>
        <v/>
      </c>
      <c r="EY81" s="90" t="str">
        <f t="shared" si="456"/>
        <v/>
      </c>
      <c r="EZ81" s="90" t="str">
        <f t="shared" si="457"/>
        <v/>
      </c>
      <c r="FA81" s="90" t="str">
        <f t="shared" si="458"/>
        <v/>
      </c>
      <c r="FB81" s="90" t="str">
        <f t="shared" si="459"/>
        <v/>
      </c>
      <c r="FC81" s="90" t="str">
        <f t="shared" si="460"/>
        <v/>
      </c>
      <c r="FD81" s="90" t="str">
        <f t="shared" si="461"/>
        <v/>
      </c>
      <c r="FE81" s="90" t="str">
        <f t="shared" si="462"/>
        <v/>
      </c>
      <c r="FF81" s="90" t="str">
        <f t="shared" si="463"/>
        <v/>
      </c>
      <c r="FG81" s="90" t="str">
        <f t="shared" si="486"/>
        <v/>
      </c>
      <c r="FH81" s="90" t="str">
        <f t="shared" si="487"/>
        <v/>
      </c>
      <c r="FI81" s="90" t="str">
        <f t="shared" si="488"/>
        <v/>
      </c>
      <c r="FJ81" s="90" t="str">
        <f t="shared" si="489"/>
        <v/>
      </c>
      <c r="FK81" s="90" t="str">
        <f t="shared" si="490"/>
        <v/>
      </c>
      <c r="FL81" s="90" t="str">
        <f t="shared" si="491"/>
        <v/>
      </c>
      <c r="FM81" s="90" t="str">
        <f t="shared" si="492"/>
        <v/>
      </c>
      <c r="FN81" s="90" t="str">
        <f t="shared" si="493"/>
        <v/>
      </c>
      <c r="FO81" s="90" t="str">
        <f t="shared" si="494"/>
        <v/>
      </c>
      <c r="FP81" s="90" t="str">
        <f t="shared" si="495"/>
        <v/>
      </c>
      <c r="FQ81" s="90" t="str">
        <f t="shared" si="496"/>
        <v/>
      </c>
      <c r="FR81" s="90" t="str">
        <f t="shared" si="497"/>
        <v/>
      </c>
      <c r="FS81" s="90" t="str">
        <f t="shared" si="498"/>
        <v/>
      </c>
      <c r="FT81" s="90" t="str">
        <f t="shared" si="499"/>
        <v/>
      </c>
      <c r="FU81" s="90" t="str">
        <f t="shared" si="500"/>
        <v/>
      </c>
      <c r="FV81" s="90" t="str">
        <f t="shared" si="501"/>
        <v/>
      </c>
      <c r="FW81" s="90" t="str">
        <f t="shared" si="502"/>
        <v/>
      </c>
      <c r="FX81" s="90" t="str">
        <f t="shared" si="503"/>
        <v/>
      </c>
      <c r="FY81" s="90" t="str">
        <f t="shared" si="504"/>
        <v/>
      </c>
      <c r="FZ81" s="90" t="str">
        <f t="shared" si="505"/>
        <v/>
      </c>
      <c r="GA81" s="90" t="str">
        <f t="shared" si="506"/>
        <v/>
      </c>
      <c r="GB81" s="90" t="str">
        <f t="shared" si="507"/>
        <v/>
      </c>
      <c r="GC81" s="90" t="str">
        <f t="shared" si="508"/>
        <v/>
      </c>
      <c r="GD81" s="90" t="str">
        <f t="shared" si="509"/>
        <v/>
      </c>
      <c r="GE81" s="90" t="str">
        <f t="shared" si="510"/>
        <v/>
      </c>
      <c r="GF81" s="90" t="str">
        <f t="shared" si="511"/>
        <v/>
      </c>
      <c r="GG81" s="90" t="str">
        <f t="shared" si="512"/>
        <v/>
      </c>
      <c r="GH81" s="90" t="str">
        <f t="shared" si="513"/>
        <v/>
      </c>
      <c r="GI81" s="90" t="str">
        <f t="shared" si="514"/>
        <v/>
      </c>
      <c r="GJ81" s="90" t="str">
        <f t="shared" si="515"/>
        <v/>
      </c>
      <c r="GK81" s="90" t="str">
        <f t="shared" si="516"/>
        <v/>
      </c>
      <c r="GL81" s="90" t="str">
        <f t="shared" si="517"/>
        <v/>
      </c>
      <c r="GM81" s="90" t="str">
        <f t="shared" si="518"/>
        <v/>
      </c>
      <c r="GN81" s="90" t="str">
        <f t="shared" si="519"/>
        <v/>
      </c>
      <c r="GO81" s="90" t="str">
        <f t="shared" si="520"/>
        <v/>
      </c>
      <c r="GP81" s="90" t="str">
        <f t="shared" si="521"/>
        <v/>
      </c>
      <c r="GQ81" s="90" t="str">
        <f t="shared" si="522"/>
        <v/>
      </c>
      <c r="GR81" s="90" t="str">
        <f t="shared" si="523"/>
        <v/>
      </c>
      <c r="GS81" s="90" t="str">
        <f t="shared" si="524"/>
        <v/>
      </c>
      <c r="GT81" s="90" t="str">
        <f t="shared" si="525"/>
        <v/>
      </c>
      <c r="GU81" s="594">
        <v>55</v>
      </c>
      <c r="GV81" s="137" t="str">
        <f t="shared" si="435"/>
        <v/>
      </c>
      <c r="GW81" s="138" t="str">
        <f t="shared" si="436"/>
        <v/>
      </c>
      <c r="GX81" s="81" t="str">
        <f t="shared" si="438"/>
        <v/>
      </c>
      <c r="GY81" s="138" t="str">
        <f t="shared" si="439"/>
        <v/>
      </c>
      <c r="GZ81" s="15">
        <f t="shared" si="369"/>
        <v>0</v>
      </c>
      <c r="HA81" s="81" t="str">
        <f t="shared" si="370"/>
        <v/>
      </c>
      <c r="HB81" s="127" t="str">
        <f t="shared" si="437"/>
        <v/>
      </c>
      <c r="HC81" s="15">
        <f t="shared" si="178"/>
        <v>0</v>
      </c>
      <c r="HD81" s="582">
        <f t="shared" si="468"/>
        <v>0</v>
      </c>
      <c r="HE81" s="580">
        <f t="shared" si="474"/>
        <v>0</v>
      </c>
      <c r="HF81" s="567">
        <f t="shared" si="469"/>
        <v>0</v>
      </c>
      <c r="HG81" s="16">
        <f t="shared" si="179"/>
        <v>0</v>
      </c>
      <c r="HH81" s="17" t="str">
        <f t="shared" si="372"/>
        <v/>
      </c>
      <c r="HI81" s="510" t="str">
        <f t="shared" si="373"/>
        <v/>
      </c>
      <c r="HJ81" s="517">
        <f t="shared" si="374"/>
        <v>0</v>
      </c>
      <c r="HK81" s="510" t="str">
        <f t="shared" si="180"/>
        <v/>
      </c>
      <c r="HL81" s="522" t="str">
        <f t="shared" si="375"/>
        <v/>
      </c>
      <c r="HM81" s="510" t="str">
        <f t="shared" si="181"/>
        <v/>
      </c>
      <c r="HN81" s="517">
        <f t="shared" si="182"/>
        <v>0</v>
      </c>
      <c r="HO81" s="510" t="str">
        <f t="shared" si="183"/>
        <v/>
      </c>
      <c r="HP81" s="522" t="str">
        <f t="shared" si="376"/>
        <v/>
      </c>
      <c r="HQ81" s="510" t="str">
        <f t="shared" si="184"/>
        <v/>
      </c>
      <c r="HR81" s="517">
        <f t="shared" si="185"/>
        <v>0</v>
      </c>
      <c r="HS81" s="510" t="str">
        <f t="shared" si="186"/>
        <v/>
      </c>
      <c r="HT81" s="522" t="str">
        <f t="shared" si="377"/>
        <v/>
      </c>
      <c r="HU81" s="510" t="str">
        <f t="shared" si="187"/>
        <v/>
      </c>
      <c r="HV81" s="517">
        <f t="shared" si="188"/>
        <v>0</v>
      </c>
      <c r="HW81" s="510" t="str">
        <f t="shared" si="189"/>
        <v/>
      </c>
      <c r="HX81" s="522" t="str">
        <f t="shared" si="378"/>
        <v/>
      </c>
      <c r="HY81" s="510" t="str">
        <f t="shared" si="190"/>
        <v/>
      </c>
      <c r="HZ81" s="517">
        <f t="shared" si="191"/>
        <v>0</v>
      </c>
      <c r="IA81" s="510" t="str">
        <f t="shared" si="192"/>
        <v/>
      </c>
      <c r="IB81" s="522" t="str">
        <f t="shared" si="379"/>
        <v/>
      </c>
      <c r="IC81" s="510" t="str">
        <f t="shared" si="193"/>
        <v/>
      </c>
      <c r="ID81" s="517">
        <f t="shared" si="194"/>
        <v>0</v>
      </c>
      <c r="IE81" s="510" t="str">
        <f t="shared" si="195"/>
        <v/>
      </c>
      <c r="IF81" s="522" t="str">
        <f t="shared" si="380"/>
        <v/>
      </c>
      <c r="IG81" s="510" t="str">
        <f t="shared" si="196"/>
        <v/>
      </c>
      <c r="IH81" s="517">
        <f t="shared" si="197"/>
        <v>0</v>
      </c>
      <c r="II81" s="510" t="str">
        <f t="shared" si="198"/>
        <v/>
      </c>
      <c r="IJ81" s="522" t="str">
        <f t="shared" si="381"/>
        <v/>
      </c>
      <c r="IK81" s="510" t="str">
        <f t="shared" si="199"/>
        <v/>
      </c>
      <c r="IL81" s="517">
        <f t="shared" si="200"/>
        <v>0</v>
      </c>
      <c r="IM81" s="510" t="str">
        <f t="shared" si="201"/>
        <v/>
      </c>
      <c r="IN81" s="522" t="str">
        <f t="shared" si="382"/>
        <v/>
      </c>
      <c r="IO81" s="510" t="str">
        <f t="shared" si="202"/>
        <v/>
      </c>
      <c r="IP81" s="517">
        <f t="shared" si="203"/>
        <v>0</v>
      </c>
      <c r="IQ81" s="510" t="str">
        <f t="shared" si="204"/>
        <v/>
      </c>
      <c r="IR81" s="522" t="str">
        <f t="shared" si="383"/>
        <v/>
      </c>
      <c r="IS81" s="510" t="str">
        <f t="shared" si="205"/>
        <v/>
      </c>
      <c r="IT81" s="517">
        <f t="shared" si="206"/>
        <v>0</v>
      </c>
      <c r="IU81" s="510" t="str">
        <f t="shared" si="207"/>
        <v/>
      </c>
      <c r="IV81" s="522" t="str">
        <f t="shared" si="384"/>
        <v/>
      </c>
      <c r="IW81" s="510" t="str">
        <f t="shared" si="208"/>
        <v/>
      </c>
      <c r="IX81" s="517">
        <f t="shared" si="209"/>
        <v>0</v>
      </c>
      <c r="IY81" s="510" t="str">
        <f t="shared" si="210"/>
        <v/>
      </c>
      <c r="IZ81" s="522" t="str">
        <f t="shared" si="385"/>
        <v/>
      </c>
      <c r="JA81" s="510" t="str">
        <f t="shared" si="211"/>
        <v/>
      </c>
      <c r="JB81" s="517">
        <f t="shared" si="212"/>
        <v>0</v>
      </c>
      <c r="JC81" s="510" t="str">
        <f t="shared" si="213"/>
        <v/>
      </c>
      <c r="JD81" s="522" t="str">
        <f t="shared" si="386"/>
        <v/>
      </c>
      <c r="JE81" s="510" t="str">
        <f t="shared" si="214"/>
        <v/>
      </c>
      <c r="JF81" s="517">
        <f t="shared" si="215"/>
        <v>0</v>
      </c>
      <c r="JG81" s="510" t="str">
        <f t="shared" si="216"/>
        <v/>
      </c>
      <c r="JH81" s="522" t="str">
        <f t="shared" si="387"/>
        <v/>
      </c>
      <c r="JI81" s="510" t="str">
        <f t="shared" si="217"/>
        <v/>
      </c>
      <c r="JJ81" s="517">
        <f t="shared" si="218"/>
        <v>0</v>
      </c>
      <c r="JK81" s="510" t="str">
        <f t="shared" si="219"/>
        <v/>
      </c>
      <c r="JL81" s="522" t="str">
        <f t="shared" si="388"/>
        <v/>
      </c>
      <c r="JM81" s="510" t="str">
        <f t="shared" si="220"/>
        <v/>
      </c>
      <c r="JN81" s="517">
        <f t="shared" si="221"/>
        <v>0</v>
      </c>
      <c r="JO81" s="510" t="str">
        <f t="shared" si="222"/>
        <v/>
      </c>
      <c r="JP81" s="522" t="str">
        <f t="shared" si="389"/>
        <v/>
      </c>
      <c r="JQ81" s="510" t="str">
        <f t="shared" si="223"/>
        <v/>
      </c>
      <c r="JR81" s="517">
        <f t="shared" si="224"/>
        <v>0</v>
      </c>
      <c r="JS81" s="510" t="str">
        <f t="shared" si="225"/>
        <v/>
      </c>
      <c r="JT81" s="522" t="str">
        <f t="shared" si="390"/>
        <v/>
      </c>
      <c r="JU81" s="510" t="str">
        <f t="shared" si="226"/>
        <v/>
      </c>
      <c r="JV81" s="517">
        <f t="shared" si="227"/>
        <v>0</v>
      </c>
      <c r="JW81" s="510" t="str">
        <f t="shared" si="228"/>
        <v/>
      </c>
      <c r="JX81" s="522" t="str">
        <f t="shared" si="391"/>
        <v/>
      </c>
      <c r="JY81" s="510" t="str">
        <f t="shared" si="229"/>
        <v/>
      </c>
      <c r="JZ81" s="517">
        <f t="shared" si="230"/>
        <v>0</v>
      </c>
      <c r="KA81" s="510" t="str">
        <f t="shared" si="231"/>
        <v/>
      </c>
      <c r="KB81" s="522" t="str">
        <f t="shared" si="392"/>
        <v/>
      </c>
      <c r="KC81" s="510" t="str">
        <f t="shared" si="232"/>
        <v/>
      </c>
      <c r="KD81" s="517">
        <f t="shared" si="233"/>
        <v>0</v>
      </c>
      <c r="KE81" s="510" t="str">
        <f t="shared" si="234"/>
        <v/>
      </c>
      <c r="KF81" s="522" t="str">
        <f t="shared" si="393"/>
        <v/>
      </c>
      <c r="KG81" s="510" t="str">
        <f t="shared" si="235"/>
        <v/>
      </c>
      <c r="KH81" s="517">
        <f t="shared" si="236"/>
        <v>0</v>
      </c>
      <c r="KI81" s="510" t="str">
        <f t="shared" si="237"/>
        <v/>
      </c>
      <c r="KJ81" s="522" t="str">
        <f t="shared" si="394"/>
        <v/>
      </c>
      <c r="KK81" s="510" t="str">
        <f t="shared" si="238"/>
        <v/>
      </c>
      <c r="KL81" s="517">
        <f t="shared" si="239"/>
        <v>0</v>
      </c>
      <c r="KM81" s="510" t="str">
        <f t="shared" si="240"/>
        <v/>
      </c>
      <c r="KN81" s="522" t="str">
        <f t="shared" si="395"/>
        <v/>
      </c>
      <c r="KO81" s="510" t="str">
        <f t="shared" si="241"/>
        <v/>
      </c>
      <c r="KP81" s="517">
        <f t="shared" si="242"/>
        <v>0</v>
      </c>
      <c r="KQ81" s="510" t="str">
        <f t="shared" si="243"/>
        <v/>
      </c>
      <c r="KR81" s="522" t="str">
        <f t="shared" si="396"/>
        <v/>
      </c>
      <c r="KS81" s="510" t="str">
        <f t="shared" si="244"/>
        <v/>
      </c>
      <c r="KT81" s="517">
        <f t="shared" si="245"/>
        <v>0</v>
      </c>
      <c r="KU81" s="510" t="str">
        <f t="shared" si="246"/>
        <v/>
      </c>
      <c r="KV81" s="522" t="str">
        <f t="shared" si="397"/>
        <v/>
      </c>
      <c r="KW81" s="510" t="str">
        <f t="shared" si="247"/>
        <v/>
      </c>
      <c r="KX81" s="517">
        <f t="shared" si="248"/>
        <v>0</v>
      </c>
      <c r="KY81" s="510" t="str">
        <f t="shared" si="249"/>
        <v/>
      </c>
      <c r="KZ81" s="522" t="str">
        <f t="shared" si="398"/>
        <v/>
      </c>
      <c r="LA81" s="510" t="str">
        <f t="shared" si="250"/>
        <v/>
      </c>
      <c r="LB81" s="517">
        <f t="shared" si="251"/>
        <v>0</v>
      </c>
      <c r="LC81" s="510" t="str">
        <f t="shared" si="252"/>
        <v/>
      </c>
      <c r="LD81" s="522" t="str">
        <f t="shared" si="399"/>
        <v/>
      </c>
      <c r="LE81" s="510" t="str">
        <f t="shared" si="253"/>
        <v/>
      </c>
      <c r="LF81" s="517">
        <f t="shared" si="254"/>
        <v>0</v>
      </c>
      <c r="LG81" s="510" t="str">
        <f t="shared" si="255"/>
        <v/>
      </c>
      <c r="LH81" s="522" t="str">
        <f t="shared" si="400"/>
        <v/>
      </c>
      <c r="LI81" s="510" t="str">
        <f t="shared" si="256"/>
        <v/>
      </c>
      <c r="LJ81" s="517">
        <f t="shared" si="257"/>
        <v>0</v>
      </c>
      <c r="LK81" s="510" t="str">
        <f t="shared" si="258"/>
        <v/>
      </c>
      <c r="LL81" s="522" t="str">
        <f t="shared" si="401"/>
        <v/>
      </c>
      <c r="LM81" s="510" t="str">
        <f t="shared" si="259"/>
        <v/>
      </c>
      <c r="LN81" s="517">
        <f t="shared" si="260"/>
        <v>0</v>
      </c>
      <c r="LO81" s="510" t="str">
        <f t="shared" si="261"/>
        <v/>
      </c>
      <c r="LP81" s="522" t="str">
        <f t="shared" si="402"/>
        <v/>
      </c>
      <c r="LQ81" s="510" t="str">
        <f t="shared" si="262"/>
        <v/>
      </c>
      <c r="LR81" s="517">
        <f t="shared" si="263"/>
        <v>0</v>
      </c>
      <c r="LS81" s="510" t="str">
        <f t="shared" si="264"/>
        <v/>
      </c>
      <c r="LT81" s="522" t="str">
        <f t="shared" si="403"/>
        <v/>
      </c>
      <c r="LU81" s="510" t="str">
        <f t="shared" si="265"/>
        <v/>
      </c>
      <c r="LV81" s="517">
        <f t="shared" si="266"/>
        <v>0</v>
      </c>
      <c r="LW81" s="510" t="str">
        <f t="shared" si="267"/>
        <v/>
      </c>
      <c r="LX81" s="522" t="str">
        <f t="shared" si="404"/>
        <v/>
      </c>
      <c r="LY81" s="510" t="str">
        <f t="shared" si="268"/>
        <v/>
      </c>
      <c r="LZ81" s="517">
        <f t="shared" si="269"/>
        <v>0</v>
      </c>
      <c r="MA81" s="510" t="str">
        <f t="shared" si="270"/>
        <v/>
      </c>
      <c r="MB81" s="522" t="str">
        <f t="shared" si="405"/>
        <v/>
      </c>
      <c r="MC81" s="510" t="str">
        <f t="shared" si="271"/>
        <v/>
      </c>
      <c r="MD81" s="517">
        <f t="shared" si="272"/>
        <v>0</v>
      </c>
      <c r="ME81" s="510" t="str">
        <f t="shared" si="273"/>
        <v/>
      </c>
      <c r="MF81" s="522" t="str">
        <f t="shared" si="406"/>
        <v/>
      </c>
      <c r="MG81" s="510" t="str">
        <f t="shared" si="274"/>
        <v/>
      </c>
      <c r="MH81" s="517">
        <f t="shared" si="275"/>
        <v>0</v>
      </c>
      <c r="MI81" s="510" t="str">
        <f t="shared" si="276"/>
        <v/>
      </c>
      <c r="MJ81" s="522" t="str">
        <f t="shared" si="407"/>
        <v/>
      </c>
      <c r="MK81" s="510" t="str">
        <f t="shared" si="277"/>
        <v/>
      </c>
      <c r="ML81" s="517">
        <f t="shared" si="278"/>
        <v>0</v>
      </c>
      <c r="MM81" s="510" t="str">
        <f t="shared" si="279"/>
        <v/>
      </c>
      <c r="MN81" s="522" t="str">
        <f t="shared" si="408"/>
        <v/>
      </c>
      <c r="MO81" s="510" t="str">
        <f t="shared" si="280"/>
        <v/>
      </c>
      <c r="MP81" s="517">
        <f t="shared" si="281"/>
        <v>0</v>
      </c>
      <c r="MQ81" s="510" t="str">
        <f t="shared" si="282"/>
        <v/>
      </c>
      <c r="MR81" s="522" t="str">
        <f t="shared" si="409"/>
        <v/>
      </c>
      <c r="MS81" s="510" t="str">
        <f t="shared" si="283"/>
        <v/>
      </c>
      <c r="MT81" s="517">
        <f t="shared" si="284"/>
        <v>0</v>
      </c>
      <c r="MU81" s="510" t="str">
        <f t="shared" si="285"/>
        <v/>
      </c>
      <c r="MV81" s="522" t="str">
        <f t="shared" si="410"/>
        <v/>
      </c>
      <c r="MW81" s="510" t="str">
        <f t="shared" si="286"/>
        <v/>
      </c>
      <c r="MX81" s="517">
        <f t="shared" si="287"/>
        <v>0</v>
      </c>
      <c r="MY81" s="510" t="str">
        <f t="shared" si="288"/>
        <v/>
      </c>
      <c r="MZ81" s="522" t="str">
        <f t="shared" si="411"/>
        <v/>
      </c>
      <c r="NA81" s="510" t="str">
        <f t="shared" si="289"/>
        <v/>
      </c>
      <c r="NB81" s="517">
        <f t="shared" si="290"/>
        <v>0</v>
      </c>
      <c r="NC81" s="510" t="str">
        <f t="shared" si="291"/>
        <v/>
      </c>
      <c r="ND81" s="522" t="str">
        <f t="shared" si="412"/>
        <v/>
      </c>
      <c r="NE81" s="510" t="str">
        <f t="shared" si="292"/>
        <v/>
      </c>
      <c r="NF81" s="517">
        <f t="shared" si="293"/>
        <v>0</v>
      </c>
      <c r="NG81" s="510" t="str">
        <f t="shared" si="294"/>
        <v/>
      </c>
      <c r="NH81" s="522" t="str">
        <f t="shared" si="413"/>
        <v/>
      </c>
      <c r="NI81" s="510" t="str">
        <f t="shared" si="295"/>
        <v/>
      </c>
      <c r="NJ81" s="517">
        <f t="shared" si="296"/>
        <v>0</v>
      </c>
      <c r="NK81" s="510" t="str">
        <f t="shared" si="297"/>
        <v/>
      </c>
      <c r="NL81" s="522" t="str">
        <f t="shared" si="414"/>
        <v/>
      </c>
      <c r="NM81" s="510" t="str">
        <f t="shared" si="298"/>
        <v/>
      </c>
      <c r="NN81" s="517">
        <f t="shared" si="299"/>
        <v>0</v>
      </c>
      <c r="NO81" s="510" t="str">
        <f t="shared" si="300"/>
        <v/>
      </c>
      <c r="NP81" s="522" t="str">
        <f t="shared" si="415"/>
        <v/>
      </c>
      <c r="NQ81" s="510" t="str">
        <f t="shared" si="301"/>
        <v/>
      </c>
      <c r="NR81" s="517">
        <f t="shared" si="302"/>
        <v>0</v>
      </c>
      <c r="NS81" s="510" t="str">
        <f t="shared" si="303"/>
        <v/>
      </c>
      <c r="NT81" s="522" t="str">
        <f t="shared" si="416"/>
        <v/>
      </c>
      <c r="NU81" s="510" t="str">
        <f t="shared" si="304"/>
        <v/>
      </c>
      <c r="NV81" s="517">
        <f t="shared" si="305"/>
        <v>0</v>
      </c>
      <c r="NW81" s="510" t="str">
        <f t="shared" si="306"/>
        <v/>
      </c>
      <c r="NX81" s="522" t="str">
        <f t="shared" si="417"/>
        <v/>
      </c>
      <c r="NY81" s="510" t="str">
        <f t="shared" si="307"/>
        <v/>
      </c>
      <c r="NZ81" s="517">
        <f t="shared" si="308"/>
        <v>0</v>
      </c>
      <c r="OA81" s="510" t="str">
        <f t="shared" si="309"/>
        <v/>
      </c>
      <c r="OB81" s="522" t="str">
        <f t="shared" si="418"/>
        <v/>
      </c>
      <c r="OC81" s="510" t="str">
        <f t="shared" si="310"/>
        <v/>
      </c>
      <c r="OD81" s="517">
        <f t="shared" si="311"/>
        <v>0</v>
      </c>
      <c r="OE81" s="510" t="str">
        <f t="shared" si="312"/>
        <v/>
      </c>
      <c r="OF81" s="522" t="str">
        <f t="shared" si="419"/>
        <v/>
      </c>
      <c r="OG81" s="510" t="str">
        <f t="shared" si="313"/>
        <v/>
      </c>
      <c r="OH81" s="517">
        <f t="shared" si="314"/>
        <v>0</v>
      </c>
      <c r="OI81" s="510" t="str">
        <f t="shared" si="315"/>
        <v/>
      </c>
      <c r="OJ81" s="522" t="str">
        <f t="shared" si="420"/>
        <v/>
      </c>
      <c r="OK81" s="510" t="str">
        <f t="shared" si="316"/>
        <v/>
      </c>
      <c r="OL81" s="517">
        <f t="shared" si="317"/>
        <v>0</v>
      </c>
      <c r="OM81" s="510" t="str">
        <f t="shared" si="318"/>
        <v/>
      </c>
      <c r="ON81" s="522" t="str">
        <f t="shared" si="421"/>
        <v/>
      </c>
      <c r="OO81" s="510" t="str">
        <f t="shared" si="319"/>
        <v/>
      </c>
      <c r="OP81" s="517">
        <f t="shared" si="320"/>
        <v>0</v>
      </c>
      <c r="OQ81" s="510" t="str">
        <f t="shared" si="321"/>
        <v/>
      </c>
      <c r="OR81" s="522" t="str">
        <f t="shared" si="422"/>
        <v/>
      </c>
      <c r="OS81" s="510" t="str">
        <f t="shared" si="322"/>
        <v/>
      </c>
      <c r="OT81" s="517">
        <f t="shared" si="323"/>
        <v>0</v>
      </c>
      <c r="OU81" s="510" t="str">
        <f t="shared" si="324"/>
        <v/>
      </c>
      <c r="OV81" s="522" t="str">
        <f t="shared" si="423"/>
        <v/>
      </c>
      <c r="OW81" s="510" t="str">
        <f t="shared" si="325"/>
        <v/>
      </c>
      <c r="OX81" s="517">
        <f t="shared" si="326"/>
        <v>0</v>
      </c>
      <c r="OY81" s="510" t="str">
        <f t="shared" si="327"/>
        <v/>
      </c>
      <c r="OZ81" s="522" t="str">
        <f t="shared" si="424"/>
        <v/>
      </c>
      <c r="PA81" s="510" t="str">
        <f t="shared" si="328"/>
        <v/>
      </c>
      <c r="PB81" s="517">
        <f t="shared" si="329"/>
        <v>0</v>
      </c>
      <c r="PC81" s="510" t="str">
        <f t="shared" si="330"/>
        <v/>
      </c>
      <c r="PD81" s="522" t="str">
        <f t="shared" si="425"/>
        <v/>
      </c>
      <c r="PE81" s="510" t="str">
        <f t="shared" si="331"/>
        <v/>
      </c>
      <c r="PF81" s="517">
        <f t="shared" si="332"/>
        <v>0</v>
      </c>
      <c r="PG81" s="510" t="str">
        <f t="shared" si="333"/>
        <v/>
      </c>
      <c r="PH81" s="522" t="str">
        <f t="shared" si="426"/>
        <v/>
      </c>
      <c r="PI81" s="510" t="str">
        <f t="shared" si="334"/>
        <v/>
      </c>
      <c r="PJ81" s="517">
        <f t="shared" si="335"/>
        <v>0</v>
      </c>
      <c r="PK81" s="510" t="str">
        <f t="shared" si="336"/>
        <v/>
      </c>
      <c r="PL81" s="522" t="str">
        <f t="shared" si="427"/>
        <v/>
      </c>
      <c r="PM81" s="510" t="str">
        <f t="shared" si="337"/>
        <v/>
      </c>
      <c r="PN81" s="517">
        <f t="shared" si="338"/>
        <v>0</v>
      </c>
      <c r="PO81" s="510" t="str">
        <f t="shared" si="339"/>
        <v/>
      </c>
      <c r="PP81" s="522" t="str">
        <f t="shared" si="428"/>
        <v/>
      </c>
      <c r="PQ81" s="510" t="str">
        <f t="shared" si="340"/>
        <v/>
      </c>
      <c r="PR81" s="517">
        <f t="shared" si="341"/>
        <v>0</v>
      </c>
      <c r="PS81" s="510" t="str">
        <f t="shared" si="342"/>
        <v/>
      </c>
      <c r="PT81" s="522" t="str">
        <f t="shared" si="429"/>
        <v/>
      </c>
      <c r="PU81" s="510" t="str">
        <f t="shared" si="343"/>
        <v/>
      </c>
      <c r="PV81" s="517">
        <f t="shared" si="344"/>
        <v>0</v>
      </c>
      <c r="PW81" s="510" t="str">
        <f t="shared" si="345"/>
        <v/>
      </c>
      <c r="PX81" s="522" t="str">
        <f t="shared" si="430"/>
        <v/>
      </c>
      <c r="PY81" s="510" t="str">
        <f t="shared" si="346"/>
        <v/>
      </c>
      <c r="PZ81" s="517">
        <f t="shared" si="347"/>
        <v>0</v>
      </c>
      <c r="QA81" s="510" t="str">
        <f t="shared" si="348"/>
        <v/>
      </c>
      <c r="QB81" s="522" t="str">
        <f t="shared" si="431"/>
        <v/>
      </c>
      <c r="QC81" s="510" t="str">
        <f t="shared" si="349"/>
        <v/>
      </c>
      <c r="QD81" s="517">
        <f t="shared" si="350"/>
        <v>0</v>
      </c>
      <c r="QE81" s="510" t="str">
        <f t="shared" si="351"/>
        <v/>
      </c>
      <c r="QF81" s="522" t="str">
        <f t="shared" si="432"/>
        <v/>
      </c>
      <c r="QG81" s="510" t="str">
        <f t="shared" si="352"/>
        <v/>
      </c>
      <c r="QH81" s="517">
        <f t="shared" si="353"/>
        <v>0</v>
      </c>
    </row>
    <row r="82" spans="1:450" s="3" customFormat="1" ht="18" customHeight="1" thickTop="1" thickBot="1" x14ac:dyDescent="0.35">
      <c r="A82" s="344" t="str">
        <f t="shared" si="538"/>
        <v/>
      </c>
      <c r="B82" s="237" t="str">
        <f t="shared" si="539"/>
        <v/>
      </c>
      <c r="C82" s="307">
        <f t="shared" si="527"/>
        <v>0</v>
      </c>
      <c r="D82" s="307">
        <f t="shared" si="528"/>
        <v>0</v>
      </c>
      <c r="E82" s="287" t="str">
        <f>IF(B82="","",SUM(B$27:B$46)+SUM(B$67:B82))</f>
        <v/>
      </c>
      <c r="F82" s="498"/>
      <c r="G82" s="498"/>
      <c r="H82" s="499"/>
      <c r="I82" s="500"/>
      <c r="J82" s="501"/>
      <c r="K82" s="680"/>
      <c r="L82" s="1052" t="str">
        <f>IF('Quadro 2'!G48="","",'Quadro 2'!G48)</f>
        <v/>
      </c>
      <c r="M82" s="1053" t="str">
        <f t="shared" si="540"/>
        <v/>
      </c>
      <c r="N82" s="1054" t="str">
        <f t="shared" si="529"/>
        <v/>
      </c>
      <c r="O82" s="1055"/>
      <c r="P82" s="1056" t="str">
        <f t="shared" si="541"/>
        <v/>
      </c>
      <c r="Q82" s="1057" t="str">
        <f t="shared" si="542"/>
        <v/>
      </c>
      <c r="R82" s="1058" t="str">
        <f t="shared" si="543"/>
        <v/>
      </c>
      <c r="S82" s="505" t="str">
        <f t="shared" si="544"/>
        <v/>
      </c>
      <c r="T82" s="75" t="str">
        <f t="shared" si="530"/>
        <v/>
      </c>
      <c r="U82" s="943"/>
      <c r="V82" s="217" t="str">
        <f t="shared" si="550"/>
        <v/>
      </c>
      <c r="W82" s="217" t="str">
        <f t="shared" si="545"/>
        <v/>
      </c>
      <c r="X82" s="217" t="str">
        <f t="shared" si="546"/>
        <v/>
      </c>
      <c r="Y82" s="506" t="str">
        <f>IF(OR(N82="",N82=0),"",IF(MAX(V82,W82,X82)&gt;'Quadro 1'!$G$23,'Quadro 1'!$G$23,IF(V82&lt;'Quadro 1'!$G$12,'Quadro 1'!$G$12,MIN(Z82,AA82))))</f>
        <v/>
      </c>
      <c r="Z82" s="507">
        <f>IF(MAX(V82,W82,X82)&lt;='Quadro 1'!$G$12,'Quadro 1'!$G$12,IF(MAX(V82,W82,X82)&lt;='Quadro 1'!$G$13,'Quadro 1'!$G$13,IF(MAX(V82,W82,X82)&lt;='Quadro 1'!$G$14,'Quadro 1'!$G$14,IF(MAX(V82,W82,X82)&lt;='Quadro 1'!$G$15,'Quadro 1'!$G$15,IF(MAX(V82,W82,X82)&lt;='Quadro 1'!$G$16,'Quadro 1'!$G$16,IF(MAX(V82,W82,X82)&lt;='Quadro 1'!$G$17,'Quadro 1'!$G$17,""))))))</f>
        <v>27.3</v>
      </c>
      <c r="AA82" s="508">
        <f>IF(MAX(V82,W82,X82)&lt;='Quadro 1'!$G$18,'Quadro 1'!$G$18,IF(MAX(V82,W82,X82)&lt;='Quadro 1'!$G$19,'Quadro 1'!$G$19,IF(MAX(V82,W82,X82)&lt;='Quadro 1'!$G$20,'Quadro 1'!$G$20,IF(MAX(V82,W82,X82)&lt;='Quadro 1'!$G$21,'Quadro 1'!$G$21,IF(MAX(V82,W82,X82)&lt;='Quadro 1'!$G$22,'Quadro 1'!$G$22,IF(MAX(V82,W82,X82)&lt;='Quadro 1'!$G$23,'Quadro 1'!$G$23,'Quadro 1'!$G$23))))))</f>
        <v>105.3</v>
      </c>
      <c r="AB82" s="509" t="str">
        <f>IF(Y82="","",LOOKUP(Y82,'Quadro 1'!$G$9:$G$23,'Quadro 1'!$H$9:$H$23))</f>
        <v/>
      </c>
      <c r="AC82" s="1170" t="str">
        <f>IF(Y82="","",LOOKUP(Y82,'Quadro 1'!$G$9:$G$23,'Quadro 1'!$D$9:$D$23))</f>
        <v/>
      </c>
      <c r="AD82" s="1171" t="str">
        <f>IF(Y82="","",LOOKUP(Y82,'Quadro 1'!$G$9:$G$23,'Quadro 1'!$E$9:$E$23))</f>
        <v/>
      </c>
      <c r="AE82" s="1059" t="str">
        <f t="shared" si="531"/>
        <v/>
      </c>
      <c r="AF82" s="1061" t="str">
        <f t="shared" si="532"/>
        <v/>
      </c>
      <c r="AG82" s="1062" t="str">
        <f t="shared" si="533"/>
        <v/>
      </c>
      <c r="AH82" s="1063" t="str">
        <f t="shared" si="547"/>
        <v/>
      </c>
      <c r="AI82" s="1063" t="str">
        <f t="shared" si="551"/>
        <v/>
      </c>
      <c r="AJ82" s="1055" t="str">
        <f t="shared" si="534"/>
        <v/>
      </c>
      <c r="AK82" s="1064" t="str">
        <f t="shared" si="548"/>
        <v/>
      </c>
      <c r="AL82" s="1190" t="str">
        <f t="shared" si="549"/>
        <v/>
      </c>
      <c r="AM82" s="1191"/>
      <c r="AN82" s="1065" t="str">
        <f t="shared" si="535"/>
        <v/>
      </c>
      <c r="AO82" s="1192" t="str">
        <f t="shared" si="536"/>
        <v/>
      </c>
      <c r="AP82" s="1192"/>
      <c r="AQ82" s="1193"/>
      <c r="AR82" s="901"/>
      <c r="AS82" s="2"/>
      <c r="AT82" s="601">
        <f t="shared" si="470"/>
        <v>0</v>
      </c>
      <c r="AU82" s="243" t="str">
        <f t="shared" si="356"/>
        <v/>
      </c>
      <c r="AV82" s="92" t="str">
        <f t="shared" si="475"/>
        <v/>
      </c>
      <c r="AW82" s="92" t="str">
        <f t="shared" si="476"/>
        <v/>
      </c>
      <c r="AX82" s="92" t="str">
        <f t="shared" si="477"/>
        <v/>
      </c>
      <c r="AY82" s="532" t="str">
        <f t="shared" si="478"/>
        <v/>
      </c>
      <c r="AZ82" s="532" t="str">
        <f t="shared" si="479"/>
        <v/>
      </c>
      <c r="BA82" s="510" t="str">
        <f t="shared" si="480"/>
        <v/>
      </c>
      <c r="BB82" s="88" t="str">
        <f t="shared" si="440"/>
        <v/>
      </c>
      <c r="BC82" s="1060" t="str">
        <f t="shared" si="537"/>
        <v/>
      </c>
      <c r="BD82" s="595" t="str">
        <f t="shared" si="441"/>
        <v/>
      </c>
      <c r="BE82" s="595" t="str">
        <f t="shared" si="442"/>
        <v/>
      </c>
      <c r="BF82" s="74" t="str">
        <f t="shared" si="443"/>
        <v/>
      </c>
      <c r="BG82" s="87" t="str">
        <f t="shared" si="433"/>
        <v/>
      </c>
      <c r="BH82" s="88" t="str">
        <f t="shared" si="481"/>
        <v/>
      </c>
      <c r="BI82" s="89">
        <f t="shared" si="482"/>
        <v>0</v>
      </c>
      <c r="BJ82" s="510" t="str">
        <f t="shared" si="357"/>
        <v/>
      </c>
      <c r="BK82" s="532">
        <f t="shared" si="483"/>
        <v>0</v>
      </c>
      <c r="BL82" s="91">
        <f t="shared" si="108"/>
        <v>0</v>
      </c>
      <c r="BM82" s="91" t="str">
        <f t="shared" si="31"/>
        <v/>
      </c>
      <c r="BN82" s="91" t="str">
        <f t="shared" si="32"/>
        <v/>
      </c>
      <c r="BO82" s="91" t="str">
        <f t="shared" si="33"/>
        <v/>
      </c>
      <c r="BP82" s="91" t="str">
        <f t="shared" si="34"/>
        <v/>
      </c>
      <c r="BQ82" s="91" t="str">
        <f t="shared" si="35"/>
        <v/>
      </c>
      <c r="BR82" s="91" t="str">
        <f t="shared" si="36"/>
        <v/>
      </c>
      <c r="BS82" s="91" t="str">
        <f t="shared" si="37"/>
        <v/>
      </c>
      <c r="BT82" s="91" t="str">
        <f t="shared" si="38"/>
        <v/>
      </c>
      <c r="BU82" s="91" t="str">
        <f t="shared" si="39"/>
        <v/>
      </c>
      <c r="BV82" s="91" t="str">
        <f t="shared" si="40"/>
        <v/>
      </c>
      <c r="BW82" s="91" t="str">
        <f t="shared" si="41"/>
        <v/>
      </c>
      <c r="BX82" s="91" t="str">
        <f t="shared" si="42"/>
        <v/>
      </c>
      <c r="BY82" s="91" t="str">
        <f t="shared" si="43"/>
        <v/>
      </c>
      <c r="BZ82" s="91" t="str">
        <f t="shared" si="44"/>
        <v/>
      </c>
      <c r="CA82" s="91" t="str">
        <f t="shared" si="45"/>
        <v/>
      </c>
      <c r="CB82" s="91" t="str">
        <f t="shared" si="46"/>
        <v/>
      </c>
      <c r="CC82" s="91" t="str">
        <f t="shared" si="47"/>
        <v/>
      </c>
      <c r="CD82" s="91" t="str">
        <f t="shared" si="48"/>
        <v/>
      </c>
      <c r="CE82" s="91" t="str">
        <f t="shared" si="49"/>
        <v/>
      </c>
      <c r="CF82" s="91" t="str">
        <f t="shared" si="484"/>
        <v/>
      </c>
      <c r="CG82" s="91" t="str">
        <f t="shared" si="109"/>
        <v/>
      </c>
      <c r="CH82" s="91" t="str">
        <f t="shared" si="110"/>
        <v/>
      </c>
      <c r="CI82" s="91" t="str">
        <f t="shared" si="111"/>
        <v/>
      </c>
      <c r="CJ82" s="91" t="str">
        <f t="shared" si="112"/>
        <v/>
      </c>
      <c r="CK82" s="91" t="str">
        <f t="shared" si="113"/>
        <v/>
      </c>
      <c r="CL82" s="91" t="str">
        <f t="shared" si="114"/>
        <v/>
      </c>
      <c r="CM82" s="91" t="str">
        <f t="shared" si="115"/>
        <v/>
      </c>
      <c r="CN82" s="91" t="str">
        <f t="shared" si="116"/>
        <v/>
      </c>
      <c r="CO82" s="91" t="str">
        <f t="shared" si="117"/>
        <v/>
      </c>
      <c r="CP82" s="91" t="str">
        <f t="shared" si="118"/>
        <v/>
      </c>
      <c r="CQ82" s="91" t="str">
        <f t="shared" si="119"/>
        <v/>
      </c>
      <c r="CR82" s="91" t="str">
        <f t="shared" si="120"/>
        <v/>
      </c>
      <c r="CS82" s="91" t="str">
        <f t="shared" si="121"/>
        <v/>
      </c>
      <c r="CT82" s="91" t="str">
        <f t="shared" si="122"/>
        <v/>
      </c>
      <c r="CU82" s="91" t="str">
        <f t="shared" si="123"/>
        <v/>
      </c>
      <c r="CV82" s="91" t="str">
        <f t="shared" si="124"/>
        <v/>
      </c>
      <c r="CW82" s="91" t="str">
        <f t="shared" si="125"/>
        <v/>
      </c>
      <c r="CX82" s="91" t="str">
        <f t="shared" si="126"/>
        <v/>
      </c>
      <c r="CY82" s="91" t="str">
        <f t="shared" si="127"/>
        <v/>
      </c>
      <c r="CZ82" s="91" t="str">
        <f t="shared" si="128"/>
        <v/>
      </c>
      <c r="DA82" s="91" t="str">
        <f t="shared" si="129"/>
        <v/>
      </c>
      <c r="DB82" s="91" t="str">
        <f t="shared" si="130"/>
        <v/>
      </c>
      <c r="DC82" s="91" t="str">
        <f t="shared" si="131"/>
        <v/>
      </c>
      <c r="DD82" s="91" t="str">
        <f t="shared" si="132"/>
        <v/>
      </c>
      <c r="DE82" s="91" t="str">
        <f t="shared" si="133"/>
        <v/>
      </c>
      <c r="DF82" s="91" t="str">
        <f t="shared" si="134"/>
        <v/>
      </c>
      <c r="DG82" s="91" t="str">
        <f t="shared" si="135"/>
        <v/>
      </c>
      <c r="DH82" s="91" t="str">
        <f t="shared" si="136"/>
        <v/>
      </c>
      <c r="DI82" s="91" t="str">
        <f t="shared" si="137"/>
        <v/>
      </c>
      <c r="DJ82" s="91" t="str">
        <f t="shared" si="138"/>
        <v/>
      </c>
      <c r="DK82" s="91" t="str">
        <f t="shared" si="139"/>
        <v/>
      </c>
      <c r="DL82" s="91" t="str">
        <f t="shared" si="140"/>
        <v/>
      </c>
      <c r="DM82" s="91" t="str">
        <f t="shared" si="141"/>
        <v/>
      </c>
      <c r="DN82" s="91" t="str">
        <f t="shared" si="142"/>
        <v/>
      </c>
      <c r="DO82" s="91" t="str">
        <f t="shared" si="143"/>
        <v/>
      </c>
      <c r="DP82" s="91" t="str">
        <f t="shared" si="144"/>
        <v/>
      </c>
      <c r="DQ82" s="91" t="str">
        <f t="shared" si="145"/>
        <v/>
      </c>
      <c r="DR82" s="91" t="str">
        <f t="shared" si="146"/>
        <v/>
      </c>
      <c r="DS82" s="91" t="str">
        <f t="shared" si="147"/>
        <v/>
      </c>
      <c r="DT82" s="91" t="str">
        <f t="shared" si="148"/>
        <v/>
      </c>
      <c r="DU82" s="236" t="str">
        <f t="shared" si="471"/>
        <v/>
      </c>
      <c r="DV82" s="660" t="str">
        <f t="shared" si="472"/>
        <v>0</v>
      </c>
      <c r="DW82" s="659">
        <f t="shared" si="151"/>
        <v>0</v>
      </c>
      <c r="DX82" s="663" t="str">
        <f t="shared" si="473"/>
        <v>NA</v>
      </c>
      <c r="DY82" s="236" t="str">
        <f t="shared" si="359"/>
        <v/>
      </c>
      <c r="DZ82" s="236" t="str">
        <f t="shared" si="360"/>
        <v/>
      </c>
      <c r="EA82" s="659" t="str">
        <f t="shared" si="467"/>
        <v/>
      </c>
      <c r="EB82" s="594">
        <v>56</v>
      </c>
      <c r="EC82" s="816" t="str">
        <f t="shared" si="361"/>
        <v/>
      </c>
      <c r="ED82" s="817" t="str">
        <f t="shared" si="362"/>
        <v/>
      </c>
      <c r="EE82" s="818" t="str">
        <f t="shared" si="153"/>
        <v/>
      </c>
      <c r="EF82" s="819" t="str">
        <f t="shared" si="485"/>
        <v/>
      </c>
      <c r="EG82" s="595" t="str">
        <f t="shared" si="154"/>
        <v/>
      </c>
      <c r="EH82" s="595" t="str">
        <f t="shared" si="155"/>
        <v/>
      </c>
      <c r="EI82" s="651" t="str">
        <f t="shared" si="363"/>
        <v/>
      </c>
      <c r="EJ82" s="528" t="str">
        <f t="shared" si="156"/>
        <v/>
      </c>
      <c r="EK82" s="236" t="str">
        <f t="shared" si="364"/>
        <v/>
      </c>
      <c r="EL82" s="528" t="str">
        <f t="shared" si="157"/>
        <v/>
      </c>
      <c r="EM82" s="771" t="str">
        <f t="shared" si="444"/>
        <v/>
      </c>
      <c r="EN82" s="90" t="str">
        <f t="shared" si="445"/>
        <v/>
      </c>
      <c r="EO82" s="90" t="str">
        <f t="shared" si="446"/>
        <v/>
      </c>
      <c r="EP82" s="90" t="str">
        <f t="shared" si="447"/>
        <v/>
      </c>
      <c r="EQ82" s="90" t="str">
        <f t="shared" si="448"/>
        <v/>
      </c>
      <c r="ER82" s="90" t="str">
        <f t="shared" si="449"/>
        <v/>
      </c>
      <c r="ES82" s="90" t="str">
        <f t="shared" si="450"/>
        <v/>
      </c>
      <c r="ET82" s="90" t="str">
        <f t="shared" si="451"/>
        <v/>
      </c>
      <c r="EU82" s="90" t="str">
        <f t="shared" si="452"/>
        <v/>
      </c>
      <c r="EV82" s="90" t="str">
        <f t="shared" si="453"/>
        <v/>
      </c>
      <c r="EW82" s="90" t="str">
        <f t="shared" si="454"/>
        <v/>
      </c>
      <c r="EX82" s="90" t="str">
        <f t="shared" si="455"/>
        <v/>
      </c>
      <c r="EY82" s="90" t="str">
        <f t="shared" si="456"/>
        <v/>
      </c>
      <c r="EZ82" s="90" t="str">
        <f t="shared" si="457"/>
        <v/>
      </c>
      <c r="FA82" s="90" t="str">
        <f t="shared" si="458"/>
        <v/>
      </c>
      <c r="FB82" s="90" t="str">
        <f t="shared" si="459"/>
        <v/>
      </c>
      <c r="FC82" s="90" t="str">
        <f t="shared" si="460"/>
        <v/>
      </c>
      <c r="FD82" s="90" t="str">
        <f t="shared" si="461"/>
        <v/>
      </c>
      <c r="FE82" s="90" t="str">
        <f t="shared" si="462"/>
        <v/>
      </c>
      <c r="FF82" s="90" t="str">
        <f t="shared" si="463"/>
        <v/>
      </c>
      <c r="FG82" s="90" t="str">
        <f t="shared" si="486"/>
        <v/>
      </c>
      <c r="FH82" s="90" t="str">
        <f t="shared" si="487"/>
        <v/>
      </c>
      <c r="FI82" s="90" t="str">
        <f t="shared" si="488"/>
        <v/>
      </c>
      <c r="FJ82" s="90" t="str">
        <f t="shared" si="489"/>
        <v/>
      </c>
      <c r="FK82" s="90" t="str">
        <f t="shared" si="490"/>
        <v/>
      </c>
      <c r="FL82" s="90" t="str">
        <f t="shared" si="491"/>
        <v/>
      </c>
      <c r="FM82" s="90" t="str">
        <f t="shared" si="492"/>
        <v/>
      </c>
      <c r="FN82" s="90" t="str">
        <f t="shared" si="493"/>
        <v/>
      </c>
      <c r="FO82" s="90" t="str">
        <f t="shared" si="494"/>
        <v/>
      </c>
      <c r="FP82" s="90" t="str">
        <f t="shared" si="495"/>
        <v/>
      </c>
      <c r="FQ82" s="90" t="str">
        <f t="shared" si="496"/>
        <v/>
      </c>
      <c r="FR82" s="90" t="str">
        <f t="shared" si="497"/>
        <v/>
      </c>
      <c r="FS82" s="90" t="str">
        <f t="shared" si="498"/>
        <v/>
      </c>
      <c r="FT82" s="90" t="str">
        <f t="shared" si="499"/>
        <v/>
      </c>
      <c r="FU82" s="90" t="str">
        <f t="shared" si="500"/>
        <v/>
      </c>
      <c r="FV82" s="90" t="str">
        <f t="shared" si="501"/>
        <v/>
      </c>
      <c r="FW82" s="90" t="str">
        <f t="shared" si="502"/>
        <v/>
      </c>
      <c r="FX82" s="90" t="str">
        <f t="shared" si="503"/>
        <v/>
      </c>
      <c r="FY82" s="90" t="str">
        <f t="shared" si="504"/>
        <v/>
      </c>
      <c r="FZ82" s="90" t="str">
        <f t="shared" si="505"/>
        <v/>
      </c>
      <c r="GA82" s="90" t="str">
        <f t="shared" si="506"/>
        <v/>
      </c>
      <c r="GB82" s="90" t="str">
        <f t="shared" si="507"/>
        <v/>
      </c>
      <c r="GC82" s="90" t="str">
        <f t="shared" si="508"/>
        <v/>
      </c>
      <c r="GD82" s="90" t="str">
        <f t="shared" si="509"/>
        <v/>
      </c>
      <c r="GE82" s="90" t="str">
        <f t="shared" si="510"/>
        <v/>
      </c>
      <c r="GF82" s="90" t="str">
        <f t="shared" si="511"/>
        <v/>
      </c>
      <c r="GG82" s="90" t="str">
        <f t="shared" si="512"/>
        <v/>
      </c>
      <c r="GH82" s="90" t="str">
        <f t="shared" si="513"/>
        <v/>
      </c>
      <c r="GI82" s="90" t="str">
        <f t="shared" si="514"/>
        <v/>
      </c>
      <c r="GJ82" s="90" t="str">
        <f t="shared" si="515"/>
        <v/>
      </c>
      <c r="GK82" s="90" t="str">
        <f t="shared" si="516"/>
        <v/>
      </c>
      <c r="GL82" s="90" t="str">
        <f t="shared" si="517"/>
        <v/>
      </c>
      <c r="GM82" s="90" t="str">
        <f t="shared" si="518"/>
        <v/>
      </c>
      <c r="GN82" s="90" t="str">
        <f t="shared" si="519"/>
        <v/>
      </c>
      <c r="GO82" s="90" t="str">
        <f t="shared" si="520"/>
        <v/>
      </c>
      <c r="GP82" s="90" t="str">
        <f t="shared" si="521"/>
        <v/>
      </c>
      <c r="GQ82" s="90" t="str">
        <f t="shared" si="522"/>
        <v/>
      </c>
      <c r="GR82" s="90" t="str">
        <f t="shared" si="523"/>
        <v/>
      </c>
      <c r="GS82" s="90" t="str">
        <f t="shared" si="524"/>
        <v/>
      </c>
      <c r="GT82" s="90" t="str">
        <f t="shared" si="525"/>
        <v/>
      </c>
      <c r="GU82" s="594">
        <v>56</v>
      </c>
      <c r="GV82" s="137" t="str">
        <f t="shared" si="435"/>
        <v/>
      </c>
      <c r="GW82" s="138" t="str">
        <f t="shared" si="436"/>
        <v/>
      </c>
      <c r="GX82" s="81" t="str">
        <f t="shared" si="438"/>
        <v/>
      </c>
      <c r="GY82" s="138" t="str">
        <f t="shared" si="439"/>
        <v/>
      </c>
      <c r="GZ82" s="15">
        <f t="shared" si="369"/>
        <v>0</v>
      </c>
      <c r="HA82" s="81" t="str">
        <f t="shared" si="370"/>
        <v/>
      </c>
      <c r="HB82" s="127" t="str">
        <f t="shared" si="437"/>
        <v/>
      </c>
      <c r="HC82" s="15">
        <f t="shared" si="178"/>
        <v>0</v>
      </c>
      <c r="HD82" s="582">
        <f t="shared" si="468"/>
        <v>0</v>
      </c>
      <c r="HE82" s="580">
        <f t="shared" si="474"/>
        <v>0</v>
      </c>
      <c r="HF82" s="567">
        <f t="shared" si="469"/>
        <v>0</v>
      </c>
      <c r="HG82" s="16">
        <f t="shared" si="179"/>
        <v>0</v>
      </c>
      <c r="HH82" s="17" t="str">
        <f t="shared" si="372"/>
        <v/>
      </c>
      <c r="HI82" s="510" t="str">
        <f t="shared" si="373"/>
        <v/>
      </c>
      <c r="HJ82" s="517">
        <f t="shared" si="374"/>
        <v>0</v>
      </c>
      <c r="HK82" s="510" t="str">
        <f t="shared" si="180"/>
        <v/>
      </c>
      <c r="HL82" s="522" t="str">
        <f t="shared" si="375"/>
        <v/>
      </c>
      <c r="HM82" s="510" t="str">
        <f t="shared" si="181"/>
        <v/>
      </c>
      <c r="HN82" s="517">
        <f t="shared" si="182"/>
        <v>0</v>
      </c>
      <c r="HO82" s="510" t="str">
        <f t="shared" si="183"/>
        <v/>
      </c>
      <c r="HP82" s="522" t="str">
        <f t="shared" si="376"/>
        <v/>
      </c>
      <c r="HQ82" s="510" t="str">
        <f t="shared" si="184"/>
        <v/>
      </c>
      <c r="HR82" s="517">
        <f t="shared" si="185"/>
        <v>0</v>
      </c>
      <c r="HS82" s="510" t="str">
        <f t="shared" si="186"/>
        <v/>
      </c>
      <c r="HT82" s="522" t="str">
        <f t="shared" si="377"/>
        <v/>
      </c>
      <c r="HU82" s="510" t="str">
        <f t="shared" si="187"/>
        <v/>
      </c>
      <c r="HV82" s="517">
        <f t="shared" si="188"/>
        <v>0</v>
      </c>
      <c r="HW82" s="510" t="str">
        <f t="shared" si="189"/>
        <v/>
      </c>
      <c r="HX82" s="522" t="str">
        <f t="shared" si="378"/>
        <v/>
      </c>
      <c r="HY82" s="510" t="str">
        <f t="shared" si="190"/>
        <v/>
      </c>
      <c r="HZ82" s="517">
        <f t="shared" si="191"/>
        <v>0</v>
      </c>
      <c r="IA82" s="510" t="str">
        <f t="shared" si="192"/>
        <v/>
      </c>
      <c r="IB82" s="522" t="str">
        <f t="shared" si="379"/>
        <v/>
      </c>
      <c r="IC82" s="510" t="str">
        <f t="shared" si="193"/>
        <v/>
      </c>
      <c r="ID82" s="517">
        <f t="shared" si="194"/>
        <v>0</v>
      </c>
      <c r="IE82" s="510" t="str">
        <f t="shared" si="195"/>
        <v/>
      </c>
      <c r="IF82" s="522" t="str">
        <f t="shared" si="380"/>
        <v/>
      </c>
      <c r="IG82" s="510" t="str">
        <f t="shared" si="196"/>
        <v/>
      </c>
      <c r="IH82" s="517">
        <f t="shared" si="197"/>
        <v>0</v>
      </c>
      <c r="II82" s="510" t="str">
        <f t="shared" si="198"/>
        <v/>
      </c>
      <c r="IJ82" s="522" t="str">
        <f t="shared" si="381"/>
        <v/>
      </c>
      <c r="IK82" s="510" t="str">
        <f t="shared" si="199"/>
        <v/>
      </c>
      <c r="IL82" s="517">
        <f t="shared" si="200"/>
        <v>0</v>
      </c>
      <c r="IM82" s="510" t="str">
        <f t="shared" si="201"/>
        <v/>
      </c>
      <c r="IN82" s="522" t="str">
        <f t="shared" si="382"/>
        <v/>
      </c>
      <c r="IO82" s="510" t="str">
        <f t="shared" si="202"/>
        <v/>
      </c>
      <c r="IP82" s="517">
        <f t="shared" si="203"/>
        <v>0</v>
      </c>
      <c r="IQ82" s="510" t="str">
        <f t="shared" si="204"/>
        <v/>
      </c>
      <c r="IR82" s="522" t="str">
        <f t="shared" si="383"/>
        <v/>
      </c>
      <c r="IS82" s="510" t="str">
        <f t="shared" si="205"/>
        <v/>
      </c>
      <c r="IT82" s="517">
        <f t="shared" si="206"/>
        <v>0</v>
      </c>
      <c r="IU82" s="510" t="str">
        <f t="shared" si="207"/>
        <v/>
      </c>
      <c r="IV82" s="522" t="str">
        <f t="shared" si="384"/>
        <v/>
      </c>
      <c r="IW82" s="510" t="str">
        <f t="shared" si="208"/>
        <v/>
      </c>
      <c r="IX82" s="517">
        <f t="shared" si="209"/>
        <v>0</v>
      </c>
      <c r="IY82" s="510" t="str">
        <f t="shared" si="210"/>
        <v/>
      </c>
      <c r="IZ82" s="522" t="str">
        <f t="shared" si="385"/>
        <v/>
      </c>
      <c r="JA82" s="510" t="str">
        <f t="shared" si="211"/>
        <v/>
      </c>
      <c r="JB82" s="517">
        <f t="shared" si="212"/>
        <v>0</v>
      </c>
      <c r="JC82" s="510" t="str">
        <f t="shared" si="213"/>
        <v/>
      </c>
      <c r="JD82" s="522" t="str">
        <f t="shared" si="386"/>
        <v/>
      </c>
      <c r="JE82" s="510" t="str">
        <f t="shared" si="214"/>
        <v/>
      </c>
      <c r="JF82" s="517">
        <f t="shared" si="215"/>
        <v>0</v>
      </c>
      <c r="JG82" s="510" t="str">
        <f t="shared" si="216"/>
        <v/>
      </c>
      <c r="JH82" s="522" t="str">
        <f t="shared" si="387"/>
        <v/>
      </c>
      <c r="JI82" s="510" t="str">
        <f t="shared" si="217"/>
        <v/>
      </c>
      <c r="JJ82" s="517">
        <f t="shared" si="218"/>
        <v>0</v>
      </c>
      <c r="JK82" s="510" t="str">
        <f t="shared" si="219"/>
        <v/>
      </c>
      <c r="JL82" s="522" t="str">
        <f t="shared" si="388"/>
        <v/>
      </c>
      <c r="JM82" s="510" t="str">
        <f t="shared" si="220"/>
        <v/>
      </c>
      <c r="JN82" s="517">
        <f t="shared" si="221"/>
        <v>0</v>
      </c>
      <c r="JO82" s="510" t="str">
        <f t="shared" si="222"/>
        <v/>
      </c>
      <c r="JP82" s="522" t="str">
        <f t="shared" si="389"/>
        <v/>
      </c>
      <c r="JQ82" s="510" t="str">
        <f t="shared" si="223"/>
        <v/>
      </c>
      <c r="JR82" s="517">
        <f t="shared" si="224"/>
        <v>0</v>
      </c>
      <c r="JS82" s="510" t="str">
        <f t="shared" si="225"/>
        <v/>
      </c>
      <c r="JT82" s="522" t="str">
        <f t="shared" si="390"/>
        <v/>
      </c>
      <c r="JU82" s="510" t="str">
        <f t="shared" si="226"/>
        <v/>
      </c>
      <c r="JV82" s="517">
        <f t="shared" si="227"/>
        <v>0</v>
      </c>
      <c r="JW82" s="510" t="str">
        <f t="shared" si="228"/>
        <v/>
      </c>
      <c r="JX82" s="522" t="str">
        <f t="shared" si="391"/>
        <v/>
      </c>
      <c r="JY82" s="510" t="str">
        <f t="shared" si="229"/>
        <v/>
      </c>
      <c r="JZ82" s="517">
        <f t="shared" si="230"/>
        <v>0</v>
      </c>
      <c r="KA82" s="510" t="str">
        <f t="shared" si="231"/>
        <v/>
      </c>
      <c r="KB82" s="522" t="str">
        <f t="shared" si="392"/>
        <v/>
      </c>
      <c r="KC82" s="510" t="str">
        <f t="shared" si="232"/>
        <v/>
      </c>
      <c r="KD82" s="517">
        <f t="shared" si="233"/>
        <v>0</v>
      </c>
      <c r="KE82" s="510" t="str">
        <f t="shared" si="234"/>
        <v/>
      </c>
      <c r="KF82" s="522" t="str">
        <f t="shared" si="393"/>
        <v/>
      </c>
      <c r="KG82" s="510" t="str">
        <f t="shared" si="235"/>
        <v/>
      </c>
      <c r="KH82" s="517">
        <f t="shared" si="236"/>
        <v>0</v>
      </c>
      <c r="KI82" s="510" t="str">
        <f t="shared" si="237"/>
        <v/>
      </c>
      <c r="KJ82" s="522" t="str">
        <f t="shared" si="394"/>
        <v/>
      </c>
      <c r="KK82" s="510" t="str">
        <f t="shared" si="238"/>
        <v/>
      </c>
      <c r="KL82" s="517">
        <f t="shared" si="239"/>
        <v>0</v>
      </c>
      <c r="KM82" s="510" t="str">
        <f t="shared" si="240"/>
        <v/>
      </c>
      <c r="KN82" s="522" t="str">
        <f t="shared" si="395"/>
        <v/>
      </c>
      <c r="KO82" s="510" t="str">
        <f t="shared" si="241"/>
        <v/>
      </c>
      <c r="KP82" s="517">
        <f t="shared" si="242"/>
        <v>0</v>
      </c>
      <c r="KQ82" s="510" t="str">
        <f t="shared" si="243"/>
        <v/>
      </c>
      <c r="KR82" s="522" t="str">
        <f t="shared" si="396"/>
        <v/>
      </c>
      <c r="KS82" s="510" t="str">
        <f t="shared" si="244"/>
        <v/>
      </c>
      <c r="KT82" s="517">
        <f t="shared" si="245"/>
        <v>0</v>
      </c>
      <c r="KU82" s="510" t="str">
        <f t="shared" si="246"/>
        <v/>
      </c>
      <c r="KV82" s="522" t="str">
        <f t="shared" si="397"/>
        <v/>
      </c>
      <c r="KW82" s="510" t="str">
        <f t="shared" si="247"/>
        <v/>
      </c>
      <c r="KX82" s="517">
        <f t="shared" si="248"/>
        <v>0</v>
      </c>
      <c r="KY82" s="510" t="str">
        <f t="shared" si="249"/>
        <v/>
      </c>
      <c r="KZ82" s="522" t="str">
        <f t="shared" si="398"/>
        <v/>
      </c>
      <c r="LA82" s="510" t="str">
        <f t="shared" si="250"/>
        <v/>
      </c>
      <c r="LB82" s="517">
        <f t="shared" si="251"/>
        <v>0</v>
      </c>
      <c r="LC82" s="510" t="str">
        <f t="shared" si="252"/>
        <v/>
      </c>
      <c r="LD82" s="522" t="str">
        <f t="shared" si="399"/>
        <v/>
      </c>
      <c r="LE82" s="510" t="str">
        <f t="shared" si="253"/>
        <v/>
      </c>
      <c r="LF82" s="517">
        <f t="shared" si="254"/>
        <v>0</v>
      </c>
      <c r="LG82" s="510" t="str">
        <f t="shared" si="255"/>
        <v/>
      </c>
      <c r="LH82" s="522" t="str">
        <f t="shared" si="400"/>
        <v/>
      </c>
      <c r="LI82" s="510" t="str">
        <f t="shared" si="256"/>
        <v/>
      </c>
      <c r="LJ82" s="517">
        <f t="shared" si="257"/>
        <v>0</v>
      </c>
      <c r="LK82" s="510" t="str">
        <f t="shared" si="258"/>
        <v/>
      </c>
      <c r="LL82" s="522" t="str">
        <f t="shared" si="401"/>
        <v/>
      </c>
      <c r="LM82" s="510" t="str">
        <f t="shared" si="259"/>
        <v/>
      </c>
      <c r="LN82" s="517">
        <f t="shared" si="260"/>
        <v>0</v>
      </c>
      <c r="LO82" s="510" t="str">
        <f t="shared" si="261"/>
        <v/>
      </c>
      <c r="LP82" s="522" t="str">
        <f t="shared" si="402"/>
        <v/>
      </c>
      <c r="LQ82" s="510" t="str">
        <f t="shared" si="262"/>
        <v/>
      </c>
      <c r="LR82" s="517">
        <f t="shared" si="263"/>
        <v>0</v>
      </c>
      <c r="LS82" s="510" t="str">
        <f t="shared" si="264"/>
        <v/>
      </c>
      <c r="LT82" s="522" t="str">
        <f t="shared" si="403"/>
        <v/>
      </c>
      <c r="LU82" s="510" t="str">
        <f t="shared" si="265"/>
        <v/>
      </c>
      <c r="LV82" s="517">
        <f t="shared" si="266"/>
        <v>0</v>
      </c>
      <c r="LW82" s="510" t="str">
        <f t="shared" si="267"/>
        <v/>
      </c>
      <c r="LX82" s="522" t="str">
        <f t="shared" si="404"/>
        <v/>
      </c>
      <c r="LY82" s="510" t="str">
        <f t="shared" si="268"/>
        <v/>
      </c>
      <c r="LZ82" s="517">
        <f t="shared" si="269"/>
        <v>0</v>
      </c>
      <c r="MA82" s="510" t="str">
        <f t="shared" si="270"/>
        <v/>
      </c>
      <c r="MB82" s="522" t="str">
        <f t="shared" si="405"/>
        <v/>
      </c>
      <c r="MC82" s="510" t="str">
        <f t="shared" si="271"/>
        <v/>
      </c>
      <c r="MD82" s="517">
        <f t="shared" si="272"/>
        <v>0</v>
      </c>
      <c r="ME82" s="510" t="str">
        <f t="shared" si="273"/>
        <v/>
      </c>
      <c r="MF82" s="522" t="str">
        <f t="shared" si="406"/>
        <v/>
      </c>
      <c r="MG82" s="510" t="str">
        <f t="shared" si="274"/>
        <v/>
      </c>
      <c r="MH82" s="517">
        <f t="shared" si="275"/>
        <v>0</v>
      </c>
      <c r="MI82" s="510" t="str">
        <f t="shared" si="276"/>
        <v/>
      </c>
      <c r="MJ82" s="522" t="str">
        <f t="shared" si="407"/>
        <v/>
      </c>
      <c r="MK82" s="510" t="str">
        <f t="shared" si="277"/>
        <v/>
      </c>
      <c r="ML82" s="517">
        <f t="shared" si="278"/>
        <v>0</v>
      </c>
      <c r="MM82" s="510" t="str">
        <f t="shared" si="279"/>
        <v/>
      </c>
      <c r="MN82" s="522" t="str">
        <f t="shared" si="408"/>
        <v/>
      </c>
      <c r="MO82" s="510" t="str">
        <f t="shared" si="280"/>
        <v/>
      </c>
      <c r="MP82" s="517">
        <f t="shared" si="281"/>
        <v>0</v>
      </c>
      <c r="MQ82" s="510" t="str">
        <f t="shared" si="282"/>
        <v/>
      </c>
      <c r="MR82" s="522" t="str">
        <f t="shared" si="409"/>
        <v/>
      </c>
      <c r="MS82" s="510" t="str">
        <f t="shared" si="283"/>
        <v/>
      </c>
      <c r="MT82" s="517">
        <f t="shared" si="284"/>
        <v>0</v>
      </c>
      <c r="MU82" s="510" t="str">
        <f t="shared" si="285"/>
        <v/>
      </c>
      <c r="MV82" s="522" t="str">
        <f t="shared" si="410"/>
        <v/>
      </c>
      <c r="MW82" s="510" t="str">
        <f t="shared" si="286"/>
        <v/>
      </c>
      <c r="MX82" s="517">
        <f t="shared" si="287"/>
        <v>0</v>
      </c>
      <c r="MY82" s="510" t="str">
        <f t="shared" si="288"/>
        <v/>
      </c>
      <c r="MZ82" s="522" t="str">
        <f t="shared" si="411"/>
        <v/>
      </c>
      <c r="NA82" s="510" t="str">
        <f t="shared" si="289"/>
        <v/>
      </c>
      <c r="NB82" s="517">
        <f t="shared" si="290"/>
        <v>0</v>
      </c>
      <c r="NC82" s="510" t="str">
        <f t="shared" si="291"/>
        <v/>
      </c>
      <c r="ND82" s="522" t="str">
        <f t="shared" si="412"/>
        <v/>
      </c>
      <c r="NE82" s="510" t="str">
        <f t="shared" si="292"/>
        <v/>
      </c>
      <c r="NF82" s="517">
        <f t="shared" si="293"/>
        <v>0</v>
      </c>
      <c r="NG82" s="510" t="str">
        <f t="shared" si="294"/>
        <v/>
      </c>
      <c r="NH82" s="522" t="str">
        <f t="shared" si="413"/>
        <v/>
      </c>
      <c r="NI82" s="510" t="str">
        <f t="shared" si="295"/>
        <v/>
      </c>
      <c r="NJ82" s="517">
        <f t="shared" si="296"/>
        <v>0</v>
      </c>
      <c r="NK82" s="510" t="str">
        <f t="shared" si="297"/>
        <v/>
      </c>
      <c r="NL82" s="522" t="str">
        <f t="shared" si="414"/>
        <v/>
      </c>
      <c r="NM82" s="510" t="str">
        <f t="shared" si="298"/>
        <v/>
      </c>
      <c r="NN82" s="517">
        <f t="shared" si="299"/>
        <v>0</v>
      </c>
      <c r="NO82" s="510" t="str">
        <f t="shared" si="300"/>
        <v/>
      </c>
      <c r="NP82" s="522" t="str">
        <f t="shared" si="415"/>
        <v/>
      </c>
      <c r="NQ82" s="510" t="str">
        <f t="shared" si="301"/>
        <v/>
      </c>
      <c r="NR82" s="517">
        <f t="shared" si="302"/>
        <v>0</v>
      </c>
      <c r="NS82" s="510" t="str">
        <f t="shared" si="303"/>
        <v/>
      </c>
      <c r="NT82" s="522" t="str">
        <f t="shared" si="416"/>
        <v/>
      </c>
      <c r="NU82" s="510" t="str">
        <f t="shared" si="304"/>
        <v/>
      </c>
      <c r="NV82" s="517">
        <f t="shared" si="305"/>
        <v>0</v>
      </c>
      <c r="NW82" s="510" t="str">
        <f t="shared" si="306"/>
        <v/>
      </c>
      <c r="NX82" s="522" t="str">
        <f t="shared" si="417"/>
        <v/>
      </c>
      <c r="NY82" s="510" t="str">
        <f t="shared" si="307"/>
        <v/>
      </c>
      <c r="NZ82" s="517">
        <f t="shared" si="308"/>
        <v>0</v>
      </c>
      <c r="OA82" s="510" t="str">
        <f t="shared" si="309"/>
        <v/>
      </c>
      <c r="OB82" s="522" t="str">
        <f t="shared" si="418"/>
        <v/>
      </c>
      <c r="OC82" s="510" t="str">
        <f t="shared" si="310"/>
        <v/>
      </c>
      <c r="OD82" s="517">
        <f t="shared" si="311"/>
        <v>0</v>
      </c>
      <c r="OE82" s="510" t="str">
        <f t="shared" si="312"/>
        <v/>
      </c>
      <c r="OF82" s="522" t="str">
        <f t="shared" si="419"/>
        <v/>
      </c>
      <c r="OG82" s="510" t="str">
        <f t="shared" si="313"/>
        <v/>
      </c>
      <c r="OH82" s="517">
        <f t="shared" si="314"/>
        <v>0</v>
      </c>
      <c r="OI82" s="510" t="str">
        <f t="shared" si="315"/>
        <v/>
      </c>
      <c r="OJ82" s="522" t="str">
        <f t="shared" si="420"/>
        <v/>
      </c>
      <c r="OK82" s="510" t="str">
        <f t="shared" si="316"/>
        <v/>
      </c>
      <c r="OL82" s="517">
        <f t="shared" si="317"/>
        <v>0</v>
      </c>
      <c r="OM82" s="510" t="str">
        <f t="shared" si="318"/>
        <v/>
      </c>
      <c r="ON82" s="522" t="str">
        <f t="shared" si="421"/>
        <v/>
      </c>
      <c r="OO82" s="510" t="str">
        <f t="shared" si="319"/>
        <v/>
      </c>
      <c r="OP82" s="517">
        <f t="shared" si="320"/>
        <v>0</v>
      </c>
      <c r="OQ82" s="510" t="str">
        <f t="shared" si="321"/>
        <v/>
      </c>
      <c r="OR82" s="522" t="str">
        <f t="shared" si="422"/>
        <v/>
      </c>
      <c r="OS82" s="510" t="str">
        <f t="shared" si="322"/>
        <v/>
      </c>
      <c r="OT82" s="517">
        <f t="shared" si="323"/>
        <v>0</v>
      </c>
      <c r="OU82" s="510" t="str">
        <f t="shared" si="324"/>
        <v/>
      </c>
      <c r="OV82" s="522" t="str">
        <f t="shared" si="423"/>
        <v/>
      </c>
      <c r="OW82" s="510" t="str">
        <f t="shared" si="325"/>
        <v/>
      </c>
      <c r="OX82" s="517">
        <f t="shared" si="326"/>
        <v>0</v>
      </c>
      <c r="OY82" s="510" t="str">
        <f t="shared" si="327"/>
        <v/>
      </c>
      <c r="OZ82" s="522" t="str">
        <f t="shared" si="424"/>
        <v/>
      </c>
      <c r="PA82" s="510" t="str">
        <f t="shared" si="328"/>
        <v/>
      </c>
      <c r="PB82" s="517">
        <f t="shared" si="329"/>
        <v>0</v>
      </c>
      <c r="PC82" s="510" t="str">
        <f t="shared" si="330"/>
        <v/>
      </c>
      <c r="PD82" s="522" t="str">
        <f t="shared" si="425"/>
        <v/>
      </c>
      <c r="PE82" s="510" t="str">
        <f t="shared" si="331"/>
        <v/>
      </c>
      <c r="PF82" s="517">
        <f t="shared" si="332"/>
        <v>0</v>
      </c>
      <c r="PG82" s="510" t="str">
        <f t="shared" si="333"/>
        <v/>
      </c>
      <c r="PH82" s="522" t="str">
        <f t="shared" si="426"/>
        <v/>
      </c>
      <c r="PI82" s="510" t="str">
        <f t="shared" si="334"/>
        <v/>
      </c>
      <c r="PJ82" s="517">
        <f t="shared" si="335"/>
        <v>0</v>
      </c>
      <c r="PK82" s="510" t="str">
        <f t="shared" si="336"/>
        <v/>
      </c>
      <c r="PL82" s="522" t="str">
        <f t="shared" si="427"/>
        <v/>
      </c>
      <c r="PM82" s="510" t="str">
        <f t="shared" si="337"/>
        <v/>
      </c>
      <c r="PN82" s="517">
        <f t="shared" si="338"/>
        <v>0</v>
      </c>
      <c r="PO82" s="510" t="str">
        <f t="shared" si="339"/>
        <v/>
      </c>
      <c r="PP82" s="522" t="str">
        <f t="shared" si="428"/>
        <v/>
      </c>
      <c r="PQ82" s="510" t="str">
        <f t="shared" si="340"/>
        <v/>
      </c>
      <c r="PR82" s="517">
        <f t="shared" si="341"/>
        <v>0</v>
      </c>
      <c r="PS82" s="510" t="str">
        <f t="shared" si="342"/>
        <v/>
      </c>
      <c r="PT82" s="522" t="str">
        <f t="shared" si="429"/>
        <v/>
      </c>
      <c r="PU82" s="510" t="str">
        <f t="shared" si="343"/>
        <v/>
      </c>
      <c r="PV82" s="517">
        <f t="shared" si="344"/>
        <v>0</v>
      </c>
      <c r="PW82" s="510" t="str">
        <f t="shared" si="345"/>
        <v/>
      </c>
      <c r="PX82" s="522" t="str">
        <f t="shared" si="430"/>
        <v/>
      </c>
      <c r="PY82" s="510" t="str">
        <f t="shared" si="346"/>
        <v/>
      </c>
      <c r="PZ82" s="517">
        <f t="shared" si="347"/>
        <v>0</v>
      </c>
      <c r="QA82" s="510" t="str">
        <f t="shared" si="348"/>
        <v/>
      </c>
      <c r="QB82" s="522" t="str">
        <f t="shared" si="431"/>
        <v/>
      </c>
      <c r="QC82" s="510" t="str">
        <f t="shared" si="349"/>
        <v/>
      </c>
      <c r="QD82" s="517">
        <f t="shared" si="350"/>
        <v>0</v>
      </c>
      <c r="QE82" s="510" t="str">
        <f t="shared" si="351"/>
        <v/>
      </c>
      <c r="QF82" s="522" t="str">
        <f t="shared" si="432"/>
        <v/>
      </c>
      <c r="QG82" s="510" t="str">
        <f t="shared" si="352"/>
        <v/>
      </c>
      <c r="QH82" s="517">
        <f t="shared" si="353"/>
        <v>0</v>
      </c>
    </row>
    <row r="83" spans="1:450" s="3" customFormat="1" ht="18" customHeight="1" thickTop="1" thickBot="1" x14ac:dyDescent="0.35">
      <c r="A83" s="344" t="str">
        <f t="shared" si="538"/>
        <v/>
      </c>
      <c r="B83" s="237" t="str">
        <f t="shared" si="539"/>
        <v/>
      </c>
      <c r="C83" s="307">
        <f t="shared" si="527"/>
        <v>0</v>
      </c>
      <c r="D83" s="307">
        <f t="shared" si="528"/>
        <v>0</v>
      </c>
      <c r="E83" s="287" t="str">
        <f>IF(B83="","",SUM(B$27:B$46)+SUM(B$67:B83))</f>
        <v/>
      </c>
      <c r="F83" s="498"/>
      <c r="G83" s="498"/>
      <c r="H83" s="499"/>
      <c r="I83" s="500"/>
      <c r="J83" s="501"/>
      <c r="K83" s="680"/>
      <c r="L83" s="1052" t="str">
        <f>IF('Quadro 2'!G49="","",'Quadro 2'!G49)</f>
        <v/>
      </c>
      <c r="M83" s="1053" t="str">
        <f t="shared" si="540"/>
        <v/>
      </c>
      <c r="N83" s="1054" t="str">
        <f t="shared" si="529"/>
        <v/>
      </c>
      <c r="O83" s="1055"/>
      <c r="P83" s="1056" t="str">
        <f t="shared" si="541"/>
        <v/>
      </c>
      <c r="Q83" s="1057" t="str">
        <f t="shared" si="542"/>
        <v/>
      </c>
      <c r="R83" s="1058" t="str">
        <f t="shared" si="543"/>
        <v/>
      </c>
      <c r="S83" s="505" t="str">
        <f t="shared" si="544"/>
        <v/>
      </c>
      <c r="T83" s="75" t="str">
        <f t="shared" si="530"/>
        <v/>
      </c>
      <c r="U83" s="943"/>
      <c r="V83" s="217" t="str">
        <f t="shared" si="550"/>
        <v/>
      </c>
      <c r="W83" s="217" t="str">
        <f t="shared" si="545"/>
        <v/>
      </c>
      <c r="X83" s="217" t="str">
        <f t="shared" si="546"/>
        <v/>
      </c>
      <c r="Y83" s="506" t="str">
        <f>IF(OR(N83="",N83=0),"",IF(MAX(V83,W83,X83)&gt;'Quadro 1'!$G$23,'Quadro 1'!$G$23,IF(V83&lt;'Quadro 1'!$G$12,'Quadro 1'!$G$12,MIN(Z83,AA83))))</f>
        <v/>
      </c>
      <c r="Z83" s="507">
        <f>IF(MAX(V83,W83,X83)&lt;='Quadro 1'!$G$12,'Quadro 1'!$G$12,IF(MAX(V83,W83,X83)&lt;='Quadro 1'!$G$13,'Quadro 1'!$G$13,IF(MAX(V83,W83,X83)&lt;='Quadro 1'!$G$14,'Quadro 1'!$G$14,IF(MAX(V83,W83,X83)&lt;='Quadro 1'!$G$15,'Quadro 1'!$G$15,IF(MAX(V83,W83,X83)&lt;='Quadro 1'!$G$16,'Quadro 1'!$G$16,IF(MAX(V83,W83,X83)&lt;='Quadro 1'!$G$17,'Quadro 1'!$G$17,""))))))</f>
        <v>27.3</v>
      </c>
      <c r="AA83" s="508">
        <f>IF(MAX(V83,W83,X83)&lt;='Quadro 1'!$G$18,'Quadro 1'!$G$18,IF(MAX(V83,W83,X83)&lt;='Quadro 1'!$G$19,'Quadro 1'!$G$19,IF(MAX(V83,W83,X83)&lt;='Quadro 1'!$G$20,'Quadro 1'!$G$20,IF(MAX(V83,W83,X83)&lt;='Quadro 1'!$G$21,'Quadro 1'!$G$21,IF(MAX(V83,W83,X83)&lt;='Quadro 1'!$G$22,'Quadro 1'!$G$22,IF(MAX(V83,W83,X83)&lt;='Quadro 1'!$G$23,'Quadro 1'!$G$23,'Quadro 1'!$G$23))))))</f>
        <v>105.3</v>
      </c>
      <c r="AB83" s="509" t="str">
        <f>IF(Y83="","",LOOKUP(Y83,'Quadro 1'!$G$9:$G$23,'Quadro 1'!$H$9:$H$23))</f>
        <v/>
      </c>
      <c r="AC83" s="1170" t="str">
        <f>IF(Y83="","",LOOKUP(Y83,'Quadro 1'!$G$9:$G$23,'Quadro 1'!$D$9:$D$23))</f>
        <v/>
      </c>
      <c r="AD83" s="1171" t="str">
        <f>IF(Y83="","",LOOKUP(Y83,'Quadro 1'!$G$9:$G$23,'Quadro 1'!$E$9:$E$23))</f>
        <v/>
      </c>
      <c r="AE83" s="1059" t="str">
        <f t="shared" si="531"/>
        <v/>
      </c>
      <c r="AF83" s="1061" t="str">
        <f t="shared" si="532"/>
        <v/>
      </c>
      <c r="AG83" s="1062" t="str">
        <f t="shared" si="533"/>
        <v/>
      </c>
      <c r="AH83" s="1063" t="str">
        <f t="shared" si="547"/>
        <v/>
      </c>
      <c r="AI83" s="1063" t="str">
        <f t="shared" si="551"/>
        <v/>
      </c>
      <c r="AJ83" s="1055" t="str">
        <f t="shared" si="534"/>
        <v/>
      </c>
      <c r="AK83" s="1064" t="str">
        <f t="shared" si="548"/>
        <v/>
      </c>
      <c r="AL83" s="1190" t="str">
        <f t="shared" si="549"/>
        <v/>
      </c>
      <c r="AM83" s="1191"/>
      <c r="AN83" s="1065" t="str">
        <f t="shared" si="535"/>
        <v/>
      </c>
      <c r="AO83" s="1192" t="str">
        <f t="shared" si="536"/>
        <v/>
      </c>
      <c r="AP83" s="1192"/>
      <c r="AQ83" s="1193"/>
      <c r="AR83" s="901"/>
      <c r="AS83" s="2"/>
      <c r="AT83" s="601">
        <f t="shared" si="470"/>
        <v>0</v>
      </c>
      <c r="AU83" s="243" t="str">
        <f t="shared" si="356"/>
        <v/>
      </c>
      <c r="AV83" s="92" t="str">
        <f t="shared" si="475"/>
        <v/>
      </c>
      <c r="AW83" s="92" t="str">
        <f t="shared" si="476"/>
        <v/>
      </c>
      <c r="AX83" s="92" t="str">
        <f t="shared" si="477"/>
        <v/>
      </c>
      <c r="AY83" s="532" t="str">
        <f t="shared" si="478"/>
        <v/>
      </c>
      <c r="AZ83" s="532" t="str">
        <f t="shared" si="479"/>
        <v/>
      </c>
      <c r="BA83" s="510" t="str">
        <f t="shared" si="480"/>
        <v/>
      </c>
      <c r="BB83" s="88" t="str">
        <f t="shared" si="440"/>
        <v/>
      </c>
      <c r="BC83" s="1060" t="str">
        <f t="shared" si="537"/>
        <v/>
      </c>
      <c r="BD83" s="595" t="str">
        <f t="shared" si="441"/>
        <v/>
      </c>
      <c r="BE83" s="595" t="str">
        <f t="shared" si="442"/>
        <v/>
      </c>
      <c r="BF83" s="74" t="str">
        <f t="shared" si="443"/>
        <v/>
      </c>
      <c r="BG83" s="87" t="str">
        <f t="shared" si="433"/>
        <v/>
      </c>
      <c r="BH83" s="88" t="str">
        <f t="shared" si="481"/>
        <v/>
      </c>
      <c r="BI83" s="89">
        <f t="shared" si="482"/>
        <v>0</v>
      </c>
      <c r="BJ83" s="510" t="str">
        <f t="shared" si="357"/>
        <v/>
      </c>
      <c r="BK83" s="532">
        <f t="shared" si="483"/>
        <v>0</v>
      </c>
      <c r="BL83" s="91">
        <f t="shared" si="108"/>
        <v>0</v>
      </c>
      <c r="BM83" s="91" t="str">
        <f t="shared" si="31"/>
        <v/>
      </c>
      <c r="BN83" s="91" t="str">
        <f t="shared" si="32"/>
        <v/>
      </c>
      <c r="BO83" s="91" t="str">
        <f t="shared" si="33"/>
        <v/>
      </c>
      <c r="BP83" s="91" t="str">
        <f t="shared" si="34"/>
        <v/>
      </c>
      <c r="BQ83" s="91" t="str">
        <f t="shared" si="35"/>
        <v/>
      </c>
      <c r="BR83" s="91" t="str">
        <f t="shared" si="36"/>
        <v/>
      </c>
      <c r="BS83" s="91" t="str">
        <f t="shared" si="37"/>
        <v/>
      </c>
      <c r="BT83" s="91" t="str">
        <f t="shared" si="38"/>
        <v/>
      </c>
      <c r="BU83" s="91" t="str">
        <f t="shared" si="39"/>
        <v/>
      </c>
      <c r="BV83" s="91" t="str">
        <f t="shared" si="40"/>
        <v/>
      </c>
      <c r="BW83" s="91" t="str">
        <f t="shared" si="41"/>
        <v/>
      </c>
      <c r="BX83" s="91" t="str">
        <f t="shared" si="42"/>
        <v/>
      </c>
      <c r="BY83" s="91" t="str">
        <f t="shared" si="43"/>
        <v/>
      </c>
      <c r="BZ83" s="91" t="str">
        <f t="shared" si="44"/>
        <v/>
      </c>
      <c r="CA83" s="91" t="str">
        <f t="shared" si="45"/>
        <v/>
      </c>
      <c r="CB83" s="91" t="str">
        <f t="shared" si="46"/>
        <v/>
      </c>
      <c r="CC83" s="91" t="str">
        <f t="shared" si="47"/>
        <v/>
      </c>
      <c r="CD83" s="91" t="str">
        <f t="shared" si="48"/>
        <v/>
      </c>
      <c r="CE83" s="91" t="str">
        <f t="shared" si="49"/>
        <v/>
      </c>
      <c r="CF83" s="91" t="str">
        <f t="shared" si="484"/>
        <v/>
      </c>
      <c r="CG83" s="91" t="str">
        <f t="shared" si="109"/>
        <v/>
      </c>
      <c r="CH83" s="91" t="str">
        <f t="shared" si="110"/>
        <v/>
      </c>
      <c r="CI83" s="91" t="str">
        <f t="shared" si="111"/>
        <v/>
      </c>
      <c r="CJ83" s="91" t="str">
        <f t="shared" si="112"/>
        <v/>
      </c>
      <c r="CK83" s="91" t="str">
        <f t="shared" si="113"/>
        <v/>
      </c>
      <c r="CL83" s="91" t="str">
        <f t="shared" si="114"/>
        <v/>
      </c>
      <c r="CM83" s="91" t="str">
        <f t="shared" si="115"/>
        <v/>
      </c>
      <c r="CN83" s="91" t="str">
        <f t="shared" si="116"/>
        <v/>
      </c>
      <c r="CO83" s="91" t="str">
        <f t="shared" si="117"/>
        <v/>
      </c>
      <c r="CP83" s="91" t="str">
        <f t="shared" si="118"/>
        <v/>
      </c>
      <c r="CQ83" s="91" t="str">
        <f t="shared" si="119"/>
        <v/>
      </c>
      <c r="CR83" s="91" t="str">
        <f t="shared" si="120"/>
        <v/>
      </c>
      <c r="CS83" s="91" t="str">
        <f t="shared" si="121"/>
        <v/>
      </c>
      <c r="CT83" s="91" t="str">
        <f t="shared" si="122"/>
        <v/>
      </c>
      <c r="CU83" s="91" t="str">
        <f t="shared" si="123"/>
        <v/>
      </c>
      <c r="CV83" s="91" t="str">
        <f t="shared" si="124"/>
        <v/>
      </c>
      <c r="CW83" s="91" t="str">
        <f t="shared" si="125"/>
        <v/>
      </c>
      <c r="CX83" s="91" t="str">
        <f t="shared" si="126"/>
        <v/>
      </c>
      <c r="CY83" s="91" t="str">
        <f t="shared" si="127"/>
        <v/>
      </c>
      <c r="CZ83" s="91" t="str">
        <f t="shared" si="128"/>
        <v/>
      </c>
      <c r="DA83" s="91" t="str">
        <f t="shared" si="129"/>
        <v/>
      </c>
      <c r="DB83" s="91" t="str">
        <f t="shared" si="130"/>
        <v/>
      </c>
      <c r="DC83" s="91" t="str">
        <f t="shared" si="131"/>
        <v/>
      </c>
      <c r="DD83" s="91" t="str">
        <f t="shared" si="132"/>
        <v/>
      </c>
      <c r="DE83" s="91" t="str">
        <f t="shared" si="133"/>
        <v/>
      </c>
      <c r="DF83" s="91" t="str">
        <f t="shared" si="134"/>
        <v/>
      </c>
      <c r="DG83" s="91" t="str">
        <f t="shared" si="135"/>
        <v/>
      </c>
      <c r="DH83" s="91" t="str">
        <f t="shared" si="136"/>
        <v/>
      </c>
      <c r="DI83" s="91" t="str">
        <f t="shared" si="137"/>
        <v/>
      </c>
      <c r="DJ83" s="91" t="str">
        <f t="shared" si="138"/>
        <v/>
      </c>
      <c r="DK83" s="91" t="str">
        <f t="shared" si="139"/>
        <v/>
      </c>
      <c r="DL83" s="91" t="str">
        <f t="shared" si="140"/>
        <v/>
      </c>
      <c r="DM83" s="91" t="str">
        <f t="shared" si="141"/>
        <v/>
      </c>
      <c r="DN83" s="91" t="str">
        <f t="shared" si="142"/>
        <v/>
      </c>
      <c r="DO83" s="91" t="str">
        <f t="shared" si="143"/>
        <v/>
      </c>
      <c r="DP83" s="91" t="str">
        <f t="shared" si="144"/>
        <v/>
      </c>
      <c r="DQ83" s="91" t="str">
        <f t="shared" si="145"/>
        <v/>
      </c>
      <c r="DR83" s="91" t="str">
        <f t="shared" si="146"/>
        <v/>
      </c>
      <c r="DS83" s="91" t="str">
        <f t="shared" si="147"/>
        <v/>
      </c>
      <c r="DT83" s="91" t="str">
        <f t="shared" si="148"/>
        <v/>
      </c>
      <c r="DU83" s="236" t="str">
        <f t="shared" si="471"/>
        <v/>
      </c>
      <c r="DV83" s="660" t="str">
        <f t="shared" si="472"/>
        <v>0</v>
      </c>
      <c r="DW83" s="659">
        <f t="shared" si="151"/>
        <v>0</v>
      </c>
      <c r="DX83" s="663" t="str">
        <f t="shared" si="473"/>
        <v>NA</v>
      </c>
      <c r="DY83" s="236" t="str">
        <f t="shared" si="359"/>
        <v/>
      </c>
      <c r="DZ83" s="236" t="str">
        <f t="shared" si="360"/>
        <v/>
      </c>
      <c r="EA83" s="659" t="str">
        <f t="shared" si="467"/>
        <v/>
      </c>
      <c r="EB83" s="594">
        <v>57</v>
      </c>
      <c r="EC83" s="816" t="str">
        <f t="shared" si="361"/>
        <v/>
      </c>
      <c r="ED83" s="817" t="str">
        <f t="shared" si="362"/>
        <v/>
      </c>
      <c r="EE83" s="818" t="str">
        <f t="shared" si="153"/>
        <v/>
      </c>
      <c r="EF83" s="819" t="str">
        <f t="shared" si="485"/>
        <v/>
      </c>
      <c r="EG83" s="595" t="str">
        <f t="shared" si="154"/>
        <v/>
      </c>
      <c r="EH83" s="595" t="str">
        <f t="shared" si="155"/>
        <v/>
      </c>
      <c r="EI83" s="651" t="str">
        <f t="shared" si="363"/>
        <v/>
      </c>
      <c r="EJ83" s="528" t="str">
        <f t="shared" si="156"/>
        <v/>
      </c>
      <c r="EK83" s="236" t="str">
        <f t="shared" si="364"/>
        <v/>
      </c>
      <c r="EL83" s="528" t="str">
        <f t="shared" si="157"/>
        <v/>
      </c>
      <c r="EM83" s="771" t="str">
        <f t="shared" si="444"/>
        <v/>
      </c>
      <c r="EN83" s="90" t="str">
        <f t="shared" si="445"/>
        <v/>
      </c>
      <c r="EO83" s="90" t="str">
        <f t="shared" si="446"/>
        <v/>
      </c>
      <c r="EP83" s="90" t="str">
        <f t="shared" si="447"/>
        <v/>
      </c>
      <c r="EQ83" s="90" t="str">
        <f t="shared" si="448"/>
        <v/>
      </c>
      <c r="ER83" s="90" t="str">
        <f t="shared" si="449"/>
        <v/>
      </c>
      <c r="ES83" s="90" t="str">
        <f t="shared" si="450"/>
        <v/>
      </c>
      <c r="ET83" s="90" t="str">
        <f t="shared" si="451"/>
        <v/>
      </c>
      <c r="EU83" s="90" t="str">
        <f t="shared" si="452"/>
        <v/>
      </c>
      <c r="EV83" s="90" t="str">
        <f t="shared" si="453"/>
        <v/>
      </c>
      <c r="EW83" s="90" t="str">
        <f t="shared" si="454"/>
        <v/>
      </c>
      <c r="EX83" s="90" t="str">
        <f t="shared" si="455"/>
        <v/>
      </c>
      <c r="EY83" s="90" t="str">
        <f t="shared" si="456"/>
        <v/>
      </c>
      <c r="EZ83" s="90" t="str">
        <f t="shared" si="457"/>
        <v/>
      </c>
      <c r="FA83" s="90" t="str">
        <f t="shared" si="458"/>
        <v/>
      </c>
      <c r="FB83" s="90" t="str">
        <f t="shared" si="459"/>
        <v/>
      </c>
      <c r="FC83" s="90" t="str">
        <f t="shared" si="460"/>
        <v/>
      </c>
      <c r="FD83" s="90" t="str">
        <f t="shared" si="461"/>
        <v/>
      </c>
      <c r="FE83" s="90" t="str">
        <f t="shared" si="462"/>
        <v/>
      </c>
      <c r="FF83" s="90" t="str">
        <f t="shared" si="463"/>
        <v/>
      </c>
      <c r="FG83" s="90" t="str">
        <f t="shared" si="486"/>
        <v/>
      </c>
      <c r="FH83" s="90" t="str">
        <f t="shared" si="487"/>
        <v/>
      </c>
      <c r="FI83" s="90" t="str">
        <f t="shared" si="488"/>
        <v/>
      </c>
      <c r="FJ83" s="90" t="str">
        <f t="shared" si="489"/>
        <v/>
      </c>
      <c r="FK83" s="90" t="str">
        <f t="shared" si="490"/>
        <v/>
      </c>
      <c r="FL83" s="90" t="str">
        <f t="shared" si="491"/>
        <v/>
      </c>
      <c r="FM83" s="90" t="str">
        <f t="shared" si="492"/>
        <v/>
      </c>
      <c r="FN83" s="90" t="str">
        <f t="shared" si="493"/>
        <v/>
      </c>
      <c r="FO83" s="90" t="str">
        <f t="shared" si="494"/>
        <v/>
      </c>
      <c r="FP83" s="90" t="str">
        <f t="shared" si="495"/>
        <v/>
      </c>
      <c r="FQ83" s="90" t="str">
        <f t="shared" si="496"/>
        <v/>
      </c>
      <c r="FR83" s="90" t="str">
        <f t="shared" si="497"/>
        <v/>
      </c>
      <c r="FS83" s="90" t="str">
        <f t="shared" si="498"/>
        <v/>
      </c>
      <c r="FT83" s="90" t="str">
        <f t="shared" si="499"/>
        <v/>
      </c>
      <c r="FU83" s="90" t="str">
        <f t="shared" si="500"/>
        <v/>
      </c>
      <c r="FV83" s="90" t="str">
        <f t="shared" si="501"/>
        <v/>
      </c>
      <c r="FW83" s="90" t="str">
        <f t="shared" si="502"/>
        <v/>
      </c>
      <c r="FX83" s="90" t="str">
        <f t="shared" si="503"/>
        <v/>
      </c>
      <c r="FY83" s="90" t="str">
        <f t="shared" si="504"/>
        <v/>
      </c>
      <c r="FZ83" s="90" t="str">
        <f t="shared" si="505"/>
        <v/>
      </c>
      <c r="GA83" s="90" t="str">
        <f t="shared" si="506"/>
        <v/>
      </c>
      <c r="GB83" s="90" t="str">
        <f t="shared" si="507"/>
        <v/>
      </c>
      <c r="GC83" s="90" t="str">
        <f t="shared" si="508"/>
        <v/>
      </c>
      <c r="GD83" s="90" t="str">
        <f t="shared" si="509"/>
        <v/>
      </c>
      <c r="GE83" s="90" t="str">
        <f t="shared" si="510"/>
        <v/>
      </c>
      <c r="GF83" s="90" t="str">
        <f t="shared" si="511"/>
        <v/>
      </c>
      <c r="GG83" s="90" t="str">
        <f t="shared" si="512"/>
        <v/>
      </c>
      <c r="GH83" s="90" t="str">
        <f t="shared" si="513"/>
        <v/>
      </c>
      <c r="GI83" s="90" t="str">
        <f t="shared" si="514"/>
        <v/>
      </c>
      <c r="GJ83" s="90" t="str">
        <f t="shared" si="515"/>
        <v/>
      </c>
      <c r="GK83" s="90" t="str">
        <f t="shared" si="516"/>
        <v/>
      </c>
      <c r="GL83" s="90" t="str">
        <f t="shared" si="517"/>
        <v/>
      </c>
      <c r="GM83" s="90" t="str">
        <f t="shared" si="518"/>
        <v/>
      </c>
      <c r="GN83" s="90" t="str">
        <f t="shared" si="519"/>
        <v/>
      </c>
      <c r="GO83" s="90" t="str">
        <f t="shared" si="520"/>
        <v/>
      </c>
      <c r="GP83" s="90" t="str">
        <f t="shared" si="521"/>
        <v/>
      </c>
      <c r="GQ83" s="90" t="str">
        <f t="shared" si="522"/>
        <v/>
      </c>
      <c r="GR83" s="90" t="str">
        <f t="shared" si="523"/>
        <v/>
      </c>
      <c r="GS83" s="90" t="str">
        <f t="shared" si="524"/>
        <v/>
      </c>
      <c r="GT83" s="90" t="str">
        <f t="shared" si="525"/>
        <v/>
      </c>
      <c r="GU83" s="594">
        <v>57</v>
      </c>
      <c r="GV83" s="137" t="str">
        <f t="shared" si="435"/>
        <v/>
      </c>
      <c r="GW83" s="138" t="str">
        <f t="shared" si="436"/>
        <v/>
      </c>
      <c r="GX83" s="81" t="str">
        <f t="shared" si="438"/>
        <v/>
      </c>
      <c r="GY83" s="138" t="str">
        <f t="shared" si="439"/>
        <v/>
      </c>
      <c r="GZ83" s="15">
        <f t="shared" si="369"/>
        <v>0</v>
      </c>
      <c r="HA83" s="81" t="str">
        <f t="shared" si="370"/>
        <v/>
      </c>
      <c r="HB83" s="127" t="str">
        <f t="shared" si="437"/>
        <v/>
      </c>
      <c r="HC83" s="15">
        <f t="shared" si="178"/>
        <v>0</v>
      </c>
      <c r="HD83" s="582">
        <f t="shared" si="468"/>
        <v>0</v>
      </c>
      <c r="HE83" s="580">
        <f t="shared" si="474"/>
        <v>0</v>
      </c>
      <c r="HF83" s="567">
        <f t="shared" si="469"/>
        <v>0</v>
      </c>
      <c r="HG83" s="16">
        <f t="shared" si="179"/>
        <v>0</v>
      </c>
      <c r="HH83" s="17" t="str">
        <f t="shared" si="372"/>
        <v/>
      </c>
      <c r="HI83" s="510" t="str">
        <f t="shared" si="373"/>
        <v/>
      </c>
      <c r="HJ83" s="517">
        <f t="shared" si="374"/>
        <v>0</v>
      </c>
      <c r="HK83" s="510" t="str">
        <f t="shared" si="180"/>
        <v/>
      </c>
      <c r="HL83" s="522" t="str">
        <f t="shared" si="375"/>
        <v/>
      </c>
      <c r="HM83" s="510" t="str">
        <f t="shared" si="181"/>
        <v/>
      </c>
      <c r="HN83" s="517">
        <f t="shared" si="182"/>
        <v>0</v>
      </c>
      <c r="HO83" s="510" t="str">
        <f t="shared" si="183"/>
        <v/>
      </c>
      <c r="HP83" s="522" t="str">
        <f t="shared" si="376"/>
        <v/>
      </c>
      <c r="HQ83" s="510" t="str">
        <f t="shared" si="184"/>
        <v/>
      </c>
      <c r="HR83" s="517">
        <f t="shared" si="185"/>
        <v>0</v>
      </c>
      <c r="HS83" s="510" t="str">
        <f t="shared" si="186"/>
        <v/>
      </c>
      <c r="HT83" s="522" t="str">
        <f t="shared" si="377"/>
        <v/>
      </c>
      <c r="HU83" s="510" t="str">
        <f t="shared" si="187"/>
        <v/>
      </c>
      <c r="HV83" s="517">
        <f t="shared" si="188"/>
        <v>0</v>
      </c>
      <c r="HW83" s="510" t="str">
        <f t="shared" si="189"/>
        <v/>
      </c>
      <c r="HX83" s="522" t="str">
        <f t="shared" si="378"/>
        <v/>
      </c>
      <c r="HY83" s="510" t="str">
        <f t="shared" si="190"/>
        <v/>
      </c>
      <c r="HZ83" s="517">
        <f t="shared" si="191"/>
        <v>0</v>
      </c>
      <c r="IA83" s="510" t="str">
        <f t="shared" si="192"/>
        <v/>
      </c>
      <c r="IB83" s="522" t="str">
        <f t="shared" si="379"/>
        <v/>
      </c>
      <c r="IC83" s="510" t="str">
        <f t="shared" si="193"/>
        <v/>
      </c>
      <c r="ID83" s="517">
        <f t="shared" si="194"/>
        <v>0</v>
      </c>
      <c r="IE83" s="510" t="str">
        <f t="shared" si="195"/>
        <v/>
      </c>
      <c r="IF83" s="522" t="str">
        <f t="shared" si="380"/>
        <v/>
      </c>
      <c r="IG83" s="510" t="str">
        <f t="shared" si="196"/>
        <v/>
      </c>
      <c r="IH83" s="517">
        <f t="shared" si="197"/>
        <v>0</v>
      </c>
      <c r="II83" s="510" t="str">
        <f t="shared" si="198"/>
        <v/>
      </c>
      <c r="IJ83" s="522" t="str">
        <f t="shared" si="381"/>
        <v/>
      </c>
      <c r="IK83" s="510" t="str">
        <f t="shared" si="199"/>
        <v/>
      </c>
      <c r="IL83" s="517">
        <f t="shared" si="200"/>
        <v>0</v>
      </c>
      <c r="IM83" s="510" t="str">
        <f t="shared" si="201"/>
        <v/>
      </c>
      <c r="IN83" s="522" t="str">
        <f t="shared" si="382"/>
        <v/>
      </c>
      <c r="IO83" s="510" t="str">
        <f t="shared" si="202"/>
        <v/>
      </c>
      <c r="IP83" s="517">
        <f t="shared" si="203"/>
        <v>0</v>
      </c>
      <c r="IQ83" s="510" t="str">
        <f t="shared" si="204"/>
        <v/>
      </c>
      <c r="IR83" s="522" t="str">
        <f t="shared" si="383"/>
        <v/>
      </c>
      <c r="IS83" s="510" t="str">
        <f t="shared" si="205"/>
        <v/>
      </c>
      <c r="IT83" s="517">
        <f t="shared" si="206"/>
        <v>0</v>
      </c>
      <c r="IU83" s="510" t="str">
        <f t="shared" si="207"/>
        <v/>
      </c>
      <c r="IV83" s="522" t="str">
        <f t="shared" si="384"/>
        <v/>
      </c>
      <c r="IW83" s="510" t="str">
        <f t="shared" si="208"/>
        <v/>
      </c>
      <c r="IX83" s="517">
        <f t="shared" si="209"/>
        <v>0</v>
      </c>
      <c r="IY83" s="510" t="str">
        <f t="shared" si="210"/>
        <v/>
      </c>
      <c r="IZ83" s="522" t="str">
        <f t="shared" si="385"/>
        <v/>
      </c>
      <c r="JA83" s="510" t="str">
        <f t="shared" si="211"/>
        <v/>
      </c>
      <c r="JB83" s="517">
        <f t="shared" si="212"/>
        <v>0</v>
      </c>
      <c r="JC83" s="510" t="str">
        <f t="shared" si="213"/>
        <v/>
      </c>
      <c r="JD83" s="522" t="str">
        <f t="shared" si="386"/>
        <v/>
      </c>
      <c r="JE83" s="510" t="str">
        <f t="shared" si="214"/>
        <v/>
      </c>
      <c r="JF83" s="517">
        <f t="shared" si="215"/>
        <v>0</v>
      </c>
      <c r="JG83" s="510" t="str">
        <f t="shared" si="216"/>
        <v/>
      </c>
      <c r="JH83" s="522" t="str">
        <f t="shared" si="387"/>
        <v/>
      </c>
      <c r="JI83" s="510" t="str">
        <f t="shared" si="217"/>
        <v/>
      </c>
      <c r="JJ83" s="517">
        <f t="shared" si="218"/>
        <v>0</v>
      </c>
      <c r="JK83" s="510" t="str">
        <f t="shared" si="219"/>
        <v/>
      </c>
      <c r="JL83" s="522" t="str">
        <f t="shared" si="388"/>
        <v/>
      </c>
      <c r="JM83" s="510" t="str">
        <f t="shared" si="220"/>
        <v/>
      </c>
      <c r="JN83" s="517">
        <f t="shared" si="221"/>
        <v>0</v>
      </c>
      <c r="JO83" s="510" t="str">
        <f t="shared" si="222"/>
        <v/>
      </c>
      <c r="JP83" s="522" t="str">
        <f t="shared" si="389"/>
        <v/>
      </c>
      <c r="JQ83" s="510" t="str">
        <f t="shared" si="223"/>
        <v/>
      </c>
      <c r="JR83" s="517">
        <f t="shared" si="224"/>
        <v>0</v>
      </c>
      <c r="JS83" s="510" t="str">
        <f t="shared" si="225"/>
        <v/>
      </c>
      <c r="JT83" s="522" t="str">
        <f t="shared" si="390"/>
        <v/>
      </c>
      <c r="JU83" s="510" t="str">
        <f t="shared" si="226"/>
        <v/>
      </c>
      <c r="JV83" s="517">
        <f t="shared" si="227"/>
        <v>0</v>
      </c>
      <c r="JW83" s="510" t="str">
        <f t="shared" si="228"/>
        <v/>
      </c>
      <c r="JX83" s="522" t="str">
        <f t="shared" si="391"/>
        <v/>
      </c>
      <c r="JY83" s="510" t="str">
        <f t="shared" si="229"/>
        <v/>
      </c>
      <c r="JZ83" s="517">
        <f t="shared" si="230"/>
        <v>0</v>
      </c>
      <c r="KA83" s="510" t="str">
        <f t="shared" si="231"/>
        <v/>
      </c>
      <c r="KB83" s="522" t="str">
        <f t="shared" si="392"/>
        <v/>
      </c>
      <c r="KC83" s="510" t="str">
        <f t="shared" si="232"/>
        <v/>
      </c>
      <c r="KD83" s="517">
        <f t="shared" si="233"/>
        <v>0</v>
      </c>
      <c r="KE83" s="510" t="str">
        <f t="shared" si="234"/>
        <v/>
      </c>
      <c r="KF83" s="522" t="str">
        <f t="shared" si="393"/>
        <v/>
      </c>
      <c r="KG83" s="510" t="str">
        <f t="shared" si="235"/>
        <v/>
      </c>
      <c r="KH83" s="517">
        <f t="shared" si="236"/>
        <v>0</v>
      </c>
      <c r="KI83" s="510" t="str">
        <f t="shared" si="237"/>
        <v/>
      </c>
      <c r="KJ83" s="522" t="str">
        <f t="shared" si="394"/>
        <v/>
      </c>
      <c r="KK83" s="510" t="str">
        <f t="shared" si="238"/>
        <v/>
      </c>
      <c r="KL83" s="517">
        <f t="shared" si="239"/>
        <v>0</v>
      </c>
      <c r="KM83" s="510" t="str">
        <f t="shared" si="240"/>
        <v/>
      </c>
      <c r="KN83" s="522" t="str">
        <f t="shared" si="395"/>
        <v/>
      </c>
      <c r="KO83" s="510" t="str">
        <f t="shared" si="241"/>
        <v/>
      </c>
      <c r="KP83" s="517">
        <f t="shared" si="242"/>
        <v>0</v>
      </c>
      <c r="KQ83" s="510" t="str">
        <f t="shared" si="243"/>
        <v/>
      </c>
      <c r="KR83" s="522" t="str">
        <f t="shared" si="396"/>
        <v/>
      </c>
      <c r="KS83" s="510" t="str">
        <f t="shared" si="244"/>
        <v/>
      </c>
      <c r="KT83" s="517">
        <f t="shared" si="245"/>
        <v>0</v>
      </c>
      <c r="KU83" s="510" t="str">
        <f t="shared" si="246"/>
        <v/>
      </c>
      <c r="KV83" s="522" t="str">
        <f t="shared" si="397"/>
        <v/>
      </c>
      <c r="KW83" s="510" t="str">
        <f t="shared" si="247"/>
        <v/>
      </c>
      <c r="KX83" s="517">
        <f t="shared" si="248"/>
        <v>0</v>
      </c>
      <c r="KY83" s="510" t="str">
        <f t="shared" si="249"/>
        <v/>
      </c>
      <c r="KZ83" s="522" t="str">
        <f t="shared" si="398"/>
        <v/>
      </c>
      <c r="LA83" s="510" t="str">
        <f t="shared" si="250"/>
        <v/>
      </c>
      <c r="LB83" s="517">
        <f t="shared" si="251"/>
        <v>0</v>
      </c>
      <c r="LC83" s="510" t="str">
        <f t="shared" si="252"/>
        <v/>
      </c>
      <c r="LD83" s="522" t="str">
        <f t="shared" si="399"/>
        <v/>
      </c>
      <c r="LE83" s="510" t="str">
        <f t="shared" si="253"/>
        <v/>
      </c>
      <c r="LF83" s="517">
        <f t="shared" si="254"/>
        <v>0</v>
      </c>
      <c r="LG83" s="510" t="str">
        <f t="shared" si="255"/>
        <v/>
      </c>
      <c r="LH83" s="522" t="str">
        <f t="shared" si="400"/>
        <v/>
      </c>
      <c r="LI83" s="510" t="str">
        <f t="shared" si="256"/>
        <v/>
      </c>
      <c r="LJ83" s="517">
        <f t="shared" si="257"/>
        <v>0</v>
      </c>
      <c r="LK83" s="510" t="str">
        <f t="shared" si="258"/>
        <v/>
      </c>
      <c r="LL83" s="522" t="str">
        <f t="shared" si="401"/>
        <v/>
      </c>
      <c r="LM83" s="510" t="str">
        <f t="shared" si="259"/>
        <v/>
      </c>
      <c r="LN83" s="517">
        <f t="shared" si="260"/>
        <v>0</v>
      </c>
      <c r="LO83" s="510" t="str">
        <f t="shared" si="261"/>
        <v/>
      </c>
      <c r="LP83" s="522" t="str">
        <f t="shared" si="402"/>
        <v/>
      </c>
      <c r="LQ83" s="510" t="str">
        <f t="shared" si="262"/>
        <v/>
      </c>
      <c r="LR83" s="517">
        <f t="shared" si="263"/>
        <v>0</v>
      </c>
      <c r="LS83" s="510" t="str">
        <f t="shared" si="264"/>
        <v/>
      </c>
      <c r="LT83" s="522" t="str">
        <f t="shared" si="403"/>
        <v/>
      </c>
      <c r="LU83" s="510" t="str">
        <f t="shared" si="265"/>
        <v/>
      </c>
      <c r="LV83" s="517">
        <f t="shared" si="266"/>
        <v>0</v>
      </c>
      <c r="LW83" s="510" t="str">
        <f t="shared" si="267"/>
        <v/>
      </c>
      <c r="LX83" s="522" t="str">
        <f t="shared" si="404"/>
        <v/>
      </c>
      <c r="LY83" s="510" t="str">
        <f t="shared" si="268"/>
        <v/>
      </c>
      <c r="LZ83" s="517">
        <f t="shared" si="269"/>
        <v>0</v>
      </c>
      <c r="MA83" s="510" t="str">
        <f t="shared" si="270"/>
        <v/>
      </c>
      <c r="MB83" s="522" t="str">
        <f t="shared" si="405"/>
        <v/>
      </c>
      <c r="MC83" s="510" t="str">
        <f t="shared" si="271"/>
        <v/>
      </c>
      <c r="MD83" s="517">
        <f t="shared" si="272"/>
        <v>0</v>
      </c>
      <c r="ME83" s="510" t="str">
        <f t="shared" si="273"/>
        <v/>
      </c>
      <c r="MF83" s="522" t="str">
        <f t="shared" si="406"/>
        <v/>
      </c>
      <c r="MG83" s="510" t="str">
        <f t="shared" si="274"/>
        <v/>
      </c>
      <c r="MH83" s="517">
        <f t="shared" si="275"/>
        <v>0</v>
      </c>
      <c r="MI83" s="510" t="str">
        <f t="shared" si="276"/>
        <v/>
      </c>
      <c r="MJ83" s="522" t="str">
        <f t="shared" si="407"/>
        <v/>
      </c>
      <c r="MK83" s="510" t="str">
        <f t="shared" si="277"/>
        <v/>
      </c>
      <c r="ML83" s="517">
        <f t="shared" si="278"/>
        <v>0</v>
      </c>
      <c r="MM83" s="510" t="str">
        <f t="shared" si="279"/>
        <v/>
      </c>
      <c r="MN83" s="522" t="str">
        <f t="shared" si="408"/>
        <v/>
      </c>
      <c r="MO83" s="510" t="str">
        <f t="shared" si="280"/>
        <v/>
      </c>
      <c r="MP83" s="517">
        <f t="shared" si="281"/>
        <v>0</v>
      </c>
      <c r="MQ83" s="510" t="str">
        <f t="shared" si="282"/>
        <v/>
      </c>
      <c r="MR83" s="522" t="str">
        <f t="shared" si="409"/>
        <v/>
      </c>
      <c r="MS83" s="510" t="str">
        <f t="shared" si="283"/>
        <v/>
      </c>
      <c r="MT83" s="517">
        <f t="shared" si="284"/>
        <v>0</v>
      </c>
      <c r="MU83" s="510" t="str">
        <f t="shared" si="285"/>
        <v/>
      </c>
      <c r="MV83" s="522" t="str">
        <f t="shared" si="410"/>
        <v/>
      </c>
      <c r="MW83" s="510" t="str">
        <f t="shared" si="286"/>
        <v/>
      </c>
      <c r="MX83" s="517">
        <f t="shared" si="287"/>
        <v>0</v>
      </c>
      <c r="MY83" s="510" t="str">
        <f t="shared" si="288"/>
        <v/>
      </c>
      <c r="MZ83" s="522" t="str">
        <f t="shared" si="411"/>
        <v/>
      </c>
      <c r="NA83" s="510" t="str">
        <f t="shared" si="289"/>
        <v/>
      </c>
      <c r="NB83" s="517">
        <f t="shared" si="290"/>
        <v>0</v>
      </c>
      <c r="NC83" s="510" t="str">
        <f t="shared" si="291"/>
        <v/>
      </c>
      <c r="ND83" s="522" t="str">
        <f t="shared" si="412"/>
        <v/>
      </c>
      <c r="NE83" s="510" t="str">
        <f t="shared" si="292"/>
        <v/>
      </c>
      <c r="NF83" s="517">
        <f t="shared" si="293"/>
        <v>0</v>
      </c>
      <c r="NG83" s="510" t="str">
        <f t="shared" si="294"/>
        <v/>
      </c>
      <c r="NH83" s="522" t="str">
        <f t="shared" si="413"/>
        <v/>
      </c>
      <c r="NI83" s="510" t="str">
        <f t="shared" si="295"/>
        <v/>
      </c>
      <c r="NJ83" s="517">
        <f t="shared" si="296"/>
        <v>0</v>
      </c>
      <c r="NK83" s="510" t="str">
        <f t="shared" si="297"/>
        <v/>
      </c>
      <c r="NL83" s="522" t="str">
        <f t="shared" si="414"/>
        <v/>
      </c>
      <c r="NM83" s="510" t="str">
        <f t="shared" si="298"/>
        <v/>
      </c>
      <c r="NN83" s="517">
        <f t="shared" si="299"/>
        <v>0</v>
      </c>
      <c r="NO83" s="510" t="str">
        <f t="shared" si="300"/>
        <v/>
      </c>
      <c r="NP83" s="522" t="str">
        <f t="shared" si="415"/>
        <v/>
      </c>
      <c r="NQ83" s="510" t="str">
        <f t="shared" si="301"/>
        <v/>
      </c>
      <c r="NR83" s="517">
        <f t="shared" si="302"/>
        <v>0</v>
      </c>
      <c r="NS83" s="510" t="str">
        <f t="shared" si="303"/>
        <v/>
      </c>
      <c r="NT83" s="522" t="str">
        <f t="shared" si="416"/>
        <v/>
      </c>
      <c r="NU83" s="510" t="str">
        <f t="shared" si="304"/>
        <v/>
      </c>
      <c r="NV83" s="517">
        <f t="shared" si="305"/>
        <v>0</v>
      </c>
      <c r="NW83" s="510" t="str">
        <f t="shared" si="306"/>
        <v/>
      </c>
      <c r="NX83" s="522" t="str">
        <f t="shared" si="417"/>
        <v/>
      </c>
      <c r="NY83" s="510" t="str">
        <f t="shared" si="307"/>
        <v/>
      </c>
      <c r="NZ83" s="517">
        <f t="shared" si="308"/>
        <v>0</v>
      </c>
      <c r="OA83" s="510" t="str">
        <f t="shared" si="309"/>
        <v/>
      </c>
      <c r="OB83" s="522" t="str">
        <f t="shared" si="418"/>
        <v/>
      </c>
      <c r="OC83" s="510" t="str">
        <f t="shared" si="310"/>
        <v/>
      </c>
      <c r="OD83" s="517">
        <f t="shared" si="311"/>
        <v>0</v>
      </c>
      <c r="OE83" s="510" t="str">
        <f t="shared" si="312"/>
        <v/>
      </c>
      <c r="OF83" s="522" t="str">
        <f t="shared" si="419"/>
        <v/>
      </c>
      <c r="OG83" s="510" t="str">
        <f t="shared" si="313"/>
        <v/>
      </c>
      <c r="OH83" s="517">
        <f t="shared" si="314"/>
        <v>0</v>
      </c>
      <c r="OI83" s="510" t="str">
        <f t="shared" si="315"/>
        <v/>
      </c>
      <c r="OJ83" s="522" t="str">
        <f t="shared" si="420"/>
        <v/>
      </c>
      <c r="OK83" s="510" t="str">
        <f t="shared" si="316"/>
        <v/>
      </c>
      <c r="OL83" s="517">
        <f t="shared" si="317"/>
        <v>0</v>
      </c>
      <c r="OM83" s="510" t="str">
        <f t="shared" si="318"/>
        <v/>
      </c>
      <c r="ON83" s="522" t="str">
        <f t="shared" si="421"/>
        <v/>
      </c>
      <c r="OO83" s="510" t="str">
        <f t="shared" si="319"/>
        <v/>
      </c>
      <c r="OP83" s="517">
        <f t="shared" si="320"/>
        <v>0</v>
      </c>
      <c r="OQ83" s="510" t="str">
        <f t="shared" si="321"/>
        <v/>
      </c>
      <c r="OR83" s="522" t="str">
        <f t="shared" si="422"/>
        <v/>
      </c>
      <c r="OS83" s="510" t="str">
        <f t="shared" si="322"/>
        <v/>
      </c>
      <c r="OT83" s="517">
        <f t="shared" si="323"/>
        <v>0</v>
      </c>
      <c r="OU83" s="510" t="str">
        <f t="shared" si="324"/>
        <v/>
      </c>
      <c r="OV83" s="522" t="str">
        <f t="shared" si="423"/>
        <v/>
      </c>
      <c r="OW83" s="510" t="str">
        <f t="shared" si="325"/>
        <v/>
      </c>
      <c r="OX83" s="517">
        <f t="shared" si="326"/>
        <v>0</v>
      </c>
      <c r="OY83" s="510" t="str">
        <f t="shared" si="327"/>
        <v/>
      </c>
      <c r="OZ83" s="522" t="str">
        <f t="shared" si="424"/>
        <v/>
      </c>
      <c r="PA83" s="510" t="str">
        <f t="shared" si="328"/>
        <v/>
      </c>
      <c r="PB83" s="517">
        <f t="shared" si="329"/>
        <v>0</v>
      </c>
      <c r="PC83" s="510" t="str">
        <f t="shared" si="330"/>
        <v/>
      </c>
      <c r="PD83" s="522" t="str">
        <f t="shared" si="425"/>
        <v/>
      </c>
      <c r="PE83" s="510" t="str">
        <f t="shared" si="331"/>
        <v/>
      </c>
      <c r="PF83" s="517">
        <f t="shared" si="332"/>
        <v>0</v>
      </c>
      <c r="PG83" s="510" t="str">
        <f t="shared" si="333"/>
        <v/>
      </c>
      <c r="PH83" s="522" t="str">
        <f t="shared" si="426"/>
        <v/>
      </c>
      <c r="PI83" s="510" t="str">
        <f t="shared" si="334"/>
        <v/>
      </c>
      <c r="PJ83" s="517">
        <f t="shared" si="335"/>
        <v>0</v>
      </c>
      <c r="PK83" s="510" t="str">
        <f t="shared" si="336"/>
        <v/>
      </c>
      <c r="PL83" s="522" t="str">
        <f t="shared" si="427"/>
        <v/>
      </c>
      <c r="PM83" s="510" t="str">
        <f t="shared" si="337"/>
        <v/>
      </c>
      <c r="PN83" s="517">
        <f t="shared" si="338"/>
        <v>0</v>
      </c>
      <c r="PO83" s="510" t="str">
        <f t="shared" si="339"/>
        <v/>
      </c>
      <c r="PP83" s="522" t="str">
        <f t="shared" si="428"/>
        <v/>
      </c>
      <c r="PQ83" s="510" t="str">
        <f t="shared" si="340"/>
        <v/>
      </c>
      <c r="PR83" s="517">
        <f t="shared" si="341"/>
        <v>0</v>
      </c>
      <c r="PS83" s="510" t="str">
        <f t="shared" si="342"/>
        <v/>
      </c>
      <c r="PT83" s="522" t="str">
        <f t="shared" si="429"/>
        <v/>
      </c>
      <c r="PU83" s="510" t="str">
        <f t="shared" si="343"/>
        <v/>
      </c>
      <c r="PV83" s="517">
        <f t="shared" si="344"/>
        <v>0</v>
      </c>
      <c r="PW83" s="510" t="str">
        <f t="shared" si="345"/>
        <v/>
      </c>
      <c r="PX83" s="522" t="str">
        <f t="shared" si="430"/>
        <v/>
      </c>
      <c r="PY83" s="510" t="str">
        <f t="shared" si="346"/>
        <v/>
      </c>
      <c r="PZ83" s="517">
        <f t="shared" si="347"/>
        <v>0</v>
      </c>
      <c r="QA83" s="510" t="str">
        <f t="shared" si="348"/>
        <v/>
      </c>
      <c r="QB83" s="522" t="str">
        <f t="shared" si="431"/>
        <v/>
      </c>
      <c r="QC83" s="510" t="str">
        <f t="shared" si="349"/>
        <v/>
      </c>
      <c r="QD83" s="517">
        <f t="shared" si="350"/>
        <v>0</v>
      </c>
      <c r="QE83" s="510" t="str">
        <f t="shared" si="351"/>
        <v/>
      </c>
      <c r="QF83" s="522" t="str">
        <f t="shared" si="432"/>
        <v/>
      </c>
      <c r="QG83" s="510" t="str">
        <f t="shared" si="352"/>
        <v/>
      </c>
      <c r="QH83" s="517">
        <f t="shared" si="353"/>
        <v>0</v>
      </c>
    </row>
    <row r="84" spans="1:450" s="3" customFormat="1" ht="18" customHeight="1" thickTop="1" thickBot="1" x14ac:dyDescent="0.35">
      <c r="A84" s="344" t="str">
        <f t="shared" si="538"/>
        <v/>
      </c>
      <c r="B84" s="237" t="str">
        <f t="shared" si="539"/>
        <v/>
      </c>
      <c r="C84" s="307">
        <f t="shared" si="527"/>
        <v>0</v>
      </c>
      <c r="D84" s="307">
        <f t="shared" si="528"/>
        <v>0</v>
      </c>
      <c r="E84" s="287" t="str">
        <f>IF(B84="","",SUM(B$27:B$46)+SUM(B$67:B84))</f>
        <v/>
      </c>
      <c r="F84" s="498"/>
      <c r="G84" s="498"/>
      <c r="H84" s="499"/>
      <c r="I84" s="500"/>
      <c r="J84" s="501"/>
      <c r="K84" s="680"/>
      <c r="L84" s="1052" t="str">
        <f>IF('Quadro 2'!G50="","",'Quadro 2'!G50)</f>
        <v/>
      </c>
      <c r="M84" s="1053" t="str">
        <f t="shared" si="540"/>
        <v/>
      </c>
      <c r="N84" s="1054" t="str">
        <f t="shared" si="529"/>
        <v/>
      </c>
      <c r="O84" s="1055"/>
      <c r="P84" s="1056" t="str">
        <f t="shared" si="541"/>
        <v/>
      </c>
      <c r="Q84" s="1057" t="str">
        <f t="shared" si="542"/>
        <v/>
      </c>
      <c r="R84" s="1058" t="str">
        <f t="shared" si="543"/>
        <v/>
      </c>
      <c r="S84" s="505" t="str">
        <f t="shared" si="544"/>
        <v/>
      </c>
      <c r="T84" s="75" t="str">
        <f t="shared" si="530"/>
        <v/>
      </c>
      <c r="U84" s="943"/>
      <c r="V84" s="217" t="str">
        <f t="shared" si="550"/>
        <v/>
      </c>
      <c r="W84" s="217" t="str">
        <f t="shared" si="545"/>
        <v/>
      </c>
      <c r="X84" s="217" t="str">
        <f t="shared" si="546"/>
        <v/>
      </c>
      <c r="Y84" s="506" t="str">
        <f>IF(OR(N84="",N84=0),"",IF(MAX(V84,W84,X84)&gt;'Quadro 1'!$G$23,'Quadro 1'!$G$23,IF(V84&lt;'Quadro 1'!$G$12,'Quadro 1'!$G$12,MIN(Z84,AA84))))</f>
        <v/>
      </c>
      <c r="Z84" s="507">
        <f>IF(MAX(V84,W84,X84)&lt;='Quadro 1'!$G$12,'Quadro 1'!$G$12,IF(MAX(V84,W84,X84)&lt;='Quadro 1'!$G$13,'Quadro 1'!$G$13,IF(MAX(V84,W84,X84)&lt;='Quadro 1'!$G$14,'Quadro 1'!$G$14,IF(MAX(V84,W84,X84)&lt;='Quadro 1'!$G$15,'Quadro 1'!$G$15,IF(MAX(V84,W84,X84)&lt;='Quadro 1'!$G$16,'Quadro 1'!$G$16,IF(MAX(V84,W84,X84)&lt;='Quadro 1'!$G$17,'Quadro 1'!$G$17,""))))))</f>
        <v>27.3</v>
      </c>
      <c r="AA84" s="508">
        <f>IF(MAX(V84,W84,X84)&lt;='Quadro 1'!$G$18,'Quadro 1'!$G$18,IF(MAX(V84,W84,X84)&lt;='Quadro 1'!$G$19,'Quadro 1'!$G$19,IF(MAX(V84,W84,X84)&lt;='Quadro 1'!$G$20,'Quadro 1'!$G$20,IF(MAX(V84,W84,X84)&lt;='Quadro 1'!$G$21,'Quadro 1'!$G$21,IF(MAX(V84,W84,X84)&lt;='Quadro 1'!$G$22,'Quadro 1'!$G$22,IF(MAX(V84,W84,X84)&lt;='Quadro 1'!$G$23,'Quadro 1'!$G$23,'Quadro 1'!$G$23))))))</f>
        <v>105.3</v>
      </c>
      <c r="AB84" s="509" t="str">
        <f>IF(Y84="","",LOOKUP(Y84,'Quadro 1'!$G$9:$G$23,'Quadro 1'!$H$9:$H$23))</f>
        <v/>
      </c>
      <c r="AC84" s="1170" t="str">
        <f>IF(Y84="","",LOOKUP(Y84,'Quadro 1'!$G$9:$G$23,'Quadro 1'!$D$9:$D$23))</f>
        <v/>
      </c>
      <c r="AD84" s="1171" t="str">
        <f>IF(Y84="","",LOOKUP(Y84,'Quadro 1'!$G$9:$G$23,'Quadro 1'!$E$9:$E$23))</f>
        <v/>
      </c>
      <c r="AE84" s="1059" t="str">
        <f t="shared" si="531"/>
        <v/>
      </c>
      <c r="AF84" s="1061" t="str">
        <f t="shared" si="532"/>
        <v/>
      </c>
      <c r="AG84" s="1062" t="str">
        <f t="shared" si="533"/>
        <v/>
      </c>
      <c r="AH84" s="1063" t="str">
        <f t="shared" si="547"/>
        <v/>
      </c>
      <c r="AI84" s="1063" t="str">
        <f t="shared" si="551"/>
        <v/>
      </c>
      <c r="AJ84" s="1055" t="str">
        <f t="shared" si="534"/>
        <v/>
      </c>
      <c r="AK84" s="1064" t="str">
        <f t="shared" si="548"/>
        <v/>
      </c>
      <c r="AL84" s="1190" t="str">
        <f t="shared" si="549"/>
        <v/>
      </c>
      <c r="AM84" s="1191"/>
      <c r="AN84" s="1065" t="str">
        <f t="shared" si="535"/>
        <v/>
      </c>
      <c r="AO84" s="1192" t="str">
        <f t="shared" si="536"/>
        <v/>
      </c>
      <c r="AP84" s="1192"/>
      <c r="AQ84" s="1193"/>
      <c r="AR84" s="901"/>
      <c r="AS84" s="2"/>
      <c r="AT84" s="601">
        <f t="shared" si="470"/>
        <v>0</v>
      </c>
      <c r="AU84" s="243" t="str">
        <f t="shared" si="356"/>
        <v/>
      </c>
      <c r="AV84" s="92" t="str">
        <f t="shared" si="475"/>
        <v/>
      </c>
      <c r="AW84" s="92" t="str">
        <f t="shared" si="476"/>
        <v/>
      </c>
      <c r="AX84" s="92" t="str">
        <f t="shared" si="477"/>
        <v/>
      </c>
      <c r="AY84" s="532" t="str">
        <f t="shared" si="478"/>
        <v/>
      </c>
      <c r="AZ84" s="532" t="str">
        <f t="shared" si="479"/>
        <v/>
      </c>
      <c r="BA84" s="510" t="str">
        <f t="shared" si="480"/>
        <v/>
      </c>
      <c r="BB84" s="88" t="str">
        <f t="shared" si="440"/>
        <v/>
      </c>
      <c r="BC84" s="1060" t="str">
        <f t="shared" si="537"/>
        <v/>
      </c>
      <c r="BD84" s="595" t="str">
        <f t="shared" si="441"/>
        <v/>
      </c>
      <c r="BE84" s="595" t="str">
        <f t="shared" si="442"/>
        <v/>
      </c>
      <c r="BF84" s="74" t="str">
        <f t="shared" si="443"/>
        <v/>
      </c>
      <c r="BG84" s="87" t="str">
        <f t="shared" si="433"/>
        <v/>
      </c>
      <c r="BH84" s="88" t="str">
        <f t="shared" si="481"/>
        <v/>
      </c>
      <c r="BI84" s="89">
        <f t="shared" si="482"/>
        <v>0</v>
      </c>
      <c r="BJ84" s="510" t="str">
        <f t="shared" si="357"/>
        <v/>
      </c>
      <c r="BK84" s="532">
        <f t="shared" si="483"/>
        <v>0</v>
      </c>
      <c r="BL84" s="91">
        <f t="shared" si="108"/>
        <v>0</v>
      </c>
      <c r="BM84" s="91" t="str">
        <f t="shared" si="31"/>
        <v/>
      </c>
      <c r="BN84" s="91" t="str">
        <f t="shared" si="32"/>
        <v/>
      </c>
      <c r="BO84" s="91" t="str">
        <f t="shared" si="33"/>
        <v/>
      </c>
      <c r="BP84" s="91" t="str">
        <f t="shared" si="34"/>
        <v/>
      </c>
      <c r="BQ84" s="91" t="str">
        <f t="shared" si="35"/>
        <v/>
      </c>
      <c r="BR84" s="91" t="str">
        <f t="shared" si="36"/>
        <v/>
      </c>
      <c r="BS84" s="91" t="str">
        <f t="shared" si="37"/>
        <v/>
      </c>
      <c r="BT84" s="91" t="str">
        <f t="shared" si="38"/>
        <v/>
      </c>
      <c r="BU84" s="91" t="str">
        <f t="shared" si="39"/>
        <v/>
      </c>
      <c r="BV84" s="91" t="str">
        <f t="shared" si="40"/>
        <v/>
      </c>
      <c r="BW84" s="91" t="str">
        <f t="shared" si="41"/>
        <v/>
      </c>
      <c r="BX84" s="91" t="str">
        <f t="shared" si="42"/>
        <v/>
      </c>
      <c r="BY84" s="91" t="str">
        <f t="shared" si="43"/>
        <v/>
      </c>
      <c r="BZ84" s="91" t="str">
        <f t="shared" si="44"/>
        <v/>
      </c>
      <c r="CA84" s="91" t="str">
        <f t="shared" si="45"/>
        <v/>
      </c>
      <c r="CB84" s="91" t="str">
        <f t="shared" si="46"/>
        <v/>
      </c>
      <c r="CC84" s="91" t="str">
        <f t="shared" si="47"/>
        <v/>
      </c>
      <c r="CD84" s="91" t="str">
        <f t="shared" si="48"/>
        <v/>
      </c>
      <c r="CE84" s="91" t="str">
        <f t="shared" si="49"/>
        <v/>
      </c>
      <c r="CF84" s="91" t="str">
        <f t="shared" si="484"/>
        <v/>
      </c>
      <c r="CG84" s="91" t="str">
        <f t="shared" si="109"/>
        <v/>
      </c>
      <c r="CH84" s="91" t="str">
        <f t="shared" si="110"/>
        <v/>
      </c>
      <c r="CI84" s="91" t="str">
        <f t="shared" si="111"/>
        <v/>
      </c>
      <c r="CJ84" s="91" t="str">
        <f t="shared" si="112"/>
        <v/>
      </c>
      <c r="CK84" s="91" t="str">
        <f t="shared" si="113"/>
        <v/>
      </c>
      <c r="CL84" s="91" t="str">
        <f t="shared" si="114"/>
        <v/>
      </c>
      <c r="CM84" s="91" t="str">
        <f t="shared" si="115"/>
        <v/>
      </c>
      <c r="CN84" s="91" t="str">
        <f t="shared" si="116"/>
        <v/>
      </c>
      <c r="CO84" s="91" t="str">
        <f t="shared" si="117"/>
        <v/>
      </c>
      <c r="CP84" s="91" t="str">
        <f t="shared" si="118"/>
        <v/>
      </c>
      <c r="CQ84" s="91" t="str">
        <f t="shared" si="119"/>
        <v/>
      </c>
      <c r="CR84" s="91" t="str">
        <f t="shared" si="120"/>
        <v/>
      </c>
      <c r="CS84" s="91" t="str">
        <f t="shared" si="121"/>
        <v/>
      </c>
      <c r="CT84" s="91" t="str">
        <f t="shared" si="122"/>
        <v/>
      </c>
      <c r="CU84" s="91" t="str">
        <f t="shared" si="123"/>
        <v/>
      </c>
      <c r="CV84" s="91" t="str">
        <f t="shared" si="124"/>
        <v/>
      </c>
      <c r="CW84" s="91" t="str">
        <f t="shared" si="125"/>
        <v/>
      </c>
      <c r="CX84" s="91" t="str">
        <f t="shared" si="126"/>
        <v/>
      </c>
      <c r="CY84" s="91" t="str">
        <f t="shared" si="127"/>
        <v/>
      </c>
      <c r="CZ84" s="91" t="str">
        <f t="shared" si="128"/>
        <v/>
      </c>
      <c r="DA84" s="91" t="str">
        <f t="shared" si="129"/>
        <v/>
      </c>
      <c r="DB84" s="91" t="str">
        <f t="shared" si="130"/>
        <v/>
      </c>
      <c r="DC84" s="91" t="str">
        <f t="shared" si="131"/>
        <v/>
      </c>
      <c r="DD84" s="91" t="str">
        <f t="shared" si="132"/>
        <v/>
      </c>
      <c r="DE84" s="91" t="str">
        <f t="shared" si="133"/>
        <v/>
      </c>
      <c r="DF84" s="91" t="str">
        <f t="shared" si="134"/>
        <v/>
      </c>
      <c r="DG84" s="91" t="str">
        <f t="shared" si="135"/>
        <v/>
      </c>
      <c r="DH84" s="91" t="str">
        <f t="shared" si="136"/>
        <v/>
      </c>
      <c r="DI84" s="91" t="str">
        <f t="shared" si="137"/>
        <v/>
      </c>
      <c r="DJ84" s="91" t="str">
        <f t="shared" si="138"/>
        <v/>
      </c>
      <c r="DK84" s="91" t="str">
        <f t="shared" si="139"/>
        <v/>
      </c>
      <c r="DL84" s="91" t="str">
        <f t="shared" si="140"/>
        <v/>
      </c>
      <c r="DM84" s="91" t="str">
        <f t="shared" si="141"/>
        <v/>
      </c>
      <c r="DN84" s="91" t="str">
        <f t="shared" si="142"/>
        <v/>
      </c>
      <c r="DO84" s="91" t="str">
        <f t="shared" si="143"/>
        <v/>
      </c>
      <c r="DP84" s="91" t="str">
        <f t="shared" si="144"/>
        <v/>
      </c>
      <c r="DQ84" s="91" t="str">
        <f t="shared" si="145"/>
        <v/>
      </c>
      <c r="DR84" s="91" t="str">
        <f t="shared" si="146"/>
        <v/>
      </c>
      <c r="DS84" s="91" t="str">
        <f t="shared" si="147"/>
        <v/>
      </c>
      <c r="DT84" s="91" t="str">
        <f t="shared" si="148"/>
        <v/>
      </c>
      <c r="DU84" s="236" t="str">
        <f t="shared" si="471"/>
        <v/>
      </c>
      <c r="DV84" s="660" t="str">
        <f t="shared" si="472"/>
        <v>0</v>
      </c>
      <c r="DW84" s="659">
        <f t="shared" si="151"/>
        <v>0</v>
      </c>
      <c r="DX84" s="663" t="str">
        <f t="shared" si="473"/>
        <v>NA</v>
      </c>
      <c r="DY84" s="236" t="str">
        <f t="shared" si="359"/>
        <v/>
      </c>
      <c r="DZ84" s="236" t="str">
        <f t="shared" si="360"/>
        <v/>
      </c>
      <c r="EA84" s="659" t="str">
        <f t="shared" si="467"/>
        <v/>
      </c>
      <c r="EB84" s="594">
        <v>58</v>
      </c>
      <c r="EC84" s="816" t="str">
        <f t="shared" si="361"/>
        <v/>
      </c>
      <c r="ED84" s="817" t="str">
        <f t="shared" si="362"/>
        <v/>
      </c>
      <c r="EE84" s="818" t="str">
        <f t="shared" si="153"/>
        <v/>
      </c>
      <c r="EF84" s="819" t="str">
        <f t="shared" si="485"/>
        <v/>
      </c>
      <c r="EG84" s="595" t="str">
        <f t="shared" si="154"/>
        <v/>
      </c>
      <c r="EH84" s="595" t="str">
        <f t="shared" si="155"/>
        <v/>
      </c>
      <c r="EI84" s="651" t="str">
        <f t="shared" si="363"/>
        <v/>
      </c>
      <c r="EJ84" s="528" t="str">
        <f t="shared" si="156"/>
        <v/>
      </c>
      <c r="EK84" s="236" t="str">
        <f t="shared" si="364"/>
        <v/>
      </c>
      <c r="EL84" s="528" t="str">
        <f t="shared" si="157"/>
        <v/>
      </c>
      <c r="EM84" s="771" t="str">
        <f t="shared" si="444"/>
        <v/>
      </c>
      <c r="EN84" s="90" t="str">
        <f t="shared" si="445"/>
        <v/>
      </c>
      <c r="EO84" s="90" t="str">
        <f t="shared" si="446"/>
        <v/>
      </c>
      <c r="EP84" s="90" t="str">
        <f t="shared" si="447"/>
        <v/>
      </c>
      <c r="EQ84" s="90" t="str">
        <f t="shared" si="448"/>
        <v/>
      </c>
      <c r="ER84" s="90" t="str">
        <f t="shared" si="449"/>
        <v/>
      </c>
      <c r="ES84" s="90" t="str">
        <f t="shared" si="450"/>
        <v/>
      </c>
      <c r="ET84" s="90" t="str">
        <f t="shared" si="451"/>
        <v/>
      </c>
      <c r="EU84" s="90" t="str">
        <f t="shared" si="452"/>
        <v/>
      </c>
      <c r="EV84" s="90" t="str">
        <f t="shared" si="453"/>
        <v/>
      </c>
      <c r="EW84" s="90" t="str">
        <f t="shared" si="454"/>
        <v/>
      </c>
      <c r="EX84" s="90" t="str">
        <f t="shared" si="455"/>
        <v/>
      </c>
      <c r="EY84" s="90" t="str">
        <f t="shared" si="456"/>
        <v/>
      </c>
      <c r="EZ84" s="90" t="str">
        <f t="shared" si="457"/>
        <v/>
      </c>
      <c r="FA84" s="90" t="str">
        <f t="shared" si="458"/>
        <v/>
      </c>
      <c r="FB84" s="90" t="str">
        <f t="shared" si="459"/>
        <v/>
      </c>
      <c r="FC84" s="90" t="str">
        <f t="shared" si="460"/>
        <v/>
      </c>
      <c r="FD84" s="90" t="str">
        <f t="shared" si="461"/>
        <v/>
      </c>
      <c r="FE84" s="90" t="str">
        <f t="shared" si="462"/>
        <v/>
      </c>
      <c r="FF84" s="90" t="str">
        <f t="shared" si="463"/>
        <v/>
      </c>
      <c r="FG84" s="90" t="str">
        <f t="shared" si="486"/>
        <v/>
      </c>
      <c r="FH84" s="90" t="str">
        <f t="shared" si="487"/>
        <v/>
      </c>
      <c r="FI84" s="90" t="str">
        <f t="shared" si="488"/>
        <v/>
      </c>
      <c r="FJ84" s="90" t="str">
        <f t="shared" si="489"/>
        <v/>
      </c>
      <c r="FK84" s="90" t="str">
        <f t="shared" si="490"/>
        <v/>
      </c>
      <c r="FL84" s="90" t="str">
        <f t="shared" si="491"/>
        <v/>
      </c>
      <c r="FM84" s="90" t="str">
        <f t="shared" si="492"/>
        <v/>
      </c>
      <c r="FN84" s="90" t="str">
        <f t="shared" si="493"/>
        <v/>
      </c>
      <c r="FO84" s="90" t="str">
        <f t="shared" si="494"/>
        <v/>
      </c>
      <c r="FP84" s="90" t="str">
        <f t="shared" si="495"/>
        <v/>
      </c>
      <c r="FQ84" s="90" t="str">
        <f t="shared" si="496"/>
        <v/>
      </c>
      <c r="FR84" s="90" t="str">
        <f t="shared" si="497"/>
        <v/>
      </c>
      <c r="FS84" s="90" t="str">
        <f t="shared" si="498"/>
        <v/>
      </c>
      <c r="FT84" s="90" t="str">
        <f t="shared" si="499"/>
        <v/>
      </c>
      <c r="FU84" s="90" t="str">
        <f t="shared" si="500"/>
        <v/>
      </c>
      <c r="FV84" s="90" t="str">
        <f t="shared" si="501"/>
        <v/>
      </c>
      <c r="FW84" s="90" t="str">
        <f t="shared" si="502"/>
        <v/>
      </c>
      <c r="FX84" s="90" t="str">
        <f t="shared" si="503"/>
        <v/>
      </c>
      <c r="FY84" s="90" t="str">
        <f t="shared" si="504"/>
        <v/>
      </c>
      <c r="FZ84" s="90" t="str">
        <f t="shared" si="505"/>
        <v/>
      </c>
      <c r="GA84" s="90" t="str">
        <f t="shared" si="506"/>
        <v/>
      </c>
      <c r="GB84" s="90" t="str">
        <f t="shared" si="507"/>
        <v/>
      </c>
      <c r="GC84" s="90" t="str">
        <f t="shared" si="508"/>
        <v/>
      </c>
      <c r="GD84" s="90" t="str">
        <f t="shared" si="509"/>
        <v/>
      </c>
      <c r="GE84" s="90" t="str">
        <f t="shared" si="510"/>
        <v/>
      </c>
      <c r="GF84" s="90" t="str">
        <f t="shared" si="511"/>
        <v/>
      </c>
      <c r="GG84" s="90" t="str">
        <f t="shared" si="512"/>
        <v/>
      </c>
      <c r="GH84" s="90" t="str">
        <f t="shared" si="513"/>
        <v/>
      </c>
      <c r="GI84" s="90" t="str">
        <f t="shared" si="514"/>
        <v/>
      </c>
      <c r="GJ84" s="90" t="str">
        <f t="shared" si="515"/>
        <v/>
      </c>
      <c r="GK84" s="90" t="str">
        <f t="shared" si="516"/>
        <v/>
      </c>
      <c r="GL84" s="90" t="str">
        <f t="shared" si="517"/>
        <v/>
      </c>
      <c r="GM84" s="90" t="str">
        <f t="shared" si="518"/>
        <v/>
      </c>
      <c r="GN84" s="90" t="str">
        <f t="shared" si="519"/>
        <v/>
      </c>
      <c r="GO84" s="90" t="str">
        <f t="shared" si="520"/>
        <v/>
      </c>
      <c r="GP84" s="90" t="str">
        <f t="shared" si="521"/>
        <v/>
      </c>
      <c r="GQ84" s="90" t="str">
        <f t="shared" si="522"/>
        <v/>
      </c>
      <c r="GR84" s="90" t="str">
        <f t="shared" si="523"/>
        <v/>
      </c>
      <c r="GS84" s="90" t="str">
        <f t="shared" si="524"/>
        <v/>
      </c>
      <c r="GT84" s="90" t="str">
        <f t="shared" si="525"/>
        <v/>
      </c>
      <c r="GU84" s="594">
        <v>58</v>
      </c>
      <c r="GV84" s="137" t="str">
        <f t="shared" si="435"/>
        <v/>
      </c>
      <c r="GW84" s="138" t="str">
        <f t="shared" si="436"/>
        <v/>
      </c>
      <c r="GX84" s="81" t="str">
        <f t="shared" si="438"/>
        <v/>
      </c>
      <c r="GY84" s="138" t="str">
        <f t="shared" si="439"/>
        <v/>
      </c>
      <c r="GZ84" s="15">
        <f t="shared" si="369"/>
        <v>0</v>
      </c>
      <c r="HA84" s="81" t="str">
        <f t="shared" si="370"/>
        <v/>
      </c>
      <c r="HB84" s="127" t="str">
        <f t="shared" si="437"/>
        <v/>
      </c>
      <c r="HC84" s="15">
        <f t="shared" si="178"/>
        <v>0</v>
      </c>
      <c r="HD84" s="582">
        <f t="shared" si="468"/>
        <v>0</v>
      </c>
      <c r="HE84" s="580">
        <f t="shared" si="474"/>
        <v>0</v>
      </c>
      <c r="HF84" s="567">
        <f t="shared" si="469"/>
        <v>0</v>
      </c>
      <c r="HG84" s="16">
        <f t="shared" si="179"/>
        <v>0</v>
      </c>
      <c r="HH84" s="17" t="str">
        <f t="shared" si="372"/>
        <v/>
      </c>
      <c r="HI84" s="510" t="str">
        <f t="shared" si="373"/>
        <v/>
      </c>
      <c r="HJ84" s="517">
        <f t="shared" si="374"/>
        <v>0</v>
      </c>
      <c r="HK84" s="510" t="str">
        <f t="shared" si="180"/>
        <v/>
      </c>
      <c r="HL84" s="522" t="str">
        <f t="shared" si="375"/>
        <v/>
      </c>
      <c r="HM84" s="510" t="str">
        <f t="shared" si="181"/>
        <v/>
      </c>
      <c r="HN84" s="517">
        <f t="shared" si="182"/>
        <v>0</v>
      </c>
      <c r="HO84" s="510" t="str">
        <f t="shared" si="183"/>
        <v/>
      </c>
      <c r="HP84" s="522" t="str">
        <f t="shared" si="376"/>
        <v/>
      </c>
      <c r="HQ84" s="510" t="str">
        <f t="shared" si="184"/>
        <v/>
      </c>
      <c r="HR84" s="517">
        <f t="shared" si="185"/>
        <v>0</v>
      </c>
      <c r="HS84" s="510" t="str">
        <f t="shared" si="186"/>
        <v/>
      </c>
      <c r="HT84" s="522" t="str">
        <f t="shared" si="377"/>
        <v/>
      </c>
      <c r="HU84" s="510" t="str">
        <f t="shared" si="187"/>
        <v/>
      </c>
      <c r="HV84" s="517">
        <f t="shared" si="188"/>
        <v>0</v>
      </c>
      <c r="HW84" s="510" t="str">
        <f t="shared" si="189"/>
        <v/>
      </c>
      <c r="HX84" s="522" t="str">
        <f t="shared" si="378"/>
        <v/>
      </c>
      <c r="HY84" s="510" t="str">
        <f t="shared" si="190"/>
        <v/>
      </c>
      <c r="HZ84" s="517">
        <f t="shared" si="191"/>
        <v>0</v>
      </c>
      <c r="IA84" s="510" t="str">
        <f t="shared" si="192"/>
        <v/>
      </c>
      <c r="IB84" s="522" t="str">
        <f t="shared" si="379"/>
        <v/>
      </c>
      <c r="IC84" s="510" t="str">
        <f t="shared" si="193"/>
        <v/>
      </c>
      <c r="ID84" s="517">
        <f t="shared" si="194"/>
        <v>0</v>
      </c>
      <c r="IE84" s="510" t="str">
        <f t="shared" si="195"/>
        <v/>
      </c>
      <c r="IF84" s="522" t="str">
        <f t="shared" si="380"/>
        <v/>
      </c>
      <c r="IG84" s="510" t="str">
        <f t="shared" si="196"/>
        <v/>
      </c>
      <c r="IH84" s="517">
        <f t="shared" si="197"/>
        <v>0</v>
      </c>
      <c r="II84" s="510" t="str">
        <f t="shared" si="198"/>
        <v/>
      </c>
      <c r="IJ84" s="522" t="str">
        <f t="shared" si="381"/>
        <v/>
      </c>
      <c r="IK84" s="510" t="str">
        <f t="shared" si="199"/>
        <v/>
      </c>
      <c r="IL84" s="517">
        <f t="shared" si="200"/>
        <v>0</v>
      </c>
      <c r="IM84" s="510" t="str">
        <f t="shared" si="201"/>
        <v/>
      </c>
      <c r="IN84" s="522" t="str">
        <f t="shared" si="382"/>
        <v/>
      </c>
      <c r="IO84" s="510" t="str">
        <f t="shared" si="202"/>
        <v/>
      </c>
      <c r="IP84" s="517">
        <f t="shared" si="203"/>
        <v>0</v>
      </c>
      <c r="IQ84" s="510" t="str">
        <f t="shared" si="204"/>
        <v/>
      </c>
      <c r="IR84" s="522" t="str">
        <f t="shared" si="383"/>
        <v/>
      </c>
      <c r="IS84" s="510" t="str">
        <f t="shared" si="205"/>
        <v/>
      </c>
      <c r="IT84" s="517">
        <f t="shared" si="206"/>
        <v>0</v>
      </c>
      <c r="IU84" s="510" t="str">
        <f t="shared" si="207"/>
        <v/>
      </c>
      <c r="IV84" s="522" t="str">
        <f t="shared" si="384"/>
        <v/>
      </c>
      <c r="IW84" s="510" t="str">
        <f t="shared" si="208"/>
        <v/>
      </c>
      <c r="IX84" s="517">
        <f t="shared" si="209"/>
        <v>0</v>
      </c>
      <c r="IY84" s="510" t="str">
        <f t="shared" si="210"/>
        <v/>
      </c>
      <c r="IZ84" s="522" t="str">
        <f t="shared" si="385"/>
        <v/>
      </c>
      <c r="JA84" s="510" t="str">
        <f t="shared" si="211"/>
        <v/>
      </c>
      <c r="JB84" s="517">
        <f t="shared" si="212"/>
        <v>0</v>
      </c>
      <c r="JC84" s="510" t="str">
        <f t="shared" si="213"/>
        <v/>
      </c>
      <c r="JD84" s="522" t="str">
        <f t="shared" si="386"/>
        <v/>
      </c>
      <c r="JE84" s="510" t="str">
        <f t="shared" si="214"/>
        <v/>
      </c>
      <c r="JF84" s="517">
        <f t="shared" si="215"/>
        <v>0</v>
      </c>
      <c r="JG84" s="510" t="str">
        <f t="shared" si="216"/>
        <v/>
      </c>
      <c r="JH84" s="522" t="str">
        <f t="shared" si="387"/>
        <v/>
      </c>
      <c r="JI84" s="510" t="str">
        <f t="shared" si="217"/>
        <v/>
      </c>
      <c r="JJ84" s="517">
        <f t="shared" si="218"/>
        <v>0</v>
      </c>
      <c r="JK84" s="510" t="str">
        <f t="shared" si="219"/>
        <v/>
      </c>
      <c r="JL84" s="522" t="str">
        <f t="shared" si="388"/>
        <v/>
      </c>
      <c r="JM84" s="510" t="str">
        <f t="shared" si="220"/>
        <v/>
      </c>
      <c r="JN84" s="517">
        <f t="shared" si="221"/>
        <v>0</v>
      </c>
      <c r="JO84" s="510" t="str">
        <f t="shared" si="222"/>
        <v/>
      </c>
      <c r="JP84" s="522" t="str">
        <f t="shared" si="389"/>
        <v/>
      </c>
      <c r="JQ84" s="510" t="str">
        <f t="shared" si="223"/>
        <v/>
      </c>
      <c r="JR84" s="517">
        <f t="shared" si="224"/>
        <v>0</v>
      </c>
      <c r="JS84" s="510" t="str">
        <f t="shared" si="225"/>
        <v/>
      </c>
      <c r="JT84" s="522" t="str">
        <f t="shared" si="390"/>
        <v/>
      </c>
      <c r="JU84" s="510" t="str">
        <f t="shared" si="226"/>
        <v/>
      </c>
      <c r="JV84" s="517">
        <f t="shared" si="227"/>
        <v>0</v>
      </c>
      <c r="JW84" s="510" t="str">
        <f t="shared" si="228"/>
        <v/>
      </c>
      <c r="JX84" s="522" t="str">
        <f t="shared" si="391"/>
        <v/>
      </c>
      <c r="JY84" s="510" t="str">
        <f t="shared" si="229"/>
        <v/>
      </c>
      <c r="JZ84" s="517">
        <f t="shared" si="230"/>
        <v>0</v>
      </c>
      <c r="KA84" s="510" t="str">
        <f t="shared" si="231"/>
        <v/>
      </c>
      <c r="KB84" s="522" t="str">
        <f t="shared" si="392"/>
        <v/>
      </c>
      <c r="KC84" s="510" t="str">
        <f t="shared" si="232"/>
        <v/>
      </c>
      <c r="KD84" s="517">
        <f t="shared" si="233"/>
        <v>0</v>
      </c>
      <c r="KE84" s="510" t="str">
        <f t="shared" si="234"/>
        <v/>
      </c>
      <c r="KF84" s="522" t="str">
        <f t="shared" si="393"/>
        <v/>
      </c>
      <c r="KG84" s="510" t="str">
        <f t="shared" si="235"/>
        <v/>
      </c>
      <c r="KH84" s="517">
        <f t="shared" si="236"/>
        <v>0</v>
      </c>
      <c r="KI84" s="510" t="str">
        <f t="shared" si="237"/>
        <v/>
      </c>
      <c r="KJ84" s="522" t="str">
        <f t="shared" si="394"/>
        <v/>
      </c>
      <c r="KK84" s="510" t="str">
        <f t="shared" si="238"/>
        <v/>
      </c>
      <c r="KL84" s="517">
        <f t="shared" si="239"/>
        <v>0</v>
      </c>
      <c r="KM84" s="510" t="str">
        <f t="shared" si="240"/>
        <v/>
      </c>
      <c r="KN84" s="522" t="str">
        <f t="shared" si="395"/>
        <v/>
      </c>
      <c r="KO84" s="510" t="str">
        <f t="shared" si="241"/>
        <v/>
      </c>
      <c r="KP84" s="517">
        <f t="shared" si="242"/>
        <v>0</v>
      </c>
      <c r="KQ84" s="510" t="str">
        <f t="shared" si="243"/>
        <v/>
      </c>
      <c r="KR84" s="522" t="str">
        <f t="shared" si="396"/>
        <v/>
      </c>
      <c r="KS84" s="510" t="str">
        <f t="shared" si="244"/>
        <v/>
      </c>
      <c r="KT84" s="517">
        <f t="shared" si="245"/>
        <v>0</v>
      </c>
      <c r="KU84" s="510" t="str">
        <f t="shared" si="246"/>
        <v/>
      </c>
      <c r="KV84" s="522" t="str">
        <f t="shared" si="397"/>
        <v/>
      </c>
      <c r="KW84" s="510" t="str">
        <f t="shared" si="247"/>
        <v/>
      </c>
      <c r="KX84" s="517">
        <f t="shared" si="248"/>
        <v>0</v>
      </c>
      <c r="KY84" s="510" t="str">
        <f t="shared" si="249"/>
        <v/>
      </c>
      <c r="KZ84" s="522" t="str">
        <f t="shared" si="398"/>
        <v/>
      </c>
      <c r="LA84" s="510" t="str">
        <f t="shared" si="250"/>
        <v/>
      </c>
      <c r="LB84" s="517">
        <f t="shared" si="251"/>
        <v>0</v>
      </c>
      <c r="LC84" s="510" t="str">
        <f t="shared" si="252"/>
        <v/>
      </c>
      <c r="LD84" s="522" t="str">
        <f t="shared" si="399"/>
        <v/>
      </c>
      <c r="LE84" s="510" t="str">
        <f t="shared" si="253"/>
        <v/>
      </c>
      <c r="LF84" s="517">
        <f t="shared" si="254"/>
        <v>0</v>
      </c>
      <c r="LG84" s="510" t="str">
        <f t="shared" si="255"/>
        <v/>
      </c>
      <c r="LH84" s="522" t="str">
        <f t="shared" si="400"/>
        <v/>
      </c>
      <c r="LI84" s="510" t="str">
        <f t="shared" si="256"/>
        <v/>
      </c>
      <c r="LJ84" s="517">
        <f t="shared" si="257"/>
        <v>0</v>
      </c>
      <c r="LK84" s="510" t="str">
        <f t="shared" si="258"/>
        <v/>
      </c>
      <c r="LL84" s="522" t="str">
        <f t="shared" si="401"/>
        <v/>
      </c>
      <c r="LM84" s="510" t="str">
        <f t="shared" si="259"/>
        <v/>
      </c>
      <c r="LN84" s="517">
        <f t="shared" si="260"/>
        <v>0</v>
      </c>
      <c r="LO84" s="510" t="str">
        <f t="shared" si="261"/>
        <v/>
      </c>
      <c r="LP84" s="522" t="str">
        <f t="shared" si="402"/>
        <v/>
      </c>
      <c r="LQ84" s="510" t="str">
        <f t="shared" si="262"/>
        <v/>
      </c>
      <c r="LR84" s="517">
        <f t="shared" si="263"/>
        <v>0</v>
      </c>
      <c r="LS84" s="510" t="str">
        <f t="shared" si="264"/>
        <v/>
      </c>
      <c r="LT84" s="522" t="str">
        <f t="shared" si="403"/>
        <v/>
      </c>
      <c r="LU84" s="510" t="str">
        <f t="shared" si="265"/>
        <v/>
      </c>
      <c r="LV84" s="517">
        <f t="shared" si="266"/>
        <v>0</v>
      </c>
      <c r="LW84" s="510" t="str">
        <f t="shared" si="267"/>
        <v/>
      </c>
      <c r="LX84" s="522" t="str">
        <f t="shared" si="404"/>
        <v/>
      </c>
      <c r="LY84" s="510" t="str">
        <f t="shared" si="268"/>
        <v/>
      </c>
      <c r="LZ84" s="517">
        <f t="shared" si="269"/>
        <v>0</v>
      </c>
      <c r="MA84" s="510" t="str">
        <f t="shared" si="270"/>
        <v/>
      </c>
      <c r="MB84" s="522" t="str">
        <f t="shared" si="405"/>
        <v/>
      </c>
      <c r="MC84" s="510" t="str">
        <f t="shared" si="271"/>
        <v/>
      </c>
      <c r="MD84" s="517">
        <f t="shared" si="272"/>
        <v>0</v>
      </c>
      <c r="ME84" s="510" t="str">
        <f t="shared" si="273"/>
        <v/>
      </c>
      <c r="MF84" s="522" t="str">
        <f t="shared" si="406"/>
        <v/>
      </c>
      <c r="MG84" s="510" t="str">
        <f t="shared" si="274"/>
        <v/>
      </c>
      <c r="MH84" s="517">
        <f t="shared" si="275"/>
        <v>0</v>
      </c>
      <c r="MI84" s="510" t="str">
        <f t="shared" si="276"/>
        <v/>
      </c>
      <c r="MJ84" s="522" t="str">
        <f t="shared" si="407"/>
        <v/>
      </c>
      <c r="MK84" s="510" t="str">
        <f t="shared" si="277"/>
        <v/>
      </c>
      <c r="ML84" s="517">
        <f t="shared" si="278"/>
        <v>0</v>
      </c>
      <c r="MM84" s="510" t="str">
        <f t="shared" si="279"/>
        <v/>
      </c>
      <c r="MN84" s="522" t="str">
        <f t="shared" si="408"/>
        <v/>
      </c>
      <c r="MO84" s="510" t="str">
        <f t="shared" si="280"/>
        <v/>
      </c>
      <c r="MP84" s="517">
        <f t="shared" si="281"/>
        <v>0</v>
      </c>
      <c r="MQ84" s="510" t="str">
        <f t="shared" si="282"/>
        <v/>
      </c>
      <c r="MR84" s="522" t="str">
        <f t="shared" si="409"/>
        <v/>
      </c>
      <c r="MS84" s="510" t="str">
        <f t="shared" si="283"/>
        <v/>
      </c>
      <c r="MT84" s="517">
        <f t="shared" si="284"/>
        <v>0</v>
      </c>
      <c r="MU84" s="510" t="str">
        <f t="shared" si="285"/>
        <v/>
      </c>
      <c r="MV84" s="522" t="str">
        <f t="shared" si="410"/>
        <v/>
      </c>
      <c r="MW84" s="510" t="str">
        <f t="shared" si="286"/>
        <v/>
      </c>
      <c r="MX84" s="517">
        <f t="shared" si="287"/>
        <v>0</v>
      </c>
      <c r="MY84" s="510" t="str">
        <f t="shared" si="288"/>
        <v/>
      </c>
      <c r="MZ84" s="522" t="str">
        <f t="shared" si="411"/>
        <v/>
      </c>
      <c r="NA84" s="510" t="str">
        <f t="shared" si="289"/>
        <v/>
      </c>
      <c r="NB84" s="517">
        <f t="shared" si="290"/>
        <v>0</v>
      </c>
      <c r="NC84" s="510" t="str">
        <f t="shared" si="291"/>
        <v/>
      </c>
      <c r="ND84" s="522" t="str">
        <f t="shared" si="412"/>
        <v/>
      </c>
      <c r="NE84" s="510" t="str">
        <f t="shared" si="292"/>
        <v/>
      </c>
      <c r="NF84" s="517">
        <f t="shared" si="293"/>
        <v>0</v>
      </c>
      <c r="NG84" s="510" t="str">
        <f t="shared" si="294"/>
        <v/>
      </c>
      <c r="NH84" s="522" t="str">
        <f t="shared" si="413"/>
        <v/>
      </c>
      <c r="NI84" s="510" t="str">
        <f t="shared" si="295"/>
        <v/>
      </c>
      <c r="NJ84" s="517">
        <f t="shared" si="296"/>
        <v>0</v>
      </c>
      <c r="NK84" s="510" t="str">
        <f t="shared" si="297"/>
        <v/>
      </c>
      <c r="NL84" s="522" t="str">
        <f t="shared" si="414"/>
        <v/>
      </c>
      <c r="NM84" s="510" t="str">
        <f t="shared" si="298"/>
        <v/>
      </c>
      <c r="NN84" s="517">
        <f t="shared" si="299"/>
        <v>0</v>
      </c>
      <c r="NO84" s="510" t="str">
        <f t="shared" si="300"/>
        <v/>
      </c>
      <c r="NP84" s="522" t="str">
        <f t="shared" si="415"/>
        <v/>
      </c>
      <c r="NQ84" s="510" t="str">
        <f t="shared" si="301"/>
        <v/>
      </c>
      <c r="NR84" s="517">
        <f t="shared" si="302"/>
        <v>0</v>
      </c>
      <c r="NS84" s="510" t="str">
        <f t="shared" si="303"/>
        <v/>
      </c>
      <c r="NT84" s="522" t="str">
        <f t="shared" si="416"/>
        <v/>
      </c>
      <c r="NU84" s="510" t="str">
        <f t="shared" si="304"/>
        <v/>
      </c>
      <c r="NV84" s="517">
        <f t="shared" si="305"/>
        <v>0</v>
      </c>
      <c r="NW84" s="510" t="str">
        <f t="shared" si="306"/>
        <v/>
      </c>
      <c r="NX84" s="522" t="str">
        <f t="shared" si="417"/>
        <v/>
      </c>
      <c r="NY84" s="510" t="str">
        <f t="shared" si="307"/>
        <v/>
      </c>
      <c r="NZ84" s="517">
        <f t="shared" si="308"/>
        <v>0</v>
      </c>
      <c r="OA84" s="510" t="str">
        <f t="shared" si="309"/>
        <v/>
      </c>
      <c r="OB84" s="522" t="str">
        <f t="shared" si="418"/>
        <v/>
      </c>
      <c r="OC84" s="510" t="str">
        <f t="shared" si="310"/>
        <v/>
      </c>
      <c r="OD84" s="517">
        <f t="shared" si="311"/>
        <v>0</v>
      </c>
      <c r="OE84" s="510" t="str">
        <f t="shared" si="312"/>
        <v/>
      </c>
      <c r="OF84" s="522" t="str">
        <f t="shared" si="419"/>
        <v/>
      </c>
      <c r="OG84" s="510" t="str">
        <f t="shared" si="313"/>
        <v/>
      </c>
      <c r="OH84" s="517">
        <f t="shared" si="314"/>
        <v>0</v>
      </c>
      <c r="OI84" s="510" t="str">
        <f t="shared" si="315"/>
        <v/>
      </c>
      <c r="OJ84" s="522" t="str">
        <f t="shared" si="420"/>
        <v/>
      </c>
      <c r="OK84" s="510" t="str">
        <f t="shared" si="316"/>
        <v/>
      </c>
      <c r="OL84" s="517">
        <f t="shared" si="317"/>
        <v>0</v>
      </c>
      <c r="OM84" s="510" t="str">
        <f t="shared" si="318"/>
        <v/>
      </c>
      <c r="ON84" s="522" t="str">
        <f t="shared" si="421"/>
        <v/>
      </c>
      <c r="OO84" s="510" t="str">
        <f t="shared" si="319"/>
        <v/>
      </c>
      <c r="OP84" s="517">
        <f t="shared" si="320"/>
        <v>0</v>
      </c>
      <c r="OQ84" s="510" t="str">
        <f t="shared" si="321"/>
        <v/>
      </c>
      <c r="OR84" s="522" t="str">
        <f t="shared" si="422"/>
        <v/>
      </c>
      <c r="OS84" s="510" t="str">
        <f t="shared" si="322"/>
        <v/>
      </c>
      <c r="OT84" s="517">
        <f t="shared" si="323"/>
        <v>0</v>
      </c>
      <c r="OU84" s="510" t="str">
        <f t="shared" si="324"/>
        <v/>
      </c>
      <c r="OV84" s="522" t="str">
        <f t="shared" si="423"/>
        <v/>
      </c>
      <c r="OW84" s="510" t="str">
        <f t="shared" si="325"/>
        <v/>
      </c>
      <c r="OX84" s="517">
        <f t="shared" si="326"/>
        <v>0</v>
      </c>
      <c r="OY84" s="510" t="str">
        <f t="shared" si="327"/>
        <v/>
      </c>
      <c r="OZ84" s="522" t="str">
        <f t="shared" si="424"/>
        <v/>
      </c>
      <c r="PA84" s="510" t="str">
        <f t="shared" si="328"/>
        <v/>
      </c>
      <c r="PB84" s="517">
        <f t="shared" si="329"/>
        <v>0</v>
      </c>
      <c r="PC84" s="510" t="str">
        <f t="shared" si="330"/>
        <v/>
      </c>
      <c r="PD84" s="522" t="str">
        <f t="shared" si="425"/>
        <v/>
      </c>
      <c r="PE84" s="510" t="str">
        <f t="shared" si="331"/>
        <v/>
      </c>
      <c r="PF84" s="517">
        <f t="shared" si="332"/>
        <v>0</v>
      </c>
      <c r="PG84" s="510" t="str">
        <f t="shared" si="333"/>
        <v/>
      </c>
      <c r="PH84" s="522" t="str">
        <f t="shared" si="426"/>
        <v/>
      </c>
      <c r="PI84" s="510" t="str">
        <f t="shared" si="334"/>
        <v/>
      </c>
      <c r="PJ84" s="517">
        <f t="shared" si="335"/>
        <v>0</v>
      </c>
      <c r="PK84" s="510" t="str">
        <f t="shared" si="336"/>
        <v/>
      </c>
      <c r="PL84" s="522" t="str">
        <f t="shared" si="427"/>
        <v/>
      </c>
      <c r="PM84" s="510" t="str">
        <f t="shared" si="337"/>
        <v/>
      </c>
      <c r="PN84" s="517">
        <f t="shared" si="338"/>
        <v>0</v>
      </c>
      <c r="PO84" s="510" t="str">
        <f t="shared" si="339"/>
        <v/>
      </c>
      <c r="PP84" s="522" t="str">
        <f t="shared" si="428"/>
        <v/>
      </c>
      <c r="PQ84" s="510" t="str">
        <f t="shared" si="340"/>
        <v/>
      </c>
      <c r="PR84" s="517">
        <f t="shared" si="341"/>
        <v>0</v>
      </c>
      <c r="PS84" s="510" t="str">
        <f t="shared" si="342"/>
        <v/>
      </c>
      <c r="PT84" s="522" t="str">
        <f t="shared" si="429"/>
        <v/>
      </c>
      <c r="PU84" s="510" t="str">
        <f t="shared" si="343"/>
        <v/>
      </c>
      <c r="PV84" s="517">
        <f t="shared" si="344"/>
        <v>0</v>
      </c>
      <c r="PW84" s="510" t="str">
        <f t="shared" si="345"/>
        <v/>
      </c>
      <c r="PX84" s="522" t="str">
        <f t="shared" si="430"/>
        <v/>
      </c>
      <c r="PY84" s="510" t="str">
        <f t="shared" si="346"/>
        <v/>
      </c>
      <c r="PZ84" s="517">
        <f t="shared" si="347"/>
        <v>0</v>
      </c>
      <c r="QA84" s="510" t="str">
        <f t="shared" si="348"/>
        <v/>
      </c>
      <c r="QB84" s="522" t="str">
        <f t="shared" si="431"/>
        <v/>
      </c>
      <c r="QC84" s="510" t="str">
        <f t="shared" si="349"/>
        <v/>
      </c>
      <c r="QD84" s="517">
        <f t="shared" si="350"/>
        <v>0</v>
      </c>
      <c r="QE84" s="510" t="str">
        <f t="shared" si="351"/>
        <v/>
      </c>
      <c r="QF84" s="522" t="str">
        <f t="shared" si="432"/>
        <v/>
      </c>
      <c r="QG84" s="510" t="str">
        <f t="shared" si="352"/>
        <v/>
      </c>
      <c r="QH84" s="517">
        <f t="shared" si="353"/>
        <v>0</v>
      </c>
    </row>
    <row r="85" spans="1:450" s="3" customFormat="1" ht="18" customHeight="1" thickTop="1" thickBot="1" x14ac:dyDescent="0.35">
      <c r="A85" s="344" t="str">
        <f t="shared" si="538"/>
        <v/>
      </c>
      <c r="B85" s="237" t="str">
        <f t="shared" si="539"/>
        <v/>
      </c>
      <c r="C85" s="307">
        <f t="shared" si="527"/>
        <v>0</v>
      </c>
      <c r="D85" s="307">
        <f t="shared" si="528"/>
        <v>0</v>
      </c>
      <c r="E85" s="287" t="str">
        <f>IF(B85="","",SUM(B$27:B$46)+SUM(B$67:B85))</f>
        <v/>
      </c>
      <c r="F85" s="498"/>
      <c r="G85" s="498"/>
      <c r="H85" s="499"/>
      <c r="I85" s="500"/>
      <c r="J85" s="501"/>
      <c r="K85" s="680"/>
      <c r="L85" s="1052" t="str">
        <f>IF('Quadro 2'!G51="","",'Quadro 2'!G51)</f>
        <v/>
      </c>
      <c r="M85" s="1053" t="str">
        <f t="shared" si="540"/>
        <v/>
      </c>
      <c r="N85" s="1054" t="str">
        <f t="shared" si="529"/>
        <v/>
      </c>
      <c r="O85" s="1055"/>
      <c r="P85" s="1056" t="str">
        <f t="shared" si="541"/>
        <v/>
      </c>
      <c r="Q85" s="1057" t="str">
        <f t="shared" si="542"/>
        <v/>
      </c>
      <c r="R85" s="1058" t="str">
        <f t="shared" si="543"/>
        <v/>
      </c>
      <c r="S85" s="505" t="str">
        <f t="shared" si="544"/>
        <v/>
      </c>
      <c r="T85" s="75" t="str">
        <f t="shared" si="530"/>
        <v/>
      </c>
      <c r="U85" s="943"/>
      <c r="V85" s="217" t="str">
        <f t="shared" si="550"/>
        <v/>
      </c>
      <c r="W85" s="217" t="str">
        <f t="shared" si="545"/>
        <v/>
      </c>
      <c r="X85" s="217" t="str">
        <f t="shared" si="546"/>
        <v/>
      </c>
      <c r="Y85" s="506" t="str">
        <f>IF(OR(N85="",N85=0),"",IF(MAX(V85,W85,X85)&gt;'Quadro 1'!$G$23,'Quadro 1'!$G$23,IF(V85&lt;'Quadro 1'!$G$12,'Quadro 1'!$G$12,MIN(Z85,AA85))))</f>
        <v/>
      </c>
      <c r="Z85" s="507">
        <f>IF(MAX(V85,W85,X85)&lt;='Quadro 1'!$G$12,'Quadro 1'!$G$12,IF(MAX(V85,W85,X85)&lt;='Quadro 1'!$G$13,'Quadro 1'!$G$13,IF(MAX(V85,W85,X85)&lt;='Quadro 1'!$G$14,'Quadro 1'!$G$14,IF(MAX(V85,W85,X85)&lt;='Quadro 1'!$G$15,'Quadro 1'!$G$15,IF(MAX(V85,W85,X85)&lt;='Quadro 1'!$G$16,'Quadro 1'!$G$16,IF(MAX(V85,W85,X85)&lt;='Quadro 1'!$G$17,'Quadro 1'!$G$17,""))))))</f>
        <v>27.3</v>
      </c>
      <c r="AA85" s="508">
        <f>IF(MAX(V85,W85,X85)&lt;='Quadro 1'!$G$18,'Quadro 1'!$G$18,IF(MAX(V85,W85,X85)&lt;='Quadro 1'!$G$19,'Quadro 1'!$G$19,IF(MAX(V85,W85,X85)&lt;='Quadro 1'!$G$20,'Quadro 1'!$G$20,IF(MAX(V85,W85,X85)&lt;='Quadro 1'!$G$21,'Quadro 1'!$G$21,IF(MAX(V85,W85,X85)&lt;='Quadro 1'!$G$22,'Quadro 1'!$G$22,IF(MAX(V85,W85,X85)&lt;='Quadro 1'!$G$23,'Quadro 1'!$G$23,'Quadro 1'!$G$23))))))</f>
        <v>105.3</v>
      </c>
      <c r="AB85" s="509" t="str">
        <f>IF(Y85="","",LOOKUP(Y85,'Quadro 1'!$G$9:$G$23,'Quadro 1'!$H$9:$H$23))</f>
        <v/>
      </c>
      <c r="AC85" s="1170" t="str">
        <f>IF(Y85="","",LOOKUP(Y85,'Quadro 1'!$G$9:$G$23,'Quadro 1'!$D$9:$D$23))</f>
        <v/>
      </c>
      <c r="AD85" s="1171" t="str">
        <f>IF(Y85="","",LOOKUP(Y85,'Quadro 1'!$G$9:$G$23,'Quadro 1'!$E$9:$E$23))</f>
        <v/>
      </c>
      <c r="AE85" s="1059" t="str">
        <f t="shared" si="531"/>
        <v/>
      </c>
      <c r="AF85" s="1061" t="str">
        <f t="shared" si="532"/>
        <v/>
      </c>
      <c r="AG85" s="1062" t="str">
        <f t="shared" si="533"/>
        <v/>
      </c>
      <c r="AH85" s="1063" t="str">
        <f t="shared" si="547"/>
        <v/>
      </c>
      <c r="AI85" s="1063" t="str">
        <f t="shared" si="551"/>
        <v/>
      </c>
      <c r="AJ85" s="1055" t="str">
        <f t="shared" si="534"/>
        <v/>
      </c>
      <c r="AK85" s="1064" t="str">
        <f t="shared" si="548"/>
        <v/>
      </c>
      <c r="AL85" s="1190" t="str">
        <f t="shared" si="549"/>
        <v/>
      </c>
      <c r="AM85" s="1191"/>
      <c r="AN85" s="1065" t="str">
        <f t="shared" si="535"/>
        <v/>
      </c>
      <c r="AO85" s="1192" t="str">
        <f t="shared" si="536"/>
        <v/>
      </c>
      <c r="AP85" s="1192"/>
      <c r="AQ85" s="1193"/>
      <c r="AR85" s="901"/>
      <c r="AS85" s="2"/>
      <c r="AT85" s="601">
        <f t="shared" si="470"/>
        <v>0</v>
      </c>
      <c r="AU85" s="243" t="str">
        <f t="shared" si="356"/>
        <v/>
      </c>
      <c r="AV85" s="92" t="str">
        <f t="shared" si="475"/>
        <v/>
      </c>
      <c r="AW85" s="92" t="str">
        <f t="shared" si="476"/>
        <v/>
      </c>
      <c r="AX85" s="92" t="str">
        <f t="shared" si="477"/>
        <v/>
      </c>
      <c r="AY85" s="532" t="str">
        <f t="shared" si="478"/>
        <v/>
      </c>
      <c r="AZ85" s="532" t="str">
        <f t="shared" si="479"/>
        <v/>
      </c>
      <c r="BA85" s="510" t="str">
        <f t="shared" si="480"/>
        <v/>
      </c>
      <c r="BB85" s="88" t="str">
        <f t="shared" si="440"/>
        <v/>
      </c>
      <c r="BC85" s="1060" t="str">
        <f t="shared" si="537"/>
        <v/>
      </c>
      <c r="BD85" s="595" t="str">
        <f t="shared" si="441"/>
        <v/>
      </c>
      <c r="BE85" s="595" t="str">
        <f t="shared" si="442"/>
        <v/>
      </c>
      <c r="BF85" s="74" t="str">
        <f t="shared" si="443"/>
        <v/>
      </c>
      <c r="BG85" s="87" t="str">
        <f t="shared" si="433"/>
        <v/>
      </c>
      <c r="BH85" s="88" t="str">
        <f t="shared" si="481"/>
        <v/>
      </c>
      <c r="BI85" s="89">
        <f t="shared" si="482"/>
        <v>0</v>
      </c>
      <c r="BJ85" s="510" t="str">
        <f t="shared" si="357"/>
        <v/>
      </c>
      <c r="BK85" s="532">
        <f t="shared" si="483"/>
        <v>0</v>
      </c>
      <c r="BL85" s="91">
        <f t="shared" si="108"/>
        <v>0</v>
      </c>
      <c r="BM85" s="91" t="str">
        <f t="shared" si="31"/>
        <v/>
      </c>
      <c r="BN85" s="91" t="str">
        <f t="shared" si="32"/>
        <v/>
      </c>
      <c r="BO85" s="91" t="str">
        <f t="shared" si="33"/>
        <v/>
      </c>
      <c r="BP85" s="91" t="str">
        <f t="shared" si="34"/>
        <v/>
      </c>
      <c r="BQ85" s="91" t="str">
        <f t="shared" si="35"/>
        <v/>
      </c>
      <c r="BR85" s="91" t="str">
        <f t="shared" si="36"/>
        <v/>
      </c>
      <c r="BS85" s="91" t="str">
        <f t="shared" si="37"/>
        <v/>
      </c>
      <c r="BT85" s="91" t="str">
        <f t="shared" si="38"/>
        <v/>
      </c>
      <c r="BU85" s="91" t="str">
        <f t="shared" si="39"/>
        <v/>
      </c>
      <c r="BV85" s="91" t="str">
        <f t="shared" si="40"/>
        <v/>
      </c>
      <c r="BW85" s="91" t="str">
        <f t="shared" si="41"/>
        <v/>
      </c>
      <c r="BX85" s="91" t="str">
        <f t="shared" si="42"/>
        <v/>
      </c>
      <c r="BY85" s="91" t="str">
        <f t="shared" si="43"/>
        <v/>
      </c>
      <c r="BZ85" s="91" t="str">
        <f t="shared" si="44"/>
        <v/>
      </c>
      <c r="CA85" s="91" t="str">
        <f t="shared" si="45"/>
        <v/>
      </c>
      <c r="CB85" s="91" t="str">
        <f t="shared" si="46"/>
        <v/>
      </c>
      <c r="CC85" s="91" t="str">
        <f t="shared" si="47"/>
        <v/>
      </c>
      <c r="CD85" s="91" t="str">
        <f t="shared" si="48"/>
        <v/>
      </c>
      <c r="CE85" s="91" t="str">
        <f t="shared" si="49"/>
        <v/>
      </c>
      <c r="CF85" s="91" t="str">
        <f t="shared" si="484"/>
        <v/>
      </c>
      <c r="CG85" s="91" t="str">
        <f t="shared" si="109"/>
        <v/>
      </c>
      <c r="CH85" s="91" t="str">
        <f t="shared" si="110"/>
        <v/>
      </c>
      <c r="CI85" s="91" t="str">
        <f t="shared" si="111"/>
        <v/>
      </c>
      <c r="CJ85" s="91" t="str">
        <f t="shared" si="112"/>
        <v/>
      </c>
      <c r="CK85" s="91" t="str">
        <f t="shared" si="113"/>
        <v/>
      </c>
      <c r="CL85" s="91" t="str">
        <f t="shared" si="114"/>
        <v/>
      </c>
      <c r="CM85" s="91" t="str">
        <f t="shared" si="115"/>
        <v/>
      </c>
      <c r="CN85" s="91" t="str">
        <f t="shared" si="116"/>
        <v/>
      </c>
      <c r="CO85" s="91" t="str">
        <f t="shared" si="117"/>
        <v/>
      </c>
      <c r="CP85" s="91" t="str">
        <f t="shared" si="118"/>
        <v/>
      </c>
      <c r="CQ85" s="91" t="str">
        <f t="shared" si="119"/>
        <v/>
      </c>
      <c r="CR85" s="91" t="str">
        <f t="shared" si="120"/>
        <v/>
      </c>
      <c r="CS85" s="91" t="str">
        <f t="shared" si="121"/>
        <v/>
      </c>
      <c r="CT85" s="91" t="str">
        <f t="shared" si="122"/>
        <v/>
      </c>
      <c r="CU85" s="91" t="str">
        <f t="shared" si="123"/>
        <v/>
      </c>
      <c r="CV85" s="91" t="str">
        <f t="shared" si="124"/>
        <v/>
      </c>
      <c r="CW85" s="91" t="str">
        <f t="shared" si="125"/>
        <v/>
      </c>
      <c r="CX85" s="91" t="str">
        <f t="shared" si="126"/>
        <v/>
      </c>
      <c r="CY85" s="91" t="str">
        <f t="shared" si="127"/>
        <v/>
      </c>
      <c r="CZ85" s="91" t="str">
        <f t="shared" si="128"/>
        <v/>
      </c>
      <c r="DA85" s="91" t="str">
        <f t="shared" si="129"/>
        <v/>
      </c>
      <c r="DB85" s="91" t="str">
        <f t="shared" si="130"/>
        <v/>
      </c>
      <c r="DC85" s="91" t="str">
        <f t="shared" si="131"/>
        <v/>
      </c>
      <c r="DD85" s="91" t="str">
        <f t="shared" si="132"/>
        <v/>
      </c>
      <c r="DE85" s="91" t="str">
        <f t="shared" si="133"/>
        <v/>
      </c>
      <c r="DF85" s="91" t="str">
        <f t="shared" si="134"/>
        <v/>
      </c>
      <c r="DG85" s="91" t="str">
        <f t="shared" si="135"/>
        <v/>
      </c>
      <c r="DH85" s="91" t="str">
        <f t="shared" si="136"/>
        <v/>
      </c>
      <c r="DI85" s="91" t="str">
        <f t="shared" si="137"/>
        <v/>
      </c>
      <c r="DJ85" s="91" t="str">
        <f t="shared" si="138"/>
        <v/>
      </c>
      <c r="DK85" s="91" t="str">
        <f t="shared" si="139"/>
        <v/>
      </c>
      <c r="DL85" s="91" t="str">
        <f t="shared" si="140"/>
        <v/>
      </c>
      <c r="DM85" s="91" t="str">
        <f t="shared" si="141"/>
        <v/>
      </c>
      <c r="DN85" s="91" t="str">
        <f t="shared" si="142"/>
        <v/>
      </c>
      <c r="DO85" s="91" t="str">
        <f t="shared" si="143"/>
        <v/>
      </c>
      <c r="DP85" s="91" t="str">
        <f t="shared" si="144"/>
        <v/>
      </c>
      <c r="DQ85" s="91" t="str">
        <f t="shared" si="145"/>
        <v/>
      </c>
      <c r="DR85" s="91" t="str">
        <f t="shared" si="146"/>
        <v/>
      </c>
      <c r="DS85" s="91" t="str">
        <f t="shared" si="147"/>
        <v/>
      </c>
      <c r="DT85" s="91" t="str">
        <f t="shared" si="148"/>
        <v/>
      </c>
      <c r="DU85" s="236" t="str">
        <f t="shared" si="471"/>
        <v/>
      </c>
      <c r="DV85" s="660" t="str">
        <f t="shared" si="472"/>
        <v>0</v>
      </c>
      <c r="DW85" s="659">
        <f t="shared" si="151"/>
        <v>0</v>
      </c>
      <c r="DX85" s="663" t="str">
        <f t="shared" si="473"/>
        <v>NA</v>
      </c>
      <c r="DY85" s="236" t="str">
        <f t="shared" si="359"/>
        <v/>
      </c>
      <c r="DZ85" s="236" t="str">
        <f t="shared" si="360"/>
        <v/>
      </c>
      <c r="EA85" s="659" t="str">
        <f t="shared" si="467"/>
        <v/>
      </c>
      <c r="EB85" s="594">
        <v>59</v>
      </c>
      <c r="EC85" s="816" t="str">
        <f t="shared" si="361"/>
        <v/>
      </c>
      <c r="ED85" s="817" t="str">
        <f t="shared" si="362"/>
        <v/>
      </c>
      <c r="EE85" s="818" t="str">
        <f t="shared" si="153"/>
        <v/>
      </c>
      <c r="EF85" s="819" t="str">
        <f t="shared" si="485"/>
        <v/>
      </c>
      <c r="EG85" s="595" t="str">
        <f t="shared" si="154"/>
        <v/>
      </c>
      <c r="EH85" s="595" t="str">
        <f t="shared" si="155"/>
        <v/>
      </c>
      <c r="EI85" s="651" t="str">
        <f t="shared" si="363"/>
        <v/>
      </c>
      <c r="EJ85" s="528" t="str">
        <f t="shared" si="156"/>
        <v/>
      </c>
      <c r="EK85" s="236" t="str">
        <f t="shared" si="364"/>
        <v/>
      </c>
      <c r="EL85" s="528" t="str">
        <f t="shared" si="157"/>
        <v/>
      </c>
      <c r="EM85" s="771" t="str">
        <f t="shared" si="444"/>
        <v/>
      </c>
      <c r="EN85" s="90" t="str">
        <f t="shared" si="445"/>
        <v/>
      </c>
      <c r="EO85" s="90" t="str">
        <f t="shared" si="446"/>
        <v/>
      </c>
      <c r="EP85" s="90" t="str">
        <f t="shared" si="447"/>
        <v/>
      </c>
      <c r="EQ85" s="90" t="str">
        <f t="shared" si="448"/>
        <v/>
      </c>
      <c r="ER85" s="90" t="str">
        <f t="shared" si="449"/>
        <v/>
      </c>
      <c r="ES85" s="90" t="str">
        <f t="shared" si="450"/>
        <v/>
      </c>
      <c r="ET85" s="90" t="str">
        <f t="shared" si="451"/>
        <v/>
      </c>
      <c r="EU85" s="90" t="str">
        <f t="shared" si="452"/>
        <v/>
      </c>
      <c r="EV85" s="90" t="str">
        <f t="shared" si="453"/>
        <v/>
      </c>
      <c r="EW85" s="90" t="str">
        <f t="shared" si="454"/>
        <v/>
      </c>
      <c r="EX85" s="90" t="str">
        <f t="shared" si="455"/>
        <v/>
      </c>
      <c r="EY85" s="90" t="str">
        <f t="shared" si="456"/>
        <v/>
      </c>
      <c r="EZ85" s="90" t="str">
        <f t="shared" si="457"/>
        <v/>
      </c>
      <c r="FA85" s="90" t="str">
        <f t="shared" si="458"/>
        <v/>
      </c>
      <c r="FB85" s="90" t="str">
        <f t="shared" si="459"/>
        <v/>
      </c>
      <c r="FC85" s="90" t="str">
        <f t="shared" si="460"/>
        <v/>
      </c>
      <c r="FD85" s="90" t="str">
        <f t="shared" si="461"/>
        <v/>
      </c>
      <c r="FE85" s="90" t="str">
        <f t="shared" si="462"/>
        <v/>
      </c>
      <c r="FF85" s="90" t="str">
        <f t="shared" si="463"/>
        <v/>
      </c>
      <c r="FG85" s="90" t="str">
        <f t="shared" si="486"/>
        <v/>
      </c>
      <c r="FH85" s="90" t="str">
        <f t="shared" si="487"/>
        <v/>
      </c>
      <c r="FI85" s="90" t="str">
        <f t="shared" si="488"/>
        <v/>
      </c>
      <c r="FJ85" s="90" t="str">
        <f t="shared" si="489"/>
        <v/>
      </c>
      <c r="FK85" s="90" t="str">
        <f t="shared" si="490"/>
        <v/>
      </c>
      <c r="FL85" s="90" t="str">
        <f t="shared" si="491"/>
        <v/>
      </c>
      <c r="FM85" s="90" t="str">
        <f t="shared" si="492"/>
        <v/>
      </c>
      <c r="FN85" s="90" t="str">
        <f t="shared" si="493"/>
        <v/>
      </c>
      <c r="FO85" s="90" t="str">
        <f t="shared" si="494"/>
        <v/>
      </c>
      <c r="FP85" s="90" t="str">
        <f t="shared" si="495"/>
        <v/>
      </c>
      <c r="FQ85" s="90" t="str">
        <f t="shared" si="496"/>
        <v/>
      </c>
      <c r="FR85" s="90" t="str">
        <f t="shared" si="497"/>
        <v/>
      </c>
      <c r="FS85" s="90" t="str">
        <f t="shared" si="498"/>
        <v/>
      </c>
      <c r="FT85" s="90" t="str">
        <f t="shared" si="499"/>
        <v/>
      </c>
      <c r="FU85" s="90" t="str">
        <f t="shared" si="500"/>
        <v/>
      </c>
      <c r="FV85" s="90" t="str">
        <f t="shared" si="501"/>
        <v/>
      </c>
      <c r="FW85" s="90" t="str">
        <f t="shared" si="502"/>
        <v/>
      </c>
      <c r="FX85" s="90" t="str">
        <f t="shared" si="503"/>
        <v/>
      </c>
      <c r="FY85" s="90" t="str">
        <f t="shared" si="504"/>
        <v/>
      </c>
      <c r="FZ85" s="90" t="str">
        <f t="shared" si="505"/>
        <v/>
      </c>
      <c r="GA85" s="90" t="str">
        <f t="shared" si="506"/>
        <v/>
      </c>
      <c r="GB85" s="90" t="str">
        <f t="shared" si="507"/>
        <v/>
      </c>
      <c r="GC85" s="90" t="str">
        <f t="shared" si="508"/>
        <v/>
      </c>
      <c r="GD85" s="90" t="str">
        <f t="shared" si="509"/>
        <v/>
      </c>
      <c r="GE85" s="90" t="str">
        <f t="shared" si="510"/>
        <v/>
      </c>
      <c r="GF85" s="90" t="str">
        <f t="shared" si="511"/>
        <v/>
      </c>
      <c r="GG85" s="90" t="str">
        <f t="shared" si="512"/>
        <v/>
      </c>
      <c r="GH85" s="90" t="str">
        <f t="shared" si="513"/>
        <v/>
      </c>
      <c r="GI85" s="90" t="str">
        <f t="shared" si="514"/>
        <v/>
      </c>
      <c r="GJ85" s="90" t="str">
        <f t="shared" si="515"/>
        <v/>
      </c>
      <c r="GK85" s="90" t="str">
        <f t="shared" si="516"/>
        <v/>
      </c>
      <c r="GL85" s="90" t="str">
        <f t="shared" si="517"/>
        <v/>
      </c>
      <c r="GM85" s="90" t="str">
        <f t="shared" si="518"/>
        <v/>
      </c>
      <c r="GN85" s="90" t="str">
        <f t="shared" si="519"/>
        <v/>
      </c>
      <c r="GO85" s="90" t="str">
        <f t="shared" si="520"/>
        <v/>
      </c>
      <c r="GP85" s="90" t="str">
        <f t="shared" si="521"/>
        <v/>
      </c>
      <c r="GQ85" s="90" t="str">
        <f t="shared" si="522"/>
        <v/>
      </c>
      <c r="GR85" s="90" t="str">
        <f t="shared" si="523"/>
        <v/>
      </c>
      <c r="GS85" s="90" t="str">
        <f t="shared" si="524"/>
        <v/>
      </c>
      <c r="GT85" s="90" t="str">
        <f t="shared" si="525"/>
        <v/>
      </c>
      <c r="GU85" s="594">
        <v>59</v>
      </c>
      <c r="GV85" s="137" t="str">
        <f t="shared" si="435"/>
        <v/>
      </c>
      <c r="GW85" s="138" t="str">
        <f t="shared" si="436"/>
        <v/>
      </c>
      <c r="GX85" s="81" t="str">
        <f t="shared" si="438"/>
        <v/>
      </c>
      <c r="GY85" s="138" t="str">
        <f t="shared" si="439"/>
        <v/>
      </c>
      <c r="GZ85" s="15">
        <f t="shared" si="369"/>
        <v>0</v>
      </c>
      <c r="HA85" s="81" t="str">
        <f t="shared" si="370"/>
        <v/>
      </c>
      <c r="HB85" s="127" t="str">
        <f t="shared" si="437"/>
        <v/>
      </c>
      <c r="HC85" s="15">
        <f t="shared" si="178"/>
        <v>0</v>
      </c>
      <c r="HD85" s="582">
        <f t="shared" si="468"/>
        <v>0</v>
      </c>
      <c r="HE85" s="580">
        <f t="shared" si="474"/>
        <v>0</v>
      </c>
      <c r="HF85" s="567">
        <f t="shared" si="469"/>
        <v>0</v>
      </c>
      <c r="HG85" s="16">
        <f t="shared" si="179"/>
        <v>0</v>
      </c>
      <c r="HH85" s="17" t="str">
        <f t="shared" si="372"/>
        <v/>
      </c>
      <c r="HI85" s="510" t="str">
        <f t="shared" si="373"/>
        <v/>
      </c>
      <c r="HJ85" s="517">
        <f t="shared" si="374"/>
        <v>0</v>
      </c>
      <c r="HK85" s="510" t="str">
        <f t="shared" si="180"/>
        <v/>
      </c>
      <c r="HL85" s="522" t="str">
        <f t="shared" si="375"/>
        <v/>
      </c>
      <c r="HM85" s="510" t="str">
        <f t="shared" si="181"/>
        <v/>
      </c>
      <c r="HN85" s="517">
        <f t="shared" si="182"/>
        <v>0</v>
      </c>
      <c r="HO85" s="510" t="str">
        <f t="shared" si="183"/>
        <v/>
      </c>
      <c r="HP85" s="522" t="str">
        <f t="shared" si="376"/>
        <v/>
      </c>
      <c r="HQ85" s="510" t="str">
        <f t="shared" si="184"/>
        <v/>
      </c>
      <c r="HR85" s="517">
        <f t="shared" si="185"/>
        <v>0</v>
      </c>
      <c r="HS85" s="510" t="str">
        <f t="shared" si="186"/>
        <v/>
      </c>
      <c r="HT85" s="522" t="str">
        <f t="shared" si="377"/>
        <v/>
      </c>
      <c r="HU85" s="510" t="str">
        <f t="shared" si="187"/>
        <v/>
      </c>
      <c r="HV85" s="517">
        <f t="shared" si="188"/>
        <v>0</v>
      </c>
      <c r="HW85" s="510" t="str">
        <f t="shared" si="189"/>
        <v/>
      </c>
      <c r="HX85" s="522" t="str">
        <f t="shared" si="378"/>
        <v/>
      </c>
      <c r="HY85" s="510" t="str">
        <f t="shared" si="190"/>
        <v/>
      </c>
      <c r="HZ85" s="517">
        <f t="shared" si="191"/>
        <v>0</v>
      </c>
      <c r="IA85" s="510" t="str">
        <f t="shared" si="192"/>
        <v/>
      </c>
      <c r="IB85" s="522" t="str">
        <f t="shared" si="379"/>
        <v/>
      </c>
      <c r="IC85" s="510" t="str">
        <f t="shared" si="193"/>
        <v/>
      </c>
      <c r="ID85" s="517">
        <f t="shared" si="194"/>
        <v>0</v>
      </c>
      <c r="IE85" s="510" t="str">
        <f t="shared" si="195"/>
        <v/>
      </c>
      <c r="IF85" s="522" t="str">
        <f t="shared" si="380"/>
        <v/>
      </c>
      <c r="IG85" s="510" t="str">
        <f t="shared" si="196"/>
        <v/>
      </c>
      <c r="IH85" s="517">
        <f t="shared" si="197"/>
        <v>0</v>
      </c>
      <c r="II85" s="510" t="str">
        <f t="shared" si="198"/>
        <v/>
      </c>
      <c r="IJ85" s="522" t="str">
        <f t="shared" si="381"/>
        <v/>
      </c>
      <c r="IK85" s="510" t="str">
        <f t="shared" si="199"/>
        <v/>
      </c>
      <c r="IL85" s="517">
        <f t="shared" si="200"/>
        <v>0</v>
      </c>
      <c r="IM85" s="510" t="str">
        <f t="shared" si="201"/>
        <v/>
      </c>
      <c r="IN85" s="522" t="str">
        <f t="shared" si="382"/>
        <v/>
      </c>
      <c r="IO85" s="510" t="str">
        <f t="shared" si="202"/>
        <v/>
      </c>
      <c r="IP85" s="517">
        <f t="shared" si="203"/>
        <v>0</v>
      </c>
      <c r="IQ85" s="510" t="str">
        <f t="shared" si="204"/>
        <v/>
      </c>
      <c r="IR85" s="522" t="str">
        <f t="shared" si="383"/>
        <v/>
      </c>
      <c r="IS85" s="510" t="str">
        <f t="shared" si="205"/>
        <v/>
      </c>
      <c r="IT85" s="517">
        <f t="shared" si="206"/>
        <v>0</v>
      </c>
      <c r="IU85" s="510" t="str">
        <f t="shared" si="207"/>
        <v/>
      </c>
      <c r="IV85" s="522" t="str">
        <f t="shared" si="384"/>
        <v/>
      </c>
      <c r="IW85" s="510" t="str">
        <f t="shared" si="208"/>
        <v/>
      </c>
      <c r="IX85" s="517">
        <f t="shared" si="209"/>
        <v>0</v>
      </c>
      <c r="IY85" s="510" t="str">
        <f t="shared" si="210"/>
        <v/>
      </c>
      <c r="IZ85" s="522" t="str">
        <f t="shared" si="385"/>
        <v/>
      </c>
      <c r="JA85" s="510" t="str">
        <f t="shared" si="211"/>
        <v/>
      </c>
      <c r="JB85" s="517">
        <f t="shared" si="212"/>
        <v>0</v>
      </c>
      <c r="JC85" s="510" t="str">
        <f t="shared" si="213"/>
        <v/>
      </c>
      <c r="JD85" s="522" t="str">
        <f t="shared" si="386"/>
        <v/>
      </c>
      <c r="JE85" s="510" t="str">
        <f t="shared" si="214"/>
        <v/>
      </c>
      <c r="JF85" s="517">
        <f t="shared" si="215"/>
        <v>0</v>
      </c>
      <c r="JG85" s="510" t="str">
        <f t="shared" si="216"/>
        <v/>
      </c>
      <c r="JH85" s="522" t="str">
        <f t="shared" si="387"/>
        <v/>
      </c>
      <c r="JI85" s="510" t="str">
        <f t="shared" si="217"/>
        <v/>
      </c>
      <c r="JJ85" s="517">
        <f t="shared" si="218"/>
        <v>0</v>
      </c>
      <c r="JK85" s="510" t="str">
        <f t="shared" si="219"/>
        <v/>
      </c>
      <c r="JL85" s="522" t="str">
        <f t="shared" si="388"/>
        <v/>
      </c>
      <c r="JM85" s="510" t="str">
        <f t="shared" si="220"/>
        <v/>
      </c>
      <c r="JN85" s="517">
        <f t="shared" si="221"/>
        <v>0</v>
      </c>
      <c r="JO85" s="510" t="str">
        <f t="shared" si="222"/>
        <v/>
      </c>
      <c r="JP85" s="522" t="str">
        <f t="shared" si="389"/>
        <v/>
      </c>
      <c r="JQ85" s="510" t="str">
        <f t="shared" si="223"/>
        <v/>
      </c>
      <c r="JR85" s="517">
        <f t="shared" si="224"/>
        <v>0</v>
      </c>
      <c r="JS85" s="510" t="str">
        <f t="shared" si="225"/>
        <v/>
      </c>
      <c r="JT85" s="522" t="str">
        <f t="shared" si="390"/>
        <v/>
      </c>
      <c r="JU85" s="510" t="str">
        <f t="shared" si="226"/>
        <v/>
      </c>
      <c r="JV85" s="517">
        <f t="shared" si="227"/>
        <v>0</v>
      </c>
      <c r="JW85" s="510" t="str">
        <f t="shared" si="228"/>
        <v/>
      </c>
      <c r="JX85" s="522" t="str">
        <f t="shared" si="391"/>
        <v/>
      </c>
      <c r="JY85" s="510" t="str">
        <f t="shared" si="229"/>
        <v/>
      </c>
      <c r="JZ85" s="517">
        <f t="shared" si="230"/>
        <v>0</v>
      </c>
      <c r="KA85" s="510" t="str">
        <f t="shared" si="231"/>
        <v/>
      </c>
      <c r="KB85" s="522" t="str">
        <f t="shared" si="392"/>
        <v/>
      </c>
      <c r="KC85" s="510" t="str">
        <f t="shared" si="232"/>
        <v/>
      </c>
      <c r="KD85" s="517">
        <f t="shared" si="233"/>
        <v>0</v>
      </c>
      <c r="KE85" s="510" t="str">
        <f t="shared" si="234"/>
        <v/>
      </c>
      <c r="KF85" s="522" t="str">
        <f t="shared" si="393"/>
        <v/>
      </c>
      <c r="KG85" s="510" t="str">
        <f t="shared" si="235"/>
        <v/>
      </c>
      <c r="KH85" s="517">
        <f t="shared" si="236"/>
        <v>0</v>
      </c>
      <c r="KI85" s="510" t="str">
        <f t="shared" si="237"/>
        <v/>
      </c>
      <c r="KJ85" s="522" t="str">
        <f t="shared" si="394"/>
        <v/>
      </c>
      <c r="KK85" s="510" t="str">
        <f t="shared" si="238"/>
        <v/>
      </c>
      <c r="KL85" s="517">
        <f t="shared" si="239"/>
        <v>0</v>
      </c>
      <c r="KM85" s="510" t="str">
        <f t="shared" si="240"/>
        <v/>
      </c>
      <c r="KN85" s="522" t="str">
        <f t="shared" si="395"/>
        <v/>
      </c>
      <c r="KO85" s="510" t="str">
        <f t="shared" si="241"/>
        <v/>
      </c>
      <c r="KP85" s="517">
        <f t="shared" si="242"/>
        <v>0</v>
      </c>
      <c r="KQ85" s="510" t="str">
        <f t="shared" si="243"/>
        <v/>
      </c>
      <c r="KR85" s="522" t="str">
        <f t="shared" si="396"/>
        <v/>
      </c>
      <c r="KS85" s="510" t="str">
        <f t="shared" si="244"/>
        <v/>
      </c>
      <c r="KT85" s="517">
        <f t="shared" si="245"/>
        <v>0</v>
      </c>
      <c r="KU85" s="510" t="str">
        <f t="shared" si="246"/>
        <v/>
      </c>
      <c r="KV85" s="522" t="str">
        <f t="shared" si="397"/>
        <v/>
      </c>
      <c r="KW85" s="510" t="str">
        <f t="shared" si="247"/>
        <v/>
      </c>
      <c r="KX85" s="517">
        <f t="shared" si="248"/>
        <v>0</v>
      </c>
      <c r="KY85" s="510" t="str">
        <f t="shared" si="249"/>
        <v/>
      </c>
      <c r="KZ85" s="522" t="str">
        <f t="shared" si="398"/>
        <v/>
      </c>
      <c r="LA85" s="510" t="str">
        <f t="shared" si="250"/>
        <v/>
      </c>
      <c r="LB85" s="517">
        <f t="shared" si="251"/>
        <v>0</v>
      </c>
      <c r="LC85" s="510" t="str">
        <f t="shared" si="252"/>
        <v/>
      </c>
      <c r="LD85" s="522" t="str">
        <f t="shared" si="399"/>
        <v/>
      </c>
      <c r="LE85" s="510" t="str">
        <f t="shared" si="253"/>
        <v/>
      </c>
      <c r="LF85" s="517">
        <f t="shared" si="254"/>
        <v>0</v>
      </c>
      <c r="LG85" s="510" t="str">
        <f t="shared" si="255"/>
        <v/>
      </c>
      <c r="LH85" s="522" t="str">
        <f t="shared" si="400"/>
        <v/>
      </c>
      <c r="LI85" s="510" t="str">
        <f t="shared" si="256"/>
        <v/>
      </c>
      <c r="LJ85" s="517">
        <f t="shared" si="257"/>
        <v>0</v>
      </c>
      <c r="LK85" s="510" t="str">
        <f t="shared" si="258"/>
        <v/>
      </c>
      <c r="LL85" s="522" t="str">
        <f t="shared" si="401"/>
        <v/>
      </c>
      <c r="LM85" s="510" t="str">
        <f t="shared" si="259"/>
        <v/>
      </c>
      <c r="LN85" s="517">
        <f t="shared" si="260"/>
        <v>0</v>
      </c>
      <c r="LO85" s="510" t="str">
        <f t="shared" si="261"/>
        <v/>
      </c>
      <c r="LP85" s="522" t="str">
        <f t="shared" si="402"/>
        <v/>
      </c>
      <c r="LQ85" s="510" t="str">
        <f t="shared" si="262"/>
        <v/>
      </c>
      <c r="LR85" s="517">
        <f t="shared" si="263"/>
        <v>0</v>
      </c>
      <c r="LS85" s="510" t="str">
        <f t="shared" si="264"/>
        <v/>
      </c>
      <c r="LT85" s="522" t="str">
        <f t="shared" si="403"/>
        <v/>
      </c>
      <c r="LU85" s="510" t="str">
        <f t="shared" si="265"/>
        <v/>
      </c>
      <c r="LV85" s="517">
        <f t="shared" si="266"/>
        <v>0</v>
      </c>
      <c r="LW85" s="510" t="str">
        <f t="shared" si="267"/>
        <v/>
      </c>
      <c r="LX85" s="522" t="str">
        <f t="shared" si="404"/>
        <v/>
      </c>
      <c r="LY85" s="510" t="str">
        <f t="shared" si="268"/>
        <v/>
      </c>
      <c r="LZ85" s="517">
        <f t="shared" si="269"/>
        <v>0</v>
      </c>
      <c r="MA85" s="510" t="str">
        <f t="shared" si="270"/>
        <v/>
      </c>
      <c r="MB85" s="522" t="str">
        <f t="shared" si="405"/>
        <v/>
      </c>
      <c r="MC85" s="510" t="str">
        <f t="shared" si="271"/>
        <v/>
      </c>
      <c r="MD85" s="517">
        <f t="shared" si="272"/>
        <v>0</v>
      </c>
      <c r="ME85" s="510" t="str">
        <f t="shared" si="273"/>
        <v/>
      </c>
      <c r="MF85" s="522" t="str">
        <f t="shared" si="406"/>
        <v/>
      </c>
      <c r="MG85" s="510" t="str">
        <f t="shared" si="274"/>
        <v/>
      </c>
      <c r="MH85" s="517">
        <f t="shared" si="275"/>
        <v>0</v>
      </c>
      <c r="MI85" s="510" t="str">
        <f t="shared" si="276"/>
        <v/>
      </c>
      <c r="MJ85" s="522" t="str">
        <f t="shared" si="407"/>
        <v/>
      </c>
      <c r="MK85" s="510" t="str">
        <f t="shared" si="277"/>
        <v/>
      </c>
      <c r="ML85" s="517">
        <f t="shared" si="278"/>
        <v>0</v>
      </c>
      <c r="MM85" s="510" t="str">
        <f t="shared" si="279"/>
        <v/>
      </c>
      <c r="MN85" s="522" t="str">
        <f t="shared" si="408"/>
        <v/>
      </c>
      <c r="MO85" s="510" t="str">
        <f t="shared" si="280"/>
        <v/>
      </c>
      <c r="MP85" s="517">
        <f t="shared" si="281"/>
        <v>0</v>
      </c>
      <c r="MQ85" s="510" t="str">
        <f t="shared" si="282"/>
        <v/>
      </c>
      <c r="MR85" s="522" t="str">
        <f t="shared" si="409"/>
        <v/>
      </c>
      <c r="MS85" s="510" t="str">
        <f t="shared" si="283"/>
        <v/>
      </c>
      <c r="MT85" s="517">
        <f t="shared" si="284"/>
        <v>0</v>
      </c>
      <c r="MU85" s="510" t="str">
        <f t="shared" si="285"/>
        <v/>
      </c>
      <c r="MV85" s="522" t="str">
        <f t="shared" si="410"/>
        <v/>
      </c>
      <c r="MW85" s="510" t="str">
        <f t="shared" si="286"/>
        <v/>
      </c>
      <c r="MX85" s="517">
        <f t="shared" si="287"/>
        <v>0</v>
      </c>
      <c r="MY85" s="510" t="str">
        <f t="shared" si="288"/>
        <v/>
      </c>
      <c r="MZ85" s="522" t="str">
        <f t="shared" si="411"/>
        <v/>
      </c>
      <c r="NA85" s="510" t="str">
        <f t="shared" si="289"/>
        <v/>
      </c>
      <c r="NB85" s="517">
        <f t="shared" si="290"/>
        <v>0</v>
      </c>
      <c r="NC85" s="510" t="str">
        <f t="shared" si="291"/>
        <v/>
      </c>
      <c r="ND85" s="522" t="str">
        <f t="shared" si="412"/>
        <v/>
      </c>
      <c r="NE85" s="510" t="str">
        <f t="shared" si="292"/>
        <v/>
      </c>
      <c r="NF85" s="517">
        <f t="shared" si="293"/>
        <v>0</v>
      </c>
      <c r="NG85" s="510" t="str">
        <f t="shared" si="294"/>
        <v/>
      </c>
      <c r="NH85" s="522" t="str">
        <f t="shared" si="413"/>
        <v/>
      </c>
      <c r="NI85" s="510" t="str">
        <f t="shared" si="295"/>
        <v/>
      </c>
      <c r="NJ85" s="517">
        <f t="shared" si="296"/>
        <v>0</v>
      </c>
      <c r="NK85" s="510" t="str">
        <f t="shared" si="297"/>
        <v/>
      </c>
      <c r="NL85" s="522" t="str">
        <f t="shared" si="414"/>
        <v/>
      </c>
      <c r="NM85" s="510" t="str">
        <f t="shared" si="298"/>
        <v/>
      </c>
      <c r="NN85" s="517">
        <f t="shared" si="299"/>
        <v>0</v>
      </c>
      <c r="NO85" s="510" t="str">
        <f t="shared" si="300"/>
        <v/>
      </c>
      <c r="NP85" s="522" t="str">
        <f t="shared" si="415"/>
        <v/>
      </c>
      <c r="NQ85" s="510" t="str">
        <f t="shared" si="301"/>
        <v/>
      </c>
      <c r="NR85" s="517">
        <f t="shared" si="302"/>
        <v>0</v>
      </c>
      <c r="NS85" s="510" t="str">
        <f t="shared" si="303"/>
        <v/>
      </c>
      <c r="NT85" s="522" t="str">
        <f t="shared" si="416"/>
        <v/>
      </c>
      <c r="NU85" s="510" t="str">
        <f t="shared" si="304"/>
        <v/>
      </c>
      <c r="NV85" s="517">
        <f t="shared" si="305"/>
        <v>0</v>
      </c>
      <c r="NW85" s="510" t="str">
        <f t="shared" si="306"/>
        <v/>
      </c>
      <c r="NX85" s="522" t="str">
        <f t="shared" si="417"/>
        <v/>
      </c>
      <c r="NY85" s="510" t="str">
        <f t="shared" si="307"/>
        <v/>
      </c>
      <c r="NZ85" s="517">
        <f t="shared" si="308"/>
        <v>0</v>
      </c>
      <c r="OA85" s="510" t="str">
        <f t="shared" si="309"/>
        <v/>
      </c>
      <c r="OB85" s="522" t="str">
        <f t="shared" si="418"/>
        <v/>
      </c>
      <c r="OC85" s="510" t="str">
        <f t="shared" si="310"/>
        <v/>
      </c>
      <c r="OD85" s="517">
        <f t="shared" si="311"/>
        <v>0</v>
      </c>
      <c r="OE85" s="510" t="str">
        <f t="shared" si="312"/>
        <v/>
      </c>
      <c r="OF85" s="522" t="str">
        <f t="shared" si="419"/>
        <v/>
      </c>
      <c r="OG85" s="510" t="str">
        <f t="shared" si="313"/>
        <v/>
      </c>
      <c r="OH85" s="517">
        <f t="shared" si="314"/>
        <v>0</v>
      </c>
      <c r="OI85" s="510" t="str">
        <f t="shared" si="315"/>
        <v/>
      </c>
      <c r="OJ85" s="522" t="str">
        <f t="shared" si="420"/>
        <v/>
      </c>
      <c r="OK85" s="510" t="str">
        <f t="shared" si="316"/>
        <v/>
      </c>
      <c r="OL85" s="517">
        <f t="shared" si="317"/>
        <v>0</v>
      </c>
      <c r="OM85" s="510" t="str">
        <f t="shared" si="318"/>
        <v/>
      </c>
      <c r="ON85" s="522" t="str">
        <f t="shared" si="421"/>
        <v/>
      </c>
      <c r="OO85" s="510" t="str">
        <f t="shared" si="319"/>
        <v/>
      </c>
      <c r="OP85" s="517">
        <f t="shared" si="320"/>
        <v>0</v>
      </c>
      <c r="OQ85" s="510" t="str">
        <f t="shared" si="321"/>
        <v/>
      </c>
      <c r="OR85" s="522" t="str">
        <f t="shared" si="422"/>
        <v/>
      </c>
      <c r="OS85" s="510" t="str">
        <f t="shared" si="322"/>
        <v/>
      </c>
      <c r="OT85" s="517">
        <f t="shared" si="323"/>
        <v>0</v>
      </c>
      <c r="OU85" s="510" t="str">
        <f t="shared" si="324"/>
        <v/>
      </c>
      <c r="OV85" s="522" t="str">
        <f t="shared" si="423"/>
        <v/>
      </c>
      <c r="OW85" s="510" t="str">
        <f t="shared" si="325"/>
        <v/>
      </c>
      <c r="OX85" s="517">
        <f t="shared" si="326"/>
        <v>0</v>
      </c>
      <c r="OY85" s="510" t="str">
        <f t="shared" si="327"/>
        <v/>
      </c>
      <c r="OZ85" s="522" t="str">
        <f t="shared" si="424"/>
        <v/>
      </c>
      <c r="PA85" s="510" t="str">
        <f t="shared" si="328"/>
        <v/>
      </c>
      <c r="PB85" s="517">
        <f t="shared" si="329"/>
        <v>0</v>
      </c>
      <c r="PC85" s="510" t="str">
        <f t="shared" si="330"/>
        <v/>
      </c>
      <c r="PD85" s="522" t="str">
        <f t="shared" si="425"/>
        <v/>
      </c>
      <c r="PE85" s="510" t="str">
        <f t="shared" si="331"/>
        <v/>
      </c>
      <c r="PF85" s="517">
        <f t="shared" si="332"/>
        <v>0</v>
      </c>
      <c r="PG85" s="510" t="str">
        <f t="shared" si="333"/>
        <v/>
      </c>
      <c r="PH85" s="522" t="str">
        <f t="shared" si="426"/>
        <v/>
      </c>
      <c r="PI85" s="510" t="str">
        <f t="shared" si="334"/>
        <v/>
      </c>
      <c r="PJ85" s="517">
        <f t="shared" si="335"/>
        <v>0</v>
      </c>
      <c r="PK85" s="510" t="str">
        <f t="shared" si="336"/>
        <v/>
      </c>
      <c r="PL85" s="522" t="str">
        <f t="shared" si="427"/>
        <v/>
      </c>
      <c r="PM85" s="510" t="str">
        <f t="shared" si="337"/>
        <v/>
      </c>
      <c r="PN85" s="517">
        <f t="shared" si="338"/>
        <v>0</v>
      </c>
      <c r="PO85" s="510" t="str">
        <f t="shared" si="339"/>
        <v/>
      </c>
      <c r="PP85" s="522" t="str">
        <f t="shared" si="428"/>
        <v/>
      </c>
      <c r="PQ85" s="510" t="str">
        <f t="shared" si="340"/>
        <v/>
      </c>
      <c r="PR85" s="517">
        <f t="shared" si="341"/>
        <v>0</v>
      </c>
      <c r="PS85" s="510" t="str">
        <f t="shared" si="342"/>
        <v/>
      </c>
      <c r="PT85" s="522" t="str">
        <f t="shared" si="429"/>
        <v/>
      </c>
      <c r="PU85" s="510" t="str">
        <f t="shared" si="343"/>
        <v/>
      </c>
      <c r="PV85" s="517">
        <f t="shared" si="344"/>
        <v>0</v>
      </c>
      <c r="PW85" s="510" t="str">
        <f t="shared" si="345"/>
        <v/>
      </c>
      <c r="PX85" s="522" t="str">
        <f t="shared" si="430"/>
        <v/>
      </c>
      <c r="PY85" s="510" t="str">
        <f t="shared" si="346"/>
        <v/>
      </c>
      <c r="PZ85" s="517">
        <f t="shared" si="347"/>
        <v>0</v>
      </c>
      <c r="QA85" s="510" t="str">
        <f t="shared" si="348"/>
        <v/>
      </c>
      <c r="QB85" s="522" t="str">
        <f t="shared" si="431"/>
        <v/>
      </c>
      <c r="QC85" s="510" t="str">
        <f t="shared" si="349"/>
        <v/>
      </c>
      <c r="QD85" s="517">
        <f t="shared" si="350"/>
        <v>0</v>
      </c>
      <c r="QE85" s="510" t="str">
        <f t="shared" si="351"/>
        <v/>
      </c>
      <c r="QF85" s="522" t="str">
        <f t="shared" si="432"/>
        <v/>
      </c>
      <c r="QG85" s="510" t="str">
        <f t="shared" si="352"/>
        <v/>
      </c>
      <c r="QH85" s="517">
        <f t="shared" si="353"/>
        <v>0</v>
      </c>
    </row>
    <row r="86" spans="1:450" s="3" customFormat="1" ht="18" customHeight="1" thickTop="1" thickBot="1" x14ac:dyDescent="0.35">
      <c r="A86" s="344" t="str">
        <f t="shared" si="538"/>
        <v/>
      </c>
      <c r="B86" s="237" t="str">
        <f t="shared" si="539"/>
        <v/>
      </c>
      <c r="C86" s="307">
        <f t="shared" si="527"/>
        <v>0</v>
      </c>
      <c r="D86" s="307">
        <f t="shared" si="528"/>
        <v>0</v>
      </c>
      <c r="E86" s="287" t="str">
        <f>IF(B86="","",SUM(B$27:B$46)+SUM(B$67:B86))</f>
        <v/>
      </c>
      <c r="F86" s="498"/>
      <c r="G86" s="498"/>
      <c r="H86" s="499"/>
      <c r="I86" s="500"/>
      <c r="J86" s="501"/>
      <c r="K86" s="680"/>
      <c r="L86" s="1052" t="str">
        <f>IF('Quadro 2'!G52="","",'Quadro 2'!G52)</f>
        <v/>
      </c>
      <c r="M86" s="1053" t="str">
        <f t="shared" si="540"/>
        <v/>
      </c>
      <c r="N86" s="1054" t="str">
        <f t="shared" si="529"/>
        <v/>
      </c>
      <c r="O86" s="1055"/>
      <c r="P86" s="1056" t="str">
        <f t="shared" si="541"/>
        <v/>
      </c>
      <c r="Q86" s="1057" t="str">
        <f t="shared" si="542"/>
        <v/>
      </c>
      <c r="R86" s="1058" t="str">
        <f t="shared" si="543"/>
        <v/>
      </c>
      <c r="S86" s="505" t="str">
        <f t="shared" si="544"/>
        <v/>
      </c>
      <c r="T86" s="75" t="str">
        <f t="shared" si="530"/>
        <v/>
      </c>
      <c r="U86" s="943"/>
      <c r="V86" s="217" t="str">
        <f t="shared" si="550"/>
        <v/>
      </c>
      <c r="W86" s="217" t="str">
        <f t="shared" si="545"/>
        <v/>
      </c>
      <c r="X86" s="217" t="str">
        <f t="shared" si="546"/>
        <v/>
      </c>
      <c r="Y86" s="506" t="str">
        <f>IF(OR(N86="",N86=0),"",IF(MAX(V86,W86,X86)&gt;'Quadro 1'!$G$23,'Quadro 1'!$G$23,IF(V86&lt;'Quadro 1'!$G$12,'Quadro 1'!$G$12,MIN(Z86,AA86))))</f>
        <v/>
      </c>
      <c r="Z86" s="507">
        <f>IF(MAX(V86,W86,X86)&lt;='Quadro 1'!$G$12,'Quadro 1'!$G$12,IF(MAX(V86,W86,X86)&lt;='Quadro 1'!$G$13,'Quadro 1'!$G$13,IF(MAX(V86,W86,X86)&lt;='Quadro 1'!$G$14,'Quadro 1'!$G$14,IF(MAX(V86,W86,X86)&lt;='Quadro 1'!$G$15,'Quadro 1'!$G$15,IF(MAX(V86,W86,X86)&lt;='Quadro 1'!$G$16,'Quadro 1'!$G$16,IF(MAX(V86,W86,X86)&lt;='Quadro 1'!$G$17,'Quadro 1'!$G$17,""))))))</f>
        <v>27.3</v>
      </c>
      <c r="AA86" s="508">
        <f>IF(MAX(V86,W86,X86)&lt;='Quadro 1'!$G$18,'Quadro 1'!$G$18,IF(MAX(V86,W86,X86)&lt;='Quadro 1'!$G$19,'Quadro 1'!$G$19,IF(MAX(V86,W86,X86)&lt;='Quadro 1'!$G$20,'Quadro 1'!$G$20,IF(MAX(V86,W86,X86)&lt;='Quadro 1'!$G$21,'Quadro 1'!$G$21,IF(MAX(V86,W86,X86)&lt;='Quadro 1'!$G$22,'Quadro 1'!$G$22,IF(MAX(V86,W86,X86)&lt;='Quadro 1'!$G$23,'Quadro 1'!$G$23,'Quadro 1'!$G$23))))))</f>
        <v>105.3</v>
      </c>
      <c r="AB86" s="509" t="str">
        <f>IF(Y86="","",LOOKUP(Y86,'Quadro 1'!$G$9:$G$23,'Quadro 1'!$H$9:$H$23))</f>
        <v/>
      </c>
      <c r="AC86" s="1170" t="str">
        <f>IF(Y86="","",LOOKUP(Y86,'Quadro 1'!$G$9:$G$23,'Quadro 1'!$D$9:$D$23))</f>
        <v/>
      </c>
      <c r="AD86" s="1171" t="str">
        <f>IF(Y86="","",LOOKUP(Y86,'Quadro 1'!$G$9:$G$23,'Quadro 1'!$E$9:$E$23))</f>
        <v/>
      </c>
      <c r="AE86" s="1059" t="str">
        <f t="shared" si="531"/>
        <v/>
      </c>
      <c r="AF86" s="1061" t="str">
        <f t="shared" si="532"/>
        <v/>
      </c>
      <c r="AG86" s="1062" t="str">
        <f t="shared" si="533"/>
        <v/>
      </c>
      <c r="AH86" s="1063" t="str">
        <f t="shared" si="547"/>
        <v/>
      </c>
      <c r="AI86" s="1063" t="str">
        <f t="shared" si="551"/>
        <v/>
      </c>
      <c r="AJ86" s="1055" t="str">
        <f t="shared" si="534"/>
        <v/>
      </c>
      <c r="AK86" s="1064" t="str">
        <f t="shared" si="548"/>
        <v/>
      </c>
      <c r="AL86" s="1190" t="str">
        <f t="shared" si="549"/>
        <v/>
      </c>
      <c r="AM86" s="1191"/>
      <c r="AN86" s="1065" t="str">
        <f t="shared" si="535"/>
        <v/>
      </c>
      <c r="AO86" s="1192" t="str">
        <f t="shared" si="536"/>
        <v/>
      </c>
      <c r="AP86" s="1192"/>
      <c r="AQ86" s="1193"/>
      <c r="AR86" s="901"/>
      <c r="AS86" s="2"/>
      <c r="AT86" s="601">
        <f t="shared" si="470"/>
        <v>0</v>
      </c>
      <c r="AU86" s="243" t="str">
        <f t="shared" si="356"/>
        <v/>
      </c>
      <c r="AV86" s="92" t="str">
        <f t="shared" si="475"/>
        <v/>
      </c>
      <c r="AW86" s="92" t="str">
        <f t="shared" si="476"/>
        <v/>
      </c>
      <c r="AX86" s="92" t="str">
        <f t="shared" si="477"/>
        <v/>
      </c>
      <c r="AY86" s="532" t="str">
        <f t="shared" si="478"/>
        <v/>
      </c>
      <c r="AZ86" s="532" t="str">
        <f t="shared" si="479"/>
        <v/>
      </c>
      <c r="BA86" s="510" t="str">
        <f t="shared" si="480"/>
        <v/>
      </c>
      <c r="BB86" s="88" t="str">
        <f t="shared" si="440"/>
        <v/>
      </c>
      <c r="BC86" s="1060" t="str">
        <f t="shared" si="537"/>
        <v/>
      </c>
      <c r="BD86" s="595" t="str">
        <f t="shared" si="441"/>
        <v/>
      </c>
      <c r="BE86" s="595" t="str">
        <f t="shared" si="442"/>
        <v/>
      </c>
      <c r="BF86" s="74" t="str">
        <f t="shared" si="443"/>
        <v/>
      </c>
      <c r="BG86" s="87" t="str">
        <f t="shared" si="433"/>
        <v/>
      </c>
      <c r="BH86" s="88" t="str">
        <f t="shared" si="481"/>
        <v/>
      </c>
      <c r="BI86" s="89">
        <f t="shared" si="482"/>
        <v>0</v>
      </c>
      <c r="BJ86" s="510" t="str">
        <f t="shared" si="357"/>
        <v/>
      </c>
      <c r="BK86" s="532">
        <f t="shared" si="483"/>
        <v>0</v>
      </c>
      <c r="BL86" s="91">
        <f>MIN(BM86:DT86)</f>
        <v>0</v>
      </c>
      <c r="BM86" s="91" t="str">
        <f t="shared" si="31"/>
        <v/>
      </c>
      <c r="BN86" s="91" t="str">
        <f t="shared" si="32"/>
        <v/>
      </c>
      <c r="BO86" s="91" t="str">
        <f t="shared" si="33"/>
        <v/>
      </c>
      <c r="BP86" s="91" t="str">
        <f t="shared" si="34"/>
        <v/>
      </c>
      <c r="BQ86" s="91" t="str">
        <f t="shared" si="35"/>
        <v/>
      </c>
      <c r="BR86" s="91" t="str">
        <f t="shared" si="36"/>
        <v/>
      </c>
      <c r="BS86" s="91" t="str">
        <f t="shared" si="37"/>
        <v/>
      </c>
      <c r="BT86" s="91" t="str">
        <f t="shared" si="38"/>
        <v/>
      </c>
      <c r="BU86" s="91" t="str">
        <f t="shared" si="39"/>
        <v/>
      </c>
      <c r="BV86" s="91" t="str">
        <f t="shared" si="40"/>
        <v/>
      </c>
      <c r="BW86" s="91" t="str">
        <f t="shared" si="41"/>
        <v/>
      </c>
      <c r="BX86" s="91" t="str">
        <f t="shared" si="42"/>
        <v/>
      </c>
      <c r="BY86" s="91" t="str">
        <f t="shared" si="43"/>
        <v/>
      </c>
      <c r="BZ86" s="91" t="str">
        <f t="shared" si="44"/>
        <v/>
      </c>
      <c r="CA86" s="91" t="str">
        <f t="shared" si="45"/>
        <v/>
      </c>
      <c r="CB86" s="91" t="str">
        <f t="shared" si="46"/>
        <v/>
      </c>
      <c r="CC86" s="91" t="str">
        <f t="shared" si="47"/>
        <v/>
      </c>
      <c r="CD86" s="91" t="str">
        <f t="shared" si="48"/>
        <v/>
      </c>
      <c r="CE86" s="91" t="str">
        <f t="shared" si="49"/>
        <v/>
      </c>
      <c r="CF86" s="91" t="str">
        <f t="shared" si="484"/>
        <v/>
      </c>
      <c r="CG86" s="91" t="str">
        <f t="shared" si="109"/>
        <v/>
      </c>
      <c r="CH86" s="91" t="str">
        <f t="shared" si="110"/>
        <v/>
      </c>
      <c r="CI86" s="91" t="str">
        <f t="shared" si="111"/>
        <v/>
      </c>
      <c r="CJ86" s="91" t="str">
        <f t="shared" si="112"/>
        <v/>
      </c>
      <c r="CK86" s="91" t="str">
        <f t="shared" si="113"/>
        <v/>
      </c>
      <c r="CL86" s="91" t="str">
        <f t="shared" si="114"/>
        <v/>
      </c>
      <c r="CM86" s="91" t="str">
        <f t="shared" si="115"/>
        <v/>
      </c>
      <c r="CN86" s="91" t="str">
        <f t="shared" si="116"/>
        <v/>
      </c>
      <c r="CO86" s="91" t="str">
        <f t="shared" si="117"/>
        <v/>
      </c>
      <c r="CP86" s="91" t="str">
        <f t="shared" si="118"/>
        <v/>
      </c>
      <c r="CQ86" s="91" t="str">
        <f t="shared" si="119"/>
        <v/>
      </c>
      <c r="CR86" s="91" t="str">
        <f t="shared" si="120"/>
        <v/>
      </c>
      <c r="CS86" s="91" t="str">
        <f t="shared" si="121"/>
        <v/>
      </c>
      <c r="CT86" s="91" t="str">
        <f t="shared" si="122"/>
        <v/>
      </c>
      <c r="CU86" s="91" t="str">
        <f t="shared" si="123"/>
        <v/>
      </c>
      <c r="CV86" s="91" t="str">
        <f t="shared" si="124"/>
        <v/>
      </c>
      <c r="CW86" s="91" t="str">
        <f t="shared" si="125"/>
        <v/>
      </c>
      <c r="CX86" s="91" t="str">
        <f t="shared" si="126"/>
        <v/>
      </c>
      <c r="CY86" s="91" t="str">
        <f t="shared" si="127"/>
        <v/>
      </c>
      <c r="CZ86" s="91" t="str">
        <f t="shared" si="128"/>
        <v/>
      </c>
      <c r="DA86" s="91" t="str">
        <f t="shared" si="129"/>
        <v/>
      </c>
      <c r="DB86" s="91" t="str">
        <f t="shared" si="130"/>
        <v/>
      </c>
      <c r="DC86" s="91" t="str">
        <f t="shared" si="131"/>
        <v/>
      </c>
      <c r="DD86" s="91" t="str">
        <f t="shared" si="132"/>
        <v/>
      </c>
      <c r="DE86" s="91" t="str">
        <f t="shared" si="133"/>
        <v/>
      </c>
      <c r="DF86" s="91" t="str">
        <f t="shared" si="134"/>
        <v/>
      </c>
      <c r="DG86" s="91" t="str">
        <f t="shared" si="135"/>
        <v/>
      </c>
      <c r="DH86" s="91" t="str">
        <f t="shared" si="136"/>
        <v/>
      </c>
      <c r="DI86" s="91" t="str">
        <f t="shared" si="137"/>
        <v/>
      </c>
      <c r="DJ86" s="91" t="str">
        <f t="shared" si="138"/>
        <v/>
      </c>
      <c r="DK86" s="91" t="str">
        <f t="shared" si="139"/>
        <v/>
      </c>
      <c r="DL86" s="91" t="str">
        <f t="shared" si="140"/>
        <v/>
      </c>
      <c r="DM86" s="91" t="str">
        <f t="shared" si="141"/>
        <v/>
      </c>
      <c r="DN86" s="91" t="str">
        <f t="shared" si="142"/>
        <v/>
      </c>
      <c r="DO86" s="91" t="str">
        <f t="shared" si="143"/>
        <v/>
      </c>
      <c r="DP86" s="91" t="str">
        <f t="shared" si="144"/>
        <v/>
      </c>
      <c r="DQ86" s="91" t="str">
        <f t="shared" si="145"/>
        <v/>
      </c>
      <c r="DR86" s="91" t="str">
        <f t="shared" si="146"/>
        <v/>
      </c>
      <c r="DS86" s="91" t="str">
        <f t="shared" si="147"/>
        <v/>
      </c>
      <c r="DT86" s="91" t="str">
        <f t="shared" si="148"/>
        <v/>
      </c>
      <c r="DU86" s="236" t="str">
        <f t="shared" si="471"/>
        <v/>
      </c>
      <c r="DV86" s="660" t="str">
        <f t="shared" si="472"/>
        <v>0</v>
      </c>
      <c r="DW86" s="659">
        <f t="shared" si="151"/>
        <v>0</v>
      </c>
      <c r="DX86" s="663" t="str">
        <f t="shared" si="473"/>
        <v>NA</v>
      </c>
      <c r="DY86" s="236" t="str">
        <f t="shared" si="359"/>
        <v/>
      </c>
      <c r="DZ86" s="236" t="str">
        <f t="shared" si="360"/>
        <v/>
      </c>
      <c r="EA86" s="659" t="str">
        <f t="shared" si="467"/>
        <v/>
      </c>
      <c r="EB86" s="594">
        <v>60</v>
      </c>
      <c r="EC86" s="816" t="str">
        <f t="shared" si="361"/>
        <v/>
      </c>
      <c r="ED86" s="817" t="str">
        <f t="shared" si="362"/>
        <v/>
      </c>
      <c r="EE86" s="818" t="str">
        <f t="shared" si="153"/>
        <v/>
      </c>
      <c r="EF86" s="819" t="str">
        <f t="shared" si="485"/>
        <v/>
      </c>
      <c r="EG86" s="595" t="str">
        <f t="shared" si="154"/>
        <v/>
      </c>
      <c r="EH86" s="595" t="str">
        <f t="shared" si="155"/>
        <v/>
      </c>
      <c r="EI86" s="651" t="str">
        <f t="shared" si="363"/>
        <v/>
      </c>
      <c r="EJ86" s="528" t="str">
        <f t="shared" si="156"/>
        <v/>
      </c>
      <c r="EK86" s="236" t="str">
        <f t="shared" si="364"/>
        <v/>
      </c>
      <c r="EL86" s="528" t="str">
        <f t="shared" si="157"/>
        <v/>
      </c>
      <c r="EM86" s="771" t="str">
        <f t="shared" si="444"/>
        <v/>
      </c>
      <c r="EN86" s="90" t="str">
        <f t="shared" si="445"/>
        <v/>
      </c>
      <c r="EO86" s="90" t="str">
        <f t="shared" si="446"/>
        <v/>
      </c>
      <c r="EP86" s="90" t="str">
        <f t="shared" si="447"/>
        <v/>
      </c>
      <c r="EQ86" s="90" t="str">
        <f t="shared" si="448"/>
        <v/>
      </c>
      <c r="ER86" s="90" t="str">
        <f t="shared" si="449"/>
        <v/>
      </c>
      <c r="ES86" s="90" t="str">
        <f t="shared" si="450"/>
        <v/>
      </c>
      <c r="ET86" s="90" t="str">
        <f t="shared" si="451"/>
        <v/>
      </c>
      <c r="EU86" s="90" t="str">
        <f t="shared" si="452"/>
        <v/>
      </c>
      <c r="EV86" s="90" t="str">
        <f t="shared" si="453"/>
        <v/>
      </c>
      <c r="EW86" s="90" t="str">
        <f t="shared" si="454"/>
        <v/>
      </c>
      <c r="EX86" s="90" t="str">
        <f t="shared" si="455"/>
        <v/>
      </c>
      <c r="EY86" s="90" t="str">
        <f t="shared" si="456"/>
        <v/>
      </c>
      <c r="EZ86" s="90" t="str">
        <f t="shared" si="457"/>
        <v/>
      </c>
      <c r="FA86" s="90" t="str">
        <f t="shared" si="458"/>
        <v/>
      </c>
      <c r="FB86" s="90" t="str">
        <f t="shared" si="459"/>
        <v/>
      </c>
      <c r="FC86" s="90" t="str">
        <f t="shared" si="460"/>
        <v/>
      </c>
      <c r="FD86" s="90" t="str">
        <f t="shared" si="461"/>
        <v/>
      </c>
      <c r="FE86" s="90" t="str">
        <f t="shared" si="462"/>
        <v/>
      </c>
      <c r="FF86" s="90" t="str">
        <f t="shared" si="463"/>
        <v/>
      </c>
      <c r="FG86" s="90" t="str">
        <f t="shared" si="486"/>
        <v/>
      </c>
      <c r="FH86" s="90" t="str">
        <f t="shared" si="487"/>
        <v/>
      </c>
      <c r="FI86" s="90" t="str">
        <f t="shared" si="488"/>
        <v/>
      </c>
      <c r="FJ86" s="90" t="str">
        <f t="shared" si="489"/>
        <v/>
      </c>
      <c r="FK86" s="90" t="str">
        <f t="shared" si="490"/>
        <v/>
      </c>
      <c r="FL86" s="90" t="str">
        <f t="shared" si="491"/>
        <v/>
      </c>
      <c r="FM86" s="90" t="str">
        <f t="shared" si="492"/>
        <v/>
      </c>
      <c r="FN86" s="90" t="str">
        <f t="shared" si="493"/>
        <v/>
      </c>
      <c r="FO86" s="90" t="str">
        <f t="shared" si="494"/>
        <v/>
      </c>
      <c r="FP86" s="90" t="str">
        <f t="shared" si="495"/>
        <v/>
      </c>
      <c r="FQ86" s="90" t="str">
        <f t="shared" si="496"/>
        <v/>
      </c>
      <c r="FR86" s="90" t="str">
        <f t="shared" si="497"/>
        <v/>
      </c>
      <c r="FS86" s="90" t="str">
        <f t="shared" si="498"/>
        <v/>
      </c>
      <c r="FT86" s="90" t="str">
        <f t="shared" si="499"/>
        <v/>
      </c>
      <c r="FU86" s="90" t="str">
        <f t="shared" si="500"/>
        <v/>
      </c>
      <c r="FV86" s="90" t="str">
        <f t="shared" si="501"/>
        <v/>
      </c>
      <c r="FW86" s="90" t="str">
        <f t="shared" si="502"/>
        <v/>
      </c>
      <c r="FX86" s="90" t="str">
        <f t="shared" si="503"/>
        <v/>
      </c>
      <c r="FY86" s="90" t="str">
        <f t="shared" si="504"/>
        <v/>
      </c>
      <c r="FZ86" s="90" t="str">
        <f t="shared" si="505"/>
        <v/>
      </c>
      <c r="GA86" s="90" t="str">
        <f t="shared" si="506"/>
        <v/>
      </c>
      <c r="GB86" s="90" t="str">
        <f t="shared" si="507"/>
        <v/>
      </c>
      <c r="GC86" s="90" t="str">
        <f t="shared" si="508"/>
        <v/>
      </c>
      <c r="GD86" s="90" t="str">
        <f t="shared" si="509"/>
        <v/>
      </c>
      <c r="GE86" s="90" t="str">
        <f t="shared" si="510"/>
        <v/>
      </c>
      <c r="GF86" s="90" t="str">
        <f t="shared" si="511"/>
        <v/>
      </c>
      <c r="GG86" s="90" t="str">
        <f t="shared" si="512"/>
        <v/>
      </c>
      <c r="GH86" s="90" t="str">
        <f t="shared" si="513"/>
        <v/>
      </c>
      <c r="GI86" s="90" t="str">
        <f t="shared" si="514"/>
        <v/>
      </c>
      <c r="GJ86" s="90" t="str">
        <f t="shared" si="515"/>
        <v/>
      </c>
      <c r="GK86" s="90" t="str">
        <f t="shared" si="516"/>
        <v/>
      </c>
      <c r="GL86" s="90" t="str">
        <f t="shared" si="517"/>
        <v/>
      </c>
      <c r="GM86" s="90" t="str">
        <f t="shared" si="518"/>
        <v/>
      </c>
      <c r="GN86" s="90" t="str">
        <f t="shared" si="519"/>
        <v/>
      </c>
      <c r="GO86" s="90" t="str">
        <f t="shared" si="520"/>
        <v/>
      </c>
      <c r="GP86" s="90" t="str">
        <f t="shared" si="521"/>
        <v/>
      </c>
      <c r="GQ86" s="90" t="str">
        <f t="shared" si="522"/>
        <v/>
      </c>
      <c r="GR86" s="90" t="str">
        <f t="shared" si="523"/>
        <v/>
      </c>
      <c r="GS86" s="90" t="str">
        <f t="shared" si="524"/>
        <v/>
      </c>
      <c r="GT86" s="90" t="str">
        <f t="shared" si="525"/>
        <v/>
      </c>
      <c r="GU86" s="594">
        <v>60</v>
      </c>
      <c r="GV86" s="137" t="str">
        <f t="shared" si="435"/>
        <v/>
      </c>
      <c r="GW86" s="138" t="str">
        <f t="shared" si="436"/>
        <v/>
      </c>
      <c r="GX86" s="81" t="str">
        <f t="shared" si="438"/>
        <v/>
      </c>
      <c r="GY86" s="138" t="str">
        <f t="shared" si="439"/>
        <v/>
      </c>
      <c r="GZ86" s="15">
        <f t="shared" si="369"/>
        <v>0</v>
      </c>
      <c r="HA86" s="81" t="str">
        <f t="shared" si="370"/>
        <v/>
      </c>
      <c r="HB86" s="127" t="str">
        <f t="shared" si="437"/>
        <v/>
      </c>
      <c r="HC86" s="15">
        <f t="shared" si="178"/>
        <v>0</v>
      </c>
      <c r="HD86" s="582">
        <f t="shared" si="468"/>
        <v>0</v>
      </c>
      <c r="HE86" s="580">
        <f t="shared" si="474"/>
        <v>0</v>
      </c>
      <c r="HF86" s="567">
        <f t="shared" si="469"/>
        <v>0</v>
      </c>
      <c r="HG86" s="16">
        <f t="shared" si="179"/>
        <v>0</v>
      </c>
      <c r="HH86" s="17" t="str">
        <f t="shared" si="372"/>
        <v/>
      </c>
      <c r="HI86" s="510" t="str">
        <f t="shared" si="373"/>
        <v/>
      </c>
      <c r="HJ86" s="517">
        <f>IF(HI86="",0,LOOKUP(HI86,$GU$27:$GU$86,$HD$27:$HD$86))</f>
        <v>0</v>
      </c>
      <c r="HK86" s="510" t="str">
        <f t="shared" si="180"/>
        <v/>
      </c>
      <c r="HL86" s="522" t="str">
        <f t="shared" si="375"/>
        <v/>
      </c>
      <c r="HM86" s="510" t="str">
        <f t="shared" si="181"/>
        <v/>
      </c>
      <c r="HN86" s="517">
        <f t="shared" si="182"/>
        <v>0</v>
      </c>
      <c r="HO86" s="510" t="str">
        <f t="shared" si="183"/>
        <v/>
      </c>
      <c r="HP86" s="522" t="str">
        <f t="shared" si="376"/>
        <v/>
      </c>
      <c r="HQ86" s="510" t="str">
        <f t="shared" si="184"/>
        <v/>
      </c>
      <c r="HR86" s="517">
        <f t="shared" si="185"/>
        <v>0</v>
      </c>
      <c r="HS86" s="510" t="str">
        <f t="shared" si="186"/>
        <v/>
      </c>
      <c r="HT86" s="522" t="str">
        <f t="shared" si="377"/>
        <v/>
      </c>
      <c r="HU86" s="510" t="str">
        <f t="shared" si="187"/>
        <v/>
      </c>
      <c r="HV86" s="517">
        <f t="shared" si="188"/>
        <v>0</v>
      </c>
      <c r="HW86" s="510" t="str">
        <f t="shared" si="189"/>
        <v/>
      </c>
      <c r="HX86" s="522" t="str">
        <f t="shared" si="378"/>
        <v/>
      </c>
      <c r="HY86" s="510" t="str">
        <f t="shared" si="190"/>
        <v/>
      </c>
      <c r="HZ86" s="517">
        <f t="shared" si="191"/>
        <v>0</v>
      </c>
      <c r="IA86" s="510" t="str">
        <f t="shared" si="192"/>
        <v/>
      </c>
      <c r="IB86" s="522" t="str">
        <f t="shared" si="379"/>
        <v/>
      </c>
      <c r="IC86" s="510" t="str">
        <f t="shared" si="193"/>
        <v/>
      </c>
      <c r="ID86" s="517">
        <f t="shared" si="194"/>
        <v>0</v>
      </c>
      <c r="IE86" s="510" t="str">
        <f t="shared" si="195"/>
        <v/>
      </c>
      <c r="IF86" s="522" t="str">
        <f t="shared" si="380"/>
        <v/>
      </c>
      <c r="IG86" s="510" t="str">
        <f t="shared" si="196"/>
        <v/>
      </c>
      <c r="IH86" s="517">
        <f t="shared" si="197"/>
        <v>0</v>
      </c>
      <c r="II86" s="510" t="str">
        <f t="shared" si="198"/>
        <v/>
      </c>
      <c r="IJ86" s="522" t="str">
        <f t="shared" si="381"/>
        <v/>
      </c>
      <c r="IK86" s="510" t="str">
        <f t="shared" si="199"/>
        <v/>
      </c>
      <c r="IL86" s="517">
        <f t="shared" si="200"/>
        <v>0</v>
      </c>
      <c r="IM86" s="510" t="str">
        <f t="shared" si="201"/>
        <v/>
      </c>
      <c r="IN86" s="522" t="str">
        <f t="shared" si="382"/>
        <v/>
      </c>
      <c r="IO86" s="510" t="str">
        <f t="shared" si="202"/>
        <v/>
      </c>
      <c r="IP86" s="517">
        <f t="shared" si="203"/>
        <v>0</v>
      </c>
      <c r="IQ86" s="510" t="str">
        <f t="shared" si="204"/>
        <v/>
      </c>
      <c r="IR86" s="522" t="str">
        <f t="shared" si="383"/>
        <v/>
      </c>
      <c r="IS86" s="510" t="str">
        <f t="shared" si="205"/>
        <v/>
      </c>
      <c r="IT86" s="517">
        <f t="shared" si="206"/>
        <v>0</v>
      </c>
      <c r="IU86" s="510" t="str">
        <f t="shared" si="207"/>
        <v/>
      </c>
      <c r="IV86" s="522" t="str">
        <f t="shared" si="384"/>
        <v/>
      </c>
      <c r="IW86" s="510" t="str">
        <f t="shared" si="208"/>
        <v/>
      </c>
      <c r="IX86" s="517">
        <f t="shared" si="209"/>
        <v>0</v>
      </c>
      <c r="IY86" s="510" t="str">
        <f t="shared" si="210"/>
        <v/>
      </c>
      <c r="IZ86" s="522" t="str">
        <f t="shared" si="385"/>
        <v/>
      </c>
      <c r="JA86" s="510" t="str">
        <f t="shared" si="211"/>
        <v/>
      </c>
      <c r="JB86" s="517">
        <f t="shared" si="212"/>
        <v>0</v>
      </c>
      <c r="JC86" s="510" t="str">
        <f t="shared" si="213"/>
        <v/>
      </c>
      <c r="JD86" s="522" t="str">
        <f t="shared" si="386"/>
        <v/>
      </c>
      <c r="JE86" s="510" t="str">
        <f t="shared" si="214"/>
        <v/>
      </c>
      <c r="JF86" s="517">
        <f t="shared" si="215"/>
        <v>0</v>
      </c>
      <c r="JG86" s="510" t="str">
        <f t="shared" si="216"/>
        <v/>
      </c>
      <c r="JH86" s="522" t="str">
        <f t="shared" si="387"/>
        <v/>
      </c>
      <c r="JI86" s="510" t="str">
        <f t="shared" si="217"/>
        <v/>
      </c>
      <c r="JJ86" s="517">
        <f t="shared" si="218"/>
        <v>0</v>
      </c>
      <c r="JK86" s="510" t="str">
        <f t="shared" si="219"/>
        <v/>
      </c>
      <c r="JL86" s="522" t="str">
        <f t="shared" si="388"/>
        <v/>
      </c>
      <c r="JM86" s="510" t="str">
        <f t="shared" si="220"/>
        <v/>
      </c>
      <c r="JN86" s="517">
        <f t="shared" si="221"/>
        <v>0</v>
      </c>
      <c r="JO86" s="510" t="str">
        <f t="shared" si="222"/>
        <v/>
      </c>
      <c r="JP86" s="522" t="str">
        <f t="shared" si="389"/>
        <v/>
      </c>
      <c r="JQ86" s="510" t="str">
        <f t="shared" si="223"/>
        <v/>
      </c>
      <c r="JR86" s="517">
        <f t="shared" si="224"/>
        <v>0</v>
      </c>
      <c r="JS86" s="510" t="str">
        <f t="shared" si="225"/>
        <v/>
      </c>
      <c r="JT86" s="522" t="str">
        <f t="shared" si="390"/>
        <v/>
      </c>
      <c r="JU86" s="510" t="str">
        <f t="shared" si="226"/>
        <v/>
      </c>
      <c r="JV86" s="517">
        <f t="shared" si="227"/>
        <v>0</v>
      </c>
      <c r="JW86" s="510" t="str">
        <f t="shared" si="228"/>
        <v/>
      </c>
      <c r="JX86" s="522" t="str">
        <f t="shared" si="391"/>
        <v/>
      </c>
      <c r="JY86" s="510" t="str">
        <f t="shared" si="229"/>
        <v/>
      </c>
      <c r="JZ86" s="517">
        <f t="shared" si="230"/>
        <v>0</v>
      </c>
      <c r="KA86" s="510" t="str">
        <f t="shared" si="231"/>
        <v/>
      </c>
      <c r="KB86" s="522" t="str">
        <f t="shared" si="392"/>
        <v/>
      </c>
      <c r="KC86" s="510" t="str">
        <f t="shared" si="232"/>
        <v/>
      </c>
      <c r="KD86" s="517">
        <f t="shared" si="233"/>
        <v>0</v>
      </c>
      <c r="KE86" s="510" t="str">
        <f t="shared" si="234"/>
        <v/>
      </c>
      <c r="KF86" s="522" t="str">
        <f t="shared" si="393"/>
        <v/>
      </c>
      <c r="KG86" s="510" t="str">
        <f t="shared" si="235"/>
        <v/>
      </c>
      <c r="KH86" s="517">
        <f t="shared" si="236"/>
        <v>0</v>
      </c>
      <c r="KI86" s="510" t="str">
        <f t="shared" si="237"/>
        <v/>
      </c>
      <c r="KJ86" s="522" t="str">
        <f t="shared" si="394"/>
        <v/>
      </c>
      <c r="KK86" s="510" t="str">
        <f t="shared" si="238"/>
        <v/>
      </c>
      <c r="KL86" s="517">
        <f t="shared" si="239"/>
        <v>0</v>
      </c>
      <c r="KM86" s="510" t="str">
        <f t="shared" si="240"/>
        <v/>
      </c>
      <c r="KN86" s="522" t="str">
        <f t="shared" si="395"/>
        <v/>
      </c>
      <c r="KO86" s="510" t="str">
        <f t="shared" si="241"/>
        <v/>
      </c>
      <c r="KP86" s="517">
        <f t="shared" si="242"/>
        <v>0</v>
      </c>
      <c r="KQ86" s="510" t="str">
        <f t="shared" si="243"/>
        <v/>
      </c>
      <c r="KR86" s="522" t="str">
        <f t="shared" si="396"/>
        <v/>
      </c>
      <c r="KS86" s="510" t="str">
        <f t="shared" si="244"/>
        <v/>
      </c>
      <c r="KT86" s="517">
        <f t="shared" si="245"/>
        <v>0</v>
      </c>
      <c r="KU86" s="510" t="str">
        <f t="shared" si="246"/>
        <v/>
      </c>
      <c r="KV86" s="522" t="str">
        <f t="shared" si="397"/>
        <v/>
      </c>
      <c r="KW86" s="510" t="str">
        <f t="shared" si="247"/>
        <v/>
      </c>
      <c r="KX86" s="517">
        <f t="shared" si="248"/>
        <v>0</v>
      </c>
      <c r="KY86" s="510" t="str">
        <f t="shared" si="249"/>
        <v/>
      </c>
      <c r="KZ86" s="522" t="str">
        <f t="shared" si="398"/>
        <v/>
      </c>
      <c r="LA86" s="510" t="str">
        <f t="shared" si="250"/>
        <v/>
      </c>
      <c r="LB86" s="517">
        <f t="shared" si="251"/>
        <v>0</v>
      </c>
      <c r="LC86" s="510" t="str">
        <f t="shared" si="252"/>
        <v/>
      </c>
      <c r="LD86" s="522" t="str">
        <f t="shared" si="399"/>
        <v/>
      </c>
      <c r="LE86" s="510" t="str">
        <f t="shared" si="253"/>
        <v/>
      </c>
      <c r="LF86" s="517">
        <f t="shared" si="254"/>
        <v>0</v>
      </c>
      <c r="LG86" s="510" t="str">
        <f t="shared" si="255"/>
        <v/>
      </c>
      <c r="LH86" s="522" t="str">
        <f t="shared" si="400"/>
        <v/>
      </c>
      <c r="LI86" s="510" t="str">
        <f t="shared" si="256"/>
        <v/>
      </c>
      <c r="LJ86" s="517">
        <f t="shared" si="257"/>
        <v>0</v>
      </c>
      <c r="LK86" s="510" t="str">
        <f t="shared" si="258"/>
        <v/>
      </c>
      <c r="LL86" s="522" t="str">
        <f t="shared" si="401"/>
        <v/>
      </c>
      <c r="LM86" s="510" t="str">
        <f t="shared" si="259"/>
        <v/>
      </c>
      <c r="LN86" s="517">
        <f t="shared" si="260"/>
        <v>0</v>
      </c>
      <c r="LO86" s="510" t="str">
        <f t="shared" si="261"/>
        <v/>
      </c>
      <c r="LP86" s="522" t="str">
        <f t="shared" si="402"/>
        <v/>
      </c>
      <c r="LQ86" s="510" t="str">
        <f t="shared" si="262"/>
        <v/>
      </c>
      <c r="LR86" s="517">
        <f t="shared" si="263"/>
        <v>0</v>
      </c>
      <c r="LS86" s="510" t="str">
        <f t="shared" si="264"/>
        <v/>
      </c>
      <c r="LT86" s="522" t="str">
        <f t="shared" si="403"/>
        <v/>
      </c>
      <c r="LU86" s="510" t="str">
        <f t="shared" si="265"/>
        <v/>
      </c>
      <c r="LV86" s="517">
        <f t="shared" si="266"/>
        <v>0</v>
      </c>
      <c r="LW86" s="510" t="str">
        <f t="shared" si="267"/>
        <v/>
      </c>
      <c r="LX86" s="522" t="str">
        <f t="shared" si="404"/>
        <v/>
      </c>
      <c r="LY86" s="510" t="str">
        <f t="shared" si="268"/>
        <v/>
      </c>
      <c r="LZ86" s="517">
        <f t="shared" si="269"/>
        <v>0</v>
      </c>
      <c r="MA86" s="510" t="str">
        <f t="shared" si="270"/>
        <v/>
      </c>
      <c r="MB86" s="522" t="str">
        <f t="shared" si="405"/>
        <v/>
      </c>
      <c r="MC86" s="510" t="str">
        <f t="shared" si="271"/>
        <v/>
      </c>
      <c r="MD86" s="517">
        <f t="shared" si="272"/>
        <v>0</v>
      </c>
      <c r="ME86" s="510" t="str">
        <f t="shared" si="273"/>
        <v/>
      </c>
      <c r="MF86" s="522" t="str">
        <f t="shared" si="406"/>
        <v/>
      </c>
      <c r="MG86" s="510" t="str">
        <f t="shared" si="274"/>
        <v/>
      </c>
      <c r="MH86" s="517">
        <f t="shared" si="275"/>
        <v>0</v>
      </c>
      <c r="MI86" s="510" t="str">
        <f t="shared" si="276"/>
        <v/>
      </c>
      <c r="MJ86" s="522" t="str">
        <f t="shared" si="407"/>
        <v/>
      </c>
      <c r="MK86" s="510" t="str">
        <f t="shared" si="277"/>
        <v/>
      </c>
      <c r="ML86" s="517">
        <f t="shared" si="278"/>
        <v>0</v>
      </c>
      <c r="MM86" s="510" t="str">
        <f t="shared" si="279"/>
        <v/>
      </c>
      <c r="MN86" s="522" t="str">
        <f t="shared" si="408"/>
        <v/>
      </c>
      <c r="MO86" s="510" t="str">
        <f t="shared" si="280"/>
        <v/>
      </c>
      <c r="MP86" s="517">
        <f t="shared" si="281"/>
        <v>0</v>
      </c>
      <c r="MQ86" s="510" t="str">
        <f t="shared" si="282"/>
        <v/>
      </c>
      <c r="MR86" s="522" t="str">
        <f t="shared" si="409"/>
        <v/>
      </c>
      <c r="MS86" s="510" t="str">
        <f t="shared" si="283"/>
        <v/>
      </c>
      <c r="MT86" s="517">
        <f t="shared" si="284"/>
        <v>0</v>
      </c>
      <c r="MU86" s="510" t="str">
        <f t="shared" si="285"/>
        <v/>
      </c>
      <c r="MV86" s="522" t="str">
        <f t="shared" si="410"/>
        <v/>
      </c>
      <c r="MW86" s="510" t="str">
        <f t="shared" si="286"/>
        <v/>
      </c>
      <c r="MX86" s="517">
        <f t="shared" si="287"/>
        <v>0</v>
      </c>
      <c r="MY86" s="510" t="str">
        <f t="shared" si="288"/>
        <v/>
      </c>
      <c r="MZ86" s="522" t="str">
        <f t="shared" si="411"/>
        <v/>
      </c>
      <c r="NA86" s="510" t="str">
        <f t="shared" si="289"/>
        <v/>
      </c>
      <c r="NB86" s="517">
        <f t="shared" si="290"/>
        <v>0</v>
      </c>
      <c r="NC86" s="510" t="str">
        <f t="shared" si="291"/>
        <v/>
      </c>
      <c r="ND86" s="522" t="str">
        <f t="shared" si="412"/>
        <v/>
      </c>
      <c r="NE86" s="510" t="str">
        <f t="shared" si="292"/>
        <v/>
      </c>
      <c r="NF86" s="517">
        <f t="shared" si="293"/>
        <v>0</v>
      </c>
      <c r="NG86" s="510" t="str">
        <f t="shared" si="294"/>
        <v/>
      </c>
      <c r="NH86" s="522" t="str">
        <f t="shared" si="413"/>
        <v/>
      </c>
      <c r="NI86" s="510" t="str">
        <f t="shared" si="295"/>
        <v/>
      </c>
      <c r="NJ86" s="517">
        <f t="shared" si="296"/>
        <v>0</v>
      </c>
      <c r="NK86" s="510" t="str">
        <f t="shared" si="297"/>
        <v/>
      </c>
      <c r="NL86" s="522" t="str">
        <f t="shared" si="414"/>
        <v/>
      </c>
      <c r="NM86" s="510" t="str">
        <f t="shared" si="298"/>
        <v/>
      </c>
      <c r="NN86" s="517">
        <f t="shared" si="299"/>
        <v>0</v>
      </c>
      <c r="NO86" s="510" t="str">
        <f t="shared" si="300"/>
        <v/>
      </c>
      <c r="NP86" s="522" t="str">
        <f t="shared" si="415"/>
        <v/>
      </c>
      <c r="NQ86" s="510" t="str">
        <f t="shared" si="301"/>
        <v/>
      </c>
      <c r="NR86" s="517">
        <f t="shared" si="302"/>
        <v>0</v>
      </c>
      <c r="NS86" s="510" t="str">
        <f t="shared" si="303"/>
        <v/>
      </c>
      <c r="NT86" s="522" t="str">
        <f t="shared" si="416"/>
        <v/>
      </c>
      <c r="NU86" s="510" t="str">
        <f t="shared" si="304"/>
        <v/>
      </c>
      <c r="NV86" s="517">
        <f t="shared" si="305"/>
        <v>0</v>
      </c>
      <c r="NW86" s="510" t="str">
        <f t="shared" si="306"/>
        <v/>
      </c>
      <c r="NX86" s="522" t="str">
        <f t="shared" si="417"/>
        <v/>
      </c>
      <c r="NY86" s="510" t="str">
        <f t="shared" si="307"/>
        <v/>
      </c>
      <c r="NZ86" s="517">
        <f t="shared" si="308"/>
        <v>0</v>
      </c>
      <c r="OA86" s="510" t="str">
        <f t="shared" si="309"/>
        <v/>
      </c>
      <c r="OB86" s="522" t="str">
        <f t="shared" si="418"/>
        <v/>
      </c>
      <c r="OC86" s="510" t="str">
        <f t="shared" si="310"/>
        <v/>
      </c>
      <c r="OD86" s="517">
        <f t="shared" si="311"/>
        <v>0</v>
      </c>
      <c r="OE86" s="510" t="str">
        <f t="shared" si="312"/>
        <v/>
      </c>
      <c r="OF86" s="522" t="str">
        <f t="shared" si="419"/>
        <v/>
      </c>
      <c r="OG86" s="510" t="str">
        <f t="shared" si="313"/>
        <v/>
      </c>
      <c r="OH86" s="517">
        <f t="shared" si="314"/>
        <v>0</v>
      </c>
      <c r="OI86" s="510" t="str">
        <f t="shared" si="315"/>
        <v/>
      </c>
      <c r="OJ86" s="522" t="str">
        <f t="shared" si="420"/>
        <v/>
      </c>
      <c r="OK86" s="510" t="str">
        <f t="shared" si="316"/>
        <v/>
      </c>
      <c r="OL86" s="517">
        <f t="shared" si="317"/>
        <v>0</v>
      </c>
      <c r="OM86" s="510" t="str">
        <f t="shared" si="318"/>
        <v/>
      </c>
      <c r="ON86" s="522" t="str">
        <f t="shared" si="421"/>
        <v/>
      </c>
      <c r="OO86" s="510" t="str">
        <f t="shared" si="319"/>
        <v/>
      </c>
      <c r="OP86" s="517">
        <f t="shared" si="320"/>
        <v>0</v>
      </c>
      <c r="OQ86" s="510" t="str">
        <f t="shared" si="321"/>
        <v/>
      </c>
      <c r="OR86" s="522" t="str">
        <f t="shared" si="422"/>
        <v/>
      </c>
      <c r="OS86" s="510" t="str">
        <f t="shared" si="322"/>
        <v/>
      </c>
      <c r="OT86" s="517">
        <f t="shared" si="323"/>
        <v>0</v>
      </c>
      <c r="OU86" s="510" t="str">
        <f t="shared" si="324"/>
        <v/>
      </c>
      <c r="OV86" s="522" t="str">
        <f t="shared" si="423"/>
        <v/>
      </c>
      <c r="OW86" s="510" t="str">
        <f t="shared" si="325"/>
        <v/>
      </c>
      <c r="OX86" s="517">
        <f t="shared" si="326"/>
        <v>0</v>
      </c>
      <c r="OY86" s="510" t="str">
        <f t="shared" si="327"/>
        <v/>
      </c>
      <c r="OZ86" s="522" t="str">
        <f t="shared" si="424"/>
        <v/>
      </c>
      <c r="PA86" s="510" t="str">
        <f t="shared" si="328"/>
        <v/>
      </c>
      <c r="PB86" s="517">
        <f t="shared" si="329"/>
        <v>0</v>
      </c>
      <c r="PC86" s="510" t="str">
        <f t="shared" si="330"/>
        <v/>
      </c>
      <c r="PD86" s="522" t="str">
        <f t="shared" si="425"/>
        <v/>
      </c>
      <c r="PE86" s="510" t="str">
        <f t="shared" si="331"/>
        <v/>
      </c>
      <c r="PF86" s="517">
        <f t="shared" si="332"/>
        <v>0</v>
      </c>
      <c r="PG86" s="510" t="str">
        <f t="shared" si="333"/>
        <v/>
      </c>
      <c r="PH86" s="522" t="str">
        <f t="shared" si="426"/>
        <v/>
      </c>
      <c r="PI86" s="510" t="str">
        <f t="shared" si="334"/>
        <v/>
      </c>
      <c r="PJ86" s="517">
        <f t="shared" si="335"/>
        <v>0</v>
      </c>
      <c r="PK86" s="510" t="str">
        <f t="shared" si="336"/>
        <v/>
      </c>
      <c r="PL86" s="522" t="str">
        <f t="shared" si="427"/>
        <v/>
      </c>
      <c r="PM86" s="510" t="str">
        <f t="shared" si="337"/>
        <v/>
      </c>
      <c r="PN86" s="517">
        <f t="shared" si="338"/>
        <v>0</v>
      </c>
      <c r="PO86" s="510" t="str">
        <f t="shared" si="339"/>
        <v/>
      </c>
      <c r="PP86" s="522" t="str">
        <f t="shared" si="428"/>
        <v/>
      </c>
      <c r="PQ86" s="510" t="str">
        <f t="shared" si="340"/>
        <v/>
      </c>
      <c r="PR86" s="517">
        <f t="shared" si="341"/>
        <v>0</v>
      </c>
      <c r="PS86" s="510" t="str">
        <f t="shared" si="342"/>
        <v/>
      </c>
      <c r="PT86" s="522" t="str">
        <f t="shared" si="429"/>
        <v/>
      </c>
      <c r="PU86" s="510" t="str">
        <f t="shared" si="343"/>
        <v/>
      </c>
      <c r="PV86" s="517">
        <f t="shared" si="344"/>
        <v>0</v>
      </c>
      <c r="PW86" s="510" t="str">
        <f t="shared" si="345"/>
        <v/>
      </c>
      <c r="PX86" s="522" t="str">
        <f t="shared" si="430"/>
        <v/>
      </c>
      <c r="PY86" s="510" t="str">
        <f t="shared" si="346"/>
        <v/>
      </c>
      <c r="PZ86" s="517">
        <f t="shared" si="347"/>
        <v>0</v>
      </c>
      <c r="QA86" s="510" t="str">
        <f t="shared" si="348"/>
        <v/>
      </c>
      <c r="QB86" s="522" t="str">
        <f t="shared" si="431"/>
        <v/>
      </c>
      <c r="QC86" s="510" t="str">
        <f t="shared" si="349"/>
        <v/>
      </c>
      <c r="QD86" s="517">
        <f t="shared" si="350"/>
        <v>0</v>
      </c>
      <c r="QE86" s="510" t="str">
        <f t="shared" si="351"/>
        <v/>
      </c>
      <c r="QF86" s="522" t="str">
        <f t="shared" si="432"/>
        <v/>
      </c>
      <c r="QG86" s="510" t="str">
        <f t="shared" si="352"/>
        <v/>
      </c>
      <c r="QH86" s="517">
        <f t="shared" si="353"/>
        <v>0</v>
      </c>
    </row>
    <row r="87" spans="1:450" s="3" customFormat="1" ht="18" customHeight="1" thickTop="1" thickBot="1" x14ac:dyDescent="0.35">
      <c r="A87" s="344" t="str">
        <f t="shared" si="538"/>
        <v/>
      </c>
      <c r="B87" s="237" t="str">
        <f t="shared" si="539"/>
        <v/>
      </c>
      <c r="C87" s="307">
        <f t="shared" si="527"/>
        <v>0</v>
      </c>
      <c r="D87" s="307">
        <f t="shared" si="528"/>
        <v>0</v>
      </c>
      <c r="E87" s="287" t="str">
        <f>IF(B87="","",SUM(B$27:B$46)+SUM(B$67:B87))</f>
        <v/>
      </c>
      <c r="F87" s="498"/>
      <c r="G87" s="498"/>
      <c r="H87" s="499"/>
      <c r="I87" s="500"/>
      <c r="J87" s="501"/>
      <c r="K87" s="680"/>
      <c r="L87" s="1052" t="str">
        <f>IF('Quadro 2'!G53="","",'Quadro 2'!G53)</f>
        <v/>
      </c>
      <c r="M87" s="1053" t="str">
        <f t="shared" si="540"/>
        <v/>
      </c>
      <c r="N87" s="1054" t="str">
        <f t="shared" si="529"/>
        <v/>
      </c>
      <c r="O87" s="1055"/>
      <c r="P87" s="1056" t="str">
        <f t="shared" si="541"/>
        <v/>
      </c>
      <c r="Q87" s="1057" t="str">
        <f t="shared" si="542"/>
        <v/>
      </c>
      <c r="R87" s="1058" t="str">
        <f t="shared" si="543"/>
        <v/>
      </c>
      <c r="S87" s="505" t="str">
        <f t="shared" si="544"/>
        <v/>
      </c>
      <c r="T87" s="75" t="str">
        <f t="shared" si="530"/>
        <v/>
      </c>
      <c r="U87" s="943"/>
      <c r="V87" s="217" t="str">
        <f t="shared" si="550"/>
        <v/>
      </c>
      <c r="W87" s="217" t="str">
        <f t="shared" si="545"/>
        <v/>
      </c>
      <c r="X87" s="217" t="str">
        <f t="shared" si="546"/>
        <v/>
      </c>
      <c r="Y87" s="506" t="str">
        <f>IF(OR(N87="",N87=0),"",IF(MAX(V87,W87,X87)&gt;'Quadro 1'!$G$23,'Quadro 1'!$G$23,IF(V87&lt;'Quadro 1'!$G$12,'Quadro 1'!$G$12,MIN(Z87,AA87))))</f>
        <v/>
      </c>
      <c r="Z87" s="507">
        <f>IF(MAX(V87,W87,X87)&lt;='Quadro 1'!$G$12,'Quadro 1'!$G$12,IF(MAX(V87,W87,X87)&lt;='Quadro 1'!$G$13,'Quadro 1'!$G$13,IF(MAX(V87,W87,X87)&lt;='Quadro 1'!$G$14,'Quadro 1'!$G$14,IF(MAX(V87,W87,X87)&lt;='Quadro 1'!$G$15,'Quadro 1'!$G$15,IF(MAX(V87,W87,X87)&lt;='Quadro 1'!$G$16,'Quadro 1'!$G$16,IF(MAX(V87,W87,X87)&lt;='Quadro 1'!$G$17,'Quadro 1'!$G$17,""))))))</f>
        <v>27.3</v>
      </c>
      <c r="AA87" s="508">
        <f>IF(MAX(V87,W87,X87)&lt;='Quadro 1'!$G$18,'Quadro 1'!$G$18,IF(MAX(V87,W87,X87)&lt;='Quadro 1'!$G$19,'Quadro 1'!$G$19,IF(MAX(V87,W87,X87)&lt;='Quadro 1'!$G$20,'Quadro 1'!$G$20,IF(MAX(V87,W87,X87)&lt;='Quadro 1'!$G$21,'Quadro 1'!$G$21,IF(MAX(V87,W87,X87)&lt;='Quadro 1'!$G$22,'Quadro 1'!$G$22,IF(MAX(V87,W87,X87)&lt;='Quadro 1'!$G$23,'Quadro 1'!$G$23,'Quadro 1'!$G$23))))))</f>
        <v>105.3</v>
      </c>
      <c r="AB87" s="509" t="str">
        <f>IF(Y87="","",LOOKUP(Y87,'Quadro 1'!$G$9:$G$23,'Quadro 1'!$H$9:$H$23))</f>
        <v/>
      </c>
      <c r="AC87" s="1170" t="str">
        <f>IF(Y87="","",LOOKUP(Y87,'Quadro 1'!$G$9:$G$23,'Quadro 1'!$D$9:$D$23))</f>
        <v/>
      </c>
      <c r="AD87" s="1171" t="str">
        <f>IF(Y87="","",LOOKUP(Y87,'Quadro 1'!$G$9:$G$23,'Quadro 1'!$E$9:$E$23))</f>
        <v/>
      </c>
      <c r="AE87" s="1059" t="str">
        <f t="shared" si="531"/>
        <v/>
      </c>
      <c r="AF87" s="1061" t="str">
        <f t="shared" si="532"/>
        <v/>
      </c>
      <c r="AG87" s="1062" t="str">
        <f t="shared" si="533"/>
        <v/>
      </c>
      <c r="AH87" s="1063" t="str">
        <f t="shared" si="547"/>
        <v/>
      </c>
      <c r="AI87" s="1063" t="str">
        <f t="shared" si="551"/>
        <v/>
      </c>
      <c r="AJ87" s="1055" t="str">
        <f t="shared" si="534"/>
        <v/>
      </c>
      <c r="AK87" s="1064" t="str">
        <f t="shared" si="548"/>
        <v/>
      </c>
      <c r="AL87" s="1190" t="str">
        <f t="shared" si="549"/>
        <v/>
      </c>
      <c r="AM87" s="1191"/>
      <c r="AN87" s="1065" t="str">
        <f t="shared" si="535"/>
        <v/>
      </c>
      <c r="AO87" s="1192" t="str">
        <f t="shared" si="536"/>
        <v/>
      </c>
      <c r="AP87" s="1192"/>
      <c r="AQ87" s="1193"/>
      <c r="AR87" s="901"/>
      <c r="AS87" s="2"/>
      <c r="BC87" s="1060" t="str">
        <f t="shared" si="537"/>
        <v/>
      </c>
      <c r="GV87" s="140" t="s">
        <v>104</v>
      </c>
      <c r="GW87" s="141">
        <f>SUM(GW27:GW86)</f>
        <v>0</v>
      </c>
      <c r="GX87" s="140" t="s">
        <v>104</v>
      </c>
      <c r="GY87" s="130">
        <f>SUM(GY27:GY86)</f>
        <v>0</v>
      </c>
      <c r="GZ87" s="133">
        <f>MAX(GZ27:GZ86)</f>
        <v>0</v>
      </c>
      <c r="HA87" s="129"/>
      <c r="HB87" s="130">
        <f>SUM(HB27:HB86)</f>
        <v>0</v>
      </c>
      <c r="HC87" s="133">
        <f>MAX(HC27:HC86)</f>
        <v>0</v>
      </c>
      <c r="HD87" s="133"/>
    </row>
    <row r="88" spans="1:450" s="3" customFormat="1" ht="18" customHeight="1" thickTop="1" thickBot="1" x14ac:dyDescent="0.35">
      <c r="A88" s="344" t="str">
        <f t="shared" si="538"/>
        <v/>
      </c>
      <c r="B88" s="237" t="str">
        <f t="shared" si="539"/>
        <v/>
      </c>
      <c r="C88" s="307">
        <f t="shared" si="527"/>
        <v>0</v>
      </c>
      <c r="D88" s="307">
        <f t="shared" si="528"/>
        <v>0</v>
      </c>
      <c r="E88" s="287" t="str">
        <f>IF(B88="","",SUM(B$27:B$46)+SUM(B$67:B88))</f>
        <v/>
      </c>
      <c r="F88" s="498"/>
      <c r="G88" s="498"/>
      <c r="H88" s="499"/>
      <c r="I88" s="500"/>
      <c r="J88" s="501"/>
      <c r="K88" s="680"/>
      <c r="L88" s="1052" t="str">
        <f>IF('Quadro 2'!G54="","",'Quadro 2'!G54)</f>
        <v/>
      </c>
      <c r="M88" s="1053" t="str">
        <f t="shared" si="540"/>
        <v/>
      </c>
      <c r="N88" s="1054" t="str">
        <f t="shared" si="529"/>
        <v/>
      </c>
      <c r="O88" s="1055"/>
      <c r="P88" s="1056" t="str">
        <f t="shared" si="541"/>
        <v/>
      </c>
      <c r="Q88" s="1057" t="str">
        <f t="shared" si="542"/>
        <v/>
      </c>
      <c r="R88" s="1058" t="str">
        <f t="shared" si="543"/>
        <v/>
      </c>
      <c r="S88" s="505" t="str">
        <f t="shared" si="544"/>
        <v/>
      </c>
      <c r="T88" s="75" t="str">
        <f t="shared" si="530"/>
        <v/>
      </c>
      <c r="U88" s="943"/>
      <c r="V88" s="217" t="str">
        <f t="shared" si="550"/>
        <v/>
      </c>
      <c r="W88" s="217" t="str">
        <f t="shared" si="545"/>
        <v/>
      </c>
      <c r="X88" s="217" t="str">
        <f t="shared" si="546"/>
        <v/>
      </c>
      <c r="Y88" s="506" t="str">
        <f>IF(OR(N88="",N88=0),"",IF(MAX(V88,W88,X88)&gt;'Quadro 1'!$G$23,'Quadro 1'!$G$23,IF(V88&lt;'Quadro 1'!$G$12,'Quadro 1'!$G$12,MIN(Z88,AA88))))</f>
        <v/>
      </c>
      <c r="Z88" s="507">
        <f>IF(MAX(V88,W88,X88)&lt;='Quadro 1'!$G$12,'Quadro 1'!$G$12,IF(MAX(V88,W88,X88)&lt;='Quadro 1'!$G$13,'Quadro 1'!$G$13,IF(MAX(V88,W88,X88)&lt;='Quadro 1'!$G$14,'Quadro 1'!$G$14,IF(MAX(V88,W88,X88)&lt;='Quadro 1'!$G$15,'Quadro 1'!$G$15,IF(MAX(V88,W88,X88)&lt;='Quadro 1'!$G$16,'Quadro 1'!$G$16,IF(MAX(V88,W88,X88)&lt;='Quadro 1'!$G$17,'Quadro 1'!$G$17,""))))))</f>
        <v>27.3</v>
      </c>
      <c r="AA88" s="508">
        <f>IF(MAX(V88,W88,X88)&lt;='Quadro 1'!$G$18,'Quadro 1'!$G$18,IF(MAX(V88,W88,X88)&lt;='Quadro 1'!$G$19,'Quadro 1'!$G$19,IF(MAX(V88,W88,X88)&lt;='Quadro 1'!$G$20,'Quadro 1'!$G$20,IF(MAX(V88,W88,X88)&lt;='Quadro 1'!$G$21,'Quadro 1'!$G$21,IF(MAX(V88,W88,X88)&lt;='Quadro 1'!$G$22,'Quadro 1'!$G$22,IF(MAX(V88,W88,X88)&lt;='Quadro 1'!$G$23,'Quadro 1'!$G$23,'Quadro 1'!$G$23))))))</f>
        <v>105.3</v>
      </c>
      <c r="AB88" s="509" t="str">
        <f>IF(Y88="","",LOOKUP(Y88,'Quadro 1'!$G$9:$G$23,'Quadro 1'!$H$9:$H$23))</f>
        <v/>
      </c>
      <c r="AC88" s="1170" t="str">
        <f>IF(Y88="","",LOOKUP(Y88,'Quadro 1'!$G$9:$G$23,'Quadro 1'!$D$9:$D$23))</f>
        <v/>
      </c>
      <c r="AD88" s="1171" t="str">
        <f>IF(Y88="","",LOOKUP(Y88,'Quadro 1'!$G$9:$G$23,'Quadro 1'!$E$9:$E$23))</f>
        <v/>
      </c>
      <c r="AE88" s="1059" t="str">
        <f t="shared" si="531"/>
        <v/>
      </c>
      <c r="AF88" s="1061" t="str">
        <f t="shared" si="532"/>
        <v/>
      </c>
      <c r="AG88" s="1062" t="str">
        <f t="shared" si="533"/>
        <v/>
      </c>
      <c r="AH88" s="1063" t="str">
        <f t="shared" si="547"/>
        <v/>
      </c>
      <c r="AI88" s="1063" t="str">
        <f t="shared" si="551"/>
        <v/>
      </c>
      <c r="AJ88" s="1055" t="str">
        <f t="shared" si="534"/>
        <v/>
      </c>
      <c r="AK88" s="1064" t="str">
        <f t="shared" si="548"/>
        <v/>
      </c>
      <c r="AL88" s="1190" t="str">
        <f t="shared" si="549"/>
        <v/>
      </c>
      <c r="AM88" s="1191"/>
      <c r="AN88" s="1065" t="str">
        <f t="shared" si="535"/>
        <v/>
      </c>
      <c r="AO88" s="1192" t="str">
        <f t="shared" si="536"/>
        <v/>
      </c>
      <c r="AP88" s="1192"/>
      <c r="AQ88" s="1193"/>
      <c r="AR88" s="901"/>
      <c r="AS88" s="2"/>
      <c r="BC88" s="1060" t="str">
        <f t="shared" si="537"/>
        <v/>
      </c>
      <c r="BJ88" s="201" t="s">
        <v>114</v>
      </c>
      <c r="BK88" s="104" t="s">
        <v>223</v>
      </c>
      <c r="BL88" s="209" t="s">
        <v>44</v>
      </c>
      <c r="BM88" s="210" t="s">
        <v>224</v>
      </c>
      <c r="BN88" s="211"/>
      <c r="BO88" s="209"/>
      <c r="BP88" s="209"/>
      <c r="BQ88" s="201" t="s">
        <v>114</v>
      </c>
      <c r="BR88" s="201" t="s">
        <v>222</v>
      </c>
      <c r="BS88" s="104" t="s">
        <v>223</v>
      </c>
      <c r="BT88" s="269" t="s">
        <v>100</v>
      </c>
      <c r="BU88" s="268" t="s">
        <v>249</v>
      </c>
      <c r="BV88" s="494" t="s">
        <v>383</v>
      </c>
      <c r="BW88" s="267" t="s">
        <v>246</v>
      </c>
      <c r="BX88" s="494" t="s">
        <v>384</v>
      </c>
      <c r="GN88" s="143" t="s">
        <v>437</v>
      </c>
      <c r="HA88" s="134" t="s">
        <v>105</v>
      </c>
      <c r="HB88" s="134"/>
      <c r="HC88" s="134"/>
      <c r="HD88" s="134"/>
      <c r="HE88" s="134"/>
      <c r="HF88" s="134"/>
      <c r="HG88" s="134"/>
      <c r="HH88" s="135"/>
      <c r="HI88" s="135"/>
      <c r="HJ88" s="135"/>
      <c r="HK88" s="135"/>
      <c r="HL88" s="135"/>
      <c r="HM88" s="135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</row>
    <row r="89" spans="1:450" s="3" customFormat="1" ht="18" customHeight="1" thickTop="1" thickBot="1" x14ac:dyDescent="0.35">
      <c r="A89" s="344" t="str">
        <f t="shared" si="538"/>
        <v/>
      </c>
      <c r="B89" s="237" t="str">
        <f t="shared" si="539"/>
        <v/>
      </c>
      <c r="C89" s="307">
        <f t="shared" si="527"/>
        <v>0</v>
      </c>
      <c r="D89" s="307">
        <f t="shared" si="528"/>
        <v>0</v>
      </c>
      <c r="E89" s="287" t="str">
        <f>IF(B89="","",SUM(B$27:B$46)+SUM(B$67:B89))</f>
        <v/>
      </c>
      <c r="F89" s="498"/>
      <c r="G89" s="498"/>
      <c r="H89" s="499"/>
      <c r="I89" s="500"/>
      <c r="J89" s="501"/>
      <c r="K89" s="680"/>
      <c r="L89" s="1052" t="str">
        <f>IF('Quadro 2'!G55="","",'Quadro 2'!G55)</f>
        <v/>
      </c>
      <c r="M89" s="1053" t="str">
        <f t="shared" si="540"/>
        <v/>
      </c>
      <c r="N89" s="1054" t="str">
        <f t="shared" si="529"/>
        <v/>
      </c>
      <c r="O89" s="1055"/>
      <c r="P89" s="1056" t="str">
        <f t="shared" si="541"/>
        <v/>
      </c>
      <c r="Q89" s="1057" t="str">
        <f t="shared" si="542"/>
        <v/>
      </c>
      <c r="R89" s="1058" t="str">
        <f t="shared" si="543"/>
        <v/>
      </c>
      <c r="S89" s="505" t="str">
        <f t="shared" si="544"/>
        <v/>
      </c>
      <c r="T89" s="75" t="str">
        <f t="shared" si="530"/>
        <v/>
      </c>
      <c r="U89" s="943"/>
      <c r="V89" s="217" t="str">
        <f t="shared" si="550"/>
        <v/>
      </c>
      <c r="W89" s="217" t="str">
        <f t="shared" si="545"/>
        <v/>
      </c>
      <c r="X89" s="217" t="str">
        <f t="shared" si="546"/>
        <v/>
      </c>
      <c r="Y89" s="506" t="str">
        <f>IF(OR(N89="",N89=0),"",IF(MAX(V89,W89,X89)&gt;'Quadro 1'!$G$23,'Quadro 1'!$G$23,IF(V89&lt;'Quadro 1'!$G$12,'Quadro 1'!$G$12,MIN(Z89,AA89))))</f>
        <v/>
      </c>
      <c r="Z89" s="507">
        <f>IF(MAX(V89,W89,X89)&lt;='Quadro 1'!$G$12,'Quadro 1'!$G$12,IF(MAX(V89,W89,X89)&lt;='Quadro 1'!$G$13,'Quadro 1'!$G$13,IF(MAX(V89,W89,X89)&lt;='Quadro 1'!$G$14,'Quadro 1'!$G$14,IF(MAX(V89,W89,X89)&lt;='Quadro 1'!$G$15,'Quadro 1'!$G$15,IF(MAX(V89,W89,X89)&lt;='Quadro 1'!$G$16,'Quadro 1'!$G$16,IF(MAX(V89,W89,X89)&lt;='Quadro 1'!$G$17,'Quadro 1'!$G$17,""))))))</f>
        <v>27.3</v>
      </c>
      <c r="AA89" s="508">
        <f>IF(MAX(V89,W89,X89)&lt;='Quadro 1'!$G$18,'Quadro 1'!$G$18,IF(MAX(V89,W89,X89)&lt;='Quadro 1'!$G$19,'Quadro 1'!$G$19,IF(MAX(V89,W89,X89)&lt;='Quadro 1'!$G$20,'Quadro 1'!$G$20,IF(MAX(V89,W89,X89)&lt;='Quadro 1'!$G$21,'Quadro 1'!$G$21,IF(MAX(V89,W89,X89)&lt;='Quadro 1'!$G$22,'Quadro 1'!$G$22,IF(MAX(V89,W89,X89)&lt;='Quadro 1'!$G$23,'Quadro 1'!$G$23,'Quadro 1'!$G$23))))))</f>
        <v>105.3</v>
      </c>
      <c r="AB89" s="509" t="str">
        <f>IF(Y89="","",LOOKUP(Y89,'Quadro 1'!$G$9:$G$23,'Quadro 1'!$H$9:$H$23))</f>
        <v/>
      </c>
      <c r="AC89" s="1170" t="str">
        <f>IF(Y89="","",LOOKUP(Y89,'Quadro 1'!$G$9:$G$23,'Quadro 1'!$D$9:$D$23))</f>
        <v/>
      </c>
      <c r="AD89" s="1171" t="str">
        <f>IF(Y89="","",LOOKUP(Y89,'Quadro 1'!$G$9:$G$23,'Quadro 1'!$E$9:$E$23))</f>
        <v/>
      </c>
      <c r="AE89" s="1059" t="str">
        <f t="shared" si="531"/>
        <v/>
      </c>
      <c r="AF89" s="1061" t="str">
        <f t="shared" si="532"/>
        <v/>
      </c>
      <c r="AG89" s="1062" t="str">
        <f t="shared" si="533"/>
        <v/>
      </c>
      <c r="AH89" s="1063" t="str">
        <f t="shared" si="547"/>
        <v/>
      </c>
      <c r="AI89" s="1063" t="str">
        <f t="shared" si="551"/>
        <v/>
      </c>
      <c r="AJ89" s="1055" t="str">
        <f t="shared" si="534"/>
        <v/>
      </c>
      <c r="AK89" s="1064" t="str">
        <f t="shared" si="548"/>
        <v/>
      </c>
      <c r="AL89" s="1190" t="str">
        <f t="shared" si="549"/>
        <v/>
      </c>
      <c r="AM89" s="1191"/>
      <c r="AN89" s="1065" t="str">
        <f t="shared" si="535"/>
        <v/>
      </c>
      <c r="AO89" s="1192" t="str">
        <f t="shared" si="536"/>
        <v/>
      </c>
      <c r="AP89" s="1192"/>
      <c r="AQ89" s="1193"/>
      <c r="AR89" s="901"/>
      <c r="AS89" s="2"/>
      <c r="BC89" s="1060" t="str">
        <f t="shared" si="537"/>
        <v/>
      </c>
      <c r="BJ89" s="204" t="str">
        <f t="shared" ref="BJ89:BJ103" si="552">IF(BL89="","",LOOKUP(BL89,$BR$89:$BR$103,$BQ$89:$BQ$103))</f>
        <v/>
      </c>
      <c r="BK89" s="204" t="str">
        <f t="shared" ref="BK89:BK103" si="553">IF(BL89="","",LOOKUP(BL89,$BP$89:$BP$103,$BS$89:$BS$103))</f>
        <v/>
      </c>
      <c r="BL89" s="205" t="str">
        <f t="shared" ref="BL89:BL103" si="554">IF(AND(BM89="",BN89="",BO89=""),"",MIN(BM89:BO89))</f>
        <v/>
      </c>
      <c r="BM89" s="213" t="str">
        <f>IF(OR(MIN($BP89:$BP103)="",MIN($BP89:$BP103)=0),"",MIN($BP89:$BP103))</f>
        <v/>
      </c>
      <c r="BN89" s="213" t="str">
        <f>IF(OR(MIN($BP89:$BP103)="",MIN($BP89:$BP103)=0),"",MIN($BP89:$BP103))</f>
        <v/>
      </c>
      <c r="BO89" s="213" t="str">
        <f>IF(OR(MIN($BP89:$BP103)="",MIN($BP89:$BP103)=0),"",MIN($BP89:$BP103))</f>
        <v/>
      </c>
      <c r="BP89" s="205" t="str">
        <f t="shared" ref="BP89:BP103" si="555">IF(OR($BS89="",$BS89=0),"",$BR89)</f>
        <v/>
      </c>
      <c r="BQ89" s="202" t="s">
        <v>169</v>
      </c>
      <c r="BR89" s="205">
        <v>0.375</v>
      </c>
      <c r="BS89" s="204">
        <f>SUMIF($BU$90:$BU$149,12.6,$BV$90:$BV$149)</f>
        <v>0</v>
      </c>
      <c r="BT89" s="306" t="s">
        <v>47</v>
      </c>
      <c r="BU89" s="275" t="s">
        <v>39</v>
      </c>
      <c r="BV89" s="273" t="s">
        <v>40</v>
      </c>
      <c r="BW89" s="273" t="s">
        <v>40</v>
      </c>
      <c r="BX89" s="474" t="s">
        <v>95</v>
      </c>
      <c r="GN89" s="586" t="s">
        <v>438</v>
      </c>
      <c r="HA89" s="145" t="s">
        <v>111</v>
      </c>
      <c r="HB89" s="82"/>
      <c r="HC89" s="584"/>
      <c r="HD89" s="586" t="s">
        <v>55</v>
      </c>
      <c r="HE89" s="575" t="s">
        <v>80</v>
      </c>
      <c r="HF89" s="76" t="s">
        <v>78</v>
      </c>
      <c r="HG89" s="77" t="s">
        <v>77</v>
      </c>
      <c r="HH89" s="511" t="s">
        <v>385</v>
      </c>
      <c r="HI89" s="512"/>
      <c r="HJ89" s="513" t="s">
        <v>77</v>
      </c>
      <c r="HK89" s="511"/>
      <c r="HL89" s="518" t="s">
        <v>385</v>
      </c>
      <c r="HM89" s="512"/>
      <c r="HN89" s="513" t="s">
        <v>77</v>
      </c>
      <c r="HO89" s="511"/>
      <c r="HP89" s="518" t="s">
        <v>385</v>
      </c>
      <c r="HQ89" s="512"/>
      <c r="HR89" s="513" t="s">
        <v>77</v>
      </c>
      <c r="HS89" s="511"/>
      <c r="HT89" s="518" t="s">
        <v>385</v>
      </c>
      <c r="HU89" s="512"/>
      <c r="HV89" s="513" t="s">
        <v>77</v>
      </c>
      <c r="HW89" s="511"/>
      <c r="HX89" s="518" t="s">
        <v>385</v>
      </c>
      <c r="HY89" s="512"/>
      <c r="HZ89" s="513" t="s">
        <v>77</v>
      </c>
      <c r="IA89" s="511"/>
      <c r="IB89" s="518" t="s">
        <v>385</v>
      </c>
      <c r="IC89" s="512"/>
      <c r="ID89" s="513" t="s">
        <v>77</v>
      </c>
      <c r="IE89" s="511"/>
      <c r="IF89" s="518" t="s">
        <v>385</v>
      </c>
      <c r="IG89" s="512"/>
      <c r="IH89" s="513" t="s">
        <v>77</v>
      </c>
      <c r="II89" s="511"/>
      <c r="IJ89" s="518" t="s">
        <v>385</v>
      </c>
      <c r="IK89" s="512"/>
      <c r="IL89" s="513" t="s">
        <v>77</v>
      </c>
      <c r="IM89" s="511"/>
      <c r="IN89" s="518" t="s">
        <v>385</v>
      </c>
      <c r="IO89" s="512"/>
      <c r="IP89" s="513" t="s">
        <v>77</v>
      </c>
      <c r="IQ89" s="511"/>
      <c r="IR89" s="518" t="s">
        <v>385</v>
      </c>
      <c r="IS89" s="512"/>
      <c r="IT89" s="513" t="s">
        <v>77</v>
      </c>
      <c r="IU89" s="511"/>
      <c r="IV89" s="518" t="s">
        <v>385</v>
      </c>
      <c r="IW89" s="512"/>
      <c r="IX89" s="513" t="s">
        <v>77</v>
      </c>
      <c r="IY89" s="511"/>
      <c r="IZ89" s="518" t="s">
        <v>385</v>
      </c>
      <c r="JA89" s="512"/>
      <c r="JB89" s="513" t="s">
        <v>77</v>
      </c>
      <c r="JC89" s="511"/>
      <c r="JD89" s="518" t="s">
        <v>385</v>
      </c>
      <c r="JE89" s="512"/>
      <c r="JF89" s="513" t="s">
        <v>77</v>
      </c>
      <c r="JG89" s="511"/>
      <c r="JH89" s="518" t="s">
        <v>385</v>
      </c>
      <c r="JI89" s="512"/>
      <c r="JJ89" s="513" t="s">
        <v>77</v>
      </c>
      <c r="JK89" s="511"/>
      <c r="JL89" s="518" t="s">
        <v>385</v>
      </c>
      <c r="JM89" s="512"/>
      <c r="JN89" s="513" t="s">
        <v>77</v>
      </c>
      <c r="JO89" s="511"/>
      <c r="JP89" s="518" t="s">
        <v>385</v>
      </c>
      <c r="JQ89" s="512"/>
      <c r="JR89" s="513" t="s">
        <v>77</v>
      </c>
      <c r="JS89" s="511"/>
      <c r="JT89" s="518" t="s">
        <v>385</v>
      </c>
      <c r="JU89" s="512"/>
      <c r="JV89" s="513" t="s">
        <v>77</v>
      </c>
      <c r="JW89" s="511"/>
      <c r="JX89" s="518" t="s">
        <v>385</v>
      </c>
      <c r="JY89" s="512"/>
      <c r="JZ89" s="513" t="s">
        <v>77</v>
      </c>
      <c r="KA89" s="511"/>
      <c r="KB89" s="518" t="s">
        <v>385</v>
      </c>
      <c r="KC89" s="512"/>
      <c r="KD89" s="513" t="s">
        <v>77</v>
      </c>
      <c r="KE89" s="511"/>
      <c r="KF89" s="518" t="s">
        <v>385</v>
      </c>
      <c r="KG89" s="512"/>
      <c r="KH89" s="513" t="s">
        <v>77</v>
      </c>
      <c r="KI89" s="511"/>
      <c r="KJ89" s="518" t="s">
        <v>385</v>
      </c>
      <c r="KK89" s="512"/>
      <c r="KL89" s="513" t="s">
        <v>77</v>
      </c>
      <c r="KM89" s="511"/>
      <c r="KN89" s="518" t="s">
        <v>385</v>
      </c>
      <c r="KO89" s="512"/>
      <c r="KP89" s="513" t="s">
        <v>77</v>
      </c>
      <c r="KQ89" s="511"/>
      <c r="KR89" s="518" t="s">
        <v>385</v>
      </c>
      <c r="KS89" s="512"/>
      <c r="KT89" s="513" t="s">
        <v>77</v>
      </c>
      <c r="KU89" s="511"/>
      <c r="KV89" s="518" t="s">
        <v>385</v>
      </c>
      <c r="KW89" s="512"/>
      <c r="KX89" s="513" t="s">
        <v>77</v>
      </c>
      <c r="KY89" s="511"/>
      <c r="KZ89" s="518" t="s">
        <v>385</v>
      </c>
      <c r="LA89" s="512"/>
      <c r="LB89" s="513" t="s">
        <v>77</v>
      </c>
      <c r="LC89" s="511"/>
      <c r="LD89" s="518" t="s">
        <v>385</v>
      </c>
      <c r="LE89" s="512"/>
      <c r="LF89" s="513" t="s">
        <v>77</v>
      </c>
      <c r="LG89" s="511"/>
      <c r="LH89" s="518" t="s">
        <v>385</v>
      </c>
      <c r="LI89" s="512"/>
      <c r="LJ89" s="513" t="s">
        <v>77</v>
      </c>
      <c r="LK89" s="511"/>
      <c r="LL89" s="518" t="s">
        <v>385</v>
      </c>
      <c r="LM89" s="512"/>
      <c r="LN89" s="513" t="s">
        <v>77</v>
      </c>
      <c r="LO89" s="511"/>
      <c r="LP89" s="518" t="s">
        <v>385</v>
      </c>
      <c r="LQ89" s="512"/>
      <c r="LR89" s="513" t="s">
        <v>77</v>
      </c>
      <c r="LS89" s="511"/>
      <c r="LT89" s="518" t="s">
        <v>385</v>
      </c>
      <c r="LU89" s="512"/>
      <c r="LV89" s="513" t="s">
        <v>77</v>
      </c>
      <c r="LW89" s="511"/>
      <c r="LX89" s="518" t="s">
        <v>385</v>
      </c>
      <c r="LY89" s="512"/>
      <c r="LZ89" s="513" t="s">
        <v>77</v>
      </c>
      <c r="MA89" s="511"/>
      <c r="MB89" s="518" t="s">
        <v>385</v>
      </c>
      <c r="MC89" s="512"/>
      <c r="MD89" s="513" t="s">
        <v>77</v>
      </c>
      <c r="ME89" s="511"/>
      <c r="MF89" s="518" t="s">
        <v>385</v>
      </c>
      <c r="MG89" s="512"/>
      <c r="MH89" s="513" t="s">
        <v>77</v>
      </c>
      <c r="MI89" s="511"/>
      <c r="MJ89" s="518" t="s">
        <v>385</v>
      </c>
      <c r="MK89" s="512"/>
      <c r="ML89" s="513" t="s">
        <v>77</v>
      </c>
      <c r="MM89" s="511"/>
      <c r="MN89" s="518" t="s">
        <v>385</v>
      </c>
      <c r="MO89" s="512"/>
      <c r="MP89" s="513" t="s">
        <v>77</v>
      </c>
      <c r="MQ89" s="511"/>
      <c r="MR89" s="518" t="s">
        <v>385</v>
      </c>
      <c r="MS89" s="512"/>
      <c r="MT89" s="513" t="s">
        <v>77</v>
      </c>
      <c r="MU89" s="511"/>
      <c r="MV89" s="518" t="s">
        <v>385</v>
      </c>
      <c r="MW89" s="512"/>
      <c r="MX89" s="513" t="s">
        <v>77</v>
      </c>
      <c r="MY89" s="511"/>
      <c r="MZ89" s="518" t="s">
        <v>385</v>
      </c>
      <c r="NA89" s="512"/>
      <c r="NB89" s="513" t="s">
        <v>77</v>
      </c>
      <c r="NC89" s="511"/>
      <c r="ND89" s="518" t="s">
        <v>385</v>
      </c>
      <c r="NE89" s="512"/>
      <c r="NF89" s="513" t="s">
        <v>77</v>
      </c>
      <c r="NG89" s="511"/>
      <c r="NH89" s="518" t="s">
        <v>385</v>
      </c>
      <c r="NI89" s="512"/>
      <c r="NJ89" s="513" t="s">
        <v>77</v>
      </c>
      <c r="NK89" s="511"/>
      <c r="NL89" s="518" t="s">
        <v>385</v>
      </c>
      <c r="NM89" s="512"/>
      <c r="NN89" s="513" t="s">
        <v>77</v>
      </c>
      <c r="NO89" s="511"/>
      <c r="NP89" s="518" t="s">
        <v>385</v>
      </c>
      <c r="NQ89" s="512"/>
      <c r="NR89" s="513" t="s">
        <v>77</v>
      </c>
      <c r="NS89" s="511"/>
      <c r="NT89" s="518" t="s">
        <v>385</v>
      </c>
      <c r="NU89" s="512"/>
      <c r="NV89" s="513" t="s">
        <v>77</v>
      </c>
      <c r="NW89" s="511"/>
      <c r="NX89" s="518" t="s">
        <v>385</v>
      </c>
      <c r="NY89" s="512"/>
      <c r="NZ89" s="513" t="s">
        <v>77</v>
      </c>
      <c r="OA89" s="511"/>
      <c r="OB89" s="518" t="s">
        <v>385</v>
      </c>
      <c r="OC89" s="512"/>
      <c r="OD89" s="513" t="s">
        <v>77</v>
      </c>
      <c r="OE89" s="511"/>
      <c r="OF89" s="518" t="s">
        <v>385</v>
      </c>
      <c r="OG89" s="512"/>
      <c r="OH89" s="513" t="s">
        <v>77</v>
      </c>
      <c r="OI89" s="511"/>
      <c r="OJ89" s="518" t="s">
        <v>385</v>
      </c>
      <c r="OK89" s="512"/>
      <c r="OL89" s="513" t="s">
        <v>77</v>
      </c>
      <c r="OM89" s="511"/>
      <c r="ON89" s="518" t="s">
        <v>385</v>
      </c>
      <c r="OO89" s="512"/>
      <c r="OP89" s="513" t="s">
        <v>77</v>
      </c>
      <c r="OQ89" s="511"/>
      <c r="OR89" s="518" t="s">
        <v>385</v>
      </c>
      <c r="OS89" s="512"/>
      <c r="OT89" s="513" t="s">
        <v>77</v>
      </c>
      <c r="OU89" s="511"/>
      <c r="OV89" s="518" t="s">
        <v>385</v>
      </c>
      <c r="OW89" s="512"/>
      <c r="OX89" s="513" t="s">
        <v>77</v>
      </c>
      <c r="OY89" s="511"/>
      <c r="OZ89" s="518" t="s">
        <v>385</v>
      </c>
      <c r="PA89" s="512"/>
      <c r="PB89" s="513" t="s">
        <v>77</v>
      </c>
      <c r="PC89" s="511"/>
      <c r="PD89" s="518" t="s">
        <v>385</v>
      </c>
      <c r="PE89" s="512"/>
      <c r="PF89" s="513" t="s">
        <v>77</v>
      </c>
      <c r="PG89" s="511"/>
      <c r="PH89" s="518" t="s">
        <v>385</v>
      </c>
      <c r="PI89" s="512"/>
      <c r="PJ89" s="513" t="s">
        <v>77</v>
      </c>
      <c r="PK89" s="511"/>
      <c r="PL89" s="518" t="s">
        <v>385</v>
      </c>
      <c r="PM89" s="512"/>
      <c r="PN89" s="513" t="s">
        <v>77</v>
      </c>
      <c r="PO89" s="511"/>
      <c r="PP89" s="518" t="s">
        <v>385</v>
      </c>
      <c r="PQ89" s="512"/>
      <c r="PR89" s="513" t="s">
        <v>77</v>
      </c>
      <c r="PS89" s="511"/>
      <c r="PT89" s="518" t="s">
        <v>385</v>
      </c>
      <c r="PU89" s="512"/>
      <c r="PV89" s="513" t="s">
        <v>77</v>
      </c>
      <c r="PW89" s="511"/>
      <c r="PX89" s="518" t="s">
        <v>385</v>
      </c>
      <c r="PY89" s="512"/>
      <c r="PZ89" s="513" t="s">
        <v>77</v>
      </c>
      <c r="QA89" s="511"/>
      <c r="QB89" s="518" t="s">
        <v>385</v>
      </c>
      <c r="QC89" s="512"/>
      <c r="QD89" s="513" t="s">
        <v>77</v>
      </c>
      <c r="QE89" s="511"/>
      <c r="QF89" s="518" t="s">
        <v>385</v>
      </c>
      <c r="QG89" s="512"/>
      <c r="QH89" s="513" t="s">
        <v>77</v>
      </c>
    </row>
    <row r="90" spans="1:450" s="3" customFormat="1" ht="18" customHeight="1" thickTop="1" thickBot="1" x14ac:dyDescent="0.35">
      <c r="A90" s="344" t="str">
        <f t="shared" si="538"/>
        <v/>
      </c>
      <c r="B90" s="237" t="str">
        <f t="shared" si="539"/>
        <v/>
      </c>
      <c r="C90" s="307">
        <f t="shared" si="527"/>
        <v>0</v>
      </c>
      <c r="D90" s="307">
        <f t="shared" si="528"/>
        <v>0</v>
      </c>
      <c r="E90" s="287" t="str">
        <f>IF(B90="","",SUM(B$27:B$46)+SUM(B$67:B90))</f>
        <v/>
      </c>
      <c r="F90" s="498"/>
      <c r="G90" s="498"/>
      <c r="H90" s="499"/>
      <c r="I90" s="500"/>
      <c r="J90" s="501"/>
      <c r="K90" s="680"/>
      <c r="L90" s="1052" t="str">
        <f>IF('Quadro 2'!G56="","",'Quadro 2'!G56)</f>
        <v/>
      </c>
      <c r="M90" s="1053" t="str">
        <f t="shared" si="540"/>
        <v/>
      </c>
      <c r="N90" s="1054" t="str">
        <f t="shared" si="529"/>
        <v/>
      </c>
      <c r="O90" s="1055"/>
      <c r="P90" s="1056" t="str">
        <f t="shared" si="541"/>
        <v/>
      </c>
      <c r="Q90" s="1057" t="str">
        <f t="shared" si="542"/>
        <v/>
      </c>
      <c r="R90" s="1058" t="str">
        <f t="shared" si="543"/>
        <v/>
      </c>
      <c r="S90" s="505" t="str">
        <f t="shared" si="544"/>
        <v/>
      </c>
      <c r="T90" s="75" t="str">
        <f t="shared" si="530"/>
        <v/>
      </c>
      <c r="U90" s="943"/>
      <c r="V90" s="217" t="str">
        <f t="shared" si="550"/>
        <v/>
      </c>
      <c r="W90" s="217" t="str">
        <f t="shared" si="545"/>
        <v/>
      </c>
      <c r="X90" s="217" t="str">
        <f t="shared" si="546"/>
        <v/>
      </c>
      <c r="Y90" s="506" t="str">
        <f>IF(OR(N90="",N90=0),"",IF(MAX(V90,W90,X90)&gt;'Quadro 1'!$G$23,'Quadro 1'!$G$23,IF(V90&lt;'Quadro 1'!$G$12,'Quadro 1'!$G$12,MIN(Z90,AA90))))</f>
        <v/>
      </c>
      <c r="Z90" s="507">
        <f>IF(MAX(V90,W90,X90)&lt;='Quadro 1'!$G$12,'Quadro 1'!$G$12,IF(MAX(V90,W90,X90)&lt;='Quadro 1'!$G$13,'Quadro 1'!$G$13,IF(MAX(V90,W90,X90)&lt;='Quadro 1'!$G$14,'Quadro 1'!$G$14,IF(MAX(V90,W90,X90)&lt;='Quadro 1'!$G$15,'Quadro 1'!$G$15,IF(MAX(V90,W90,X90)&lt;='Quadro 1'!$G$16,'Quadro 1'!$G$16,IF(MAX(V90,W90,X90)&lt;='Quadro 1'!$G$17,'Quadro 1'!$G$17,""))))))</f>
        <v>27.3</v>
      </c>
      <c r="AA90" s="508">
        <f>IF(MAX(V90,W90,X90)&lt;='Quadro 1'!$G$18,'Quadro 1'!$G$18,IF(MAX(V90,W90,X90)&lt;='Quadro 1'!$G$19,'Quadro 1'!$G$19,IF(MAX(V90,W90,X90)&lt;='Quadro 1'!$G$20,'Quadro 1'!$G$20,IF(MAX(V90,W90,X90)&lt;='Quadro 1'!$G$21,'Quadro 1'!$G$21,IF(MAX(V90,W90,X90)&lt;='Quadro 1'!$G$22,'Quadro 1'!$G$22,IF(MAX(V90,W90,X90)&lt;='Quadro 1'!$G$23,'Quadro 1'!$G$23,'Quadro 1'!$G$23))))))</f>
        <v>105.3</v>
      </c>
      <c r="AB90" s="509" t="str">
        <f>IF(Y90="","",LOOKUP(Y90,'Quadro 1'!$G$9:$G$23,'Quadro 1'!$H$9:$H$23))</f>
        <v/>
      </c>
      <c r="AC90" s="1170" t="str">
        <f>IF(Y90="","",LOOKUP(Y90,'Quadro 1'!$G$9:$G$23,'Quadro 1'!$D$9:$D$23))</f>
        <v/>
      </c>
      <c r="AD90" s="1171" t="str">
        <f>IF(Y90="","",LOOKUP(Y90,'Quadro 1'!$G$9:$G$23,'Quadro 1'!$E$9:$E$23))</f>
        <v/>
      </c>
      <c r="AE90" s="1059" t="str">
        <f t="shared" si="531"/>
        <v/>
      </c>
      <c r="AF90" s="1061" t="str">
        <f t="shared" si="532"/>
        <v/>
      </c>
      <c r="AG90" s="1062" t="str">
        <f t="shared" si="533"/>
        <v/>
      </c>
      <c r="AH90" s="1063" t="str">
        <f t="shared" si="547"/>
        <v/>
      </c>
      <c r="AI90" s="1063" t="str">
        <f t="shared" si="551"/>
        <v/>
      </c>
      <c r="AJ90" s="1055" t="str">
        <f t="shared" si="534"/>
        <v/>
      </c>
      <c r="AK90" s="1064" t="str">
        <f t="shared" si="548"/>
        <v/>
      </c>
      <c r="AL90" s="1190" t="str">
        <f t="shared" si="549"/>
        <v/>
      </c>
      <c r="AM90" s="1191"/>
      <c r="AN90" s="1065" t="str">
        <f t="shared" si="535"/>
        <v/>
      </c>
      <c r="AO90" s="1192" t="str">
        <f t="shared" si="536"/>
        <v/>
      </c>
      <c r="AP90" s="1192"/>
      <c r="AQ90" s="1193"/>
      <c r="AR90" s="901"/>
      <c r="AS90" s="2"/>
      <c r="BC90" s="1060" t="str">
        <f t="shared" si="537"/>
        <v/>
      </c>
      <c r="BJ90" s="204" t="str">
        <f t="shared" si="552"/>
        <v/>
      </c>
      <c r="BK90" s="204" t="str">
        <f t="shared" si="553"/>
        <v/>
      </c>
      <c r="BL90" s="205" t="str">
        <f t="shared" si="554"/>
        <v/>
      </c>
      <c r="BM90" s="212" t="str">
        <f>IF($BL89="","",IF(AND($BP102&lt;&gt;"",$BP102&gt;$BL89),$BP102,IF(AND($BP103&lt;&gt;"",$BP103&gt;$BL89),$BP103,"")))</f>
        <v/>
      </c>
      <c r="BN90" s="212" t="str">
        <f>IF($BL89="","",IF(AND($BP96&lt;&gt;"",$BP96&gt;$BL89),$BP96,IF(AND($BP97&lt;&gt;"",$BP97&gt;$BL89),$BP97,IF(AND($BP98&lt;&gt;"",$BP98&gt;$BL89),$BP98,IF(AND($BP99&lt;&gt;"",$BP99&gt;$BL89),$BP99,IF(AND($BP100&lt;&gt;"",$BP100&gt;$BL89),$BP100,IF(AND($BP101&lt;&gt;"",$BP101&gt;$BL89),$BP101,"")))))))</f>
        <v/>
      </c>
      <c r="BO90" s="205" t="str">
        <f t="shared" ref="BO90:BO98" si="556">IF($BL89="","",IF(AND($BP90&lt;&gt;"",$BP90&gt;$BL89),$BP90,IF(AND($BP91&lt;&gt;"",$BP91&gt;$BL89),$BP91,IF(AND($BP92&lt;&gt;"",$BP92&gt;$BL89),$BP92,IF(AND($BP93&lt;&gt;"",$BP93&gt;$BL89),$BP93,IF(AND($BP94&lt;&gt;"",$BP94&gt;$BL89),$BP94,IF(AND($BP95&lt;&gt;"",$BP95&gt;$BL89),$BP95,"")))))))</f>
        <v/>
      </c>
      <c r="BP90" s="205" t="str">
        <f t="shared" si="555"/>
        <v/>
      </c>
      <c r="BQ90" s="203" t="s">
        <v>170</v>
      </c>
      <c r="BR90" s="205">
        <v>0.5</v>
      </c>
      <c r="BS90" s="204">
        <f>SUMIF($BU$90:$BU$149,16.1,$BV$90:$BV$149)</f>
        <v>0</v>
      </c>
      <c r="BT90" s="287" t="str">
        <f t="shared" ref="BT90:BT109" si="557">E27</f>
        <v/>
      </c>
      <c r="BU90" s="14" t="str">
        <f t="shared" ref="BU90:BU109" si="558">Y27</f>
        <v/>
      </c>
      <c r="BV90" s="495">
        <f t="shared" ref="BV90:BV149" si="559">BW90*BX90</f>
        <v>0</v>
      </c>
      <c r="BW90" s="495">
        <f t="shared" ref="BW90:BW109" si="560">J27</f>
        <v>0</v>
      </c>
      <c r="BX90" s="902">
        <f>IF(AR27="",1,AR27)</f>
        <v>1</v>
      </c>
      <c r="GN90" s="740">
        <f>MAX(GN91:GN150)</f>
        <v>0</v>
      </c>
      <c r="HA90" s="127" t="s">
        <v>112</v>
      </c>
      <c r="HB90" s="85"/>
      <c r="HC90" s="585">
        <f>MAX(HC91:HC150)</f>
        <v>0</v>
      </c>
      <c r="HD90" s="258" t="s">
        <v>40</v>
      </c>
      <c r="HE90" s="13"/>
      <c r="HF90" s="79"/>
      <c r="HG90" s="80" t="s">
        <v>79</v>
      </c>
      <c r="HH90" s="514" t="s">
        <v>386</v>
      </c>
      <c r="HI90" s="515"/>
      <c r="HJ90" s="516" t="s">
        <v>79</v>
      </c>
      <c r="HK90" s="519"/>
      <c r="HL90" s="520" t="s">
        <v>386</v>
      </c>
      <c r="HM90" s="515"/>
      <c r="HN90" s="521" t="s">
        <v>79</v>
      </c>
      <c r="HO90" s="519"/>
      <c r="HP90" s="520" t="s">
        <v>386</v>
      </c>
      <c r="HQ90" s="515"/>
      <c r="HR90" s="521" t="s">
        <v>79</v>
      </c>
      <c r="HS90" s="519"/>
      <c r="HT90" s="520" t="s">
        <v>386</v>
      </c>
      <c r="HU90" s="515"/>
      <c r="HV90" s="521" t="s">
        <v>79</v>
      </c>
      <c r="HW90" s="519"/>
      <c r="HX90" s="520" t="s">
        <v>386</v>
      </c>
      <c r="HY90" s="515"/>
      <c r="HZ90" s="521" t="s">
        <v>79</v>
      </c>
      <c r="IA90" s="519"/>
      <c r="IB90" s="520" t="s">
        <v>386</v>
      </c>
      <c r="IC90" s="515"/>
      <c r="ID90" s="521" t="s">
        <v>79</v>
      </c>
      <c r="IE90" s="519"/>
      <c r="IF90" s="520" t="s">
        <v>386</v>
      </c>
      <c r="IG90" s="515"/>
      <c r="IH90" s="521" t="s">
        <v>79</v>
      </c>
      <c r="II90" s="519"/>
      <c r="IJ90" s="520" t="s">
        <v>386</v>
      </c>
      <c r="IK90" s="515"/>
      <c r="IL90" s="521" t="s">
        <v>79</v>
      </c>
      <c r="IM90" s="519"/>
      <c r="IN90" s="520" t="s">
        <v>386</v>
      </c>
      <c r="IO90" s="515"/>
      <c r="IP90" s="521" t="s">
        <v>79</v>
      </c>
      <c r="IQ90" s="519"/>
      <c r="IR90" s="520" t="s">
        <v>386</v>
      </c>
      <c r="IS90" s="515"/>
      <c r="IT90" s="521" t="s">
        <v>79</v>
      </c>
      <c r="IU90" s="519"/>
      <c r="IV90" s="520" t="s">
        <v>386</v>
      </c>
      <c r="IW90" s="515"/>
      <c r="IX90" s="521" t="s">
        <v>79</v>
      </c>
      <c r="IY90" s="519"/>
      <c r="IZ90" s="520" t="s">
        <v>386</v>
      </c>
      <c r="JA90" s="515"/>
      <c r="JB90" s="521" t="s">
        <v>79</v>
      </c>
      <c r="JC90" s="519"/>
      <c r="JD90" s="520" t="s">
        <v>386</v>
      </c>
      <c r="JE90" s="515"/>
      <c r="JF90" s="521" t="s">
        <v>79</v>
      </c>
      <c r="JG90" s="519"/>
      <c r="JH90" s="520" t="s">
        <v>386</v>
      </c>
      <c r="JI90" s="515"/>
      <c r="JJ90" s="521" t="s">
        <v>79</v>
      </c>
      <c r="JK90" s="519"/>
      <c r="JL90" s="520" t="s">
        <v>386</v>
      </c>
      <c r="JM90" s="515"/>
      <c r="JN90" s="521" t="s">
        <v>79</v>
      </c>
      <c r="JO90" s="519"/>
      <c r="JP90" s="520" t="s">
        <v>386</v>
      </c>
      <c r="JQ90" s="515"/>
      <c r="JR90" s="521" t="s">
        <v>79</v>
      </c>
      <c r="JS90" s="519"/>
      <c r="JT90" s="520" t="s">
        <v>386</v>
      </c>
      <c r="JU90" s="515"/>
      <c r="JV90" s="521" t="s">
        <v>79</v>
      </c>
      <c r="JW90" s="519"/>
      <c r="JX90" s="520" t="s">
        <v>386</v>
      </c>
      <c r="JY90" s="515"/>
      <c r="JZ90" s="521" t="s">
        <v>79</v>
      </c>
      <c r="KA90" s="519"/>
      <c r="KB90" s="520" t="s">
        <v>386</v>
      </c>
      <c r="KC90" s="515"/>
      <c r="KD90" s="521" t="s">
        <v>79</v>
      </c>
      <c r="KE90" s="519"/>
      <c r="KF90" s="520" t="s">
        <v>386</v>
      </c>
      <c r="KG90" s="515"/>
      <c r="KH90" s="521" t="s">
        <v>79</v>
      </c>
      <c r="KI90" s="519"/>
      <c r="KJ90" s="520" t="s">
        <v>386</v>
      </c>
      <c r="KK90" s="515"/>
      <c r="KL90" s="521" t="s">
        <v>79</v>
      </c>
      <c r="KM90" s="519"/>
      <c r="KN90" s="520" t="s">
        <v>386</v>
      </c>
      <c r="KO90" s="515"/>
      <c r="KP90" s="521" t="s">
        <v>79</v>
      </c>
      <c r="KQ90" s="519"/>
      <c r="KR90" s="520" t="s">
        <v>386</v>
      </c>
      <c r="KS90" s="515"/>
      <c r="KT90" s="521" t="s">
        <v>79</v>
      </c>
      <c r="KU90" s="519"/>
      <c r="KV90" s="520" t="s">
        <v>386</v>
      </c>
      <c r="KW90" s="515"/>
      <c r="KX90" s="521" t="s">
        <v>79</v>
      </c>
      <c r="KY90" s="519"/>
      <c r="KZ90" s="520" t="s">
        <v>386</v>
      </c>
      <c r="LA90" s="515"/>
      <c r="LB90" s="521" t="s">
        <v>79</v>
      </c>
      <c r="LC90" s="519"/>
      <c r="LD90" s="520" t="s">
        <v>386</v>
      </c>
      <c r="LE90" s="515"/>
      <c r="LF90" s="521" t="s">
        <v>79</v>
      </c>
      <c r="LG90" s="519"/>
      <c r="LH90" s="520" t="s">
        <v>386</v>
      </c>
      <c r="LI90" s="515"/>
      <c r="LJ90" s="521" t="s">
        <v>79</v>
      </c>
      <c r="LK90" s="519"/>
      <c r="LL90" s="520" t="s">
        <v>386</v>
      </c>
      <c r="LM90" s="515"/>
      <c r="LN90" s="521" t="s">
        <v>79</v>
      </c>
      <c r="LO90" s="519"/>
      <c r="LP90" s="520" t="s">
        <v>386</v>
      </c>
      <c r="LQ90" s="515"/>
      <c r="LR90" s="521" t="s">
        <v>79</v>
      </c>
      <c r="LS90" s="519"/>
      <c r="LT90" s="520" t="s">
        <v>386</v>
      </c>
      <c r="LU90" s="515"/>
      <c r="LV90" s="521" t="s">
        <v>79</v>
      </c>
      <c r="LW90" s="519"/>
      <c r="LX90" s="520" t="s">
        <v>386</v>
      </c>
      <c r="LY90" s="515"/>
      <c r="LZ90" s="521" t="s">
        <v>79</v>
      </c>
      <c r="MA90" s="519"/>
      <c r="MB90" s="520" t="s">
        <v>386</v>
      </c>
      <c r="MC90" s="515"/>
      <c r="MD90" s="521" t="s">
        <v>79</v>
      </c>
      <c r="ME90" s="519"/>
      <c r="MF90" s="520" t="s">
        <v>386</v>
      </c>
      <c r="MG90" s="515"/>
      <c r="MH90" s="521" t="s">
        <v>79</v>
      </c>
      <c r="MI90" s="519"/>
      <c r="MJ90" s="520" t="s">
        <v>386</v>
      </c>
      <c r="MK90" s="515"/>
      <c r="ML90" s="521" t="s">
        <v>79</v>
      </c>
      <c r="MM90" s="519"/>
      <c r="MN90" s="520" t="s">
        <v>386</v>
      </c>
      <c r="MO90" s="515"/>
      <c r="MP90" s="521" t="s">
        <v>79</v>
      </c>
      <c r="MQ90" s="519"/>
      <c r="MR90" s="520" t="s">
        <v>386</v>
      </c>
      <c r="MS90" s="515"/>
      <c r="MT90" s="521" t="s">
        <v>79</v>
      </c>
      <c r="MU90" s="519"/>
      <c r="MV90" s="520" t="s">
        <v>386</v>
      </c>
      <c r="MW90" s="515"/>
      <c r="MX90" s="521" t="s">
        <v>79</v>
      </c>
      <c r="MY90" s="519"/>
      <c r="MZ90" s="520" t="s">
        <v>386</v>
      </c>
      <c r="NA90" s="515"/>
      <c r="NB90" s="521" t="s">
        <v>79</v>
      </c>
      <c r="NC90" s="519"/>
      <c r="ND90" s="520" t="s">
        <v>386</v>
      </c>
      <c r="NE90" s="515"/>
      <c r="NF90" s="521" t="s">
        <v>79</v>
      </c>
      <c r="NG90" s="519"/>
      <c r="NH90" s="520" t="s">
        <v>386</v>
      </c>
      <c r="NI90" s="515"/>
      <c r="NJ90" s="521" t="s">
        <v>79</v>
      </c>
      <c r="NK90" s="519"/>
      <c r="NL90" s="520" t="s">
        <v>386</v>
      </c>
      <c r="NM90" s="515"/>
      <c r="NN90" s="521" t="s">
        <v>79</v>
      </c>
      <c r="NO90" s="519"/>
      <c r="NP90" s="520" t="s">
        <v>386</v>
      </c>
      <c r="NQ90" s="515"/>
      <c r="NR90" s="521" t="s">
        <v>79</v>
      </c>
      <c r="NS90" s="519"/>
      <c r="NT90" s="520" t="s">
        <v>386</v>
      </c>
      <c r="NU90" s="515"/>
      <c r="NV90" s="521" t="s">
        <v>79</v>
      </c>
      <c r="NW90" s="519"/>
      <c r="NX90" s="520" t="s">
        <v>386</v>
      </c>
      <c r="NY90" s="515"/>
      <c r="NZ90" s="521" t="s">
        <v>79</v>
      </c>
      <c r="OA90" s="519"/>
      <c r="OB90" s="520" t="s">
        <v>386</v>
      </c>
      <c r="OC90" s="515"/>
      <c r="OD90" s="521" t="s">
        <v>79</v>
      </c>
      <c r="OE90" s="519"/>
      <c r="OF90" s="520" t="s">
        <v>386</v>
      </c>
      <c r="OG90" s="515"/>
      <c r="OH90" s="521" t="s">
        <v>79</v>
      </c>
      <c r="OI90" s="519"/>
      <c r="OJ90" s="520" t="s">
        <v>386</v>
      </c>
      <c r="OK90" s="515"/>
      <c r="OL90" s="521" t="s">
        <v>79</v>
      </c>
      <c r="OM90" s="519"/>
      <c r="ON90" s="520" t="s">
        <v>386</v>
      </c>
      <c r="OO90" s="515"/>
      <c r="OP90" s="521" t="s">
        <v>79</v>
      </c>
      <c r="OQ90" s="519"/>
      <c r="OR90" s="520" t="s">
        <v>386</v>
      </c>
      <c r="OS90" s="515"/>
      <c r="OT90" s="521" t="s">
        <v>79</v>
      </c>
      <c r="OU90" s="519"/>
      <c r="OV90" s="520" t="s">
        <v>386</v>
      </c>
      <c r="OW90" s="515"/>
      <c r="OX90" s="521" t="s">
        <v>79</v>
      </c>
      <c r="OY90" s="519"/>
      <c r="OZ90" s="520" t="s">
        <v>386</v>
      </c>
      <c r="PA90" s="515"/>
      <c r="PB90" s="521" t="s">
        <v>79</v>
      </c>
      <c r="PC90" s="519"/>
      <c r="PD90" s="520" t="s">
        <v>386</v>
      </c>
      <c r="PE90" s="515"/>
      <c r="PF90" s="521" t="s">
        <v>79</v>
      </c>
      <c r="PG90" s="519"/>
      <c r="PH90" s="520" t="s">
        <v>386</v>
      </c>
      <c r="PI90" s="515"/>
      <c r="PJ90" s="521" t="s">
        <v>79</v>
      </c>
      <c r="PK90" s="519"/>
      <c r="PL90" s="520" t="s">
        <v>386</v>
      </c>
      <c r="PM90" s="515"/>
      <c r="PN90" s="521" t="s">
        <v>79</v>
      </c>
      <c r="PO90" s="519"/>
      <c r="PP90" s="520" t="s">
        <v>386</v>
      </c>
      <c r="PQ90" s="515"/>
      <c r="PR90" s="521" t="s">
        <v>79</v>
      </c>
      <c r="PS90" s="519"/>
      <c r="PT90" s="520" t="s">
        <v>386</v>
      </c>
      <c r="PU90" s="515"/>
      <c r="PV90" s="521" t="s">
        <v>79</v>
      </c>
      <c r="PW90" s="519"/>
      <c r="PX90" s="520" t="s">
        <v>386</v>
      </c>
      <c r="PY90" s="515"/>
      <c r="PZ90" s="521" t="s">
        <v>79</v>
      </c>
      <c r="QA90" s="519"/>
      <c r="QB90" s="520" t="s">
        <v>386</v>
      </c>
      <c r="QC90" s="515"/>
      <c r="QD90" s="521" t="s">
        <v>79</v>
      </c>
      <c r="QE90" s="519"/>
      <c r="QF90" s="520" t="s">
        <v>386</v>
      </c>
      <c r="QG90" s="515"/>
      <c r="QH90" s="521" t="s">
        <v>79</v>
      </c>
    </row>
    <row r="91" spans="1:450" s="3" customFormat="1" ht="18" customHeight="1" thickTop="1" thickBot="1" x14ac:dyDescent="0.35">
      <c r="A91" s="344" t="str">
        <f t="shared" si="538"/>
        <v/>
      </c>
      <c r="B91" s="237" t="str">
        <f t="shared" si="539"/>
        <v/>
      </c>
      <c r="C91" s="307">
        <f t="shared" si="527"/>
        <v>0</v>
      </c>
      <c r="D91" s="307">
        <f t="shared" si="528"/>
        <v>0</v>
      </c>
      <c r="E91" s="287" t="str">
        <f>IF(B91="","",SUM(B$27:B$46)+SUM(B$67:B91))</f>
        <v/>
      </c>
      <c r="F91" s="498"/>
      <c r="G91" s="498"/>
      <c r="H91" s="499"/>
      <c r="I91" s="500"/>
      <c r="J91" s="501"/>
      <c r="K91" s="680"/>
      <c r="L91" s="1052" t="str">
        <f>IF('Quadro 2'!G57="","",'Quadro 2'!G57)</f>
        <v/>
      </c>
      <c r="M91" s="1053" t="str">
        <f t="shared" si="540"/>
        <v/>
      </c>
      <c r="N91" s="1054" t="str">
        <f t="shared" si="529"/>
        <v/>
      </c>
      <c r="O91" s="1055"/>
      <c r="P91" s="1056" t="str">
        <f t="shared" si="541"/>
        <v/>
      </c>
      <c r="Q91" s="1057" t="str">
        <f t="shared" si="542"/>
        <v/>
      </c>
      <c r="R91" s="1058" t="str">
        <f t="shared" si="543"/>
        <v/>
      </c>
      <c r="S91" s="505" t="str">
        <f t="shared" si="544"/>
        <v/>
      </c>
      <c r="T91" s="75" t="str">
        <f t="shared" si="530"/>
        <v/>
      </c>
      <c r="U91" s="943"/>
      <c r="V91" s="217" t="str">
        <f t="shared" si="550"/>
        <v/>
      </c>
      <c r="W91" s="217" t="str">
        <f t="shared" si="545"/>
        <v/>
      </c>
      <c r="X91" s="217" t="str">
        <f t="shared" si="546"/>
        <v/>
      </c>
      <c r="Y91" s="506" t="str">
        <f>IF(OR(N91="",N91=0),"",IF(MAX(V91,W91,X91)&gt;'Quadro 1'!$G$23,'Quadro 1'!$G$23,IF(V91&lt;'Quadro 1'!$G$12,'Quadro 1'!$G$12,MIN(Z91,AA91))))</f>
        <v/>
      </c>
      <c r="Z91" s="507">
        <f>IF(MAX(V91,W91,X91)&lt;='Quadro 1'!$G$12,'Quadro 1'!$G$12,IF(MAX(V91,W91,X91)&lt;='Quadro 1'!$G$13,'Quadro 1'!$G$13,IF(MAX(V91,W91,X91)&lt;='Quadro 1'!$G$14,'Quadro 1'!$G$14,IF(MAX(V91,W91,X91)&lt;='Quadro 1'!$G$15,'Quadro 1'!$G$15,IF(MAX(V91,W91,X91)&lt;='Quadro 1'!$G$16,'Quadro 1'!$G$16,IF(MAX(V91,W91,X91)&lt;='Quadro 1'!$G$17,'Quadro 1'!$G$17,""))))))</f>
        <v>27.3</v>
      </c>
      <c r="AA91" s="508">
        <f>IF(MAX(V91,W91,X91)&lt;='Quadro 1'!$G$18,'Quadro 1'!$G$18,IF(MAX(V91,W91,X91)&lt;='Quadro 1'!$G$19,'Quadro 1'!$G$19,IF(MAX(V91,W91,X91)&lt;='Quadro 1'!$G$20,'Quadro 1'!$G$20,IF(MAX(V91,W91,X91)&lt;='Quadro 1'!$G$21,'Quadro 1'!$G$21,IF(MAX(V91,W91,X91)&lt;='Quadro 1'!$G$22,'Quadro 1'!$G$22,IF(MAX(V91,W91,X91)&lt;='Quadro 1'!$G$23,'Quadro 1'!$G$23,'Quadro 1'!$G$23))))))</f>
        <v>105.3</v>
      </c>
      <c r="AB91" s="509" t="str">
        <f>IF(Y91="","",LOOKUP(Y91,'Quadro 1'!$G$9:$G$23,'Quadro 1'!$H$9:$H$23))</f>
        <v/>
      </c>
      <c r="AC91" s="1170" t="str">
        <f>IF(Y91="","",LOOKUP(Y91,'Quadro 1'!$G$9:$G$23,'Quadro 1'!$D$9:$D$23))</f>
        <v/>
      </c>
      <c r="AD91" s="1171" t="str">
        <f>IF(Y91="","",LOOKUP(Y91,'Quadro 1'!$G$9:$G$23,'Quadro 1'!$E$9:$E$23))</f>
        <v/>
      </c>
      <c r="AE91" s="1059" t="str">
        <f t="shared" si="531"/>
        <v/>
      </c>
      <c r="AF91" s="1061" t="str">
        <f t="shared" si="532"/>
        <v/>
      </c>
      <c r="AG91" s="1062" t="str">
        <f t="shared" si="533"/>
        <v/>
      </c>
      <c r="AH91" s="1063" t="str">
        <f t="shared" si="547"/>
        <v/>
      </c>
      <c r="AI91" s="1063" t="str">
        <f t="shared" si="551"/>
        <v/>
      </c>
      <c r="AJ91" s="1055" t="str">
        <f t="shared" si="534"/>
        <v/>
      </c>
      <c r="AK91" s="1064" t="str">
        <f t="shared" si="548"/>
        <v/>
      </c>
      <c r="AL91" s="1190" t="str">
        <f t="shared" si="549"/>
        <v/>
      </c>
      <c r="AM91" s="1191"/>
      <c r="AN91" s="1065" t="str">
        <f t="shared" si="535"/>
        <v/>
      </c>
      <c r="AO91" s="1192" t="str">
        <f t="shared" si="536"/>
        <v/>
      </c>
      <c r="AP91" s="1192"/>
      <c r="AQ91" s="1193"/>
      <c r="AR91" s="901"/>
      <c r="AS91" s="2"/>
      <c r="BC91" s="1060" t="str">
        <f t="shared" si="537"/>
        <v/>
      </c>
      <c r="BJ91" s="204" t="str">
        <f t="shared" si="552"/>
        <v/>
      </c>
      <c r="BK91" s="204" t="str">
        <f t="shared" si="553"/>
        <v/>
      </c>
      <c r="BL91" s="205" t="str">
        <f t="shared" si="554"/>
        <v/>
      </c>
      <c r="BM91" s="205" t="str">
        <f>IF($BL90="","",IF(AND($BP103&lt;&gt;"",$BP103&gt;$BL90),$BP103,""))</f>
        <v/>
      </c>
      <c r="BN91" s="205" t="str">
        <f>IF($BL90="","",IF(AND($BP97&lt;&gt;"",$BP97&gt;$BL90),$BP97,IF(AND($BP98&lt;&gt;"",$BP98&gt;$BL90),$BP98,IF(AND($BP99&lt;&gt;"",$BP99&gt;$BL90),$BP99,IF(AND($BP100&lt;&gt;"",$BP100&gt;$BL90),$BP100,IF(AND($BP101&lt;&gt;"",$BP101&gt;$BL90),$BP101,IF(AND($BP102&lt;&gt;"",$BP102&gt;$BL90),$BP102,"")))))))</f>
        <v/>
      </c>
      <c r="BO91" s="205" t="str">
        <f t="shared" si="556"/>
        <v/>
      </c>
      <c r="BP91" s="205" t="str">
        <f t="shared" si="555"/>
        <v/>
      </c>
      <c r="BQ91" s="203" t="s">
        <v>171</v>
      </c>
      <c r="BR91" s="205">
        <v>0.75</v>
      </c>
      <c r="BS91" s="204">
        <f>SUMIF($BU$90:$BU$149,21.7,$BV$90:$BV$149)</f>
        <v>0</v>
      </c>
      <c r="BT91" s="287" t="str">
        <f t="shared" si="557"/>
        <v/>
      </c>
      <c r="BU91" s="14" t="str">
        <f t="shared" si="558"/>
        <v/>
      </c>
      <c r="BV91" s="495">
        <f t="shared" si="559"/>
        <v>0</v>
      </c>
      <c r="BW91" s="495">
        <f t="shared" si="560"/>
        <v>0</v>
      </c>
      <c r="BX91" s="902">
        <f t="shared" ref="BX91:BX109" si="561">IF(AR28="",1,AR28)</f>
        <v>1</v>
      </c>
      <c r="GN91" s="137">
        <f>IF(GN154="Crítico",HC91,0)</f>
        <v>0</v>
      </c>
      <c r="GU91" s="594">
        <v>1</v>
      </c>
      <c r="HA91" s="137" t="str">
        <f t="shared" ref="HA91:HA150" si="562">IF(OR(HC91="",HC91=0),"",IF(HC91=$HC$90,"Crítico",""))</f>
        <v/>
      </c>
      <c r="HB91" s="86" t="str">
        <f t="shared" ref="HB91:HB150" si="563">IF(HA91="","",1)</f>
        <v/>
      </c>
      <c r="HC91" s="15">
        <f>HG91+HJ91+HN91+HR91+HV91+HZ91+ID91+IH91+IL91+IP91+IT91+IX91+JB91+JF91+JJ91+JN91+JR91+JV91+JZ91+KD91+KH91+KL91+KP91+KT91+KX91+LB91+LF91+LJ91+LN91+LR91+LV91+LZ91+MD91+MH91+ML91+MP91+MT91+MX91+NB91+NF91+NJ91+NN91+NR91+NV91+NZ91+OD91+OH91+OL91+OP91+OT91+OX91+PB91+PF91+PJ91+PN91+PR91+PV91+PZ91+QD91+QH91</f>
        <v>0</v>
      </c>
      <c r="HD91" s="582">
        <f>IF($K27="",0,$K27)</f>
        <v>0</v>
      </c>
      <c r="HE91" s="576">
        <f t="shared" ref="HE91:HF110" si="564">HE27</f>
        <v>0</v>
      </c>
      <c r="HF91" s="566">
        <f t="shared" si="564"/>
        <v>0</v>
      </c>
      <c r="HG91" s="16">
        <f t="shared" ref="HG91:HG122" si="565">IF(OR(HD91=0,HF91=0),0,$HD91)</f>
        <v>0</v>
      </c>
      <c r="HH91" s="17" t="str">
        <f t="shared" ref="HH91:HH150" si="566">IF(HF91=0,"",HE91)</f>
        <v/>
      </c>
      <c r="HI91" s="510" t="str">
        <f>IF(OR(HH91=0,COUNTIF($HF$91:$HF$150,HH91)=0),"",MATCH(HH91,$HF$91:$HF$150,0))</f>
        <v/>
      </c>
      <c r="HJ91" s="517">
        <f>IF(HI91="",0,LOOKUP(HI91,$GU$91:$GU$150,$HD$91:$HD$150))</f>
        <v>0</v>
      </c>
      <c r="HK91" s="510" t="str">
        <f>IF(OR(HH91=0,COUNTIF($HF$91:$HF$150,HH91)=0),"",MATCH(HH91,$HF$91:$HF$150,0))</f>
        <v/>
      </c>
      <c r="HL91" s="522" t="str">
        <f>IF(HK91="","",LOOKUP(HK91,$GU$91:$GU$150,$HE$91:$HE$150))</f>
        <v/>
      </c>
      <c r="HM91" s="510" t="str">
        <f>IF(OR(HL91=0,COUNTIF($HF$91:$HF$150,HL91)=0),"",MATCH(HL91,$HF$91:$HF$150,0))</f>
        <v/>
      </c>
      <c r="HN91" s="517">
        <f>IF(HM91="",0,LOOKUP(HM91,$GU$91:$GU$150,$HD$91:$HD$150))</f>
        <v>0</v>
      </c>
      <c r="HO91" s="510" t="str">
        <f>IF(OR(HL91=0,COUNTIF($HF$91:$HF$150,HL91)=0),"",MATCH(HL91,$HF$91:$HF$150,0))</f>
        <v/>
      </c>
      <c r="HP91" s="522" t="str">
        <f>IF(HO91="","",LOOKUP(HO91,$GU$91:$GU$150,$HE$91:$HE$150))</f>
        <v/>
      </c>
      <c r="HQ91" s="510" t="str">
        <f>IF(OR(HP91=0,COUNTIF($HF$91:$HF$150,HP91)=0),"",MATCH(HP91,$HF$91:$HF$150,0))</f>
        <v/>
      </c>
      <c r="HR91" s="517">
        <f>IF(HQ91="",0,LOOKUP(HQ91,$GU$91:$GU$150,$HD$91:$HD$150))</f>
        <v>0</v>
      </c>
      <c r="HS91" s="510" t="str">
        <f>IF(OR(HP91=0,COUNTIF($HF$91:$HF$150,HP91)=0),"",MATCH(HP91,$HF$91:$HF$150,0))</f>
        <v/>
      </c>
      <c r="HT91" s="522" t="str">
        <f>IF(HS91="","",LOOKUP(HS91,$GU$91:$GU$150,$HE$91:$HE$150))</f>
        <v/>
      </c>
      <c r="HU91" s="510" t="str">
        <f>IF(OR(HT91=0,COUNTIF($HF$91:$HF$150,HT91)=0),"",MATCH(HT91,$HF$91:$HF$150,0))</f>
        <v/>
      </c>
      <c r="HV91" s="517">
        <f>IF(HU91="",0,LOOKUP(HU91,$GU$91:$GU$150,$HD$91:$HD$150))</f>
        <v>0</v>
      </c>
      <c r="HW91" s="510" t="str">
        <f>IF(OR(HT91=0,COUNTIF($HF$91:$HF$150,HT91)=0),"",MATCH(HT91,$HF$91:$HF$150,0))</f>
        <v/>
      </c>
      <c r="HX91" s="522" t="str">
        <f>IF(HW91="","",LOOKUP(HW91,$GU$91:$GU$150,$HE$91:$HE$150))</f>
        <v/>
      </c>
      <c r="HY91" s="510" t="str">
        <f>IF(OR(HX91=0,COUNTIF($HF$91:$HF$150,HX91)=0),"",MATCH(HX91,$HF$91:$HF$150,0))</f>
        <v/>
      </c>
      <c r="HZ91" s="517">
        <f>IF(HY91="",0,LOOKUP(HY91,$GU$91:$GU$150,$HD$91:$HD$150))</f>
        <v>0</v>
      </c>
      <c r="IA91" s="510" t="str">
        <f>IF(OR(HX91=0,COUNTIF($HF$91:$HF$150,HX91)=0),"",MATCH(HX91,$HF$91:$HF$150,0))</f>
        <v/>
      </c>
      <c r="IB91" s="522" t="str">
        <f>IF(IA91="","",LOOKUP(IA91,$GU$91:$GU$150,$HE$91:$HE$150))</f>
        <v/>
      </c>
      <c r="IC91" s="510" t="str">
        <f>IF(OR(IB91=0,COUNTIF($HF$91:$HF$150,IB91)=0),"",MATCH(IB91,$HF$91:$HF$150,0))</f>
        <v/>
      </c>
      <c r="ID91" s="517">
        <f>IF(IC91="",0,LOOKUP(IC91,$GU$91:$GU$150,$HD$91:$HD$150))</f>
        <v>0</v>
      </c>
      <c r="IE91" s="510" t="str">
        <f>IF(OR(IB91=0,COUNTIF($HF$91:$HF$150,IB91)=0),"",MATCH(IB91,$HF$91:$HF$150,0))</f>
        <v/>
      </c>
      <c r="IF91" s="522" t="str">
        <f>IF(IE91="","",LOOKUP(IE91,$GU$91:$GU$150,$HE$91:$HE$150))</f>
        <v/>
      </c>
      <c r="IG91" s="510" t="str">
        <f>IF(OR(IF91=0,COUNTIF($HF$91:$HF$150,IF91)=0),"",MATCH(IF91,$HF$91:$HF$150,0))</f>
        <v/>
      </c>
      <c r="IH91" s="517">
        <f>IF(IG91="",0,LOOKUP(IG91,$GU$91:$GU$150,$HD$91:$HD$150))</f>
        <v>0</v>
      </c>
      <c r="II91" s="510" t="str">
        <f>IF(OR(IF91=0,COUNTIF($HF$91:$HF$150,IF91)=0),"",MATCH(IF91,$HF$91:$HF$150,0))</f>
        <v/>
      </c>
      <c r="IJ91" s="522" t="str">
        <f>IF(II91="","",LOOKUP(II91,$GU$91:$GU$150,$HE$91:$HE$150))</f>
        <v/>
      </c>
      <c r="IK91" s="510" t="str">
        <f>IF(OR(IJ91=0,COUNTIF($HF$91:$HF$150,IJ91)=0),"",MATCH(IJ91,$HF$91:$HF$150,0))</f>
        <v/>
      </c>
      <c r="IL91" s="517">
        <f>IF(IK91="",0,LOOKUP(IK91,$GU$91:$GU$150,$HD$91:$HD$150))</f>
        <v>0</v>
      </c>
      <c r="IM91" s="510" t="str">
        <f>IF(OR(IJ91=0,COUNTIF($HF$91:$HF$150,IJ91)=0),"",MATCH(IJ91,$HF$91:$HF$150,0))</f>
        <v/>
      </c>
      <c r="IN91" s="522" t="str">
        <f>IF(IM91="","",LOOKUP(IM91,$GU$91:$GU$150,$HE$91:$HE$150))</f>
        <v/>
      </c>
      <c r="IO91" s="510" t="str">
        <f>IF(OR(IN91=0,COUNTIF($HF$91:$HF$150,IN91)=0),"",MATCH(IN91,$HF$91:$HF$150,0))</f>
        <v/>
      </c>
      <c r="IP91" s="517">
        <f>IF(IO91="",0,LOOKUP(IO91,$GU$91:$GU$150,$HD$91:$HD$150))</f>
        <v>0</v>
      </c>
      <c r="IQ91" s="510" t="str">
        <f>IF(OR(IN91=0,COUNTIF($HF$91:$HF$150,IN91)=0),"",MATCH(IN91,$HF$91:$HF$150,0))</f>
        <v/>
      </c>
      <c r="IR91" s="522" t="str">
        <f>IF(IQ91="","",LOOKUP(IQ91,$GU$91:$GU$150,$HE$91:$HE$150))</f>
        <v/>
      </c>
      <c r="IS91" s="510" t="str">
        <f>IF(OR(IR91=0,COUNTIF($HF$91:$HF$150,IR91)=0),"",MATCH(IR91,$HF$91:$HF$150,0))</f>
        <v/>
      </c>
      <c r="IT91" s="517">
        <f>IF(IS91="",0,LOOKUP(IS91,$GU$91:$GU$150,$HD$91:$HD$150))</f>
        <v>0</v>
      </c>
      <c r="IU91" s="510" t="str">
        <f>IF(OR(IR91=0,COUNTIF($HF$91:$HF$150,IR91)=0),"",MATCH(IR91,$HF$91:$HF$150,0))</f>
        <v/>
      </c>
      <c r="IV91" s="522" t="str">
        <f>IF(IU91="","",LOOKUP(IU91,$GU$91:$GU$150,$HE$91:$HE$150))</f>
        <v/>
      </c>
      <c r="IW91" s="510" t="str">
        <f>IF(OR(IV91=0,COUNTIF($HF$91:$HF$150,IV91)=0),"",MATCH(IV91,$HF$91:$HF$150,0))</f>
        <v/>
      </c>
      <c r="IX91" s="517">
        <f>IF(IW91="",0,LOOKUP(IW91,$GU$91:$GU$150,$HD$91:$HD$150))</f>
        <v>0</v>
      </c>
      <c r="IY91" s="510" t="str">
        <f>IF(OR(IV91=0,COUNTIF($HF$91:$HF$150,IV91)=0),"",MATCH(IV91,$HF$91:$HF$150,0))</f>
        <v/>
      </c>
      <c r="IZ91" s="522" t="str">
        <f>IF(IY91="","",LOOKUP(IY91,$GU$91:$GU$150,$HE$91:$HE$150))</f>
        <v/>
      </c>
      <c r="JA91" s="510" t="str">
        <f>IF(OR(IZ91=0,COUNTIF($HF$91:$HF$150,IZ91)=0),"",MATCH(IZ91,$HF$91:$HF$150,0))</f>
        <v/>
      </c>
      <c r="JB91" s="517">
        <f>IF(JA91="",0,LOOKUP(JA91,$GU$91:$GU$150,$HD$91:$HD$150))</f>
        <v>0</v>
      </c>
      <c r="JC91" s="510" t="str">
        <f>IF(OR(IZ91=0,COUNTIF($HF$91:$HF$150,IZ91)=0),"",MATCH(IZ91,$HF$91:$HF$150,0))</f>
        <v/>
      </c>
      <c r="JD91" s="522" t="str">
        <f>IF(JC91="","",LOOKUP(JC91,$GU$91:$GU$150,$HE$91:$HE$150))</f>
        <v/>
      </c>
      <c r="JE91" s="510" t="str">
        <f>IF(OR(JD91=0,COUNTIF($HF$91:$HF$150,JD91)=0),"",MATCH(JD91,$HF$91:$HF$150,0))</f>
        <v/>
      </c>
      <c r="JF91" s="517">
        <f>IF(JE91="",0,LOOKUP(JE91,$GU$91:$GU$150,$HD$91:$HD$150))</f>
        <v>0</v>
      </c>
      <c r="JG91" s="510" t="str">
        <f>IF(OR(JD91=0,COUNTIF($HF$91:$HF$150,JD91)=0),"",MATCH(JD91,$HF$91:$HF$150,0))</f>
        <v/>
      </c>
      <c r="JH91" s="522" t="str">
        <f>IF(JG91="","",LOOKUP(JG91,$GU$91:$GU$150,$HE$91:$HE$150))</f>
        <v/>
      </c>
      <c r="JI91" s="510" t="str">
        <f>IF(OR(JH91=0,COUNTIF($HF$91:$HF$150,JH91)=0),"",MATCH(JH91,$HF$91:$HF$150,0))</f>
        <v/>
      </c>
      <c r="JJ91" s="517">
        <f>IF(JI91="",0,LOOKUP(JI91,$GU$91:$GU$150,$HD$91:$HD$150))</f>
        <v>0</v>
      </c>
      <c r="JK91" s="510" t="str">
        <f>IF(OR(JH91=0,COUNTIF($HF$91:$HF$150,JH91)=0),"",MATCH(JH91,$HF$91:$HF$150,0))</f>
        <v/>
      </c>
      <c r="JL91" s="522" t="str">
        <f>IF(JK91="","",LOOKUP(JK91,$GU$91:$GU$150,$HE$91:$HE$150))</f>
        <v/>
      </c>
      <c r="JM91" s="510" t="str">
        <f>IF(OR(JL91=0,COUNTIF($HF$91:$HF$150,JL91)=0),"",MATCH(JL91,$HF$91:$HF$150,0))</f>
        <v/>
      </c>
      <c r="JN91" s="517">
        <f>IF(JM91="",0,LOOKUP(JM91,$GU$91:$GU$150,$HD$91:$HD$150))</f>
        <v>0</v>
      </c>
      <c r="JO91" s="510" t="str">
        <f>IF(OR(JL91=0,COUNTIF($HF$91:$HF$150,JL91)=0),"",MATCH(JL91,$HF$91:$HF$150,0))</f>
        <v/>
      </c>
      <c r="JP91" s="522" t="str">
        <f>IF(JO91="","",LOOKUP(JO91,$GU$91:$GU$150,$HE$91:$HE$150))</f>
        <v/>
      </c>
      <c r="JQ91" s="510" t="str">
        <f>IF(OR(JP91=0,COUNTIF($HF$91:$HF$150,JP91)=0),"",MATCH(JP91,$HF$91:$HF$150,0))</f>
        <v/>
      </c>
      <c r="JR91" s="517">
        <f>IF(JQ91="",0,LOOKUP(JQ91,$GU$91:$GU$150,$HD$91:$HD$150))</f>
        <v>0</v>
      </c>
      <c r="JS91" s="510" t="str">
        <f>IF(OR(JP91=0,COUNTIF($HF$91:$HF$150,JP91)=0),"",MATCH(JP91,$HF$91:$HF$150,0))</f>
        <v/>
      </c>
      <c r="JT91" s="522" t="str">
        <f>IF(JS91="","",LOOKUP(JS91,$GU$91:$GU$150,$HE$91:$HE$150))</f>
        <v/>
      </c>
      <c r="JU91" s="510" t="str">
        <f>IF(OR(JT91=0,COUNTIF($HF$91:$HF$150,JT91)=0),"",MATCH(JT91,$HF$91:$HF$150,0))</f>
        <v/>
      </c>
      <c r="JV91" s="517">
        <f>IF(JU91="",0,LOOKUP(JU91,$GU$91:$GU$150,$HD$91:$HD$150))</f>
        <v>0</v>
      </c>
      <c r="JW91" s="510" t="str">
        <f>IF(OR(JT91=0,COUNTIF($HF$91:$HF$150,JT91)=0),"",MATCH(JT91,$HF$91:$HF$150,0))</f>
        <v/>
      </c>
      <c r="JX91" s="522" t="str">
        <f>IF(JW91="","",LOOKUP(JW91,$GU$91:$GU$150,$HE$91:$HE$150))</f>
        <v/>
      </c>
      <c r="JY91" s="510" t="str">
        <f>IF(OR(JX91=0,COUNTIF($HF$91:$HF$150,JX91)=0),"",MATCH(JX91,$HF$91:$HF$150,0))</f>
        <v/>
      </c>
      <c r="JZ91" s="517">
        <f>IF(JY91="",0,LOOKUP(JY91,$GU$91:$GU$150,$HD$91:$HD$150))</f>
        <v>0</v>
      </c>
      <c r="KA91" s="510" t="str">
        <f>IF(OR(JX91=0,COUNTIF($HF$91:$HF$150,JX91)=0),"",MATCH(JX91,$HF$91:$HF$150,0))</f>
        <v/>
      </c>
      <c r="KB91" s="522" t="str">
        <f>IF(KA91="","",LOOKUP(KA91,$GU$91:$GU$150,$HE$91:$HE$150))</f>
        <v/>
      </c>
      <c r="KC91" s="510" t="str">
        <f>IF(OR(KB91=0,COUNTIF($HF$91:$HF$150,KB91)=0),"",MATCH(KB91,$HF$91:$HF$150,0))</f>
        <v/>
      </c>
      <c r="KD91" s="517">
        <f>IF(KC91="",0,LOOKUP(KC91,$GU$91:$GU$150,$HD$91:$HD$150))</f>
        <v>0</v>
      </c>
      <c r="KE91" s="510" t="str">
        <f>IF(OR(KB91=0,COUNTIF($HF$91:$HF$150,KB91)=0),"",MATCH(KB91,$HF$91:$HF$150,0))</f>
        <v/>
      </c>
      <c r="KF91" s="522" t="str">
        <f>IF(KE91="","",LOOKUP(KE91,$GU$91:$GU$150,$HE$91:$HE$150))</f>
        <v/>
      </c>
      <c r="KG91" s="510" t="str">
        <f>IF(OR(KF91=0,COUNTIF($HF$91:$HF$150,KF91)=0),"",MATCH(KF91,$HF$91:$HF$150,0))</f>
        <v/>
      </c>
      <c r="KH91" s="517">
        <f>IF(KG91="",0,LOOKUP(KG91,$GU$91:$GU$150,$HD$91:$HD$150))</f>
        <v>0</v>
      </c>
      <c r="KI91" s="510" t="str">
        <f>IF(OR(KF91=0,COUNTIF($HF$91:$HF$150,KF91)=0),"",MATCH(KF91,$HF$91:$HF$150,0))</f>
        <v/>
      </c>
      <c r="KJ91" s="522" t="str">
        <f>IF(KI91="","",LOOKUP(KI91,$GU$91:$GU$150,$HE$91:$HE$150))</f>
        <v/>
      </c>
      <c r="KK91" s="510" t="str">
        <f>IF(OR(KJ91=0,COUNTIF($HF$91:$HF$150,KJ91)=0),"",MATCH(KJ91,$HF$91:$HF$150,0))</f>
        <v/>
      </c>
      <c r="KL91" s="517">
        <f>IF(KK91="",0,LOOKUP(KK91,$GU$91:$GU$150,$HD$91:$HD$150))</f>
        <v>0</v>
      </c>
      <c r="KM91" s="510" t="str">
        <f>IF(OR(KJ91=0,COUNTIF($HF$91:$HF$150,KJ91)=0),"",MATCH(KJ91,$HF$91:$HF$150,0))</f>
        <v/>
      </c>
      <c r="KN91" s="522" t="str">
        <f>IF(KM91="","",LOOKUP(KM91,$GU$91:$GU$150,$HE$91:$HE$150))</f>
        <v/>
      </c>
      <c r="KO91" s="510" t="str">
        <f>IF(OR(KN91=0,COUNTIF($HF$91:$HF$150,KN91)=0),"",MATCH(KN91,$HF$91:$HF$150,0))</f>
        <v/>
      </c>
      <c r="KP91" s="517">
        <f>IF(KO91="",0,LOOKUP(KO91,$GU$91:$GU$150,$HD$91:$HD$150))</f>
        <v>0</v>
      </c>
      <c r="KQ91" s="510" t="str">
        <f>IF(OR(KN91=0,COUNTIF($HF$91:$HF$150,KN91)=0),"",MATCH(KN91,$HF$91:$HF$150,0))</f>
        <v/>
      </c>
      <c r="KR91" s="522" t="str">
        <f>IF(KQ91="","",LOOKUP(KQ91,$GU$91:$GU$150,$HE$91:$HE$150))</f>
        <v/>
      </c>
      <c r="KS91" s="510" t="str">
        <f>IF(OR(KR91=0,COUNTIF($HF$91:$HF$150,KR91)=0),"",MATCH(KR91,$HF$91:$HF$150,0))</f>
        <v/>
      </c>
      <c r="KT91" s="517">
        <f>IF(KS91="",0,LOOKUP(KS91,$GU$91:$GU$150,$HD$91:$HD$150))</f>
        <v>0</v>
      </c>
      <c r="KU91" s="510" t="str">
        <f>IF(OR(KR91=0,COUNTIF($HF$91:$HF$150,KR91)=0),"",MATCH(KR91,$HF$91:$HF$150,0))</f>
        <v/>
      </c>
      <c r="KV91" s="522" t="str">
        <f>IF(KU91="","",LOOKUP(KU91,$GU$91:$GU$150,$HE$91:$HE$150))</f>
        <v/>
      </c>
      <c r="KW91" s="510" t="str">
        <f>IF(OR(KV91=0,COUNTIF($HF$91:$HF$150,KV91)=0),"",MATCH(KV91,$HF$91:$HF$150,0))</f>
        <v/>
      </c>
      <c r="KX91" s="517">
        <f>IF(KW91="",0,LOOKUP(KW91,$GU$91:$GU$150,$HD$91:$HD$150))</f>
        <v>0</v>
      </c>
      <c r="KY91" s="510" t="str">
        <f>IF(OR(KV91=0,COUNTIF($HF$91:$HF$150,KV91)=0),"",MATCH(KV91,$HF$91:$HF$150,0))</f>
        <v/>
      </c>
      <c r="KZ91" s="522" t="str">
        <f>IF(KY91="","",LOOKUP(KY91,$GU$91:$GU$150,$HE$91:$HE$150))</f>
        <v/>
      </c>
      <c r="LA91" s="510" t="str">
        <f>IF(OR(KZ91=0,COUNTIF($HF$91:$HF$150,KZ91)=0),"",MATCH(KZ91,$HF$91:$HF$150,0))</f>
        <v/>
      </c>
      <c r="LB91" s="517">
        <f>IF(LA91="",0,LOOKUP(LA91,$GU$91:$GU$150,$HD$91:$HD$150))</f>
        <v>0</v>
      </c>
      <c r="LC91" s="510" t="str">
        <f>IF(OR(KZ91=0,COUNTIF($HF$91:$HF$150,KZ91)=0),"",MATCH(KZ91,$HF$91:$HF$150,0))</f>
        <v/>
      </c>
      <c r="LD91" s="522" t="str">
        <f>IF(LC91="","",LOOKUP(LC91,$GU$91:$GU$150,$HE$91:$HE$150))</f>
        <v/>
      </c>
      <c r="LE91" s="510" t="str">
        <f>IF(OR(LD91=0,COUNTIF($HF$91:$HF$150,LD91)=0),"",MATCH(LD91,$HF$91:$HF$150,0))</f>
        <v/>
      </c>
      <c r="LF91" s="517">
        <f>IF(LE91="",0,LOOKUP(LE91,$GU$91:$GU$150,$HD$91:$HD$150))</f>
        <v>0</v>
      </c>
      <c r="LG91" s="510" t="str">
        <f>IF(OR(LD91=0,COUNTIF($HF$91:$HF$150,LD91)=0),"",MATCH(LD91,$HF$91:$HF$150,0))</f>
        <v/>
      </c>
      <c r="LH91" s="522" t="str">
        <f>IF(LG91="","",LOOKUP(LG91,$GU$91:$GU$150,$HE$91:$HE$150))</f>
        <v/>
      </c>
      <c r="LI91" s="510" t="str">
        <f>IF(OR(LH91=0,COUNTIF($HF$91:$HF$150,LH91)=0),"",MATCH(LH91,$HF$91:$HF$150,0))</f>
        <v/>
      </c>
      <c r="LJ91" s="517">
        <f>IF(LI91="",0,LOOKUP(LI91,$GU$91:$GU$150,$HD$91:$HD$150))</f>
        <v>0</v>
      </c>
      <c r="LK91" s="510" t="str">
        <f>IF(OR(LH91=0,COUNTIF($HF$91:$HF$150,LH91)=0),"",MATCH(LH91,$HF$91:$HF$150,0))</f>
        <v/>
      </c>
      <c r="LL91" s="522" t="str">
        <f>IF(LK91="","",LOOKUP(LK91,$GU$91:$GU$150,$HE$91:$HE$150))</f>
        <v/>
      </c>
      <c r="LM91" s="510" t="str">
        <f>IF(OR(LL91=0,COUNTIF($HF$91:$HF$150,LL91)=0),"",MATCH(LL91,$HF$91:$HF$150,0))</f>
        <v/>
      </c>
      <c r="LN91" s="517">
        <f>IF(LM91="",0,LOOKUP(LM91,$GU$91:$GU$150,$HD$91:$HD$150))</f>
        <v>0</v>
      </c>
      <c r="LO91" s="510" t="str">
        <f>IF(OR(LL91=0,COUNTIF($HF$91:$HF$150,LL91)=0),"",MATCH(LL91,$HF$91:$HF$150,0))</f>
        <v/>
      </c>
      <c r="LP91" s="522" t="str">
        <f>IF(LO91="","",LOOKUP(LO91,$GU$91:$GU$150,$HE$91:$HE$150))</f>
        <v/>
      </c>
      <c r="LQ91" s="510" t="str">
        <f>IF(OR(LP91=0,COUNTIF($HF$91:$HF$150,LP91)=0),"",MATCH(LP91,$HF$91:$HF$150,0))</f>
        <v/>
      </c>
      <c r="LR91" s="517">
        <f>IF(LQ91="",0,LOOKUP(LQ91,$GU$91:$GU$150,$HD$91:$HD$150))</f>
        <v>0</v>
      </c>
      <c r="LS91" s="510" t="str">
        <f>IF(OR(LP91=0,COUNTIF($HF$91:$HF$150,LP91)=0),"",MATCH(LP91,$HF$91:$HF$150,0))</f>
        <v/>
      </c>
      <c r="LT91" s="522" t="str">
        <f>IF(LS91="","",LOOKUP(LS91,$GU$91:$GU$150,$HE$91:$HE$150))</f>
        <v/>
      </c>
      <c r="LU91" s="510" t="str">
        <f>IF(OR(LT91=0,COUNTIF($HF$91:$HF$150,LT91)=0),"",MATCH(LT91,$HF$91:$HF$150,0))</f>
        <v/>
      </c>
      <c r="LV91" s="517">
        <f>IF(LU91="",0,LOOKUP(LU91,$GU$91:$GU$150,$HD$91:$HD$150))</f>
        <v>0</v>
      </c>
      <c r="LW91" s="510" t="str">
        <f>IF(OR(LT91=0,COUNTIF($HF$91:$HF$150,LT91)=0),"",MATCH(LT91,$HF$91:$HF$150,0))</f>
        <v/>
      </c>
      <c r="LX91" s="522" t="str">
        <f>IF(LW91="","",LOOKUP(LW91,$GU$91:$GU$150,$HE$91:$HE$150))</f>
        <v/>
      </c>
      <c r="LY91" s="510" t="str">
        <f>IF(OR(LX91=0,COUNTIF($HF$91:$HF$150,LX91)=0),"",MATCH(LX91,$HF$91:$HF$150,0))</f>
        <v/>
      </c>
      <c r="LZ91" s="517">
        <f>IF(LY91="",0,LOOKUP(LY91,$GU$91:$GU$150,$HD$91:$HD$150))</f>
        <v>0</v>
      </c>
      <c r="MA91" s="510" t="str">
        <f>IF(OR(LX91=0,COUNTIF($HF$91:$HF$150,LX91)=0),"",MATCH(LX91,$HF$91:$HF$150,0))</f>
        <v/>
      </c>
      <c r="MB91" s="522" t="str">
        <f>IF(MA91="","",LOOKUP(MA91,$GU$91:$GU$150,$HE$91:$HE$150))</f>
        <v/>
      </c>
      <c r="MC91" s="510" t="str">
        <f>IF(OR(MB91=0,COUNTIF($HF$91:$HF$150,MB91)=0),"",MATCH(MB91,$HF$91:$HF$150,0))</f>
        <v/>
      </c>
      <c r="MD91" s="517">
        <f>IF(MC91="",0,LOOKUP(MC91,$GU$91:$GU$150,$HD$91:$HD$150))</f>
        <v>0</v>
      </c>
      <c r="ME91" s="510" t="str">
        <f>IF(OR(MB91=0,COUNTIF($HF$91:$HF$150,MB91)=0),"",MATCH(MB91,$HF$91:$HF$150,0))</f>
        <v/>
      </c>
      <c r="MF91" s="522" t="str">
        <f>IF(ME91="","",LOOKUP(ME91,$GU$91:$GU$150,$HE$91:$HE$150))</f>
        <v/>
      </c>
      <c r="MG91" s="510" t="str">
        <f>IF(OR(MF91=0,COUNTIF($HF$91:$HF$150,MF91)=0),"",MATCH(MF91,$HF$91:$HF$150,0))</f>
        <v/>
      </c>
      <c r="MH91" s="517">
        <f>IF(MG91="",0,LOOKUP(MG91,$GU$91:$GU$150,$HD$91:$HD$150))</f>
        <v>0</v>
      </c>
      <c r="MI91" s="510" t="str">
        <f>IF(OR(MF91=0,COUNTIF($HF$91:$HF$150,MF91)=0),"",MATCH(MF91,$HF$91:$HF$150,0))</f>
        <v/>
      </c>
      <c r="MJ91" s="522" t="str">
        <f>IF(MI91="","",LOOKUP(MI91,$GU$91:$GU$150,$HE$91:$HE$150))</f>
        <v/>
      </c>
      <c r="MK91" s="510" t="str">
        <f>IF(OR(MJ91=0,COUNTIF($HF$91:$HF$150,MJ91)=0),"",MATCH(MJ91,$HF$91:$HF$150,0))</f>
        <v/>
      </c>
      <c r="ML91" s="517">
        <f>IF(MK91="",0,LOOKUP(MK91,$GU$91:$GU$150,$HD$91:$HD$150))</f>
        <v>0</v>
      </c>
      <c r="MM91" s="510" t="str">
        <f>IF(OR(MJ91=0,COUNTIF($HF$91:$HF$150,MJ91)=0),"",MATCH(MJ91,$HF$91:$HF$150,0))</f>
        <v/>
      </c>
      <c r="MN91" s="522" t="str">
        <f>IF(MM91="","",LOOKUP(MM91,$GU$91:$GU$150,$HE$91:$HE$150))</f>
        <v/>
      </c>
      <c r="MO91" s="510" t="str">
        <f>IF(OR(MN91=0,COUNTIF($HF$91:$HF$150,MN91)=0),"",MATCH(MN91,$HF$91:$HF$150,0))</f>
        <v/>
      </c>
      <c r="MP91" s="517">
        <f>IF(MO91="",0,LOOKUP(MO91,$GU$91:$GU$150,$HD$91:$HD$150))</f>
        <v>0</v>
      </c>
      <c r="MQ91" s="510" t="str">
        <f>IF(OR(MN91=0,COUNTIF($HF$91:$HF$150,MN91)=0),"",MATCH(MN91,$HF$91:$HF$150,0))</f>
        <v/>
      </c>
      <c r="MR91" s="522" t="str">
        <f>IF(MQ91="","",LOOKUP(MQ91,$GU$91:$GU$150,$HE$91:$HE$150))</f>
        <v/>
      </c>
      <c r="MS91" s="510" t="str">
        <f>IF(OR(MR91=0,COUNTIF($HF$91:$HF$150,MR91)=0),"",MATCH(MR91,$HF$91:$HF$150,0))</f>
        <v/>
      </c>
      <c r="MT91" s="517">
        <f>IF(MS91="",0,LOOKUP(MS91,$GU$91:$GU$150,$HD$91:$HD$150))</f>
        <v>0</v>
      </c>
      <c r="MU91" s="510" t="str">
        <f>IF(OR(MR91=0,COUNTIF($HF$91:$HF$150,MR91)=0),"",MATCH(MR91,$HF$91:$HF$150,0))</f>
        <v/>
      </c>
      <c r="MV91" s="522" t="str">
        <f>IF(MU91="","",LOOKUP(MU91,$GU$91:$GU$150,$HE$91:$HE$150))</f>
        <v/>
      </c>
      <c r="MW91" s="510" t="str">
        <f>IF(OR(MV91=0,COUNTIF($HF$91:$HF$150,MV91)=0),"",MATCH(MV91,$HF$91:$HF$150,0))</f>
        <v/>
      </c>
      <c r="MX91" s="517">
        <f>IF(MW91="",0,LOOKUP(MW91,$GU$91:$GU$150,$HD$91:$HD$150))</f>
        <v>0</v>
      </c>
      <c r="MY91" s="510" t="str">
        <f>IF(OR(MV91=0,COUNTIF($HF$91:$HF$150,MV91)=0),"",MATCH(MV91,$HF$91:$HF$150,0))</f>
        <v/>
      </c>
      <c r="MZ91" s="522" t="str">
        <f>IF(MY91="","",LOOKUP(MY91,$GU$91:$GU$150,$HE$91:$HE$150))</f>
        <v/>
      </c>
      <c r="NA91" s="510" t="str">
        <f>IF(OR(MZ91=0,COUNTIF($HF$91:$HF$150,MZ91)=0),"",MATCH(MZ91,$HF$91:$HF$150,0))</f>
        <v/>
      </c>
      <c r="NB91" s="517">
        <f>IF(NA91="",0,LOOKUP(NA91,$GU$91:$GU$150,$HD$91:$HD$150))</f>
        <v>0</v>
      </c>
      <c r="NC91" s="510" t="str">
        <f>IF(OR(MZ91=0,COUNTIF($HF$91:$HF$150,MZ91)=0),"",MATCH(MZ91,$HF$91:$HF$150,0))</f>
        <v/>
      </c>
      <c r="ND91" s="522" t="str">
        <f>IF(NC91="","",LOOKUP(NC91,$GU$91:$GU$150,$HE$91:$HE$150))</f>
        <v/>
      </c>
      <c r="NE91" s="510" t="str">
        <f>IF(OR(ND91=0,COUNTIF($HF$91:$HF$150,ND91)=0),"",MATCH(ND91,$HF$91:$HF$150,0))</f>
        <v/>
      </c>
      <c r="NF91" s="517">
        <f>IF(NE91="",0,LOOKUP(NE91,$GU$91:$GU$150,$HD$91:$HD$150))</f>
        <v>0</v>
      </c>
      <c r="NG91" s="510" t="str">
        <f>IF(OR(ND91=0,COUNTIF($HF$91:$HF$150,ND91)=0),"",MATCH(ND91,$HF$91:$HF$150,0))</f>
        <v/>
      </c>
      <c r="NH91" s="522" t="str">
        <f>IF(NG91="","",LOOKUP(NG91,$GU$91:$GU$150,$HE$91:$HE$150))</f>
        <v/>
      </c>
      <c r="NI91" s="510" t="str">
        <f>IF(OR(NH91=0,COUNTIF($HF$91:$HF$150,NH91)=0),"",MATCH(NH91,$HF$91:$HF$150,0))</f>
        <v/>
      </c>
      <c r="NJ91" s="517">
        <f>IF(NI91="",0,LOOKUP(NI91,$GU$91:$GU$150,$HD$91:$HD$150))</f>
        <v>0</v>
      </c>
      <c r="NK91" s="510" t="str">
        <f>IF(OR(NH91=0,COUNTIF($HF$91:$HF$150,NH91)=0),"",MATCH(NH91,$HF$91:$HF$150,0))</f>
        <v/>
      </c>
      <c r="NL91" s="522" t="str">
        <f>IF(NK91="","",LOOKUP(NK91,$GU$91:$GU$150,$HE$91:$HE$150))</f>
        <v/>
      </c>
      <c r="NM91" s="510" t="str">
        <f>IF(OR(NL91=0,COUNTIF($HF$91:$HF$150,NL91)=0),"",MATCH(NL91,$HF$91:$HF$150,0))</f>
        <v/>
      </c>
      <c r="NN91" s="517">
        <f>IF(NM91="",0,LOOKUP(NM91,$GU$91:$GU$150,$HD$91:$HD$150))</f>
        <v>0</v>
      </c>
      <c r="NO91" s="510" t="str">
        <f>IF(OR(NL91=0,COUNTIF($HF$91:$HF$150,NL91)=0),"",MATCH(NL91,$HF$91:$HF$150,0))</f>
        <v/>
      </c>
      <c r="NP91" s="522" t="str">
        <f>IF(NO91="","",LOOKUP(NO91,$GU$91:$GU$150,$HE$91:$HE$150))</f>
        <v/>
      </c>
      <c r="NQ91" s="510" t="str">
        <f>IF(OR(NP91=0,COUNTIF($HF$91:$HF$150,NP91)=0),"",MATCH(NP91,$HF$91:$HF$150,0))</f>
        <v/>
      </c>
      <c r="NR91" s="517">
        <f>IF(NQ91="",0,LOOKUP(NQ91,$GU$91:$GU$150,$HD$91:$HD$150))</f>
        <v>0</v>
      </c>
      <c r="NS91" s="510" t="str">
        <f>IF(OR(NP91=0,COUNTIF($HF$91:$HF$150,NP91)=0),"",MATCH(NP91,$HF$91:$HF$150,0))</f>
        <v/>
      </c>
      <c r="NT91" s="522" t="str">
        <f>IF(NS91="","",LOOKUP(NS91,$GU$91:$GU$150,$HE$91:$HE$150))</f>
        <v/>
      </c>
      <c r="NU91" s="510" t="str">
        <f>IF(OR(NT91=0,COUNTIF($HF$91:$HF$150,NT91)=0),"",MATCH(NT91,$HF$91:$HF$150,0))</f>
        <v/>
      </c>
      <c r="NV91" s="517">
        <f>IF(NU91="",0,LOOKUP(NU91,$GU$91:$GU$150,$HD$91:$HD$150))</f>
        <v>0</v>
      </c>
      <c r="NW91" s="510" t="str">
        <f>IF(OR(NT91=0,COUNTIF($HF$91:$HF$150,NT91)=0),"",MATCH(NT91,$HF$91:$HF$150,0))</f>
        <v/>
      </c>
      <c r="NX91" s="522" t="str">
        <f>IF(NW91="","",LOOKUP(NW91,$GU$91:$GU$150,$HE$91:$HE$150))</f>
        <v/>
      </c>
      <c r="NY91" s="510" t="str">
        <f>IF(OR(NX91=0,COUNTIF($HF$91:$HF$150,NX91)=0),"",MATCH(NX91,$HF$91:$HF$150,0))</f>
        <v/>
      </c>
      <c r="NZ91" s="517">
        <f>IF(NY91="",0,LOOKUP(NY91,$GU$91:$GU$150,$HD$91:$HD$150))</f>
        <v>0</v>
      </c>
      <c r="OA91" s="510" t="str">
        <f>IF(OR(NX91=0,COUNTIF($HF$91:$HF$150,NX91)=0),"",MATCH(NX91,$HF$91:$HF$150,0))</f>
        <v/>
      </c>
      <c r="OB91" s="522" t="str">
        <f>IF(OA91="","",LOOKUP(OA91,$GU$91:$GU$150,$HE$91:$HE$150))</f>
        <v/>
      </c>
      <c r="OC91" s="510" t="str">
        <f>IF(OR(OB91=0,COUNTIF($HF$91:$HF$150,OB91)=0),"",MATCH(OB91,$HF$91:$HF$150,0))</f>
        <v/>
      </c>
      <c r="OD91" s="517">
        <f>IF(OC91="",0,LOOKUP(OC91,$GU$91:$GU$150,$HD$91:$HD$150))</f>
        <v>0</v>
      </c>
      <c r="OE91" s="510" t="str">
        <f>IF(OR(OB91=0,COUNTIF($HF$91:$HF$150,OB91)=0),"",MATCH(OB91,$HF$91:$HF$150,0))</f>
        <v/>
      </c>
      <c r="OF91" s="522" t="str">
        <f>IF(OE91="","",LOOKUP(OE91,$GU$91:$GU$150,$HE$91:$HE$150))</f>
        <v/>
      </c>
      <c r="OG91" s="510" t="str">
        <f>IF(OR(OF91=0,COUNTIF($HF$91:$HF$150,OF91)=0),"",MATCH(OF91,$HF$91:$HF$150,0))</f>
        <v/>
      </c>
      <c r="OH91" s="517">
        <f>IF(OG91="",0,LOOKUP(OG91,$GU$91:$GU$150,$HD$91:$HD$150))</f>
        <v>0</v>
      </c>
      <c r="OI91" s="510" t="str">
        <f>IF(OR(OF91=0,COUNTIF($HF$91:$HF$150,OF91)=0),"",MATCH(OF91,$HF$91:$HF$150,0))</f>
        <v/>
      </c>
      <c r="OJ91" s="522" t="str">
        <f>IF(OI91="","",LOOKUP(OI91,$GU$91:$GU$150,$HE$91:$HE$150))</f>
        <v/>
      </c>
      <c r="OK91" s="510" t="str">
        <f>IF(OR(OJ91=0,COUNTIF($HF$91:$HF$150,OJ91)=0),"",MATCH(OJ91,$HF$91:$HF$150,0))</f>
        <v/>
      </c>
      <c r="OL91" s="517">
        <f>IF(OK91="",0,LOOKUP(OK91,$GU$91:$GU$150,$HD$91:$HD$150))</f>
        <v>0</v>
      </c>
      <c r="OM91" s="510" t="str">
        <f>IF(OR(OJ91=0,COUNTIF($HF$91:$HF$150,OJ91)=0),"",MATCH(OJ91,$HF$91:$HF$150,0))</f>
        <v/>
      </c>
      <c r="ON91" s="522" t="str">
        <f>IF(OM91="","",LOOKUP(OM91,$GU$91:$GU$150,$HE$91:$HE$150))</f>
        <v/>
      </c>
      <c r="OO91" s="510" t="str">
        <f>IF(OR(ON91=0,COUNTIF($HF$91:$HF$150,ON91)=0),"",MATCH(ON91,$HF$91:$HF$150,0))</f>
        <v/>
      </c>
      <c r="OP91" s="517">
        <f>IF(OO91="",0,LOOKUP(OO91,$GU$91:$GU$150,$HD$91:$HD$150))</f>
        <v>0</v>
      </c>
      <c r="OQ91" s="510" t="str">
        <f>IF(OR(ON91=0,COUNTIF($HF$91:$HF$150,ON91)=0),"",MATCH(ON91,$HF$91:$HF$150,0))</f>
        <v/>
      </c>
      <c r="OR91" s="522" t="str">
        <f>IF(OQ91="","",LOOKUP(OQ91,$GU$91:$GU$150,$HE$91:$HE$150))</f>
        <v/>
      </c>
      <c r="OS91" s="510" t="str">
        <f>IF(OR(OR91=0,COUNTIF($HF$91:$HF$150,OR91)=0),"",MATCH(OR91,$HF$91:$HF$150,0))</f>
        <v/>
      </c>
      <c r="OT91" s="517">
        <f>IF(OS91="",0,LOOKUP(OS91,$GU$91:$GU$150,$HD$91:$HD$150))</f>
        <v>0</v>
      </c>
      <c r="OU91" s="510" t="str">
        <f>IF(OR(OR91=0,COUNTIF($HF$91:$HF$150,OR91)=0),"",MATCH(OR91,$HF$91:$HF$150,0))</f>
        <v/>
      </c>
      <c r="OV91" s="522" t="str">
        <f>IF(OU91="","",LOOKUP(OU91,$GU$91:$GU$150,$HE$91:$HE$150))</f>
        <v/>
      </c>
      <c r="OW91" s="510" t="str">
        <f>IF(OR(OV91=0,COUNTIF($HF$91:$HF$150,OV91)=0),"",MATCH(OV91,$HF$91:$HF$150,0))</f>
        <v/>
      </c>
      <c r="OX91" s="517">
        <f>IF(OW91="",0,LOOKUP(OW91,$GU$91:$GU$150,$HD$91:$HD$150))</f>
        <v>0</v>
      </c>
      <c r="OY91" s="510" t="str">
        <f>IF(OR(OV91=0,COUNTIF($HF$91:$HF$150,OV91)=0),"",MATCH(OV91,$HF$91:$HF$150,0))</f>
        <v/>
      </c>
      <c r="OZ91" s="522" t="str">
        <f>IF(OY91="","",LOOKUP(OY91,$GU$91:$GU$150,$HE$91:$HE$150))</f>
        <v/>
      </c>
      <c r="PA91" s="510" t="str">
        <f>IF(OR(OZ91=0,COUNTIF($HF$91:$HF$150,OZ91)=0),"",MATCH(OZ91,$HF$91:$HF$150,0))</f>
        <v/>
      </c>
      <c r="PB91" s="517">
        <f>IF(PA91="",0,LOOKUP(PA91,$GU$91:$GU$150,$HD$91:$HD$150))</f>
        <v>0</v>
      </c>
      <c r="PC91" s="510" t="str">
        <f>IF(OR(OZ91=0,COUNTIF($HF$91:$HF$150,OZ91)=0),"",MATCH(OZ91,$HF$91:$HF$150,0))</f>
        <v/>
      </c>
      <c r="PD91" s="522" t="str">
        <f>IF(PC91="","",LOOKUP(PC91,$GU$91:$GU$150,$HE$91:$HE$150))</f>
        <v/>
      </c>
      <c r="PE91" s="510" t="str">
        <f>IF(OR(PD91=0,COUNTIF($HF$91:$HF$150,PD91)=0),"",MATCH(PD91,$HF$91:$HF$150,0))</f>
        <v/>
      </c>
      <c r="PF91" s="517">
        <f>IF(PE91="",0,LOOKUP(PE91,$GU$91:$GU$150,$HD$91:$HD$150))</f>
        <v>0</v>
      </c>
      <c r="PG91" s="510" t="str">
        <f>IF(OR(PD91=0,COUNTIF($HF$91:$HF$150,PD91)=0),"",MATCH(PD91,$HF$91:$HF$150,0))</f>
        <v/>
      </c>
      <c r="PH91" s="522" t="str">
        <f>IF(PG91="","",LOOKUP(PG91,$GU$91:$GU$150,$HE$91:$HE$150))</f>
        <v/>
      </c>
      <c r="PI91" s="510" t="str">
        <f>IF(OR(PH91=0,COUNTIF($HF$91:$HF$150,PH91)=0),"",MATCH(PH91,$HF$91:$HF$150,0))</f>
        <v/>
      </c>
      <c r="PJ91" s="517">
        <f>IF(PI91="",0,LOOKUP(PI91,$GU$91:$GU$150,$HD$91:$HD$150))</f>
        <v>0</v>
      </c>
      <c r="PK91" s="510" t="str">
        <f>IF(OR(PH91=0,COUNTIF($HF$91:$HF$150,PH91)=0),"",MATCH(PH91,$HF$91:$HF$150,0))</f>
        <v/>
      </c>
      <c r="PL91" s="522" t="str">
        <f>IF(PK91="","",LOOKUP(PK91,$GU$91:$GU$150,$HE$91:$HE$150))</f>
        <v/>
      </c>
      <c r="PM91" s="510" t="str">
        <f>IF(OR(PL91=0,COUNTIF($HF$91:$HF$150,PL91)=0),"",MATCH(PL91,$HF$91:$HF$150,0))</f>
        <v/>
      </c>
      <c r="PN91" s="517">
        <f>IF(PM91="",0,LOOKUP(PM91,$GU$91:$GU$150,$HD$91:$HD$150))</f>
        <v>0</v>
      </c>
      <c r="PO91" s="510" t="str">
        <f>IF(OR(PL91=0,COUNTIF($HF$91:$HF$150,PL91)=0),"",MATCH(PL91,$HF$91:$HF$150,0))</f>
        <v/>
      </c>
      <c r="PP91" s="522" t="str">
        <f>IF(PO91="","",LOOKUP(PO91,$GU$91:$GU$150,$HE$91:$HE$150))</f>
        <v/>
      </c>
      <c r="PQ91" s="510" t="str">
        <f>IF(OR(PP91=0,COUNTIF($HF$91:$HF$150,PP91)=0),"",MATCH(PP91,$HF$91:$HF$150,0))</f>
        <v/>
      </c>
      <c r="PR91" s="517">
        <f>IF(PQ91="",0,LOOKUP(PQ91,$GU$91:$GU$150,$HD$91:$HD$150))</f>
        <v>0</v>
      </c>
      <c r="PS91" s="510" t="str">
        <f>IF(OR(PP91=0,COUNTIF($HF$91:$HF$150,PP91)=0),"",MATCH(PP91,$HF$91:$HF$150,0))</f>
        <v/>
      </c>
      <c r="PT91" s="522" t="str">
        <f>IF(PS91="","",LOOKUP(PS91,$GU$91:$GU$150,$HE$91:$HE$150))</f>
        <v/>
      </c>
      <c r="PU91" s="510" t="str">
        <f>IF(OR(PT91=0,COUNTIF($HF$91:$HF$150,PT91)=0),"",MATCH(PT91,$HF$91:$HF$150,0))</f>
        <v/>
      </c>
      <c r="PV91" s="517">
        <f>IF(PU91="",0,LOOKUP(PU91,$GU$91:$GU$150,$HD$91:$HD$150))</f>
        <v>0</v>
      </c>
      <c r="PW91" s="510" t="str">
        <f>IF(OR(PT91=0,COUNTIF($HF$91:$HF$150,PT91)=0),"",MATCH(PT91,$HF$91:$HF$150,0))</f>
        <v/>
      </c>
      <c r="PX91" s="522" t="str">
        <f>IF(PW91="","",LOOKUP(PW91,$GU$91:$GU$150,$HE$91:$HE$150))</f>
        <v/>
      </c>
      <c r="PY91" s="510" t="str">
        <f>IF(OR(PX91=0,COUNTIF($HF$91:$HF$150,PX91)=0),"",MATCH(PX91,$HF$91:$HF$150,0))</f>
        <v/>
      </c>
      <c r="PZ91" s="517">
        <f>IF(PY91="",0,LOOKUP(PY91,$GU$91:$GU$150,$HD$91:$HD$150))</f>
        <v>0</v>
      </c>
      <c r="QA91" s="510" t="str">
        <f>IF(OR(PX91=0,COUNTIF($HF$91:$HF$150,PX91)=0),"",MATCH(PX91,$HF$91:$HF$150,0))</f>
        <v/>
      </c>
      <c r="QB91" s="522" t="str">
        <f>IF(QA91="","",LOOKUP(QA91,$GU$91:$GU$150,$HE$91:$HE$150))</f>
        <v/>
      </c>
      <c r="QC91" s="510" t="str">
        <f>IF(OR(QB91=0,COUNTIF($HF$91:$HF$150,QB91)=0),"",MATCH(QB91,$HF$91:$HF$150,0))</f>
        <v/>
      </c>
      <c r="QD91" s="517">
        <f>IF(QC91="",0,LOOKUP(QC91,$GU$91:$GU$150,$HD$91:$HD$150))</f>
        <v>0</v>
      </c>
      <c r="QE91" s="510" t="str">
        <f>IF(OR(QB91=0,COUNTIF($HF$91:$HF$150,QB91)=0),"",MATCH(QB91,$HF$91:$HF$150,0))</f>
        <v/>
      </c>
      <c r="QF91" s="522" t="str">
        <f>IF(QE91="","",LOOKUP(QE91,$GU$91:$GU$150,$HE$91:$HE$150))</f>
        <v/>
      </c>
      <c r="QG91" s="510" t="str">
        <f>IF(OR(QF91=0,COUNTIF($HF$91:$HF$150,QF91)=0),"",MATCH(QF91,$HF$91:$HF$150,0))</f>
        <v/>
      </c>
      <c r="QH91" s="517">
        <f>IF(QG91="",0,LOOKUP(QG91,$GU$91:$GU$150,$HD$91:$HD$150))</f>
        <v>0</v>
      </c>
    </row>
    <row r="92" spans="1:450" s="3" customFormat="1" ht="18" customHeight="1" thickTop="1" thickBot="1" x14ac:dyDescent="0.35">
      <c r="A92" s="344" t="str">
        <f t="shared" si="538"/>
        <v/>
      </c>
      <c r="B92" s="237" t="str">
        <f t="shared" si="539"/>
        <v/>
      </c>
      <c r="C92" s="307">
        <f t="shared" si="527"/>
        <v>0</v>
      </c>
      <c r="D92" s="307">
        <f t="shared" si="528"/>
        <v>0</v>
      </c>
      <c r="E92" s="287" t="str">
        <f>IF(B92="","",SUM(B$27:B$46)+SUM(B$67:B92))</f>
        <v/>
      </c>
      <c r="F92" s="498"/>
      <c r="G92" s="498"/>
      <c r="H92" s="499"/>
      <c r="I92" s="500"/>
      <c r="J92" s="501"/>
      <c r="K92" s="680"/>
      <c r="L92" s="1052" t="str">
        <f>IF('Quadro 2'!G58="","",'Quadro 2'!G58)</f>
        <v/>
      </c>
      <c r="M92" s="1053" t="str">
        <f t="shared" si="540"/>
        <v/>
      </c>
      <c r="N92" s="1054" t="str">
        <f t="shared" si="529"/>
        <v/>
      </c>
      <c r="O92" s="1055"/>
      <c r="P92" s="1056" t="str">
        <f t="shared" si="541"/>
        <v/>
      </c>
      <c r="Q92" s="1057" t="str">
        <f t="shared" si="542"/>
        <v/>
      </c>
      <c r="R92" s="1058" t="str">
        <f t="shared" si="543"/>
        <v/>
      </c>
      <c r="S92" s="505" t="str">
        <f t="shared" si="544"/>
        <v/>
      </c>
      <c r="T92" s="75" t="str">
        <f t="shared" si="530"/>
        <v/>
      </c>
      <c r="U92" s="943"/>
      <c r="V92" s="217" t="str">
        <f t="shared" si="550"/>
        <v/>
      </c>
      <c r="W92" s="217" t="str">
        <f t="shared" si="545"/>
        <v/>
      </c>
      <c r="X92" s="217" t="str">
        <f t="shared" si="546"/>
        <v/>
      </c>
      <c r="Y92" s="506" t="str">
        <f>IF(OR(N92="",N92=0),"",IF(MAX(V92,W92,X92)&gt;'Quadro 1'!$G$23,'Quadro 1'!$G$23,IF(V92&lt;'Quadro 1'!$G$12,'Quadro 1'!$G$12,MIN(Z92,AA92))))</f>
        <v/>
      </c>
      <c r="Z92" s="507">
        <f>IF(MAX(V92,W92,X92)&lt;='Quadro 1'!$G$12,'Quadro 1'!$G$12,IF(MAX(V92,W92,X92)&lt;='Quadro 1'!$G$13,'Quadro 1'!$G$13,IF(MAX(V92,W92,X92)&lt;='Quadro 1'!$G$14,'Quadro 1'!$G$14,IF(MAX(V92,W92,X92)&lt;='Quadro 1'!$G$15,'Quadro 1'!$G$15,IF(MAX(V92,W92,X92)&lt;='Quadro 1'!$G$16,'Quadro 1'!$G$16,IF(MAX(V92,W92,X92)&lt;='Quadro 1'!$G$17,'Quadro 1'!$G$17,""))))))</f>
        <v>27.3</v>
      </c>
      <c r="AA92" s="508">
        <f>IF(MAX(V92,W92,X92)&lt;='Quadro 1'!$G$18,'Quadro 1'!$G$18,IF(MAX(V92,W92,X92)&lt;='Quadro 1'!$G$19,'Quadro 1'!$G$19,IF(MAX(V92,W92,X92)&lt;='Quadro 1'!$G$20,'Quadro 1'!$G$20,IF(MAX(V92,W92,X92)&lt;='Quadro 1'!$G$21,'Quadro 1'!$G$21,IF(MAX(V92,W92,X92)&lt;='Quadro 1'!$G$22,'Quadro 1'!$G$22,IF(MAX(V92,W92,X92)&lt;='Quadro 1'!$G$23,'Quadro 1'!$G$23,'Quadro 1'!$G$23))))))</f>
        <v>105.3</v>
      </c>
      <c r="AB92" s="509" t="str">
        <f>IF(Y92="","",LOOKUP(Y92,'Quadro 1'!$G$9:$G$23,'Quadro 1'!$H$9:$H$23))</f>
        <v/>
      </c>
      <c r="AC92" s="1170" t="str">
        <f>IF(Y92="","",LOOKUP(Y92,'Quadro 1'!$G$9:$G$23,'Quadro 1'!$D$9:$D$23))</f>
        <v/>
      </c>
      <c r="AD92" s="1171" t="str">
        <f>IF(Y92="","",LOOKUP(Y92,'Quadro 1'!$G$9:$G$23,'Quadro 1'!$E$9:$E$23))</f>
        <v/>
      </c>
      <c r="AE92" s="1059" t="str">
        <f t="shared" si="531"/>
        <v/>
      </c>
      <c r="AF92" s="1061" t="str">
        <f t="shared" si="532"/>
        <v/>
      </c>
      <c r="AG92" s="1062" t="str">
        <f t="shared" si="533"/>
        <v/>
      </c>
      <c r="AH92" s="1063" t="str">
        <f t="shared" si="547"/>
        <v/>
      </c>
      <c r="AI92" s="1063" t="str">
        <f t="shared" si="551"/>
        <v/>
      </c>
      <c r="AJ92" s="1055" t="str">
        <f t="shared" si="534"/>
        <v/>
      </c>
      <c r="AK92" s="1064" t="str">
        <f t="shared" si="548"/>
        <v/>
      </c>
      <c r="AL92" s="1190" t="str">
        <f t="shared" si="549"/>
        <v/>
      </c>
      <c r="AM92" s="1191"/>
      <c r="AN92" s="1065" t="str">
        <f t="shared" si="535"/>
        <v/>
      </c>
      <c r="AO92" s="1192" t="str">
        <f t="shared" si="536"/>
        <v/>
      </c>
      <c r="AP92" s="1192"/>
      <c r="AQ92" s="1193"/>
      <c r="AR92" s="901"/>
      <c r="AS92" s="2"/>
      <c r="BC92" s="1060" t="str">
        <f t="shared" si="537"/>
        <v/>
      </c>
      <c r="BJ92" s="204" t="str">
        <f t="shared" si="552"/>
        <v/>
      </c>
      <c r="BK92" s="204" t="str">
        <f t="shared" si="553"/>
        <v/>
      </c>
      <c r="BL92" s="205" t="str">
        <f t="shared" si="554"/>
        <v/>
      </c>
      <c r="BM92" s="213"/>
      <c r="BN92" s="205" t="str">
        <f>IF($BL91="","",IF(AND($BP98&lt;&gt;"",$BP98&gt;$BL91),$BP98,IF(AND($BP99&lt;&gt;"",$BP99&gt;$BL91),$BP99,IF(AND($BP100&lt;&gt;"",$BP100&gt;$BL91),$BP100,IF(AND($BP101&lt;&gt;"",$BP101&gt;$BL91),$BP101,IF(AND($BP102&lt;&gt;"",$BP102&gt;$BL91),$BP102,IF(AND($BP103&lt;&gt;"",$BP103&gt;$BL91),$BP103,"")))))))</f>
        <v/>
      </c>
      <c r="BO92" s="205" t="str">
        <f t="shared" si="556"/>
        <v/>
      </c>
      <c r="BP92" s="205" t="str">
        <f t="shared" si="555"/>
        <v/>
      </c>
      <c r="BQ92" s="203" t="s">
        <v>172</v>
      </c>
      <c r="BR92" s="205">
        <v>1</v>
      </c>
      <c r="BS92" s="204">
        <f>SUMIF($BU$90:$BU$149,27.3,$BV$90:$BV$149)</f>
        <v>0</v>
      </c>
      <c r="BT92" s="287" t="str">
        <f t="shared" si="557"/>
        <v/>
      </c>
      <c r="BU92" s="14" t="str">
        <f t="shared" si="558"/>
        <v/>
      </c>
      <c r="BV92" s="495">
        <f t="shared" si="559"/>
        <v>0</v>
      </c>
      <c r="BW92" s="495">
        <f t="shared" si="560"/>
        <v>0</v>
      </c>
      <c r="BX92" s="902">
        <f t="shared" si="561"/>
        <v>1</v>
      </c>
      <c r="GN92" s="137">
        <f t="shared" ref="GN92:GN150" si="567">IF(GN155="Crítico",HC92,0)</f>
        <v>0</v>
      </c>
      <c r="GU92" s="594">
        <v>2</v>
      </c>
      <c r="HA92" s="81" t="str">
        <f t="shared" si="562"/>
        <v/>
      </c>
      <c r="HB92" s="569" t="str">
        <f t="shared" si="563"/>
        <v/>
      </c>
      <c r="HC92" s="15">
        <f t="shared" ref="HC92:HC150" si="568">HG92+HJ92+HN92+HR92+HV92+HZ92+ID92+IH92+IL92+IP92+IT92+IX92+JB92+JF92+JJ92+JN92+JR92+JV92+JZ92+KD92+KH92+KL92+KP92+KT92+KX92+LB92+LF92+LJ92+LN92+LR92+LV92+LZ92+MD92+MH92+ML92+MP92+MT92+MX92+NB92+NF92+NJ92+NN92+NR92+NV92+NZ92+OD92+OH92+OL92+OP92+OT92+OX92+PB92+PF92+PJ92+PN92+PR92+PV92+PZ92+QD92+QH92</f>
        <v>0</v>
      </c>
      <c r="HD92" s="582">
        <f t="shared" ref="HD92:HD110" si="569">IF($K28="",0,$K28)</f>
        <v>0</v>
      </c>
      <c r="HE92" s="576">
        <f t="shared" si="564"/>
        <v>0</v>
      </c>
      <c r="HF92" s="566">
        <f t="shared" si="564"/>
        <v>0</v>
      </c>
      <c r="HG92" s="16">
        <f t="shared" si="565"/>
        <v>0</v>
      </c>
      <c r="HH92" s="17" t="str">
        <f t="shared" si="566"/>
        <v/>
      </c>
      <c r="HI92" s="510" t="str">
        <f>IF(OR(HH92=0,COUNTIF($HF$91:$HF$150,HH92)=0),"",MATCH(HH92,$HF$91:$HF$150,0))</f>
        <v/>
      </c>
      <c r="HJ92" s="517">
        <f>IF(HI92="",0,LOOKUP(HI92,$GU$91:$GU$150,$HD$91:$HD$150))</f>
        <v>0</v>
      </c>
      <c r="HK92" s="510" t="str">
        <f>IF(OR(HH92=0,COUNTIF($HF$91:$HF$150,HH92)=0),"",MATCH(HH92,$HF$91:$HF$150,0))</f>
        <v/>
      </c>
      <c r="HL92" s="522" t="str">
        <f>IF(HK92="","",LOOKUP(HK92,$GU$91:$GU$150,$HE$91:$HE$150))</f>
        <v/>
      </c>
      <c r="HM92" s="510" t="str">
        <f t="shared" ref="HM92:HM150" si="570">IF(OR(HL92=0,COUNTIF($HF$91:$HF$150,HL92)=0),"",MATCH(HL92,$HF$91:$HF$150,0))</f>
        <v/>
      </c>
      <c r="HN92" s="517">
        <f t="shared" ref="HN92:HN150" si="571">IF(HM92="",0,LOOKUP(HM92,$GU$91:$GU$150,$HD$91:$HD$150))</f>
        <v>0</v>
      </c>
      <c r="HO92" s="510" t="str">
        <f>IF(OR(HL92=0,COUNTIF($HF$91:$HF$150,HL92)=0),"",MATCH(HL92,$HF$91:$HF$150,0))</f>
        <v/>
      </c>
      <c r="HP92" s="522" t="str">
        <f>IF(HO92="","",LOOKUP(HO92,$GU$91:$GU$150,$HE$91:$HE$150))</f>
        <v/>
      </c>
      <c r="HQ92" s="510" t="str">
        <f t="shared" ref="HQ92:HQ150" si="572">IF(OR(HP92=0,COUNTIF($HF$91:$HF$150,HP92)=0),"",MATCH(HP92,$HF$91:$HF$150,0))</f>
        <v/>
      </c>
      <c r="HR92" s="517">
        <f t="shared" ref="HR92:HR150" si="573">IF(HQ92="",0,LOOKUP(HQ92,$GU$91:$GU$150,$HD$91:$HD$150))</f>
        <v>0</v>
      </c>
      <c r="HS92" s="510" t="str">
        <f>IF(OR(HP92=0,COUNTIF($HF$91:$HF$150,HP92)=0),"",MATCH(HP92,$HF$91:$HF$150,0))</f>
        <v/>
      </c>
      <c r="HT92" s="522" t="str">
        <f>IF(HS92="","",LOOKUP(HS92,$GU$91:$GU$150,$HE$91:$HE$150))</f>
        <v/>
      </c>
      <c r="HU92" s="510" t="str">
        <f t="shared" ref="HU92:HU150" si="574">IF(OR(HT92=0,COUNTIF($HF$91:$HF$150,HT92)=0),"",MATCH(HT92,$HF$91:$HF$150,0))</f>
        <v/>
      </c>
      <c r="HV92" s="517">
        <f t="shared" ref="HV92:HV150" si="575">IF(HU92="",0,LOOKUP(HU92,$GU$91:$GU$150,$HD$91:$HD$150))</f>
        <v>0</v>
      </c>
      <c r="HW92" s="510" t="str">
        <f>IF(OR(HT92=0,COUNTIF($HF$91:$HF$150,HT92)=0),"",MATCH(HT92,$HF$91:$HF$150,0))</f>
        <v/>
      </c>
      <c r="HX92" s="522" t="str">
        <f>IF(HW92="","",LOOKUP(HW92,$GU$91:$GU$150,$HE$91:$HE$150))</f>
        <v/>
      </c>
      <c r="HY92" s="510" t="str">
        <f t="shared" ref="HY92:HY150" si="576">IF(OR(HX92=0,COUNTIF($HF$91:$HF$150,HX92)=0),"",MATCH(HX92,$HF$91:$HF$150,0))</f>
        <v/>
      </c>
      <c r="HZ92" s="517">
        <f t="shared" ref="HZ92:HZ150" si="577">IF(HY92="",0,LOOKUP(HY92,$GU$91:$GU$150,$HD$91:$HD$150))</f>
        <v>0</v>
      </c>
      <c r="IA92" s="510" t="str">
        <f>IF(OR(HX92=0,COUNTIF($HF$91:$HF$150,HX92)=0),"",MATCH(HX92,$HF$91:$HF$150,0))</f>
        <v/>
      </c>
      <c r="IB92" s="522" t="str">
        <f>IF(IA92="","",LOOKUP(IA92,$GU$91:$GU$150,$HE$91:$HE$150))</f>
        <v/>
      </c>
      <c r="IC92" s="510" t="str">
        <f t="shared" ref="IC92:IC150" si="578">IF(OR(IB92=0,COUNTIF($HF$91:$HF$150,IB92)=0),"",MATCH(IB92,$HF$91:$HF$150,0))</f>
        <v/>
      </c>
      <c r="ID92" s="517">
        <f t="shared" ref="ID92:ID150" si="579">IF(IC92="",0,LOOKUP(IC92,$GU$91:$GU$150,$HD$91:$HD$150))</f>
        <v>0</v>
      </c>
      <c r="IE92" s="510" t="str">
        <f>IF(OR(IB92=0,COUNTIF($HF$91:$HF$150,IB92)=0),"",MATCH(IB92,$HF$91:$HF$150,0))</f>
        <v/>
      </c>
      <c r="IF92" s="522" t="str">
        <f>IF(IE92="","",LOOKUP(IE92,$GU$91:$GU$150,$HE$91:$HE$150))</f>
        <v/>
      </c>
      <c r="IG92" s="510" t="str">
        <f t="shared" ref="IG92:IG150" si="580">IF(OR(IF92=0,COUNTIF($HF$91:$HF$150,IF92)=0),"",MATCH(IF92,$HF$91:$HF$150,0))</f>
        <v/>
      </c>
      <c r="IH92" s="517">
        <f t="shared" ref="IH92:IH150" si="581">IF(IG92="",0,LOOKUP(IG92,$GU$91:$GU$150,$HD$91:$HD$150))</f>
        <v>0</v>
      </c>
      <c r="II92" s="510" t="str">
        <f>IF(OR(IF92=0,COUNTIF($HF$91:$HF$150,IF92)=0),"",MATCH(IF92,$HF$91:$HF$150,0))</f>
        <v/>
      </c>
      <c r="IJ92" s="522" t="str">
        <f>IF(II92="","",LOOKUP(II92,$GU$91:$GU$150,$HE$91:$HE$150))</f>
        <v/>
      </c>
      <c r="IK92" s="510" t="str">
        <f t="shared" ref="IK92:IK150" si="582">IF(OR(IJ92=0,COUNTIF($HF$91:$HF$150,IJ92)=0),"",MATCH(IJ92,$HF$91:$HF$150,0))</f>
        <v/>
      </c>
      <c r="IL92" s="517">
        <f t="shared" ref="IL92:IL150" si="583">IF(IK92="",0,LOOKUP(IK92,$GU$91:$GU$150,$HD$91:$HD$150))</f>
        <v>0</v>
      </c>
      <c r="IM92" s="510" t="str">
        <f>IF(OR(IJ92=0,COUNTIF($HF$91:$HF$150,IJ92)=0),"",MATCH(IJ92,$HF$91:$HF$150,0))</f>
        <v/>
      </c>
      <c r="IN92" s="522" t="str">
        <f>IF(IM92="","",LOOKUP(IM92,$GU$91:$GU$150,$HE$91:$HE$150))</f>
        <v/>
      </c>
      <c r="IO92" s="510" t="str">
        <f t="shared" ref="IO92:IO150" si="584">IF(OR(IN92=0,COUNTIF($HF$91:$HF$150,IN92)=0),"",MATCH(IN92,$HF$91:$HF$150,0))</f>
        <v/>
      </c>
      <c r="IP92" s="517">
        <f t="shared" ref="IP92:IP150" si="585">IF(IO92="",0,LOOKUP(IO92,$GU$91:$GU$150,$HD$91:$HD$150))</f>
        <v>0</v>
      </c>
      <c r="IQ92" s="510" t="str">
        <f>IF(OR(IN92=0,COUNTIF($HF$91:$HF$150,IN92)=0),"",MATCH(IN92,$HF$91:$HF$150,0))</f>
        <v/>
      </c>
      <c r="IR92" s="522" t="str">
        <f>IF(IQ92="","",LOOKUP(IQ92,$GU$91:$GU$150,$HE$91:$HE$150))</f>
        <v/>
      </c>
      <c r="IS92" s="510" t="str">
        <f t="shared" ref="IS92:IS150" si="586">IF(OR(IR92=0,COUNTIF($HF$91:$HF$150,IR92)=0),"",MATCH(IR92,$HF$91:$HF$150,0))</f>
        <v/>
      </c>
      <c r="IT92" s="517">
        <f t="shared" ref="IT92:IT150" si="587">IF(IS92="",0,LOOKUP(IS92,$GU$91:$GU$150,$HD$91:$HD$150))</f>
        <v>0</v>
      </c>
      <c r="IU92" s="510" t="str">
        <f>IF(OR(IR92=0,COUNTIF($HF$91:$HF$150,IR92)=0),"",MATCH(IR92,$HF$91:$HF$150,0))</f>
        <v/>
      </c>
      <c r="IV92" s="522" t="str">
        <f>IF(IU92="","",LOOKUP(IU92,$GU$91:$GU$150,$HE$91:$HE$150))</f>
        <v/>
      </c>
      <c r="IW92" s="510" t="str">
        <f t="shared" ref="IW92:IW150" si="588">IF(OR(IV92=0,COUNTIF($HF$91:$HF$150,IV92)=0),"",MATCH(IV92,$HF$91:$HF$150,0))</f>
        <v/>
      </c>
      <c r="IX92" s="517">
        <f t="shared" ref="IX92:IX150" si="589">IF(IW92="",0,LOOKUP(IW92,$GU$91:$GU$150,$HD$91:$HD$150))</f>
        <v>0</v>
      </c>
      <c r="IY92" s="510" t="str">
        <f>IF(OR(IV92=0,COUNTIF($HF$91:$HF$150,IV92)=0),"",MATCH(IV92,$HF$91:$HF$150,0))</f>
        <v/>
      </c>
      <c r="IZ92" s="522" t="str">
        <f>IF(IY92="","",LOOKUP(IY92,$GU$91:$GU$150,$HE$91:$HE$150))</f>
        <v/>
      </c>
      <c r="JA92" s="510" t="str">
        <f t="shared" ref="JA92:JA150" si="590">IF(OR(IZ92=0,COUNTIF($HF$91:$HF$150,IZ92)=0),"",MATCH(IZ92,$HF$91:$HF$150,0))</f>
        <v/>
      </c>
      <c r="JB92" s="517">
        <f t="shared" ref="JB92:JB150" si="591">IF(JA92="",0,LOOKUP(JA92,$GU$91:$GU$150,$HD$91:$HD$150))</f>
        <v>0</v>
      </c>
      <c r="JC92" s="510" t="str">
        <f>IF(OR(IZ92=0,COUNTIF($HF$91:$HF$150,IZ92)=0),"",MATCH(IZ92,$HF$91:$HF$150,0))</f>
        <v/>
      </c>
      <c r="JD92" s="522" t="str">
        <f>IF(JC92="","",LOOKUP(JC92,$GU$91:$GU$150,$HE$91:$HE$150))</f>
        <v/>
      </c>
      <c r="JE92" s="510" t="str">
        <f t="shared" ref="JE92:JE150" si="592">IF(OR(JD92=0,COUNTIF($HF$91:$HF$150,JD92)=0),"",MATCH(JD92,$HF$91:$HF$150,0))</f>
        <v/>
      </c>
      <c r="JF92" s="517">
        <f t="shared" ref="JF92:JF150" si="593">IF(JE92="",0,LOOKUP(JE92,$GU$91:$GU$150,$HD$91:$HD$150))</f>
        <v>0</v>
      </c>
      <c r="JG92" s="510" t="str">
        <f>IF(OR(JD92=0,COUNTIF($HF$91:$HF$150,JD92)=0),"",MATCH(JD92,$HF$91:$HF$150,0))</f>
        <v/>
      </c>
      <c r="JH92" s="522" t="str">
        <f>IF(JG92="","",LOOKUP(JG92,$GU$91:$GU$150,$HE$91:$HE$150))</f>
        <v/>
      </c>
      <c r="JI92" s="510" t="str">
        <f t="shared" ref="JI92:JI150" si="594">IF(OR(JH92=0,COUNTIF($HF$91:$HF$150,JH92)=0),"",MATCH(JH92,$HF$91:$HF$150,0))</f>
        <v/>
      </c>
      <c r="JJ92" s="517">
        <f t="shared" ref="JJ92:JJ150" si="595">IF(JI92="",0,LOOKUP(JI92,$GU$91:$GU$150,$HD$91:$HD$150))</f>
        <v>0</v>
      </c>
      <c r="JK92" s="510" t="str">
        <f>IF(OR(JH92=0,COUNTIF($HF$91:$HF$150,JH92)=0),"",MATCH(JH92,$HF$91:$HF$150,0))</f>
        <v/>
      </c>
      <c r="JL92" s="522" t="str">
        <f>IF(JK92="","",LOOKUP(JK92,$GU$91:$GU$150,$HE$91:$HE$150))</f>
        <v/>
      </c>
      <c r="JM92" s="510" t="str">
        <f t="shared" ref="JM92:JM150" si="596">IF(OR(JL92=0,COUNTIF($HF$91:$HF$150,JL92)=0),"",MATCH(JL92,$HF$91:$HF$150,0))</f>
        <v/>
      </c>
      <c r="JN92" s="517">
        <f t="shared" ref="JN92:JN150" si="597">IF(JM92="",0,LOOKUP(JM92,$GU$91:$GU$150,$HD$91:$HD$150))</f>
        <v>0</v>
      </c>
      <c r="JO92" s="510" t="str">
        <f>IF(OR(JL92=0,COUNTIF($HF$91:$HF$150,JL92)=0),"",MATCH(JL92,$HF$91:$HF$150,0))</f>
        <v/>
      </c>
      <c r="JP92" s="522" t="str">
        <f>IF(JO92="","",LOOKUP(JO92,$GU$91:$GU$150,$HE$91:$HE$150))</f>
        <v/>
      </c>
      <c r="JQ92" s="510" t="str">
        <f t="shared" ref="JQ92:JQ150" si="598">IF(OR(JP92=0,COUNTIF($HF$91:$HF$150,JP92)=0),"",MATCH(JP92,$HF$91:$HF$150,0))</f>
        <v/>
      </c>
      <c r="JR92" s="517">
        <f t="shared" ref="JR92:JR150" si="599">IF(JQ92="",0,LOOKUP(JQ92,$GU$91:$GU$150,$HD$91:$HD$150))</f>
        <v>0</v>
      </c>
      <c r="JS92" s="510" t="str">
        <f>IF(OR(JP92=0,COUNTIF($HF$91:$HF$150,JP92)=0),"",MATCH(JP92,$HF$91:$HF$150,0))</f>
        <v/>
      </c>
      <c r="JT92" s="522" t="str">
        <f>IF(JS92="","",LOOKUP(JS92,$GU$91:$GU$150,$HE$91:$HE$150))</f>
        <v/>
      </c>
      <c r="JU92" s="510" t="str">
        <f t="shared" ref="JU92:JU150" si="600">IF(OR(JT92=0,COUNTIF($HF$91:$HF$150,JT92)=0),"",MATCH(JT92,$HF$91:$HF$150,0))</f>
        <v/>
      </c>
      <c r="JV92" s="517">
        <f t="shared" ref="JV92:JV150" si="601">IF(JU92="",0,LOOKUP(JU92,$GU$91:$GU$150,$HD$91:$HD$150))</f>
        <v>0</v>
      </c>
      <c r="JW92" s="510" t="str">
        <f>IF(OR(JT92=0,COUNTIF($HF$91:$HF$150,JT92)=0),"",MATCH(JT92,$HF$91:$HF$150,0))</f>
        <v/>
      </c>
      <c r="JX92" s="522" t="str">
        <f>IF(JW92="","",LOOKUP(JW92,$GU$91:$GU$150,$HE$91:$HE$150))</f>
        <v/>
      </c>
      <c r="JY92" s="510" t="str">
        <f t="shared" ref="JY92:JY150" si="602">IF(OR(JX92=0,COUNTIF($HF$91:$HF$150,JX92)=0),"",MATCH(JX92,$HF$91:$HF$150,0))</f>
        <v/>
      </c>
      <c r="JZ92" s="517">
        <f t="shared" ref="JZ92:JZ150" si="603">IF(JY92="",0,LOOKUP(JY92,$GU$91:$GU$150,$HD$91:$HD$150))</f>
        <v>0</v>
      </c>
      <c r="KA92" s="510" t="str">
        <f>IF(OR(JX92=0,COUNTIF($HF$91:$HF$150,JX92)=0),"",MATCH(JX92,$HF$91:$HF$150,0))</f>
        <v/>
      </c>
      <c r="KB92" s="522" t="str">
        <f>IF(KA92="","",LOOKUP(KA92,$GU$91:$GU$150,$HE$91:$HE$150))</f>
        <v/>
      </c>
      <c r="KC92" s="510" t="str">
        <f t="shared" ref="KC92:KC150" si="604">IF(OR(KB92=0,COUNTIF($HF$91:$HF$150,KB92)=0),"",MATCH(KB92,$HF$91:$HF$150,0))</f>
        <v/>
      </c>
      <c r="KD92" s="517">
        <f t="shared" ref="KD92:KD150" si="605">IF(KC92="",0,LOOKUP(KC92,$GU$91:$GU$150,$HD$91:$HD$150))</f>
        <v>0</v>
      </c>
      <c r="KE92" s="510" t="str">
        <f>IF(OR(KB92=0,COUNTIF($HF$91:$HF$150,KB92)=0),"",MATCH(KB92,$HF$91:$HF$150,0))</f>
        <v/>
      </c>
      <c r="KF92" s="522" t="str">
        <f>IF(KE92="","",LOOKUP(KE92,$GU$91:$GU$150,$HE$91:$HE$150))</f>
        <v/>
      </c>
      <c r="KG92" s="510" t="str">
        <f t="shared" ref="KG92:KG150" si="606">IF(OR(KF92=0,COUNTIF($HF$91:$HF$150,KF92)=0),"",MATCH(KF92,$HF$91:$HF$150,0))</f>
        <v/>
      </c>
      <c r="KH92" s="517">
        <f t="shared" ref="KH92:KH150" si="607">IF(KG92="",0,LOOKUP(KG92,$GU$91:$GU$150,$HD$91:$HD$150))</f>
        <v>0</v>
      </c>
      <c r="KI92" s="510" t="str">
        <f>IF(OR(KF92=0,COUNTIF($HF$91:$HF$150,KF92)=0),"",MATCH(KF92,$HF$91:$HF$150,0))</f>
        <v/>
      </c>
      <c r="KJ92" s="522" t="str">
        <f>IF(KI92="","",LOOKUP(KI92,$GU$91:$GU$150,$HE$91:$HE$150))</f>
        <v/>
      </c>
      <c r="KK92" s="510" t="str">
        <f t="shared" ref="KK92:KK150" si="608">IF(OR(KJ92=0,COUNTIF($HF$91:$HF$150,KJ92)=0),"",MATCH(KJ92,$HF$91:$HF$150,0))</f>
        <v/>
      </c>
      <c r="KL92" s="517">
        <f t="shared" ref="KL92:KL150" si="609">IF(KK92="",0,LOOKUP(KK92,$GU$91:$GU$150,$HD$91:$HD$150))</f>
        <v>0</v>
      </c>
      <c r="KM92" s="510" t="str">
        <f>IF(OR(KJ92=0,COUNTIF($HF$91:$HF$150,KJ92)=0),"",MATCH(KJ92,$HF$91:$HF$150,0))</f>
        <v/>
      </c>
      <c r="KN92" s="522" t="str">
        <f>IF(KM92="","",LOOKUP(KM92,$GU$91:$GU$150,$HE$91:$HE$150))</f>
        <v/>
      </c>
      <c r="KO92" s="510" t="str">
        <f t="shared" ref="KO92:KO150" si="610">IF(OR(KN92=0,COUNTIF($HF$91:$HF$150,KN92)=0),"",MATCH(KN92,$HF$91:$HF$150,0))</f>
        <v/>
      </c>
      <c r="KP92" s="517">
        <f t="shared" ref="KP92:KP150" si="611">IF(KO92="",0,LOOKUP(KO92,$GU$91:$GU$150,$HD$91:$HD$150))</f>
        <v>0</v>
      </c>
      <c r="KQ92" s="510" t="str">
        <f>IF(OR(KN92=0,COUNTIF($HF$91:$HF$150,KN92)=0),"",MATCH(KN92,$HF$91:$HF$150,0))</f>
        <v/>
      </c>
      <c r="KR92" s="522" t="str">
        <f>IF(KQ92="","",LOOKUP(KQ92,$GU$91:$GU$150,$HE$91:$HE$150))</f>
        <v/>
      </c>
      <c r="KS92" s="510" t="str">
        <f t="shared" ref="KS92:KS150" si="612">IF(OR(KR92=0,COUNTIF($HF$91:$HF$150,KR92)=0),"",MATCH(KR92,$HF$91:$HF$150,0))</f>
        <v/>
      </c>
      <c r="KT92" s="517">
        <f t="shared" ref="KT92:KT150" si="613">IF(KS92="",0,LOOKUP(KS92,$GU$91:$GU$150,$HD$91:$HD$150))</f>
        <v>0</v>
      </c>
      <c r="KU92" s="510" t="str">
        <f>IF(OR(KR92=0,COUNTIF($HF$91:$HF$150,KR92)=0),"",MATCH(KR92,$HF$91:$HF$150,0))</f>
        <v/>
      </c>
      <c r="KV92" s="522" t="str">
        <f>IF(KU92="","",LOOKUP(KU92,$GU$91:$GU$150,$HE$91:$HE$150))</f>
        <v/>
      </c>
      <c r="KW92" s="510" t="str">
        <f t="shared" ref="KW92:KW150" si="614">IF(OR(KV92=0,COUNTIF($HF$91:$HF$150,KV92)=0),"",MATCH(KV92,$HF$91:$HF$150,0))</f>
        <v/>
      </c>
      <c r="KX92" s="517">
        <f t="shared" ref="KX92:KX150" si="615">IF(KW92="",0,LOOKUP(KW92,$GU$91:$GU$150,$HD$91:$HD$150))</f>
        <v>0</v>
      </c>
      <c r="KY92" s="510" t="str">
        <f>IF(OR(KV92=0,COUNTIF($HF$91:$HF$150,KV92)=0),"",MATCH(KV92,$HF$91:$HF$150,0))</f>
        <v/>
      </c>
      <c r="KZ92" s="522" t="str">
        <f>IF(KY92="","",LOOKUP(KY92,$GU$91:$GU$150,$HE$91:$HE$150))</f>
        <v/>
      </c>
      <c r="LA92" s="510" t="str">
        <f t="shared" ref="LA92:LA150" si="616">IF(OR(KZ92=0,COUNTIF($HF$91:$HF$150,KZ92)=0),"",MATCH(KZ92,$HF$91:$HF$150,0))</f>
        <v/>
      </c>
      <c r="LB92" s="517">
        <f t="shared" ref="LB92:LB150" si="617">IF(LA92="",0,LOOKUP(LA92,$GU$91:$GU$150,$HD$91:$HD$150))</f>
        <v>0</v>
      </c>
      <c r="LC92" s="510" t="str">
        <f>IF(OR(KZ92=0,COUNTIF($HF$91:$HF$150,KZ92)=0),"",MATCH(KZ92,$HF$91:$HF$150,0))</f>
        <v/>
      </c>
      <c r="LD92" s="522" t="str">
        <f>IF(LC92="","",LOOKUP(LC92,$GU$91:$GU$150,$HE$91:$HE$150))</f>
        <v/>
      </c>
      <c r="LE92" s="510" t="str">
        <f t="shared" ref="LE92:LE150" si="618">IF(OR(LD92=0,COUNTIF($HF$91:$HF$150,LD92)=0),"",MATCH(LD92,$HF$91:$HF$150,0))</f>
        <v/>
      </c>
      <c r="LF92" s="517">
        <f t="shared" ref="LF92:LF150" si="619">IF(LE92="",0,LOOKUP(LE92,$GU$91:$GU$150,$HD$91:$HD$150))</f>
        <v>0</v>
      </c>
      <c r="LG92" s="510" t="str">
        <f>IF(OR(LD92=0,COUNTIF($HF$91:$HF$150,LD92)=0),"",MATCH(LD92,$HF$91:$HF$150,0))</f>
        <v/>
      </c>
      <c r="LH92" s="522" t="str">
        <f>IF(LG92="","",LOOKUP(LG92,$GU$91:$GU$150,$HE$91:$HE$150))</f>
        <v/>
      </c>
      <c r="LI92" s="510" t="str">
        <f t="shared" ref="LI92:LI150" si="620">IF(OR(LH92=0,COUNTIF($HF$91:$HF$150,LH92)=0),"",MATCH(LH92,$HF$91:$HF$150,0))</f>
        <v/>
      </c>
      <c r="LJ92" s="517">
        <f t="shared" ref="LJ92:LJ150" si="621">IF(LI92="",0,LOOKUP(LI92,$GU$91:$GU$150,$HD$91:$HD$150))</f>
        <v>0</v>
      </c>
      <c r="LK92" s="510" t="str">
        <f>IF(OR(LH92=0,COUNTIF($HF$91:$HF$150,LH92)=0),"",MATCH(LH92,$HF$91:$HF$150,0))</f>
        <v/>
      </c>
      <c r="LL92" s="522" t="str">
        <f>IF(LK92="","",LOOKUP(LK92,$GU$91:$GU$150,$HE$91:$HE$150))</f>
        <v/>
      </c>
      <c r="LM92" s="510" t="str">
        <f t="shared" ref="LM92:LM150" si="622">IF(OR(LL92=0,COUNTIF($HF$91:$HF$150,LL92)=0),"",MATCH(LL92,$HF$91:$HF$150,0))</f>
        <v/>
      </c>
      <c r="LN92" s="517">
        <f t="shared" ref="LN92:LN150" si="623">IF(LM92="",0,LOOKUP(LM92,$GU$91:$GU$150,$HD$91:$HD$150))</f>
        <v>0</v>
      </c>
      <c r="LO92" s="510" t="str">
        <f>IF(OR(LL92=0,COUNTIF($HF$91:$HF$150,LL92)=0),"",MATCH(LL92,$HF$91:$HF$150,0))</f>
        <v/>
      </c>
      <c r="LP92" s="522" t="str">
        <f>IF(LO92="","",LOOKUP(LO92,$GU$91:$GU$150,$HE$91:$HE$150))</f>
        <v/>
      </c>
      <c r="LQ92" s="510" t="str">
        <f t="shared" ref="LQ92:LQ150" si="624">IF(OR(LP92=0,COUNTIF($HF$91:$HF$150,LP92)=0),"",MATCH(LP92,$HF$91:$HF$150,0))</f>
        <v/>
      </c>
      <c r="LR92" s="517">
        <f t="shared" ref="LR92:LR150" si="625">IF(LQ92="",0,LOOKUP(LQ92,$GU$91:$GU$150,$HD$91:$HD$150))</f>
        <v>0</v>
      </c>
      <c r="LS92" s="510" t="str">
        <f>IF(OR(LP92=0,COUNTIF($HF$91:$HF$150,LP92)=0),"",MATCH(LP92,$HF$91:$HF$150,0))</f>
        <v/>
      </c>
      <c r="LT92" s="522" t="str">
        <f>IF(LS92="","",LOOKUP(LS92,$GU$91:$GU$150,$HE$91:$HE$150))</f>
        <v/>
      </c>
      <c r="LU92" s="510" t="str">
        <f t="shared" ref="LU92:LU150" si="626">IF(OR(LT92=0,COUNTIF($HF$91:$HF$150,LT92)=0),"",MATCH(LT92,$HF$91:$HF$150,0))</f>
        <v/>
      </c>
      <c r="LV92" s="517">
        <f t="shared" ref="LV92:LV150" si="627">IF(LU92="",0,LOOKUP(LU92,$GU$91:$GU$150,$HD$91:$HD$150))</f>
        <v>0</v>
      </c>
      <c r="LW92" s="510" t="str">
        <f>IF(OR(LT92=0,COUNTIF($HF$91:$HF$150,LT92)=0),"",MATCH(LT92,$HF$91:$HF$150,0))</f>
        <v/>
      </c>
      <c r="LX92" s="522" t="str">
        <f>IF(LW92="","",LOOKUP(LW92,$GU$91:$GU$150,$HE$91:$HE$150))</f>
        <v/>
      </c>
      <c r="LY92" s="510" t="str">
        <f t="shared" ref="LY92:LY150" si="628">IF(OR(LX92=0,COUNTIF($HF$91:$HF$150,LX92)=0),"",MATCH(LX92,$HF$91:$HF$150,0))</f>
        <v/>
      </c>
      <c r="LZ92" s="517">
        <f t="shared" ref="LZ92:LZ150" si="629">IF(LY92="",0,LOOKUP(LY92,$GU$91:$GU$150,$HD$91:$HD$150))</f>
        <v>0</v>
      </c>
      <c r="MA92" s="510" t="str">
        <f>IF(OR(LX92=0,COUNTIF($HF$91:$HF$150,LX92)=0),"",MATCH(LX92,$HF$91:$HF$150,0))</f>
        <v/>
      </c>
      <c r="MB92" s="522" t="str">
        <f>IF(MA92="","",LOOKUP(MA92,$GU$91:$GU$150,$HE$91:$HE$150))</f>
        <v/>
      </c>
      <c r="MC92" s="510" t="str">
        <f t="shared" ref="MC92:MC150" si="630">IF(OR(MB92=0,COUNTIF($HF$91:$HF$150,MB92)=0),"",MATCH(MB92,$HF$91:$HF$150,0))</f>
        <v/>
      </c>
      <c r="MD92" s="517">
        <f t="shared" ref="MD92:MD150" si="631">IF(MC92="",0,LOOKUP(MC92,$GU$91:$GU$150,$HD$91:$HD$150))</f>
        <v>0</v>
      </c>
      <c r="ME92" s="510" t="str">
        <f>IF(OR(MB92=0,COUNTIF($HF$91:$HF$150,MB92)=0),"",MATCH(MB92,$HF$91:$HF$150,0))</f>
        <v/>
      </c>
      <c r="MF92" s="522" t="str">
        <f>IF(ME92="","",LOOKUP(ME92,$GU$91:$GU$150,$HE$91:$HE$150))</f>
        <v/>
      </c>
      <c r="MG92" s="510" t="str">
        <f t="shared" ref="MG92:MG150" si="632">IF(OR(MF92=0,COUNTIF($HF$91:$HF$150,MF92)=0),"",MATCH(MF92,$HF$91:$HF$150,0))</f>
        <v/>
      </c>
      <c r="MH92" s="517">
        <f t="shared" ref="MH92:MH150" si="633">IF(MG92="",0,LOOKUP(MG92,$GU$91:$GU$150,$HD$91:$HD$150))</f>
        <v>0</v>
      </c>
      <c r="MI92" s="510" t="str">
        <f>IF(OR(MF92=0,COUNTIF($HF$91:$HF$150,MF92)=0),"",MATCH(MF92,$HF$91:$HF$150,0))</f>
        <v/>
      </c>
      <c r="MJ92" s="522" t="str">
        <f>IF(MI92="","",LOOKUP(MI92,$GU$91:$GU$150,$HE$91:$HE$150))</f>
        <v/>
      </c>
      <c r="MK92" s="510" t="str">
        <f t="shared" ref="MK92:MK150" si="634">IF(OR(MJ92=0,COUNTIF($HF$91:$HF$150,MJ92)=0),"",MATCH(MJ92,$HF$91:$HF$150,0))</f>
        <v/>
      </c>
      <c r="ML92" s="517">
        <f t="shared" ref="ML92:ML150" si="635">IF(MK92="",0,LOOKUP(MK92,$GU$91:$GU$150,$HD$91:$HD$150))</f>
        <v>0</v>
      </c>
      <c r="MM92" s="510" t="str">
        <f>IF(OR(MJ92=0,COUNTIF($HF$91:$HF$150,MJ92)=0),"",MATCH(MJ92,$HF$91:$HF$150,0))</f>
        <v/>
      </c>
      <c r="MN92" s="522" t="str">
        <f>IF(MM92="","",LOOKUP(MM92,$GU$91:$GU$150,$HE$91:$HE$150))</f>
        <v/>
      </c>
      <c r="MO92" s="510" t="str">
        <f t="shared" ref="MO92:MO150" si="636">IF(OR(MN92=0,COUNTIF($HF$91:$HF$150,MN92)=0),"",MATCH(MN92,$HF$91:$HF$150,0))</f>
        <v/>
      </c>
      <c r="MP92" s="517">
        <f t="shared" ref="MP92:MP150" si="637">IF(MO92="",0,LOOKUP(MO92,$GU$91:$GU$150,$HD$91:$HD$150))</f>
        <v>0</v>
      </c>
      <c r="MQ92" s="510" t="str">
        <f>IF(OR(MN92=0,COUNTIF($HF$91:$HF$150,MN92)=0),"",MATCH(MN92,$HF$91:$HF$150,0))</f>
        <v/>
      </c>
      <c r="MR92" s="522" t="str">
        <f>IF(MQ92="","",LOOKUP(MQ92,$GU$91:$GU$150,$HE$91:$HE$150))</f>
        <v/>
      </c>
      <c r="MS92" s="510" t="str">
        <f t="shared" ref="MS92:MS150" si="638">IF(OR(MR92=0,COUNTIF($HF$91:$HF$150,MR92)=0),"",MATCH(MR92,$HF$91:$HF$150,0))</f>
        <v/>
      </c>
      <c r="MT92" s="517">
        <f t="shared" ref="MT92:MT150" si="639">IF(MS92="",0,LOOKUP(MS92,$GU$91:$GU$150,$HD$91:$HD$150))</f>
        <v>0</v>
      </c>
      <c r="MU92" s="510" t="str">
        <f>IF(OR(MR92=0,COUNTIF($HF$91:$HF$150,MR92)=0),"",MATCH(MR92,$HF$91:$HF$150,0))</f>
        <v/>
      </c>
      <c r="MV92" s="522" t="str">
        <f>IF(MU92="","",LOOKUP(MU92,$GU$91:$GU$150,$HE$91:$HE$150))</f>
        <v/>
      </c>
      <c r="MW92" s="510" t="str">
        <f t="shared" ref="MW92:MW150" si="640">IF(OR(MV92=0,COUNTIF($HF$91:$HF$150,MV92)=0),"",MATCH(MV92,$HF$91:$HF$150,0))</f>
        <v/>
      </c>
      <c r="MX92" s="517">
        <f t="shared" ref="MX92:MX150" si="641">IF(MW92="",0,LOOKUP(MW92,$GU$91:$GU$150,$HD$91:$HD$150))</f>
        <v>0</v>
      </c>
      <c r="MY92" s="510" t="str">
        <f>IF(OR(MV92=0,COUNTIF($HF$91:$HF$150,MV92)=0),"",MATCH(MV92,$HF$91:$HF$150,0))</f>
        <v/>
      </c>
      <c r="MZ92" s="522" t="str">
        <f>IF(MY92="","",LOOKUP(MY92,$GU$91:$GU$150,$HE$91:$HE$150))</f>
        <v/>
      </c>
      <c r="NA92" s="510" t="str">
        <f t="shared" ref="NA92:NA150" si="642">IF(OR(MZ92=0,COUNTIF($HF$91:$HF$150,MZ92)=0),"",MATCH(MZ92,$HF$91:$HF$150,0))</f>
        <v/>
      </c>
      <c r="NB92" s="517">
        <f t="shared" ref="NB92:NB150" si="643">IF(NA92="",0,LOOKUP(NA92,$GU$91:$GU$150,$HD$91:$HD$150))</f>
        <v>0</v>
      </c>
      <c r="NC92" s="510" t="str">
        <f>IF(OR(MZ92=0,COUNTIF($HF$91:$HF$150,MZ92)=0),"",MATCH(MZ92,$HF$91:$HF$150,0))</f>
        <v/>
      </c>
      <c r="ND92" s="522" t="str">
        <f>IF(NC92="","",LOOKUP(NC92,$GU$91:$GU$150,$HE$91:$HE$150))</f>
        <v/>
      </c>
      <c r="NE92" s="510" t="str">
        <f t="shared" ref="NE92:NE150" si="644">IF(OR(ND92=0,COUNTIF($HF$91:$HF$150,ND92)=0),"",MATCH(ND92,$HF$91:$HF$150,0))</f>
        <v/>
      </c>
      <c r="NF92" s="517">
        <f t="shared" ref="NF92:NF150" si="645">IF(NE92="",0,LOOKUP(NE92,$GU$91:$GU$150,$HD$91:$HD$150))</f>
        <v>0</v>
      </c>
      <c r="NG92" s="510" t="str">
        <f>IF(OR(ND92=0,COUNTIF($HF$91:$HF$150,ND92)=0),"",MATCH(ND92,$HF$91:$HF$150,0))</f>
        <v/>
      </c>
      <c r="NH92" s="522" t="str">
        <f>IF(NG92="","",LOOKUP(NG92,$GU$91:$GU$150,$HE$91:$HE$150))</f>
        <v/>
      </c>
      <c r="NI92" s="510" t="str">
        <f t="shared" ref="NI92:NI150" si="646">IF(OR(NH92=0,COUNTIF($HF$91:$HF$150,NH92)=0),"",MATCH(NH92,$HF$91:$HF$150,0))</f>
        <v/>
      </c>
      <c r="NJ92" s="517">
        <f t="shared" ref="NJ92:NJ150" si="647">IF(NI92="",0,LOOKUP(NI92,$GU$91:$GU$150,$HD$91:$HD$150))</f>
        <v>0</v>
      </c>
      <c r="NK92" s="510" t="str">
        <f>IF(OR(NH92=0,COUNTIF($HF$91:$HF$150,NH92)=0),"",MATCH(NH92,$HF$91:$HF$150,0))</f>
        <v/>
      </c>
      <c r="NL92" s="522" t="str">
        <f>IF(NK92="","",LOOKUP(NK92,$GU$91:$GU$150,$HE$91:$HE$150))</f>
        <v/>
      </c>
      <c r="NM92" s="510" t="str">
        <f t="shared" ref="NM92:NM150" si="648">IF(OR(NL92=0,COUNTIF($HF$91:$HF$150,NL92)=0),"",MATCH(NL92,$HF$91:$HF$150,0))</f>
        <v/>
      </c>
      <c r="NN92" s="517">
        <f t="shared" ref="NN92:NN150" si="649">IF(NM92="",0,LOOKUP(NM92,$GU$91:$GU$150,$HD$91:$HD$150))</f>
        <v>0</v>
      </c>
      <c r="NO92" s="510" t="str">
        <f>IF(OR(NL92=0,COUNTIF($HF$91:$HF$150,NL92)=0),"",MATCH(NL92,$HF$91:$HF$150,0))</f>
        <v/>
      </c>
      <c r="NP92" s="522" t="str">
        <f>IF(NO92="","",LOOKUP(NO92,$GU$91:$GU$150,$HE$91:$HE$150))</f>
        <v/>
      </c>
      <c r="NQ92" s="510" t="str">
        <f t="shared" ref="NQ92:NQ150" si="650">IF(OR(NP92=0,COUNTIF($HF$91:$HF$150,NP92)=0),"",MATCH(NP92,$HF$91:$HF$150,0))</f>
        <v/>
      </c>
      <c r="NR92" s="517">
        <f t="shared" ref="NR92:NR150" si="651">IF(NQ92="",0,LOOKUP(NQ92,$GU$91:$GU$150,$HD$91:$HD$150))</f>
        <v>0</v>
      </c>
      <c r="NS92" s="510" t="str">
        <f>IF(OR(NP92=0,COUNTIF($HF$91:$HF$150,NP92)=0),"",MATCH(NP92,$HF$91:$HF$150,0))</f>
        <v/>
      </c>
      <c r="NT92" s="522" t="str">
        <f>IF(NS92="","",LOOKUP(NS92,$GU$91:$GU$150,$HE$91:$HE$150))</f>
        <v/>
      </c>
      <c r="NU92" s="510" t="str">
        <f t="shared" ref="NU92:NU150" si="652">IF(OR(NT92=0,COUNTIF($HF$91:$HF$150,NT92)=0),"",MATCH(NT92,$HF$91:$HF$150,0))</f>
        <v/>
      </c>
      <c r="NV92" s="517">
        <f t="shared" ref="NV92:NV150" si="653">IF(NU92="",0,LOOKUP(NU92,$GU$91:$GU$150,$HD$91:$HD$150))</f>
        <v>0</v>
      </c>
      <c r="NW92" s="510" t="str">
        <f>IF(OR(NT92=0,COUNTIF($HF$91:$HF$150,NT92)=0),"",MATCH(NT92,$HF$91:$HF$150,0))</f>
        <v/>
      </c>
      <c r="NX92" s="522" t="str">
        <f>IF(NW92="","",LOOKUP(NW92,$GU$91:$GU$150,$HE$91:$HE$150))</f>
        <v/>
      </c>
      <c r="NY92" s="510" t="str">
        <f t="shared" ref="NY92:NY150" si="654">IF(OR(NX92=0,COUNTIF($HF$91:$HF$150,NX92)=0),"",MATCH(NX92,$HF$91:$HF$150,0))</f>
        <v/>
      </c>
      <c r="NZ92" s="517">
        <f t="shared" ref="NZ92:NZ150" si="655">IF(NY92="",0,LOOKUP(NY92,$GU$91:$GU$150,$HD$91:$HD$150))</f>
        <v>0</v>
      </c>
      <c r="OA92" s="510" t="str">
        <f>IF(OR(NX92=0,COUNTIF($HF$91:$HF$150,NX92)=0),"",MATCH(NX92,$HF$91:$HF$150,0))</f>
        <v/>
      </c>
      <c r="OB92" s="522" t="str">
        <f>IF(OA92="","",LOOKUP(OA92,$GU$91:$GU$150,$HE$91:$HE$150))</f>
        <v/>
      </c>
      <c r="OC92" s="510" t="str">
        <f t="shared" ref="OC92:OC150" si="656">IF(OR(OB92=0,COUNTIF($HF$91:$HF$150,OB92)=0),"",MATCH(OB92,$HF$91:$HF$150,0))</f>
        <v/>
      </c>
      <c r="OD92" s="517">
        <f t="shared" ref="OD92:OD150" si="657">IF(OC92="",0,LOOKUP(OC92,$GU$91:$GU$150,$HD$91:$HD$150))</f>
        <v>0</v>
      </c>
      <c r="OE92" s="510" t="str">
        <f>IF(OR(OB92=0,COUNTIF($HF$91:$HF$150,OB92)=0),"",MATCH(OB92,$HF$91:$HF$150,0))</f>
        <v/>
      </c>
      <c r="OF92" s="522" t="str">
        <f>IF(OE92="","",LOOKUP(OE92,$GU$91:$GU$150,$HE$91:$HE$150))</f>
        <v/>
      </c>
      <c r="OG92" s="510" t="str">
        <f t="shared" ref="OG92:OG150" si="658">IF(OR(OF92=0,COUNTIF($HF$91:$HF$150,OF92)=0),"",MATCH(OF92,$HF$91:$HF$150,0))</f>
        <v/>
      </c>
      <c r="OH92" s="517">
        <f t="shared" ref="OH92:OH150" si="659">IF(OG92="",0,LOOKUP(OG92,$GU$91:$GU$150,$HD$91:$HD$150))</f>
        <v>0</v>
      </c>
      <c r="OI92" s="510" t="str">
        <f>IF(OR(OF92=0,COUNTIF($HF$91:$HF$150,OF92)=0),"",MATCH(OF92,$HF$91:$HF$150,0))</f>
        <v/>
      </c>
      <c r="OJ92" s="522" t="str">
        <f>IF(OI92="","",LOOKUP(OI92,$GU$91:$GU$150,$HE$91:$HE$150))</f>
        <v/>
      </c>
      <c r="OK92" s="510" t="str">
        <f t="shared" ref="OK92:OK150" si="660">IF(OR(OJ92=0,COUNTIF($HF$91:$HF$150,OJ92)=0),"",MATCH(OJ92,$HF$91:$HF$150,0))</f>
        <v/>
      </c>
      <c r="OL92" s="517">
        <f t="shared" ref="OL92:OL150" si="661">IF(OK92="",0,LOOKUP(OK92,$GU$91:$GU$150,$HD$91:$HD$150))</f>
        <v>0</v>
      </c>
      <c r="OM92" s="510" t="str">
        <f>IF(OR(OJ92=0,COUNTIF($HF$91:$HF$150,OJ92)=0),"",MATCH(OJ92,$HF$91:$HF$150,0))</f>
        <v/>
      </c>
      <c r="ON92" s="522" t="str">
        <f>IF(OM92="","",LOOKUP(OM92,$GU$91:$GU$150,$HE$91:$HE$150))</f>
        <v/>
      </c>
      <c r="OO92" s="510" t="str">
        <f t="shared" ref="OO92:OO150" si="662">IF(OR(ON92=0,COUNTIF($HF$91:$HF$150,ON92)=0),"",MATCH(ON92,$HF$91:$HF$150,0))</f>
        <v/>
      </c>
      <c r="OP92" s="517">
        <f t="shared" ref="OP92:OP150" si="663">IF(OO92="",0,LOOKUP(OO92,$GU$91:$GU$150,$HD$91:$HD$150))</f>
        <v>0</v>
      </c>
      <c r="OQ92" s="510" t="str">
        <f>IF(OR(ON92=0,COUNTIF($HF$91:$HF$150,ON92)=0),"",MATCH(ON92,$HF$91:$HF$150,0))</f>
        <v/>
      </c>
      <c r="OR92" s="522" t="str">
        <f>IF(OQ92="","",LOOKUP(OQ92,$GU$91:$GU$150,$HE$91:$HE$150))</f>
        <v/>
      </c>
      <c r="OS92" s="510" t="str">
        <f t="shared" ref="OS92:OS150" si="664">IF(OR(OR92=0,COUNTIF($HF$91:$HF$150,OR92)=0),"",MATCH(OR92,$HF$91:$HF$150,0))</f>
        <v/>
      </c>
      <c r="OT92" s="517">
        <f t="shared" ref="OT92:OT150" si="665">IF(OS92="",0,LOOKUP(OS92,$GU$91:$GU$150,$HD$91:$HD$150))</f>
        <v>0</v>
      </c>
      <c r="OU92" s="510" t="str">
        <f>IF(OR(OR92=0,COUNTIF($HF$91:$HF$150,OR92)=0),"",MATCH(OR92,$HF$91:$HF$150,0))</f>
        <v/>
      </c>
      <c r="OV92" s="522" t="str">
        <f>IF(OU92="","",LOOKUP(OU92,$GU$91:$GU$150,$HE$91:$HE$150))</f>
        <v/>
      </c>
      <c r="OW92" s="510" t="str">
        <f t="shared" ref="OW92:OW150" si="666">IF(OR(OV92=0,COUNTIF($HF$91:$HF$150,OV92)=0),"",MATCH(OV92,$HF$91:$HF$150,0))</f>
        <v/>
      </c>
      <c r="OX92" s="517">
        <f t="shared" ref="OX92:OX150" si="667">IF(OW92="",0,LOOKUP(OW92,$GU$91:$GU$150,$HD$91:$HD$150))</f>
        <v>0</v>
      </c>
      <c r="OY92" s="510" t="str">
        <f>IF(OR(OV92=0,COUNTIF($HF$91:$HF$150,OV92)=0),"",MATCH(OV92,$HF$91:$HF$150,0))</f>
        <v/>
      </c>
      <c r="OZ92" s="522" t="str">
        <f>IF(OY92="","",LOOKUP(OY92,$GU$91:$GU$150,$HE$91:$HE$150))</f>
        <v/>
      </c>
      <c r="PA92" s="510" t="str">
        <f t="shared" ref="PA92:PA150" si="668">IF(OR(OZ92=0,COUNTIF($HF$91:$HF$150,OZ92)=0),"",MATCH(OZ92,$HF$91:$HF$150,0))</f>
        <v/>
      </c>
      <c r="PB92" s="517">
        <f t="shared" ref="PB92:PB150" si="669">IF(PA92="",0,LOOKUP(PA92,$GU$91:$GU$150,$HD$91:$HD$150))</f>
        <v>0</v>
      </c>
      <c r="PC92" s="510" t="str">
        <f>IF(OR(OZ92=0,COUNTIF($HF$91:$HF$150,OZ92)=0),"",MATCH(OZ92,$HF$91:$HF$150,0))</f>
        <v/>
      </c>
      <c r="PD92" s="522" t="str">
        <f>IF(PC92="","",LOOKUP(PC92,$GU$91:$GU$150,$HE$91:$HE$150))</f>
        <v/>
      </c>
      <c r="PE92" s="510" t="str">
        <f t="shared" ref="PE92:PE150" si="670">IF(OR(PD92=0,COUNTIF($HF$91:$HF$150,PD92)=0),"",MATCH(PD92,$HF$91:$HF$150,0))</f>
        <v/>
      </c>
      <c r="PF92" s="517">
        <f t="shared" ref="PF92:PF150" si="671">IF(PE92="",0,LOOKUP(PE92,$GU$91:$GU$150,$HD$91:$HD$150))</f>
        <v>0</v>
      </c>
      <c r="PG92" s="510" t="str">
        <f>IF(OR(PD92=0,COUNTIF($HF$91:$HF$150,PD92)=0),"",MATCH(PD92,$HF$91:$HF$150,0))</f>
        <v/>
      </c>
      <c r="PH92" s="522" t="str">
        <f>IF(PG92="","",LOOKUP(PG92,$GU$91:$GU$150,$HE$91:$HE$150))</f>
        <v/>
      </c>
      <c r="PI92" s="510" t="str">
        <f t="shared" ref="PI92:PI150" si="672">IF(OR(PH92=0,COUNTIF($HF$91:$HF$150,PH92)=0),"",MATCH(PH92,$HF$91:$HF$150,0))</f>
        <v/>
      </c>
      <c r="PJ92" s="517">
        <f t="shared" ref="PJ92:PJ150" si="673">IF(PI92="",0,LOOKUP(PI92,$GU$91:$GU$150,$HD$91:$HD$150))</f>
        <v>0</v>
      </c>
      <c r="PK92" s="510" t="str">
        <f>IF(OR(PH92=0,COUNTIF($HF$91:$HF$150,PH92)=0),"",MATCH(PH92,$HF$91:$HF$150,0))</f>
        <v/>
      </c>
      <c r="PL92" s="522" t="str">
        <f>IF(PK92="","",LOOKUP(PK92,$GU$91:$GU$150,$HE$91:$HE$150))</f>
        <v/>
      </c>
      <c r="PM92" s="510" t="str">
        <f t="shared" ref="PM92:PM150" si="674">IF(OR(PL92=0,COUNTIF($HF$91:$HF$150,PL92)=0),"",MATCH(PL92,$HF$91:$HF$150,0))</f>
        <v/>
      </c>
      <c r="PN92" s="517">
        <f t="shared" ref="PN92:PN150" si="675">IF(PM92="",0,LOOKUP(PM92,$GU$91:$GU$150,$HD$91:$HD$150))</f>
        <v>0</v>
      </c>
      <c r="PO92" s="510" t="str">
        <f>IF(OR(PL92=0,COUNTIF($HF$91:$HF$150,PL92)=0),"",MATCH(PL92,$HF$91:$HF$150,0))</f>
        <v/>
      </c>
      <c r="PP92" s="522" t="str">
        <f>IF(PO92="","",LOOKUP(PO92,$GU$91:$GU$150,$HE$91:$HE$150))</f>
        <v/>
      </c>
      <c r="PQ92" s="510" t="str">
        <f t="shared" ref="PQ92:PQ150" si="676">IF(OR(PP92=0,COUNTIF($HF$91:$HF$150,PP92)=0),"",MATCH(PP92,$HF$91:$HF$150,0))</f>
        <v/>
      </c>
      <c r="PR92" s="517">
        <f t="shared" ref="PR92:PR150" si="677">IF(PQ92="",0,LOOKUP(PQ92,$GU$91:$GU$150,$HD$91:$HD$150))</f>
        <v>0</v>
      </c>
      <c r="PS92" s="510" t="str">
        <f>IF(OR(PP92=0,COUNTIF($HF$91:$HF$150,PP92)=0),"",MATCH(PP92,$HF$91:$HF$150,0))</f>
        <v/>
      </c>
      <c r="PT92" s="522" t="str">
        <f>IF(PS92="","",LOOKUP(PS92,$GU$91:$GU$150,$HE$91:$HE$150))</f>
        <v/>
      </c>
      <c r="PU92" s="510" t="str">
        <f t="shared" ref="PU92:PU150" si="678">IF(OR(PT92=0,COUNTIF($HF$91:$HF$150,PT92)=0),"",MATCH(PT92,$HF$91:$HF$150,0))</f>
        <v/>
      </c>
      <c r="PV92" s="517">
        <f t="shared" ref="PV92:PV150" si="679">IF(PU92="",0,LOOKUP(PU92,$GU$91:$GU$150,$HD$91:$HD$150))</f>
        <v>0</v>
      </c>
      <c r="PW92" s="510" t="str">
        <f>IF(OR(PT92=0,COUNTIF($HF$91:$HF$150,PT92)=0),"",MATCH(PT92,$HF$91:$HF$150,0))</f>
        <v/>
      </c>
      <c r="PX92" s="522" t="str">
        <f>IF(PW92="","",LOOKUP(PW92,$GU$91:$GU$150,$HE$91:$HE$150))</f>
        <v/>
      </c>
      <c r="PY92" s="510" t="str">
        <f t="shared" ref="PY92:PY150" si="680">IF(OR(PX92=0,COUNTIF($HF$91:$HF$150,PX92)=0),"",MATCH(PX92,$HF$91:$HF$150,0))</f>
        <v/>
      </c>
      <c r="PZ92" s="517">
        <f t="shared" ref="PZ92:PZ150" si="681">IF(PY92="",0,LOOKUP(PY92,$GU$91:$GU$150,$HD$91:$HD$150))</f>
        <v>0</v>
      </c>
      <c r="QA92" s="510" t="str">
        <f>IF(OR(PX92=0,COUNTIF($HF$91:$HF$150,PX92)=0),"",MATCH(PX92,$HF$91:$HF$150,0))</f>
        <v/>
      </c>
      <c r="QB92" s="522" t="str">
        <f>IF(QA92="","",LOOKUP(QA92,$GU$91:$GU$150,$HE$91:$HE$150))</f>
        <v/>
      </c>
      <c r="QC92" s="510" t="str">
        <f t="shared" ref="QC92:QC150" si="682">IF(OR(QB92=0,COUNTIF($HF$91:$HF$150,QB92)=0),"",MATCH(QB92,$HF$91:$HF$150,0))</f>
        <v/>
      </c>
      <c r="QD92" s="517">
        <f t="shared" ref="QD92:QD150" si="683">IF(QC92="",0,LOOKUP(QC92,$GU$91:$GU$150,$HD$91:$HD$150))</f>
        <v>0</v>
      </c>
      <c r="QE92" s="510" t="str">
        <f>IF(OR(QB92=0,COUNTIF($HF$91:$HF$150,QB92)=0),"",MATCH(QB92,$HF$91:$HF$150,0))</f>
        <v/>
      </c>
      <c r="QF92" s="522" t="str">
        <f>IF(QE92="","",LOOKUP(QE92,$GU$91:$GU$150,$HE$91:$HE$150))</f>
        <v/>
      </c>
      <c r="QG92" s="510" t="str">
        <f t="shared" ref="QG92:QG150" si="684">IF(OR(QF92=0,COUNTIF($HF$91:$HF$150,QF92)=0),"",MATCH(QF92,$HF$91:$HF$150,0))</f>
        <v/>
      </c>
      <c r="QH92" s="517">
        <f t="shared" ref="QH92:QH150" si="685">IF(QG92="",0,LOOKUP(QG92,$GU$91:$GU$150,$HD$91:$HD$150))</f>
        <v>0</v>
      </c>
    </row>
    <row r="93" spans="1:450" s="3" customFormat="1" ht="18" customHeight="1" thickTop="1" thickBot="1" x14ac:dyDescent="0.35">
      <c r="A93" s="344" t="str">
        <f t="shared" si="538"/>
        <v/>
      </c>
      <c r="B93" s="237" t="str">
        <f t="shared" si="539"/>
        <v/>
      </c>
      <c r="C93" s="307">
        <f t="shared" si="527"/>
        <v>0</v>
      </c>
      <c r="D93" s="307">
        <f t="shared" si="528"/>
        <v>0</v>
      </c>
      <c r="E93" s="287" t="str">
        <f>IF(B93="","",SUM(B$27:B$46)+SUM(B$67:B93))</f>
        <v/>
      </c>
      <c r="F93" s="498"/>
      <c r="G93" s="498"/>
      <c r="H93" s="499"/>
      <c r="I93" s="500"/>
      <c r="J93" s="501"/>
      <c r="K93" s="680"/>
      <c r="L93" s="1052" t="str">
        <f>IF('Quadro 2'!G59="","",'Quadro 2'!G59)</f>
        <v/>
      </c>
      <c r="M93" s="1053" t="str">
        <f t="shared" si="540"/>
        <v/>
      </c>
      <c r="N93" s="1054" t="str">
        <f t="shared" si="529"/>
        <v/>
      </c>
      <c r="O93" s="1055"/>
      <c r="P93" s="1056" t="str">
        <f t="shared" si="541"/>
        <v/>
      </c>
      <c r="Q93" s="1057" t="str">
        <f t="shared" si="542"/>
        <v/>
      </c>
      <c r="R93" s="1058" t="str">
        <f t="shared" si="543"/>
        <v/>
      </c>
      <c r="S93" s="505" t="str">
        <f t="shared" si="544"/>
        <v/>
      </c>
      <c r="T93" s="75" t="str">
        <f t="shared" si="530"/>
        <v/>
      </c>
      <c r="U93" s="943"/>
      <c r="V93" s="217" t="str">
        <f t="shared" si="550"/>
        <v/>
      </c>
      <c r="W93" s="217" t="str">
        <f t="shared" si="545"/>
        <v/>
      </c>
      <c r="X93" s="217" t="str">
        <f t="shared" si="546"/>
        <v/>
      </c>
      <c r="Y93" s="506" t="str">
        <f>IF(OR(N93="",N93=0),"",IF(MAX(V93,W93,X93)&gt;'Quadro 1'!$G$23,'Quadro 1'!$G$23,IF(V93&lt;'Quadro 1'!$G$12,'Quadro 1'!$G$12,MIN(Z93,AA93))))</f>
        <v/>
      </c>
      <c r="Z93" s="507">
        <f>IF(MAX(V93,W93,X93)&lt;='Quadro 1'!$G$12,'Quadro 1'!$G$12,IF(MAX(V93,W93,X93)&lt;='Quadro 1'!$G$13,'Quadro 1'!$G$13,IF(MAX(V93,W93,X93)&lt;='Quadro 1'!$G$14,'Quadro 1'!$G$14,IF(MAX(V93,W93,X93)&lt;='Quadro 1'!$G$15,'Quadro 1'!$G$15,IF(MAX(V93,W93,X93)&lt;='Quadro 1'!$G$16,'Quadro 1'!$G$16,IF(MAX(V93,W93,X93)&lt;='Quadro 1'!$G$17,'Quadro 1'!$G$17,""))))))</f>
        <v>27.3</v>
      </c>
      <c r="AA93" s="508">
        <f>IF(MAX(V93,W93,X93)&lt;='Quadro 1'!$G$18,'Quadro 1'!$G$18,IF(MAX(V93,W93,X93)&lt;='Quadro 1'!$G$19,'Quadro 1'!$G$19,IF(MAX(V93,W93,X93)&lt;='Quadro 1'!$G$20,'Quadro 1'!$G$20,IF(MAX(V93,W93,X93)&lt;='Quadro 1'!$G$21,'Quadro 1'!$G$21,IF(MAX(V93,W93,X93)&lt;='Quadro 1'!$G$22,'Quadro 1'!$G$22,IF(MAX(V93,W93,X93)&lt;='Quadro 1'!$G$23,'Quadro 1'!$G$23,'Quadro 1'!$G$23))))))</f>
        <v>105.3</v>
      </c>
      <c r="AB93" s="509" t="str">
        <f>IF(Y93="","",LOOKUP(Y93,'Quadro 1'!$G$9:$G$23,'Quadro 1'!$H$9:$H$23))</f>
        <v/>
      </c>
      <c r="AC93" s="1170" t="str">
        <f>IF(Y93="","",LOOKUP(Y93,'Quadro 1'!$G$9:$G$23,'Quadro 1'!$D$9:$D$23))</f>
        <v/>
      </c>
      <c r="AD93" s="1171" t="str">
        <f>IF(Y93="","",LOOKUP(Y93,'Quadro 1'!$G$9:$G$23,'Quadro 1'!$E$9:$E$23))</f>
        <v/>
      </c>
      <c r="AE93" s="1059" t="str">
        <f t="shared" si="531"/>
        <v/>
      </c>
      <c r="AF93" s="1061" t="str">
        <f t="shared" si="532"/>
        <v/>
      </c>
      <c r="AG93" s="1062" t="str">
        <f t="shared" si="533"/>
        <v/>
      </c>
      <c r="AH93" s="1063" t="str">
        <f t="shared" si="547"/>
        <v/>
      </c>
      <c r="AI93" s="1063" t="str">
        <f t="shared" si="551"/>
        <v/>
      </c>
      <c r="AJ93" s="1055" t="str">
        <f t="shared" si="534"/>
        <v/>
      </c>
      <c r="AK93" s="1064" t="str">
        <f t="shared" si="548"/>
        <v/>
      </c>
      <c r="AL93" s="1190" t="str">
        <f t="shared" si="549"/>
        <v/>
      </c>
      <c r="AM93" s="1191"/>
      <c r="AN93" s="1065" t="str">
        <f t="shared" si="535"/>
        <v/>
      </c>
      <c r="AO93" s="1192" t="str">
        <f t="shared" si="536"/>
        <v/>
      </c>
      <c r="AP93" s="1192"/>
      <c r="AQ93" s="1193"/>
      <c r="AR93" s="901"/>
      <c r="AS93" s="2"/>
      <c r="BC93" s="1060" t="str">
        <f t="shared" si="537"/>
        <v/>
      </c>
      <c r="BJ93" s="204" t="str">
        <f t="shared" si="552"/>
        <v/>
      </c>
      <c r="BK93" s="204" t="str">
        <f t="shared" si="553"/>
        <v/>
      </c>
      <c r="BL93" s="205" t="str">
        <f t="shared" si="554"/>
        <v/>
      </c>
      <c r="BM93" s="213"/>
      <c r="BN93" s="205" t="str">
        <f>IF($BL92="","",IF(AND($BP99&lt;&gt;"",$BP99&gt;$BL92),$BP99,IF(AND($BP100&lt;&gt;"",$BP100&gt;$BL92),$BP100,IF(AND($BP101&lt;&gt;"",$BP101&gt;$BL92),$BP101,IF(AND($BP102&lt;&gt;"",$BP102&gt;$BL92),$BP102,IF(AND($BP103&lt;&gt;"",$BP103&gt;$BL92),$BP103,""))))))</f>
        <v/>
      </c>
      <c r="BO93" s="205" t="str">
        <f t="shared" si="556"/>
        <v/>
      </c>
      <c r="BP93" s="205" t="str">
        <f t="shared" si="555"/>
        <v/>
      </c>
      <c r="BQ93" s="203" t="s">
        <v>173</v>
      </c>
      <c r="BR93" s="205">
        <v>1.25</v>
      </c>
      <c r="BS93" s="204">
        <f>SUMIF($BU$90:$BU$149,36,$BV$90:$BV$149)</f>
        <v>0</v>
      </c>
      <c r="BT93" s="287" t="str">
        <f t="shared" si="557"/>
        <v/>
      </c>
      <c r="BU93" s="14" t="str">
        <f t="shared" si="558"/>
        <v/>
      </c>
      <c r="BV93" s="495">
        <f t="shared" si="559"/>
        <v>0</v>
      </c>
      <c r="BW93" s="495">
        <f t="shared" si="560"/>
        <v>0</v>
      </c>
      <c r="BX93" s="902">
        <f t="shared" si="561"/>
        <v>1</v>
      </c>
      <c r="GN93" s="137">
        <f t="shared" si="567"/>
        <v>0</v>
      </c>
      <c r="GU93" s="594">
        <v>3</v>
      </c>
      <c r="HA93" s="81" t="str">
        <f t="shared" si="562"/>
        <v/>
      </c>
      <c r="HB93" s="569" t="str">
        <f t="shared" si="563"/>
        <v/>
      </c>
      <c r="HC93" s="15">
        <f t="shared" si="568"/>
        <v>0</v>
      </c>
      <c r="HD93" s="582">
        <f t="shared" si="569"/>
        <v>0</v>
      </c>
      <c r="HE93" s="576">
        <f t="shared" si="564"/>
        <v>0</v>
      </c>
      <c r="HF93" s="566">
        <f t="shared" si="564"/>
        <v>0</v>
      </c>
      <c r="HG93" s="16">
        <f t="shared" si="565"/>
        <v>0</v>
      </c>
      <c r="HH93" s="17" t="str">
        <f t="shared" si="566"/>
        <v/>
      </c>
      <c r="HI93" s="510" t="str">
        <f t="shared" ref="HI93:HI150" si="686">IF(OR(HH93=0,COUNTIF($HF$91:$HF$150,HH93)=0),"",MATCH(HH93,$HF$91:$HF$150,0))</f>
        <v/>
      </c>
      <c r="HJ93" s="517">
        <f>IF(HI93="",0,LOOKUP(HI93,$GU$91:$GU$150,$HD$91:$HD$150))</f>
        <v>0</v>
      </c>
      <c r="HK93" s="510" t="str">
        <f t="shared" ref="HK93:HK150" si="687">IF(OR(HH93=0,COUNTIF($HF$91:$HF$150,HH93)=0),"",MATCH(HH93,$HF$91:$HF$150,0))</f>
        <v/>
      </c>
      <c r="HL93" s="522" t="str">
        <f t="shared" ref="HL93:HL150" si="688">IF(HK93="","",LOOKUP(HK93,$GU$91:$GU$150,$HE$91:$HE$150))</f>
        <v/>
      </c>
      <c r="HM93" s="510" t="str">
        <f t="shared" si="570"/>
        <v/>
      </c>
      <c r="HN93" s="517">
        <f t="shared" si="571"/>
        <v>0</v>
      </c>
      <c r="HO93" s="510" t="str">
        <f t="shared" ref="HO93:HO150" si="689">IF(OR(HL93=0,COUNTIF($HF$91:$HF$150,HL93)=0),"",MATCH(HL93,$HF$91:$HF$150,0))</f>
        <v/>
      </c>
      <c r="HP93" s="522" t="str">
        <f t="shared" ref="HP93:HP150" si="690">IF(HO93="","",LOOKUP(HO93,$GU$91:$GU$150,$HE$91:$HE$150))</f>
        <v/>
      </c>
      <c r="HQ93" s="510" t="str">
        <f t="shared" si="572"/>
        <v/>
      </c>
      <c r="HR93" s="517">
        <f t="shared" si="573"/>
        <v>0</v>
      </c>
      <c r="HS93" s="510" t="str">
        <f t="shared" ref="HS93:HS150" si="691">IF(OR(HP93=0,COUNTIF($HF$91:$HF$150,HP93)=0),"",MATCH(HP93,$HF$91:$HF$150,0))</f>
        <v/>
      </c>
      <c r="HT93" s="522" t="str">
        <f t="shared" ref="HT93:HT150" si="692">IF(HS93="","",LOOKUP(HS93,$GU$91:$GU$150,$HE$91:$HE$150))</f>
        <v/>
      </c>
      <c r="HU93" s="510" t="str">
        <f t="shared" si="574"/>
        <v/>
      </c>
      <c r="HV93" s="517">
        <f t="shared" si="575"/>
        <v>0</v>
      </c>
      <c r="HW93" s="510" t="str">
        <f t="shared" ref="HW93:HW150" si="693">IF(OR(HT93=0,COUNTIF($HF$91:$HF$150,HT93)=0),"",MATCH(HT93,$HF$91:$HF$150,0))</f>
        <v/>
      </c>
      <c r="HX93" s="522" t="str">
        <f t="shared" ref="HX93:HX150" si="694">IF(HW93="","",LOOKUP(HW93,$GU$91:$GU$150,$HE$91:$HE$150))</f>
        <v/>
      </c>
      <c r="HY93" s="510" t="str">
        <f t="shared" si="576"/>
        <v/>
      </c>
      <c r="HZ93" s="517">
        <f t="shared" si="577"/>
        <v>0</v>
      </c>
      <c r="IA93" s="510" t="str">
        <f t="shared" ref="IA93:IA150" si="695">IF(OR(HX93=0,COUNTIF($HF$91:$HF$150,HX93)=0),"",MATCH(HX93,$HF$91:$HF$150,0))</f>
        <v/>
      </c>
      <c r="IB93" s="522" t="str">
        <f t="shared" ref="IB93:IB150" si="696">IF(IA93="","",LOOKUP(IA93,$GU$91:$GU$150,$HE$91:$HE$150))</f>
        <v/>
      </c>
      <c r="IC93" s="510" t="str">
        <f t="shared" si="578"/>
        <v/>
      </c>
      <c r="ID93" s="517">
        <f t="shared" si="579"/>
        <v>0</v>
      </c>
      <c r="IE93" s="510" t="str">
        <f t="shared" ref="IE93:IE150" si="697">IF(OR(IB93=0,COUNTIF($HF$91:$HF$150,IB93)=0),"",MATCH(IB93,$HF$91:$HF$150,0))</f>
        <v/>
      </c>
      <c r="IF93" s="522" t="str">
        <f t="shared" ref="IF93:IF150" si="698">IF(IE93="","",LOOKUP(IE93,$GU$91:$GU$150,$HE$91:$HE$150))</f>
        <v/>
      </c>
      <c r="IG93" s="510" t="str">
        <f t="shared" si="580"/>
        <v/>
      </c>
      <c r="IH93" s="517">
        <f t="shared" si="581"/>
        <v>0</v>
      </c>
      <c r="II93" s="510" t="str">
        <f t="shared" ref="II93:II150" si="699">IF(OR(IF93=0,COUNTIF($HF$91:$HF$150,IF93)=0),"",MATCH(IF93,$HF$91:$HF$150,0))</f>
        <v/>
      </c>
      <c r="IJ93" s="522" t="str">
        <f t="shared" ref="IJ93:IJ150" si="700">IF(II93="","",LOOKUP(II93,$GU$91:$GU$150,$HE$91:$HE$150))</f>
        <v/>
      </c>
      <c r="IK93" s="510" t="str">
        <f t="shared" si="582"/>
        <v/>
      </c>
      <c r="IL93" s="517">
        <f t="shared" si="583"/>
        <v>0</v>
      </c>
      <c r="IM93" s="510" t="str">
        <f t="shared" ref="IM93:IM150" si="701">IF(OR(IJ93=0,COUNTIF($HF$91:$HF$150,IJ93)=0),"",MATCH(IJ93,$HF$91:$HF$150,0))</f>
        <v/>
      </c>
      <c r="IN93" s="522" t="str">
        <f t="shared" ref="IN93:IN150" si="702">IF(IM93="","",LOOKUP(IM93,$GU$91:$GU$150,$HE$91:$HE$150))</f>
        <v/>
      </c>
      <c r="IO93" s="510" t="str">
        <f t="shared" si="584"/>
        <v/>
      </c>
      <c r="IP93" s="517">
        <f t="shared" si="585"/>
        <v>0</v>
      </c>
      <c r="IQ93" s="510" t="str">
        <f t="shared" ref="IQ93:IQ150" si="703">IF(OR(IN93=0,COUNTIF($HF$91:$HF$150,IN93)=0),"",MATCH(IN93,$HF$91:$HF$150,0))</f>
        <v/>
      </c>
      <c r="IR93" s="522" t="str">
        <f t="shared" ref="IR93:IR150" si="704">IF(IQ93="","",LOOKUP(IQ93,$GU$91:$GU$150,$HE$91:$HE$150))</f>
        <v/>
      </c>
      <c r="IS93" s="510" t="str">
        <f t="shared" si="586"/>
        <v/>
      </c>
      <c r="IT93" s="517">
        <f t="shared" si="587"/>
        <v>0</v>
      </c>
      <c r="IU93" s="510" t="str">
        <f t="shared" ref="IU93:IU150" si="705">IF(OR(IR93=0,COUNTIF($HF$91:$HF$150,IR93)=0),"",MATCH(IR93,$HF$91:$HF$150,0))</f>
        <v/>
      </c>
      <c r="IV93" s="522" t="str">
        <f t="shared" ref="IV93:IV150" si="706">IF(IU93="","",LOOKUP(IU93,$GU$91:$GU$150,$HE$91:$HE$150))</f>
        <v/>
      </c>
      <c r="IW93" s="510" t="str">
        <f t="shared" si="588"/>
        <v/>
      </c>
      <c r="IX93" s="517">
        <f t="shared" si="589"/>
        <v>0</v>
      </c>
      <c r="IY93" s="510" t="str">
        <f t="shared" ref="IY93:IY150" si="707">IF(OR(IV93=0,COUNTIF($HF$91:$HF$150,IV93)=0),"",MATCH(IV93,$HF$91:$HF$150,0))</f>
        <v/>
      </c>
      <c r="IZ93" s="522" t="str">
        <f t="shared" ref="IZ93:IZ150" si="708">IF(IY93="","",LOOKUP(IY93,$GU$91:$GU$150,$HE$91:$HE$150))</f>
        <v/>
      </c>
      <c r="JA93" s="510" t="str">
        <f t="shared" si="590"/>
        <v/>
      </c>
      <c r="JB93" s="517">
        <f t="shared" si="591"/>
        <v>0</v>
      </c>
      <c r="JC93" s="510" t="str">
        <f t="shared" ref="JC93:JC150" si="709">IF(OR(IZ93=0,COUNTIF($HF$91:$HF$150,IZ93)=0),"",MATCH(IZ93,$HF$91:$HF$150,0))</f>
        <v/>
      </c>
      <c r="JD93" s="522" t="str">
        <f t="shared" ref="JD93:JD150" si="710">IF(JC93="","",LOOKUP(JC93,$GU$91:$GU$150,$HE$91:$HE$150))</f>
        <v/>
      </c>
      <c r="JE93" s="510" t="str">
        <f t="shared" si="592"/>
        <v/>
      </c>
      <c r="JF93" s="517">
        <f t="shared" si="593"/>
        <v>0</v>
      </c>
      <c r="JG93" s="510" t="str">
        <f t="shared" ref="JG93:JG150" si="711">IF(OR(JD93=0,COUNTIF($HF$91:$HF$150,JD93)=0),"",MATCH(JD93,$HF$91:$HF$150,0))</f>
        <v/>
      </c>
      <c r="JH93" s="522" t="str">
        <f t="shared" ref="JH93:JH150" si="712">IF(JG93="","",LOOKUP(JG93,$GU$91:$GU$150,$HE$91:$HE$150))</f>
        <v/>
      </c>
      <c r="JI93" s="510" t="str">
        <f t="shared" si="594"/>
        <v/>
      </c>
      <c r="JJ93" s="517">
        <f t="shared" si="595"/>
        <v>0</v>
      </c>
      <c r="JK93" s="510" t="str">
        <f t="shared" ref="JK93:JK150" si="713">IF(OR(JH93=0,COUNTIF($HF$91:$HF$150,JH93)=0),"",MATCH(JH93,$HF$91:$HF$150,0))</f>
        <v/>
      </c>
      <c r="JL93" s="522" t="str">
        <f t="shared" ref="JL93:JL150" si="714">IF(JK93="","",LOOKUP(JK93,$GU$91:$GU$150,$HE$91:$HE$150))</f>
        <v/>
      </c>
      <c r="JM93" s="510" t="str">
        <f t="shared" si="596"/>
        <v/>
      </c>
      <c r="JN93" s="517">
        <f t="shared" si="597"/>
        <v>0</v>
      </c>
      <c r="JO93" s="510" t="str">
        <f t="shared" ref="JO93:JO150" si="715">IF(OR(JL93=0,COUNTIF($HF$91:$HF$150,JL93)=0),"",MATCH(JL93,$HF$91:$HF$150,0))</f>
        <v/>
      </c>
      <c r="JP93" s="522" t="str">
        <f t="shared" ref="JP93:JP150" si="716">IF(JO93="","",LOOKUP(JO93,$GU$91:$GU$150,$HE$91:$HE$150))</f>
        <v/>
      </c>
      <c r="JQ93" s="510" t="str">
        <f t="shared" si="598"/>
        <v/>
      </c>
      <c r="JR93" s="517">
        <f t="shared" si="599"/>
        <v>0</v>
      </c>
      <c r="JS93" s="510" t="str">
        <f t="shared" ref="JS93:JS150" si="717">IF(OR(JP93=0,COUNTIF($HF$91:$HF$150,JP93)=0),"",MATCH(JP93,$HF$91:$HF$150,0))</f>
        <v/>
      </c>
      <c r="JT93" s="522" t="str">
        <f t="shared" ref="JT93:JT150" si="718">IF(JS93="","",LOOKUP(JS93,$GU$91:$GU$150,$HE$91:$HE$150))</f>
        <v/>
      </c>
      <c r="JU93" s="510" t="str">
        <f t="shared" si="600"/>
        <v/>
      </c>
      <c r="JV93" s="517">
        <f t="shared" si="601"/>
        <v>0</v>
      </c>
      <c r="JW93" s="510" t="str">
        <f t="shared" ref="JW93:JW150" si="719">IF(OR(JT93=0,COUNTIF($HF$91:$HF$150,JT93)=0),"",MATCH(JT93,$HF$91:$HF$150,0))</f>
        <v/>
      </c>
      <c r="JX93" s="522" t="str">
        <f t="shared" ref="JX93:JX150" si="720">IF(JW93="","",LOOKUP(JW93,$GU$91:$GU$150,$HE$91:$HE$150))</f>
        <v/>
      </c>
      <c r="JY93" s="510" t="str">
        <f t="shared" si="602"/>
        <v/>
      </c>
      <c r="JZ93" s="517">
        <f t="shared" si="603"/>
        <v>0</v>
      </c>
      <c r="KA93" s="510" t="str">
        <f t="shared" ref="KA93:KA150" si="721">IF(OR(JX93=0,COUNTIF($HF$91:$HF$150,JX93)=0),"",MATCH(JX93,$HF$91:$HF$150,0))</f>
        <v/>
      </c>
      <c r="KB93" s="522" t="str">
        <f t="shared" ref="KB93:KB150" si="722">IF(KA93="","",LOOKUP(KA93,$GU$91:$GU$150,$HE$91:$HE$150))</f>
        <v/>
      </c>
      <c r="KC93" s="510" t="str">
        <f t="shared" si="604"/>
        <v/>
      </c>
      <c r="KD93" s="517">
        <f t="shared" si="605"/>
        <v>0</v>
      </c>
      <c r="KE93" s="510" t="str">
        <f t="shared" ref="KE93:KE150" si="723">IF(OR(KB93=0,COUNTIF($HF$91:$HF$150,KB93)=0),"",MATCH(KB93,$HF$91:$HF$150,0))</f>
        <v/>
      </c>
      <c r="KF93" s="522" t="str">
        <f t="shared" ref="KF93:KF150" si="724">IF(KE93="","",LOOKUP(KE93,$GU$91:$GU$150,$HE$91:$HE$150))</f>
        <v/>
      </c>
      <c r="KG93" s="510" t="str">
        <f t="shared" si="606"/>
        <v/>
      </c>
      <c r="KH93" s="517">
        <f t="shared" si="607"/>
        <v>0</v>
      </c>
      <c r="KI93" s="510" t="str">
        <f t="shared" ref="KI93:KI150" si="725">IF(OR(KF93=0,COUNTIF($HF$91:$HF$150,KF93)=0),"",MATCH(KF93,$HF$91:$HF$150,0))</f>
        <v/>
      </c>
      <c r="KJ93" s="522" t="str">
        <f t="shared" ref="KJ93:KJ150" si="726">IF(KI93="","",LOOKUP(KI93,$GU$91:$GU$150,$HE$91:$HE$150))</f>
        <v/>
      </c>
      <c r="KK93" s="510" t="str">
        <f t="shared" si="608"/>
        <v/>
      </c>
      <c r="KL93" s="517">
        <f t="shared" si="609"/>
        <v>0</v>
      </c>
      <c r="KM93" s="510" t="str">
        <f t="shared" ref="KM93:KM150" si="727">IF(OR(KJ93=0,COUNTIF($HF$91:$HF$150,KJ93)=0),"",MATCH(KJ93,$HF$91:$HF$150,0))</f>
        <v/>
      </c>
      <c r="KN93" s="522" t="str">
        <f t="shared" ref="KN93:KN150" si="728">IF(KM93="","",LOOKUP(KM93,$GU$91:$GU$150,$HE$91:$HE$150))</f>
        <v/>
      </c>
      <c r="KO93" s="510" t="str">
        <f t="shared" si="610"/>
        <v/>
      </c>
      <c r="KP93" s="517">
        <f t="shared" si="611"/>
        <v>0</v>
      </c>
      <c r="KQ93" s="510" t="str">
        <f t="shared" ref="KQ93:KQ150" si="729">IF(OR(KN93=0,COUNTIF($HF$91:$HF$150,KN93)=0),"",MATCH(KN93,$HF$91:$HF$150,0))</f>
        <v/>
      </c>
      <c r="KR93" s="522" t="str">
        <f t="shared" ref="KR93:KR150" si="730">IF(KQ93="","",LOOKUP(KQ93,$GU$91:$GU$150,$HE$91:$HE$150))</f>
        <v/>
      </c>
      <c r="KS93" s="510" t="str">
        <f t="shared" si="612"/>
        <v/>
      </c>
      <c r="KT93" s="517">
        <f t="shared" si="613"/>
        <v>0</v>
      </c>
      <c r="KU93" s="510" t="str">
        <f t="shared" ref="KU93:KU150" si="731">IF(OR(KR93=0,COUNTIF($HF$91:$HF$150,KR93)=0),"",MATCH(KR93,$HF$91:$HF$150,0))</f>
        <v/>
      </c>
      <c r="KV93" s="522" t="str">
        <f t="shared" ref="KV93:KV150" si="732">IF(KU93="","",LOOKUP(KU93,$GU$91:$GU$150,$HE$91:$HE$150))</f>
        <v/>
      </c>
      <c r="KW93" s="510" t="str">
        <f t="shared" si="614"/>
        <v/>
      </c>
      <c r="KX93" s="517">
        <f t="shared" si="615"/>
        <v>0</v>
      </c>
      <c r="KY93" s="510" t="str">
        <f t="shared" ref="KY93:KY150" si="733">IF(OR(KV93=0,COUNTIF($HF$91:$HF$150,KV93)=0),"",MATCH(KV93,$HF$91:$HF$150,0))</f>
        <v/>
      </c>
      <c r="KZ93" s="522" t="str">
        <f t="shared" ref="KZ93:KZ150" si="734">IF(KY93="","",LOOKUP(KY93,$GU$91:$GU$150,$HE$91:$HE$150))</f>
        <v/>
      </c>
      <c r="LA93" s="510" t="str">
        <f t="shared" si="616"/>
        <v/>
      </c>
      <c r="LB93" s="517">
        <f t="shared" si="617"/>
        <v>0</v>
      </c>
      <c r="LC93" s="510" t="str">
        <f t="shared" ref="LC93:LC150" si="735">IF(OR(KZ93=0,COUNTIF($HF$91:$HF$150,KZ93)=0),"",MATCH(KZ93,$HF$91:$HF$150,0))</f>
        <v/>
      </c>
      <c r="LD93" s="522" t="str">
        <f t="shared" ref="LD93:LD150" si="736">IF(LC93="","",LOOKUP(LC93,$GU$91:$GU$150,$HE$91:$HE$150))</f>
        <v/>
      </c>
      <c r="LE93" s="510" t="str">
        <f t="shared" si="618"/>
        <v/>
      </c>
      <c r="LF93" s="517">
        <f t="shared" si="619"/>
        <v>0</v>
      </c>
      <c r="LG93" s="510" t="str">
        <f t="shared" ref="LG93:LG150" si="737">IF(OR(LD93=0,COUNTIF($HF$91:$HF$150,LD93)=0),"",MATCH(LD93,$HF$91:$HF$150,0))</f>
        <v/>
      </c>
      <c r="LH93" s="522" t="str">
        <f t="shared" ref="LH93:LH150" si="738">IF(LG93="","",LOOKUP(LG93,$GU$91:$GU$150,$HE$91:$HE$150))</f>
        <v/>
      </c>
      <c r="LI93" s="510" t="str">
        <f t="shared" si="620"/>
        <v/>
      </c>
      <c r="LJ93" s="517">
        <f t="shared" si="621"/>
        <v>0</v>
      </c>
      <c r="LK93" s="510" t="str">
        <f t="shared" ref="LK93:LK150" si="739">IF(OR(LH93=0,COUNTIF($HF$91:$HF$150,LH93)=0),"",MATCH(LH93,$HF$91:$HF$150,0))</f>
        <v/>
      </c>
      <c r="LL93" s="522" t="str">
        <f t="shared" ref="LL93:LL150" si="740">IF(LK93="","",LOOKUP(LK93,$GU$91:$GU$150,$HE$91:$HE$150))</f>
        <v/>
      </c>
      <c r="LM93" s="510" t="str">
        <f t="shared" si="622"/>
        <v/>
      </c>
      <c r="LN93" s="517">
        <f t="shared" si="623"/>
        <v>0</v>
      </c>
      <c r="LO93" s="510" t="str">
        <f t="shared" ref="LO93:LO150" si="741">IF(OR(LL93=0,COUNTIF($HF$91:$HF$150,LL93)=0),"",MATCH(LL93,$HF$91:$HF$150,0))</f>
        <v/>
      </c>
      <c r="LP93" s="522" t="str">
        <f t="shared" ref="LP93:LP150" si="742">IF(LO93="","",LOOKUP(LO93,$GU$91:$GU$150,$HE$91:$HE$150))</f>
        <v/>
      </c>
      <c r="LQ93" s="510" t="str">
        <f t="shared" si="624"/>
        <v/>
      </c>
      <c r="LR93" s="517">
        <f t="shared" si="625"/>
        <v>0</v>
      </c>
      <c r="LS93" s="510" t="str">
        <f t="shared" ref="LS93:LS150" si="743">IF(OR(LP93=0,COUNTIF($HF$91:$HF$150,LP93)=0),"",MATCH(LP93,$HF$91:$HF$150,0))</f>
        <v/>
      </c>
      <c r="LT93" s="522" t="str">
        <f t="shared" ref="LT93:LT150" si="744">IF(LS93="","",LOOKUP(LS93,$GU$91:$GU$150,$HE$91:$HE$150))</f>
        <v/>
      </c>
      <c r="LU93" s="510" t="str">
        <f t="shared" si="626"/>
        <v/>
      </c>
      <c r="LV93" s="517">
        <f t="shared" si="627"/>
        <v>0</v>
      </c>
      <c r="LW93" s="510" t="str">
        <f t="shared" ref="LW93:LW150" si="745">IF(OR(LT93=0,COUNTIF($HF$91:$HF$150,LT93)=0),"",MATCH(LT93,$HF$91:$HF$150,0))</f>
        <v/>
      </c>
      <c r="LX93" s="522" t="str">
        <f t="shared" ref="LX93:LX150" si="746">IF(LW93="","",LOOKUP(LW93,$GU$91:$GU$150,$HE$91:$HE$150))</f>
        <v/>
      </c>
      <c r="LY93" s="510" t="str">
        <f t="shared" si="628"/>
        <v/>
      </c>
      <c r="LZ93" s="517">
        <f t="shared" si="629"/>
        <v>0</v>
      </c>
      <c r="MA93" s="510" t="str">
        <f t="shared" ref="MA93:MA150" si="747">IF(OR(LX93=0,COUNTIF($HF$91:$HF$150,LX93)=0),"",MATCH(LX93,$HF$91:$HF$150,0))</f>
        <v/>
      </c>
      <c r="MB93" s="522" t="str">
        <f t="shared" ref="MB93:MB150" si="748">IF(MA93="","",LOOKUP(MA93,$GU$91:$GU$150,$HE$91:$HE$150))</f>
        <v/>
      </c>
      <c r="MC93" s="510" t="str">
        <f t="shared" si="630"/>
        <v/>
      </c>
      <c r="MD93" s="517">
        <f t="shared" si="631"/>
        <v>0</v>
      </c>
      <c r="ME93" s="510" t="str">
        <f t="shared" ref="ME93:ME150" si="749">IF(OR(MB93=0,COUNTIF($HF$91:$HF$150,MB93)=0),"",MATCH(MB93,$HF$91:$HF$150,0))</f>
        <v/>
      </c>
      <c r="MF93" s="522" t="str">
        <f t="shared" ref="MF93:MF150" si="750">IF(ME93="","",LOOKUP(ME93,$GU$91:$GU$150,$HE$91:$HE$150))</f>
        <v/>
      </c>
      <c r="MG93" s="510" t="str">
        <f t="shared" si="632"/>
        <v/>
      </c>
      <c r="MH93" s="517">
        <f t="shared" si="633"/>
        <v>0</v>
      </c>
      <c r="MI93" s="510" t="str">
        <f t="shared" ref="MI93:MI150" si="751">IF(OR(MF93=0,COUNTIF($HF$91:$HF$150,MF93)=0),"",MATCH(MF93,$HF$91:$HF$150,0))</f>
        <v/>
      </c>
      <c r="MJ93" s="522" t="str">
        <f t="shared" ref="MJ93:MJ150" si="752">IF(MI93="","",LOOKUP(MI93,$GU$91:$GU$150,$HE$91:$HE$150))</f>
        <v/>
      </c>
      <c r="MK93" s="510" t="str">
        <f t="shared" si="634"/>
        <v/>
      </c>
      <c r="ML93" s="517">
        <f t="shared" si="635"/>
        <v>0</v>
      </c>
      <c r="MM93" s="510" t="str">
        <f t="shared" ref="MM93:MM150" si="753">IF(OR(MJ93=0,COUNTIF($HF$91:$HF$150,MJ93)=0),"",MATCH(MJ93,$HF$91:$HF$150,0))</f>
        <v/>
      </c>
      <c r="MN93" s="522" t="str">
        <f t="shared" ref="MN93:MN150" si="754">IF(MM93="","",LOOKUP(MM93,$GU$91:$GU$150,$HE$91:$HE$150))</f>
        <v/>
      </c>
      <c r="MO93" s="510" t="str">
        <f t="shared" si="636"/>
        <v/>
      </c>
      <c r="MP93" s="517">
        <f t="shared" si="637"/>
        <v>0</v>
      </c>
      <c r="MQ93" s="510" t="str">
        <f t="shared" ref="MQ93:MQ150" si="755">IF(OR(MN93=0,COUNTIF($HF$91:$HF$150,MN93)=0),"",MATCH(MN93,$HF$91:$HF$150,0))</f>
        <v/>
      </c>
      <c r="MR93" s="522" t="str">
        <f t="shared" ref="MR93:MR150" si="756">IF(MQ93="","",LOOKUP(MQ93,$GU$91:$GU$150,$HE$91:$HE$150))</f>
        <v/>
      </c>
      <c r="MS93" s="510" t="str">
        <f t="shared" si="638"/>
        <v/>
      </c>
      <c r="MT93" s="517">
        <f t="shared" si="639"/>
        <v>0</v>
      </c>
      <c r="MU93" s="510" t="str">
        <f t="shared" ref="MU93:MU150" si="757">IF(OR(MR93=0,COUNTIF($HF$91:$HF$150,MR93)=0),"",MATCH(MR93,$HF$91:$HF$150,0))</f>
        <v/>
      </c>
      <c r="MV93" s="522" t="str">
        <f t="shared" ref="MV93:MV150" si="758">IF(MU93="","",LOOKUP(MU93,$GU$91:$GU$150,$HE$91:$HE$150))</f>
        <v/>
      </c>
      <c r="MW93" s="510" t="str">
        <f t="shared" si="640"/>
        <v/>
      </c>
      <c r="MX93" s="517">
        <f t="shared" si="641"/>
        <v>0</v>
      </c>
      <c r="MY93" s="510" t="str">
        <f t="shared" ref="MY93:MY150" si="759">IF(OR(MV93=0,COUNTIF($HF$91:$HF$150,MV93)=0),"",MATCH(MV93,$HF$91:$HF$150,0))</f>
        <v/>
      </c>
      <c r="MZ93" s="522" t="str">
        <f t="shared" ref="MZ93:MZ150" si="760">IF(MY93="","",LOOKUP(MY93,$GU$91:$GU$150,$HE$91:$HE$150))</f>
        <v/>
      </c>
      <c r="NA93" s="510" t="str">
        <f t="shared" si="642"/>
        <v/>
      </c>
      <c r="NB93" s="517">
        <f t="shared" si="643"/>
        <v>0</v>
      </c>
      <c r="NC93" s="510" t="str">
        <f t="shared" ref="NC93:NC150" si="761">IF(OR(MZ93=0,COUNTIF($HF$91:$HF$150,MZ93)=0),"",MATCH(MZ93,$HF$91:$HF$150,0))</f>
        <v/>
      </c>
      <c r="ND93" s="522" t="str">
        <f t="shared" ref="ND93:ND150" si="762">IF(NC93="","",LOOKUP(NC93,$GU$91:$GU$150,$HE$91:$HE$150))</f>
        <v/>
      </c>
      <c r="NE93" s="510" t="str">
        <f t="shared" si="644"/>
        <v/>
      </c>
      <c r="NF93" s="517">
        <f t="shared" si="645"/>
        <v>0</v>
      </c>
      <c r="NG93" s="510" t="str">
        <f t="shared" ref="NG93:NG150" si="763">IF(OR(ND93=0,COUNTIF($HF$91:$HF$150,ND93)=0),"",MATCH(ND93,$HF$91:$HF$150,0))</f>
        <v/>
      </c>
      <c r="NH93" s="522" t="str">
        <f t="shared" ref="NH93:NH150" si="764">IF(NG93="","",LOOKUP(NG93,$GU$91:$GU$150,$HE$91:$HE$150))</f>
        <v/>
      </c>
      <c r="NI93" s="510" t="str">
        <f t="shared" si="646"/>
        <v/>
      </c>
      <c r="NJ93" s="517">
        <f t="shared" si="647"/>
        <v>0</v>
      </c>
      <c r="NK93" s="510" t="str">
        <f t="shared" ref="NK93:NK150" si="765">IF(OR(NH93=0,COUNTIF($HF$91:$HF$150,NH93)=0),"",MATCH(NH93,$HF$91:$HF$150,0))</f>
        <v/>
      </c>
      <c r="NL93" s="522" t="str">
        <f t="shared" ref="NL93:NL150" si="766">IF(NK93="","",LOOKUP(NK93,$GU$91:$GU$150,$HE$91:$HE$150))</f>
        <v/>
      </c>
      <c r="NM93" s="510" t="str">
        <f t="shared" si="648"/>
        <v/>
      </c>
      <c r="NN93" s="517">
        <f t="shared" si="649"/>
        <v>0</v>
      </c>
      <c r="NO93" s="510" t="str">
        <f t="shared" ref="NO93:NO150" si="767">IF(OR(NL93=0,COUNTIF($HF$91:$HF$150,NL93)=0),"",MATCH(NL93,$HF$91:$HF$150,0))</f>
        <v/>
      </c>
      <c r="NP93" s="522" t="str">
        <f t="shared" ref="NP93:NP150" si="768">IF(NO93="","",LOOKUP(NO93,$GU$91:$GU$150,$HE$91:$HE$150))</f>
        <v/>
      </c>
      <c r="NQ93" s="510" t="str">
        <f t="shared" si="650"/>
        <v/>
      </c>
      <c r="NR93" s="517">
        <f t="shared" si="651"/>
        <v>0</v>
      </c>
      <c r="NS93" s="510" t="str">
        <f t="shared" ref="NS93:NS150" si="769">IF(OR(NP93=0,COUNTIF($HF$91:$HF$150,NP93)=0),"",MATCH(NP93,$HF$91:$HF$150,0))</f>
        <v/>
      </c>
      <c r="NT93" s="522" t="str">
        <f t="shared" ref="NT93:NT150" si="770">IF(NS93="","",LOOKUP(NS93,$GU$91:$GU$150,$HE$91:$HE$150))</f>
        <v/>
      </c>
      <c r="NU93" s="510" t="str">
        <f t="shared" si="652"/>
        <v/>
      </c>
      <c r="NV93" s="517">
        <f t="shared" si="653"/>
        <v>0</v>
      </c>
      <c r="NW93" s="510" t="str">
        <f t="shared" ref="NW93:NW150" si="771">IF(OR(NT93=0,COUNTIF($HF$91:$HF$150,NT93)=0),"",MATCH(NT93,$HF$91:$HF$150,0))</f>
        <v/>
      </c>
      <c r="NX93" s="522" t="str">
        <f t="shared" ref="NX93:NX150" si="772">IF(NW93="","",LOOKUP(NW93,$GU$91:$GU$150,$HE$91:$HE$150))</f>
        <v/>
      </c>
      <c r="NY93" s="510" t="str">
        <f t="shared" si="654"/>
        <v/>
      </c>
      <c r="NZ93" s="517">
        <f t="shared" si="655"/>
        <v>0</v>
      </c>
      <c r="OA93" s="510" t="str">
        <f t="shared" ref="OA93:OA150" si="773">IF(OR(NX93=0,COUNTIF($HF$91:$HF$150,NX93)=0),"",MATCH(NX93,$HF$91:$HF$150,0))</f>
        <v/>
      </c>
      <c r="OB93" s="522" t="str">
        <f t="shared" ref="OB93:OB150" si="774">IF(OA93="","",LOOKUP(OA93,$GU$91:$GU$150,$HE$91:$HE$150))</f>
        <v/>
      </c>
      <c r="OC93" s="510" t="str">
        <f t="shared" si="656"/>
        <v/>
      </c>
      <c r="OD93" s="517">
        <f t="shared" si="657"/>
        <v>0</v>
      </c>
      <c r="OE93" s="510" t="str">
        <f t="shared" ref="OE93:OE150" si="775">IF(OR(OB93=0,COUNTIF($HF$91:$HF$150,OB93)=0),"",MATCH(OB93,$HF$91:$HF$150,0))</f>
        <v/>
      </c>
      <c r="OF93" s="522" t="str">
        <f t="shared" ref="OF93:OF150" si="776">IF(OE93="","",LOOKUP(OE93,$GU$91:$GU$150,$HE$91:$HE$150))</f>
        <v/>
      </c>
      <c r="OG93" s="510" t="str">
        <f t="shared" si="658"/>
        <v/>
      </c>
      <c r="OH93" s="517">
        <f t="shared" si="659"/>
        <v>0</v>
      </c>
      <c r="OI93" s="510" t="str">
        <f t="shared" ref="OI93:OI150" si="777">IF(OR(OF93=0,COUNTIF($HF$91:$HF$150,OF93)=0),"",MATCH(OF93,$HF$91:$HF$150,0))</f>
        <v/>
      </c>
      <c r="OJ93" s="522" t="str">
        <f t="shared" ref="OJ93:OJ150" si="778">IF(OI93="","",LOOKUP(OI93,$GU$91:$GU$150,$HE$91:$HE$150))</f>
        <v/>
      </c>
      <c r="OK93" s="510" t="str">
        <f t="shared" si="660"/>
        <v/>
      </c>
      <c r="OL93" s="517">
        <f t="shared" si="661"/>
        <v>0</v>
      </c>
      <c r="OM93" s="510" t="str">
        <f t="shared" ref="OM93:OM150" si="779">IF(OR(OJ93=0,COUNTIF($HF$91:$HF$150,OJ93)=0),"",MATCH(OJ93,$HF$91:$HF$150,0))</f>
        <v/>
      </c>
      <c r="ON93" s="522" t="str">
        <f t="shared" ref="ON93:ON150" si="780">IF(OM93="","",LOOKUP(OM93,$GU$91:$GU$150,$HE$91:$HE$150))</f>
        <v/>
      </c>
      <c r="OO93" s="510" t="str">
        <f t="shared" si="662"/>
        <v/>
      </c>
      <c r="OP93" s="517">
        <f t="shared" si="663"/>
        <v>0</v>
      </c>
      <c r="OQ93" s="510" t="str">
        <f t="shared" ref="OQ93:OQ150" si="781">IF(OR(ON93=0,COUNTIF($HF$91:$HF$150,ON93)=0),"",MATCH(ON93,$HF$91:$HF$150,0))</f>
        <v/>
      </c>
      <c r="OR93" s="522" t="str">
        <f t="shared" ref="OR93:OR150" si="782">IF(OQ93="","",LOOKUP(OQ93,$GU$91:$GU$150,$HE$91:$HE$150))</f>
        <v/>
      </c>
      <c r="OS93" s="510" t="str">
        <f t="shared" si="664"/>
        <v/>
      </c>
      <c r="OT93" s="517">
        <f t="shared" si="665"/>
        <v>0</v>
      </c>
      <c r="OU93" s="510" t="str">
        <f t="shared" ref="OU93:OU150" si="783">IF(OR(OR93=0,COUNTIF($HF$91:$HF$150,OR93)=0),"",MATCH(OR93,$HF$91:$HF$150,0))</f>
        <v/>
      </c>
      <c r="OV93" s="522" t="str">
        <f t="shared" ref="OV93:OV150" si="784">IF(OU93="","",LOOKUP(OU93,$GU$91:$GU$150,$HE$91:$HE$150))</f>
        <v/>
      </c>
      <c r="OW93" s="510" t="str">
        <f t="shared" si="666"/>
        <v/>
      </c>
      <c r="OX93" s="517">
        <f t="shared" si="667"/>
        <v>0</v>
      </c>
      <c r="OY93" s="510" t="str">
        <f t="shared" ref="OY93:OY150" si="785">IF(OR(OV93=0,COUNTIF($HF$91:$HF$150,OV93)=0),"",MATCH(OV93,$HF$91:$HF$150,0))</f>
        <v/>
      </c>
      <c r="OZ93" s="522" t="str">
        <f t="shared" ref="OZ93:OZ150" si="786">IF(OY93="","",LOOKUP(OY93,$GU$91:$GU$150,$HE$91:$HE$150))</f>
        <v/>
      </c>
      <c r="PA93" s="510" t="str">
        <f t="shared" si="668"/>
        <v/>
      </c>
      <c r="PB93" s="517">
        <f t="shared" si="669"/>
        <v>0</v>
      </c>
      <c r="PC93" s="510" t="str">
        <f t="shared" ref="PC93:PC150" si="787">IF(OR(OZ93=0,COUNTIF($HF$91:$HF$150,OZ93)=0),"",MATCH(OZ93,$HF$91:$HF$150,0))</f>
        <v/>
      </c>
      <c r="PD93" s="522" t="str">
        <f t="shared" ref="PD93:PD150" si="788">IF(PC93="","",LOOKUP(PC93,$GU$91:$GU$150,$HE$91:$HE$150))</f>
        <v/>
      </c>
      <c r="PE93" s="510" t="str">
        <f t="shared" si="670"/>
        <v/>
      </c>
      <c r="PF93" s="517">
        <f t="shared" si="671"/>
        <v>0</v>
      </c>
      <c r="PG93" s="510" t="str">
        <f t="shared" ref="PG93:PG150" si="789">IF(OR(PD93=0,COUNTIF($HF$91:$HF$150,PD93)=0),"",MATCH(PD93,$HF$91:$HF$150,0))</f>
        <v/>
      </c>
      <c r="PH93" s="522" t="str">
        <f t="shared" ref="PH93:PH150" si="790">IF(PG93="","",LOOKUP(PG93,$GU$91:$GU$150,$HE$91:$HE$150))</f>
        <v/>
      </c>
      <c r="PI93" s="510" t="str">
        <f t="shared" si="672"/>
        <v/>
      </c>
      <c r="PJ93" s="517">
        <f t="shared" si="673"/>
        <v>0</v>
      </c>
      <c r="PK93" s="510" t="str">
        <f t="shared" ref="PK93:PK150" si="791">IF(OR(PH93=0,COUNTIF($HF$91:$HF$150,PH93)=0),"",MATCH(PH93,$HF$91:$HF$150,0))</f>
        <v/>
      </c>
      <c r="PL93" s="522" t="str">
        <f t="shared" ref="PL93:PL150" si="792">IF(PK93="","",LOOKUP(PK93,$GU$91:$GU$150,$HE$91:$HE$150))</f>
        <v/>
      </c>
      <c r="PM93" s="510" t="str">
        <f t="shared" si="674"/>
        <v/>
      </c>
      <c r="PN93" s="517">
        <f t="shared" si="675"/>
        <v>0</v>
      </c>
      <c r="PO93" s="510" t="str">
        <f t="shared" ref="PO93:PO150" si="793">IF(OR(PL93=0,COUNTIF($HF$91:$HF$150,PL93)=0),"",MATCH(PL93,$HF$91:$HF$150,0))</f>
        <v/>
      </c>
      <c r="PP93" s="522" t="str">
        <f t="shared" ref="PP93:PP150" si="794">IF(PO93="","",LOOKUP(PO93,$GU$91:$GU$150,$HE$91:$HE$150))</f>
        <v/>
      </c>
      <c r="PQ93" s="510" t="str">
        <f t="shared" si="676"/>
        <v/>
      </c>
      <c r="PR93" s="517">
        <f t="shared" si="677"/>
        <v>0</v>
      </c>
      <c r="PS93" s="510" t="str">
        <f t="shared" ref="PS93:PS150" si="795">IF(OR(PP93=0,COUNTIF($HF$91:$HF$150,PP93)=0),"",MATCH(PP93,$HF$91:$HF$150,0))</f>
        <v/>
      </c>
      <c r="PT93" s="522" t="str">
        <f t="shared" ref="PT93:PT150" si="796">IF(PS93="","",LOOKUP(PS93,$GU$91:$GU$150,$HE$91:$HE$150))</f>
        <v/>
      </c>
      <c r="PU93" s="510" t="str">
        <f t="shared" si="678"/>
        <v/>
      </c>
      <c r="PV93" s="517">
        <f t="shared" si="679"/>
        <v>0</v>
      </c>
      <c r="PW93" s="510" t="str">
        <f t="shared" ref="PW93:PW150" si="797">IF(OR(PT93=0,COUNTIF($HF$91:$HF$150,PT93)=0),"",MATCH(PT93,$HF$91:$HF$150,0))</f>
        <v/>
      </c>
      <c r="PX93" s="522" t="str">
        <f t="shared" ref="PX93:PX150" si="798">IF(PW93="","",LOOKUP(PW93,$GU$91:$GU$150,$HE$91:$HE$150))</f>
        <v/>
      </c>
      <c r="PY93" s="510" t="str">
        <f t="shared" si="680"/>
        <v/>
      </c>
      <c r="PZ93" s="517">
        <f t="shared" si="681"/>
        <v>0</v>
      </c>
      <c r="QA93" s="510" t="str">
        <f t="shared" ref="QA93:QA150" si="799">IF(OR(PX93=0,COUNTIF($HF$91:$HF$150,PX93)=0),"",MATCH(PX93,$HF$91:$HF$150,0))</f>
        <v/>
      </c>
      <c r="QB93" s="522" t="str">
        <f t="shared" ref="QB93:QB150" si="800">IF(QA93="","",LOOKUP(QA93,$GU$91:$GU$150,$HE$91:$HE$150))</f>
        <v/>
      </c>
      <c r="QC93" s="510" t="str">
        <f t="shared" si="682"/>
        <v/>
      </c>
      <c r="QD93" s="517">
        <f t="shared" si="683"/>
        <v>0</v>
      </c>
      <c r="QE93" s="510" t="str">
        <f t="shared" ref="QE93:QE150" si="801">IF(OR(QB93=0,COUNTIF($HF$91:$HF$150,QB93)=0),"",MATCH(QB93,$HF$91:$HF$150,0))</f>
        <v/>
      </c>
      <c r="QF93" s="522" t="str">
        <f t="shared" ref="QF93:QF150" si="802">IF(QE93="","",LOOKUP(QE93,$GU$91:$GU$150,$HE$91:$HE$150))</f>
        <v/>
      </c>
      <c r="QG93" s="510" t="str">
        <f t="shared" si="684"/>
        <v/>
      </c>
      <c r="QH93" s="517">
        <f t="shared" si="685"/>
        <v>0</v>
      </c>
    </row>
    <row r="94" spans="1:450" s="3" customFormat="1" ht="18" customHeight="1" thickTop="1" thickBot="1" x14ac:dyDescent="0.35">
      <c r="A94" s="344" t="str">
        <f t="shared" si="538"/>
        <v/>
      </c>
      <c r="B94" s="237" t="str">
        <f t="shared" si="539"/>
        <v/>
      </c>
      <c r="C94" s="307">
        <f t="shared" si="527"/>
        <v>0</v>
      </c>
      <c r="D94" s="307">
        <f t="shared" si="528"/>
        <v>0</v>
      </c>
      <c r="E94" s="287" t="str">
        <f>IF(B94="","",SUM(B$27:B$46)+SUM(B$67:B94))</f>
        <v/>
      </c>
      <c r="F94" s="498"/>
      <c r="G94" s="498"/>
      <c r="H94" s="499"/>
      <c r="I94" s="500"/>
      <c r="J94" s="501"/>
      <c r="K94" s="680"/>
      <c r="L94" s="1052" t="str">
        <f>IF('Quadro 2'!G60="","",'Quadro 2'!G60)</f>
        <v/>
      </c>
      <c r="M94" s="1053" t="str">
        <f t="shared" si="540"/>
        <v/>
      </c>
      <c r="N94" s="1054" t="str">
        <f t="shared" si="529"/>
        <v/>
      </c>
      <c r="O94" s="1055"/>
      <c r="P94" s="1056" t="str">
        <f t="shared" si="541"/>
        <v/>
      </c>
      <c r="Q94" s="1057" t="str">
        <f t="shared" si="542"/>
        <v/>
      </c>
      <c r="R94" s="1058" t="str">
        <f t="shared" si="543"/>
        <v/>
      </c>
      <c r="S94" s="505" t="str">
        <f t="shared" si="544"/>
        <v/>
      </c>
      <c r="T94" s="75" t="str">
        <f t="shared" si="530"/>
        <v/>
      </c>
      <c r="U94" s="943"/>
      <c r="V94" s="217" t="str">
        <f t="shared" si="550"/>
        <v/>
      </c>
      <c r="W94" s="217" t="str">
        <f t="shared" si="545"/>
        <v/>
      </c>
      <c r="X94" s="217" t="str">
        <f t="shared" si="546"/>
        <v/>
      </c>
      <c r="Y94" s="506" t="str">
        <f>IF(OR(N94="",N94=0),"",IF(MAX(V94,W94,X94)&gt;'Quadro 1'!$G$23,'Quadro 1'!$G$23,IF(V94&lt;'Quadro 1'!$G$12,'Quadro 1'!$G$12,MIN(Z94,AA94))))</f>
        <v/>
      </c>
      <c r="Z94" s="507">
        <f>IF(MAX(V94,W94,X94)&lt;='Quadro 1'!$G$12,'Quadro 1'!$G$12,IF(MAX(V94,W94,X94)&lt;='Quadro 1'!$G$13,'Quadro 1'!$G$13,IF(MAX(V94,W94,X94)&lt;='Quadro 1'!$G$14,'Quadro 1'!$G$14,IF(MAX(V94,W94,X94)&lt;='Quadro 1'!$G$15,'Quadro 1'!$G$15,IF(MAX(V94,W94,X94)&lt;='Quadro 1'!$G$16,'Quadro 1'!$G$16,IF(MAX(V94,W94,X94)&lt;='Quadro 1'!$G$17,'Quadro 1'!$G$17,""))))))</f>
        <v>27.3</v>
      </c>
      <c r="AA94" s="508">
        <f>IF(MAX(V94,W94,X94)&lt;='Quadro 1'!$G$18,'Quadro 1'!$G$18,IF(MAX(V94,W94,X94)&lt;='Quadro 1'!$G$19,'Quadro 1'!$G$19,IF(MAX(V94,W94,X94)&lt;='Quadro 1'!$G$20,'Quadro 1'!$G$20,IF(MAX(V94,W94,X94)&lt;='Quadro 1'!$G$21,'Quadro 1'!$G$21,IF(MAX(V94,W94,X94)&lt;='Quadro 1'!$G$22,'Quadro 1'!$G$22,IF(MAX(V94,W94,X94)&lt;='Quadro 1'!$G$23,'Quadro 1'!$G$23,'Quadro 1'!$G$23))))))</f>
        <v>105.3</v>
      </c>
      <c r="AB94" s="509" t="str">
        <f>IF(Y94="","",LOOKUP(Y94,'Quadro 1'!$G$9:$G$23,'Quadro 1'!$H$9:$H$23))</f>
        <v/>
      </c>
      <c r="AC94" s="1170" t="str">
        <f>IF(Y94="","",LOOKUP(Y94,'Quadro 1'!$G$9:$G$23,'Quadro 1'!$D$9:$D$23))</f>
        <v/>
      </c>
      <c r="AD94" s="1171" t="str">
        <f>IF(Y94="","",LOOKUP(Y94,'Quadro 1'!$G$9:$G$23,'Quadro 1'!$E$9:$E$23))</f>
        <v/>
      </c>
      <c r="AE94" s="1059" t="str">
        <f t="shared" si="531"/>
        <v/>
      </c>
      <c r="AF94" s="1061" t="str">
        <f t="shared" si="532"/>
        <v/>
      </c>
      <c r="AG94" s="1062" t="str">
        <f t="shared" si="533"/>
        <v/>
      </c>
      <c r="AH94" s="1063" t="str">
        <f t="shared" si="547"/>
        <v/>
      </c>
      <c r="AI94" s="1063" t="str">
        <f t="shared" si="551"/>
        <v/>
      </c>
      <c r="AJ94" s="1055" t="str">
        <f t="shared" si="534"/>
        <v/>
      </c>
      <c r="AK94" s="1064" t="str">
        <f t="shared" si="548"/>
        <v/>
      </c>
      <c r="AL94" s="1190" t="str">
        <f t="shared" si="549"/>
        <v/>
      </c>
      <c r="AM94" s="1191"/>
      <c r="AN94" s="1065" t="str">
        <f t="shared" si="535"/>
        <v/>
      </c>
      <c r="AO94" s="1192" t="str">
        <f t="shared" si="536"/>
        <v/>
      </c>
      <c r="AP94" s="1192"/>
      <c r="AQ94" s="1193"/>
      <c r="AR94" s="901"/>
      <c r="AS94" s="2"/>
      <c r="BC94" s="1060" t="str">
        <f t="shared" si="537"/>
        <v/>
      </c>
      <c r="BJ94" s="204" t="str">
        <f t="shared" si="552"/>
        <v/>
      </c>
      <c r="BK94" s="204" t="str">
        <f t="shared" si="553"/>
        <v/>
      </c>
      <c r="BL94" s="205" t="str">
        <f t="shared" si="554"/>
        <v/>
      </c>
      <c r="BM94" s="213"/>
      <c r="BN94" s="205" t="str">
        <f>IF($BL93="","",IF(AND($BP100&lt;&gt;"",$BP100&gt;$BL93),$BP100,IF(AND($BP101&lt;&gt;"",$BP101&gt;$BL93),$BP101,IF(AND($BP102&lt;&gt;"",$BP102&gt;$BL93),$BP102,IF(AND($BP103&lt;&gt;"",$BP103&gt;$BL93),$BP103,"")))))</f>
        <v/>
      </c>
      <c r="BO94" s="205" t="str">
        <f t="shared" si="556"/>
        <v/>
      </c>
      <c r="BP94" s="205" t="str">
        <f t="shared" si="555"/>
        <v/>
      </c>
      <c r="BQ94" s="203" t="s">
        <v>174</v>
      </c>
      <c r="BR94" s="205">
        <v>1.5</v>
      </c>
      <c r="BS94" s="204">
        <f>SUMIF($BU$90:$BU$149,41.9,$BV$90:$BV$149)</f>
        <v>0</v>
      </c>
      <c r="BT94" s="287" t="str">
        <f t="shared" si="557"/>
        <v/>
      </c>
      <c r="BU94" s="14" t="str">
        <f t="shared" si="558"/>
        <v/>
      </c>
      <c r="BV94" s="495">
        <f t="shared" si="559"/>
        <v>0</v>
      </c>
      <c r="BW94" s="495">
        <f t="shared" si="560"/>
        <v>0</v>
      </c>
      <c r="BX94" s="902">
        <f t="shared" si="561"/>
        <v>1</v>
      </c>
      <c r="GN94" s="137">
        <f t="shared" si="567"/>
        <v>0</v>
      </c>
      <c r="GU94" s="594">
        <v>4</v>
      </c>
      <c r="HA94" s="81" t="str">
        <f t="shared" si="562"/>
        <v/>
      </c>
      <c r="HB94" s="569" t="str">
        <f t="shared" si="563"/>
        <v/>
      </c>
      <c r="HC94" s="15">
        <f t="shared" si="568"/>
        <v>0</v>
      </c>
      <c r="HD94" s="582">
        <f t="shared" si="569"/>
        <v>0</v>
      </c>
      <c r="HE94" s="576">
        <f t="shared" si="564"/>
        <v>0</v>
      </c>
      <c r="HF94" s="566">
        <f t="shared" si="564"/>
        <v>0</v>
      </c>
      <c r="HG94" s="16">
        <f t="shared" si="565"/>
        <v>0</v>
      </c>
      <c r="HH94" s="17" t="str">
        <f t="shared" si="566"/>
        <v/>
      </c>
      <c r="HI94" s="510" t="str">
        <f t="shared" si="686"/>
        <v/>
      </c>
      <c r="HJ94" s="517">
        <f>IF(HI94="",0,LOOKUP(HI94,$GU$91:$GU$150,$HD$91:$HD$150))</f>
        <v>0</v>
      </c>
      <c r="HK94" s="510" t="str">
        <f t="shared" si="687"/>
        <v/>
      </c>
      <c r="HL94" s="522" t="str">
        <f t="shared" si="688"/>
        <v/>
      </c>
      <c r="HM94" s="510" t="str">
        <f t="shared" si="570"/>
        <v/>
      </c>
      <c r="HN94" s="517">
        <f t="shared" si="571"/>
        <v>0</v>
      </c>
      <c r="HO94" s="510" t="str">
        <f t="shared" si="689"/>
        <v/>
      </c>
      <c r="HP94" s="522" t="str">
        <f t="shared" si="690"/>
        <v/>
      </c>
      <c r="HQ94" s="510" t="str">
        <f t="shared" si="572"/>
        <v/>
      </c>
      <c r="HR94" s="517">
        <f t="shared" si="573"/>
        <v>0</v>
      </c>
      <c r="HS94" s="510" t="str">
        <f t="shared" si="691"/>
        <v/>
      </c>
      <c r="HT94" s="522" t="str">
        <f t="shared" si="692"/>
        <v/>
      </c>
      <c r="HU94" s="510" t="str">
        <f t="shared" si="574"/>
        <v/>
      </c>
      <c r="HV94" s="517">
        <f t="shared" si="575"/>
        <v>0</v>
      </c>
      <c r="HW94" s="510" t="str">
        <f t="shared" si="693"/>
        <v/>
      </c>
      <c r="HX94" s="522" t="str">
        <f t="shared" si="694"/>
        <v/>
      </c>
      <c r="HY94" s="510" t="str">
        <f t="shared" si="576"/>
        <v/>
      </c>
      <c r="HZ94" s="517">
        <f t="shared" si="577"/>
        <v>0</v>
      </c>
      <c r="IA94" s="510" t="str">
        <f t="shared" si="695"/>
        <v/>
      </c>
      <c r="IB94" s="522" t="str">
        <f t="shared" si="696"/>
        <v/>
      </c>
      <c r="IC94" s="510" t="str">
        <f t="shared" si="578"/>
        <v/>
      </c>
      <c r="ID94" s="517">
        <f t="shared" si="579"/>
        <v>0</v>
      </c>
      <c r="IE94" s="510" t="str">
        <f t="shared" si="697"/>
        <v/>
      </c>
      <c r="IF94" s="522" t="str">
        <f t="shared" si="698"/>
        <v/>
      </c>
      <c r="IG94" s="510" t="str">
        <f t="shared" si="580"/>
        <v/>
      </c>
      <c r="IH94" s="517">
        <f t="shared" si="581"/>
        <v>0</v>
      </c>
      <c r="II94" s="510" t="str">
        <f t="shared" si="699"/>
        <v/>
      </c>
      <c r="IJ94" s="522" t="str">
        <f t="shared" si="700"/>
        <v/>
      </c>
      <c r="IK94" s="510" t="str">
        <f t="shared" si="582"/>
        <v/>
      </c>
      <c r="IL94" s="517">
        <f t="shared" si="583"/>
        <v>0</v>
      </c>
      <c r="IM94" s="510" t="str">
        <f t="shared" si="701"/>
        <v/>
      </c>
      <c r="IN94" s="522" t="str">
        <f t="shared" si="702"/>
        <v/>
      </c>
      <c r="IO94" s="510" t="str">
        <f t="shared" si="584"/>
        <v/>
      </c>
      <c r="IP94" s="517">
        <f t="shared" si="585"/>
        <v>0</v>
      </c>
      <c r="IQ94" s="510" t="str">
        <f t="shared" si="703"/>
        <v/>
      </c>
      <c r="IR94" s="522" t="str">
        <f t="shared" si="704"/>
        <v/>
      </c>
      <c r="IS94" s="510" t="str">
        <f t="shared" si="586"/>
        <v/>
      </c>
      <c r="IT94" s="517">
        <f t="shared" si="587"/>
        <v>0</v>
      </c>
      <c r="IU94" s="510" t="str">
        <f t="shared" si="705"/>
        <v/>
      </c>
      <c r="IV94" s="522" t="str">
        <f t="shared" si="706"/>
        <v/>
      </c>
      <c r="IW94" s="510" t="str">
        <f t="shared" si="588"/>
        <v/>
      </c>
      <c r="IX94" s="517">
        <f t="shared" si="589"/>
        <v>0</v>
      </c>
      <c r="IY94" s="510" t="str">
        <f t="shared" si="707"/>
        <v/>
      </c>
      <c r="IZ94" s="522" t="str">
        <f t="shared" si="708"/>
        <v/>
      </c>
      <c r="JA94" s="510" t="str">
        <f t="shared" si="590"/>
        <v/>
      </c>
      <c r="JB94" s="517">
        <f t="shared" si="591"/>
        <v>0</v>
      </c>
      <c r="JC94" s="510" t="str">
        <f t="shared" si="709"/>
        <v/>
      </c>
      <c r="JD94" s="522" t="str">
        <f t="shared" si="710"/>
        <v/>
      </c>
      <c r="JE94" s="510" t="str">
        <f t="shared" si="592"/>
        <v/>
      </c>
      <c r="JF94" s="517">
        <f t="shared" si="593"/>
        <v>0</v>
      </c>
      <c r="JG94" s="510" t="str">
        <f t="shared" si="711"/>
        <v/>
      </c>
      <c r="JH94" s="522" t="str">
        <f t="shared" si="712"/>
        <v/>
      </c>
      <c r="JI94" s="510" t="str">
        <f t="shared" si="594"/>
        <v/>
      </c>
      <c r="JJ94" s="517">
        <f t="shared" si="595"/>
        <v>0</v>
      </c>
      <c r="JK94" s="510" t="str">
        <f t="shared" si="713"/>
        <v/>
      </c>
      <c r="JL94" s="522" t="str">
        <f t="shared" si="714"/>
        <v/>
      </c>
      <c r="JM94" s="510" t="str">
        <f t="shared" si="596"/>
        <v/>
      </c>
      <c r="JN94" s="517">
        <f t="shared" si="597"/>
        <v>0</v>
      </c>
      <c r="JO94" s="510" t="str">
        <f t="shared" si="715"/>
        <v/>
      </c>
      <c r="JP94" s="522" t="str">
        <f t="shared" si="716"/>
        <v/>
      </c>
      <c r="JQ94" s="510" t="str">
        <f t="shared" si="598"/>
        <v/>
      </c>
      <c r="JR94" s="517">
        <f t="shared" si="599"/>
        <v>0</v>
      </c>
      <c r="JS94" s="510" t="str">
        <f t="shared" si="717"/>
        <v/>
      </c>
      <c r="JT94" s="522" t="str">
        <f t="shared" si="718"/>
        <v/>
      </c>
      <c r="JU94" s="510" t="str">
        <f t="shared" si="600"/>
        <v/>
      </c>
      <c r="JV94" s="517">
        <f t="shared" si="601"/>
        <v>0</v>
      </c>
      <c r="JW94" s="510" t="str">
        <f t="shared" si="719"/>
        <v/>
      </c>
      <c r="JX94" s="522" t="str">
        <f t="shared" si="720"/>
        <v/>
      </c>
      <c r="JY94" s="510" t="str">
        <f t="shared" si="602"/>
        <v/>
      </c>
      <c r="JZ94" s="517">
        <f t="shared" si="603"/>
        <v>0</v>
      </c>
      <c r="KA94" s="510" t="str">
        <f t="shared" si="721"/>
        <v/>
      </c>
      <c r="KB94" s="522" t="str">
        <f t="shared" si="722"/>
        <v/>
      </c>
      <c r="KC94" s="510" t="str">
        <f t="shared" si="604"/>
        <v/>
      </c>
      <c r="KD94" s="517">
        <f t="shared" si="605"/>
        <v>0</v>
      </c>
      <c r="KE94" s="510" t="str">
        <f t="shared" si="723"/>
        <v/>
      </c>
      <c r="KF94" s="522" t="str">
        <f t="shared" si="724"/>
        <v/>
      </c>
      <c r="KG94" s="510" t="str">
        <f t="shared" si="606"/>
        <v/>
      </c>
      <c r="KH94" s="517">
        <f t="shared" si="607"/>
        <v>0</v>
      </c>
      <c r="KI94" s="510" t="str">
        <f t="shared" si="725"/>
        <v/>
      </c>
      <c r="KJ94" s="522" t="str">
        <f t="shared" si="726"/>
        <v/>
      </c>
      <c r="KK94" s="510" t="str">
        <f t="shared" si="608"/>
        <v/>
      </c>
      <c r="KL94" s="517">
        <f t="shared" si="609"/>
        <v>0</v>
      </c>
      <c r="KM94" s="510" t="str">
        <f t="shared" si="727"/>
        <v/>
      </c>
      <c r="KN94" s="522" t="str">
        <f t="shared" si="728"/>
        <v/>
      </c>
      <c r="KO94" s="510" t="str">
        <f t="shared" si="610"/>
        <v/>
      </c>
      <c r="KP94" s="517">
        <f t="shared" si="611"/>
        <v>0</v>
      </c>
      <c r="KQ94" s="510" t="str">
        <f t="shared" si="729"/>
        <v/>
      </c>
      <c r="KR94" s="522" t="str">
        <f t="shared" si="730"/>
        <v/>
      </c>
      <c r="KS94" s="510" t="str">
        <f t="shared" si="612"/>
        <v/>
      </c>
      <c r="KT94" s="517">
        <f t="shared" si="613"/>
        <v>0</v>
      </c>
      <c r="KU94" s="510" t="str">
        <f t="shared" si="731"/>
        <v/>
      </c>
      <c r="KV94" s="522" t="str">
        <f t="shared" si="732"/>
        <v/>
      </c>
      <c r="KW94" s="510" t="str">
        <f t="shared" si="614"/>
        <v/>
      </c>
      <c r="KX94" s="517">
        <f t="shared" si="615"/>
        <v>0</v>
      </c>
      <c r="KY94" s="510" t="str">
        <f t="shared" si="733"/>
        <v/>
      </c>
      <c r="KZ94" s="522" t="str">
        <f t="shared" si="734"/>
        <v/>
      </c>
      <c r="LA94" s="510" t="str">
        <f t="shared" si="616"/>
        <v/>
      </c>
      <c r="LB94" s="517">
        <f t="shared" si="617"/>
        <v>0</v>
      </c>
      <c r="LC94" s="510" t="str">
        <f t="shared" si="735"/>
        <v/>
      </c>
      <c r="LD94" s="522" t="str">
        <f t="shared" si="736"/>
        <v/>
      </c>
      <c r="LE94" s="510" t="str">
        <f t="shared" si="618"/>
        <v/>
      </c>
      <c r="LF94" s="517">
        <f t="shared" si="619"/>
        <v>0</v>
      </c>
      <c r="LG94" s="510" t="str">
        <f t="shared" si="737"/>
        <v/>
      </c>
      <c r="LH94" s="522" t="str">
        <f t="shared" si="738"/>
        <v/>
      </c>
      <c r="LI94" s="510" t="str">
        <f t="shared" si="620"/>
        <v/>
      </c>
      <c r="LJ94" s="517">
        <f t="shared" si="621"/>
        <v>0</v>
      </c>
      <c r="LK94" s="510" t="str">
        <f t="shared" si="739"/>
        <v/>
      </c>
      <c r="LL94" s="522" t="str">
        <f t="shared" si="740"/>
        <v/>
      </c>
      <c r="LM94" s="510" t="str">
        <f t="shared" si="622"/>
        <v/>
      </c>
      <c r="LN94" s="517">
        <f t="shared" si="623"/>
        <v>0</v>
      </c>
      <c r="LO94" s="510" t="str">
        <f t="shared" si="741"/>
        <v/>
      </c>
      <c r="LP94" s="522" t="str">
        <f t="shared" si="742"/>
        <v/>
      </c>
      <c r="LQ94" s="510" t="str">
        <f t="shared" si="624"/>
        <v/>
      </c>
      <c r="LR94" s="517">
        <f t="shared" si="625"/>
        <v>0</v>
      </c>
      <c r="LS94" s="510" t="str">
        <f t="shared" si="743"/>
        <v/>
      </c>
      <c r="LT94" s="522" t="str">
        <f t="shared" si="744"/>
        <v/>
      </c>
      <c r="LU94" s="510" t="str">
        <f t="shared" si="626"/>
        <v/>
      </c>
      <c r="LV94" s="517">
        <f t="shared" si="627"/>
        <v>0</v>
      </c>
      <c r="LW94" s="510" t="str">
        <f t="shared" si="745"/>
        <v/>
      </c>
      <c r="LX94" s="522" t="str">
        <f t="shared" si="746"/>
        <v/>
      </c>
      <c r="LY94" s="510" t="str">
        <f t="shared" si="628"/>
        <v/>
      </c>
      <c r="LZ94" s="517">
        <f t="shared" si="629"/>
        <v>0</v>
      </c>
      <c r="MA94" s="510" t="str">
        <f t="shared" si="747"/>
        <v/>
      </c>
      <c r="MB94" s="522" t="str">
        <f t="shared" si="748"/>
        <v/>
      </c>
      <c r="MC94" s="510" t="str">
        <f t="shared" si="630"/>
        <v/>
      </c>
      <c r="MD94" s="517">
        <f t="shared" si="631"/>
        <v>0</v>
      </c>
      <c r="ME94" s="510" t="str">
        <f t="shared" si="749"/>
        <v/>
      </c>
      <c r="MF94" s="522" t="str">
        <f t="shared" si="750"/>
        <v/>
      </c>
      <c r="MG94" s="510" t="str">
        <f t="shared" si="632"/>
        <v/>
      </c>
      <c r="MH94" s="517">
        <f t="shared" si="633"/>
        <v>0</v>
      </c>
      <c r="MI94" s="510" t="str">
        <f t="shared" si="751"/>
        <v/>
      </c>
      <c r="MJ94" s="522" t="str">
        <f t="shared" si="752"/>
        <v/>
      </c>
      <c r="MK94" s="510" t="str">
        <f t="shared" si="634"/>
        <v/>
      </c>
      <c r="ML94" s="517">
        <f t="shared" si="635"/>
        <v>0</v>
      </c>
      <c r="MM94" s="510" t="str">
        <f t="shared" si="753"/>
        <v/>
      </c>
      <c r="MN94" s="522" t="str">
        <f t="shared" si="754"/>
        <v/>
      </c>
      <c r="MO94" s="510" t="str">
        <f t="shared" si="636"/>
        <v/>
      </c>
      <c r="MP94" s="517">
        <f t="shared" si="637"/>
        <v>0</v>
      </c>
      <c r="MQ94" s="510" t="str">
        <f t="shared" si="755"/>
        <v/>
      </c>
      <c r="MR94" s="522" t="str">
        <f t="shared" si="756"/>
        <v/>
      </c>
      <c r="MS94" s="510" t="str">
        <f t="shared" si="638"/>
        <v/>
      </c>
      <c r="MT94" s="517">
        <f t="shared" si="639"/>
        <v>0</v>
      </c>
      <c r="MU94" s="510" t="str">
        <f t="shared" si="757"/>
        <v/>
      </c>
      <c r="MV94" s="522" t="str">
        <f t="shared" si="758"/>
        <v/>
      </c>
      <c r="MW94" s="510" t="str">
        <f t="shared" si="640"/>
        <v/>
      </c>
      <c r="MX94" s="517">
        <f t="shared" si="641"/>
        <v>0</v>
      </c>
      <c r="MY94" s="510" t="str">
        <f t="shared" si="759"/>
        <v/>
      </c>
      <c r="MZ94" s="522" t="str">
        <f t="shared" si="760"/>
        <v/>
      </c>
      <c r="NA94" s="510" t="str">
        <f t="shared" si="642"/>
        <v/>
      </c>
      <c r="NB94" s="517">
        <f t="shared" si="643"/>
        <v>0</v>
      </c>
      <c r="NC94" s="510" t="str">
        <f t="shared" si="761"/>
        <v/>
      </c>
      <c r="ND94" s="522" t="str">
        <f t="shared" si="762"/>
        <v/>
      </c>
      <c r="NE94" s="510" t="str">
        <f t="shared" si="644"/>
        <v/>
      </c>
      <c r="NF94" s="517">
        <f t="shared" si="645"/>
        <v>0</v>
      </c>
      <c r="NG94" s="510" t="str">
        <f t="shared" si="763"/>
        <v/>
      </c>
      <c r="NH94" s="522" t="str">
        <f t="shared" si="764"/>
        <v/>
      </c>
      <c r="NI94" s="510" t="str">
        <f t="shared" si="646"/>
        <v/>
      </c>
      <c r="NJ94" s="517">
        <f t="shared" si="647"/>
        <v>0</v>
      </c>
      <c r="NK94" s="510" t="str">
        <f t="shared" si="765"/>
        <v/>
      </c>
      <c r="NL94" s="522" t="str">
        <f t="shared" si="766"/>
        <v/>
      </c>
      <c r="NM94" s="510" t="str">
        <f t="shared" si="648"/>
        <v/>
      </c>
      <c r="NN94" s="517">
        <f t="shared" si="649"/>
        <v>0</v>
      </c>
      <c r="NO94" s="510" t="str">
        <f t="shared" si="767"/>
        <v/>
      </c>
      <c r="NP94" s="522" t="str">
        <f t="shared" si="768"/>
        <v/>
      </c>
      <c r="NQ94" s="510" t="str">
        <f t="shared" si="650"/>
        <v/>
      </c>
      <c r="NR94" s="517">
        <f t="shared" si="651"/>
        <v>0</v>
      </c>
      <c r="NS94" s="510" t="str">
        <f t="shared" si="769"/>
        <v/>
      </c>
      <c r="NT94" s="522" t="str">
        <f t="shared" si="770"/>
        <v/>
      </c>
      <c r="NU94" s="510" t="str">
        <f t="shared" si="652"/>
        <v/>
      </c>
      <c r="NV94" s="517">
        <f t="shared" si="653"/>
        <v>0</v>
      </c>
      <c r="NW94" s="510" t="str">
        <f t="shared" si="771"/>
        <v/>
      </c>
      <c r="NX94" s="522" t="str">
        <f t="shared" si="772"/>
        <v/>
      </c>
      <c r="NY94" s="510" t="str">
        <f t="shared" si="654"/>
        <v/>
      </c>
      <c r="NZ94" s="517">
        <f t="shared" si="655"/>
        <v>0</v>
      </c>
      <c r="OA94" s="510" t="str">
        <f t="shared" si="773"/>
        <v/>
      </c>
      <c r="OB94" s="522" t="str">
        <f t="shared" si="774"/>
        <v/>
      </c>
      <c r="OC94" s="510" t="str">
        <f t="shared" si="656"/>
        <v/>
      </c>
      <c r="OD94" s="517">
        <f t="shared" si="657"/>
        <v>0</v>
      </c>
      <c r="OE94" s="510" t="str">
        <f t="shared" si="775"/>
        <v/>
      </c>
      <c r="OF94" s="522" t="str">
        <f t="shared" si="776"/>
        <v/>
      </c>
      <c r="OG94" s="510" t="str">
        <f t="shared" si="658"/>
        <v/>
      </c>
      <c r="OH94" s="517">
        <f t="shared" si="659"/>
        <v>0</v>
      </c>
      <c r="OI94" s="510" t="str">
        <f t="shared" si="777"/>
        <v/>
      </c>
      <c r="OJ94" s="522" t="str">
        <f t="shared" si="778"/>
        <v/>
      </c>
      <c r="OK94" s="510" t="str">
        <f t="shared" si="660"/>
        <v/>
      </c>
      <c r="OL94" s="517">
        <f t="shared" si="661"/>
        <v>0</v>
      </c>
      <c r="OM94" s="510" t="str">
        <f t="shared" si="779"/>
        <v/>
      </c>
      <c r="ON94" s="522" t="str">
        <f t="shared" si="780"/>
        <v/>
      </c>
      <c r="OO94" s="510" t="str">
        <f t="shared" si="662"/>
        <v/>
      </c>
      <c r="OP94" s="517">
        <f t="shared" si="663"/>
        <v>0</v>
      </c>
      <c r="OQ94" s="510" t="str">
        <f t="shared" si="781"/>
        <v/>
      </c>
      <c r="OR94" s="522" t="str">
        <f t="shared" si="782"/>
        <v/>
      </c>
      <c r="OS94" s="510" t="str">
        <f t="shared" si="664"/>
        <v/>
      </c>
      <c r="OT94" s="517">
        <f t="shared" si="665"/>
        <v>0</v>
      </c>
      <c r="OU94" s="510" t="str">
        <f t="shared" si="783"/>
        <v/>
      </c>
      <c r="OV94" s="522" t="str">
        <f t="shared" si="784"/>
        <v/>
      </c>
      <c r="OW94" s="510" t="str">
        <f t="shared" si="666"/>
        <v/>
      </c>
      <c r="OX94" s="517">
        <f t="shared" si="667"/>
        <v>0</v>
      </c>
      <c r="OY94" s="510" t="str">
        <f t="shared" si="785"/>
        <v/>
      </c>
      <c r="OZ94" s="522" t="str">
        <f t="shared" si="786"/>
        <v/>
      </c>
      <c r="PA94" s="510" t="str">
        <f t="shared" si="668"/>
        <v/>
      </c>
      <c r="PB94" s="517">
        <f t="shared" si="669"/>
        <v>0</v>
      </c>
      <c r="PC94" s="510" t="str">
        <f t="shared" si="787"/>
        <v/>
      </c>
      <c r="PD94" s="522" t="str">
        <f t="shared" si="788"/>
        <v/>
      </c>
      <c r="PE94" s="510" t="str">
        <f t="shared" si="670"/>
        <v/>
      </c>
      <c r="PF94" s="517">
        <f t="shared" si="671"/>
        <v>0</v>
      </c>
      <c r="PG94" s="510" t="str">
        <f t="shared" si="789"/>
        <v/>
      </c>
      <c r="PH94" s="522" t="str">
        <f t="shared" si="790"/>
        <v/>
      </c>
      <c r="PI94" s="510" t="str">
        <f t="shared" si="672"/>
        <v/>
      </c>
      <c r="PJ94" s="517">
        <f t="shared" si="673"/>
        <v>0</v>
      </c>
      <c r="PK94" s="510" t="str">
        <f t="shared" si="791"/>
        <v/>
      </c>
      <c r="PL94" s="522" t="str">
        <f t="shared" si="792"/>
        <v/>
      </c>
      <c r="PM94" s="510" t="str">
        <f t="shared" si="674"/>
        <v/>
      </c>
      <c r="PN94" s="517">
        <f t="shared" si="675"/>
        <v>0</v>
      </c>
      <c r="PO94" s="510" t="str">
        <f t="shared" si="793"/>
        <v/>
      </c>
      <c r="PP94" s="522" t="str">
        <f t="shared" si="794"/>
        <v/>
      </c>
      <c r="PQ94" s="510" t="str">
        <f t="shared" si="676"/>
        <v/>
      </c>
      <c r="PR94" s="517">
        <f t="shared" si="677"/>
        <v>0</v>
      </c>
      <c r="PS94" s="510" t="str">
        <f t="shared" si="795"/>
        <v/>
      </c>
      <c r="PT94" s="522" t="str">
        <f t="shared" si="796"/>
        <v/>
      </c>
      <c r="PU94" s="510" t="str">
        <f t="shared" si="678"/>
        <v/>
      </c>
      <c r="PV94" s="517">
        <f t="shared" si="679"/>
        <v>0</v>
      </c>
      <c r="PW94" s="510" t="str">
        <f t="shared" si="797"/>
        <v/>
      </c>
      <c r="PX94" s="522" t="str">
        <f t="shared" si="798"/>
        <v/>
      </c>
      <c r="PY94" s="510" t="str">
        <f t="shared" si="680"/>
        <v/>
      </c>
      <c r="PZ94" s="517">
        <f t="shared" si="681"/>
        <v>0</v>
      </c>
      <c r="QA94" s="510" t="str">
        <f t="shared" si="799"/>
        <v/>
      </c>
      <c r="QB94" s="522" t="str">
        <f t="shared" si="800"/>
        <v/>
      </c>
      <c r="QC94" s="510" t="str">
        <f t="shared" si="682"/>
        <v/>
      </c>
      <c r="QD94" s="517">
        <f t="shared" si="683"/>
        <v>0</v>
      </c>
      <c r="QE94" s="510" t="str">
        <f t="shared" si="801"/>
        <v/>
      </c>
      <c r="QF94" s="522" t="str">
        <f t="shared" si="802"/>
        <v/>
      </c>
      <c r="QG94" s="510" t="str">
        <f t="shared" si="684"/>
        <v/>
      </c>
      <c r="QH94" s="517">
        <f t="shared" si="685"/>
        <v>0</v>
      </c>
    </row>
    <row r="95" spans="1:450" s="3" customFormat="1" ht="18" customHeight="1" thickTop="1" thickBot="1" x14ac:dyDescent="0.35">
      <c r="A95" s="344" t="str">
        <f t="shared" si="538"/>
        <v/>
      </c>
      <c r="B95" s="237" t="str">
        <f t="shared" si="539"/>
        <v/>
      </c>
      <c r="C95" s="307">
        <f t="shared" si="527"/>
        <v>0</v>
      </c>
      <c r="D95" s="307">
        <f t="shared" si="528"/>
        <v>0</v>
      </c>
      <c r="E95" s="287" t="str">
        <f>IF(B95="","",SUM(B$27:B$46)+SUM(B$67:B95))</f>
        <v/>
      </c>
      <c r="F95" s="498"/>
      <c r="G95" s="498"/>
      <c r="H95" s="499"/>
      <c r="I95" s="500"/>
      <c r="J95" s="501"/>
      <c r="K95" s="680"/>
      <c r="L95" s="1052" t="str">
        <f>IF('Quadro 2'!G61="","",'Quadro 2'!G61)</f>
        <v/>
      </c>
      <c r="M95" s="1053" t="str">
        <f t="shared" si="540"/>
        <v/>
      </c>
      <c r="N95" s="1054" t="str">
        <f t="shared" si="529"/>
        <v/>
      </c>
      <c r="O95" s="1055"/>
      <c r="P95" s="1056" t="str">
        <f t="shared" si="541"/>
        <v/>
      </c>
      <c r="Q95" s="1057" t="str">
        <f t="shared" si="542"/>
        <v/>
      </c>
      <c r="R95" s="1058" t="str">
        <f t="shared" si="543"/>
        <v/>
      </c>
      <c r="S95" s="505" t="str">
        <f t="shared" si="544"/>
        <v/>
      </c>
      <c r="T95" s="75" t="str">
        <f t="shared" si="530"/>
        <v/>
      </c>
      <c r="U95" s="943"/>
      <c r="V95" s="217" t="str">
        <f t="shared" si="550"/>
        <v/>
      </c>
      <c r="W95" s="217" t="str">
        <f t="shared" si="545"/>
        <v/>
      </c>
      <c r="X95" s="217" t="str">
        <f t="shared" si="546"/>
        <v/>
      </c>
      <c r="Y95" s="506" t="str">
        <f>IF(OR(N95="",N95=0),"",IF(MAX(V95,W95,X95)&gt;'Quadro 1'!$G$23,'Quadro 1'!$G$23,IF(V95&lt;'Quadro 1'!$G$12,'Quadro 1'!$G$12,MIN(Z95,AA95))))</f>
        <v/>
      </c>
      <c r="Z95" s="507">
        <f>IF(MAX(V95,W95,X95)&lt;='Quadro 1'!$G$12,'Quadro 1'!$G$12,IF(MAX(V95,W95,X95)&lt;='Quadro 1'!$G$13,'Quadro 1'!$G$13,IF(MAX(V95,W95,X95)&lt;='Quadro 1'!$G$14,'Quadro 1'!$G$14,IF(MAX(V95,W95,X95)&lt;='Quadro 1'!$G$15,'Quadro 1'!$G$15,IF(MAX(V95,W95,X95)&lt;='Quadro 1'!$G$16,'Quadro 1'!$G$16,IF(MAX(V95,W95,X95)&lt;='Quadro 1'!$G$17,'Quadro 1'!$G$17,""))))))</f>
        <v>27.3</v>
      </c>
      <c r="AA95" s="508">
        <f>IF(MAX(V95,W95,X95)&lt;='Quadro 1'!$G$18,'Quadro 1'!$G$18,IF(MAX(V95,W95,X95)&lt;='Quadro 1'!$G$19,'Quadro 1'!$G$19,IF(MAX(V95,W95,X95)&lt;='Quadro 1'!$G$20,'Quadro 1'!$G$20,IF(MAX(V95,W95,X95)&lt;='Quadro 1'!$G$21,'Quadro 1'!$G$21,IF(MAX(V95,W95,X95)&lt;='Quadro 1'!$G$22,'Quadro 1'!$G$22,IF(MAX(V95,W95,X95)&lt;='Quadro 1'!$G$23,'Quadro 1'!$G$23,'Quadro 1'!$G$23))))))</f>
        <v>105.3</v>
      </c>
      <c r="AB95" s="509" t="str">
        <f>IF(Y95="","",LOOKUP(Y95,'Quadro 1'!$G$9:$G$23,'Quadro 1'!$H$9:$H$23))</f>
        <v/>
      </c>
      <c r="AC95" s="1170" t="str">
        <f>IF(Y95="","",LOOKUP(Y95,'Quadro 1'!$G$9:$G$23,'Quadro 1'!$D$9:$D$23))</f>
        <v/>
      </c>
      <c r="AD95" s="1171" t="str">
        <f>IF(Y95="","",LOOKUP(Y95,'Quadro 1'!$G$9:$G$23,'Quadro 1'!$E$9:$E$23))</f>
        <v/>
      </c>
      <c r="AE95" s="1059" t="str">
        <f t="shared" si="531"/>
        <v/>
      </c>
      <c r="AF95" s="1061" t="str">
        <f t="shared" si="532"/>
        <v/>
      </c>
      <c r="AG95" s="1062" t="str">
        <f t="shared" si="533"/>
        <v/>
      </c>
      <c r="AH95" s="1063" t="str">
        <f t="shared" si="547"/>
        <v/>
      </c>
      <c r="AI95" s="1063" t="str">
        <f t="shared" si="551"/>
        <v/>
      </c>
      <c r="AJ95" s="1055" t="str">
        <f t="shared" si="534"/>
        <v/>
      </c>
      <c r="AK95" s="1064" t="str">
        <f t="shared" si="548"/>
        <v/>
      </c>
      <c r="AL95" s="1190" t="str">
        <f t="shared" si="549"/>
        <v/>
      </c>
      <c r="AM95" s="1191"/>
      <c r="AN95" s="1065" t="str">
        <f t="shared" si="535"/>
        <v/>
      </c>
      <c r="AO95" s="1192" t="str">
        <f t="shared" si="536"/>
        <v/>
      </c>
      <c r="AP95" s="1192"/>
      <c r="AQ95" s="1193"/>
      <c r="AR95" s="901"/>
      <c r="AS95" s="2"/>
      <c r="BC95" s="1060" t="str">
        <f t="shared" si="537"/>
        <v/>
      </c>
      <c r="BJ95" s="204" t="str">
        <f t="shared" si="552"/>
        <v/>
      </c>
      <c r="BK95" s="204" t="str">
        <f t="shared" si="553"/>
        <v/>
      </c>
      <c r="BL95" s="205" t="str">
        <f t="shared" si="554"/>
        <v/>
      </c>
      <c r="BM95" s="213"/>
      <c r="BN95" s="205" t="str">
        <f>IF($BL94="","",IF(AND($BP101&lt;&gt;"",$BP101&gt;$BL94),$BP101,IF(AND($BP102&lt;&gt;"",$BP102&gt;$BL94),$BP102,IF(AND($BP103&lt;&gt;"",$BP103&gt;$BL94),$BP103,""))))</f>
        <v/>
      </c>
      <c r="BO95" s="205" t="str">
        <f t="shared" si="556"/>
        <v/>
      </c>
      <c r="BP95" s="205" t="str">
        <f t="shared" si="555"/>
        <v/>
      </c>
      <c r="BQ95" s="203" t="s">
        <v>175</v>
      </c>
      <c r="BR95" s="205">
        <v>2</v>
      </c>
      <c r="BS95" s="204">
        <f>SUMIF($BU$90:$BU$149,53.1,$BV$90:$BV$149)</f>
        <v>0</v>
      </c>
      <c r="BT95" s="287" t="str">
        <f t="shared" si="557"/>
        <v/>
      </c>
      <c r="BU95" s="14" t="str">
        <f t="shared" si="558"/>
        <v/>
      </c>
      <c r="BV95" s="495">
        <f t="shared" si="559"/>
        <v>0</v>
      </c>
      <c r="BW95" s="495">
        <f t="shared" si="560"/>
        <v>0</v>
      </c>
      <c r="BX95" s="902">
        <f t="shared" si="561"/>
        <v>1</v>
      </c>
      <c r="GN95" s="137">
        <f t="shared" si="567"/>
        <v>0</v>
      </c>
      <c r="GU95" s="594">
        <v>5</v>
      </c>
      <c r="HA95" s="81" t="str">
        <f t="shared" si="562"/>
        <v/>
      </c>
      <c r="HB95" s="569" t="str">
        <f t="shared" si="563"/>
        <v/>
      </c>
      <c r="HC95" s="15">
        <f t="shared" si="568"/>
        <v>0</v>
      </c>
      <c r="HD95" s="582">
        <f t="shared" si="569"/>
        <v>0</v>
      </c>
      <c r="HE95" s="576">
        <f t="shared" si="564"/>
        <v>0</v>
      </c>
      <c r="HF95" s="566">
        <f t="shared" si="564"/>
        <v>0</v>
      </c>
      <c r="HG95" s="16">
        <f t="shared" si="565"/>
        <v>0</v>
      </c>
      <c r="HH95" s="17" t="str">
        <f t="shared" si="566"/>
        <v/>
      </c>
      <c r="HI95" s="510" t="str">
        <f t="shared" si="686"/>
        <v/>
      </c>
      <c r="HJ95" s="517">
        <f>IF(HI95="",0,LOOKUP(HI95,$GU$91:$GU$150,$HD$91:$HD$150))</f>
        <v>0</v>
      </c>
      <c r="HK95" s="510" t="str">
        <f t="shared" si="687"/>
        <v/>
      </c>
      <c r="HL95" s="522" t="str">
        <f t="shared" si="688"/>
        <v/>
      </c>
      <c r="HM95" s="510" t="str">
        <f t="shared" si="570"/>
        <v/>
      </c>
      <c r="HN95" s="517">
        <f t="shared" si="571"/>
        <v>0</v>
      </c>
      <c r="HO95" s="510" t="str">
        <f t="shared" si="689"/>
        <v/>
      </c>
      <c r="HP95" s="522" t="str">
        <f t="shared" si="690"/>
        <v/>
      </c>
      <c r="HQ95" s="510" t="str">
        <f t="shared" si="572"/>
        <v/>
      </c>
      <c r="HR95" s="517">
        <f t="shared" si="573"/>
        <v>0</v>
      </c>
      <c r="HS95" s="510" t="str">
        <f t="shared" si="691"/>
        <v/>
      </c>
      <c r="HT95" s="522" t="str">
        <f t="shared" si="692"/>
        <v/>
      </c>
      <c r="HU95" s="510" t="str">
        <f t="shared" si="574"/>
        <v/>
      </c>
      <c r="HV95" s="517">
        <f t="shared" si="575"/>
        <v>0</v>
      </c>
      <c r="HW95" s="510" t="str">
        <f t="shared" si="693"/>
        <v/>
      </c>
      <c r="HX95" s="522" t="str">
        <f t="shared" si="694"/>
        <v/>
      </c>
      <c r="HY95" s="510" t="str">
        <f t="shared" si="576"/>
        <v/>
      </c>
      <c r="HZ95" s="517">
        <f t="shared" si="577"/>
        <v>0</v>
      </c>
      <c r="IA95" s="510" t="str">
        <f t="shared" si="695"/>
        <v/>
      </c>
      <c r="IB95" s="522" t="str">
        <f t="shared" si="696"/>
        <v/>
      </c>
      <c r="IC95" s="510" t="str">
        <f t="shared" si="578"/>
        <v/>
      </c>
      <c r="ID95" s="517">
        <f t="shared" si="579"/>
        <v>0</v>
      </c>
      <c r="IE95" s="510" t="str">
        <f t="shared" si="697"/>
        <v/>
      </c>
      <c r="IF95" s="522" t="str">
        <f t="shared" si="698"/>
        <v/>
      </c>
      <c r="IG95" s="510" t="str">
        <f t="shared" si="580"/>
        <v/>
      </c>
      <c r="IH95" s="517">
        <f t="shared" si="581"/>
        <v>0</v>
      </c>
      <c r="II95" s="510" t="str">
        <f t="shared" si="699"/>
        <v/>
      </c>
      <c r="IJ95" s="522" t="str">
        <f t="shared" si="700"/>
        <v/>
      </c>
      <c r="IK95" s="510" t="str">
        <f t="shared" si="582"/>
        <v/>
      </c>
      <c r="IL95" s="517">
        <f t="shared" si="583"/>
        <v>0</v>
      </c>
      <c r="IM95" s="510" t="str">
        <f t="shared" si="701"/>
        <v/>
      </c>
      <c r="IN95" s="522" t="str">
        <f t="shared" si="702"/>
        <v/>
      </c>
      <c r="IO95" s="510" t="str">
        <f t="shared" si="584"/>
        <v/>
      </c>
      <c r="IP95" s="517">
        <f t="shared" si="585"/>
        <v>0</v>
      </c>
      <c r="IQ95" s="510" t="str">
        <f t="shared" si="703"/>
        <v/>
      </c>
      <c r="IR95" s="522" t="str">
        <f t="shared" si="704"/>
        <v/>
      </c>
      <c r="IS95" s="510" t="str">
        <f t="shared" si="586"/>
        <v/>
      </c>
      <c r="IT95" s="517">
        <f t="shared" si="587"/>
        <v>0</v>
      </c>
      <c r="IU95" s="510" t="str">
        <f t="shared" si="705"/>
        <v/>
      </c>
      <c r="IV95" s="522" t="str">
        <f t="shared" si="706"/>
        <v/>
      </c>
      <c r="IW95" s="510" t="str">
        <f t="shared" si="588"/>
        <v/>
      </c>
      <c r="IX95" s="517">
        <f t="shared" si="589"/>
        <v>0</v>
      </c>
      <c r="IY95" s="510" t="str">
        <f t="shared" si="707"/>
        <v/>
      </c>
      <c r="IZ95" s="522" t="str">
        <f t="shared" si="708"/>
        <v/>
      </c>
      <c r="JA95" s="510" t="str">
        <f t="shared" si="590"/>
        <v/>
      </c>
      <c r="JB95" s="517">
        <f t="shared" si="591"/>
        <v>0</v>
      </c>
      <c r="JC95" s="510" t="str">
        <f t="shared" si="709"/>
        <v/>
      </c>
      <c r="JD95" s="522" t="str">
        <f t="shared" si="710"/>
        <v/>
      </c>
      <c r="JE95" s="510" t="str">
        <f t="shared" si="592"/>
        <v/>
      </c>
      <c r="JF95" s="517">
        <f t="shared" si="593"/>
        <v>0</v>
      </c>
      <c r="JG95" s="510" t="str">
        <f t="shared" si="711"/>
        <v/>
      </c>
      <c r="JH95" s="522" t="str">
        <f t="shared" si="712"/>
        <v/>
      </c>
      <c r="JI95" s="510" t="str">
        <f t="shared" si="594"/>
        <v/>
      </c>
      <c r="JJ95" s="517">
        <f t="shared" si="595"/>
        <v>0</v>
      </c>
      <c r="JK95" s="510" t="str">
        <f t="shared" si="713"/>
        <v/>
      </c>
      <c r="JL95" s="522" t="str">
        <f t="shared" si="714"/>
        <v/>
      </c>
      <c r="JM95" s="510" t="str">
        <f t="shared" si="596"/>
        <v/>
      </c>
      <c r="JN95" s="517">
        <f t="shared" si="597"/>
        <v>0</v>
      </c>
      <c r="JO95" s="510" t="str">
        <f t="shared" si="715"/>
        <v/>
      </c>
      <c r="JP95" s="522" t="str">
        <f t="shared" si="716"/>
        <v/>
      </c>
      <c r="JQ95" s="510" t="str">
        <f t="shared" si="598"/>
        <v/>
      </c>
      <c r="JR95" s="517">
        <f t="shared" si="599"/>
        <v>0</v>
      </c>
      <c r="JS95" s="510" t="str">
        <f t="shared" si="717"/>
        <v/>
      </c>
      <c r="JT95" s="522" t="str">
        <f t="shared" si="718"/>
        <v/>
      </c>
      <c r="JU95" s="510" t="str">
        <f t="shared" si="600"/>
        <v/>
      </c>
      <c r="JV95" s="517">
        <f t="shared" si="601"/>
        <v>0</v>
      </c>
      <c r="JW95" s="510" t="str">
        <f t="shared" si="719"/>
        <v/>
      </c>
      <c r="JX95" s="522" t="str">
        <f t="shared" si="720"/>
        <v/>
      </c>
      <c r="JY95" s="510" t="str">
        <f t="shared" si="602"/>
        <v/>
      </c>
      <c r="JZ95" s="517">
        <f t="shared" si="603"/>
        <v>0</v>
      </c>
      <c r="KA95" s="510" t="str">
        <f t="shared" si="721"/>
        <v/>
      </c>
      <c r="KB95" s="522" t="str">
        <f t="shared" si="722"/>
        <v/>
      </c>
      <c r="KC95" s="510" t="str">
        <f t="shared" si="604"/>
        <v/>
      </c>
      <c r="KD95" s="517">
        <f t="shared" si="605"/>
        <v>0</v>
      </c>
      <c r="KE95" s="510" t="str">
        <f t="shared" si="723"/>
        <v/>
      </c>
      <c r="KF95" s="522" t="str">
        <f t="shared" si="724"/>
        <v/>
      </c>
      <c r="KG95" s="510" t="str">
        <f t="shared" si="606"/>
        <v/>
      </c>
      <c r="KH95" s="517">
        <f t="shared" si="607"/>
        <v>0</v>
      </c>
      <c r="KI95" s="510" t="str">
        <f t="shared" si="725"/>
        <v/>
      </c>
      <c r="KJ95" s="522" t="str">
        <f t="shared" si="726"/>
        <v/>
      </c>
      <c r="KK95" s="510" t="str">
        <f t="shared" si="608"/>
        <v/>
      </c>
      <c r="KL95" s="517">
        <f t="shared" si="609"/>
        <v>0</v>
      </c>
      <c r="KM95" s="510" t="str">
        <f t="shared" si="727"/>
        <v/>
      </c>
      <c r="KN95" s="522" t="str">
        <f t="shared" si="728"/>
        <v/>
      </c>
      <c r="KO95" s="510" t="str">
        <f t="shared" si="610"/>
        <v/>
      </c>
      <c r="KP95" s="517">
        <f t="shared" si="611"/>
        <v>0</v>
      </c>
      <c r="KQ95" s="510" t="str">
        <f t="shared" si="729"/>
        <v/>
      </c>
      <c r="KR95" s="522" t="str">
        <f t="shared" si="730"/>
        <v/>
      </c>
      <c r="KS95" s="510" t="str">
        <f t="shared" si="612"/>
        <v/>
      </c>
      <c r="KT95" s="517">
        <f t="shared" si="613"/>
        <v>0</v>
      </c>
      <c r="KU95" s="510" t="str">
        <f t="shared" si="731"/>
        <v/>
      </c>
      <c r="KV95" s="522" t="str">
        <f t="shared" si="732"/>
        <v/>
      </c>
      <c r="KW95" s="510" t="str">
        <f t="shared" si="614"/>
        <v/>
      </c>
      <c r="KX95" s="517">
        <f t="shared" si="615"/>
        <v>0</v>
      </c>
      <c r="KY95" s="510" t="str">
        <f t="shared" si="733"/>
        <v/>
      </c>
      <c r="KZ95" s="522" t="str">
        <f t="shared" si="734"/>
        <v/>
      </c>
      <c r="LA95" s="510" t="str">
        <f t="shared" si="616"/>
        <v/>
      </c>
      <c r="LB95" s="517">
        <f t="shared" si="617"/>
        <v>0</v>
      </c>
      <c r="LC95" s="510" t="str">
        <f t="shared" si="735"/>
        <v/>
      </c>
      <c r="LD95" s="522" t="str">
        <f t="shared" si="736"/>
        <v/>
      </c>
      <c r="LE95" s="510" t="str">
        <f t="shared" si="618"/>
        <v/>
      </c>
      <c r="LF95" s="517">
        <f t="shared" si="619"/>
        <v>0</v>
      </c>
      <c r="LG95" s="510" t="str">
        <f t="shared" si="737"/>
        <v/>
      </c>
      <c r="LH95" s="522" t="str">
        <f t="shared" si="738"/>
        <v/>
      </c>
      <c r="LI95" s="510" t="str">
        <f t="shared" si="620"/>
        <v/>
      </c>
      <c r="LJ95" s="517">
        <f t="shared" si="621"/>
        <v>0</v>
      </c>
      <c r="LK95" s="510" t="str">
        <f t="shared" si="739"/>
        <v/>
      </c>
      <c r="LL95" s="522" t="str">
        <f t="shared" si="740"/>
        <v/>
      </c>
      <c r="LM95" s="510" t="str">
        <f t="shared" si="622"/>
        <v/>
      </c>
      <c r="LN95" s="517">
        <f t="shared" si="623"/>
        <v>0</v>
      </c>
      <c r="LO95" s="510" t="str">
        <f t="shared" si="741"/>
        <v/>
      </c>
      <c r="LP95" s="522" t="str">
        <f t="shared" si="742"/>
        <v/>
      </c>
      <c r="LQ95" s="510" t="str">
        <f t="shared" si="624"/>
        <v/>
      </c>
      <c r="LR95" s="517">
        <f t="shared" si="625"/>
        <v>0</v>
      </c>
      <c r="LS95" s="510" t="str">
        <f t="shared" si="743"/>
        <v/>
      </c>
      <c r="LT95" s="522" t="str">
        <f t="shared" si="744"/>
        <v/>
      </c>
      <c r="LU95" s="510" t="str">
        <f t="shared" si="626"/>
        <v/>
      </c>
      <c r="LV95" s="517">
        <f t="shared" si="627"/>
        <v>0</v>
      </c>
      <c r="LW95" s="510" t="str">
        <f t="shared" si="745"/>
        <v/>
      </c>
      <c r="LX95" s="522" t="str">
        <f t="shared" si="746"/>
        <v/>
      </c>
      <c r="LY95" s="510" t="str">
        <f t="shared" si="628"/>
        <v/>
      </c>
      <c r="LZ95" s="517">
        <f t="shared" si="629"/>
        <v>0</v>
      </c>
      <c r="MA95" s="510" t="str">
        <f t="shared" si="747"/>
        <v/>
      </c>
      <c r="MB95" s="522" t="str">
        <f t="shared" si="748"/>
        <v/>
      </c>
      <c r="MC95" s="510" t="str">
        <f t="shared" si="630"/>
        <v/>
      </c>
      <c r="MD95" s="517">
        <f t="shared" si="631"/>
        <v>0</v>
      </c>
      <c r="ME95" s="510" t="str">
        <f t="shared" si="749"/>
        <v/>
      </c>
      <c r="MF95" s="522" t="str">
        <f t="shared" si="750"/>
        <v/>
      </c>
      <c r="MG95" s="510" t="str">
        <f t="shared" si="632"/>
        <v/>
      </c>
      <c r="MH95" s="517">
        <f t="shared" si="633"/>
        <v>0</v>
      </c>
      <c r="MI95" s="510" t="str">
        <f t="shared" si="751"/>
        <v/>
      </c>
      <c r="MJ95" s="522" t="str">
        <f t="shared" si="752"/>
        <v/>
      </c>
      <c r="MK95" s="510" t="str">
        <f t="shared" si="634"/>
        <v/>
      </c>
      <c r="ML95" s="517">
        <f t="shared" si="635"/>
        <v>0</v>
      </c>
      <c r="MM95" s="510" t="str">
        <f t="shared" si="753"/>
        <v/>
      </c>
      <c r="MN95" s="522" t="str">
        <f t="shared" si="754"/>
        <v/>
      </c>
      <c r="MO95" s="510" t="str">
        <f t="shared" si="636"/>
        <v/>
      </c>
      <c r="MP95" s="517">
        <f t="shared" si="637"/>
        <v>0</v>
      </c>
      <c r="MQ95" s="510" t="str">
        <f t="shared" si="755"/>
        <v/>
      </c>
      <c r="MR95" s="522" t="str">
        <f t="shared" si="756"/>
        <v/>
      </c>
      <c r="MS95" s="510" t="str">
        <f t="shared" si="638"/>
        <v/>
      </c>
      <c r="MT95" s="517">
        <f t="shared" si="639"/>
        <v>0</v>
      </c>
      <c r="MU95" s="510" t="str">
        <f t="shared" si="757"/>
        <v/>
      </c>
      <c r="MV95" s="522" t="str">
        <f t="shared" si="758"/>
        <v/>
      </c>
      <c r="MW95" s="510" t="str">
        <f t="shared" si="640"/>
        <v/>
      </c>
      <c r="MX95" s="517">
        <f t="shared" si="641"/>
        <v>0</v>
      </c>
      <c r="MY95" s="510" t="str">
        <f t="shared" si="759"/>
        <v/>
      </c>
      <c r="MZ95" s="522" t="str">
        <f t="shared" si="760"/>
        <v/>
      </c>
      <c r="NA95" s="510" t="str">
        <f t="shared" si="642"/>
        <v/>
      </c>
      <c r="NB95" s="517">
        <f t="shared" si="643"/>
        <v>0</v>
      </c>
      <c r="NC95" s="510" t="str">
        <f t="shared" si="761"/>
        <v/>
      </c>
      <c r="ND95" s="522" t="str">
        <f t="shared" si="762"/>
        <v/>
      </c>
      <c r="NE95" s="510" t="str">
        <f t="shared" si="644"/>
        <v/>
      </c>
      <c r="NF95" s="517">
        <f t="shared" si="645"/>
        <v>0</v>
      </c>
      <c r="NG95" s="510" t="str">
        <f t="shared" si="763"/>
        <v/>
      </c>
      <c r="NH95" s="522" t="str">
        <f t="shared" si="764"/>
        <v/>
      </c>
      <c r="NI95" s="510" t="str">
        <f t="shared" si="646"/>
        <v/>
      </c>
      <c r="NJ95" s="517">
        <f t="shared" si="647"/>
        <v>0</v>
      </c>
      <c r="NK95" s="510" t="str">
        <f t="shared" si="765"/>
        <v/>
      </c>
      <c r="NL95" s="522" t="str">
        <f t="shared" si="766"/>
        <v/>
      </c>
      <c r="NM95" s="510" t="str">
        <f t="shared" si="648"/>
        <v/>
      </c>
      <c r="NN95" s="517">
        <f t="shared" si="649"/>
        <v>0</v>
      </c>
      <c r="NO95" s="510" t="str">
        <f t="shared" si="767"/>
        <v/>
      </c>
      <c r="NP95" s="522" t="str">
        <f t="shared" si="768"/>
        <v/>
      </c>
      <c r="NQ95" s="510" t="str">
        <f t="shared" si="650"/>
        <v/>
      </c>
      <c r="NR95" s="517">
        <f t="shared" si="651"/>
        <v>0</v>
      </c>
      <c r="NS95" s="510" t="str">
        <f t="shared" si="769"/>
        <v/>
      </c>
      <c r="NT95" s="522" t="str">
        <f t="shared" si="770"/>
        <v/>
      </c>
      <c r="NU95" s="510" t="str">
        <f t="shared" si="652"/>
        <v/>
      </c>
      <c r="NV95" s="517">
        <f t="shared" si="653"/>
        <v>0</v>
      </c>
      <c r="NW95" s="510" t="str">
        <f t="shared" si="771"/>
        <v/>
      </c>
      <c r="NX95" s="522" t="str">
        <f t="shared" si="772"/>
        <v/>
      </c>
      <c r="NY95" s="510" t="str">
        <f t="shared" si="654"/>
        <v/>
      </c>
      <c r="NZ95" s="517">
        <f t="shared" si="655"/>
        <v>0</v>
      </c>
      <c r="OA95" s="510" t="str">
        <f t="shared" si="773"/>
        <v/>
      </c>
      <c r="OB95" s="522" t="str">
        <f t="shared" si="774"/>
        <v/>
      </c>
      <c r="OC95" s="510" t="str">
        <f t="shared" si="656"/>
        <v/>
      </c>
      <c r="OD95" s="517">
        <f t="shared" si="657"/>
        <v>0</v>
      </c>
      <c r="OE95" s="510" t="str">
        <f t="shared" si="775"/>
        <v/>
      </c>
      <c r="OF95" s="522" t="str">
        <f t="shared" si="776"/>
        <v/>
      </c>
      <c r="OG95" s="510" t="str">
        <f t="shared" si="658"/>
        <v/>
      </c>
      <c r="OH95" s="517">
        <f t="shared" si="659"/>
        <v>0</v>
      </c>
      <c r="OI95" s="510" t="str">
        <f t="shared" si="777"/>
        <v/>
      </c>
      <c r="OJ95" s="522" t="str">
        <f t="shared" si="778"/>
        <v/>
      </c>
      <c r="OK95" s="510" t="str">
        <f t="shared" si="660"/>
        <v/>
      </c>
      <c r="OL95" s="517">
        <f t="shared" si="661"/>
        <v>0</v>
      </c>
      <c r="OM95" s="510" t="str">
        <f t="shared" si="779"/>
        <v/>
      </c>
      <c r="ON95" s="522" t="str">
        <f t="shared" si="780"/>
        <v/>
      </c>
      <c r="OO95" s="510" t="str">
        <f t="shared" si="662"/>
        <v/>
      </c>
      <c r="OP95" s="517">
        <f t="shared" si="663"/>
        <v>0</v>
      </c>
      <c r="OQ95" s="510" t="str">
        <f t="shared" si="781"/>
        <v/>
      </c>
      <c r="OR95" s="522" t="str">
        <f t="shared" si="782"/>
        <v/>
      </c>
      <c r="OS95" s="510" t="str">
        <f t="shared" si="664"/>
        <v/>
      </c>
      <c r="OT95" s="517">
        <f t="shared" si="665"/>
        <v>0</v>
      </c>
      <c r="OU95" s="510" t="str">
        <f t="shared" si="783"/>
        <v/>
      </c>
      <c r="OV95" s="522" t="str">
        <f t="shared" si="784"/>
        <v/>
      </c>
      <c r="OW95" s="510" t="str">
        <f t="shared" si="666"/>
        <v/>
      </c>
      <c r="OX95" s="517">
        <f t="shared" si="667"/>
        <v>0</v>
      </c>
      <c r="OY95" s="510" t="str">
        <f t="shared" si="785"/>
        <v/>
      </c>
      <c r="OZ95" s="522" t="str">
        <f t="shared" si="786"/>
        <v/>
      </c>
      <c r="PA95" s="510" t="str">
        <f t="shared" si="668"/>
        <v/>
      </c>
      <c r="PB95" s="517">
        <f t="shared" si="669"/>
        <v>0</v>
      </c>
      <c r="PC95" s="510" t="str">
        <f t="shared" si="787"/>
        <v/>
      </c>
      <c r="PD95" s="522" t="str">
        <f t="shared" si="788"/>
        <v/>
      </c>
      <c r="PE95" s="510" t="str">
        <f t="shared" si="670"/>
        <v/>
      </c>
      <c r="PF95" s="517">
        <f t="shared" si="671"/>
        <v>0</v>
      </c>
      <c r="PG95" s="510" t="str">
        <f t="shared" si="789"/>
        <v/>
      </c>
      <c r="PH95" s="522" t="str">
        <f t="shared" si="790"/>
        <v/>
      </c>
      <c r="PI95" s="510" t="str">
        <f t="shared" si="672"/>
        <v/>
      </c>
      <c r="PJ95" s="517">
        <f t="shared" si="673"/>
        <v>0</v>
      </c>
      <c r="PK95" s="510" t="str">
        <f t="shared" si="791"/>
        <v/>
      </c>
      <c r="PL95" s="522" t="str">
        <f t="shared" si="792"/>
        <v/>
      </c>
      <c r="PM95" s="510" t="str">
        <f t="shared" si="674"/>
        <v/>
      </c>
      <c r="PN95" s="517">
        <f t="shared" si="675"/>
        <v>0</v>
      </c>
      <c r="PO95" s="510" t="str">
        <f t="shared" si="793"/>
        <v/>
      </c>
      <c r="PP95" s="522" t="str">
        <f t="shared" si="794"/>
        <v/>
      </c>
      <c r="PQ95" s="510" t="str">
        <f t="shared" si="676"/>
        <v/>
      </c>
      <c r="PR95" s="517">
        <f t="shared" si="677"/>
        <v>0</v>
      </c>
      <c r="PS95" s="510" t="str">
        <f t="shared" si="795"/>
        <v/>
      </c>
      <c r="PT95" s="522" t="str">
        <f t="shared" si="796"/>
        <v/>
      </c>
      <c r="PU95" s="510" t="str">
        <f t="shared" si="678"/>
        <v/>
      </c>
      <c r="PV95" s="517">
        <f t="shared" si="679"/>
        <v>0</v>
      </c>
      <c r="PW95" s="510" t="str">
        <f t="shared" si="797"/>
        <v/>
      </c>
      <c r="PX95" s="522" t="str">
        <f t="shared" si="798"/>
        <v/>
      </c>
      <c r="PY95" s="510" t="str">
        <f t="shared" si="680"/>
        <v/>
      </c>
      <c r="PZ95" s="517">
        <f t="shared" si="681"/>
        <v>0</v>
      </c>
      <c r="QA95" s="510" t="str">
        <f t="shared" si="799"/>
        <v/>
      </c>
      <c r="QB95" s="522" t="str">
        <f t="shared" si="800"/>
        <v/>
      </c>
      <c r="QC95" s="510" t="str">
        <f t="shared" si="682"/>
        <v/>
      </c>
      <c r="QD95" s="517">
        <f t="shared" si="683"/>
        <v>0</v>
      </c>
      <c r="QE95" s="510" t="str">
        <f t="shared" si="801"/>
        <v/>
      </c>
      <c r="QF95" s="522" t="str">
        <f t="shared" si="802"/>
        <v/>
      </c>
      <c r="QG95" s="510" t="str">
        <f t="shared" si="684"/>
        <v/>
      </c>
      <c r="QH95" s="517">
        <f t="shared" si="685"/>
        <v>0</v>
      </c>
    </row>
    <row r="96" spans="1:450" s="3" customFormat="1" ht="18" customHeight="1" thickTop="1" thickBot="1" x14ac:dyDescent="0.35">
      <c r="A96" s="344" t="str">
        <f t="shared" si="538"/>
        <v/>
      </c>
      <c r="B96" s="237" t="str">
        <f t="shared" si="539"/>
        <v/>
      </c>
      <c r="C96" s="307">
        <f t="shared" si="527"/>
        <v>0</v>
      </c>
      <c r="D96" s="307">
        <f t="shared" si="528"/>
        <v>0</v>
      </c>
      <c r="E96" s="287" t="str">
        <f>IF(B96="","",SUM(B$27:B$46)+SUM(B$67:B96))</f>
        <v/>
      </c>
      <c r="F96" s="498"/>
      <c r="G96" s="498"/>
      <c r="H96" s="499"/>
      <c r="I96" s="500"/>
      <c r="J96" s="501"/>
      <c r="K96" s="680"/>
      <c r="L96" s="1052" t="str">
        <f>IF('Quadro 2'!G62="","",'Quadro 2'!G62)</f>
        <v/>
      </c>
      <c r="M96" s="1053" t="str">
        <f t="shared" si="540"/>
        <v/>
      </c>
      <c r="N96" s="1054" t="str">
        <f t="shared" si="529"/>
        <v/>
      </c>
      <c r="O96" s="1055"/>
      <c r="P96" s="1056" t="str">
        <f t="shared" si="541"/>
        <v/>
      </c>
      <c r="Q96" s="1057" t="str">
        <f t="shared" si="542"/>
        <v/>
      </c>
      <c r="R96" s="1058" t="str">
        <f t="shared" si="543"/>
        <v/>
      </c>
      <c r="S96" s="505" t="str">
        <f t="shared" si="544"/>
        <v/>
      </c>
      <c r="T96" s="75" t="str">
        <f t="shared" si="530"/>
        <v/>
      </c>
      <c r="U96" s="943"/>
      <c r="V96" s="217" t="str">
        <f t="shared" si="550"/>
        <v/>
      </c>
      <c r="W96" s="217" t="str">
        <f t="shared" si="545"/>
        <v/>
      </c>
      <c r="X96" s="217" t="str">
        <f t="shared" si="546"/>
        <v/>
      </c>
      <c r="Y96" s="506" t="str">
        <f>IF(OR(N96="",N96=0),"",IF(MAX(V96,W96,X96)&gt;'Quadro 1'!$G$23,'Quadro 1'!$G$23,IF(V96&lt;'Quadro 1'!$G$12,'Quadro 1'!$G$12,MIN(Z96,AA96))))</f>
        <v/>
      </c>
      <c r="Z96" s="507">
        <f>IF(MAX(V96,W96,X96)&lt;='Quadro 1'!$G$12,'Quadro 1'!$G$12,IF(MAX(V96,W96,X96)&lt;='Quadro 1'!$G$13,'Quadro 1'!$G$13,IF(MAX(V96,W96,X96)&lt;='Quadro 1'!$G$14,'Quadro 1'!$G$14,IF(MAX(V96,W96,X96)&lt;='Quadro 1'!$G$15,'Quadro 1'!$G$15,IF(MAX(V96,W96,X96)&lt;='Quadro 1'!$G$16,'Quadro 1'!$G$16,IF(MAX(V96,W96,X96)&lt;='Quadro 1'!$G$17,'Quadro 1'!$G$17,""))))))</f>
        <v>27.3</v>
      </c>
      <c r="AA96" s="508">
        <f>IF(MAX(V96,W96,X96)&lt;='Quadro 1'!$G$18,'Quadro 1'!$G$18,IF(MAX(V96,W96,X96)&lt;='Quadro 1'!$G$19,'Quadro 1'!$G$19,IF(MAX(V96,W96,X96)&lt;='Quadro 1'!$G$20,'Quadro 1'!$G$20,IF(MAX(V96,W96,X96)&lt;='Quadro 1'!$G$21,'Quadro 1'!$G$21,IF(MAX(V96,W96,X96)&lt;='Quadro 1'!$G$22,'Quadro 1'!$G$22,IF(MAX(V96,W96,X96)&lt;='Quadro 1'!$G$23,'Quadro 1'!$G$23,'Quadro 1'!$G$23))))))</f>
        <v>105.3</v>
      </c>
      <c r="AB96" s="509" t="str">
        <f>IF(Y96="","",LOOKUP(Y96,'Quadro 1'!$G$9:$G$23,'Quadro 1'!$H$9:$H$23))</f>
        <v/>
      </c>
      <c r="AC96" s="1170" t="str">
        <f>IF(Y96="","",LOOKUP(Y96,'Quadro 1'!$G$9:$G$23,'Quadro 1'!$D$9:$D$23))</f>
        <v/>
      </c>
      <c r="AD96" s="1171" t="str">
        <f>IF(Y96="","",LOOKUP(Y96,'Quadro 1'!$G$9:$G$23,'Quadro 1'!$E$9:$E$23))</f>
        <v/>
      </c>
      <c r="AE96" s="1059" t="str">
        <f t="shared" si="531"/>
        <v/>
      </c>
      <c r="AF96" s="1061" t="str">
        <f t="shared" si="532"/>
        <v/>
      </c>
      <c r="AG96" s="1062" t="str">
        <f t="shared" si="533"/>
        <v/>
      </c>
      <c r="AH96" s="1063" t="str">
        <f t="shared" si="547"/>
        <v/>
      </c>
      <c r="AI96" s="1063" t="str">
        <f t="shared" si="551"/>
        <v/>
      </c>
      <c r="AJ96" s="1055" t="str">
        <f t="shared" si="534"/>
        <v/>
      </c>
      <c r="AK96" s="1064" t="str">
        <f t="shared" si="548"/>
        <v/>
      </c>
      <c r="AL96" s="1190" t="str">
        <f t="shared" si="549"/>
        <v/>
      </c>
      <c r="AM96" s="1191"/>
      <c r="AN96" s="1065" t="str">
        <f t="shared" si="535"/>
        <v/>
      </c>
      <c r="AO96" s="1192" t="str">
        <f t="shared" si="536"/>
        <v/>
      </c>
      <c r="AP96" s="1192"/>
      <c r="AQ96" s="1193"/>
      <c r="AR96" s="901"/>
      <c r="AS96" s="2"/>
      <c r="BC96" s="1060" t="str">
        <f t="shared" si="537"/>
        <v/>
      </c>
      <c r="BJ96" s="204" t="str">
        <f t="shared" si="552"/>
        <v/>
      </c>
      <c r="BK96" s="204" t="str">
        <f t="shared" si="553"/>
        <v/>
      </c>
      <c r="BL96" s="205" t="str">
        <f t="shared" si="554"/>
        <v/>
      </c>
      <c r="BM96" s="213"/>
      <c r="BN96" s="205" t="str">
        <f>IF($BL95="","",IF(AND($BP102&lt;&gt;"",$BP102&gt;$BL95),$BP102,IF(AND($BP103&lt;&gt;"",$BP103&gt;$BL95),$BP103,"")))</f>
        <v/>
      </c>
      <c r="BO96" s="205" t="str">
        <f t="shared" si="556"/>
        <v/>
      </c>
      <c r="BP96" s="205" t="str">
        <f t="shared" si="555"/>
        <v/>
      </c>
      <c r="BQ96" s="203" t="s">
        <v>176</v>
      </c>
      <c r="BR96" s="205">
        <v>2.5</v>
      </c>
      <c r="BS96" s="204">
        <f>SUMIF($BU$90:$BU$149,68.9,$BV$90:$BV$149)</f>
        <v>0</v>
      </c>
      <c r="BT96" s="287" t="str">
        <f t="shared" si="557"/>
        <v/>
      </c>
      <c r="BU96" s="14" t="str">
        <f t="shared" si="558"/>
        <v/>
      </c>
      <c r="BV96" s="495">
        <f t="shared" si="559"/>
        <v>0</v>
      </c>
      <c r="BW96" s="495">
        <f t="shared" si="560"/>
        <v>0</v>
      </c>
      <c r="BX96" s="902">
        <f t="shared" si="561"/>
        <v>1</v>
      </c>
      <c r="GN96" s="137">
        <f t="shared" si="567"/>
        <v>0</v>
      </c>
      <c r="GU96" s="594">
        <v>6</v>
      </c>
      <c r="HA96" s="81" t="str">
        <f t="shared" si="562"/>
        <v/>
      </c>
      <c r="HB96" s="569" t="str">
        <f t="shared" si="563"/>
        <v/>
      </c>
      <c r="HC96" s="15">
        <f t="shared" si="568"/>
        <v>0</v>
      </c>
      <c r="HD96" s="582">
        <f t="shared" si="569"/>
        <v>0</v>
      </c>
      <c r="HE96" s="576">
        <f t="shared" si="564"/>
        <v>0</v>
      </c>
      <c r="HF96" s="566">
        <f t="shared" si="564"/>
        <v>0</v>
      </c>
      <c r="HG96" s="16">
        <f t="shared" si="565"/>
        <v>0</v>
      </c>
      <c r="HH96" s="17" t="str">
        <f t="shared" si="566"/>
        <v/>
      </c>
      <c r="HI96" s="510" t="str">
        <f t="shared" si="686"/>
        <v/>
      </c>
      <c r="HJ96" s="517">
        <f t="shared" ref="HJ96:HJ150" si="803">IF(HI96="",0,LOOKUP(HI96,$GU$91:$GU$150,$HD$91:$HD$150))</f>
        <v>0</v>
      </c>
      <c r="HK96" s="510" t="str">
        <f t="shared" si="687"/>
        <v/>
      </c>
      <c r="HL96" s="522" t="str">
        <f t="shared" si="688"/>
        <v/>
      </c>
      <c r="HM96" s="510" t="str">
        <f t="shared" si="570"/>
        <v/>
      </c>
      <c r="HN96" s="517">
        <f t="shared" si="571"/>
        <v>0</v>
      </c>
      <c r="HO96" s="510" t="str">
        <f t="shared" si="689"/>
        <v/>
      </c>
      <c r="HP96" s="522" t="str">
        <f t="shared" si="690"/>
        <v/>
      </c>
      <c r="HQ96" s="510" t="str">
        <f t="shared" si="572"/>
        <v/>
      </c>
      <c r="HR96" s="517">
        <f t="shared" si="573"/>
        <v>0</v>
      </c>
      <c r="HS96" s="510" t="str">
        <f t="shared" si="691"/>
        <v/>
      </c>
      <c r="HT96" s="522" t="str">
        <f t="shared" si="692"/>
        <v/>
      </c>
      <c r="HU96" s="510" t="str">
        <f t="shared" si="574"/>
        <v/>
      </c>
      <c r="HV96" s="517">
        <f t="shared" si="575"/>
        <v>0</v>
      </c>
      <c r="HW96" s="510" t="str">
        <f t="shared" si="693"/>
        <v/>
      </c>
      <c r="HX96" s="522" t="str">
        <f t="shared" si="694"/>
        <v/>
      </c>
      <c r="HY96" s="510" t="str">
        <f t="shared" si="576"/>
        <v/>
      </c>
      <c r="HZ96" s="517">
        <f t="shared" si="577"/>
        <v>0</v>
      </c>
      <c r="IA96" s="510" t="str">
        <f t="shared" si="695"/>
        <v/>
      </c>
      <c r="IB96" s="522" t="str">
        <f t="shared" si="696"/>
        <v/>
      </c>
      <c r="IC96" s="510" t="str">
        <f t="shared" si="578"/>
        <v/>
      </c>
      <c r="ID96" s="517">
        <f t="shared" si="579"/>
        <v>0</v>
      </c>
      <c r="IE96" s="510" t="str">
        <f t="shared" si="697"/>
        <v/>
      </c>
      <c r="IF96" s="522" t="str">
        <f t="shared" si="698"/>
        <v/>
      </c>
      <c r="IG96" s="510" t="str">
        <f t="shared" si="580"/>
        <v/>
      </c>
      <c r="IH96" s="517">
        <f t="shared" si="581"/>
        <v>0</v>
      </c>
      <c r="II96" s="510" t="str">
        <f t="shared" si="699"/>
        <v/>
      </c>
      <c r="IJ96" s="522" t="str">
        <f t="shared" si="700"/>
        <v/>
      </c>
      <c r="IK96" s="510" t="str">
        <f t="shared" si="582"/>
        <v/>
      </c>
      <c r="IL96" s="517">
        <f t="shared" si="583"/>
        <v>0</v>
      </c>
      <c r="IM96" s="510" t="str">
        <f t="shared" si="701"/>
        <v/>
      </c>
      <c r="IN96" s="522" t="str">
        <f t="shared" si="702"/>
        <v/>
      </c>
      <c r="IO96" s="510" t="str">
        <f t="shared" si="584"/>
        <v/>
      </c>
      <c r="IP96" s="517">
        <f t="shared" si="585"/>
        <v>0</v>
      </c>
      <c r="IQ96" s="510" t="str">
        <f t="shared" si="703"/>
        <v/>
      </c>
      <c r="IR96" s="522" t="str">
        <f t="shared" si="704"/>
        <v/>
      </c>
      <c r="IS96" s="510" t="str">
        <f t="shared" si="586"/>
        <v/>
      </c>
      <c r="IT96" s="517">
        <f t="shared" si="587"/>
        <v>0</v>
      </c>
      <c r="IU96" s="510" t="str">
        <f t="shared" si="705"/>
        <v/>
      </c>
      <c r="IV96" s="522" t="str">
        <f t="shared" si="706"/>
        <v/>
      </c>
      <c r="IW96" s="510" t="str">
        <f t="shared" si="588"/>
        <v/>
      </c>
      <c r="IX96" s="517">
        <f t="shared" si="589"/>
        <v>0</v>
      </c>
      <c r="IY96" s="510" t="str">
        <f t="shared" si="707"/>
        <v/>
      </c>
      <c r="IZ96" s="522" t="str">
        <f t="shared" si="708"/>
        <v/>
      </c>
      <c r="JA96" s="510" t="str">
        <f t="shared" si="590"/>
        <v/>
      </c>
      <c r="JB96" s="517">
        <f t="shared" si="591"/>
        <v>0</v>
      </c>
      <c r="JC96" s="510" t="str">
        <f t="shared" si="709"/>
        <v/>
      </c>
      <c r="JD96" s="522" t="str">
        <f t="shared" si="710"/>
        <v/>
      </c>
      <c r="JE96" s="510" t="str">
        <f t="shared" si="592"/>
        <v/>
      </c>
      <c r="JF96" s="517">
        <f t="shared" si="593"/>
        <v>0</v>
      </c>
      <c r="JG96" s="510" t="str">
        <f t="shared" si="711"/>
        <v/>
      </c>
      <c r="JH96" s="522" t="str">
        <f t="shared" si="712"/>
        <v/>
      </c>
      <c r="JI96" s="510" t="str">
        <f t="shared" si="594"/>
        <v/>
      </c>
      <c r="JJ96" s="517">
        <f t="shared" si="595"/>
        <v>0</v>
      </c>
      <c r="JK96" s="510" t="str">
        <f t="shared" si="713"/>
        <v/>
      </c>
      <c r="JL96" s="522" t="str">
        <f t="shared" si="714"/>
        <v/>
      </c>
      <c r="JM96" s="510" t="str">
        <f t="shared" si="596"/>
        <v/>
      </c>
      <c r="JN96" s="517">
        <f t="shared" si="597"/>
        <v>0</v>
      </c>
      <c r="JO96" s="510" t="str">
        <f t="shared" si="715"/>
        <v/>
      </c>
      <c r="JP96" s="522" t="str">
        <f t="shared" si="716"/>
        <v/>
      </c>
      <c r="JQ96" s="510" t="str">
        <f t="shared" si="598"/>
        <v/>
      </c>
      <c r="JR96" s="517">
        <f t="shared" si="599"/>
        <v>0</v>
      </c>
      <c r="JS96" s="510" t="str">
        <f t="shared" si="717"/>
        <v/>
      </c>
      <c r="JT96" s="522" t="str">
        <f t="shared" si="718"/>
        <v/>
      </c>
      <c r="JU96" s="510" t="str">
        <f t="shared" si="600"/>
        <v/>
      </c>
      <c r="JV96" s="517">
        <f t="shared" si="601"/>
        <v>0</v>
      </c>
      <c r="JW96" s="510" t="str">
        <f t="shared" si="719"/>
        <v/>
      </c>
      <c r="JX96" s="522" t="str">
        <f t="shared" si="720"/>
        <v/>
      </c>
      <c r="JY96" s="510" t="str">
        <f t="shared" si="602"/>
        <v/>
      </c>
      <c r="JZ96" s="517">
        <f t="shared" si="603"/>
        <v>0</v>
      </c>
      <c r="KA96" s="510" t="str">
        <f t="shared" si="721"/>
        <v/>
      </c>
      <c r="KB96" s="522" t="str">
        <f t="shared" si="722"/>
        <v/>
      </c>
      <c r="KC96" s="510" t="str">
        <f t="shared" si="604"/>
        <v/>
      </c>
      <c r="KD96" s="517">
        <f t="shared" si="605"/>
        <v>0</v>
      </c>
      <c r="KE96" s="510" t="str">
        <f t="shared" si="723"/>
        <v/>
      </c>
      <c r="KF96" s="522" t="str">
        <f t="shared" si="724"/>
        <v/>
      </c>
      <c r="KG96" s="510" t="str">
        <f t="shared" si="606"/>
        <v/>
      </c>
      <c r="KH96" s="517">
        <f t="shared" si="607"/>
        <v>0</v>
      </c>
      <c r="KI96" s="510" t="str">
        <f t="shared" si="725"/>
        <v/>
      </c>
      <c r="KJ96" s="522" t="str">
        <f t="shared" si="726"/>
        <v/>
      </c>
      <c r="KK96" s="510" t="str">
        <f t="shared" si="608"/>
        <v/>
      </c>
      <c r="KL96" s="517">
        <f t="shared" si="609"/>
        <v>0</v>
      </c>
      <c r="KM96" s="510" t="str">
        <f t="shared" si="727"/>
        <v/>
      </c>
      <c r="KN96" s="522" t="str">
        <f t="shared" si="728"/>
        <v/>
      </c>
      <c r="KO96" s="510" t="str">
        <f t="shared" si="610"/>
        <v/>
      </c>
      <c r="KP96" s="517">
        <f t="shared" si="611"/>
        <v>0</v>
      </c>
      <c r="KQ96" s="510" t="str">
        <f t="shared" si="729"/>
        <v/>
      </c>
      <c r="KR96" s="522" t="str">
        <f t="shared" si="730"/>
        <v/>
      </c>
      <c r="KS96" s="510" t="str">
        <f t="shared" si="612"/>
        <v/>
      </c>
      <c r="KT96" s="517">
        <f t="shared" si="613"/>
        <v>0</v>
      </c>
      <c r="KU96" s="510" t="str">
        <f t="shared" si="731"/>
        <v/>
      </c>
      <c r="KV96" s="522" t="str">
        <f t="shared" si="732"/>
        <v/>
      </c>
      <c r="KW96" s="510" t="str">
        <f t="shared" si="614"/>
        <v/>
      </c>
      <c r="KX96" s="517">
        <f t="shared" si="615"/>
        <v>0</v>
      </c>
      <c r="KY96" s="510" t="str">
        <f t="shared" si="733"/>
        <v/>
      </c>
      <c r="KZ96" s="522" t="str">
        <f t="shared" si="734"/>
        <v/>
      </c>
      <c r="LA96" s="510" t="str">
        <f t="shared" si="616"/>
        <v/>
      </c>
      <c r="LB96" s="517">
        <f t="shared" si="617"/>
        <v>0</v>
      </c>
      <c r="LC96" s="510" t="str">
        <f t="shared" si="735"/>
        <v/>
      </c>
      <c r="LD96" s="522" t="str">
        <f t="shared" si="736"/>
        <v/>
      </c>
      <c r="LE96" s="510" t="str">
        <f t="shared" si="618"/>
        <v/>
      </c>
      <c r="LF96" s="517">
        <f t="shared" si="619"/>
        <v>0</v>
      </c>
      <c r="LG96" s="510" t="str">
        <f t="shared" si="737"/>
        <v/>
      </c>
      <c r="LH96" s="522" t="str">
        <f t="shared" si="738"/>
        <v/>
      </c>
      <c r="LI96" s="510" t="str">
        <f t="shared" si="620"/>
        <v/>
      </c>
      <c r="LJ96" s="517">
        <f t="shared" si="621"/>
        <v>0</v>
      </c>
      <c r="LK96" s="510" t="str">
        <f t="shared" si="739"/>
        <v/>
      </c>
      <c r="LL96" s="522" t="str">
        <f t="shared" si="740"/>
        <v/>
      </c>
      <c r="LM96" s="510" t="str">
        <f t="shared" si="622"/>
        <v/>
      </c>
      <c r="LN96" s="517">
        <f t="shared" si="623"/>
        <v>0</v>
      </c>
      <c r="LO96" s="510" t="str">
        <f t="shared" si="741"/>
        <v/>
      </c>
      <c r="LP96" s="522" t="str">
        <f t="shared" si="742"/>
        <v/>
      </c>
      <c r="LQ96" s="510" t="str">
        <f t="shared" si="624"/>
        <v/>
      </c>
      <c r="LR96" s="517">
        <f t="shared" si="625"/>
        <v>0</v>
      </c>
      <c r="LS96" s="510" t="str">
        <f t="shared" si="743"/>
        <v/>
      </c>
      <c r="LT96" s="522" t="str">
        <f t="shared" si="744"/>
        <v/>
      </c>
      <c r="LU96" s="510" t="str">
        <f t="shared" si="626"/>
        <v/>
      </c>
      <c r="LV96" s="517">
        <f t="shared" si="627"/>
        <v>0</v>
      </c>
      <c r="LW96" s="510" t="str">
        <f t="shared" si="745"/>
        <v/>
      </c>
      <c r="LX96" s="522" t="str">
        <f t="shared" si="746"/>
        <v/>
      </c>
      <c r="LY96" s="510" t="str">
        <f t="shared" si="628"/>
        <v/>
      </c>
      <c r="LZ96" s="517">
        <f t="shared" si="629"/>
        <v>0</v>
      </c>
      <c r="MA96" s="510" t="str">
        <f t="shared" si="747"/>
        <v/>
      </c>
      <c r="MB96" s="522" t="str">
        <f t="shared" si="748"/>
        <v/>
      </c>
      <c r="MC96" s="510" t="str">
        <f t="shared" si="630"/>
        <v/>
      </c>
      <c r="MD96" s="517">
        <f t="shared" si="631"/>
        <v>0</v>
      </c>
      <c r="ME96" s="510" t="str">
        <f t="shared" si="749"/>
        <v/>
      </c>
      <c r="MF96" s="522" t="str">
        <f t="shared" si="750"/>
        <v/>
      </c>
      <c r="MG96" s="510" t="str">
        <f t="shared" si="632"/>
        <v/>
      </c>
      <c r="MH96" s="517">
        <f t="shared" si="633"/>
        <v>0</v>
      </c>
      <c r="MI96" s="510" t="str">
        <f t="shared" si="751"/>
        <v/>
      </c>
      <c r="MJ96" s="522" t="str">
        <f t="shared" si="752"/>
        <v/>
      </c>
      <c r="MK96" s="510" t="str">
        <f t="shared" si="634"/>
        <v/>
      </c>
      <c r="ML96" s="517">
        <f t="shared" si="635"/>
        <v>0</v>
      </c>
      <c r="MM96" s="510" t="str">
        <f t="shared" si="753"/>
        <v/>
      </c>
      <c r="MN96" s="522" t="str">
        <f t="shared" si="754"/>
        <v/>
      </c>
      <c r="MO96" s="510" t="str">
        <f t="shared" si="636"/>
        <v/>
      </c>
      <c r="MP96" s="517">
        <f t="shared" si="637"/>
        <v>0</v>
      </c>
      <c r="MQ96" s="510" t="str">
        <f t="shared" si="755"/>
        <v/>
      </c>
      <c r="MR96" s="522" t="str">
        <f t="shared" si="756"/>
        <v/>
      </c>
      <c r="MS96" s="510" t="str">
        <f t="shared" si="638"/>
        <v/>
      </c>
      <c r="MT96" s="517">
        <f t="shared" si="639"/>
        <v>0</v>
      </c>
      <c r="MU96" s="510" t="str">
        <f t="shared" si="757"/>
        <v/>
      </c>
      <c r="MV96" s="522" t="str">
        <f t="shared" si="758"/>
        <v/>
      </c>
      <c r="MW96" s="510" t="str">
        <f t="shared" si="640"/>
        <v/>
      </c>
      <c r="MX96" s="517">
        <f t="shared" si="641"/>
        <v>0</v>
      </c>
      <c r="MY96" s="510" t="str">
        <f t="shared" si="759"/>
        <v/>
      </c>
      <c r="MZ96" s="522" t="str">
        <f t="shared" si="760"/>
        <v/>
      </c>
      <c r="NA96" s="510" t="str">
        <f t="shared" si="642"/>
        <v/>
      </c>
      <c r="NB96" s="517">
        <f t="shared" si="643"/>
        <v>0</v>
      </c>
      <c r="NC96" s="510" t="str">
        <f t="shared" si="761"/>
        <v/>
      </c>
      <c r="ND96" s="522" t="str">
        <f t="shared" si="762"/>
        <v/>
      </c>
      <c r="NE96" s="510" t="str">
        <f t="shared" si="644"/>
        <v/>
      </c>
      <c r="NF96" s="517">
        <f t="shared" si="645"/>
        <v>0</v>
      </c>
      <c r="NG96" s="510" t="str">
        <f t="shared" si="763"/>
        <v/>
      </c>
      <c r="NH96" s="522" t="str">
        <f t="shared" si="764"/>
        <v/>
      </c>
      <c r="NI96" s="510" t="str">
        <f t="shared" si="646"/>
        <v/>
      </c>
      <c r="NJ96" s="517">
        <f t="shared" si="647"/>
        <v>0</v>
      </c>
      <c r="NK96" s="510" t="str">
        <f t="shared" si="765"/>
        <v/>
      </c>
      <c r="NL96" s="522" t="str">
        <f t="shared" si="766"/>
        <v/>
      </c>
      <c r="NM96" s="510" t="str">
        <f t="shared" si="648"/>
        <v/>
      </c>
      <c r="NN96" s="517">
        <f t="shared" si="649"/>
        <v>0</v>
      </c>
      <c r="NO96" s="510" t="str">
        <f t="shared" si="767"/>
        <v/>
      </c>
      <c r="NP96" s="522" t="str">
        <f t="shared" si="768"/>
        <v/>
      </c>
      <c r="NQ96" s="510" t="str">
        <f t="shared" si="650"/>
        <v/>
      </c>
      <c r="NR96" s="517">
        <f t="shared" si="651"/>
        <v>0</v>
      </c>
      <c r="NS96" s="510" t="str">
        <f t="shared" si="769"/>
        <v/>
      </c>
      <c r="NT96" s="522" t="str">
        <f t="shared" si="770"/>
        <v/>
      </c>
      <c r="NU96" s="510" t="str">
        <f t="shared" si="652"/>
        <v/>
      </c>
      <c r="NV96" s="517">
        <f t="shared" si="653"/>
        <v>0</v>
      </c>
      <c r="NW96" s="510" t="str">
        <f t="shared" si="771"/>
        <v/>
      </c>
      <c r="NX96" s="522" t="str">
        <f t="shared" si="772"/>
        <v/>
      </c>
      <c r="NY96" s="510" t="str">
        <f t="shared" si="654"/>
        <v/>
      </c>
      <c r="NZ96" s="517">
        <f t="shared" si="655"/>
        <v>0</v>
      </c>
      <c r="OA96" s="510" t="str">
        <f t="shared" si="773"/>
        <v/>
      </c>
      <c r="OB96" s="522" t="str">
        <f t="shared" si="774"/>
        <v/>
      </c>
      <c r="OC96" s="510" t="str">
        <f t="shared" si="656"/>
        <v/>
      </c>
      <c r="OD96" s="517">
        <f t="shared" si="657"/>
        <v>0</v>
      </c>
      <c r="OE96" s="510" t="str">
        <f t="shared" si="775"/>
        <v/>
      </c>
      <c r="OF96" s="522" t="str">
        <f t="shared" si="776"/>
        <v/>
      </c>
      <c r="OG96" s="510" t="str">
        <f t="shared" si="658"/>
        <v/>
      </c>
      <c r="OH96" s="517">
        <f t="shared" si="659"/>
        <v>0</v>
      </c>
      <c r="OI96" s="510" t="str">
        <f t="shared" si="777"/>
        <v/>
      </c>
      <c r="OJ96" s="522" t="str">
        <f t="shared" si="778"/>
        <v/>
      </c>
      <c r="OK96" s="510" t="str">
        <f t="shared" si="660"/>
        <v/>
      </c>
      <c r="OL96" s="517">
        <f t="shared" si="661"/>
        <v>0</v>
      </c>
      <c r="OM96" s="510" t="str">
        <f t="shared" si="779"/>
        <v/>
      </c>
      <c r="ON96" s="522" t="str">
        <f t="shared" si="780"/>
        <v/>
      </c>
      <c r="OO96" s="510" t="str">
        <f t="shared" si="662"/>
        <v/>
      </c>
      <c r="OP96" s="517">
        <f t="shared" si="663"/>
        <v>0</v>
      </c>
      <c r="OQ96" s="510" t="str">
        <f t="shared" si="781"/>
        <v/>
      </c>
      <c r="OR96" s="522" t="str">
        <f t="shared" si="782"/>
        <v/>
      </c>
      <c r="OS96" s="510" t="str">
        <f t="shared" si="664"/>
        <v/>
      </c>
      <c r="OT96" s="517">
        <f t="shared" si="665"/>
        <v>0</v>
      </c>
      <c r="OU96" s="510" t="str">
        <f t="shared" si="783"/>
        <v/>
      </c>
      <c r="OV96" s="522" t="str">
        <f t="shared" si="784"/>
        <v/>
      </c>
      <c r="OW96" s="510" t="str">
        <f t="shared" si="666"/>
        <v/>
      </c>
      <c r="OX96" s="517">
        <f t="shared" si="667"/>
        <v>0</v>
      </c>
      <c r="OY96" s="510" t="str">
        <f t="shared" si="785"/>
        <v/>
      </c>
      <c r="OZ96" s="522" t="str">
        <f t="shared" si="786"/>
        <v/>
      </c>
      <c r="PA96" s="510" t="str">
        <f t="shared" si="668"/>
        <v/>
      </c>
      <c r="PB96" s="517">
        <f t="shared" si="669"/>
        <v>0</v>
      </c>
      <c r="PC96" s="510" t="str">
        <f t="shared" si="787"/>
        <v/>
      </c>
      <c r="PD96" s="522" t="str">
        <f t="shared" si="788"/>
        <v/>
      </c>
      <c r="PE96" s="510" t="str">
        <f t="shared" si="670"/>
        <v/>
      </c>
      <c r="PF96" s="517">
        <f t="shared" si="671"/>
        <v>0</v>
      </c>
      <c r="PG96" s="510" t="str">
        <f t="shared" si="789"/>
        <v/>
      </c>
      <c r="PH96" s="522" t="str">
        <f t="shared" si="790"/>
        <v/>
      </c>
      <c r="PI96" s="510" t="str">
        <f t="shared" si="672"/>
        <v/>
      </c>
      <c r="PJ96" s="517">
        <f t="shared" si="673"/>
        <v>0</v>
      </c>
      <c r="PK96" s="510" t="str">
        <f t="shared" si="791"/>
        <v/>
      </c>
      <c r="PL96" s="522" t="str">
        <f t="shared" si="792"/>
        <v/>
      </c>
      <c r="PM96" s="510" t="str">
        <f t="shared" si="674"/>
        <v/>
      </c>
      <c r="PN96" s="517">
        <f t="shared" si="675"/>
        <v>0</v>
      </c>
      <c r="PO96" s="510" t="str">
        <f t="shared" si="793"/>
        <v/>
      </c>
      <c r="PP96" s="522" t="str">
        <f t="shared" si="794"/>
        <v/>
      </c>
      <c r="PQ96" s="510" t="str">
        <f t="shared" si="676"/>
        <v/>
      </c>
      <c r="PR96" s="517">
        <f t="shared" si="677"/>
        <v>0</v>
      </c>
      <c r="PS96" s="510" t="str">
        <f t="shared" si="795"/>
        <v/>
      </c>
      <c r="PT96" s="522" t="str">
        <f t="shared" si="796"/>
        <v/>
      </c>
      <c r="PU96" s="510" t="str">
        <f t="shared" si="678"/>
        <v/>
      </c>
      <c r="PV96" s="517">
        <f t="shared" si="679"/>
        <v>0</v>
      </c>
      <c r="PW96" s="510" t="str">
        <f t="shared" si="797"/>
        <v/>
      </c>
      <c r="PX96" s="522" t="str">
        <f t="shared" si="798"/>
        <v/>
      </c>
      <c r="PY96" s="510" t="str">
        <f t="shared" si="680"/>
        <v/>
      </c>
      <c r="PZ96" s="517">
        <f t="shared" si="681"/>
        <v>0</v>
      </c>
      <c r="QA96" s="510" t="str">
        <f t="shared" si="799"/>
        <v/>
      </c>
      <c r="QB96" s="522" t="str">
        <f t="shared" si="800"/>
        <v/>
      </c>
      <c r="QC96" s="510" t="str">
        <f t="shared" si="682"/>
        <v/>
      </c>
      <c r="QD96" s="517">
        <f t="shared" si="683"/>
        <v>0</v>
      </c>
      <c r="QE96" s="510" t="str">
        <f t="shared" si="801"/>
        <v/>
      </c>
      <c r="QF96" s="522" t="str">
        <f t="shared" si="802"/>
        <v/>
      </c>
      <c r="QG96" s="510" t="str">
        <f t="shared" si="684"/>
        <v/>
      </c>
      <c r="QH96" s="517">
        <f t="shared" si="685"/>
        <v>0</v>
      </c>
    </row>
    <row r="97" spans="1:450" s="3" customFormat="1" ht="18" customHeight="1" thickTop="1" thickBot="1" x14ac:dyDescent="0.35">
      <c r="A97" s="344" t="str">
        <f t="shared" si="538"/>
        <v/>
      </c>
      <c r="B97" s="237" t="str">
        <f t="shared" si="539"/>
        <v/>
      </c>
      <c r="C97" s="307">
        <f t="shared" si="527"/>
        <v>0</v>
      </c>
      <c r="D97" s="307">
        <f t="shared" si="528"/>
        <v>0</v>
      </c>
      <c r="E97" s="287" t="str">
        <f>IF(B97="","",SUM(B$27:B$46)+SUM(B$67:B97))</f>
        <v/>
      </c>
      <c r="F97" s="498"/>
      <c r="G97" s="498"/>
      <c r="H97" s="499"/>
      <c r="I97" s="500"/>
      <c r="J97" s="501"/>
      <c r="K97" s="680"/>
      <c r="L97" s="1052" t="str">
        <f>IF('Quadro 2'!G63="","",'Quadro 2'!G63)</f>
        <v/>
      </c>
      <c r="M97" s="1053" t="str">
        <f t="shared" si="540"/>
        <v/>
      </c>
      <c r="N97" s="1054" t="str">
        <f t="shared" si="529"/>
        <v/>
      </c>
      <c r="O97" s="1055"/>
      <c r="P97" s="1056" t="str">
        <f t="shared" si="541"/>
        <v/>
      </c>
      <c r="Q97" s="1057" t="str">
        <f t="shared" si="542"/>
        <v/>
      </c>
      <c r="R97" s="1058" t="str">
        <f t="shared" si="543"/>
        <v/>
      </c>
      <c r="S97" s="505" t="str">
        <f t="shared" si="544"/>
        <v/>
      </c>
      <c r="T97" s="75" t="str">
        <f t="shared" si="530"/>
        <v/>
      </c>
      <c r="U97" s="943"/>
      <c r="V97" s="217" t="str">
        <f t="shared" si="550"/>
        <v/>
      </c>
      <c r="W97" s="217" t="str">
        <f t="shared" si="545"/>
        <v/>
      </c>
      <c r="X97" s="217" t="str">
        <f t="shared" si="546"/>
        <v/>
      </c>
      <c r="Y97" s="506" t="str">
        <f>IF(OR(N97="",N97=0),"",IF(MAX(V97,W97,X97)&gt;'Quadro 1'!$G$23,'Quadro 1'!$G$23,IF(V97&lt;'Quadro 1'!$G$12,'Quadro 1'!$G$12,MIN(Z97,AA97))))</f>
        <v/>
      </c>
      <c r="Z97" s="507">
        <f>IF(MAX(V97,W97,X97)&lt;='Quadro 1'!$G$12,'Quadro 1'!$G$12,IF(MAX(V97,W97,X97)&lt;='Quadro 1'!$G$13,'Quadro 1'!$G$13,IF(MAX(V97,W97,X97)&lt;='Quadro 1'!$G$14,'Quadro 1'!$G$14,IF(MAX(V97,W97,X97)&lt;='Quadro 1'!$G$15,'Quadro 1'!$G$15,IF(MAX(V97,W97,X97)&lt;='Quadro 1'!$G$16,'Quadro 1'!$G$16,IF(MAX(V97,W97,X97)&lt;='Quadro 1'!$G$17,'Quadro 1'!$G$17,""))))))</f>
        <v>27.3</v>
      </c>
      <c r="AA97" s="508">
        <f>IF(MAX(V97,W97,X97)&lt;='Quadro 1'!$G$18,'Quadro 1'!$G$18,IF(MAX(V97,W97,X97)&lt;='Quadro 1'!$G$19,'Quadro 1'!$G$19,IF(MAX(V97,W97,X97)&lt;='Quadro 1'!$G$20,'Quadro 1'!$G$20,IF(MAX(V97,W97,X97)&lt;='Quadro 1'!$G$21,'Quadro 1'!$G$21,IF(MAX(V97,W97,X97)&lt;='Quadro 1'!$G$22,'Quadro 1'!$G$22,IF(MAX(V97,W97,X97)&lt;='Quadro 1'!$G$23,'Quadro 1'!$G$23,'Quadro 1'!$G$23))))))</f>
        <v>105.3</v>
      </c>
      <c r="AB97" s="509" t="str">
        <f>IF(Y97="","",LOOKUP(Y97,'Quadro 1'!$G$9:$G$23,'Quadro 1'!$H$9:$H$23))</f>
        <v/>
      </c>
      <c r="AC97" s="1170" t="str">
        <f>IF(Y97="","",LOOKUP(Y97,'Quadro 1'!$G$9:$G$23,'Quadro 1'!$D$9:$D$23))</f>
        <v/>
      </c>
      <c r="AD97" s="1171" t="str">
        <f>IF(Y97="","",LOOKUP(Y97,'Quadro 1'!$G$9:$G$23,'Quadro 1'!$E$9:$E$23))</f>
        <v/>
      </c>
      <c r="AE97" s="1059" t="str">
        <f t="shared" si="531"/>
        <v/>
      </c>
      <c r="AF97" s="1061" t="str">
        <f t="shared" si="532"/>
        <v/>
      </c>
      <c r="AG97" s="1062" t="str">
        <f t="shared" si="533"/>
        <v/>
      </c>
      <c r="AH97" s="1063" t="str">
        <f t="shared" si="547"/>
        <v/>
      </c>
      <c r="AI97" s="1063" t="str">
        <f t="shared" si="551"/>
        <v/>
      </c>
      <c r="AJ97" s="1055" t="str">
        <f t="shared" si="534"/>
        <v/>
      </c>
      <c r="AK97" s="1064" t="str">
        <f t="shared" si="548"/>
        <v/>
      </c>
      <c r="AL97" s="1190" t="str">
        <f t="shared" si="549"/>
        <v/>
      </c>
      <c r="AM97" s="1191"/>
      <c r="AN97" s="1065" t="str">
        <f t="shared" si="535"/>
        <v/>
      </c>
      <c r="AO97" s="1192" t="str">
        <f t="shared" si="536"/>
        <v/>
      </c>
      <c r="AP97" s="1192"/>
      <c r="AQ97" s="1193"/>
      <c r="AR97" s="901"/>
      <c r="AS97" s="2"/>
      <c r="BC97" s="1060" t="str">
        <f t="shared" si="537"/>
        <v/>
      </c>
      <c r="BJ97" s="204" t="str">
        <f t="shared" si="552"/>
        <v/>
      </c>
      <c r="BK97" s="204" t="str">
        <f t="shared" si="553"/>
        <v/>
      </c>
      <c r="BL97" s="205" t="str">
        <f t="shared" si="554"/>
        <v/>
      </c>
      <c r="BM97" s="213"/>
      <c r="BN97" s="205" t="str">
        <f>IF($BL96="","",IF(AND($BP103&lt;&gt;"",$BP103&gt;$BL96),$BP103,""))</f>
        <v/>
      </c>
      <c r="BO97" s="205" t="str">
        <f t="shared" si="556"/>
        <v/>
      </c>
      <c r="BP97" s="205" t="str">
        <f t="shared" si="555"/>
        <v/>
      </c>
      <c r="BQ97" s="203" t="s">
        <v>177</v>
      </c>
      <c r="BR97" s="205">
        <v>3</v>
      </c>
      <c r="BS97" s="204">
        <f>SUMIF($BU$90:$BU$149,80.9,$BV$90:$BV$149)</f>
        <v>0</v>
      </c>
      <c r="BT97" s="287" t="str">
        <f t="shared" si="557"/>
        <v/>
      </c>
      <c r="BU97" s="14" t="str">
        <f t="shared" si="558"/>
        <v/>
      </c>
      <c r="BV97" s="495">
        <f t="shared" si="559"/>
        <v>0</v>
      </c>
      <c r="BW97" s="495">
        <f t="shared" si="560"/>
        <v>0</v>
      </c>
      <c r="BX97" s="902">
        <f t="shared" si="561"/>
        <v>1</v>
      </c>
      <c r="GN97" s="137">
        <f t="shared" si="567"/>
        <v>0</v>
      </c>
      <c r="GU97" s="594">
        <v>7</v>
      </c>
      <c r="HA97" s="81" t="str">
        <f t="shared" si="562"/>
        <v/>
      </c>
      <c r="HB97" s="569" t="str">
        <f t="shared" si="563"/>
        <v/>
      </c>
      <c r="HC97" s="15">
        <f t="shared" si="568"/>
        <v>0</v>
      </c>
      <c r="HD97" s="582">
        <f t="shared" si="569"/>
        <v>0</v>
      </c>
      <c r="HE97" s="576">
        <f t="shared" si="564"/>
        <v>0</v>
      </c>
      <c r="HF97" s="566">
        <f t="shared" si="564"/>
        <v>0</v>
      </c>
      <c r="HG97" s="16">
        <f t="shared" si="565"/>
        <v>0</v>
      </c>
      <c r="HH97" s="17" t="str">
        <f t="shared" si="566"/>
        <v/>
      </c>
      <c r="HI97" s="510" t="str">
        <f t="shared" si="686"/>
        <v/>
      </c>
      <c r="HJ97" s="517">
        <f t="shared" si="803"/>
        <v>0</v>
      </c>
      <c r="HK97" s="510" t="str">
        <f t="shared" si="687"/>
        <v/>
      </c>
      <c r="HL97" s="522" t="str">
        <f t="shared" si="688"/>
        <v/>
      </c>
      <c r="HM97" s="510" t="str">
        <f t="shared" si="570"/>
        <v/>
      </c>
      <c r="HN97" s="517">
        <f t="shared" si="571"/>
        <v>0</v>
      </c>
      <c r="HO97" s="510" t="str">
        <f t="shared" si="689"/>
        <v/>
      </c>
      <c r="HP97" s="522" t="str">
        <f t="shared" si="690"/>
        <v/>
      </c>
      <c r="HQ97" s="510" t="str">
        <f t="shared" si="572"/>
        <v/>
      </c>
      <c r="HR97" s="517">
        <f t="shared" si="573"/>
        <v>0</v>
      </c>
      <c r="HS97" s="510" t="str">
        <f t="shared" si="691"/>
        <v/>
      </c>
      <c r="HT97" s="522" t="str">
        <f t="shared" si="692"/>
        <v/>
      </c>
      <c r="HU97" s="510" t="str">
        <f t="shared" si="574"/>
        <v/>
      </c>
      <c r="HV97" s="517">
        <f t="shared" si="575"/>
        <v>0</v>
      </c>
      <c r="HW97" s="510" t="str">
        <f t="shared" si="693"/>
        <v/>
      </c>
      <c r="HX97" s="522" t="str">
        <f t="shared" si="694"/>
        <v/>
      </c>
      <c r="HY97" s="510" t="str">
        <f t="shared" si="576"/>
        <v/>
      </c>
      <c r="HZ97" s="517">
        <f t="shared" si="577"/>
        <v>0</v>
      </c>
      <c r="IA97" s="510" t="str">
        <f t="shared" si="695"/>
        <v/>
      </c>
      <c r="IB97" s="522" t="str">
        <f t="shared" si="696"/>
        <v/>
      </c>
      <c r="IC97" s="510" t="str">
        <f t="shared" si="578"/>
        <v/>
      </c>
      <c r="ID97" s="517">
        <f t="shared" si="579"/>
        <v>0</v>
      </c>
      <c r="IE97" s="510" t="str">
        <f t="shared" si="697"/>
        <v/>
      </c>
      <c r="IF97" s="522" t="str">
        <f t="shared" si="698"/>
        <v/>
      </c>
      <c r="IG97" s="510" t="str">
        <f t="shared" si="580"/>
        <v/>
      </c>
      <c r="IH97" s="517">
        <f t="shared" si="581"/>
        <v>0</v>
      </c>
      <c r="II97" s="510" t="str">
        <f t="shared" si="699"/>
        <v/>
      </c>
      <c r="IJ97" s="522" t="str">
        <f t="shared" si="700"/>
        <v/>
      </c>
      <c r="IK97" s="510" t="str">
        <f t="shared" si="582"/>
        <v/>
      </c>
      <c r="IL97" s="517">
        <f t="shared" si="583"/>
        <v>0</v>
      </c>
      <c r="IM97" s="510" t="str">
        <f t="shared" si="701"/>
        <v/>
      </c>
      <c r="IN97" s="522" t="str">
        <f t="shared" si="702"/>
        <v/>
      </c>
      <c r="IO97" s="510" t="str">
        <f t="shared" si="584"/>
        <v/>
      </c>
      <c r="IP97" s="517">
        <f t="shared" si="585"/>
        <v>0</v>
      </c>
      <c r="IQ97" s="510" t="str">
        <f t="shared" si="703"/>
        <v/>
      </c>
      <c r="IR97" s="522" t="str">
        <f t="shared" si="704"/>
        <v/>
      </c>
      <c r="IS97" s="510" t="str">
        <f t="shared" si="586"/>
        <v/>
      </c>
      <c r="IT97" s="517">
        <f t="shared" si="587"/>
        <v>0</v>
      </c>
      <c r="IU97" s="510" t="str">
        <f t="shared" si="705"/>
        <v/>
      </c>
      <c r="IV97" s="522" t="str">
        <f t="shared" si="706"/>
        <v/>
      </c>
      <c r="IW97" s="510" t="str">
        <f t="shared" si="588"/>
        <v/>
      </c>
      <c r="IX97" s="517">
        <f t="shared" si="589"/>
        <v>0</v>
      </c>
      <c r="IY97" s="510" t="str">
        <f t="shared" si="707"/>
        <v/>
      </c>
      <c r="IZ97" s="522" t="str">
        <f t="shared" si="708"/>
        <v/>
      </c>
      <c r="JA97" s="510" t="str">
        <f t="shared" si="590"/>
        <v/>
      </c>
      <c r="JB97" s="517">
        <f t="shared" si="591"/>
        <v>0</v>
      </c>
      <c r="JC97" s="510" t="str">
        <f t="shared" si="709"/>
        <v/>
      </c>
      <c r="JD97" s="522" t="str">
        <f t="shared" si="710"/>
        <v/>
      </c>
      <c r="JE97" s="510" t="str">
        <f t="shared" si="592"/>
        <v/>
      </c>
      <c r="JF97" s="517">
        <f t="shared" si="593"/>
        <v>0</v>
      </c>
      <c r="JG97" s="510" t="str">
        <f t="shared" si="711"/>
        <v/>
      </c>
      <c r="JH97" s="522" t="str">
        <f t="shared" si="712"/>
        <v/>
      </c>
      <c r="JI97" s="510" t="str">
        <f t="shared" si="594"/>
        <v/>
      </c>
      <c r="JJ97" s="517">
        <f t="shared" si="595"/>
        <v>0</v>
      </c>
      <c r="JK97" s="510" t="str">
        <f t="shared" si="713"/>
        <v/>
      </c>
      <c r="JL97" s="522" t="str">
        <f t="shared" si="714"/>
        <v/>
      </c>
      <c r="JM97" s="510" t="str">
        <f t="shared" si="596"/>
        <v/>
      </c>
      <c r="JN97" s="517">
        <f t="shared" si="597"/>
        <v>0</v>
      </c>
      <c r="JO97" s="510" t="str">
        <f t="shared" si="715"/>
        <v/>
      </c>
      <c r="JP97" s="522" t="str">
        <f t="shared" si="716"/>
        <v/>
      </c>
      <c r="JQ97" s="510" t="str">
        <f t="shared" si="598"/>
        <v/>
      </c>
      <c r="JR97" s="517">
        <f t="shared" si="599"/>
        <v>0</v>
      </c>
      <c r="JS97" s="510" t="str">
        <f t="shared" si="717"/>
        <v/>
      </c>
      <c r="JT97" s="522" t="str">
        <f t="shared" si="718"/>
        <v/>
      </c>
      <c r="JU97" s="510" t="str">
        <f t="shared" si="600"/>
        <v/>
      </c>
      <c r="JV97" s="517">
        <f t="shared" si="601"/>
        <v>0</v>
      </c>
      <c r="JW97" s="510" t="str">
        <f t="shared" si="719"/>
        <v/>
      </c>
      <c r="JX97" s="522" t="str">
        <f t="shared" si="720"/>
        <v/>
      </c>
      <c r="JY97" s="510" t="str">
        <f t="shared" si="602"/>
        <v/>
      </c>
      <c r="JZ97" s="517">
        <f t="shared" si="603"/>
        <v>0</v>
      </c>
      <c r="KA97" s="510" t="str">
        <f t="shared" si="721"/>
        <v/>
      </c>
      <c r="KB97" s="522" t="str">
        <f t="shared" si="722"/>
        <v/>
      </c>
      <c r="KC97" s="510" t="str">
        <f t="shared" si="604"/>
        <v/>
      </c>
      <c r="KD97" s="517">
        <f t="shared" si="605"/>
        <v>0</v>
      </c>
      <c r="KE97" s="510" t="str">
        <f t="shared" si="723"/>
        <v/>
      </c>
      <c r="KF97" s="522" t="str">
        <f t="shared" si="724"/>
        <v/>
      </c>
      <c r="KG97" s="510" t="str">
        <f t="shared" si="606"/>
        <v/>
      </c>
      <c r="KH97" s="517">
        <f t="shared" si="607"/>
        <v>0</v>
      </c>
      <c r="KI97" s="510" t="str">
        <f t="shared" si="725"/>
        <v/>
      </c>
      <c r="KJ97" s="522" t="str">
        <f t="shared" si="726"/>
        <v/>
      </c>
      <c r="KK97" s="510" t="str">
        <f t="shared" si="608"/>
        <v/>
      </c>
      <c r="KL97" s="517">
        <f t="shared" si="609"/>
        <v>0</v>
      </c>
      <c r="KM97" s="510" t="str">
        <f t="shared" si="727"/>
        <v/>
      </c>
      <c r="KN97" s="522" t="str">
        <f t="shared" si="728"/>
        <v/>
      </c>
      <c r="KO97" s="510" t="str">
        <f t="shared" si="610"/>
        <v/>
      </c>
      <c r="KP97" s="517">
        <f t="shared" si="611"/>
        <v>0</v>
      </c>
      <c r="KQ97" s="510" t="str">
        <f t="shared" si="729"/>
        <v/>
      </c>
      <c r="KR97" s="522" t="str">
        <f t="shared" si="730"/>
        <v/>
      </c>
      <c r="KS97" s="510" t="str">
        <f t="shared" si="612"/>
        <v/>
      </c>
      <c r="KT97" s="517">
        <f t="shared" si="613"/>
        <v>0</v>
      </c>
      <c r="KU97" s="510" t="str">
        <f t="shared" si="731"/>
        <v/>
      </c>
      <c r="KV97" s="522" t="str">
        <f t="shared" si="732"/>
        <v/>
      </c>
      <c r="KW97" s="510" t="str">
        <f t="shared" si="614"/>
        <v/>
      </c>
      <c r="KX97" s="517">
        <f t="shared" si="615"/>
        <v>0</v>
      </c>
      <c r="KY97" s="510" t="str">
        <f t="shared" si="733"/>
        <v/>
      </c>
      <c r="KZ97" s="522" t="str">
        <f t="shared" si="734"/>
        <v/>
      </c>
      <c r="LA97" s="510" t="str">
        <f t="shared" si="616"/>
        <v/>
      </c>
      <c r="LB97" s="517">
        <f t="shared" si="617"/>
        <v>0</v>
      </c>
      <c r="LC97" s="510" t="str">
        <f t="shared" si="735"/>
        <v/>
      </c>
      <c r="LD97" s="522" t="str">
        <f t="shared" si="736"/>
        <v/>
      </c>
      <c r="LE97" s="510" t="str">
        <f t="shared" si="618"/>
        <v/>
      </c>
      <c r="LF97" s="517">
        <f t="shared" si="619"/>
        <v>0</v>
      </c>
      <c r="LG97" s="510" t="str">
        <f t="shared" si="737"/>
        <v/>
      </c>
      <c r="LH97" s="522" t="str">
        <f t="shared" si="738"/>
        <v/>
      </c>
      <c r="LI97" s="510" t="str">
        <f t="shared" si="620"/>
        <v/>
      </c>
      <c r="LJ97" s="517">
        <f t="shared" si="621"/>
        <v>0</v>
      </c>
      <c r="LK97" s="510" t="str">
        <f t="shared" si="739"/>
        <v/>
      </c>
      <c r="LL97" s="522" t="str">
        <f t="shared" si="740"/>
        <v/>
      </c>
      <c r="LM97" s="510" t="str">
        <f t="shared" si="622"/>
        <v/>
      </c>
      <c r="LN97" s="517">
        <f t="shared" si="623"/>
        <v>0</v>
      </c>
      <c r="LO97" s="510" t="str">
        <f t="shared" si="741"/>
        <v/>
      </c>
      <c r="LP97" s="522" t="str">
        <f t="shared" si="742"/>
        <v/>
      </c>
      <c r="LQ97" s="510" t="str">
        <f t="shared" si="624"/>
        <v/>
      </c>
      <c r="LR97" s="517">
        <f t="shared" si="625"/>
        <v>0</v>
      </c>
      <c r="LS97" s="510" t="str">
        <f t="shared" si="743"/>
        <v/>
      </c>
      <c r="LT97" s="522" t="str">
        <f t="shared" si="744"/>
        <v/>
      </c>
      <c r="LU97" s="510" t="str">
        <f t="shared" si="626"/>
        <v/>
      </c>
      <c r="LV97" s="517">
        <f t="shared" si="627"/>
        <v>0</v>
      </c>
      <c r="LW97" s="510" t="str">
        <f t="shared" si="745"/>
        <v/>
      </c>
      <c r="LX97" s="522" t="str">
        <f t="shared" si="746"/>
        <v/>
      </c>
      <c r="LY97" s="510" t="str">
        <f t="shared" si="628"/>
        <v/>
      </c>
      <c r="LZ97" s="517">
        <f t="shared" si="629"/>
        <v>0</v>
      </c>
      <c r="MA97" s="510" t="str">
        <f t="shared" si="747"/>
        <v/>
      </c>
      <c r="MB97" s="522" t="str">
        <f t="shared" si="748"/>
        <v/>
      </c>
      <c r="MC97" s="510" t="str">
        <f t="shared" si="630"/>
        <v/>
      </c>
      <c r="MD97" s="517">
        <f t="shared" si="631"/>
        <v>0</v>
      </c>
      <c r="ME97" s="510" t="str">
        <f t="shared" si="749"/>
        <v/>
      </c>
      <c r="MF97" s="522" t="str">
        <f t="shared" si="750"/>
        <v/>
      </c>
      <c r="MG97" s="510" t="str">
        <f t="shared" si="632"/>
        <v/>
      </c>
      <c r="MH97" s="517">
        <f t="shared" si="633"/>
        <v>0</v>
      </c>
      <c r="MI97" s="510" t="str">
        <f t="shared" si="751"/>
        <v/>
      </c>
      <c r="MJ97" s="522" t="str">
        <f t="shared" si="752"/>
        <v/>
      </c>
      <c r="MK97" s="510" t="str">
        <f t="shared" si="634"/>
        <v/>
      </c>
      <c r="ML97" s="517">
        <f t="shared" si="635"/>
        <v>0</v>
      </c>
      <c r="MM97" s="510" t="str">
        <f t="shared" si="753"/>
        <v/>
      </c>
      <c r="MN97" s="522" t="str">
        <f t="shared" si="754"/>
        <v/>
      </c>
      <c r="MO97" s="510" t="str">
        <f t="shared" si="636"/>
        <v/>
      </c>
      <c r="MP97" s="517">
        <f t="shared" si="637"/>
        <v>0</v>
      </c>
      <c r="MQ97" s="510" t="str">
        <f t="shared" si="755"/>
        <v/>
      </c>
      <c r="MR97" s="522" t="str">
        <f t="shared" si="756"/>
        <v/>
      </c>
      <c r="MS97" s="510" t="str">
        <f t="shared" si="638"/>
        <v/>
      </c>
      <c r="MT97" s="517">
        <f t="shared" si="639"/>
        <v>0</v>
      </c>
      <c r="MU97" s="510" t="str">
        <f t="shared" si="757"/>
        <v/>
      </c>
      <c r="MV97" s="522" t="str">
        <f t="shared" si="758"/>
        <v/>
      </c>
      <c r="MW97" s="510" t="str">
        <f t="shared" si="640"/>
        <v/>
      </c>
      <c r="MX97" s="517">
        <f t="shared" si="641"/>
        <v>0</v>
      </c>
      <c r="MY97" s="510" t="str">
        <f t="shared" si="759"/>
        <v/>
      </c>
      <c r="MZ97" s="522" t="str">
        <f t="shared" si="760"/>
        <v/>
      </c>
      <c r="NA97" s="510" t="str">
        <f t="shared" si="642"/>
        <v/>
      </c>
      <c r="NB97" s="517">
        <f t="shared" si="643"/>
        <v>0</v>
      </c>
      <c r="NC97" s="510" t="str">
        <f t="shared" si="761"/>
        <v/>
      </c>
      <c r="ND97" s="522" t="str">
        <f t="shared" si="762"/>
        <v/>
      </c>
      <c r="NE97" s="510" t="str">
        <f t="shared" si="644"/>
        <v/>
      </c>
      <c r="NF97" s="517">
        <f t="shared" si="645"/>
        <v>0</v>
      </c>
      <c r="NG97" s="510" t="str">
        <f t="shared" si="763"/>
        <v/>
      </c>
      <c r="NH97" s="522" t="str">
        <f t="shared" si="764"/>
        <v/>
      </c>
      <c r="NI97" s="510" t="str">
        <f t="shared" si="646"/>
        <v/>
      </c>
      <c r="NJ97" s="517">
        <f t="shared" si="647"/>
        <v>0</v>
      </c>
      <c r="NK97" s="510" t="str">
        <f t="shared" si="765"/>
        <v/>
      </c>
      <c r="NL97" s="522" t="str">
        <f t="shared" si="766"/>
        <v/>
      </c>
      <c r="NM97" s="510" t="str">
        <f t="shared" si="648"/>
        <v/>
      </c>
      <c r="NN97" s="517">
        <f t="shared" si="649"/>
        <v>0</v>
      </c>
      <c r="NO97" s="510" t="str">
        <f t="shared" si="767"/>
        <v/>
      </c>
      <c r="NP97" s="522" t="str">
        <f t="shared" si="768"/>
        <v/>
      </c>
      <c r="NQ97" s="510" t="str">
        <f t="shared" si="650"/>
        <v/>
      </c>
      <c r="NR97" s="517">
        <f t="shared" si="651"/>
        <v>0</v>
      </c>
      <c r="NS97" s="510" t="str">
        <f t="shared" si="769"/>
        <v/>
      </c>
      <c r="NT97" s="522" t="str">
        <f t="shared" si="770"/>
        <v/>
      </c>
      <c r="NU97" s="510" t="str">
        <f t="shared" si="652"/>
        <v/>
      </c>
      <c r="NV97" s="517">
        <f t="shared" si="653"/>
        <v>0</v>
      </c>
      <c r="NW97" s="510" t="str">
        <f t="shared" si="771"/>
        <v/>
      </c>
      <c r="NX97" s="522" t="str">
        <f t="shared" si="772"/>
        <v/>
      </c>
      <c r="NY97" s="510" t="str">
        <f t="shared" si="654"/>
        <v/>
      </c>
      <c r="NZ97" s="517">
        <f t="shared" si="655"/>
        <v>0</v>
      </c>
      <c r="OA97" s="510" t="str">
        <f t="shared" si="773"/>
        <v/>
      </c>
      <c r="OB97" s="522" t="str">
        <f t="shared" si="774"/>
        <v/>
      </c>
      <c r="OC97" s="510" t="str">
        <f t="shared" si="656"/>
        <v/>
      </c>
      <c r="OD97" s="517">
        <f t="shared" si="657"/>
        <v>0</v>
      </c>
      <c r="OE97" s="510" t="str">
        <f t="shared" si="775"/>
        <v/>
      </c>
      <c r="OF97" s="522" t="str">
        <f t="shared" si="776"/>
        <v/>
      </c>
      <c r="OG97" s="510" t="str">
        <f t="shared" si="658"/>
        <v/>
      </c>
      <c r="OH97" s="517">
        <f t="shared" si="659"/>
        <v>0</v>
      </c>
      <c r="OI97" s="510" t="str">
        <f t="shared" si="777"/>
        <v/>
      </c>
      <c r="OJ97" s="522" t="str">
        <f t="shared" si="778"/>
        <v/>
      </c>
      <c r="OK97" s="510" t="str">
        <f t="shared" si="660"/>
        <v/>
      </c>
      <c r="OL97" s="517">
        <f t="shared" si="661"/>
        <v>0</v>
      </c>
      <c r="OM97" s="510" t="str">
        <f t="shared" si="779"/>
        <v/>
      </c>
      <c r="ON97" s="522" t="str">
        <f t="shared" si="780"/>
        <v/>
      </c>
      <c r="OO97" s="510" t="str">
        <f t="shared" si="662"/>
        <v/>
      </c>
      <c r="OP97" s="517">
        <f t="shared" si="663"/>
        <v>0</v>
      </c>
      <c r="OQ97" s="510" t="str">
        <f t="shared" si="781"/>
        <v/>
      </c>
      <c r="OR97" s="522" t="str">
        <f t="shared" si="782"/>
        <v/>
      </c>
      <c r="OS97" s="510" t="str">
        <f t="shared" si="664"/>
        <v/>
      </c>
      <c r="OT97" s="517">
        <f t="shared" si="665"/>
        <v>0</v>
      </c>
      <c r="OU97" s="510" t="str">
        <f t="shared" si="783"/>
        <v/>
      </c>
      <c r="OV97" s="522" t="str">
        <f t="shared" si="784"/>
        <v/>
      </c>
      <c r="OW97" s="510" t="str">
        <f t="shared" si="666"/>
        <v/>
      </c>
      <c r="OX97" s="517">
        <f t="shared" si="667"/>
        <v>0</v>
      </c>
      <c r="OY97" s="510" t="str">
        <f t="shared" si="785"/>
        <v/>
      </c>
      <c r="OZ97" s="522" t="str">
        <f t="shared" si="786"/>
        <v/>
      </c>
      <c r="PA97" s="510" t="str">
        <f t="shared" si="668"/>
        <v/>
      </c>
      <c r="PB97" s="517">
        <f t="shared" si="669"/>
        <v>0</v>
      </c>
      <c r="PC97" s="510" t="str">
        <f t="shared" si="787"/>
        <v/>
      </c>
      <c r="PD97" s="522" t="str">
        <f t="shared" si="788"/>
        <v/>
      </c>
      <c r="PE97" s="510" t="str">
        <f t="shared" si="670"/>
        <v/>
      </c>
      <c r="PF97" s="517">
        <f t="shared" si="671"/>
        <v>0</v>
      </c>
      <c r="PG97" s="510" t="str">
        <f t="shared" si="789"/>
        <v/>
      </c>
      <c r="PH97" s="522" t="str">
        <f t="shared" si="790"/>
        <v/>
      </c>
      <c r="PI97" s="510" t="str">
        <f t="shared" si="672"/>
        <v/>
      </c>
      <c r="PJ97" s="517">
        <f t="shared" si="673"/>
        <v>0</v>
      </c>
      <c r="PK97" s="510" t="str">
        <f t="shared" si="791"/>
        <v/>
      </c>
      <c r="PL97" s="522" t="str">
        <f t="shared" si="792"/>
        <v/>
      </c>
      <c r="PM97" s="510" t="str">
        <f t="shared" si="674"/>
        <v/>
      </c>
      <c r="PN97" s="517">
        <f t="shared" si="675"/>
        <v>0</v>
      </c>
      <c r="PO97" s="510" t="str">
        <f t="shared" si="793"/>
        <v/>
      </c>
      <c r="PP97" s="522" t="str">
        <f t="shared" si="794"/>
        <v/>
      </c>
      <c r="PQ97" s="510" t="str">
        <f t="shared" si="676"/>
        <v/>
      </c>
      <c r="PR97" s="517">
        <f t="shared" si="677"/>
        <v>0</v>
      </c>
      <c r="PS97" s="510" t="str">
        <f t="shared" si="795"/>
        <v/>
      </c>
      <c r="PT97" s="522" t="str">
        <f t="shared" si="796"/>
        <v/>
      </c>
      <c r="PU97" s="510" t="str">
        <f t="shared" si="678"/>
        <v/>
      </c>
      <c r="PV97" s="517">
        <f t="shared" si="679"/>
        <v>0</v>
      </c>
      <c r="PW97" s="510" t="str">
        <f t="shared" si="797"/>
        <v/>
      </c>
      <c r="PX97" s="522" t="str">
        <f t="shared" si="798"/>
        <v/>
      </c>
      <c r="PY97" s="510" t="str">
        <f t="shared" si="680"/>
        <v/>
      </c>
      <c r="PZ97" s="517">
        <f t="shared" si="681"/>
        <v>0</v>
      </c>
      <c r="QA97" s="510" t="str">
        <f t="shared" si="799"/>
        <v/>
      </c>
      <c r="QB97" s="522" t="str">
        <f t="shared" si="800"/>
        <v/>
      </c>
      <c r="QC97" s="510" t="str">
        <f t="shared" si="682"/>
        <v/>
      </c>
      <c r="QD97" s="517">
        <f t="shared" si="683"/>
        <v>0</v>
      </c>
      <c r="QE97" s="510" t="str">
        <f t="shared" si="801"/>
        <v/>
      </c>
      <c r="QF97" s="522" t="str">
        <f t="shared" si="802"/>
        <v/>
      </c>
      <c r="QG97" s="510" t="str">
        <f t="shared" si="684"/>
        <v/>
      </c>
      <c r="QH97" s="517">
        <f t="shared" si="685"/>
        <v>0</v>
      </c>
    </row>
    <row r="98" spans="1:450" s="3" customFormat="1" ht="18" customHeight="1" thickTop="1" thickBot="1" x14ac:dyDescent="0.35">
      <c r="A98" s="344" t="str">
        <f t="shared" si="538"/>
        <v/>
      </c>
      <c r="B98" s="237" t="str">
        <f t="shared" si="539"/>
        <v/>
      </c>
      <c r="C98" s="307">
        <f t="shared" si="527"/>
        <v>0</v>
      </c>
      <c r="D98" s="307">
        <f t="shared" si="528"/>
        <v>0</v>
      </c>
      <c r="E98" s="287" t="str">
        <f>IF(B98="","",SUM(B$27:B$46)+SUM(B$67:B98))</f>
        <v/>
      </c>
      <c r="F98" s="498"/>
      <c r="G98" s="498"/>
      <c r="H98" s="499"/>
      <c r="I98" s="500"/>
      <c r="J98" s="501"/>
      <c r="K98" s="680"/>
      <c r="L98" s="1052" t="str">
        <f>IF('Quadro 2'!G64="","",'Quadro 2'!G64)</f>
        <v/>
      </c>
      <c r="M98" s="1053" t="str">
        <f t="shared" si="540"/>
        <v/>
      </c>
      <c r="N98" s="1054" t="str">
        <f t="shared" si="529"/>
        <v/>
      </c>
      <c r="O98" s="1055"/>
      <c r="P98" s="1056" t="str">
        <f t="shared" si="541"/>
        <v/>
      </c>
      <c r="Q98" s="1057" t="str">
        <f t="shared" si="542"/>
        <v/>
      </c>
      <c r="R98" s="1058" t="str">
        <f t="shared" si="543"/>
        <v/>
      </c>
      <c r="S98" s="505" t="str">
        <f t="shared" si="544"/>
        <v/>
      </c>
      <c r="T98" s="75" t="str">
        <f t="shared" si="530"/>
        <v/>
      </c>
      <c r="U98" s="943"/>
      <c r="V98" s="217" t="str">
        <f t="shared" si="550"/>
        <v/>
      </c>
      <c r="W98" s="217" t="str">
        <f t="shared" si="545"/>
        <v/>
      </c>
      <c r="X98" s="217" t="str">
        <f t="shared" si="546"/>
        <v/>
      </c>
      <c r="Y98" s="506" t="str">
        <f>IF(OR(N98="",N98=0),"",IF(MAX(V98,W98,X98)&gt;'Quadro 1'!$G$23,'Quadro 1'!$G$23,IF(V98&lt;'Quadro 1'!$G$12,'Quadro 1'!$G$12,MIN(Z98,AA98))))</f>
        <v/>
      </c>
      <c r="Z98" s="507">
        <f>IF(MAX(V98,W98,X98)&lt;='Quadro 1'!$G$12,'Quadro 1'!$G$12,IF(MAX(V98,W98,X98)&lt;='Quadro 1'!$G$13,'Quadro 1'!$G$13,IF(MAX(V98,W98,X98)&lt;='Quadro 1'!$G$14,'Quadro 1'!$G$14,IF(MAX(V98,W98,X98)&lt;='Quadro 1'!$G$15,'Quadro 1'!$G$15,IF(MAX(V98,W98,X98)&lt;='Quadro 1'!$G$16,'Quadro 1'!$G$16,IF(MAX(V98,W98,X98)&lt;='Quadro 1'!$G$17,'Quadro 1'!$G$17,""))))))</f>
        <v>27.3</v>
      </c>
      <c r="AA98" s="508">
        <f>IF(MAX(V98,W98,X98)&lt;='Quadro 1'!$G$18,'Quadro 1'!$G$18,IF(MAX(V98,W98,X98)&lt;='Quadro 1'!$G$19,'Quadro 1'!$G$19,IF(MAX(V98,W98,X98)&lt;='Quadro 1'!$G$20,'Quadro 1'!$G$20,IF(MAX(V98,W98,X98)&lt;='Quadro 1'!$G$21,'Quadro 1'!$G$21,IF(MAX(V98,W98,X98)&lt;='Quadro 1'!$G$22,'Quadro 1'!$G$22,IF(MAX(V98,W98,X98)&lt;='Quadro 1'!$G$23,'Quadro 1'!$G$23,'Quadro 1'!$G$23))))))</f>
        <v>105.3</v>
      </c>
      <c r="AB98" s="509" t="str">
        <f>IF(Y98="","",LOOKUP(Y98,'Quadro 1'!$G$9:$G$23,'Quadro 1'!$H$9:$H$23))</f>
        <v/>
      </c>
      <c r="AC98" s="1170" t="str">
        <f>IF(Y98="","",LOOKUP(Y98,'Quadro 1'!$G$9:$G$23,'Quadro 1'!$D$9:$D$23))</f>
        <v/>
      </c>
      <c r="AD98" s="1171" t="str">
        <f>IF(Y98="","",LOOKUP(Y98,'Quadro 1'!$G$9:$G$23,'Quadro 1'!$E$9:$E$23))</f>
        <v/>
      </c>
      <c r="AE98" s="1059" t="str">
        <f t="shared" si="531"/>
        <v/>
      </c>
      <c r="AF98" s="1061" t="str">
        <f t="shared" si="532"/>
        <v/>
      </c>
      <c r="AG98" s="1062" t="str">
        <f t="shared" si="533"/>
        <v/>
      </c>
      <c r="AH98" s="1063" t="str">
        <f t="shared" si="547"/>
        <v/>
      </c>
      <c r="AI98" s="1063" t="str">
        <f t="shared" si="551"/>
        <v/>
      </c>
      <c r="AJ98" s="1055" t="str">
        <f t="shared" si="534"/>
        <v/>
      </c>
      <c r="AK98" s="1064" t="str">
        <f t="shared" si="548"/>
        <v/>
      </c>
      <c r="AL98" s="1190" t="str">
        <f t="shared" si="549"/>
        <v/>
      </c>
      <c r="AM98" s="1191"/>
      <c r="AN98" s="1065" t="str">
        <f t="shared" si="535"/>
        <v/>
      </c>
      <c r="AO98" s="1192" t="str">
        <f t="shared" si="536"/>
        <v/>
      </c>
      <c r="AP98" s="1192"/>
      <c r="AQ98" s="1193"/>
      <c r="AR98" s="901"/>
      <c r="AS98" s="2"/>
      <c r="BC98" s="1060" t="str">
        <f t="shared" si="537"/>
        <v/>
      </c>
      <c r="BJ98" s="204" t="str">
        <f t="shared" si="552"/>
        <v/>
      </c>
      <c r="BK98" s="204" t="str">
        <f t="shared" si="553"/>
        <v/>
      </c>
      <c r="BL98" s="205" t="str">
        <f t="shared" si="554"/>
        <v/>
      </c>
      <c r="BM98" s="213"/>
      <c r="BN98" s="213"/>
      <c r="BO98" s="205" t="str">
        <f t="shared" si="556"/>
        <v/>
      </c>
      <c r="BP98" s="205" t="str">
        <f t="shared" si="555"/>
        <v/>
      </c>
      <c r="BQ98" s="203" t="s">
        <v>20</v>
      </c>
      <c r="BR98" s="205">
        <v>4</v>
      </c>
      <c r="BS98" s="204">
        <f>SUMIF($BU$90:$BU$149,105.3,$BV$90:$BV$149)</f>
        <v>0</v>
      </c>
      <c r="BT98" s="287" t="str">
        <f t="shared" si="557"/>
        <v/>
      </c>
      <c r="BU98" s="14" t="str">
        <f t="shared" si="558"/>
        <v/>
      </c>
      <c r="BV98" s="495">
        <f t="shared" si="559"/>
        <v>0</v>
      </c>
      <c r="BW98" s="495">
        <f t="shared" si="560"/>
        <v>0</v>
      </c>
      <c r="BX98" s="902">
        <f t="shared" si="561"/>
        <v>1</v>
      </c>
      <c r="GN98" s="137">
        <f t="shared" si="567"/>
        <v>0</v>
      </c>
      <c r="GU98" s="594">
        <v>8</v>
      </c>
      <c r="HA98" s="81" t="str">
        <f t="shared" si="562"/>
        <v/>
      </c>
      <c r="HB98" s="569" t="str">
        <f t="shared" si="563"/>
        <v/>
      </c>
      <c r="HC98" s="15">
        <f t="shared" si="568"/>
        <v>0</v>
      </c>
      <c r="HD98" s="582">
        <f t="shared" si="569"/>
        <v>0</v>
      </c>
      <c r="HE98" s="576">
        <f t="shared" si="564"/>
        <v>0</v>
      </c>
      <c r="HF98" s="566">
        <f t="shared" si="564"/>
        <v>0</v>
      </c>
      <c r="HG98" s="16">
        <f t="shared" si="565"/>
        <v>0</v>
      </c>
      <c r="HH98" s="17" t="str">
        <f t="shared" si="566"/>
        <v/>
      </c>
      <c r="HI98" s="510" t="str">
        <f t="shared" si="686"/>
        <v/>
      </c>
      <c r="HJ98" s="517">
        <f t="shared" si="803"/>
        <v>0</v>
      </c>
      <c r="HK98" s="510" t="str">
        <f t="shared" si="687"/>
        <v/>
      </c>
      <c r="HL98" s="522" t="str">
        <f t="shared" si="688"/>
        <v/>
      </c>
      <c r="HM98" s="510" t="str">
        <f t="shared" si="570"/>
        <v/>
      </c>
      <c r="HN98" s="517">
        <f t="shared" si="571"/>
        <v>0</v>
      </c>
      <c r="HO98" s="510" t="str">
        <f t="shared" si="689"/>
        <v/>
      </c>
      <c r="HP98" s="522" t="str">
        <f t="shared" si="690"/>
        <v/>
      </c>
      <c r="HQ98" s="510" t="str">
        <f t="shared" si="572"/>
        <v/>
      </c>
      <c r="HR98" s="517">
        <f t="shared" si="573"/>
        <v>0</v>
      </c>
      <c r="HS98" s="510" t="str">
        <f t="shared" si="691"/>
        <v/>
      </c>
      <c r="HT98" s="522" t="str">
        <f t="shared" si="692"/>
        <v/>
      </c>
      <c r="HU98" s="510" t="str">
        <f t="shared" si="574"/>
        <v/>
      </c>
      <c r="HV98" s="517">
        <f t="shared" si="575"/>
        <v>0</v>
      </c>
      <c r="HW98" s="510" t="str">
        <f t="shared" si="693"/>
        <v/>
      </c>
      <c r="HX98" s="522" t="str">
        <f t="shared" si="694"/>
        <v/>
      </c>
      <c r="HY98" s="510" t="str">
        <f t="shared" si="576"/>
        <v/>
      </c>
      <c r="HZ98" s="517">
        <f t="shared" si="577"/>
        <v>0</v>
      </c>
      <c r="IA98" s="510" t="str">
        <f t="shared" si="695"/>
        <v/>
      </c>
      <c r="IB98" s="522" t="str">
        <f t="shared" si="696"/>
        <v/>
      </c>
      <c r="IC98" s="510" t="str">
        <f t="shared" si="578"/>
        <v/>
      </c>
      <c r="ID98" s="517">
        <f t="shared" si="579"/>
        <v>0</v>
      </c>
      <c r="IE98" s="510" t="str">
        <f t="shared" si="697"/>
        <v/>
      </c>
      <c r="IF98" s="522" t="str">
        <f t="shared" si="698"/>
        <v/>
      </c>
      <c r="IG98" s="510" t="str">
        <f t="shared" si="580"/>
        <v/>
      </c>
      <c r="IH98" s="517">
        <f t="shared" si="581"/>
        <v>0</v>
      </c>
      <c r="II98" s="510" t="str">
        <f t="shared" si="699"/>
        <v/>
      </c>
      <c r="IJ98" s="522" t="str">
        <f t="shared" si="700"/>
        <v/>
      </c>
      <c r="IK98" s="510" t="str">
        <f t="shared" si="582"/>
        <v/>
      </c>
      <c r="IL98" s="517">
        <f t="shared" si="583"/>
        <v>0</v>
      </c>
      <c r="IM98" s="510" t="str">
        <f t="shared" si="701"/>
        <v/>
      </c>
      <c r="IN98" s="522" t="str">
        <f t="shared" si="702"/>
        <v/>
      </c>
      <c r="IO98" s="510" t="str">
        <f t="shared" si="584"/>
        <v/>
      </c>
      <c r="IP98" s="517">
        <f t="shared" si="585"/>
        <v>0</v>
      </c>
      <c r="IQ98" s="510" t="str">
        <f t="shared" si="703"/>
        <v/>
      </c>
      <c r="IR98" s="522" t="str">
        <f t="shared" si="704"/>
        <v/>
      </c>
      <c r="IS98" s="510" t="str">
        <f t="shared" si="586"/>
        <v/>
      </c>
      <c r="IT98" s="517">
        <f t="shared" si="587"/>
        <v>0</v>
      </c>
      <c r="IU98" s="510" t="str">
        <f t="shared" si="705"/>
        <v/>
      </c>
      <c r="IV98" s="522" t="str">
        <f t="shared" si="706"/>
        <v/>
      </c>
      <c r="IW98" s="510" t="str">
        <f t="shared" si="588"/>
        <v/>
      </c>
      <c r="IX98" s="517">
        <f t="shared" si="589"/>
        <v>0</v>
      </c>
      <c r="IY98" s="510" t="str">
        <f t="shared" si="707"/>
        <v/>
      </c>
      <c r="IZ98" s="522" t="str">
        <f t="shared" si="708"/>
        <v/>
      </c>
      <c r="JA98" s="510" t="str">
        <f t="shared" si="590"/>
        <v/>
      </c>
      <c r="JB98" s="517">
        <f t="shared" si="591"/>
        <v>0</v>
      </c>
      <c r="JC98" s="510" t="str">
        <f t="shared" si="709"/>
        <v/>
      </c>
      <c r="JD98" s="522" t="str">
        <f t="shared" si="710"/>
        <v/>
      </c>
      <c r="JE98" s="510" t="str">
        <f t="shared" si="592"/>
        <v/>
      </c>
      <c r="JF98" s="517">
        <f t="shared" si="593"/>
        <v>0</v>
      </c>
      <c r="JG98" s="510" t="str">
        <f t="shared" si="711"/>
        <v/>
      </c>
      <c r="JH98" s="522" t="str">
        <f t="shared" si="712"/>
        <v/>
      </c>
      <c r="JI98" s="510" t="str">
        <f t="shared" si="594"/>
        <v/>
      </c>
      <c r="JJ98" s="517">
        <f t="shared" si="595"/>
        <v>0</v>
      </c>
      <c r="JK98" s="510" t="str">
        <f t="shared" si="713"/>
        <v/>
      </c>
      <c r="JL98" s="522" t="str">
        <f t="shared" si="714"/>
        <v/>
      </c>
      <c r="JM98" s="510" t="str">
        <f t="shared" si="596"/>
        <v/>
      </c>
      <c r="JN98" s="517">
        <f t="shared" si="597"/>
        <v>0</v>
      </c>
      <c r="JO98" s="510" t="str">
        <f t="shared" si="715"/>
        <v/>
      </c>
      <c r="JP98" s="522" t="str">
        <f t="shared" si="716"/>
        <v/>
      </c>
      <c r="JQ98" s="510" t="str">
        <f t="shared" si="598"/>
        <v/>
      </c>
      <c r="JR98" s="517">
        <f t="shared" si="599"/>
        <v>0</v>
      </c>
      <c r="JS98" s="510" t="str">
        <f t="shared" si="717"/>
        <v/>
      </c>
      <c r="JT98" s="522" t="str">
        <f t="shared" si="718"/>
        <v/>
      </c>
      <c r="JU98" s="510" t="str">
        <f t="shared" si="600"/>
        <v/>
      </c>
      <c r="JV98" s="517">
        <f t="shared" si="601"/>
        <v>0</v>
      </c>
      <c r="JW98" s="510" t="str">
        <f t="shared" si="719"/>
        <v/>
      </c>
      <c r="JX98" s="522" t="str">
        <f t="shared" si="720"/>
        <v/>
      </c>
      <c r="JY98" s="510" t="str">
        <f t="shared" si="602"/>
        <v/>
      </c>
      <c r="JZ98" s="517">
        <f t="shared" si="603"/>
        <v>0</v>
      </c>
      <c r="KA98" s="510" t="str">
        <f t="shared" si="721"/>
        <v/>
      </c>
      <c r="KB98" s="522" t="str">
        <f t="shared" si="722"/>
        <v/>
      </c>
      <c r="KC98" s="510" t="str">
        <f t="shared" si="604"/>
        <v/>
      </c>
      <c r="KD98" s="517">
        <f t="shared" si="605"/>
        <v>0</v>
      </c>
      <c r="KE98" s="510" t="str">
        <f t="shared" si="723"/>
        <v/>
      </c>
      <c r="KF98" s="522" t="str">
        <f t="shared" si="724"/>
        <v/>
      </c>
      <c r="KG98" s="510" t="str">
        <f t="shared" si="606"/>
        <v/>
      </c>
      <c r="KH98" s="517">
        <f t="shared" si="607"/>
        <v>0</v>
      </c>
      <c r="KI98" s="510" t="str">
        <f t="shared" si="725"/>
        <v/>
      </c>
      <c r="KJ98" s="522" t="str">
        <f t="shared" si="726"/>
        <v/>
      </c>
      <c r="KK98" s="510" t="str">
        <f t="shared" si="608"/>
        <v/>
      </c>
      <c r="KL98" s="517">
        <f t="shared" si="609"/>
        <v>0</v>
      </c>
      <c r="KM98" s="510" t="str">
        <f t="shared" si="727"/>
        <v/>
      </c>
      <c r="KN98" s="522" t="str">
        <f t="shared" si="728"/>
        <v/>
      </c>
      <c r="KO98" s="510" t="str">
        <f t="shared" si="610"/>
        <v/>
      </c>
      <c r="KP98" s="517">
        <f t="shared" si="611"/>
        <v>0</v>
      </c>
      <c r="KQ98" s="510" t="str">
        <f t="shared" si="729"/>
        <v/>
      </c>
      <c r="KR98" s="522" t="str">
        <f t="shared" si="730"/>
        <v/>
      </c>
      <c r="KS98" s="510" t="str">
        <f t="shared" si="612"/>
        <v/>
      </c>
      <c r="KT98" s="517">
        <f t="shared" si="613"/>
        <v>0</v>
      </c>
      <c r="KU98" s="510" t="str">
        <f t="shared" si="731"/>
        <v/>
      </c>
      <c r="KV98" s="522" t="str">
        <f t="shared" si="732"/>
        <v/>
      </c>
      <c r="KW98" s="510" t="str">
        <f t="shared" si="614"/>
        <v/>
      </c>
      <c r="KX98" s="517">
        <f t="shared" si="615"/>
        <v>0</v>
      </c>
      <c r="KY98" s="510" t="str">
        <f t="shared" si="733"/>
        <v/>
      </c>
      <c r="KZ98" s="522" t="str">
        <f t="shared" si="734"/>
        <v/>
      </c>
      <c r="LA98" s="510" t="str">
        <f t="shared" si="616"/>
        <v/>
      </c>
      <c r="LB98" s="517">
        <f t="shared" si="617"/>
        <v>0</v>
      </c>
      <c r="LC98" s="510" t="str">
        <f t="shared" si="735"/>
        <v/>
      </c>
      <c r="LD98" s="522" t="str">
        <f t="shared" si="736"/>
        <v/>
      </c>
      <c r="LE98" s="510" t="str">
        <f t="shared" si="618"/>
        <v/>
      </c>
      <c r="LF98" s="517">
        <f t="shared" si="619"/>
        <v>0</v>
      </c>
      <c r="LG98" s="510" t="str">
        <f t="shared" si="737"/>
        <v/>
      </c>
      <c r="LH98" s="522" t="str">
        <f t="shared" si="738"/>
        <v/>
      </c>
      <c r="LI98" s="510" t="str">
        <f t="shared" si="620"/>
        <v/>
      </c>
      <c r="LJ98" s="517">
        <f t="shared" si="621"/>
        <v>0</v>
      </c>
      <c r="LK98" s="510" t="str">
        <f t="shared" si="739"/>
        <v/>
      </c>
      <c r="LL98" s="522" t="str">
        <f t="shared" si="740"/>
        <v/>
      </c>
      <c r="LM98" s="510" t="str">
        <f t="shared" si="622"/>
        <v/>
      </c>
      <c r="LN98" s="517">
        <f t="shared" si="623"/>
        <v>0</v>
      </c>
      <c r="LO98" s="510" t="str">
        <f t="shared" si="741"/>
        <v/>
      </c>
      <c r="LP98" s="522" t="str">
        <f t="shared" si="742"/>
        <v/>
      </c>
      <c r="LQ98" s="510" t="str">
        <f t="shared" si="624"/>
        <v/>
      </c>
      <c r="LR98" s="517">
        <f t="shared" si="625"/>
        <v>0</v>
      </c>
      <c r="LS98" s="510" t="str">
        <f t="shared" si="743"/>
        <v/>
      </c>
      <c r="LT98" s="522" t="str">
        <f t="shared" si="744"/>
        <v/>
      </c>
      <c r="LU98" s="510" t="str">
        <f t="shared" si="626"/>
        <v/>
      </c>
      <c r="LV98" s="517">
        <f t="shared" si="627"/>
        <v>0</v>
      </c>
      <c r="LW98" s="510" t="str">
        <f t="shared" si="745"/>
        <v/>
      </c>
      <c r="LX98" s="522" t="str">
        <f t="shared" si="746"/>
        <v/>
      </c>
      <c r="LY98" s="510" t="str">
        <f t="shared" si="628"/>
        <v/>
      </c>
      <c r="LZ98" s="517">
        <f t="shared" si="629"/>
        <v>0</v>
      </c>
      <c r="MA98" s="510" t="str">
        <f t="shared" si="747"/>
        <v/>
      </c>
      <c r="MB98" s="522" t="str">
        <f t="shared" si="748"/>
        <v/>
      </c>
      <c r="MC98" s="510" t="str">
        <f t="shared" si="630"/>
        <v/>
      </c>
      <c r="MD98" s="517">
        <f t="shared" si="631"/>
        <v>0</v>
      </c>
      <c r="ME98" s="510" t="str">
        <f t="shared" si="749"/>
        <v/>
      </c>
      <c r="MF98" s="522" t="str">
        <f t="shared" si="750"/>
        <v/>
      </c>
      <c r="MG98" s="510" t="str">
        <f t="shared" si="632"/>
        <v/>
      </c>
      <c r="MH98" s="517">
        <f t="shared" si="633"/>
        <v>0</v>
      </c>
      <c r="MI98" s="510" t="str">
        <f t="shared" si="751"/>
        <v/>
      </c>
      <c r="MJ98" s="522" t="str">
        <f t="shared" si="752"/>
        <v/>
      </c>
      <c r="MK98" s="510" t="str">
        <f t="shared" si="634"/>
        <v/>
      </c>
      <c r="ML98" s="517">
        <f t="shared" si="635"/>
        <v>0</v>
      </c>
      <c r="MM98" s="510" t="str">
        <f t="shared" si="753"/>
        <v/>
      </c>
      <c r="MN98" s="522" t="str">
        <f t="shared" si="754"/>
        <v/>
      </c>
      <c r="MO98" s="510" t="str">
        <f t="shared" si="636"/>
        <v/>
      </c>
      <c r="MP98" s="517">
        <f t="shared" si="637"/>
        <v>0</v>
      </c>
      <c r="MQ98" s="510" t="str">
        <f t="shared" si="755"/>
        <v/>
      </c>
      <c r="MR98" s="522" t="str">
        <f t="shared" si="756"/>
        <v/>
      </c>
      <c r="MS98" s="510" t="str">
        <f t="shared" si="638"/>
        <v/>
      </c>
      <c r="MT98" s="517">
        <f t="shared" si="639"/>
        <v>0</v>
      </c>
      <c r="MU98" s="510" t="str">
        <f t="shared" si="757"/>
        <v/>
      </c>
      <c r="MV98" s="522" t="str">
        <f t="shared" si="758"/>
        <v/>
      </c>
      <c r="MW98" s="510" t="str">
        <f t="shared" si="640"/>
        <v/>
      </c>
      <c r="MX98" s="517">
        <f t="shared" si="641"/>
        <v>0</v>
      </c>
      <c r="MY98" s="510" t="str">
        <f t="shared" si="759"/>
        <v/>
      </c>
      <c r="MZ98" s="522" t="str">
        <f t="shared" si="760"/>
        <v/>
      </c>
      <c r="NA98" s="510" t="str">
        <f t="shared" si="642"/>
        <v/>
      </c>
      <c r="NB98" s="517">
        <f t="shared" si="643"/>
        <v>0</v>
      </c>
      <c r="NC98" s="510" t="str">
        <f t="shared" si="761"/>
        <v/>
      </c>
      <c r="ND98" s="522" t="str">
        <f t="shared" si="762"/>
        <v/>
      </c>
      <c r="NE98" s="510" t="str">
        <f t="shared" si="644"/>
        <v/>
      </c>
      <c r="NF98" s="517">
        <f t="shared" si="645"/>
        <v>0</v>
      </c>
      <c r="NG98" s="510" t="str">
        <f t="shared" si="763"/>
        <v/>
      </c>
      <c r="NH98" s="522" t="str">
        <f t="shared" si="764"/>
        <v/>
      </c>
      <c r="NI98" s="510" t="str">
        <f t="shared" si="646"/>
        <v/>
      </c>
      <c r="NJ98" s="517">
        <f t="shared" si="647"/>
        <v>0</v>
      </c>
      <c r="NK98" s="510" t="str">
        <f t="shared" si="765"/>
        <v/>
      </c>
      <c r="NL98" s="522" t="str">
        <f t="shared" si="766"/>
        <v/>
      </c>
      <c r="NM98" s="510" t="str">
        <f t="shared" si="648"/>
        <v/>
      </c>
      <c r="NN98" s="517">
        <f t="shared" si="649"/>
        <v>0</v>
      </c>
      <c r="NO98" s="510" t="str">
        <f t="shared" si="767"/>
        <v/>
      </c>
      <c r="NP98" s="522" t="str">
        <f t="shared" si="768"/>
        <v/>
      </c>
      <c r="NQ98" s="510" t="str">
        <f t="shared" si="650"/>
        <v/>
      </c>
      <c r="NR98" s="517">
        <f t="shared" si="651"/>
        <v>0</v>
      </c>
      <c r="NS98" s="510" t="str">
        <f t="shared" si="769"/>
        <v/>
      </c>
      <c r="NT98" s="522" t="str">
        <f t="shared" si="770"/>
        <v/>
      </c>
      <c r="NU98" s="510" t="str">
        <f t="shared" si="652"/>
        <v/>
      </c>
      <c r="NV98" s="517">
        <f t="shared" si="653"/>
        <v>0</v>
      </c>
      <c r="NW98" s="510" t="str">
        <f t="shared" si="771"/>
        <v/>
      </c>
      <c r="NX98" s="522" t="str">
        <f t="shared" si="772"/>
        <v/>
      </c>
      <c r="NY98" s="510" t="str">
        <f t="shared" si="654"/>
        <v/>
      </c>
      <c r="NZ98" s="517">
        <f t="shared" si="655"/>
        <v>0</v>
      </c>
      <c r="OA98" s="510" t="str">
        <f t="shared" si="773"/>
        <v/>
      </c>
      <c r="OB98" s="522" t="str">
        <f t="shared" si="774"/>
        <v/>
      </c>
      <c r="OC98" s="510" t="str">
        <f t="shared" si="656"/>
        <v/>
      </c>
      <c r="OD98" s="517">
        <f t="shared" si="657"/>
        <v>0</v>
      </c>
      <c r="OE98" s="510" t="str">
        <f t="shared" si="775"/>
        <v/>
      </c>
      <c r="OF98" s="522" t="str">
        <f t="shared" si="776"/>
        <v/>
      </c>
      <c r="OG98" s="510" t="str">
        <f t="shared" si="658"/>
        <v/>
      </c>
      <c r="OH98" s="517">
        <f t="shared" si="659"/>
        <v>0</v>
      </c>
      <c r="OI98" s="510" t="str">
        <f t="shared" si="777"/>
        <v/>
      </c>
      <c r="OJ98" s="522" t="str">
        <f t="shared" si="778"/>
        <v/>
      </c>
      <c r="OK98" s="510" t="str">
        <f t="shared" si="660"/>
        <v/>
      </c>
      <c r="OL98" s="517">
        <f t="shared" si="661"/>
        <v>0</v>
      </c>
      <c r="OM98" s="510" t="str">
        <f t="shared" si="779"/>
        <v/>
      </c>
      <c r="ON98" s="522" t="str">
        <f t="shared" si="780"/>
        <v/>
      </c>
      <c r="OO98" s="510" t="str">
        <f t="shared" si="662"/>
        <v/>
      </c>
      <c r="OP98" s="517">
        <f t="shared" si="663"/>
        <v>0</v>
      </c>
      <c r="OQ98" s="510" t="str">
        <f t="shared" si="781"/>
        <v/>
      </c>
      <c r="OR98" s="522" t="str">
        <f t="shared" si="782"/>
        <v/>
      </c>
      <c r="OS98" s="510" t="str">
        <f t="shared" si="664"/>
        <v/>
      </c>
      <c r="OT98" s="517">
        <f t="shared" si="665"/>
        <v>0</v>
      </c>
      <c r="OU98" s="510" t="str">
        <f t="shared" si="783"/>
        <v/>
      </c>
      <c r="OV98" s="522" t="str">
        <f t="shared" si="784"/>
        <v/>
      </c>
      <c r="OW98" s="510" t="str">
        <f t="shared" si="666"/>
        <v/>
      </c>
      <c r="OX98" s="517">
        <f t="shared" si="667"/>
        <v>0</v>
      </c>
      <c r="OY98" s="510" t="str">
        <f t="shared" si="785"/>
        <v/>
      </c>
      <c r="OZ98" s="522" t="str">
        <f t="shared" si="786"/>
        <v/>
      </c>
      <c r="PA98" s="510" t="str">
        <f t="shared" si="668"/>
        <v/>
      </c>
      <c r="PB98" s="517">
        <f t="shared" si="669"/>
        <v>0</v>
      </c>
      <c r="PC98" s="510" t="str">
        <f t="shared" si="787"/>
        <v/>
      </c>
      <c r="PD98" s="522" t="str">
        <f t="shared" si="788"/>
        <v/>
      </c>
      <c r="PE98" s="510" t="str">
        <f t="shared" si="670"/>
        <v/>
      </c>
      <c r="PF98" s="517">
        <f t="shared" si="671"/>
        <v>0</v>
      </c>
      <c r="PG98" s="510" t="str">
        <f t="shared" si="789"/>
        <v/>
      </c>
      <c r="PH98" s="522" t="str">
        <f t="shared" si="790"/>
        <v/>
      </c>
      <c r="PI98" s="510" t="str">
        <f t="shared" si="672"/>
        <v/>
      </c>
      <c r="PJ98" s="517">
        <f t="shared" si="673"/>
        <v>0</v>
      </c>
      <c r="PK98" s="510" t="str">
        <f t="shared" si="791"/>
        <v/>
      </c>
      <c r="PL98" s="522" t="str">
        <f t="shared" si="792"/>
        <v/>
      </c>
      <c r="PM98" s="510" t="str">
        <f t="shared" si="674"/>
        <v/>
      </c>
      <c r="PN98" s="517">
        <f t="shared" si="675"/>
        <v>0</v>
      </c>
      <c r="PO98" s="510" t="str">
        <f t="shared" si="793"/>
        <v/>
      </c>
      <c r="PP98" s="522" t="str">
        <f t="shared" si="794"/>
        <v/>
      </c>
      <c r="PQ98" s="510" t="str">
        <f t="shared" si="676"/>
        <v/>
      </c>
      <c r="PR98" s="517">
        <f t="shared" si="677"/>
        <v>0</v>
      </c>
      <c r="PS98" s="510" t="str">
        <f t="shared" si="795"/>
        <v/>
      </c>
      <c r="PT98" s="522" t="str">
        <f t="shared" si="796"/>
        <v/>
      </c>
      <c r="PU98" s="510" t="str">
        <f t="shared" si="678"/>
        <v/>
      </c>
      <c r="PV98" s="517">
        <f t="shared" si="679"/>
        <v>0</v>
      </c>
      <c r="PW98" s="510" t="str">
        <f t="shared" si="797"/>
        <v/>
      </c>
      <c r="PX98" s="522" t="str">
        <f t="shared" si="798"/>
        <v/>
      </c>
      <c r="PY98" s="510" t="str">
        <f t="shared" si="680"/>
        <v/>
      </c>
      <c r="PZ98" s="517">
        <f t="shared" si="681"/>
        <v>0</v>
      </c>
      <c r="QA98" s="510" t="str">
        <f t="shared" si="799"/>
        <v/>
      </c>
      <c r="QB98" s="522" t="str">
        <f t="shared" si="800"/>
        <v/>
      </c>
      <c r="QC98" s="510" t="str">
        <f t="shared" si="682"/>
        <v/>
      </c>
      <c r="QD98" s="517">
        <f t="shared" si="683"/>
        <v>0</v>
      </c>
      <c r="QE98" s="510" t="str">
        <f t="shared" si="801"/>
        <v/>
      </c>
      <c r="QF98" s="522" t="str">
        <f t="shared" si="802"/>
        <v/>
      </c>
      <c r="QG98" s="510" t="str">
        <f t="shared" si="684"/>
        <v/>
      </c>
      <c r="QH98" s="517">
        <f t="shared" si="685"/>
        <v>0</v>
      </c>
    </row>
    <row r="99" spans="1:450" s="3" customFormat="1" ht="18" customHeight="1" thickTop="1" thickBot="1" x14ac:dyDescent="0.35">
      <c r="A99" s="344" t="str">
        <f t="shared" si="538"/>
        <v/>
      </c>
      <c r="B99" s="237" t="str">
        <f t="shared" si="539"/>
        <v/>
      </c>
      <c r="C99" s="307">
        <f t="shared" si="527"/>
        <v>0</v>
      </c>
      <c r="D99" s="307">
        <f t="shared" si="528"/>
        <v>0</v>
      </c>
      <c r="E99" s="287" t="str">
        <f>IF(B99="","",SUM(B$27:B$46)+SUM(B$67:B99))</f>
        <v/>
      </c>
      <c r="F99" s="498"/>
      <c r="G99" s="498"/>
      <c r="H99" s="499"/>
      <c r="I99" s="500"/>
      <c r="J99" s="501"/>
      <c r="K99" s="680"/>
      <c r="L99" s="1052" t="str">
        <f>IF('Quadro 2'!G65="","",'Quadro 2'!G65)</f>
        <v/>
      </c>
      <c r="M99" s="1053" t="str">
        <f t="shared" si="540"/>
        <v/>
      </c>
      <c r="N99" s="1054" t="str">
        <f t="shared" si="529"/>
        <v/>
      </c>
      <c r="O99" s="1055"/>
      <c r="P99" s="1056" t="str">
        <f t="shared" si="541"/>
        <v/>
      </c>
      <c r="Q99" s="1057" t="str">
        <f t="shared" si="542"/>
        <v/>
      </c>
      <c r="R99" s="1058" t="str">
        <f t="shared" si="543"/>
        <v/>
      </c>
      <c r="S99" s="505" t="str">
        <f t="shared" si="544"/>
        <v/>
      </c>
      <c r="T99" s="75" t="str">
        <f t="shared" si="530"/>
        <v/>
      </c>
      <c r="U99" s="943"/>
      <c r="V99" s="217" t="str">
        <f t="shared" si="550"/>
        <v/>
      </c>
      <c r="W99" s="217" t="str">
        <f t="shared" si="545"/>
        <v/>
      </c>
      <c r="X99" s="217" t="str">
        <f t="shared" si="546"/>
        <v/>
      </c>
      <c r="Y99" s="506" t="str">
        <f>IF(OR(N99="",N99=0),"",IF(MAX(V99,W99,X99)&gt;'Quadro 1'!$G$23,'Quadro 1'!$G$23,IF(V99&lt;'Quadro 1'!$G$12,'Quadro 1'!$G$12,MIN(Z99,AA99))))</f>
        <v/>
      </c>
      <c r="Z99" s="507">
        <f>IF(MAX(V99,W99,X99)&lt;='Quadro 1'!$G$12,'Quadro 1'!$G$12,IF(MAX(V99,W99,X99)&lt;='Quadro 1'!$G$13,'Quadro 1'!$G$13,IF(MAX(V99,W99,X99)&lt;='Quadro 1'!$G$14,'Quadro 1'!$G$14,IF(MAX(V99,W99,X99)&lt;='Quadro 1'!$G$15,'Quadro 1'!$G$15,IF(MAX(V99,W99,X99)&lt;='Quadro 1'!$G$16,'Quadro 1'!$G$16,IF(MAX(V99,W99,X99)&lt;='Quadro 1'!$G$17,'Quadro 1'!$G$17,""))))))</f>
        <v>27.3</v>
      </c>
      <c r="AA99" s="508">
        <f>IF(MAX(V99,W99,X99)&lt;='Quadro 1'!$G$18,'Quadro 1'!$G$18,IF(MAX(V99,W99,X99)&lt;='Quadro 1'!$G$19,'Quadro 1'!$G$19,IF(MAX(V99,W99,X99)&lt;='Quadro 1'!$G$20,'Quadro 1'!$G$20,IF(MAX(V99,W99,X99)&lt;='Quadro 1'!$G$21,'Quadro 1'!$G$21,IF(MAX(V99,W99,X99)&lt;='Quadro 1'!$G$22,'Quadro 1'!$G$22,IF(MAX(V99,W99,X99)&lt;='Quadro 1'!$G$23,'Quadro 1'!$G$23,'Quadro 1'!$G$23))))))</f>
        <v>105.3</v>
      </c>
      <c r="AB99" s="509" t="str">
        <f>IF(Y99="","",LOOKUP(Y99,'Quadro 1'!$G$9:$G$23,'Quadro 1'!$H$9:$H$23))</f>
        <v/>
      </c>
      <c r="AC99" s="1170" t="str">
        <f>IF(Y99="","",LOOKUP(Y99,'Quadro 1'!$G$9:$G$23,'Quadro 1'!$D$9:$D$23))</f>
        <v/>
      </c>
      <c r="AD99" s="1171" t="str">
        <f>IF(Y99="","",LOOKUP(Y99,'Quadro 1'!$G$9:$G$23,'Quadro 1'!$E$9:$E$23))</f>
        <v/>
      </c>
      <c r="AE99" s="1059" t="str">
        <f t="shared" si="531"/>
        <v/>
      </c>
      <c r="AF99" s="1061" t="str">
        <f t="shared" si="532"/>
        <v/>
      </c>
      <c r="AG99" s="1062" t="str">
        <f t="shared" si="533"/>
        <v/>
      </c>
      <c r="AH99" s="1063" t="str">
        <f t="shared" si="547"/>
        <v/>
      </c>
      <c r="AI99" s="1063" t="str">
        <f t="shared" si="551"/>
        <v/>
      </c>
      <c r="AJ99" s="1055" t="str">
        <f t="shared" si="534"/>
        <v/>
      </c>
      <c r="AK99" s="1064" t="str">
        <f t="shared" si="548"/>
        <v/>
      </c>
      <c r="AL99" s="1190" t="str">
        <f t="shared" si="549"/>
        <v/>
      </c>
      <c r="AM99" s="1191"/>
      <c r="AN99" s="1065" t="str">
        <f t="shared" si="535"/>
        <v/>
      </c>
      <c r="AO99" s="1192" t="str">
        <f t="shared" si="536"/>
        <v/>
      </c>
      <c r="AP99" s="1192"/>
      <c r="AQ99" s="1193"/>
      <c r="AR99" s="901"/>
      <c r="AS99" s="2"/>
      <c r="BC99" s="1060" t="str">
        <f t="shared" si="537"/>
        <v/>
      </c>
      <c r="BJ99" s="204" t="str">
        <f t="shared" si="552"/>
        <v/>
      </c>
      <c r="BK99" s="204" t="str">
        <f t="shared" si="553"/>
        <v/>
      </c>
      <c r="BL99" s="205" t="str">
        <f t="shared" si="554"/>
        <v/>
      </c>
      <c r="BM99" s="213"/>
      <c r="BN99" s="213"/>
      <c r="BO99" s="205" t="str">
        <f>IF($BL98="","",IF(AND($BP99&lt;&gt;"",$BP99&gt;$BL98),$BP99,IF(AND($BP100&lt;&gt;"",$BP100&gt;$BL98),$BP100,IF(AND($BP101&lt;&gt;"",$BP101&gt;$BL98),$BP101,IF(AND($BP102&lt;&gt;"",$BP102&gt;$BL98),$BP102,IF(AND($BP103&lt;&gt;"",$BP103&gt;$BL98),$BP103,""))))))</f>
        <v/>
      </c>
      <c r="BP99" s="205" t="str">
        <f t="shared" si="555"/>
        <v/>
      </c>
      <c r="BQ99" s="203" t="s">
        <v>21</v>
      </c>
      <c r="BR99" s="205">
        <v>5</v>
      </c>
      <c r="BS99" s="204">
        <f>SUMIF($BU$90:$BU$149,129.7,$BV$90:$BV$149)</f>
        <v>0</v>
      </c>
      <c r="BT99" s="287" t="str">
        <f t="shared" si="557"/>
        <v/>
      </c>
      <c r="BU99" s="14" t="str">
        <f t="shared" si="558"/>
        <v/>
      </c>
      <c r="BV99" s="495">
        <f t="shared" si="559"/>
        <v>0</v>
      </c>
      <c r="BW99" s="495">
        <f t="shared" si="560"/>
        <v>0</v>
      </c>
      <c r="BX99" s="902">
        <f t="shared" si="561"/>
        <v>1</v>
      </c>
      <c r="GN99" s="137">
        <f t="shared" si="567"/>
        <v>0</v>
      </c>
      <c r="GU99" s="594">
        <v>9</v>
      </c>
      <c r="HA99" s="81" t="str">
        <f t="shared" si="562"/>
        <v/>
      </c>
      <c r="HB99" s="569" t="str">
        <f t="shared" si="563"/>
        <v/>
      </c>
      <c r="HC99" s="15">
        <f t="shared" si="568"/>
        <v>0</v>
      </c>
      <c r="HD99" s="582">
        <f t="shared" si="569"/>
        <v>0</v>
      </c>
      <c r="HE99" s="576">
        <f t="shared" si="564"/>
        <v>0</v>
      </c>
      <c r="HF99" s="566">
        <f t="shared" si="564"/>
        <v>0</v>
      </c>
      <c r="HG99" s="16">
        <f t="shared" si="565"/>
        <v>0</v>
      </c>
      <c r="HH99" s="17" t="str">
        <f t="shared" si="566"/>
        <v/>
      </c>
      <c r="HI99" s="510" t="str">
        <f t="shared" si="686"/>
        <v/>
      </c>
      <c r="HJ99" s="517">
        <f t="shared" si="803"/>
        <v>0</v>
      </c>
      <c r="HK99" s="510" t="str">
        <f t="shared" si="687"/>
        <v/>
      </c>
      <c r="HL99" s="522" t="str">
        <f t="shared" si="688"/>
        <v/>
      </c>
      <c r="HM99" s="510" t="str">
        <f t="shared" si="570"/>
        <v/>
      </c>
      <c r="HN99" s="517">
        <f t="shared" si="571"/>
        <v>0</v>
      </c>
      <c r="HO99" s="510" t="str">
        <f t="shared" si="689"/>
        <v/>
      </c>
      <c r="HP99" s="522" t="str">
        <f t="shared" si="690"/>
        <v/>
      </c>
      <c r="HQ99" s="510" t="str">
        <f t="shared" si="572"/>
        <v/>
      </c>
      <c r="HR99" s="517">
        <f t="shared" si="573"/>
        <v>0</v>
      </c>
      <c r="HS99" s="510" t="str">
        <f t="shared" si="691"/>
        <v/>
      </c>
      <c r="HT99" s="522" t="str">
        <f t="shared" si="692"/>
        <v/>
      </c>
      <c r="HU99" s="510" t="str">
        <f t="shared" si="574"/>
        <v/>
      </c>
      <c r="HV99" s="517">
        <f t="shared" si="575"/>
        <v>0</v>
      </c>
      <c r="HW99" s="510" t="str">
        <f t="shared" si="693"/>
        <v/>
      </c>
      <c r="HX99" s="522" t="str">
        <f t="shared" si="694"/>
        <v/>
      </c>
      <c r="HY99" s="510" t="str">
        <f t="shared" si="576"/>
        <v/>
      </c>
      <c r="HZ99" s="517">
        <f t="shared" si="577"/>
        <v>0</v>
      </c>
      <c r="IA99" s="510" t="str">
        <f t="shared" si="695"/>
        <v/>
      </c>
      <c r="IB99" s="522" t="str">
        <f t="shared" si="696"/>
        <v/>
      </c>
      <c r="IC99" s="510" t="str">
        <f t="shared" si="578"/>
        <v/>
      </c>
      <c r="ID99" s="517">
        <f t="shared" si="579"/>
        <v>0</v>
      </c>
      <c r="IE99" s="510" t="str">
        <f t="shared" si="697"/>
        <v/>
      </c>
      <c r="IF99" s="522" t="str">
        <f t="shared" si="698"/>
        <v/>
      </c>
      <c r="IG99" s="510" t="str">
        <f t="shared" si="580"/>
        <v/>
      </c>
      <c r="IH99" s="517">
        <f t="shared" si="581"/>
        <v>0</v>
      </c>
      <c r="II99" s="510" t="str">
        <f t="shared" si="699"/>
        <v/>
      </c>
      <c r="IJ99" s="522" t="str">
        <f t="shared" si="700"/>
        <v/>
      </c>
      <c r="IK99" s="510" t="str">
        <f t="shared" si="582"/>
        <v/>
      </c>
      <c r="IL99" s="517">
        <f t="shared" si="583"/>
        <v>0</v>
      </c>
      <c r="IM99" s="510" t="str">
        <f t="shared" si="701"/>
        <v/>
      </c>
      <c r="IN99" s="522" t="str">
        <f t="shared" si="702"/>
        <v/>
      </c>
      <c r="IO99" s="510" t="str">
        <f t="shared" si="584"/>
        <v/>
      </c>
      <c r="IP99" s="517">
        <f t="shared" si="585"/>
        <v>0</v>
      </c>
      <c r="IQ99" s="510" t="str">
        <f t="shared" si="703"/>
        <v/>
      </c>
      <c r="IR99" s="522" t="str">
        <f t="shared" si="704"/>
        <v/>
      </c>
      <c r="IS99" s="510" t="str">
        <f t="shared" si="586"/>
        <v/>
      </c>
      <c r="IT99" s="517">
        <f t="shared" si="587"/>
        <v>0</v>
      </c>
      <c r="IU99" s="510" t="str">
        <f t="shared" si="705"/>
        <v/>
      </c>
      <c r="IV99" s="522" t="str">
        <f t="shared" si="706"/>
        <v/>
      </c>
      <c r="IW99" s="510" t="str">
        <f t="shared" si="588"/>
        <v/>
      </c>
      <c r="IX99" s="517">
        <f t="shared" si="589"/>
        <v>0</v>
      </c>
      <c r="IY99" s="510" t="str">
        <f t="shared" si="707"/>
        <v/>
      </c>
      <c r="IZ99" s="522" t="str">
        <f t="shared" si="708"/>
        <v/>
      </c>
      <c r="JA99" s="510" t="str">
        <f t="shared" si="590"/>
        <v/>
      </c>
      <c r="JB99" s="517">
        <f t="shared" si="591"/>
        <v>0</v>
      </c>
      <c r="JC99" s="510" t="str">
        <f t="shared" si="709"/>
        <v/>
      </c>
      <c r="JD99" s="522" t="str">
        <f t="shared" si="710"/>
        <v/>
      </c>
      <c r="JE99" s="510" t="str">
        <f t="shared" si="592"/>
        <v/>
      </c>
      <c r="JF99" s="517">
        <f t="shared" si="593"/>
        <v>0</v>
      </c>
      <c r="JG99" s="510" t="str">
        <f t="shared" si="711"/>
        <v/>
      </c>
      <c r="JH99" s="522" t="str">
        <f t="shared" si="712"/>
        <v/>
      </c>
      <c r="JI99" s="510" t="str">
        <f t="shared" si="594"/>
        <v/>
      </c>
      <c r="JJ99" s="517">
        <f t="shared" si="595"/>
        <v>0</v>
      </c>
      <c r="JK99" s="510" t="str">
        <f t="shared" si="713"/>
        <v/>
      </c>
      <c r="JL99" s="522" t="str">
        <f t="shared" si="714"/>
        <v/>
      </c>
      <c r="JM99" s="510" t="str">
        <f t="shared" si="596"/>
        <v/>
      </c>
      <c r="JN99" s="517">
        <f t="shared" si="597"/>
        <v>0</v>
      </c>
      <c r="JO99" s="510" t="str">
        <f t="shared" si="715"/>
        <v/>
      </c>
      <c r="JP99" s="522" t="str">
        <f t="shared" si="716"/>
        <v/>
      </c>
      <c r="JQ99" s="510" t="str">
        <f t="shared" si="598"/>
        <v/>
      </c>
      <c r="JR99" s="517">
        <f t="shared" si="599"/>
        <v>0</v>
      </c>
      <c r="JS99" s="510" t="str">
        <f t="shared" si="717"/>
        <v/>
      </c>
      <c r="JT99" s="522" t="str">
        <f t="shared" si="718"/>
        <v/>
      </c>
      <c r="JU99" s="510" t="str">
        <f t="shared" si="600"/>
        <v/>
      </c>
      <c r="JV99" s="517">
        <f t="shared" si="601"/>
        <v>0</v>
      </c>
      <c r="JW99" s="510" t="str">
        <f t="shared" si="719"/>
        <v/>
      </c>
      <c r="JX99" s="522" t="str">
        <f t="shared" si="720"/>
        <v/>
      </c>
      <c r="JY99" s="510" t="str">
        <f t="shared" si="602"/>
        <v/>
      </c>
      <c r="JZ99" s="517">
        <f t="shared" si="603"/>
        <v>0</v>
      </c>
      <c r="KA99" s="510" t="str">
        <f t="shared" si="721"/>
        <v/>
      </c>
      <c r="KB99" s="522" t="str">
        <f t="shared" si="722"/>
        <v/>
      </c>
      <c r="KC99" s="510" t="str">
        <f t="shared" si="604"/>
        <v/>
      </c>
      <c r="KD99" s="517">
        <f t="shared" si="605"/>
        <v>0</v>
      </c>
      <c r="KE99" s="510" t="str">
        <f t="shared" si="723"/>
        <v/>
      </c>
      <c r="KF99" s="522" t="str">
        <f t="shared" si="724"/>
        <v/>
      </c>
      <c r="KG99" s="510" t="str">
        <f t="shared" si="606"/>
        <v/>
      </c>
      <c r="KH99" s="517">
        <f t="shared" si="607"/>
        <v>0</v>
      </c>
      <c r="KI99" s="510" t="str">
        <f t="shared" si="725"/>
        <v/>
      </c>
      <c r="KJ99" s="522" t="str">
        <f t="shared" si="726"/>
        <v/>
      </c>
      <c r="KK99" s="510" t="str">
        <f t="shared" si="608"/>
        <v/>
      </c>
      <c r="KL99" s="517">
        <f t="shared" si="609"/>
        <v>0</v>
      </c>
      <c r="KM99" s="510" t="str">
        <f t="shared" si="727"/>
        <v/>
      </c>
      <c r="KN99" s="522" t="str">
        <f t="shared" si="728"/>
        <v/>
      </c>
      <c r="KO99" s="510" t="str">
        <f t="shared" si="610"/>
        <v/>
      </c>
      <c r="KP99" s="517">
        <f t="shared" si="611"/>
        <v>0</v>
      </c>
      <c r="KQ99" s="510" t="str">
        <f t="shared" si="729"/>
        <v/>
      </c>
      <c r="KR99" s="522" t="str">
        <f t="shared" si="730"/>
        <v/>
      </c>
      <c r="KS99" s="510" t="str">
        <f t="shared" si="612"/>
        <v/>
      </c>
      <c r="KT99" s="517">
        <f t="shared" si="613"/>
        <v>0</v>
      </c>
      <c r="KU99" s="510" t="str">
        <f t="shared" si="731"/>
        <v/>
      </c>
      <c r="KV99" s="522" t="str">
        <f t="shared" si="732"/>
        <v/>
      </c>
      <c r="KW99" s="510" t="str">
        <f t="shared" si="614"/>
        <v/>
      </c>
      <c r="KX99" s="517">
        <f t="shared" si="615"/>
        <v>0</v>
      </c>
      <c r="KY99" s="510" t="str">
        <f t="shared" si="733"/>
        <v/>
      </c>
      <c r="KZ99" s="522" t="str">
        <f t="shared" si="734"/>
        <v/>
      </c>
      <c r="LA99" s="510" t="str">
        <f t="shared" si="616"/>
        <v/>
      </c>
      <c r="LB99" s="517">
        <f t="shared" si="617"/>
        <v>0</v>
      </c>
      <c r="LC99" s="510" t="str">
        <f t="shared" si="735"/>
        <v/>
      </c>
      <c r="LD99" s="522" t="str">
        <f t="shared" si="736"/>
        <v/>
      </c>
      <c r="LE99" s="510" t="str">
        <f t="shared" si="618"/>
        <v/>
      </c>
      <c r="LF99" s="517">
        <f t="shared" si="619"/>
        <v>0</v>
      </c>
      <c r="LG99" s="510" t="str">
        <f t="shared" si="737"/>
        <v/>
      </c>
      <c r="LH99" s="522" t="str">
        <f t="shared" si="738"/>
        <v/>
      </c>
      <c r="LI99" s="510" t="str">
        <f t="shared" si="620"/>
        <v/>
      </c>
      <c r="LJ99" s="517">
        <f t="shared" si="621"/>
        <v>0</v>
      </c>
      <c r="LK99" s="510" t="str">
        <f t="shared" si="739"/>
        <v/>
      </c>
      <c r="LL99" s="522" t="str">
        <f t="shared" si="740"/>
        <v/>
      </c>
      <c r="LM99" s="510" t="str">
        <f t="shared" si="622"/>
        <v/>
      </c>
      <c r="LN99" s="517">
        <f t="shared" si="623"/>
        <v>0</v>
      </c>
      <c r="LO99" s="510" t="str">
        <f t="shared" si="741"/>
        <v/>
      </c>
      <c r="LP99" s="522" t="str">
        <f t="shared" si="742"/>
        <v/>
      </c>
      <c r="LQ99" s="510" t="str">
        <f t="shared" si="624"/>
        <v/>
      </c>
      <c r="LR99" s="517">
        <f t="shared" si="625"/>
        <v>0</v>
      </c>
      <c r="LS99" s="510" t="str">
        <f t="shared" si="743"/>
        <v/>
      </c>
      <c r="LT99" s="522" t="str">
        <f t="shared" si="744"/>
        <v/>
      </c>
      <c r="LU99" s="510" t="str">
        <f t="shared" si="626"/>
        <v/>
      </c>
      <c r="LV99" s="517">
        <f t="shared" si="627"/>
        <v>0</v>
      </c>
      <c r="LW99" s="510" t="str">
        <f t="shared" si="745"/>
        <v/>
      </c>
      <c r="LX99" s="522" t="str">
        <f t="shared" si="746"/>
        <v/>
      </c>
      <c r="LY99" s="510" t="str">
        <f t="shared" si="628"/>
        <v/>
      </c>
      <c r="LZ99" s="517">
        <f t="shared" si="629"/>
        <v>0</v>
      </c>
      <c r="MA99" s="510" t="str">
        <f t="shared" si="747"/>
        <v/>
      </c>
      <c r="MB99" s="522" t="str">
        <f t="shared" si="748"/>
        <v/>
      </c>
      <c r="MC99" s="510" t="str">
        <f t="shared" si="630"/>
        <v/>
      </c>
      <c r="MD99" s="517">
        <f t="shared" si="631"/>
        <v>0</v>
      </c>
      <c r="ME99" s="510" t="str">
        <f t="shared" si="749"/>
        <v/>
      </c>
      <c r="MF99" s="522" t="str">
        <f t="shared" si="750"/>
        <v/>
      </c>
      <c r="MG99" s="510" t="str">
        <f t="shared" si="632"/>
        <v/>
      </c>
      <c r="MH99" s="517">
        <f t="shared" si="633"/>
        <v>0</v>
      </c>
      <c r="MI99" s="510" t="str">
        <f t="shared" si="751"/>
        <v/>
      </c>
      <c r="MJ99" s="522" t="str">
        <f t="shared" si="752"/>
        <v/>
      </c>
      <c r="MK99" s="510" t="str">
        <f t="shared" si="634"/>
        <v/>
      </c>
      <c r="ML99" s="517">
        <f t="shared" si="635"/>
        <v>0</v>
      </c>
      <c r="MM99" s="510" t="str">
        <f t="shared" si="753"/>
        <v/>
      </c>
      <c r="MN99" s="522" t="str">
        <f t="shared" si="754"/>
        <v/>
      </c>
      <c r="MO99" s="510" t="str">
        <f t="shared" si="636"/>
        <v/>
      </c>
      <c r="MP99" s="517">
        <f t="shared" si="637"/>
        <v>0</v>
      </c>
      <c r="MQ99" s="510" t="str">
        <f t="shared" si="755"/>
        <v/>
      </c>
      <c r="MR99" s="522" t="str">
        <f t="shared" si="756"/>
        <v/>
      </c>
      <c r="MS99" s="510" t="str">
        <f t="shared" si="638"/>
        <v/>
      </c>
      <c r="MT99" s="517">
        <f t="shared" si="639"/>
        <v>0</v>
      </c>
      <c r="MU99" s="510" t="str">
        <f t="shared" si="757"/>
        <v/>
      </c>
      <c r="MV99" s="522" t="str">
        <f t="shared" si="758"/>
        <v/>
      </c>
      <c r="MW99" s="510" t="str">
        <f t="shared" si="640"/>
        <v/>
      </c>
      <c r="MX99" s="517">
        <f t="shared" si="641"/>
        <v>0</v>
      </c>
      <c r="MY99" s="510" t="str">
        <f t="shared" si="759"/>
        <v/>
      </c>
      <c r="MZ99" s="522" t="str">
        <f t="shared" si="760"/>
        <v/>
      </c>
      <c r="NA99" s="510" t="str">
        <f t="shared" si="642"/>
        <v/>
      </c>
      <c r="NB99" s="517">
        <f t="shared" si="643"/>
        <v>0</v>
      </c>
      <c r="NC99" s="510" t="str">
        <f t="shared" si="761"/>
        <v/>
      </c>
      <c r="ND99" s="522" t="str">
        <f t="shared" si="762"/>
        <v/>
      </c>
      <c r="NE99" s="510" t="str">
        <f t="shared" si="644"/>
        <v/>
      </c>
      <c r="NF99" s="517">
        <f t="shared" si="645"/>
        <v>0</v>
      </c>
      <c r="NG99" s="510" t="str">
        <f t="shared" si="763"/>
        <v/>
      </c>
      <c r="NH99" s="522" t="str">
        <f t="shared" si="764"/>
        <v/>
      </c>
      <c r="NI99" s="510" t="str">
        <f t="shared" si="646"/>
        <v/>
      </c>
      <c r="NJ99" s="517">
        <f t="shared" si="647"/>
        <v>0</v>
      </c>
      <c r="NK99" s="510" t="str">
        <f t="shared" si="765"/>
        <v/>
      </c>
      <c r="NL99" s="522" t="str">
        <f t="shared" si="766"/>
        <v/>
      </c>
      <c r="NM99" s="510" t="str">
        <f t="shared" si="648"/>
        <v/>
      </c>
      <c r="NN99" s="517">
        <f t="shared" si="649"/>
        <v>0</v>
      </c>
      <c r="NO99" s="510" t="str">
        <f t="shared" si="767"/>
        <v/>
      </c>
      <c r="NP99" s="522" t="str">
        <f t="shared" si="768"/>
        <v/>
      </c>
      <c r="NQ99" s="510" t="str">
        <f t="shared" si="650"/>
        <v/>
      </c>
      <c r="NR99" s="517">
        <f t="shared" si="651"/>
        <v>0</v>
      </c>
      <c r="NS99" s="510" t="str">
        <f t="shared" si="769"/>
        <v/>
      </c>
      <c r="NT99" s="522" t="str">
        <f t="shared" si="770"/>
        <v/>
      </c>
      <c r="NU99" s="510" t="str">
        <f t="shared" si="652"/>
        <v/>
      </c>
      <c r="NV99" s="517">
        <f t="shared" si="653"/>
        <v>0</v>
      </c>
      <c r="NW99" s="510" t="str">
        <f t="shared" si="771"/>
        <v/>
      </c>
      <c r="NX99" s="522" t="str">
        <f t="shared" si="772"/>
        <v/>
      </c>
      <c r="NY99" s="510" t="str">
        <f t="shared" si="654"/>
        <v/>
      </c>
      <c r="NZ99" s="517">
        <f t="shared" si="655"/>
        <v>0</v>
      </c>
      <c r="OA99" s="510" t="str">
        <f t="shared" si="773"/>
        <v/>
      </c>
      <c r="OB99" s="522" t="str">
        <f t="shared" si="774"/>
        <v/>
      </c>
      <c r="OC99" s="510" t="str">
        <f t="shared" si="656"/>
        <v/>
      </c>
      <c r="OD99" s="517">
        <f t="shared" si="657"/>
        <v>0</v>
      </c>
      <c r="OE99" s="510" t="str">
        <f t="shared" si="775"/>
        <v/>
      </c>
      <c r="OF99" s="522" t="str">
        <f t="shared" si="776"/>
        <v/>
      </c>
      <c r="OG99" s="510" t="str">
        <f t="shared" si="658"/>
        <v/>
      </c>
      <c r="OH99" s="517">
        <f t="shared" si="659"/>
        <v>0</v>
      </c>
      <c r="OI99" s="510" t="str">
        <f t="shared" si="777"/>
        <v/>
      </c>
      <c r="OJ99" s="522" t="str">
        <f t="shared" si="778"/>
        <v/>
      </c>
      <c r="OK99" s="510" t="str">
        <f t="shared" si="660"/>
        <v/>
      </c>
      <c r="OL99" s="517">
        <f t="shared" si="661"/>
        <v>0</v>
      </c>
      <c r="OM99" s="510" t="str">
        <f t="shared" si="779"/>
        <v/>
      </c>
      <c r="ON99" s="522" t="str">
        <f t="shared" si="780"/>
        <v/>
      </c>
      <c r="OO99" s="510" t="str">
        <f t="shared" si="662"/>
        <v/>
      </c>
      <c r="OP99" s="517">
        <f t="shared" si="663"/>
        <v>0</v>
      </c>
      <c r="OQ99" s="510" t="str">
        <f t="shared" si="781"/>
        <v/>
      </c>
      <c r="OR99" s="522" t="str">
        <f t="shared" si="782"/>
        <v/>
      </c>
      <c r="OS99" s="510" t="str">
        <f t="shared" si="664"/>
        <v/>
      </c>
      <c r="OT99" s="517">
        <f t="shared" si="665"/>
        <v>0</v>
      </c>
      <c r="OU99" s="510" t="str">
        <f t="shared" si="783"/>
        <v/>
      </c>
      <c r="OV99" s="522" t="str">
        <f t="shared" si="784"/>
        <v/>
      </c>
      <c r="OW99" s="510" t="str">
        <f t="shared" si="666"/>
        <v/>
      </c>
      <c r="OX99" s="517">
        <f t="shared" si="667"/>
        <v>0</v>
      </c>
      <c r="OY99" s="510" t="str">
        <f t="shared" si="785"/>
        <v/>
      </c>
      <c r="OZ99" s="522" t="str">
        <f t="shared" si="786"/>
        <v/>
      </c>
      <c r="PA99" s="510" t="str">
        <f t="shared" si="668"/>
        <v/>
      </c>
      <c r="PB99" s="517">
        <f t="shared" si="669"/>
        <v>0</v>
      </c>
      <c r="PC99" s="510" t="str">
        <f t="shared" si="787"/>
        <v/>
      </c>
      <c r="PD99" s="522" t="str">
        <f t="shared" si="788"/>
        <v/>
      </c>
      <c r="PE99" s="510" t="str">
        <f t="shared" si="670"/>
        <v/>
      </c>
      <c r="PF99" s="517">
        <f t="shared" si="671"/>
        <v>0</v>
      </c>
      <c r="PG99" s="510" t="str">
        <f t="shared" si="789"/>
        <v/>
      </c>
      <c r="PH99" s="522" t="str">
        <f t="shared" si="790"/>
        <v/>
      </c>
      <c r="PI99" s="510" t="str">
        <f t="shared" si="672"/>
        <v/>
      </c>
      <c r="PJ99" s="517">
        <f t="shared" si="673"/>
        <v>0</v>
      </c>
      <c r="PK99" s="510" t="str">
        <f t="shared" si="791"/>
        <v/>
      </c>
      <c r="PL99" s="522" t="str">
        <f t="shared" si="792"/>
        <v/>
      </c>
      <c r="PM99" s="510" t="str">
        <f t="shared" si="674"/>
        <v/>
      </c>
      <c r="PN99" s="517">
        <f t="shared" si="675"/>
        <v>0</v>
      </c>
      <c r="PO99" s="510" t="str">
        <f t="shared" si="793"/>
        <v/>
      </c>
      <c r="PP99" s="522" t="str">
        <f t="shared" si="794"/>
        <v/>
      </c>
      <c r="PQ99" s="510" t="str">
        <f t="shared" si="676"/>
        <v/>
      </c>
      <c r="PR99" s="517">
        <f t="shared" si="677"/>
        <v>0</v>
      </c>
      <c r="PS99" s="510" t="str">
        <f t="shared" si="795"/>
        <v/>
      </c>
      <c r="PT99" s="522" t="str">
        <f t="shared" si="796"/>
        <v/>
      </c>
      <c r="PU99" s="510" t="str">
        <f t="shared" si="678"/>
        <v/>
      </c>
      <c r="PV99" s="517">
        <f t="shared" si="679"/>
        <v>0</v>
      </c>
      <c r="PW99" s="510" t="str">
        <f t="shared" si="797"/>
        <v/>
      </c>
      <c r="PX99" s="522" t="str">
        <f t="shared" si="798"/>
        <v/>
      </c>
      <c r="PY99" s="510" t="str">
        <f t="shared" si="680"/>
        <v/>
      </c>
      <c r="PZ99" s="517">
        <f t="shared" si="681"/>
        <v>0</v>
      </c>
      <c r="QA99" s="510" t="str">
        <f t="shared" si="799"/>
        <v/>
      </c>
      <c r="QB99" s="522" t="str">
        <f t="shared" si="800"/>
        <v/>
      </c>
      <c r="QC99" s="510" t="str">
        <f t="shared" si="682"/>
        <v/>
      </c>
      <c r="QD99" s="517">
        <f t="shared" si="683"/>
        <v>0</v>
      </c>
      <c r="QE99" s="510" t="str">
        <f t="shared" si="801"/>
        <v/>
      </c>
      <c r="QF99" s="522" t="str">
        <f t="shared" si="802"/>
        <v/>
      </c>
      <c r="QG99" s="510" t="str">
        <f t="shared" si="684"/>
        <v/>
      </c>
      <c r="QH99" s="517">
        <f t="shared" si="685"/>
        <v>0</v>
      </c>
    </row>
    <row r="100" spans="1:450" s="3" customFormat="1" ht="18" customHeight="1" thickTop="1" thickBot="1" x14ac:dyDescent="0.35">
      <c r="A100" s="344" t="str">
        <f t="shared" si="538"/>
        <v/>
      </c>
      <c r="B100" s="237" t="str">
        <f t="shared" si="539"/>
        <v/>
      </c>
      <c r="C100" s="307">
        <f t="shared" si="527"/>
        <v>0</v>
      </c>
      <c r="D100" s="307">
        <f t="shared" si="528"/>
        <v>0</v>
      </c>
      <c r="E100" s="287" t="str">
        <f>IF(B100="","",SUM(B$27:B$46)+SUM(B$67:B100))</f>
        <v/>
      </c>
      <c r="F100" s="498"/>
      <c r="G100" s="498"/>
      <c r="H100" s="499"/>
      <c r="I100" s="500"/>
      <c r="J100" s="501"/>
      <c r="K100" s="680"/>
      <c r="L100" s="1052" t="str">
        <f>IF('Quadro 2'!G66="","",'Quadro 2'!G66)</f>
        <v/>
      </c>
      <c r="M100" s="1053" t="str">
        <f t="shared" si="540"/>
        <v/>
      </c>
      <c r="N100" s="1054" t="str">
        <f t="shared" si="529"/>
        <v/>
      </c>
      <c r="O100" s="1055"/>
      <c r="P100" s="1056" t="str">
        <f t="shared" si="541"/>
        <v/>
      </c>
      <c r="Q100" s="1057" t="str">
        <f t="shared" si="542"/>
        <v/>
      </c>
      <c r="R100" s="1058" t="str">
        <f t="shared" si="543"/>
        <v/>
      </c>
      <c r="S100" s="505" t="str">
        <f t="shared" si="544"/>
        <v/>
      </c>
      <c r="T100" s="75" t="str">
        <f t="shared" si="530"/>
        <v/>
      </c>
      <c r="U100" s="943"/>
      <c r="V100" s="217" t="str">
        <f t="shared" si="550"/>
        <v/>
      </c>
      <c r="W100" s="217" t="str">
        <f t="shared" si="545"/>
        <v/>
      </c>
      <c r="X100" s="217" t="str">
        <f t="shared" si="546"/>
        <v/>
      </c>
      <c r="Y100" s="506" t="str">
        <f>IF(OR(N100="",N100=0),"",IF(MAX(V100,W100,X100)&gt;'Quadro 1'!$G$23,'Quadro 1'!$G$23,IF(V100&lt;'Quadro 1'!$G$12,'Quadro 1'!$G$12,MIN(Z100,AA100))))</f>
        <v/>
      </c>
      <c r="Z100" s="507">
        <f>IF(MAX(V100,W100,X100)&lt;='Quadro 1'!$G$12,'Quadro 1'!$G$12,IF(MAX(V100,W100,X100)&lt;='Quadro 1'!$G$13,'Quadro 1'!$G$13,IF(MAX(V100,W100,X100)&lt;='Quadro 1'!$G$14,'Quadro 1'!$G$14,IF(MAX(V100,W100,X100)&lt;='Quadro 1'!$G$15,'Quadro 1'!$G$15,IF(MAX(V100,W100,X100)&lt;='Quadro 1'!$G$16,'Quadro 1'!$G$16,IF(MAX(V100,W100,X100)&lt;='Quadro 1'!$G$17,'Quadro 1'!$G$17,""))))))</f>
        <v>27.3</v>
      </c>
      <c r="AA100" s="508">
        <f>IF(MAX(V100,W100,X100)&lt;='Quadro 1'!$G$18,'Quadro 1'!$G$18,IF(MAX(V100,W100,X100)&lt;='Quadro 1'!$G$19,'Quadro 1'!$G$19,IF(MAX(V100,W100,X100)&lt;='Quadro 1'!$G$20,'Quadro 1'!$G$20,IF(MAX(V100,W100,X100)&lt;='Quadro 1'!$G$21,'Quadro 1'!$G$21,IF(MAX(V100,W100,X100)&lt;='Quadro 1'!$G$22,'Quadro 1'!$G$22,IF(MAX(V100,W100,X100)&lt;='Quadro 1'!$G$23,'Quadro 1'!$G$23,'Quadro 1'!$G$23))))))</f>
        <v>105.3</v>
      </c>
      <c r="AB100" s="509" t="str">
        <f>IF(Y100="","",LOOKUP(Y100,'Quadro 1'!$G$9:$G$23,'Quadro 1'!$H$9:$H$23))</f>
        <v/>
      </c>
      <c r="AC100" s="1170" t="str">
        <f>IF(Y100="","",LOOKUP(Y100,'Quadro 1'!$G$9:$G$23,'Quadro 1'!$D$9:$D$23))</f>
        <v/>
      </c>
      <c r="AD100" s="1171" t="str">
        <f>IF(Y100="","",LOOKUP(Y100,'Quadro 1'!$G$9:$G$23,'Quadro 1'!$E$9:$E$23))</f>
        <v/>
      </c>
      <c r="AE100" s="1059" t="str">
        <f t="shared" si="531"/>
        <v/>
      </c>
      <c r="AF100" s="1061" t="str">
        <f t="shared" si="532"/>
        <v/>
      </c>
      <c r="AG100" s="1062" t="str">
        <f t="shared" si="533"/>
        <v/>
      </c>
      <c r="AH100" s="1063" t="str">
        <f t="shared" si="547"/>
        <v/>
      </c>
      <c r="AI100" s="1063" t="str">
        <f t="shared" si="551"/>
        <v/>
      </c>
      <c r="AJ100" s="1055" t="str">
        <f t="shared" si="534"/>
        <v/>
      </c>
      <c r="AK100" s="1064" t="str">
        <f t="shared" si="548"/>
        <v/>
      </c>
      <c r="AL100" s="1190" t="str">
        <f t="shared" si="549"/>
        <v/>
      </c>
      <c r="AM100" s="1191"/>
      <c r="AN100" s="1065" t="str">
        <f t="shared" si="535"/>
        <v/>
      </c>
      <c r="AO100" s="1192" t="str">
        <f t="shared" si="536"/>
        <v/>
      </c>
      <c r="AP100" s="1192"/>
      <c r="AQ100" s="1193"/>
      <c r="AR100" s="901"/>
      <c r="AS100" s="2"/>
      <c r="BC100" s="1060" t="str">
        <f t="shared" si="537"/>
        <v/>
      </c>
      <c r="BJ100" s="204" t="str">
        <f t="shared" si="552"/>
        <v/>
      </c>
      <c r="BK100" s="204" t="str">
        <f t="shared" si="553"/>
        <v/>
      </c>
      <c r="BL100" s="205" t="str">
        <f t="shared" si="554"/>
        <v/>
      </c>
      <c r="BM100" s="213"/>
      <c r="BN100" s="213"/>
      <c r="BO100" s="205" t="str">
        <f>IF($BL99="","",IF(AND($BP100&lt;&gt;"",$BP100&gt;$BL99),$BP100,IF(AND($BP101&lt;&gt;"",$BP101&gt;$BL99),$BP101,IF(AND($BP102&lt;&gt;"",$BP102&gt;$BL99),$BP102,IF(AND($BP103&lt;&gt;"",$BP103&gt;$BL99),$BP103,"")))))</f>
        <v/>
      </c>
      <c r="BP100" s="205" t="str">
        <f t="shared" si="555"/>
        <v/>
      </c>
      <c r="BQ100" s="203" t="s">
        <v>22</v>
      </c>
      <c r="BR100" s="205">
        <v>6</v>
      </c>
      <c r="BS100" s="204">
        <f>SUMIF($BU$90:$BU$149,155.1,$BV$90:$BV$149)</f>
        <v>0</v>
      </c>
      <c r="BT100" s="287" t="str">
        <f t="shared" si="557"/>
        <v/>
      </c>
      <c r="BU100" s="14" t="str">
        <f t="shared" si="558"/>
        <v/>
      </c>
      <c r="BV100" s="495">
        <f t="shared" si="559"/>
        <v>0</v>
      </c>
      <c r="BW100" s="495">
        <f t="shared" si="560"/>
        <v>0</v>
      </c>
      <c r="BX100" s="902">
        <f t="shared" si="561"/>
        <v>1</v>
      </c>
      <c r="GN100" s="137">
        <f t="shared" si="567"/>
        <v>0</v>
      </c>
      <c r="GU100" s="594">
        <v>10</v>
      </c>
      <c r="HA100" s="81" t="str">
        <f t="shared" si="562"/>
        <v/>
      </c>
      <c r="HB100" s="569" t="str">
        <f t="shared" si="563"/>
        <v/>
      </c>
      <c r="HC100" s="15">
        <f t="shared" si="568"/>
        <v>0</v>
      </c>
      <c r="HD100" s="582">
        <f t="shared" si="569"/>
        <v>0</v>
      </c>
      <c r="HE100" s="576">
        <f t="shared" si="564"/>
        <v>0</v>
      </c>
      <c r="HF100" s="566">
        <f t="shared" si="564"/>
        <v>0</v>
      </c>
      <c r="HG100" s="16">
        <f t="shared" si="565"/>
        <v>0</v>
      </c>
      <c r="HH100" s="17" t="str">
        <f t="shared" si="566"/>
        <v/>
      </c>
      <c r="HI100" s="510" t="str">
        <f t="shared" si="686"/>
        <v/>
      </c>
      <c r="HJ100" s="517">
        <f t="shared" si="803"/>
        <v>0</v>
      </c>
      <c r="HK100" s="510" t="str">
        <f t="shared" si="687"/>
        <v/>
      </c>
      <c r="HL100" s="522" t="str">
        <f t="shared" si="688"/>
        <v/>
      </c>
      <c r="HM100" s="510" t="str">
        <f t="shared" si="570"/>
        <v/>
      </c>
      <c r="HN100" s="517">
        <f t="shared" si="571"/>
        <v>0</v>
      </c>
      <c r="HO100" s="510" t="str">
        <f t="shared" si="689"/>
        <v/>
      </c>
      <c r="HP100" s="522" t="str">
        <f t="shared" si="690"/>
        <v/>
      </c>
      <c r="HQ100" s="510" t="str">
        <f t="shared" si="572"/>
        <v/>
      </c>
      <c r="HR100" s="517">
        <f t="shared" si="573"/>
        <v>0</v>
      </c>
      <c r="HS100" s="510" t="str">
        <f t="shared" si="691"/>
        <v/>
      </c>
      <c r="HT100" s="522" t="str">
        <f t="shared" si="692"/>
        <v/>
      </c>
      <c r="HU100" s="510" t="str">
        <f t="shared" si="574"/>
        <v/>
      </c>
      <c r="HV100" s="517">
        <f t="shared" si="575"/>
        <v>0</v>
      </c>
      <c r="HW100" s="510" t="str">
        <f t="shared" si="693"/>
        <v/>
      </c>
      <c r="HX100" s="522" t="str">
        <f t="shared" si="694"/>
        <v/>
      </c>
      <c r="HY100" s="510" t="str">
        <f t="shared" si="576"/>
        <v/>
      </c>
      <c r="HZ100" s="517">
        <f t="shared" si="577"/>
        <v>0</v>
      </c>
      <c r="IA100" s="510" t="str">
        <f t="shared" si="695"/>
        <v/>
      </c>
      <c r="IB100" s="522" t="str">
        <f t="shared" si="696"/>
        <v/>
      </c>
      <c r="IC100" s="510" t="str">
        <f t="shared" si="578"/>
        <v/>
      </c>
      <c r="ID100" s="517">
        <f t="shared" si="579"/>
        <v>0</v>
      </c>
      <c r="IE100" s="510" t="str">
        <f t="shared" si="697"/>
        <v/>
      </c>
      <c r="IF100" s="522" t="str">
        <f t="shared" si="698"/>
        <v/>
      </c>
      <c r="IG100" s="510" t="str">
        <f t="shared" si="580"/>
        <v/>
      </c>
      <c r="IH100" s="517">
        <f t="shared" si="581"/>
        <v>0</v>
      </c>
      <c r="II100" s="510" t="str">
        <f t="shared" si="699"/>
        <v/>
      </c>
      <c r="IJ100" s="522" t="str">
        <f t="shared" si="700"/>
        <v/>
      </c>
      <c r="IK100" s="510" t="str">
        <f t="shared" si="582"/>
        <v/>
      </c>
      <c r="IL100" s="517">
        <f t="shared" si="583"/>
        <v>0</v>
      </c>
      <c r="IM100" s="510" t="str">
        <f t="shared" si="701"/>
        <v/>
      </c>
      <c r="IN100" s="522" t="str">
        <f t="shared" si="702"/>
        <v/>
      </c>
      <c r="IO100" s="510" t="str">
        <f t="shared" si="584"/>
        <v/>
      </c>
      <c r="IP100" s="517">
        <f t="shared" si="585"/>
        <v>0</v>
      </c>
      <c r="IQ100" s="510" t="str">
        <f t="shared" si="703"/>
        <v/>
      </c>
      <c r="IR100" s="522" t="str">
        <f t="shared" si="704"/>
        <v/>
      </c>
      <c r="IS100" s="510" t="str">
        <f t="shared" si="586"/>
        <v/>
      </c>
      <c r="IT100" s="517">
        <f t="shared" si="587"/>
        <v>0</v>
      </c>
      <c r="IU100" s="510" t="str">
        <f t="shared" si="705"/>
        <v/>
      </c>
      <c r="IV100" s="522" t="str">
        <f t="shared" si="706"/>
        <v/>
      </c>
      <c r="IW100" s="510" t="str">
        <f t="shared" si="588"/>
        <v/>
      </c>
      <c r="IX100" s="517">
        <f t="shared" si="589"/>
        <v>0</v>
      </c>
      <c r="IY100" s="510" t="str">
        <f t="shared" si="707"/>
        <v/>
      </c>
      <c r="IZ100" s="522" t="str">
        <f t="shared" si="708"/>
        <v/>
      </c>
      <c r="JA100" s="510" t="str">
        <f t="shared" si="590"/>
        <v/>
      </c>
      <c r="JB100" s="517">
        <f t="shared" si="591"/>
        <v>0</v>
      </c>
      <c r="JC100" s="510" t="str">
        <f t="shared" si="709"/>
        <v/>
      </c>
      <c r="JD100" s="522" t="str">
        <f t="shared" si="710"/>
        <v/>
      </c>
      <c r="JE100" s="510" t="str">
        <f t="shared" si="592"/>
        <v/>
      </c>
      <c r="JF100" s="517">
        <f t="shared" si="593"/>
        <v>0</v>
      </c>
      <c r="JG100" s="510" t="str">
        <f t="shared" si="711"/>
        <v/>
      </c>
      <c r="JH100" s="522" t="str">
        <f t="shared" si="712"/>
        <v/>
      </c>
      <c r="JI100" s="510" t="str">
        <f t="shared" si="594"/>
        <v/>
      </c>
      <c r="JJ100" s="517">
        <f t="shared" si="595"/>
        <v>0</v>
      </c>
      <c r="JK100" s="510" t="str">
        <f t="shared" si="713"/>
        <v/>
      </c>
      <c r="JL100" s="522" t="str">
        <f t="shared" si="714"/>
        <v/>
      </c>
      <c r="JM100" s="510" t="str">
        <f t="shared" si="596"/>
        <v/>
      </c>
      <c r="JN100" s="517">
        <f t="shared" si="597"/>
        <v>0</v>
      </c>
      <c r="JO100" s="510" t="str">
        <f t="shared" si="715"/>
        <v/>
      </c>
      <c r="JP100" s="522" t="str">
        <f t="shared" si="716"/>
        <v/>
      </c>
      <c r="JQ100" s="510" t="str">
        <f t="shared" si="598"/>
        <v/>
      </c>
      <c r="JR100" s="517">
        <f t="shared" si="599"/>
        <v>0</v>
      </c>
      <c r="JS100" s="510" t="str">
        <f t="shared" si="717"/>
        <v/>
      </c>
      <c r="JT100" s="522" t="str">
        <f t="shared" si="718"/>
        <v/>
      </c>
      <c r="JU100" s="510" t="str">
        <f t="shared" si="600"/>
        <v/>
      </c>
      <c r="JV100" s="517">
        <f t="shared" si="601"/>
        <v>0</v>
      </c>
      <c r="JW100" s="510" t="str">
        <f t="shared" si="719"/>
        <v/>
      </c>
      <c r="JX100" s="522" t="str">
        <f t="shared" si="720"/>
        <v/>
      </c>
      <c r="JY100" s="510" t="str">
        <f t="shared" si="602"/>
        <v/>
      </c>
      <c r="JZ100" s="517">
        <f t="shared" si="603"/>
        <v>0</v>
      </c>
      <c r="KA100" s="510" t="str">
        <f t="shared" si="721"/>
        <v/>
      </c>
      <c r="KB100" s="522" t="str">
        <f t="shared" si="722"/>
        <v/>
      </c>
      <c r="KC100" s="510" t="str">
        <f t="shared" si="604"/>
        <v/>
      </c>
      <c r="KD100" s="517">
        <f t="shared" si="605"/>
        <v>0</v>
      </c>
      <c r="KE100" s="510" t="str">
        <f t="shared" si="723"/>
        <v/>
      </c>
      <c r="KF100" s="522" t="str">
        <f t="shared" si="724"/>
        <v/>
      </c>
      <c r="KG100" s="510" t="str">
        <f t="shared" si="606"/>
        <v/>
      </c>
      <c r="KH100" s="517">
        <f t="shared" si="607"/>
        <v>0</v>
      </c>
      <c r="KI100" s="510" t="str">
        <f t="shared" si="725"/>
        <v/>
      </c>
      <c r="KJ100" s="522" t="str">
        <f t="shared" si="726"/>
        <v/>
      </c>
      <c r="KK100" s="510" t="str">
        <f t="shared" si="608"/>
        <v/>
      </c>
      <c r="KL100" s="517">
        <f t="shared" si="609"/>
        <v>0</v>
      </c>
      <c r="KM100" s="510" t="str">
        <f t="shared" si="727"/>
        <v/>
      </c>
      <c r="KN100" s="522" t="str">
        <f t="shared" si="728"/>
        <v/>
      </c>
      <c r="KO100" s="510" t="str">
        <f t="shared" si="610"/>
        <v/>
      </c>
      <c r="KP100" s="517">
        <f t="shared" si="611"/>
        <v>0</v>
      </c>
      <c r="KQ100" s="510" t="str">
        <f t="shared" si="729"/>
        <v/>
      </c>
      <c r="KR100" s="522" t="str">
        <f t="shared" si="730"/>
        <v/>
      </c>
      <c r="KS100" s="510" t="str">
        <f t="shared" si="612"/>
        <v/>
      </c>
      <c r="KT100" s="517">
        <f t="shared" si="613"/>
        <v>0</v>
      </c>
      <c r="KU100" s="510" t="str">
        <f t="shared" si="731"/>
        <v/>
      </c>
      <c r="KV100" s="522" t="str">
        <f t="shared" si="732"/>
        <v/>
      </c>
      <c r="KW100" s="510" t="str">
        <f t="shared" si="614"/>
        <v/>
      </c>
      <c r="KX100" s="517">
        <f t="shared" si="615"/>
        <v>0</v>
      </c>
      <c r="KY100" s="510" t="str">
        <f t="shared" si="733"/>
        <v/>
      </c>
      <c r="KZ100" s="522" t="str">
        <f t="shared" si="734"/>
        <v/>
      </c>
      <c r="LA100" s="510" t="str">
        <f t="shared" si="616"/>
        <v/>
      </c>
      <c r="LB100" s="517">
        <f t="shared" si="617"/>
        <v>0</v>
      </c>
      <c r="LC100" s="510" t="str">
        <f t="shared" si="735"/>
        <v/>
      </c>
      <c r="LD100" s="522" t="str">
        <f t="shared" si="736"/>
        <v/>
      </c>
      <c r="LE100" s="510" t="str">
        <f t="shared" si="618"/>
        <v/>
      </c>
      <c r="LF100" s="517">
        <f t="shared" si="619"/>
        <v>0</v>
      </c>
      <c r="LG100" s="510" t="str">
        <f t="shared" si="737"/>
        <v/>
      </c>
      <c r="LH100" s="522" t="str">
        <f t="shared" si="738"/>
        <v/>
      </c>
      <c r="LI100" s="510" t="str">
        <f t="shared" si="620"/>
        <v/>
      </c>
      <c r="LJ100" s="517">
        <f t="shared" si="621"/>
        <v>0</v>
      </c>
      <c r="LK100" s="510" t="str">
        <f t="shared" si="739"/>
        <v/>
      </c>
      <c r="LL100" s="522" t="str">
        <f t="shared" si="740"/>
        <v/>
      </c>
      <c r="LM100" s="510" t="str">
        <f t="shared" si="622"/>
        <v/>
      </c>
      <c r="LN100" s="517">
        <f t="shared" si="623"/>
        <v>0</v>
      </c>
      <c r="LO100" s="510" t="str">
        <f t="shared" si="741"/>
        <v/>
      </c>
      <c r="LP100" s="522" t="str">
        <f t="shared" si="742"/>
        <v/>
      </c>
      <c r="LQ100" s="510" t="str">
        <f t="shared" si="624"/>
        <v/>
      </c>
      <c r="LR100" s="517">
        <f t="shared" si="625"/>
        <v>0</v>
      </c>
      <c r="LS100" s="510" t="str">
        <f t="shared" si="743"/>
        <v/>
      </c>
      <c r="LT100" s="522" t="str">
        <f t="shared" si="744"/>
        <v/>
      </c>
      <c r="LU100" s="510" t="str">
        <f t="shared" si="626"/>
        <v/>
      </c>
      <c r="LV100" s="517">
        <f t="shared" si="627"/>
        <v>0</v>
      </c>
      <c r="LW100" s="510" t="str">
        <f t="shared" si="745"/>
        <v/>
      </c>
      <c r="LX100" s="522" t="str">
        <f t="shared" si="746"/>
        <v/>
      </c>
      <c r="LY100" s="510" t="str">
        <f t="shared" si="628"/>
        <v/>
      </c>
      <c r="LZ100" s="517">
        <f t="shared" si="629"/>
        <v>0</v>
      </c>
      <c r="MA100" s="510" t="str">
        <f t="shared" si="747"/>
        <v/>
      </c>
      <c r="MB100" s="522" t="str">
        <f t="shared" si="748"/>
        <v/>
      </c>
      <c r="MC100" s="510" t="str">
        <f t="shared" si="630"/>
        <v/>
      </c>
      <c r="MD100" s="517">
        <f t="shared" si="631"/>
        <v>0</v>
      </c>
      <c r="ME100" s="510" t="str">
        <f t="shared" si="749"/>
        <v/>
      </c>
      <c r="MF100" s="522" t="str">
        <f t="shared" si="750"/>
        <v/>
      </c>
      <c r="MG100" s="510" t="str">
        <f t="shared" si="632"/>
        <v/>
      </c>
      <c r="MH100" s="517">
        <f t="shared" si="633"/>
        <v>0</v>
      </c>
      <c r="MI100" s="510" t="str">
        <f t="shared" si="751"/>
        <v/>
      </c>
      <c r="MJ100" s="522" t="str">
        <f t="shared" si="752"/>
        <v/>
      </c>
      <c r="MK100" s="510" t="str">
        <f t="shared" si="634"/>
        <v/>
      </c>
      <c r="ML100" s="517">
        <f t="shared" si="635"/>
        <v>0</v>
      </c>
      <c r="MM100" s="510" t="str">
        <f t="shared" si="753"/>
        <v/>
      </c>
      <c r="MN100" s="522" t="str">
        <f t="shared" si="754"/>
        <v/>
      </c>
      <c r="MO100" s="510" t="str">
        <f t="shared" si="636"/>
        <v/>
      </c>
      <c r="MP100" s="517">
        <f t="shared" si="637"/>
        <v>0</v>
      </c>
      <c r="MQ100" s="510" t="str">
        <f t="shared" si="755"/>
        <v/>
      </c>
      <c r="MR100" s="522" t="str">
        <f t="shared" si="756"/>
        <v/>
      </c>
      <c r="MS100" s="510" t="str">
        <f t="shared" si="638"/>
        <v/>
      </c>
      <c r="MT100" s="517">
        <f t="shared" si="639"/>
        <v>0</v>
      </c>
      <c r="MU100" s="510" t="str">
        <f t="shared" si="757"/>
        <v/>
      </c>
      <c r="MV100" s="522" t="str">
        <f t="shared" si="758"/>
        <v/>
      </c>
      <c r="MW100" s="510" t="str">
        <f t="shared" si="640"/>
        <v/>
      </c>
      <c r="MX100" s="517">
        <f t="shared" si="641"/>
        <v>0</v>
      </c>
      <c r="MY100" s="510" t="str">
        <f t="shared" si="759"/>
        <v/>
      </c>
      <c r="MZ100" s="522" t="str">
        <f t="shared" si="760"/>
        <v/>
      </c>
      <c r="NA100" s="510" t="str">
        <f t="shared" si="642"/>
        <v/>
      </c>
      <c r="NB100" s="517">
        <f t="shared" si="643"/>
        <v>0</v>
      </c>
      <c r="NC100" s="510" t="str">
        <f t="shared" si="761"/>
        <v/>
      </c>
      <c r="ND100" s="522" t="str">
        <f t="shared" si="762"/>
        <v/>
      </c>
      <c r="NE100" s="510" t="str">
        <f t="shared" si="644"/>
        <v/>
      </c>
      <c r="NF100" s="517">
        <f t="shared" si="645"/>
        <v>0</v>
      </c>
      <c r="NG100" s="510" t="str">
        <f t="shared" si="763"/>
        <v/>
      </c>
      <c r="NH100" s="522" t="str">
        <f t="shared" si="764"/>
        <v/>
      </c>
      <c r="NI100" s="510" t="str">
        <f t="shared" si="646"/>
        <v/>
      </c>
      <c r="NJ100" s="517">
        <f t="shared" si="647"/>
        <v>0</v>
      </c>
      <c r="NK100" s="510" t="str">
        <f t="shared" si="765"/>
        <v/>
      </c>
      <c r="NL100" s="522" t="str">
        <f t="shared" si="766"/>
        <v/>
      </c>
      <c r="NM100" s="510" t="str">
        <f t="shared" si="648"/>
        <v/>
      </c>
      <c r="NN100" s="517">
        <f t="shared" si="649"/>
        <v>0</v>
      </c>
      <c r="NO100" s="510" t="str">
        <f t="shared" si="767"/>
        <v/>
      </c>
      <c r="NP100" s="522" t="str">
        <f t="shared" si="768"/>
        <v/>
      </c>
      <c r="NQ100" s="510" t="str">
        <f t="shared" si="650"/>
        <v/>
      </c>
      <c r="NR100" s="517">
        <f t="shared" si="651"/>
        <v>0</v>
      </c>
      <c r="NS100" s="510" t="str">
        <f t="shared" si="769"/>
        <v/>
      </c>
      <c r="NT100" s="522" t="str">
        <f t="shared" si="770"/>
        <v/>
      </c>
      <c r="NU100" s="510" t="str">
        <f t="shared" si="652"/>
        <v/>
      </c>
      <c r="NV100" s="517">
        <f t="shared" si="653"/>
        <v>0</v>
      </c>
      <c r="NW100" s="510" t="str">
        <f t="shared" si="771"/>
        <v/>
      </c>
      <c r="NX100" s="522" t="str">
        <f t="shared" si="772"/>
        <v/>
      </c>
      <c r="NY100" s="510" t="str">
        <f t="shared" si="654"/>
        <v/>
      </c>
      <c r="NZ100" s="517">
        <f t="shared" si="655"/>
        <v>0</v>
      </c>
      <c r="OA100" s="510" t="str">
        <f t="shared" si="773"/>
        <v/>
      </c>
      <c r="OB100" s="522" t="str">
        <f t="shared" si="774"/>
        <v/>
      </c>
      <c r="OC100" s="510" t="str">
        <f t="shared" si="656"/>
        <v/>
      </c>
      <c r="OD100" s="517">
        <f t="shared" si="657"/>
        <v>0</v>
      </c>
      <c r="OE100" s="510" t="str">
        <f t="shared" si="775"/>
        <v/>
      </c>
      <c r="OF100" s="522" t="str">
        <f t="shared" si="776"/>
        <v/>
      </c>
      <c r="OG100" s="510" t="str">
        <f t="shared" si="658"/>
        <v/>
      </c>
      <c r="OH100" s="517">
        <f t="shared" si="659"/>
        <v>0</v>
      </c>
      <c r="OI100" s="510" t="str">
        <f t="shared" si="777"/>
        <v/>
      </c>
      <c r="OJ100" s="522" t="str">
        <f t="shared" si="778"/>
        <v/>
      </c>
      <c r="OK100" s="510" t="str">
        <f t="shared" si="660"/>
        <v/>
      </c>
      <c r="OL100" s="517">
        <f t="shared" si="661"/>
        <v>0</v>
      </c>
      <c r="OM100" s="510" t="str">
        <f t="shared" si="779"/>
        <v/>
      </c>
      <c r="ON100" s="522" t="str">
        <f t="shared" si="780"/>
        <v/>
      </c>
      <c r="OO100" s="510" t="str">
        <f t="shared" si="662"/>
        <v/>
      </c>
      <c r="OP100" s="517">
        <f t="shared" si="663"/>
        <v>0</v>
      </c>
      <c r="OQ100" s="510" t="str">
        <f t="shared" si="781"/>
        <v/>
      </c>
      <c r="OR100" s="522" t="str">
        <f t="shared" si="782"/>
        <v/>
      </c>
      <c r="OS100" s="510" t="str">
        <f t="shared" si="664"/>
        <v/>
      </c>
      <c r="OT100" s="517">
        <f t="shared" si="665"/>
        <v>0</v>
      </c>
      <c r="OU100" s="510" t="str">
        <f t="shared" si="783"/>
        <v/>
      </c>
      <c r="OV100" s="522" t="str">
        <f t="shared" si="784"/>
        <v/>
      </c>
      <c r="OW100" s="510" t="str">
        <f t="shared" si="666"/>
        <v/>
      </c>
      <c r="OX100" s="517">
        <f t="shared" si="667"/>
        <v>0</v>
      </c>
      <c r="OY100" s="510" t="str">
        <f t="shared" si="785"/>
        <v/>
      </c>
      <c r="OZ100" s="522" t="str">
        <f t="shared" si="786"/>
        <v/>
      </c>
      <c r="PA100" s="510" t="str">
        <f t="shared" si="668"/>
        <v/>
      </c>
      <c r="PB100" s="517">
        <f t="shared" si="669"/>
        <v>0</v>
      </c>
      <c r="PC100" s="510" t="str">
        <f t="shared" si="787"/>
        <v/>
      </c>
      <c r="PD100" s="522" t="str">
        <f t="shared" si="788"/>
        <v/>
      </c>
      <c r="PE100" s="510" t="str">
        <f t="shared" si="670"/>
        <v/>
      </c>
      <c r="PF100" s="517">
        <f t="shared" si="671"/>
        <v>0</v>
      </c>
      <c r="PG100" s="510" t="str">
        <f t="shared" si="789"/>
        <v/>
      </c>
      <c r="PH100" s="522" t="str">
        <f t="shared" si="790"/>
        <v/>
      </c>
      <c r="PI100" s="510" t="str">
        <f t="shared" si="672"/>
        <v/>
      </c>
      <c r="PJ100" s="517">
        <f t="shared" si="673"/>
        <v>0</v>
      </c>
      <c r="PK100" s="510" t="str">
        <f t="shared" si="791"/>
        <v/>
      </c>
      <c r="PL100" s="522" t="str">
        <f t="shared" si="792"/>
        <v/>
      </c>
      <c r="PM100" s="510" t="str">
        <f t="shared" si="674"/>
        <v/>
      </c>
      <c r="PN100" s="517">
        <f t="shared" si="675"/>
        <v>0</v>
      </c>
      <c r="PO100" s="510" t="str">
        <f t="shared" si="793"/>
        <v/>
      </c>
      <c r="PP100" s="522" t="str">
        <f t="shared" si="794"/>
        <v/>
      </c>
      <c r="PQ100" s="510" t="str">
        <f t="shared" si="676"/>
        <v/>
      </c>
      <c r="PR100" s="517">
        <f t="shared" si="677"/>
        <v>0</v>
      </c>
      <c r="PS100" s="510" t="str">
        <f t="shared" si="795"/>
        <v/>
      </c>
      <c r="PT100" s="522" t="str">
        <f t="shared" si="796"/>
        <v/>
      </c>
      <c r="PU100" s="510" t="str">
        <f t="shared" si="678"/>
        <v/>
      </c>
      <c r="PV100" s="517">
        <f t="shared" si="679"/>
        <v>0</v>
      </c>
      <c r="PW100" s="510" t="str">
        <f t="shared" si="797"/>
        <v/>
      </c>
      <c r="PX100" s="522" t="str">
        <f t="shared" si="798"/>
        <v/>
      </c>
      <c r="PY100" s="510" t="str">
        <f t="shared" si="680"/>
        <v/>
      </c>
      <c r="PZ100" s="517">
        <f t="shared" si="681"/>
        <v>0</v>
      </c>
      <c r="QA100" s="510" t="str">
        <f t="shared" si="799"/>
        <v/>
      </c>
      <c r="QB100" s="522" t="str">
        <f t="shared" si="800"/>
        <v/>
      </c>
      <c r="QC100" s="510" t="str">
        <f t="shared" si="682"/>
        <v/>
      </c>
      <c r="QD100" s="517">
        <f t="shared" si="683"/>
        <v>0</v>
      </c>
      <c r="QE100" s="510" t="str">
        <f t="shared" si="801"/>
        <v/>
      </c>
      <c r="QF100" s="522" t="str">
        <f t="shared" si="802"/>
        <v/>
      </c>
      <c r="QG100" s="510" t="str">
        <f t="shared" si="684"/>
        <v/>
      </c>
      <c r="QH100" s="517">
        <f t="shared" si="685"/>
        <v>0</v>
      </c>
    </row>
    <row r="101" spans="1:450" s="3" customFormat="1" ht="18" customHeight="1" thickTop="1" thickBot="1" x14ac:dyDescent="0.35">
      <c r="A101" s="344" t="str">
        <f t="shared" si="538"/>
        <v/>
      </c>
      <c r="B101" s="237" t="str">
        <f t="shared" si="539"/>
        <v/>
      </c>
      <c r="C101" s="307">
        <f t="shared" si="527"/>
        <v>0</v>
      </c>
      <c r="D101" s="307">
        <f t="shared" si="528"/>
        <v>0</v>
      </c>
      <c r="E101" s="287" t="str">
        <f>IF(B101="","",SUM(B$27:B$46)+SUM(B$67:B101))</f>
        <v/>
      </c>
      <c r="F101" s="498"/>
      <c r="G101" s="498"/>
      <c r="H101" s="499"/>
      <c r="I101" s="500"/>
      <c r="J101" s="501"/>
      <c r="K101" s="680"/>
      <c r="L101" s="1052" t="str">
        <f>IF('Quadro 2'!G67="","",'Quadro 2'!G67)</f>
        <v/>
      </c>
      <c r="M101" s="1053" t="str">
        <f t="shared" si="540"/>
        <v/>
      </c>
      <c r="N101" s="1054" t="str">
        <f t="shared" si="529"/>
        <v/>
      </c>
      <c r="O101" s="1055"/>
      <c r="P101" s="1056" t="str">
        <f t="shared" si="541"/>
        <v/>
      </c>
      <c r="Q101" s="1057" t="str">
        <f t="shared" si="542"/>
        <v/>
      </c>
      <c r="R101" s="1058" t="str">
        <f t="shared" si="543"/>
        <v/>
      </c>
      <c r="S101" s="505" t="str">
        <f t="shared" si="544"/>
        <v/>
      </c>
      <c r="T101" s="75" t="str">
        <f t="shared" si="530"/>
        <v/>
      </c>
      <c r="U101" s="943"/>
      <c r="V101" s="217" t="str">
        <f t="shared" si="550"/>
        <v/>
      </c>
      <c r="W101" s="217" t="str">
        <f t="shared" si="545"/>
        <v/>
      </c>
      <c r="X101" s="217" t="str">
        <f t="shared" si="546"/>
        <v/>
      </c>
      <c r="Y101" s="506" t="str">
        <f>IF(OR(N101="",N101=0),"",IF(MAX(V101,W101,X101)&gt;'Quadro 1'!$G$23,'Quadro 1'!$G$23,IF(V101&lt;'Quadro 1'!$G$12,'Quadro 1'!$G$12,MIN(Z101,AA101))))</f>
        <v/>
      </c>
      <c r="Z101" s="507">
        <f>IF(MAX(V101,W101,X101)&lt;='Quadro 1'!$G$12,'Quadro 1'!$G$12,IF(MAX(V101,W101,X101)&lt;='Quadro 1'!$G$13,'Quadro 1'!$G$13,IF(MAX(V101,W101,X101)&lt;='Quadro 1'!$G$14,'Quadro 1'!$G$14,IF(MAX(V101,W101,X101)&lt;='Quadro 1'!$G$15,'Quadro 1'!$G$15,IF(MAX(V101,W101,X101)&lt;='Quadro 1'!$G$16,'Quadro 1'!$G$16,IF(MAX(V101,W101,X101)&lt;='Quadro 1'!$G$17,'Quadro 1'!$G$17,""))))))</f>
        <v>27.3</v>
      </c>
      <c r="AA101" s="508">
        <f>IF(MAX(V101,W101,X101)&lt;='Quadro 1'!$G$18,'Quadro 1'!$G$18,IF(MAX(V101,W101,X101)&lt;='Quadro 1'!$G$19,'Quadro 1'!$G$19,IF(MAX(V101,W101,X101)&lt;='Quadro 1'!$G$20,'Quadro 1'!$G$20,IF(MAX(V101,W101,X101)&lt;='Quadro 1'!$G$21,'Quadro 1'!$G$21,IF(MAX(V101,W101,X101)&lt;='Quadro 1'!$G$22,'Quadro 1'!$G$22,IF(MAX(V101,W101,X101)&lt;='Quadro 1'!$G$23,'Quadro 1'!$G$23,'Quadro 1'!$G$23))))))</f>
        <v>105.3</v>
      </c>
      <c r="AB101" s="509" t="str">
        <f>IF(Y101="","",LOOKUP(Y101,'Quadro 1'!$G$9:$G$23,'Quadro 1'!$H$9:$H$23))</f>
        <v/>
      </c>
      <c r="AC101" s="1170" t="str">
        <f>IF(Y101="","",LOOKUP(Y101,'Quadro 1'!$G$9:$G$23,'Quadro 1'!$D$9:$D$23))</f>
        <v/>
      </c>
      <c r="AD101" s="1171" t="str">
        <f>IF(Y101="","",LOOKUP(Y101,'Quadro 1'!$G$9:$G$23,'Quadro 1'!$E$9:$E$23))</f>
        <v/>
      </c>
      <c r="AE101" s="1059" t="str">
        <f t="shared" si="531"/>
        <v/>
      </c>
      <c r="AF101" s="1061" t="str">
        <f t="shared" si="532"/>
        <v/>
      </c>
      <c r="AG101" s="1062" t="str">
        <f t="shared" si="533"/>
        <v/>
      </c>
      <c r="AH101" s="1063" t="str">
        <f t="shared" si="547"/>
        <v/>
      </c>
      <c r="AI101" s="1063" t="str">
        <f t="shared" si="551"/>
        <v/>
      </c>
      <c r="AJ101" s="1055" t="str">
        <f t="shared" si="534"/>
        <v/>
      </c>
      <c r="AK101" s="1064" t="str">
        <f t="shared" si="548"/>
        <v/>
      </c>
      <c r="AL101" s="1190" t="str">
        <f t="shared" si="549"/>
        <v/>
      </c>
      <c r="AM101" s="1191"/>
      <c r="AN101" s="1065" t="str">
        <f t="shared" si="535"/>
        <v/>
      </c>
      <c r="AO101" s="1192" t="str">
        <f t="shared" si="536"/>
        <v/>
      </c>
      <c r="AP101" s="1192"/>
      <c r="AQ101" s="1193"/>
      <c r="AR101" s="901"/>
      <c r="AS101" s="2"/>
      <c r="BC101" s="1060" t="str">
        <f t="shared" si="537"/>
        <v/>
      </c>
      <c r="BJ101" s="204" t="str">
        <f t="shared" si="552"/>
        <v/>
      </c>
      <c r="BK101" s="204" t="str">
        <f t="shared" si="553"/>
        <v/>
      </c>
      <c r="BL101" s="205" t="str">
        <f t="shared" si="554"/>
        <v/>
      </c>
      <c r="BM101" s="213"/>
      <c r="BN101" s="213"/>
      <c r="BO101" s="205" t="str">
        <f>IF($BL100="","",IF(AND($BP101&lt;&gt;"",$BP101&gt;$BL100),$BP101,IF(AND($BP102&lt;&gt;"",$BP102&gt;$BL100),$BP102,IF(AND($BP103&lt;&gt;"",$BP103&gt;$BL100),$BP103,""))))</f>
        <v/>
      </c>
      <c r="BP101" s="205" t="str">
        <f t="shared" si="555"/>
        <v/>
      </c>
      <c r="BQ101" s="203" t="s">
        <v>378</v>
      </c>
      <c r="BR101" s="205">
        <v>8</v>
      </c>
      <c r="BS101" s="204">
        <f>SUMIF($BU$90:$BU$149,206.5,$BV$90:$BV$149)</f>
        <v>0</v>
      </c>
      <c r="BT101" s="287" t="str">
        <f t="shared" si="557"/>
        <v/>
      </c>
      <c r="BU101" s="14" t="str">
        <f t="shared" si="558"/>
        <v/>
      </c>
      <c r="BV101" s="495">
        <f t="shared" si="559"/>
        <v>0</v>
      </c>
      <c r="BW101" s="495">
        <f t="shared" si="560"/>
        <v>0</v>
      </c>
      <c r="BX101" s="902">
        <f t="shared" si="561"/>
        <v>1</v>
      </c>
      <c r="GN101" s="137">
        <f t="shared" si="567"/>
        <v>0</v>
      </c>
      <c r="GU101" s="594">
        <v>11</v>
      </c>
      <c r="HA101" s="81" t="str">
        <f t="shared" si="562"/>
        <v/>
      </c>
      <c r="HB101" s="569" t="str">
        <f t="shared" si="563"/>
        <v/>
      </c>
      <c r="HC101" s="15">
        <f t="shared" si="568"/>
        <v>0</v>
      </c>
      <c r="HD101" s="582">
        <f t="shared" si="569"/>
        <v>0</v>
      </c>
      <c r="HE101" s="576">
        <f t="shared" si="564"/>
        <v>0</v>
      </c>
      <c r="HF101" s="566">
        <f t="shared" si="564"/>
        <v>0</v>
      </c>
      <c r="HG101" s="16">
        <f t="shared" si="565"/>
        <v>0</v>
      </c>
      <c r="HH101" s="17" t="str">
        <f t="shared" si="566"/>
        <v/>
      </c>
      <c r="HI101" s="510" t="str">
        <f t="shared" si="686"/>
        <v/>
      </c>
      <c r="HJ101" s="517">
        <f t="shared" si="803"/>
        <v>0</v>
      </c>
      <c r="HK101" s="510" t="str">
        <f t="shared" si="687"/>
        <v/>
      </c>
      <c r="HL101" s="522" t="str">
        <f t="shared" si="688"/>
        <v/>
      </c>
      <c r="HM101" s="510" t="str">
        <f t="shared" si="570"/>
        <v/>
      </c>
      <c r="HN101" s="517">
        <f t="shared" si="571"/>
        <v>0</v>
      </c>
      <c r="HO101" s="510" t="str">
        <f t="shared" si="689"/>
        <v/>
      </c>
      <c r="HP101" s="522" t="str">
        <f t="shared" si="690"/>
        <v/>
      </c>
      <c r="HQ101" s="510" t="str">
        <f t="shared" si="572"/>
        <v/>
      </c>
      <c r="HR101" s="517">
        <f t="shared" si="573"/>
        <v>0</v>
      </c>
      <c r="HS101" s="510" t="str">
        <f t="shared" si="691"/>
        <v/>
      </c>
      <c r="HT101" s="522" t="str">
        <f t="shared" si="692"/>
        <v/>
      </c>
      <c r="HU101" s="510" t="str">
        <f t="shared" si="574"/>
        <v/>
      </c>
      <c r="HV101" s="517">
        <f t="shared" si="575"/>
        <v>0</v>
      </c>
      <c r="HW101" s="510" t="str">
        <f t="shared" si="693"/>
        <v/>
      </c>
      <c r="HX101" s="522" t="str">
        <f t="shared" si="694"/>
        <v/>
      </c>
      <c r="HY101" s="510" t="str">
        <f t="shared" si="576"/>
        <v/>
      </c>
      <c r="HZ101" s="517">
        <f t="shared" si="577"/>
        <v>0</v>
      </c>
      <c r="IA101" s="510" t="str">
        <f t="shared" si="695"/>
        <v/>
      </c>
      <c r="IB101" s="522" t="str">
        <f t="shared" si="696"/>
        <v/>
      </c>
      <c r="IC101" s="510" t="str">
        <f t="shared" si="578"/>
        <v/>
      </c>
      <c r="ID101" s="517">
        <f t="shared" si="579"/>
        <v>0</v>
      </c>
      <c r="IE101" s="510" t="str">
        <f t="shared" si="697"/>
        <v/>
      </c>
      <c r="IF101" s="522" t="str">
        <f t="shared" si="698"/>
        <v/>
      </c>
      <c r="IG101" s="510" t="str">
        <f t="shared" si="580"/>
        <v/>
      </c>
      <c r="IH101" s="517">
        <f t="shared" si="581"/>
        <v>0</v>
      </c>
      <c r="II101" s="510" t="str">
        <f t="shared" si="699"/>
        <v/>
      </c>
      <c r="IJ101" s="522" t="str">
        <f t="shared" si="700"/>
        <v/>
      </c>
      <c r="IK101" s="510" t="str">
        <f t="shared" si="582"/>
        <v/>
      </c>
      <c r="IL101" s="517">
        <f t="shared" si="583"/>
        <v>0</v>
      </c>
      <c r="IM101" s="510" t="str">
        <f t="shared" si="701"/>
        <v/>
      </c>
      <c r="IN101" s="522" t="str">
        <f t="shared" si="702"/>
        <v/>
      </c>
      <c r="IO101" s="510" t="str">
        <f t="shared" si="584"/>
        <v/>
      </c>
      <c r="IP101" s="517">
        <f t="shared" si="585"/>
        <v>0</v>
      </c>
      <c r="IQ101" s="510" t="str">
        <f t="shared" si="703"/>
        <v/>
      </c>
      <c r="IR101" s="522" t="str">
        <f t="shared" si="704"/>
        <v/>
      </c>
      <c r="IS101" s="510" t="str">
        <f t="shared" si="586"/>
        <v/>
      </c>
      <c r="IT101" s="517">
        <f t="shared" si="587"/>
        <v>0</v>
      </c>
      <c r="IU101" s="510" t="str">
        <f t="shared" si="705"/>
        <v/>
      </c>
      <c r="IV101" s="522" t="str">
        <f t="shared" si="706"/>
        <v/>
      </c>
      <c r="IW101" s="510" t="str">
        <f t="shared" si="588"/>
        <v/>
      </c>
      <c r="IX101" s="517">
        <f t="shared" si="589"/>
        <v>0</v>
      </c>
      <c r="IY101" s="510" t="str">
        <f t="shared" si="707"/>
        <v/>
      </c>
      <c r="IZ101" s="522" t="str">
        <f t="shared" si="708"/>
        <v/>
      </c>
      <c r="JA101" s="510" t="str">
        <f t="shared" si="590"/>
        <v/>
      </c>
      <c r="JB101" s="517">
        <f t="shared" si="591"/>
        <v>0</v>
      </c>
      <c r="JC101" s="510" t="str">
        <f t="shared" si="709"/>
        <v/>
      </c>
      <c r="JD101" s="522" t="str">
        <f t="shared" si="710"/>
        <v/>
      </c>
      <c r="JE101" s="510" t="str">
        <f t="shared" si="592"/>
        <v/>
      </c>
      <c r="JF101" s="517">
        <f t="shared" si="593"/>
        <v>0</v>
      </c>
      <c r="JG101" s="510" t="str">
        <f t="shared" si="711"/>
        <v/>
      </c>
      <c r="JH101" s="522" t="str">
        <f t="shared" si="712"/>
        <v/>
      </c>
      <c r="JI101" s="510" t="str">
        <f t="shared" si="594"/>
        <v/>
      </c>
      <c r="JJ101" s="517">
        <f t="shared" si="595"/>
        <v>0</v>
      </c>
      <c r="JK101" s="510" t="str">
        <f t="shared" si="713"/>
        <v/>
      </c>
      <c r="JL101" s="522" t="str">
        <f t="shared" si="714"/>
        <v/>
      </c>
      <c r="JM101" s="510" t="str">
        <f t="shared" si="596"/>
        <v/>
      </c>
      <c r="JN101" s="517">
        <f t="shared" si="597"/>
        <v>0</v>
      </c>
      <c r="JO101" s="510" t="str">
        <f t="shared" si="715"/>
        <v/>
      </c>
      <c r="JP101" s="522" t="str">
        <f t="shared" si="716"/>
        <v/>
      </c>
      <c r="JQ101" s="510" t="str">
        <f t="shared" si="598"/>
        <v/>
      </c>
      <c r="JR101" s="517">
        <f t="shared" si="599"/>
        <v>0</v>
      </c>
      <c r="JS101" s="510" t="str">
        <f t="shared" si="717"/>
        <v/>
      </c>
      <c r="JT101" s="522" t="str">
        <f t="shared" si="718"/>
        <v/>
      </c>
      <c r="JU101" s="510" t="str">
        <f t="shared" si="600"/>
        <v/>
      </c>
      <c r="JV101" s="517">
        <f t="shared" si="601"/>
        <v>0</v>
      </c>
      <c r="JW101" s="510" t="str">
        <f t="shared" si="719"/>
        <v/>
      </c>
      <c r="JX101" s="522" t="str">
        <f t="shared" si="720"/>
        <v/>
      </c>
      <c r="JY101" s="510" t="str">
        <f t="shared" si="602"/>
        <v/>
      </c>
      <c r="JZ101" s="517">
        <f t="shared" si="603"/>
        <v>0</v>
      </c>
      <c r="KA101" s="510" t="str">
        <f t="shared" si="721"/>
        <v/>
      </c>
      <c r="KB101" s="522" t="str">
        <f t="shared" si="722"/>
        <v/>
      </c>
      <c r="KC101" s="510" t="str">
        <f t="shared" si="604"/>
        <v/>
      </c>
      <c r="KD101" s="517">
        <f t="shared" si="605"/>
        <v>0</v>
      </c>
      <c r="KE101" s="510" t="str">
        <f t="shared" si="723"/>
        <v/>
      </c>
      <c r="KF101" s="522" t="str">
        <f t="shared" si="724"/>
        <v/>
      </c>
      <c r="KG101" s="510" t="str">
        <f t="shared" si="606"/>
        <v/>
      </c>
      <c r="KH101" s="517">
        <f t="shared" si="607"/>
        <v>0</v>
      </c>
      <c r="KI101" s="510" t="str">
        <f t="shared" si="725"/>
        <v/>
      </c>
      <c r="KJ101" s="522" t="str">
        <f t="shared" si="726"/>
        <v/>
      </c>
      <c r="KK101" s="510" t="str">
        <f t="shared" si="608"/>
        <v/>
      </c>
      <c r="KL101" s="517">
        <f t="shared" si="609"/>
        <v>0</v>
      </c>
      <c r="KM101" s="510" t="str">
        <f t="shared" si="727"/>
        <v/>
      </c>
      <c r="KN101" s="522" t="str">
        <f t="shared" si="728"/>
        <v/>
      </c>
      <c r="KO101" s="510" t="str">
        <f t="shared" si="610"/>
        <v/>
      </c>
      <c r="KP101" s="517">
        <f t="shared" si="611"/>
        <v>0</v>
      </c>
      <c r="KQ101" s="510" t="str">
        <f t="shared" si="729"/>
        <v/>
      </c>
      <c r="KR101" s="522" t="str">
        <f t="shared" si="730"/>
        <v/>
      </c>
      <c r="KS101" s="510" t="str">
        <f t="shared" si="612"/>
        <v/>
      </c>
      <c r="KT101" s="517">
        <f t="shared" si="613"/>
        <v>0</v>
      </c>
      <c r="KU101" s="510" t="str">
        <f t="shared" si="731"/>
        <v/>
      </c>
      <c r="KV101" s="522" t="str">
        <f t="shared" si="732"/>
        <v/>
      </c>
      <c r="KW101" s="510" t="str">
        <f t="shared" si="614"/>
        <v/>
      </c>
      <c r="KX101" s="517">
        <f t="shared" si="615"/>
        <v>0</v>
      </c>
      <c r="KY101" s="510" t="str">
        <f t="shared" si="733"/>
        <v/>
      </c>
      <c r="KZ101" s="522" t="str">
        <f t="shared" si="734"/>
        <v/>
      </c>
      <c r="LA101" s="510" t="str">
        <f t="shared" si="616"/>
        <v/>
      </c>
      <c r="LB101" s="517">
        <f t="shared" si="617"/>
        <v>0</v>
      </c>
      <c r="LC101" s="510" t="str">
        <f t="shared" si="735"/>
        <v/>
      </c>
      <c r="LD101" s="522" t="str">
        <f t="shared" si="736"/>
        <v/>
      </c>
      <c r="LE101" s="510" t="str">
        <f t="shared" si="618"/>
        <v/>
      </c>
      <c r="LF101" s="517">
        <f t="shared" si="619"/>
        <v>0</v>
      </c>
      <c r="LG101" s="510" t="str">
        <f t="shared" si="737"/>
        <v/>
      </c>
      <c r="LH101" s="522" t="str">
        <f t="shared" si="738"/>
        <v/>
      </c>
      <c r="LI101" s="510" t="str">
        <f t="shared" si="620"/>
        <v/>
      </c>
      <c r="LJ101" s="517">
        <f t="shared" si="621"/>
        <v>0</v>
      </c>
      <c r="LK101" s="510" t="str">
        <f t="shared" si="739"/>
        <v/>
      </c>
      <c r="LL101" s="522" t="str">
        <f t="shared" si="740"/>
        <v/>
      </c>
      <c r="LM101" s="510" t="str">
        <f t="shared" si="622"/>
        <v/>
      </c>
      <c r="LN101" s="517">
        <f t="shared" si="623"/>
        <v>0</v>
      </c>
      <c r="LO101" s="510" t="str">
        <f t="shared" si="741"/>
        <v/>
      </c>
      <c r="LP101" s="522" t="str">
        <f t="shared" si="742"/>
        <v/>
      </c>
      <c r="LQ101" s="510" t="str">
        <f t="shared" si="624"/>
        <v/>
      </c>
      <c r="LR101" s="517">
        <f t="shared" si="625"/>
        <v>0</v>
      </c>
      <c r="LS101" s="510" t="str">
        <f t="shared" si="743"/>
        <v/>
      </c>
      <c r="LT101" s="522" t="str">
        <f t="shared" si="744"/>
        <v/>
      </c>
      <c r="LU101" s="510" t="str">
        <f t="shared" si="626"/>
        <v/>
      </c>
      <c r="LV101" s="517">
        <f t="shared" si="627"/>
        <v>0</v>
      </c>
      <c r="LW101" s="510" t="str">
        <f t="shared" si="745"/>
        <v/>
      </c>
      <c r="LX101" s="522" t="str">
        <f t="shared" si="746"/>
        <v/>
      </c>
      <c r="LY101" s="510" t="str">
        <f t="shared" si="628"/>
        <v/>
      </c>
      <c r="LZ101" s="517">
        <f t="shared" si="629"/>
        <v>0</v>
      </c>
      <c r="MA101" s="510" t="str">
        <f t="shared" si="747"/>
        <v/>
      </c>
      <c r="MB101" s="522" t="str">
        <f t="shared" si="748"/>
        <v/>
      </c>
      <c r="MC101" s="510" t="str">
        <f t="shared" si="630"/>
        <v/>
      </c>
      <c r="MD101" s="517">
        <f t="shared" si="631"/>
        <v>0</v>
      </c>
      <c r="ME101" s="510" t="str">
        <f t="shared" si="749"/>
        <v/>
      </c>
      <c r="MF101" s="522" t="str">
        <f t="shared" si="750"/>
        <v/>
      </c>
      <c r="MG101" s="510" t="str">
        <f t="shared" si="632"/>
        <v/>
      </c>
      <c r="MH101" s="517">
        <f t="shared" si="633"/>
        <v>0</v>
      </c>
      <c r="MI101" s="510" t="str">
        <f t="shared" si="751"/>
        <v/>
      </c>
      <c r="MJ101" s="522" t="str">
        <f t="shared" si="752"/>
        <v/>
      </c>
      <c r="MK101" s="510" t="str">
        <f t="shared" si="634"/>
        <v/>
      </c>
      <c r="ML101" s="517">
        <f t="shared" si="635"/>
        <v>0</v>
      </c>
      <c r="MM101" s="510" t="str">
        <f t="shared" si="753"/>
        <v/>
      </c>
      <c r="MN101" s="522" t="str">
        <f t="shared" si="754"/>
        <v/>
      </c>
      <c r="MO101" s="510" t="str">
        <f t="shared" si="636"/>
        <v/>
      </c>
      <c r="MP101" s="517">
        <f t="shared" si="637"/>
        <v>0</v>
      </c>
      <c r="MQ101" s="510" t="str">
        <f t="shared" si="755"/>
        <v/>
      </c>
      <c r="MR101" s="522" t="str">
        <f t="shared" si="756"/>
        <v/>
      </c>
      <c r="MS101" s="510" t="str">
        <f t="shared" si="638"/>
        <v/>
      </c>
      <c r="MT101" s="517">
        <f t="shared" si="639"/>
        <v>0</v>
      </c>
      <c r="MU101" s="510" t="str">
        <f t="shared" si="757"/>
        <v/>
      </c>
      <c r="MV101" s="522" t="str">
        <f t="shared" si="758"/>
        <v/>
      </c>
      <c r="MW101" s="510" t="str">
        <f t="shared" si="640"/>
        <v/>
      </c>
      <c r="MX101" s="517">
        <f t="shared" si="641"/>
        <v>0</v>
      </c>
      <c r="MY101" s="510" t="str">
        <f t="shared" si="759"/>
        <v/>
      </c>
      <c r="MZ101" s="522" t="str">
        <f t="shared" si="760"/>
        <v/>
      </c>
      <c r="NA101" s="510" t="str">
        <f t="shared" si="642"/>
        <v/>
      </c>
      <c r="NB101" s="517">
        <f t="shared" si="643"/>
        <v>0</v>
      </c>
      <c r="NC101" s="510" t="str">
        <f t="shared" si="761"/>
        <v/>
      </c>
      <c r="ND101" s="522" t="str">
        <f t="shared" si="762"/>
        <v/>
      </c>
      <c r="NE101" s="510" t="str">
        <f t="shared" si="644"/>
        <v/>
      </c>
      <c r="NF101" s="517">
        <f t="shared" si="645"/>
        <v>0</v>
      </c>
      <c r="NG101" s="510" t="str">
        <f t="shared" si="763"/>
        <v/>
      </c>
      <c r="NH101" s="522" t="str">
        <f t="shared" si="764"/>
        <v/>
      </c>
      <c r="NI101" s="510" t="str">
        <f t="shared" si="646"/>
        <v/>
      </c>
      <c r="NJ101" s="517">
        <f t="shared" si="647"/>
        <v>0</v>
      </c>
      <c r="NK101" s="510" t="str">
        <f t="shared" si="765"/>
        <v/>
      </c>
      <c r="NL101" s="522" t="str">
        <f t="shared" si="766"/>
        <v/>
      </c>
      <c r="NM101" s="510" t="str">
        <f t="shared" si="648"/>
        <v/>
      </c>
      <c r="NN101" s="517">
        <f t="shared" si="649"/>
        <v>0</v>
      </c>
      <c r="NO101" s="510" t="str">
        <f t="shared" si="767"/>
        <v/>
      </c>
      <c r="NP101" s="522" t="str">
        <f t="shared" si="768"/>
        <v/>
      </c>
      <c r="NQ101" s="510" t="str">
        <f t="shared" si="650"/>
        <v/>
      </c>
      <c r="NR101" s="517">
        <f t="shared" si="651"/>
        <v>0</v>
      </c>
      <c r="NS101" s="510" t="str">
        <f t="shared" si="769"/>
        <v/>
      </c>
      <c r="NT101" s="522" t="str">
        <f t="shared" si="770"/>
        <v/>
      </c>
      <c r="NU101" s="510" t="str">
        <f t="shared" si="652"/>
        <v/>
      </c>
      <c r="NV101" s="517">
        <f t="shared" si="653"/>
        <v>0</v>
      </c>
      <c r="NW101" s="510" t="str">
        <f t="shared" si="771"/>
        <v/>
      </c>
      <c r="NX101" s="522" t="str">
        <f t="shared" si="772"/>
        <v/>
      </c>
      <c r="NY101" s="510" t="str">
        <f t="shared" si="654"/>
        <v/>
      </c>
      <c r="NZ101" s="517">
        <f t="shared" si="655"/>
        <v>0</v>
      </c>
      <c r="OA101" s="510" t="str">
        <f t="shared" si="773"/>
        <v/>
      </c>
      <c r="OB101" s="522" t="str">
        <f t="shared" si="774"/>
        <v/>
      </c>
      <c r="OC101" s="510" t="str">
        <f t="shared" si="656"/>
        <v/>
      </c>
      <c r="OD101" s="517">
        <f t="shared" si="657"/>
        <v>0</v>
      </c>
      <c r="OE101" s="510" t="str">
        <f t="shared" si="775"/>
        <v/>
      </c>
      <c r="OF101" s="522" t="str">
        <f t="shared" si="776"/>
        <v/>
      </c>
      <c r="OG101" s="510" t="str">
        <f t="shared" si="658"/>
        <v/>
      </c>
      <c r="OH101" s="517">
        <f t="shared" si="659"/>
        <v>0</v>
      </c>
      <c r="OI101" s="510" t="str">
        <f t="shared" si="777"/>
        <v/>
      </c>
      <c r="OJ101" s="522" t="str">
        <f t="shared" si="778"/>
        <v/>
      </c>
      <c r="OK101" s="510" t="str">
        <f t="shared" si="660"/>
        <v/>
      </c>
      <c r="OL101" s="517">
        <f t="shared" si="661"/>
        <v>0</v>
      </c>
      <c r="OM101" s="510" t="str">
        <f t="shared" si="779"/>
        <v/>
      </c>
      <c r="ON101" s="522" t="str">
        <f t="shared" si="780"/>
        <v/>
      </c>
      <c r="OO101" s="510" t="str">
        <f t="shared" si="662"/>
        <v/>
      </c>
      <c r="OP101" s="517">
        <f t="shared" si="663"/>
        <v>0</v>
      </c>
      <c r="OQ101" s="510" t="str">
        <f t="shared" si="781"/>
        <v/>
      </c>
      <c r="OR101" s="522" t="str">
        <f t="shared" si="782"/>
        <v/>
      </c>
      <c r="OS101" s="510" t="str">
        <f t="shared" si="664"/>
        <v/>
      </c>
      <c r="OT101" s="517">
        <f t="shared" si="665"/>
        <v>0</v>
      </c>
      <c r="OU101" s="510" t="str">
        <f t="shared" si="783"/>
        <v/>
      </c>
      <c r="OV101" s="522" t="str">
        <f t="shared" si="784"/>
        <v/>
      </c>
      <c r="OW101" s="510" t="str">
        <f t="shared" si="666"/>
        <v/>
      </c>
      <c r="OX101" s="517">
        <f t="shared" si="667"/>
        <v>0</v>
      </c>
      <c r="OY101" s="510" t="str">
        <f t="shared" si="785"/>
        <v/>
      </c>
      <c r="OZ101" s="522" t="str">
        <f t="shared" si="786"/>
        <v/>
      </c>
      <c r="PA101" s="510" t="str">
        <f t="shared" si="668"/>
        <v/>
      </c>
      <c r="PB101" s="517">
        <f t="shared" si="669"/>
        <v>0</v>
      </c>
      <c r="PC101" s="510" t="str">
        <f t="shared" si="787"/>
        <v/>
      </c>
      <c r="PD101" s="522" t="str">
        <f t="shared" si="788"/>
        <v/>
      </c>
      <c r="PE101" s="510" t="str">
        <f t="shared" si="670"/>
        <v/>
      </c>
      <c r="PF101" s="517">
        <f t="shared" si="671"/>
        <v>0</v>
      </c>
      <c r="PG101" s="510" t="str">
        <f t="shared" si="789"/>
        <v/>
      </c>
      <c r="PH101" s="522" t="str">
        <f t="shared" si="790"/>
        <v/>
      </c>
      <c r="PI101" s="510" t="str">
        <f t="shared" si="672"/>
        <v/>
      </c>
      <c r="PJ101" s="517">
        <f t="shared" si="673"/>
        <v>0</v>
      </c>
      <c r="PK101" s="510" t="str">
        <f t="shared" si="791"/>
        <v/>
      </c>
      <c r="PL101" s="522" t="str">
        <f t="shared" si="792"/>
        <v/>
      </c>
      <c r="PM101" s="510" t="str">
        <f t="shared" si="674"/>
        <v/>
      </c>
      <c r="PN101" s="517">
        <f t="shared" si="675"/>
        <v>0</v>
      </c>
      <c r="PO101" s="510" t="str">
        <f t="shared" si="793"/>
        <v/>
      </c>
      <c r="PP101" s="522" t="str">
        <f t="shared" si="794"/>
        <v/>
      </c>
      <c r="PQ101" s="510" t="str">
        <f t="shared" si="676"/>
        <v/>
      </c>
      <c r="PR101" s="517">
        <f t="shared" si="677"/>
        <v>0</v>
      </c>
      <c r="PS101" s="510" t="str">
        <f t="shared" si="795"/>
        <v/>
      </c>
      <c r="PT101" s="522" t="str">
        <f t="shared" si="796"/>
        <v/>
      </c>
      <c r="PU101" s="510" t="str">
        <f t="shared" si="678"/>
        <v/>
      </c>
      <c r="PV101" s="517">
        <f t="shared" si="679"/>
        <v>0</v>
      </c>
      <c r="PW101" s="510" t="str">
        <f t="shared" si="797"/>
        <v/>
      </c>
      <c r="PX101" s="522" t="str">
        <f t="shared" si="798"/>
        <v/>
      </c>
      <c r="PY101" s="510" t="str">
        <f t="shared" si="680"/>
        <v/>
      </c>
      <c r="PZ101" s="517">
        <f t="shared" si="681"/>
        <v>0</v>
      </c>
      <c r="QA101" s="510" t="str">
        <f t="shared" si="799"/>
        <v/>
      </c>
      <c r="QB101" s="522" t="str">
        <f t="shared" si="800"/>
        <v/>
      </c>
      <c r="QC101" s="510" t="str">
        <f t="shared" si="682"/>
        <v/>
      </c>
      <c r="QD101" s="517">
        <f t="shared" si="683"/>
        <v>0</v>
      </c>
      <c r="QE101" s="510" t="str">
        <f t="shared" si="801"/>
        <v/>
      </c>
      <c r="QF101" s="522" t="str">
        <f t="shared" si="802"/>
        <v/>
      </c>
      <c r="QG101" s="510" t="str">
        <f t="shared" si="684"/>
        <v/>
      </c>
      <c r="QH101" s="517">
        <f t="shared" si="685"/>
        <v>0</v>
      </c>
    </row>
    <row r="102" spans="1:450" s="3" customFormat="1" ht="18" customHeight="1" thickTop="1" thickBot="1" x14ac:dyDescent="0.35">
      <c r="A102" s="344" t="str">
        <f t="shared" si="538"/>
        <v/>
      </c>
      <c r="B102" s="237" t="str">
        <f t="shared" si="539"/>
        <v/>
      </c>
      <c r="C102" s="307">
        <f t="shared" si="527"/>
        <v>0</v>
      </c>
      <c r="D102" s="307">
        <f t="shared" si="528"/>
        <v>0</v>
      </c>
      <c r="E102" s="287" t="str">
        <f>IF(B102="","",SUM(B$27:B$46)+SUM(B$67:B102))</f>
        <v/>
      </c>
      <c r="F102" s="498"/>
      <c r="G102" s="498"/>
      <c r="H102" s="499"/>
      <c r="I102" s="500"/>
      <c r="J102" s="501"/>
      <c r="K102" s="680"/>
      <c r="L102" s="1052" t="str">
        <f>IF('Quadro 2'!G68="","",'Quadro 2'!G68)</f>
        <v/>
      </c>
      <c r="M102" s="1053" t="str">
        <f t="shared" si="540"/>
        <v/>
      </c>
      <c r="N102" s="1054" t="str">
        <f t="shared" si="529"/>
        <v/>
      </c>
      <c r="O102" s="1055"/>
      <c r="P102" s="1056" t="str">
        <f t="shared" si="541"/>
        <v/>
      </c>
      <c r="Q102" s="1057" t="str">
        <f t="shared" si="542"/>
        <v/>
      </c>
      <c r="R102" s="1058" t="str">
        <f t="shared" si="543"/>
        <v/>
      </c>
      <c r="S102" s="505" t="str">
        <f t="shared" si="544"/>
        <v/>
      </c>
      <c r="T102" s="75" t="str">
        <f t="shared" si="530"/>
        <v/>
      </c>
      <c r="U102" s="943"/>
      <c r="V102" s="217" t="str">
        <f t="shared" si="550"/>
        <v/>
      </c>
      <c r="W102" s="217" t="str">
        <f t="shared" si="545"/>
        <v/>
      </c>
      <c r="X102" s="217" t="str">
        <f t="shared" si="546"/>
        <v/>
      </c>
      <c r="Y102" s="506" t="str">
        <f>IF(OR(N102="",N102=0),"",IF(MAX(V102,W102,X102)&gt;'Quadro 1'!$G$23,'Quadro 1'!$G$23,IF(V102&lt;'Quadro 1'!$G$12,'Quadro 1'!$G$12,MIN(Z102,AA102))))</f>
        <v/>
      </c>
      <c r="Z102" s="507">
        <f>IF(MAX(V102,W102,X102)&lt;='Quadro 1'!$G$12,'Quadro 1'!$G$12,IF(MAX(V102,W102,X102)&lt;='Quadro 1'!$G$13,'Quadro 1'!$G$13,IF(MAX(V102,W102,X102)&lt;='Quadro 1'!$G$14,'Quadro 1'!$G$14,IF(MAX(V102,W102,X102)&lt;='Quadro 1'!$G$15,'Quadro 1'!$G$15,IF(MAX(V102,W102,X102)&lt;='Quadro 1'!$G$16,'Quadro 1'!$G$16,IF(MAX(V102,W102,X102)&lt;='Quadro 1'!$G$17,'Quadro 1'!$G$17,""))))))</f>
        <v>27.3</v>
      </c>
      <c r="AA102" s="508">
        <f>IF(MAX(V102,W102,X102)&lt;='Quadro 1'!$G$18,'Quadro 1'!$G$18,IF(MAX(V102,W102,X102)&lt;='Quadro 1'!$G$19,'Quadro 1'!$G$19,IF(MAX(V102,W102,X102)&lt;='Quadro 1'!$G$20,'Quadro 1'!$G$20,IF(MAX(V102,W102,X102)&lt;='Quadro 1'!$G$21,'Quadro 1'!$G$21,IF(MAX(V102,W102,X102)&lt;='Quadro 1'!$G$22,'Quadro 1'!$G$22,IF(MAX(V102,W102,X102)&lt;='Quadro 1'!$G$23,'Quadro 1'!$G$23,'Quadro 1'!$G$23))))))</f>
        <v>105.3</v>
      </c>
      <c r="AB102" s="509" t="str">
        <f>IF(Y102="","",LOOKUP(Y102,'Quadro 1'!$G$9:$G$23,'Quadro 1'!$H$9:$H$23))</f>
        <v/>
      </c>
      <c r="AC102" s="1170" t="str">
        <f>IF(Y102="","",LOOKUP(Y102,'Quadro 1'!$G$9:$G$23,'Quadro 1'!$D$9:$D$23))</f>
        <v/>
      </c>
      <c r="AD102" s="1171" t="str">
        <f>IF(Y102="","",LOOKUP(Y102,'Quadro 1'!$G$9:$G$23,'Quadro 1'!$E$9:$E$23))</f>
        <v/>
      </c>
      <c r="AE102" s="1059" t="str">
        <f t="shared" si="531"/>
        <v/>
      </c>
      <c r="AF102" s="1061" t="str">
        <f t="shared" si="532"/>
        <v/>
      </c>
      <c r="AG102" s="1062" t="str">
        <f t="shared" si="533"/>
        <v/>
      </c>
      <c r="AH102" s="1063" t="str">
        <f t="shared" si="547"/>
        <v/>
      </c>
      <c r="AI102" s="1063" t="str">
        <f t="shared" si="551"/>
        <v/>
      </c>
      <c r="AJ102" s="1055" t="str">
        <f t="shared" si="534"/>
        <v/>
      </c>
      <c r="AK102" s="1064" t="str">
        <f t="shared" si="548"/>
        <v/>
      </c>
      <c r="AL102" s="1190" t="str">
        <f t="shared" si="549"/>
        <v/>
      </c>
      <c r="AM102" s="1191"/>
      <c r="AN102" s="1065" t="str">
        <f t="shared" si="535"/>
        <v/>
      </c>
      <c r="AO102" s="1192" t="str">
        <f t="shared" si="536"/>
        <v/>
      </c>
      <c r="AP102" s="1192"/>
      <c r="AQ102" s="1193"/>
      <c r="AR102" s="901"/>
      <c r="AS102" s="2"/>
      <c r="BC102" s="1060" t="str">
        <f t="shared" si="537"/>
        <v/>
      </c>
      <c r="BJ102" s="204" t="str">
        <f t="shared" si="552"/>
        <v/>
      </c>
      <c r="BK102" s="204" t="str">
        <f t="shared" si="553"/>
        <v/>
      </c>
      <c r="BL102" s="205" t="str">
        <f t="shared" si="554"/>
        <v/>
      </c>
      <c r="BM102" s="213"/>
      <c r="BN102" s="213"/>
      <c r="BO102" s="205" t="str">
        <f>IF($BL101="","",IF(AND($BP102&lt;&gt;"",$BP102&gt;$BL101),$BP102,IF(AND($BP103&lt;&gt;"",$BP103&gt;$BL101),"")))</f>
        <v/>
      </c>
      <c r="BP102" s="205" t="str">
        <f t="shared" si="555"/>
        <v/>
      </c>
      <c r="BQ102" s="203" t="s">
        <v>379</v>
      </c>
      <c r="BR102" s="205">
        <v>10</v>
      </c>
      <c r="BS102" s="204">
        <f>SUMIF($BU$90:$BU$149,260.4,$BV$90:$BV$149)</f>
        <v>0</v>
      </c>
      <c r="BT102" s="287" t="str">
        <f t="shared" si="557"/>
        <v/>
      </c>
      <c r="BU102" s="14" t="str">
        <f t="shared" si="558"/>
        <v/>
      </c>
      <c r="BV102" s="495">
        <f t="shared" si="559"/>
        <v>0</v>
      </c>
      <c r="BW102" s="495">
        <f t="shared" si="560"/>
        <v>0</v>
      </c>
      <c r="BX102" s="902">
        <f t="shared" si="561"/>
        <v>1</v>
      </c>
      <c r="GN102" s="137">
        <f t="shared" si="567"/>
        <v>0</v>
      </c>
      <c r="GU102" s="594">
        <v>12</v>
      </c>
      <c r="HA102" s="81" t="str">
        <f t="shared" si="562"/>
        <v/>
      </c>
      <c r="HB102" s="569" t="str">
        <f t="shared" si="563"/>
        <v/>
      </c>
      <c r="HC102" s="15">
        <f t="shared" si="568"/>
        <v>0</v>
      </c>
      <c r="HD102" s="582">
        <f t="shared" si="569"/>
        <v>0</v>
      </c>
      <c r="HE102" s="576">
        <f t="shared" si="564"/>
        <v>0</v>
      </c>
      <c r="HF102" s="566">
        <f t="shared" si="564"/>
        <v>0</v>
      </c>
      <c r="HG102" s="16">
        <f t="shared" si="565"/>
        <v>0</v>
      </c>
      <c r="HH102" s="17" t="str">
        <f t="shared" si="566"/>
        <v/>
      </c>
      <c r="HI102" s="510" t="str">
        <f t="shared" si="686"/>
        <v/>
      </c>
      <c r="HJ102" s="517">
        <f t="shared" si="803"/>
        <v>0</v>
      </c>
      <c r="HK102" s="510" t="str">
        <f t="shared" si="687"/>
        <v/>
      </c>
      <c r="HL102" s="522" t="str">
        <f t="shared" si="688"/>
        <v/>
      </c>
      <c r="HM102" s="510" t="str">
        <f t="shared" si="570"/>
        <v/>
      </c>
      <c r="HN102" s="517">
        <f t="shared" si="571"/>
        <v>0</v>
      </c>
      <c r="HO102" s="510" t="str">
        <f t="shared" si="689"/>
        <v/>
      </c>
      <c r="HP102" s="522" t="str">
        <f t="shared" si="690"/>
        <v/>
      </c>
      <c r="HQ102" s="510" t="str">
        <f t="shared" si="572"/>
        <v/>
      </c>
      <c r="HR102" s="517">
        <f t="shared" si="573"/>
        <v>0</v>
      </c>
      <c r="HS102" s="510" t="str">
        <f t="shared" si="691"/>
        <v/>
      </c>
      <c r="HT102" s="522" t="str">
        <f t="shared" si="692"/>
        <v/>
      </c>
      <c r="HU102" s="510" t="str">
        <f t="shared" si="574"/>
        <v/>
      </c>
      <c r="HV102" s="517">
        <f t="shared" si="575"/>
        <v>0</v>
      </c>
      <c r="HW102" s="510" t="str">
        <f t="shared" si="693"/>
        <v/>
      </c>
      <c r="HX102" s="522" t="str">
        <f t="shared" si="694"/>
        <v/>
      </c>
      <c r="HY102" s="510" t="str">
        <f t="shared" si="576"/>
        <v/>
      </c>
      <c r="HZ102" s="517">
        <f t="shared" si="577"/>
        <v>0</v>
      </c>
      <c r="IA102" s="510" t="str">
        <f t="shared" si="695"/>
        <v/>
      </c>
      <c r="IB102" s="522" t="str">
        <f t="shared" si="696"/>
        <v/>
      </c>
      <c r="IC102" s="510" t="str">
        <f t="shared" si="578"/>
        <v/>
      </c>
      <c r="ID102" s="517">
        <f t="shared" si="579"/>
        <v>0</v>
      </c>
      <c r="IE102" s="510" t="str">
        <f t="shared" si="697"/>
        <v/>
      </c>
      <c r="IF102" s="522" t="str">
        <f t="shared" si="698"/>
        <v/>
      </c>
      <c r="IG102" s="510" t="str">
        <f t="shared" si="580"/>
        <v/>
      </c>
      <c r="IH102" s="517">
        <f t="shared" si="581"/>
        <v>0</v>
      </c>
      <c r="II102" s="510" t="str">
        <f t="shared" si="699"/>
        <v/>
      </c>
      <c r="IJ102" s="522" t="str">
        <f t="shared" si="700"/>
        <v/>
      </c>
      <c r="IK102" s="510" t="str">
        <f t="shared" si="582"/>
        <v/>
      </c>
      <c r="IL102" s="517">
        <f t="shared" si="583"/>
        <v>0</v>
      </c>
      <c r="IM102" s="510" t="str">
        <f t="shared" si="701"/>
        <v/>
      </c>
      <c r="IN102" s="522" t="str">
        <f t="shared" si="702"/>
        <v/>
      </c>
      <c r="IO102" s="510" t="str">
        <f t="shared" si="584"/>
        <v/>
      </c>
      <c r="IP102" s="517">
        <f t="shared" si="585"/>
        <v>0</v>
      </c>
      <c r="IQ102" s="510" t="str">
        <f t="shared" si="703"/>
        <v/>
      </c>
      <c r="IR102" s="522" t="str">
        <f t="shared" si="704"/>
        <v/>
      </c>
      <c r="IS102" s="510" t="str">
        <f t="shared" si="586"/>
        <v/>
      </c>
      <c r="IT102" s="517">
        <f t="shared" si="587"/>
        <v>0</v>
      </c>
      <c r="IU102" s="510" t="str">
        <f t="shared" si="705"/>
        <v/>
      </c>
      <c r="IV102" s="522" t="str">
        <f t="shared" si="706"/>
        <v/>
      </c>
      <c r="IW102" s="510" t="str">
        <f t="shared" si="588"/>
        <v/>
      </c>
      <c r="IX102" s="517">
        <f t="shared" si="589"/>
        <v>0</v>
      </c>
      <c r="IY102" s="510" t="str">
        <f t="shared" si="707"/>
        <v/>
      </c>
      <c r="IZ102" s="522" t="str">
        <f t="shared" si="708"/>
        <v/>
      </c>
      <c r="JA102" s="510" t="str">
        <f t="shared" si="590"/>
        <v/>
      </c>
      <c r="JB102" s="517">
        <f t="shared" si="591"/>
        <v>0</v>
      </c>
      <c r="JC102" s="510" t="str">
        <f t="shared" si="709"/>
        <v/>
      </c>
      <c r="JD102" s="522" t="str">
        <f t="shared" si="710"/>
        <v/>
      </c>
      <c r="JE102" s="510" t="str">
        <f t="shared" si="592"/>
        <v/>
      </c>
      <c r="JF102" s="517">
        <f t="shared" si="593"/>
        <v>0</v>
      </c>
      <c r="JG102" s="510" t="str">
        <f t="shared" si="711"/>
        <v/>
      </c>
      <c r="JH102" s="522" t="str">
        <f t="shared" si="712"/>
        <v/>
      </c>
      <c r="JI102" s="510" t="str">
        <f t="shared" si="594"/>
        <v/>
      </c>
      <c r="JJ102" s="517">
        <f t="shared" si="595"/>
        <v>0</v>
      </c>
      <c r="JK102" s="510" t="str">
        <f t="shared" si="713"/>
        <v/>
      </c>
      <c r="JL102" s="522" t="str">
        <f t="shared" si="714"/>
        <v/>
      </c>
      <c r="JM102" s="510" t="str">
        <f t="shared" si="596"/>
        <v/>
      </c>
      <c r="JN102" s="517">
        <f t="shared" si="597"/>
        <v>0</v>
      </c>
      <c r="JO102" s="510" t="str">
        <f t="shared" si="715"/>
        <v/>
      </c>
      <c r="JP102" s="522" t="str">
        <f t="shared" si="716"/>
        <v/>
      </c>
      <c r="JQ102" s="510" t="str">
        <f t="shared" si="598"/>
        <v/>
      </c>
      <c r="JR102" s="517">
        <f t="shared" si="599"/>
        <v>0</v>
      </c>
      <c r="JS102" s="510" t="str">
        <f t="shared" si="717"/>
        <v/>
      </c>
      <c r="JT102" s="522" t="str">
        <f t="shared" si="718"/>
        <v/>
      </c>
      <c r="JU102" s="510" t="str">
        <f t="shared" si="600"/>
        <v/>
      </c>
      <c r="JV102" s="517">
        <f t="shared" si="601"/>
        <v>0</v>
      </c>
      <c r="JW102" s="510" t="str">
        <f t="shared" si="719"/>
        <v/>
      </c>
      <c r="JX102" s="522" t="str">
        <f t="shared" si="720"/>
        <v/>
      </c>
      <c r="JY102" s="510" t="str">
        <f t="shared" si="602"/>
        <v/>
      </c>
      <c r="JZ102" s="517">
        <f t="shared" si="603"/>
        <v>0</v>
      </c>
      <c r="KA102" s="510" t="str">
        <f t="shared" si="721"/>
        <v/>
      </c>
      <c r="KB102" s="522" t="str">
        <f t="shared" si="722"/>
        <v/>
      </c>
      <c r="KC102" s="510" t="str">
        <f t="shared" si="604"/>
        <v/>
      </c>
      <c r="KD102" s="517">
        <f t="shared" si="605"/>
        <v>0</v>
      </c>
      <c r="KE102" s="510" t="str">
        <f t="shared" si="723"/>
        <v/>
      </c>
      <c r="KF102" s="522" t="str">
        <f t="shared" si="724"/>
        <v/>
      </c>
      <c r="KG102" s="510" t="str">
        <f t="shared" si="606"/>
        <v/>
      </c>
      <c r="KH102" s="517">
        <f t="shared" si="607"/>
        <v>0</v>
      </c>
      <c r="KI102" s="510" t="str">
        <f t="shared" si="725"/>
        <v/>
      </c>
      <c r="KJ102" s="522" t="str">
        <f t="shared" si="726"/>
        <v/>
      </c>
      <c r="KK102" s="510" t="str">
        <f t="shared" si="608"/>
        <v/>
      </c>
      <c r="KL102" s="517">
        <f t="shared" si="609"/>
        <v>0</v>
      </c>
      <c r="KM102" s="510" t="str">
        <f t="shared" si="727"/>
        <v/>
      </c>
      <c r="KN102" s="522" t="str">
        <f t="shared" si="728"/>
        <v/>
      </c>
      <c r="KO102" s="510" t="str">
        <f t="shared" si="610"/>
        <v/>
      </c>
      <c r="KP102" s="517">
        <f t="shared" si="611"/>
        <v>0</v>
      </c>
      <c r="KQ102" s="510" t="str">
        <f t="shared" si="729"/>
        <v/>
      </c>
      <c r="KR102" s="522" t="str">
        <f t="shared" si="730"/>
        <v/>
      </c>
      <c r="KS102" s="510" t="str">
        <f t="shared" si="612"/>
        <v/>
      </c>
      <c r="KT102" s="517">
        <f t="shared" si="613"/>
        <v>0</v>
      </c>
      <c r="KU102" s="510" t="str">
        <f t="shared" si="731"/>
        <v/>
      </c>
      <c r="KV102" s="522" t="str">
        <f t="shared" si="732"/>
        <v/>
      </c>
      <c r="KW102" s="510" t="str">
        <f t="shared" si="614"/>
        <v/>
      </c>
      <c r="KX102" s="517">
        <f t="shared" si="615"/>
        <v>0</v>
      </c>
      <c r="KY102" s="510" t="str">
        <f t="shared" si="733"/>
        <v/>
      </c>
      <c r="KZ102" s="522" t="str">
        <f t="shared" si="734"/>
        <v/>
      </c>
      <c r="LA102" s="510" t="str">
        <f t="shared" si="616"/>
        <v/>
      </c>
      <c r="LB102" s="517">
        <f t="shared" si="617"/>
        <v>0</v>
      </c>
      <c r="LC102" s="510" t="str">
        <f t="shared" si="735"/>
        <v/>
      </c>
      <c r="LD102" s="522" t="str">
        <f t="shared" si="736"/>
        <v/>
      </c>
      <c r="LE102" s="510" t="str">
        <f t="shared" si="618"/>
        <v/>
      </c>
      <c r="LF102" s="517">
        <f t="shared" si="619"/>
        <v>0</v>
      </c>
      <c r="LG102" s="510" t="str">
        <f t="shared" si="737"/>
        <v/>
      </c>
      <c r="LH102" s="522" t="str">
        <f t="shared" si="738"/>
        <v/>
      </c>
      <c r="LI102" s="510" t="str">
        <f t="shared" si="620"/>
        <v/>
      </c>
      <c r="LJ102" s="517">
        <f t="shared" si="621"/>
        <v>0</v>
      </c>
      <c r="LK102" s="510" t="str">
        <f t="shared" si="739"/>
        <v/>
      </c>
      <c r="LL102" s="522" t="str">
        <f t="shared" si="740"/>
        <v/>
      </c>
      <c r="LM102" s="510" t="str">
        <f t="shared" si="622"/>
        <v/>
      </c>
      <c r="LN102" s="517">
        <f t="shared" si="623"/>
        <v>0</v>
      </c>
      <c r="LO102" s="510" t="str">
        <f t="shared" si="741"/>
        <v/>
      </c>
      <c r="LP102" s="522" t="str">
        <f t="shared" si="742"/>
        <v/>
      </c>
      <c r="LQ102" s="510" t="str">
        <f t="shared" si="624"/>
        <v/>
      </c>
      <c r="LR102" s="517">
        <f t="shared" si="625"/>
        <v>0</v>
      </c>
      <c r="LS102" s="510" t="str">
        <f t="shared" si="743"/>
        <v/>
      </c>
      <c r="LT102" s="522" t="str">
        <f t="shared" si="744"/>
        <v/>
      </c>
      <c r="LU102" s="510" t="str">
        <f t="shared" si="626"/>
        <v/>
      </c>
      <c r="LV102" s="517">
        <f t="shared" si="627"/>
        <v>0</v>
      </c>
      <c r="LW102" s="510" t="str">
        <f t="shared" si="745"/>
        <v/>
      </c>
      <c r="LX102" s="522" t="str">
        <f t="shared" si="746"/>
        <v/>
      </c>
      <c r="LY102" s="510" t="str">
        <f t="shared" si="628"/>
        <v/>
      </c>
      <c r="LZ102" s="517">
        <f t="shared" si="629"/>
        <v>0</v>
      </c>
      <c r="MA102" s="510" t="str">
        <f t="shared" si="747"/>
        <v/>
      </c>
      <c r="MB102" s="522" t="str">
        <f t="shared" si="748"/>
        <v/>
      </c>
      <c r="MC102" s="510" t="str">
        <f t="shared" si="630"/>
        <v/>
      </c>
      <c r="MD102" s="517">
        <f t="shared" si="631"/>
        <v>0</v>
      </c>
      <c r="ME102" s="510" t="str">
        <f t="shared" si="749"/>
        <v/>
      </c>
      <c r="MF102" s="522" t="str">
        <f t="shared" si="750"/>
        <v/>
      </c>
      <c r="MG102" s="510" t="str">
        <f t="shared" si="632"/>
        <v/>
      </c>
      <c r="MH102" s="517">
        <f t="shared" si="633"/>
        <v>0</v>
      </c>
      <c r="MI102" s="510" t="str">
        <f t="shared" si="751"/>
        <v/>
      </c>
      <c r="MJ102" s="522" t="str">
        <f t="shared" si="752"/>
        <v/>
      </c>
      <c r="MK102" s="510" t="str">
        <f t="shared" si="634"/>
        <v/>
      </c>
      <c r="ML102" s="517">
        <f t="shared" si="635"/>
        <v>0</v>
      </c>
      <c r="MM102" s="510" t="str">
        <f t="shared" si="753"/>
        <v/>
      </c>
      <c r="MN102" s="522" t="str">
        <f t="shared" si="754"/>
        <v/>
      </c>
      <c r="MO102" s="510" t="str">
        <f t="shared" si="636"/>
        <v/>
      </c>
      <c r="MP102" s="517">
        <f t="shared" si="637"/>
        <v>0</v>
      </c>
      <c r="MQ102" s="510" t="str">
        <f t="shared" si="755"/>
        <v/>
      </c>
      <c r="MR102" s="522" t="str">
        <f t="shared" si="756"/>
        <v/>
      </c>
      <c r="MS102" s="510" t="str">
        <f t="shared" si="638"/>
        <v/>
      </c>
      <c r="MT102" s="517">
        <f t="shared" si="639"/>
        <v>0</v>
      </c>
      <c r="MU102" s="510" t="str">
        <f t="shared" si="757"/>
        <v/>
      </c>
      <c r="MV102" s="522" t="str">
        <f t="shared" si="758"/>
        <v/>
      </c>
      <c r="MW102" s="510" t="str">
        <f t="shared" si="640"/>
        <v/>
      </c>
      <c r="MX102" s="517">
        <f t="shared" si="641"/>
        <v>0</v>
      </c>
      <c r="MY102" s="510" t="str">
        <f t="shared" si="759"/>
        <v/>
      </c>
      <c r="MZ102" s="522" t="str">
        <f t="shared" si="760"/>
        <v/>
      </c>
      <c r="NA102" s="510" t="str">
        <f t="shared" si="642"/>
        <v/>
      </c>
      <c r="NB102" s="517">
        <f t="shared" si="643"/>
        <v>0</v>
      </c>
      <c r="NC102" s="510" t="str">
        <f t="shared" si="761"/>
        <v/>
      </c>
      <c r="ND102" s="522" t="str">
        <f t="shared" si="762"/>
        <v/>
      </c>
      <c r="NE102" s="510" t="str">
        <f t="shared" si="644"/>
        <v/>
      </c>
      <c r="NF102" s="517">
        <f t="shared" si="645"/>
        <v>0</v>
      </c>
      <c r="NG102" s="510" t="str">
        <f t="shared" si="763"/>
        <v/>
      </c>
      <c r="NH102" s="522" t="str">
        <f t="shared" si="764"/>
        <v/>
      </c>
      <c r="NI102" s="510" t="str">
        <f t="shared" si="646"/>
        <v/>
      </c>
      <c r="NJ102" s="517">
        <f t="shared" si="647"/>
        <v>0</v>
      </c>
      <c r="NK102" s="510" t="str">
        <f t="shared" si="765"/>
        <v/>
      </c>
      <c r="NL102" s="522" t="str">
        <f t="shared" si="766"/>
        <v/>
      </c>
      <c r="NM102" s="510" t="str">
        <f t="shared" si="648"/>
        <v/>
      </c>
      <c r="NN102" s="517">
        <f t="shared" si="649"/>
        <v>0</v>
      </c>
      <c r="NO102" s="510" t="str">
        <f t="shared" si="767"/>
        <v/>
      </c>
      <c r="NP102" s="522" t="str">
        <f t="shared" si="768"/>
        <v/>
      </c>
      <c r="NQ102" s="510" t="str">
        <f t="shared" si="650"/>
        <v/>
      </c>
      <c r="NR102" s="517">
        <f t="shared" si="651"/>
        <v>0</v>
      </c>
      <c r="NS102" s="510" t="str">
        <f t="shared" si="769"/>
        <v/>
      </c>
      <c r="NT102" s="522" t="str">
        <f t="shared" si="770"/>
        <v/>
      </c>
      <c r="NU102" s="510" t="str">
        <f t="shared" si="652"/>
        <v/>
      </c>
      <c r="NV102" s="517">
        <f t="shared" si="653"/>
        <v>0</v>
      </c>
      <c r="NW102" s="510" t="str">
        <f t="shared" si="771"/>
        <v/>
      </c>
      <c r="NX102" s="522" t="str">
        <f t="shared" si="772"/>
        <v/>
      </c>
      <c r="NY102" s="510" t="str">
        <f t="shared" si="654"/>
        <v/>
      </c>
      <c r="NZ102" s="517">
        <f t="shared" si="655"/>
        <v>0</v>
      </c>
      <c r="OA102" s="510" t="str">
        <f t="shared" si="773"/>
        <v/>
      </c>
      <c r="OB102" s="522" t="str">
        <f t="shared" si="774"/>
        <v/>
      </c>
      <c r="OC102" s="510" t="str">
        <f t="shared" si="656"/>
        <v/>
      </c>
      <c r="OD102" s="517">
        <f t="shared" si="657"/>
        <v>0</v>
      </c>
      <c r="OE102" s="510" t="str">
        <f t="shared" si="775"/>
        <v/>
      </c>
      <c r="OF102" s="522" t="str">
        <f t="shared" si="776"/>
        <v/>
      </c>
      <c r="OG102" s="510" t="str">
        <f t="shared" si="658"/>
        <v/>
      </c>
      <c r="OH102" s="517">
        <f t="shared" si="659"/>
        <v>0</v>
      </c>
      <c r="OI102" s="510" t="str">
        <f t="shared" si="777"/>
        <v/>
      </c>
      <c r="OJ102" s="522" t="str">
        <f t="shared" si="778"/>
        <v/>
      </c>
      <c r="OK102" s="510" t="str">
        <f t="shared" si="660"/>
        <v/>
      </c>
      <c r="OL102" s="517">
        <f t="shared" si="661"/>
        <v>0</v>
      </c>
      <c r="OM102" s="510" t="str">
        <f t="shared" si="779"/>
        <v/>
      </c>
      <c r="ON102" s="522" t="str">
        <f t="shared" si="780"/>
        <v/>
      </c>
      <c r="OO102" s="510" t="str">
        <f t="shared" si="662"/>
        <v/>
      </c>
      <c r="OP102" s="517">
        <f t="shared" si="663"/>
        <v>0</v>
      </c>
      <c r="OQ102" s="510" t="str">
        <f t="shared" si="781"/>
        <v/>
      </c>
      <c r="OR102" s="522" t="str">
        <f t="shared" si="782"/>
        <v/>
      </c>
      <c r="OS102" s="510" t="str">
        <f t="shared" si="664"/>
        <v/>
      </c>
      <c r="OT102" s="517">
        <f t="shared" si="665"/>
        <v>0</v>
      </c>
      <c r="OU102" s="510" t="str">
        <f t="shared" si="783"/>
        <v/>
      </c>
      <c r="OV102" s="522" t="str">
        <f t="shared" si="784"/>
        <v/>
      </c>
      <c r="OW102" s="510" t="str">
        <f t="shared" si="666"/>
        <v/>
      </c>
      <c r="OX102" s="517">
        <f t="shared" si="667"/>
        <v>0</v>
      </c>
      <c r="OY102" s="510" t="str">
        <f t="shared" si="785"/>
        <v/>
      </c>
      <c r="OZ102" s="522" t="str">
        <f t="shared" si="786"/>
        <v/>
      </c>
      <c r="PA102" s="510" t="str">
        <f t="shared" si="668"/>
        <v/>
      </c>
      <c r="PB102" s="517">
        <f t="shared" si="669"/>
        <v>0</v>
      </c>
      <c r="PC102" s="510" t="str">
        <f t="shared" si="787"/>
        <v/>
      </c>
      <c r="PD102" s="522" t="str">
        <f t="shared" si="788"/>
        <v/>
      </c>
      <c r="PE102" s="510" t="str">
        <f t="shared" si="670"/>
        <v/>
      </c>
      <c r="PF102" s="517">
        <f t="shared" si="671"/>
        <v>0</v>
      </c>
      <c r="PG102" s="510" t="str">
        <f t="shared" si="789"/>
        <v/>
      </c>
      <c r="PH102" s="522" t="str">
        <f t="shared" si="790"/>
        <v/>
      </c>
      <c r="PI102" s="510" t="str">
        <f t="shared" si="672"/>
        <v/>
      </c>
      <c r="PJ102" s="517">
        <f t="shared" si="673"/>
        <v>0</v>
      </c>
      <c r="PK102" s="510" t="str">
        <f t="shared" si="791"/>
        <v/>
      </c>
      <c r="PL102" s="522" t="str">
        <f t="shared" si="792"/>
        <v/>
      </c>
      <c r="PM102" s="510" t="str">
        <f t="shared" si="674"/>
        <v/>
      </c>
      <c r="PN102" s="517">
        <f t="shared" si="675"/>
        <v>0</v>
      </c>
      <c r="PO102" s="510" t="str">
        <f t="shared" si="793"/>
        <v/>
      </c>
      <c r="PP102" s="522" t="str">
        <f t="shared" si="794"/>
        <v/>
      </c>
      <c r="PQ102" s="510" t="str">
        <f t="shared" si="676"/>
        <v/>
      </c>
      <c r="PR102" s="517">
        <f t="shared" si="677"/>
        <v>0</v>
      </c>
      <c r="PS102" s="510" t="str">
        <f t="shared" si="795"/>
        <v/>
      </c>
      <c r="PT102" s="522" t="str">
        <f t="shared" si="796"/>
        <v/>
      </c>
      <c r="PU102" s="510" t="str">
        <f t="shared" si="678"/>
        <v/>
      </c>
      <c r="PV102" s="517">
        <f t="shared" si="679"/>
        <v>0</v>
      </c>
      <c r="PW102" s="510" t="str">
        <f t="shared" si="797"/>
        <v/>
      </c>
      <c r="PX102" s="522" t="str">
        <f t="shared" si="798"/>
        <v/>
      </c>
      <c r="PY102" s="510" t="str">
        <f t="shared" si="680"/>
        <v/>
      </c>
      <c r="PZ102" s="517">
        <f t="shared" si="681"/>
        <v>0</v>
      </c>
      <c r="QA102" s="510" t="str">
        <f t="shared" si="799"/>
        <v/>
      </c>
      <c r="QB102" s="522" t="str">
        <f t="shared" si="800"/>
        <v/>
      </c>
      <c r="QC102" s="510" t="str">
        <f t="shared" si="682"/>
        <v/>
      </c>
      <c r="QD102" s="517">
        <f t="shared" si="683"/>
        <v>0</v>
      </c>
      <c r="QE102" s="510" t="str">
        <f t="shared" si="801"/>
        <v/>
      </c>
      <c r="QF102" s="522" t="str">
        <f t="shared" si="802"/>
        <v/>
      </c>
      <c r="QG102" s="510" t="str">
        <f t="shared" si="684"/>
        <v/>
      </c>
      <c r="QH102" s="517">
        <f t="shared" si="685"/>
        <v>0</v>
      </c>
    </row>
    <row r="103" spans="1:450" s="3" customFormat="1" ht="18" customHeight="1" thickTop="1" thickBot="1" x14ac:dyDescent="0.35">
      <c r="A103" s="344" t="str">
        <f t="shared" si="538"/>
        <v/>
      </c>
      <c r="B103" s="237" t="str">
        <f t="shared" si="539"/>
        <v/>
      </c>
      <c r="C103" s="307">
        <f t="shared" si="527"/>
        <v>0</v>
      </c>
      <c r="D103" s="307">
        <f t="shared" si="528"/>
        <v>0</v>
      </c>
      <c r="E103" s="287" t="str">
        <f>IF(B103="","",SUM(B$27:B$46)+SUM(B$67:B103))</f>
        <v/>
      </c>
      <c r="F103" s="498"/>
      <c r="G103" s="498"/>
      <c r="H103" s="499"/>
      <c r="I103" s="500"/>
      <c r="J103" s="501"/>
      <c r="K103" s="680"/>
      <c r="L103" s="1052" t="str">
        <f>IF('Quadro 2'!G69="","",'Quadro 2'!G69)</f>
        <v/>
      </c>
      <c r="M103" s="1053" t="str">
        <f t="shared" si="540"/>
        <v/>
      </c>
      <c r="N103" s="1054" t="str">
        <f t="shared" si="529"/>
        <v/>
      </c>
      <c r="O103" s="1055"/>
      <c r="P103" s="1056" t="str">
        <f t="shared" si="541"/>
        <v/>
      </c>
      <c r="Q103" s="1057" t="str">
        <f t="shared" si="542"/>
        <v/>
      </c>
      <c r="R103" s="1058" t="str">
        <f t="shared" si="543"/>
        <v/>
      </c>
      <c r="S103" s="505" t="str">
        <f t="shared" si="544"/>
        <v/>
      </c>
      <c r="T103" s="75" t="str">
        <f t="shared" si="530"/>
        <v/>
      </c>
      <c r="U103" s="943"/>
      <c r="V103" s="217" t="str">
        <f t="shared" si="550"/>
        <v/>
      </c>
      <c r="W103" s="217" t="str">
        <f t="shared" si="545"/>
        <v/>
      </c>
      <c r="X103" s="217" t="str">
        <f t="shared" si="546"/>
        <v/>
      </c>
      <c r="Y103" s="506" t="str">
        <f>IF(OR(N103="",N103=0),"",IF(MAX(V103,W103,X103)&gt;'Quadro 1'!$G$23,'Quadro 1'!$G$23,IF(V103&lt;'Quadro 1'!$G$12,'Quadro 1'!$G$12,MIN(Z103,AA103))))</f>
        <v/>
      </c>
      <c r="Z103" s="507">
        <f>IF(MAX(V103,W103,X103)&lt;='Quadro 1'!$G$12,'Quadro 1'!$G$12,IF(MAX(V103,W103,X103)&lt;='Quadro 1'!$G$13,'Quadro 1'!$G$13,IF(MAX(V103,W103,X103)&lt;='Quadro 1'!$G$14,'Quadro 1'!$G$14,IF(MAX(V103,W103,X103)&lt;='Quadro 1'!$G$15,'Quadro 1'!$G$15,IF(MAX(V103,W103,X103)&lt;='Quadro 1'!$G$16,'Quadro 1'!$G$16,IF(MAX(V103,W103,X103)&lt;='Quadro 1'!$G$17,'Quadro 1'!$G$17,""))))))</f>
        <v>27.3</v>
      </c>
      <c r="AA103" s="508">
        <f>IF(MAX(V103,W103,X103)&lt;='Quadro 1'!$G$18,'Quadro 1'!$G$18,IF(MAX(V103,W103,X103)&lt;='Quadro 1'!$G$19,'Quadro 1'!$G$19,IF(MAX(V103,W103,X103)&lt;='Quadro 1'!$G$20,'Quadro 1'!$G$20,IF(MAX(V103,W103,X103)&lt;='Quadro 1'!$G$21,'Quadro 1'!$G$21,IF(MAX(V103,W103,X103)&lt;='Quadro 1'!$G$22,'Quadro 1'!$G$22,IF(MAX(V103,W103,X103)&lt;='Quadro 1'!$G$23,'Quadro 1'!$G$23,'Quadro 1'!$G$23))))))</f>
        <v>105.3</v>
      </c>
      <c r="AB103" s="509" t="str">
        <f>IF(Y103="","",LOOKUP(Y103,'Quadro 1'!$G$9:$G$23,'Quadro 1'!$H$9:$H$23))</f>
        <v/>
      </c>
      <c r="AC103" s="1170" t="str">
        <f>IF(Y103="","",LOOKUP(Y103,'Quadro 1'!$G$9:$G$23,'Quadro 1'!$D$9:$D$23))</f>
        <v/>
      </c>
      <c r="AD103" s="1171" t="str">
        <f>IF(Y103="","",LOOKUP(Y103,'Quadro 1'!$G$9:$G$23,'Quadro 1'!$E$9:$E$23))</f>
        <v/>
      </c>
      <c r="AE103" s="1059" t="str">
        <f t="shared" si="531"/>
        <v/>
      </c>
      <c r="AF103" s="1061" t="str">
        <f t="shared" si="532"/>
        <v/>
      </c>
      <c r="AG103" s="1062" t="str">
        <f t="shared" si="533"/>
        <v/>
      </c>
      <c r="AH103" s="1063" t="str">
        <f t="shared" si="547"/>
        <v/>
      </c>
      <c r="AI103" s="1063" t="str">
        <f t="shared" si="551"/>
        <v/>
      </c>
      <c r="AJ103" s="1055" t="str">
        <f t="shared" si="534"/>
        <v/>
      </c>
      <c r="AK103" s="1064" t="str">
        <f t="shared" si="548"/>
        <v/>
      </c>
      <c r="AL103" s="1190" t="str">
        <f t="shared" si="549"/>
        <v/>
      </c>
      <c r="AM103" s="1191"/>
      <c r="AN103" s="1065" t="str">
        <f t="shared" si="535"/>
        <v/>
      </c>
      <c r="AO103" s="1192" t="str">
        <f t="shared" si="536"/>
        <v/>
      </c>
      <c r="AP103" s="1192"/>
      <c r="AQ103" s="1193"/>
      <c r="AR103" s="901"/>
      <c r="AS103" s="2"/>
      <c r="BC103" s="1060" t="str">
        <f t="shared" si="537"/>
        <v/>
      </c>
      <c r="BJ103" s="204" t="str">
        <f t="shared" si="552"/>
        <v/>
      </c>
      <c r="BK103" s="204" t="str">
        <f t="shared" si="553"/>
        <v/>
      </c>
      <c r="BL103" s="205" t="str">
        <f t="shared" si="554"/>
        <v/>
      </c>
      <c r="BM103" s="213"/>
      <c r="BN103" s="213"/>
      <c r="BO103" s="205" t="str">
        <f>IF($BL102="","",IF(AND($BP103&lt;&gt;"",$BP103&gt;$BL102),$BP103,""))</f>
        <v/>
      </c>
      <c r="BP103" s="205" t="str">
        <f t="shared" si="555"/>
        <v/>
      </c>
      <c r="BQ103" s="203" t="s">
        <v>380</v>
      </c>
      <c r="BR103" s="205">
        <v>12</v>
      </c>
      <c r="BS103" s="204">
        <f>SUMIF($BU$90:$BU$149,311.3,$BV$90:$BV$149)</f>
        <v>0</v>
      </c>
      <c r="BT103" s="287" t="str">
        <f t="shared" si="557"/>
        <v/>
      </c>
      <c r="BU103" s="14" t="str">
        <f t="shared" si="558"/>
        <v/>
      </c>
      <c r="BV103" s="495">
        <f t="shared" si="559"/>
        <v>0</v>
      </c>
      <c r="BW103" s="495">
        <f t="shared" si="560"/>
        <v>0</v>
      </c>
      <c r="BX103" s="902">
        <f t="shared" si="561"/>
        <v>1</v>
      </c>
      <c r="GN103" s="137">
        <f t="shared" si="567"/>
        <v>0</v>
      </c>
      <c r="GU103" s="594">
        <v>13</v>
      </c>
      <c r="HA103" s="81" t="str">
        <f t="shared" si="562"/>
        <v/>
      </c>
      <c r="HB103" s="569" t="str">
        <f t="shared" si="563"/>
        <v/>
      </c>
      <c r="HC103" s="15">
        <f t="shared" si="568"/>
        <v>0</v>
      </c>
      <c r="HD103" s="582">
        <f t="shared" si="569"/>
        <v>0</v>
      </c>
      <c r="HE103" s="576">
        <f t="shared" si="564"/>
        <v>0</v>
      </c>
      <c r="HF103" s="566">
        <f t="shared" si="564"/>
        <v>0</v>
      </c>
      <c r="HG103" s="16">
        <f t="shared" si="565"/>
        <v>0</v>
      </c>
      <c r="HH103" s="17" t="str">
        <f t="shared" si="566"/>
        <v/>
      </c>
      <c r="HI103" s="510" t="str">
        <f t="shared" si="686"/>
        <v/>
      </c>
      <c r="HJ103" s="517">
        <f t="shared" si="803"/>
        <v>0</v>
      </c>
      <c r="HK103" s="510" t="str">
        <f t="shared" si="687"/>
        <v/>
      </c>
      <c r="HL103" s="522" t="str">
        <f t="shared" si="688"/>
        <v/>
      </c>
      <c r="HM103" s="510" t="str">
        <f t="shared" si="570"/>
        <v/>
      </c>
      <c r="HN103" s="517">
        <f t="shared" si="571"/>
        <v>0</v>
      </c>
      <c r="HO103" s="510" t="str">
        <f t="shared" si="689"/>
        <v/>
      </c>
      <c r="HP103" s="522" t="str">
        <f t="shared" si="690"/>
        <v/>
      </c>
      <c r="HQ103" s="510" t="str">
        <f t="shared" si="572"/>
        <v/>
      </c>
      <c r="HR103" s="517">
        <f t="shared" si="573"/>
        <v>0</v>
      </c>
      <c r="HS103" s="510" t="str">
        <f t="shared" si="691"/>
        <v/>
      </c>
      <c r="HT103" s="522" t="str">
        <f t="shared" si="692"/>
        <v/>
      </c>
      <c r="HU103" s="510" t="str">
        <f t="shared" si="574"/>
        <v/>
      </c>
      <c r="HV103" s="517">
        <f t="shared" si="575"/>
        <v>0</v>
      </c>
      <c r="HW103" s="510" t="str">
        <f t="shared" si="693"/>
        <v/>
      </c>
      <c r="HX103" s="522" t="str">
        <f t="shared" si="694"/>
        <v/>
      </c>
      <c r="HY103" s="510" t="str">
        <f t="shared" si="576"/>
        <v/>
      </c>
      <c r="HZ103" s="517">
        <f t="shared" si="577"/>
        <v>0</v>
      </c>
      <c r="IA103" s="510" t="str">
        <f t="shared" si="695"/>
        <v/>
      </c>
      <c r="IB103" s="522" t="str">
        <f t="shared" si="696"/>
        <v/>
      </c>
      <c r="IC103" s="510" t="str">
        <f t="shared" si="578"/>
        <v/>
      </c>
      <c r="ID103" s="517">
        <f t="shared" si="579"/>
        <v>0</v>
      </c>
      <c r="IE103" s="510" t="str">
        <f t="shared" si="697"/>
        <v/>
      </c>
      <c r="IF103" s="522" t="str">
        <f t="shared" si="698"/>
        <v/>
      </c>
      <c r="IG103" s="510" t="str">
        <f t="shared" si="580"/>
        <v/>
      </c>
      <c r="IH103" s="517">
        <f t="shared" si="581"/>
        <v>0</v>
      </c>
      <c r="II103" s="510" t="str">
        <f t="shared" si="699"/>
        <v/>
      </c>
      <c r="IJ103" s="522" t="str">
        <f t="shared" si="700"/>
        <v/>
      </c>
      <c r="IK103" s="510" t="str">
        <f t="shared" si="582"/>
        <v/>
      </c>
      <c r="IL103" s="517">
        <f t="shared" si="583"/>
        <v>0</v>
      </c>
      <c r="IM103" s="510" t="str">
        <f t="shared" si="701"/>
        <v/>
      </c>
      <c r="IN103" s="522" t="str">
        <f t="shared" si="702"/>
        <v/>
      </c>
      <c r="IO103" s="510" t="str">
        <f t="shared" si="584"/>
        <v/>
      </c>
      <c r="IP103" s="517">
        <f t="shared" si="585"/>
        <v>0</v>
      </c>
      <c r="IQ103" s="510" t="str">
        <f t="shared" si="703"/>
        <v/>
      </c>
      <c r="IR103" s="522" t="str">
        <f t="shared" si="704"/>
        <v/>
      </c>
      <c r="IS103" s="510" t="str">
        <f t="shared" si="586"/>
        <v/>
      </c>
      <c r="IT103" s="517">
        <f t="shared" si="587"/>
        <v>0</v>
      </c>
      <c r="IU103" s="510" t="str">
        <f t="shared" si="705"/>
        <v/>
      </c>
      <c r="IV103" s="522" t="str">
        <f t="shared" si="706"/>
        <v/>
      </c>
      <c r="IW103" s="510" t="str">
        <f t="shared" si="588"/>
        <v/>
      </c>
      <c r="IX103" s="517">
        <f t="shared" si="589"/>
        <v>0</v>
      </c>
      <c r="IY103" s="510" t="str">
        <f t="shared" si="707"/>
        <v/>
      </c>
      <c r="IZ103" s="522" t="str">
        <f t="shared" si="708"/>
        <v/>
      </c>
      <c r="JA103" s="510" t="str">
        <f t="shared" si="590"/>
        <v/>
      </c>
      <c r="JB103" s="517">
        <f t="shared" si="591"/>
        <v>0</v>
      </c>
      <c r="JC103" s="510" t="str">
        <f t="shared" si="709"/>
        <v/>
      </c>
      <c r="JD103" s="522" t="str">
        <f t="shared" si="710"/>
        <v/>
      </c>
      <c r="JE103" s="510" t="str">
        <f t="shared" si="592"/>
        <v/>
      </c>
      <c r="JF103" s="517">
        <f t="shared" si="593"/>
        <v>0</v>
      </c>
      <c r="JG103" s="510" t="str">
        <f t="shared" si="711"/>
        <v/>
      </c>
      <c r="JH103" s="522" t="str">
        <f t="shared" si="712"/>
        <v/>
      </c>
      <c r="JI103" s="510" t="str">
        <f t="shared" si="594"/>
        <v/>
      </c>
      <c r="JJ103" s="517">
        <f t="shared" si="595"/>
        <v>0</v>
      </c>
      <c r="JK103" s="510" t="str">
        <f t="shared" si="713"/>
        <v/>
      </c>
      <c r="JL103" s="522" t="str">
        <f t="shared" si="714"/>
        <v/>
      </c>
      <c r="JM103" s="510" t="str">
        <f t="shared" si="596"/>
        <v/>
      </c>
      <c r="JN103" s="517">
        <f t="shared" si="597"/>
        <v>0</v>
      </c>
      <c r="JO103" s="510" t="str">
        <f t="shared" si="715"/>
        <v/>
      </c>
      <c r="JP103" s="522" t="str">
        <f t="shared" si="716"/>
        <v/>
      </c>
      <c r="JQ103" s="510" t="str">
        <f t="shared" si="598"/>
        <v/>
      </c>
      <c r="JR103" s="517">
        <f t="shared" si="599"/>
        <v>0</v>
      </c>
      <c r="JS103" s="510" t="str">
        <f t="shared" si="717"/>
        <v/>
      </c>
      <c r="JT103" s="522" t="str">
        <f t="shared" si="718"/>
        <v/>
      </c>
      <c r="JU103" s="510" t="str">
        <f t="shared" si="600"/>
        <v/>
      </c>
      <c r="JV103" s="517">
        <f t="shared" si="601"/>
        <v>0</v>
      </c>
      <c r="JW103" s="510" t="str">
        <f t="shared" si="719"/>
        <v/>
      </c>
      <c r="JX103" s="522" t="str">
        <f t="shared" si="720"/>
        <v/>
      </c>
      <c r="JY103" s="510" t="str">
        <f t="shared" si="602"/>
        <v/>
      </c>
      <c r="JZ103" s="517">
        <f t="shared" si="603"/>
        <v>0</v>
      </c>
      <c r="KA103" s="510" t="str">
        <f t="shared" si="721"/>
        <v/>
      </c>
      <c r="KB103" s="522" t="str">
        <f t="shared" si="722"/>
        <v/>
      </c>
      <c r="KC103" s="510" t="str">
        <f t="shared" si="604"/>
        <v/>
      </c>
      <c r="KD103" s="517">
        <f t="shared" si="605"/>
        <v>0</v>
      </c>
      <c r="KE103" s="510" t="str">
        <f t="shared" si="723"/>
        <v/>
      </c>
      <c r="KF103" s="522" t="str">
        <f t="shared" si="724"/>
        <v/>
      </c>
      <c r="KG103" s="510" t="str">
        <f t="shared" si="606"/>
        <v/>
      </c>
      <c r="KH103" s="517">
        <f t="shared" si="607"/>
        <v>0</v>
      </c>
      <c r="KI103" s="510" t="str">
        <f t="shared" si="725"/>
        <v/>
      </c>
      <c r="KJ103" s="522" t="str">
        <f t="shared" si="726"/>
        <v/>
      </c>
      <c r="KK103" s="510" t="str">
        <f t="shared" si="608"/>
        <v/>
      </c>
      <c r="KL103" s="517">
        <f t="shared" si="609"/>
        <v>0</v>
      </c>
      <c r="KM103" s="510" t="str">
        <f t="shared" si="727"/>
        <v/>
      </c>
      <c r="KN103" s="522" t="str">
        <f t="shared" si="728"/>
        <v/>
      </c>
      <c r="KO103" s="510" t="str">
        <f t="shared" si="610"/>
        <v/>
      </c>
      <c r="KP103" s="517">
        <f t="shared" si="611"/>
        <v>0</v>
      </c>
      <c r="KQ103" s="510" t="str">
        <f t="shared" si="729"/>
        <v/>
      </c>
      <c r="KR103" s="522" t="str">
        <f t="shared" si="730"/>
        <v/>
      </c>
      <c r="KS103" s="510" t="str">
        <f t="shared" si="612"/>
        <v/>
      </c>
      <c r="KT103" s="517">
        <f t="shared" si="613"/>
        <v>0</v>
      </c>
      <c r="KU103" s="510" t="str">
        <f t="shared" si="731"/>
        <v/>
      </c>
      <c r="KV103" s="522" t="str">
        <f t="shared" si="732"/>
        <v/>
      </c>
      <c r="KW103" s="510" t="str">
        <f t="shared" si="614"/>
        <v/>
      </c>
      <c r="KX103" s="517">
        <f t="shared" si="615"/>
        <v>0</v>
      </c>
      <c r="KY103" s="510" t="str">
        <f t="shared" si="733"/>
        <v/>
      </c>
      <c r="KZ103" s="522" t="str">
        <f t="shared" si="734"/>
        <v/>
      </c>
      <c r="LA103" s="510" t="str">
        <f t="shared" si="616"/>
        <v/>
      </c>
      <c r="LB103" s="517">
        <f t="shared" si="617"/>
        <v>0</v>
      </c>
      <c r="LC103" s="510" t="str">
        <f t="shared" si="735"/>
        <v/>
      </c>
      <c r="LD103" s="522" t="str">
        <f t="shared" si="736"/>
        <v/>
      </c>
      <c r="LE103" s="510" t="str">
        <f t="shared" si="618"/>
        <v/>
      </c>
      <c r="LF103" s="517">
        <f t="shared" si="619"/>
        <v>0</v>
      </c>
      <c r="LG103" s="510" t="str">
        <f t="shared" si="737"/>
        <v/>
      </c>
      <c r="LH103" s="522" t="str">
        <f t="shared" si="738"/>
        <v/>
      </c>
      <c r="LI103" s="510" t="str">
        <f t="shared" si="620"/>
        <v/>
      </c>
      <c r="LJ103" s="517">
        <f t="shared" si="621"/>
        <v>0</v>
      </c>
      <c r="LK103" s="510" t="str">
        <f t="shared" si="739"/>
        <v/>
      </c>
      <c r="LL103" s="522" t="str">
        <f t="shared" si="740"/>
        <v/>
      </c>
      <c r="LM103" s="510" t="str">
        <f t="shared" si="622"/>
        <v/>
      </c>
      <c r="LN103" s="517">
        <f t="shared" si="623"/>
        <v>0</v>
      </c>
      <c r="LO103" s="510" t="str">
        <f t="shared" si="741"/>
        <v/>
      </c>
      <c r="LP103" s="522" t="str">
        <f t="shared" si="742"/>
        <v/>
      </c>
      <c r="LQ103" s="510" t="str">
        <f t="shared" si="624"/>
        <v/>
      </c>
      <c r="LR103" s="517">
        <f t="shared" si="625"/>
        <v>0</v>
      </c>
      <c r="LS103" s="510" t="str">
        <f t="shared" si="743"/>
        <v/>
      </c>
      <c r="LT103" s="522" t="str">
        <f t="shared" si="744"/>
        <v/>
      </c>
      <c r="LU103" s="510" t="str">
        <f t="shared" si="626"/>
        <v/>
      </c>
      <c r="LV103" s="517">
        <f t="shared" si="627"/>
        <v>0</v>
      </c>
      <c r="LW103" s="510" t="str">
        <f t="shared" si="745"/>
        <v/>
      </c>
      <c r="LX103" s="522" t="str">
        <f t="shared" si="746"/>
        <v/>
      </c>
      <c r="LY103" s="510" t="str">
        <f t="shared" si="628"/>
        <v/>
      </c>
      <c r="LZ103" s="517">
        <f t="shared" si="629"/>
        <v>0</v>
      </c>
      <c r="MA103" s="510" t="str">
        <f t="shared" si="747"/>
        <v/>
      </c>
      <c r="MB103" s="522" t="str">
        <f t="shared" si="748"/>
        <v/>
      </c>
      <c r="MC103" s="510" t="str">
        <f t="shared" si="630"/>
        <v/>
      </c>
      <c r="MD103" s="517">
        <f t="shared" si="631"/>
        <v>0</v>
      </c>
      <c r="ME103" s="510" t="str">
        <f t="shared" si="749"/>
        <v/>
      </c>
      <c r="MF103" s="522" t="str">
        <f t="shared" si="750"/>
        <v/>
      </c>
      <c r="MG103" s="510" t="str">
        <f t="shared" si="632"/>
        <v/>
      </c>
      <c r="MH103" s="517">
        <f t="shared" si="633"/>
        <v>0</v>
      </c>
      <c r="MI103" s="510" t="str">
        <f t="shared" si="751"/>
        <v/>
      </c>
      <c r="MJ103" s="522" t="str">
        <f t="shared" si="752"/>
        <v/>
      </c>
      <c r="MK103" s="510" t="str">
        <f t="shared" si="634"/>
        <v/>
      </c>
      <c r="ML103" s="517">
        <f t="shared" si="635"/>
        <v>0</v>
      </c>
      <c r="MM103" s="510" t="str">
        <f t="shared" si="753"/>
        <v/>
      </c>
      <c r="MN103" s="522" t="str">
        <f t="shared" si="754"/>
        <v/>
      </c>
      <c r="MO103" s="510" t="str">
        <f t="shared" si="636"/>
        <v/>
      </c>
      <c r="MP103" s="517">
        <f t="shared" si="637"/>
        <v>0</v>
      </c>
      <c r="MQ103" s="510" t="str">
        <f t="shared" si="755"/>
        <v/>
      </c>
      <c r="MR103" s="522" t="str">
        <f t="shared" si="756"/>
        <v/>
      </c>
      <c r="MS103" s="510" t="str">
        <f t="shared" si="638"/>
        <v/>
      </c>
      <c r="MT103" s="517">
        <f t="shared" si="639"/>
        <v>0</v>
      </c>
      <c r="MU103" s="510" t="str">
        <f t="shared" si="757"/>
        <v/>
      </c>
      <c r="MV103" s="522" t="str">
        <f t="shared" si="758"/>
        <v/>
      </c>
      <c r="MW103" s="510" t="str">
        <f t="shared" si="640"/>
        <v/>
      </c>
      <c r="MX103" s="517">
        <f t="shared" si="641"/>
        <v>0</v>
      </c>
      <c r="MY103" s="510" t="str">
        <f t="shared" si="759"/>
        <v/>
      </c>
      <c r="MZ103" s="522" t="str">
        <f t="shared" si="760"/>
        <v/>
      </c>
      <c r="NA103" s="510" t="str">
        <f t="shared" si="642"/>
        <v/>
      </c>
      <c r="NB103" s="517">
        <f t="shared" si="643"/>
        <v>0</v>
      </c>
      <c r="NC103" s="510" t="str">
        <f t="shared" si="761"/>
        <v/>
      </c>
      <c r="ND103" s="522" t="str">
        <f t="shared" si="762"/>
        <v/>
      </c>
      <c r="NE103" s="510" t="str">
        <f t="shared" si="644"/>
        <v/>
      </c>
      <c r="NF103" s="517">
        <f t="shared" si="645"/>
        <v>0</v>
      </c>
      <c r="NG103" s="510" t="str">
        <f t="shared" si="763"/>
        <v/>
      </c>
      <c r="NH103" s="522" t="str">
        <f t="shared" si="764"/>
        <v/>
      </c>
      <c r="NI103" s="510" t="str">
        <f t="shared" si="646"/>
        <v/>
      </c>
      <c r="NJ103" s="517">
        <f t="shared" si="647"/>
        <v>0</v>
      </c>
      <c r="NK103" s="510" t="str">
        <f t="shared" si="765"/>
        <v/>
      </c>
      <c r="NL103" s="522" t="str">
        <f t="shared" si="766"/>
        <v/>
      </c>
      <c r="NM103" s="510" t="str">
        <f t="shared" si="648"/>
        <v/>
      </c>
      <c r="NN103" s="517">
        <f t="shared" si="649"/>
        <v>0</v>
      </c>
      <c r="NO103" s="510" t="str">
        <f t="shared" si="767"/>
        <v/>
      </c>
      <c r="NP103" s="522" t="str">
        <f t="shared" si="768"/>
        <v/>
      </c>
      <c r="NQ103" s="510" t="str">
        <f t="shared" si="650"/>
        <v/>
      </c>
      <c r="NR103" s="517">
        <f t="shared" si="651"/>
        <v>0</v>
      </c>
      <c r="NS103" s="510" t="str">
        <f t="shared" si="769"/>
        <v/>
      </c>
      <c r="NT103" s="522" t="str">
        <f t="shared" si="770"/>
        <v/>
      </c>
      <c r="NU103" s="510" t="str">
        <f t="shared" si="652"/>
        <v/>
      </c>
      <c r="NV103" s="517">
        <f t="shared" si="653"/>
        <v>0</v>
      </c>
      <c r="NW103" s="510" t="str">
        <f t="shared" si="771"/>
        <v/>
      </c>
      <c r="NX103" s="522" t="str">
        <f t="shared" si="772"/>
        <v/>
      </c>
      <c r="NY103" s="510" t="str">
        <f t="shared" si="654"/>
        <v/>
      </c>
      <c r="NZ103" s="517">
        <f t="shared" si="655"/>
        <v>0</v>
      </c>
      <c r="OA103" s="510" t="str">
        <f t="shared" si="773"/>
        <v/>
      </c>
      <c r="OB103" s="522" t="str">
        <f t="shared" si="774"/>
        <v/>
      </c>
      <c r="OC103" s="510" t="str">
        <f t="shared" si="656"/>
        <v/>
      </c>
      <c r="OD103" s="517">
        <f t="shared" si="657"/>
        <v>0</v>
      </c>
      <c r="OE103" s="510" t="str">
        <f t="shared" si="775"/>
        <v/>
      </c>
      <c r="OF103" s="522" t="str">
        <f t="shared" si="776"/>
        <v/>
      </c>
      <c r="OG103" s="510" t="str">
        <f t="shared" si="658"/>
        <v/>
      </c>
      <c r="OH103" s="517">
        <f t="shared" si="659"/>
        <v>0</v>
      </c>
      <c r="OI103" s="510" t="str">
        <f t="shared" si="777"/>
        <v/>
      </c>
      <c r="OJ103" s="522" t="str">
        <f t="shared" si="778"/>
        <v/>
      </c>
      <c r="OK103" s="510" t="str">
        <f t="shared" si="660"/>
        <v/>
      </c>
      <c r="OL103" s="517">
        <f t="shared" si="661"/>
        <v>0</v>
      </c>
      <c r="OM103" s="510" t="str">
        <f t="shared" si="779"/>
        <v/>
      </c>
      <c r="ON103" s="522" t="str">
        <f t="shared" si="780"/>
        <v/>
      </c>
      <c r="OO103" s="510" t="str">
        <f t="shared" si="662"/>
        <v/>
      </c>
      <c r="OP103" s="517">
        <f t="shared" si="663"/>
        <v>0</v>
      </c>
      <c r="OQ103" s="510" t="str">
        <f t="shared" si="781"/>
        <v/>
      </c>
      <c r="OR103" s="522" t="str">
        <f t="shared" si="782"/>
        <v/>
      </c>
      <c r="OS103" s="510" t="str">
        <f t="shared" si="664"/>
        <v/>
      </c>
      <c r="OT103" s="517">
        <f t="shared" si="665"/>
        <v>0</v>
      </c>
      <c r="OU103" s="510" t="str">
        <f t="shared" si="783"/>
        <v/>
      </c>
      <c r="OV103" s="522" t="str">
        <f t="shared" si="784"/>
        <v/>
      </c>
      <c r="OW103" s="510" t="str">
        <f t="shared" si="666"/>
        <v/>
      </c>
      <c r="OX103" s="517">
        <f t="shared" si="667"/>
        <v>0</v>
      </c>
      <c r="OY103" s="510" t="str">
        <f t="shared" si="785"/>
        <v/>
      </c>
      <c r="OZ103" s="522" t="str">
        <f t="shared" si="786"/>
        <v/>
      </c>
      <c r="PA103" s="510" t="str">
        <f t="shared" si="668"/>
        <v/>
      </c>
      <c r="PB103" s="517">
        <f t="shared" si="669"/>
        <v>0</v>
      </c>
      <c r="PC103" s="510" t="str">
        <f t="shared" si="787"/>
        <v/>
      </c>
      <c r="PD103" s="522" t="str">
        <f t="shared" si="788"/>
        <v/>
      </c>
      <c r="PE103" s="510" t="str">
        <f t="shared" si="670"/>
        <v/>
      </c>
      <c r="PF103" s="517">
        <f t="shared" si="671"/>
        <v>0</v>
      </c>
      <c r="PG103" s="510" t="str">
        <f t="shared" si="789"/>
        <v/>
      </c>
      <c r="PH103" s="522" t="str">
        <f t="shared" si="790"/>
        <v/>
      </c>
      <c r="PI103" s="510" t="str">
        <f t="shared" si="672"/>
        <v/>
      </c>
      <c r="PJ103" s="517">
        <f t="shared" si="673"/>
        <v>0</v>
      </c>
      <c r="PK103" s="510" t="str">
        <f t="shared" si="791"/>
        <v/>
      </c>
      <c r="PL103" s="522" t="str">
        <f t="shared" si="792"/>
        <v/>
      </c>
      <c r="PM103" s="510" t="str">
        <f t="shared" si="674"/>
        <v/>
      </c>
      <c r="PN103" s="517">
        <f t="shared" si="675"/>
        <v>0</v>
      </c>
      <c r="PO103" s="510" t="str">
        <f t="shared" si="793"/>
        <v/>
      </c>
      <c r="PP103" s="522" t="str">
        <f t="shared" si="794"/>
        <v/>
      </c>
      <c r="PQ103" s="510" t="str">
        <f t="shared" si="676"/>
        <v/>
      </c>
      <c r="PR103" s="517">
        <f t="shared" si="677"/>
        <v>0</v>
      </c>
      <c r="PS103" s="510" t="str">
        <f t="shared" si="795"/>
        <v/>
      </c>
      <c r="PT103" s="522" t="str">
        <f t="shared" si="796"/>
        <v/>
      </c>
      <c r="PU103" s="510" t="str">
        <f t="shared" si="678"/>
        <v/>
      </c>
      <c r="PV103" s="517">
        <f t="shared" si="679"/>
        <v>0</v>
      </c>
      <c r="PW103" s="510" t="str">
        <f t="shared" si="797"/>
        <v/>
      </c>
      <c r="PX103" s="522" t="str">
        <f t="shared" si="798"/>
        <v/>
      </c>
      <c r="PY103" s="510" t="str">
        <f t="shared" si="680"/>
        <v/>
      </c>
      <c r="PZ103" s="517">
        <f t="shared" si="681"/>
        <v>0</v>
      </c>
      <c r="QA103" s="510" t="str">
        <f t="shared" si="799"/>
        <v/>
      </c>
      <c r="QB103" s="522" t="str">
        <f t="shared" si="800"/>
        <v/>
      </c>
      <c r="QC103" s="510" t="str">
        <f t="shared" si="682"/>
        <v/>
      </c>
      <c r="QD103" s="517">
        <f t="shared" si="683"/>
        <v>0</v>
      </c>
      <c r="QE103" s="510" t="str">
        <f t="shared" si="801"/>
        <v/>
      </c>
      <c r="QF103" s="522" t="str">
        <f t="shared" si="802"/>
        <v/>
      </c>
      <c r="QG103" s="510" t="str">
        <f t="shared" si="684"/>
        <v/>
      </c>
      <c r="QH103" s="517">
        <f t="shared" si="685"/>
        <v>0</v>
      </c>
    </row>
    <row r="104" spans="1:450" s="3" customFormat="1" ht="18" customHeight="1" thickTop="1" thickBot="1" x14ac:dyDescent="0.35">
      <c r="A104" s="344" t="str">
        <f t="shared" si="538"/>
        <v/>
      </c>
      <c r="B104" s="237" t="str">
        <f t="shared" si="539"/>
        <v/>
      </c>
      <c r="C104" s="307">
        <f t="shared" si="527"/>
        <v>0</v>
      </c>
      <c r="D104" s="307">
        <f t="shared" si="528"/>
        <v>0</v>
      </c>
      <c r="E104" s="287" t="str">
        <f>IF(B104="","",SUM(B$27:B$46)+SUM(B$67:B104))</f>
        <v/>
      </c>
      <c r="F104" s="498"/>
      <c r="G104" s="498"/>
      <c r="H104" s="499"/>
      <c r="I104" s="500"/>
      <c r="J104" s="501"/>
      <c r="K104" s="680"/>
      <c r="L104" s="1052" t="str">
        <f>IF('Quadro 2'!G70="","",'Quadro 2'!G70)</f>
        <v/>
      </c>
      <c r="M104" s="1053" t="str">
        <f t="shared" si="540"/>
        <v/>
      </c>
      <c r="N104" s="1054" t="str">
        <f t="shared" si="529"/>
        <v/>
      </c>
      <c r="O104" s="1055"/>
      <c r="P104" s="1056" t="str">
        <f t="shared" si="541"/>
        <v/>
      </c>
      <c r="Q104" s="1057" t="str">
        <f t="shared" si="542"/>
        <v/>
      </c>
      <c r="R104" s="1058" t="str">
        <f t="shared" si="543"/>
        <v/>
      </c>
      <c r="S104" s="505" t="str">
        <f t="shared" si="544"/>
        <v/>
      </c>
      <c r="T104" s="75" t="str">
        <f t="shared" si="530"/>
        <v/>
      </c>
      <c r="U104" s="943"/>
      <c r="V104" s="217" t="str">
        <f t="shared" si="550"/>
        <v/>
      </c>
      <c r="W104" s="217" t="str">
        <f t="shared" si="545"/>
        <v/>
      </c>
      <c r="X104" s="217" t="str">
        <f t="shared" si="546"/>
        <v/>
      </c>
      <c r="Y104" s="506" t="str">
        <f>IF(OR(N104="",N104=0),"",IF(MAX(V104,W104,X104)&gt;'Quadro 1'!$G$23,'Quadro 1'!$G$23,IF(V104&lt;'Quadro 1'!$G$12,'Quadro 1'!$G$12,MIN(Z104,AA104))))</f>
        <v/>
      </c>
      <c r="Z104" s="507">
        <f>IF(MAX(V104,W104,X104)&lt;='Quadro 1'!$G$12,'Quadro 1'!$G$12,IF(MAX(V104,W104,X104)&lt;='Quadro 1'!$G$13,'Quadro 1'!$G$13,IF(MAX(V104,W104,X104)&lt;='Quadro 1'!$G$14,'Quadro 1'!$G$14,IF(MAX(V104,W104,X104)&lt;='Quadro 1'!$G$15,'Quadro 1'!$G$15,IF(MAX(V104,W104,X104)&lt;='Quadro 1'!$G$16,'Quadro 1'!$G$16,IF(MAX(V104,W104,X104)&lt;='Quadro 1'!$G$17,'Quadro 1'!$G$17,""))))))</f>
        <v>27.3</v>
      </c>
      <c r="AA104" s="508">
        <f>IF(MAX(V104,W104,X104)&lt;='Quadro 1'!$G$18,'Quadro 1'!$G$18,IF(MAX(V104,W104,X104)&lt;='Quadro 1'!$G$19,'Quadro 1'!$G$19,IF(MAX(V104,W104,X104)&lt;='Quadro 1'!$G$20,'Quadro 1'!$G$20,IF(MAX(V104,W104,X104)&lt;='Quadro 1'!$G$21,'Quadro 1'!$G$21,IF(MAX(V104,W104,X104)&lt;='Quadro 1'!$G$22,'Quadro 1'!$G$22,IF(MAX(V104,W104,X104)&lt;='Quadro 1'!$G$23,'Quadro 1'!$G$23,'Quadro 1'!$G$23))))))</f>
        <v>105.3</v>
      </c>
      <c r="AB104" s="509" t="str">
        <f>IF(Y104="","",LOOKUP(Y104,'Quadro 1'!$G$9:$G$23,'Quadro 1'!$H$9:$H$23))</f>
        <v/>
      </c>
      <c r="AC104" s="1170" t="str">
        <f>IF(Y104="","",LOOKUP(Y104,'Quadro 1'!$G$9:$G$23,'Quadro 1'!$D$9:$D$23))</f>
        <v/>
      </c>
      <c r="AD104" s="1171" t="str">
        <f>IF(Y104="","",LOOKUP(Y104,'Quadro 1'!$G$9:$G$23,'Quadro 1'!$E$9:$E$23))</f>
        <v/>
      </c>
      <c r="AE104" s="1059" t="str">
        <f t="shared" si="531"/>
        <v/>
      </c>
      <c r="AF104" s="1061" t="str">
        <f t="shared" si="532"/>
        <v/>
      </c>
      <c r="AG104" s="1062" t="str">
        <f t="shared" si="533"/>
        <v/>
      </c>
      <c r="AH104" s="1063" t="str">
        <f t="shared" si="547"/>
        <v/>
      </c>
      <c r="AI104" s="1063" t="str">
        <f t="shared" si="551"/>
        <v/>
      </c>
      <c r="AJ104" s="1055" t="str">
        <f t="shared" si="534"/>
        <v/>
      </c>
      <c r="AK104" s="1064" t="str">
        <f t="shared" si="548"/>
        <v/>
      </c>
      <c r="AL104" s="1190" t="str">
        <f t="shared" si="549"/>
        <v/>
      </c>
      <c r="AM104" s="1191"/>
      <c r="AN104" s="1065" t="str">
        <f t="shared" si="535"/>
        <v/>
      </c>
      <c r="AO104" s="1192" t="str">
        <f t="shared" si="536"/>
        <v/>
      </c>
      <c r="AP104" s="1192"/>
      <c r="AQ104" s="1193"/>
      <c r="AR104" s="901"/>
      <c r="AS104" s="2"/>
      <c r="AW104" s="1"/>
      <c r="AX104" s="1"/>
      <c r="AY104" s="1"/>
      <c r="AZ104" s="1"/>
      <c r="BA104" s="1"/>
      <c r="BB104" s="1"/>
      <c r="BC104" s="1060" t="str">
        <f t="shared" si="537"/>
        <v/>
      </c>
      <c r="BD104" s="1"/>
      <c r="BE104" s="1"/>
      <c r="BF104" s="1"/>
      <c r="BN104" s="1"/>
      <c r="BO104" s="1"/>
      <c r="BP104" s="1"/>
      <c r="BQ104" s="1"/>
      <c r="BR104" s="1"/>
      <c r="BS104" s="1"/>
      <c r="BT104" s="287" t="str">
        <f t="shared" si="557"/>
        <v/>
      </c>
      <c r="BU104" s="14" t="str">
        <f t="shared" si="558"/>
        <v/>
      </c>
      <c r="BV104" s="495">
        <f t="shared" si="559"/>
        <v>0</v>
      </c>
      <c r="BW104" s="495">
        <f t="shared" si="560"/>
        <v>0</v>
      </c>
      <c r="BX104" s="902">
        <f t="shared" si="561"/>
        <v>1</v>
      </c>
      <c r="GN104" s="137">
        <f t="shared" si="567"/>
        <v>0</v>
      </c>
      <c r="GU104" s="594">
        <v>14</v>
      </c>
      <c r="HA104" s="81" t="str">
        <f t="shared" si="562"/>
        <v/>
      </c>
      <c r="HB104" s="569" t="str">
        <f t="shared" si="563"/>
        <v/>
      </c>
      <c r="HC104" s="15">
        <f t="shared" si="568"/>
        <v>0</v>
      </c>
      <c r="HD104" s="582">
        <f t="shared" si="569"/>
        <v>0</v>
      </c>
      <c r="HE104" s="576">
        <f t="shared" si="564"/>
        <v>0</v>
      </c>
      <c r="HF104" s="566">
        <f t="shared" si="564"/>
        <v>0</v>
      </c>
      <c r="HG104" s="16">
        <f t="shared" si="565"/>
        <v>0</v>
      </c>
      <c r="HH104" s="17" t="str">
        <f t="shared" si="566"/>
        <v/>
      </c>
      <c r="HI104" s="510" t="str">
        <f t="shared" si="686"/>
        <v/>
      </c>
      <c r="HJ104" s="517">
        <f t="shared" si="803"/>
        <v>0</v>
      </c>
      <c r="HK104" s="510" t="str">
        <f t="shared" si="687"/>
        <v/>
      </c>
      <c r="HL104" s="522" t="str">
        <f t="shared" si="688"/>
        <v/>
      </c>
      <c r="HM104" s="510" t="str">
        <f t="shared" si="570"/>
        <v/>
      </c>
      <c r="HN104" s="517">
        <f t="shared" si="571"/>
        <v>0</v>
      </c>
      <c r="HO104" s="510" t="str">
        <f t="shared" si="689"/>
        <v/>
      </c>
      <c r="HP104" s="522" t="str">
        <f t="shared" si="690"/>
        <v/>
      </c>
      <c r="HQ104" s="510" t="str">
        <f t="shared" si="572"/>
        <v/>
      </c>
      <c r="HR104" s="517">
        <f t="shared" si="573"/>
        <v>0</v>
      </c>
      <c r="HS104" s="510" t="str">
        <f t="shared" si="691"/>
        <v/>
      </c>
      <c r="HT104" s="522" t="str">
        <f t="shared" si="692"/>
        <v/>
      </c>
      <c r="HU104" s="510" t="str">
        <f t="shared" si="574"/>
        <v/>
      </c>
      <c r="HV104" s="517">
        <f t="shared" si="575"/>
        <v>0</v>
      </c>
      <c r="HW104" s="510" t="str">
        <f t="shared" si="693"/>
        <v/>
      </c>
      <c r="HX104" s="522" t="str">
        <f t="shared" si="694"/>
        <v/>
      </c>
      <c r="HY104" s="510" t="str">
        <f t="shared" si="576"/>
        <v/>
      </c>
      <c r="HZ104" s="517">
        <f t="shared" si="577"/>
        <v>0</v>
      </c>
      <c r="IA104" s="510" t="str">
        <f t="shared" si="695"/>
        <v/>
      </c>
      <c r="IB104" s="522" t="str">
        <f t="shared" si="696"/>
        <v/>
      </c>
      <c r="IC104" s="510" t="str">
        <f t="shared" si="578"/>
        <v/>
      </c>
      <c r="ID104" s="517">
        <f t="shared" si="579"/>
        <v>0</v>
      </c>
      <c r="IE104" s="510" t="str">
        <f t="shared" si="697"/>
        <v/>
      </c>
      <c r="IF104" s="522" t="str">
        <f t="shared" si="698"/>
        <v/>
      </c>
      <c r="IG104" s="510" t="str">
        <f t="shared" si="580"/>
        <v/>
      </c>
      <c r="IH104" s="517">
        <f t="shared" si="581"/>
        <v>0</v>
      </c>
      <c r="II104" s="510" t="str">
        <f t="shared" si="699"/>
        <v/>
      </c>
      <c r="IJ104" s="522" t="str">
        <f t="shared" si="700"/>
        <v/>
      </c>
      <c r="IK104" s="510" t="str">
        <f t="shared" si="582"/>
        <v/>
      </c>
      <c r="IL104" s="517">
        <f t="shared" si="583"/>
        <v>0</v>
      </c>
      <c r="IM104" s="510" t="str">
        <f t="shared" si="701"/>
        <v/>
      </c>
      <c r="IN104" s="522" t="str">
        <f t="shared" si="702"/>
        <v/>
      </c>
      <c r="IO104" s="510" t="str">
        <f t="shared" si="584"/>
        <v/>
      </c>
      <c r="IP104" s="517">
        <f t="shared" si="585"/>
        <v>0</v>
      </c>
      <c r="IQ104" s="510" t="str">
        <f t="shared" si="703"/>
        <v/>
      </c>
      <c r="IR104" s="522" t="str">
        <f t="shared" si="704"/>
        <v/>
      </c>
      <c r="IS104" s="510" t="str">
        <f t="shared" si="586"/>
        <v/>
      </c>
      <c r="IT104" s="517">
        <f t="shared" si="587"/>
        <v>0</v>
      </c>
      <c r="IU104" s="510" t="str">
        <f t="shared" si="705"/>
        <v/>
      </c>
      <c r="IV104" s="522" t="str">
        <f t="shared" si="706"/>
        <v/>
      </c>
      <c r="IW104" s="510" t="str">
        <f t="shared" si="588"/>
        <v/>
      </c>
      <c r="IX104" s="517">
        <f t="shared" si="589"/>
        <v>0</v>
      </c>
      <c r="IY104" s="510" t="str">
        <f t="shared" si="707"/>
        <v/>
      </c>
      <c r="IZ104" s="522" t="str">
        <f t="shared" si="708"/>
        <v/>
      </c>
      <c r="JA104" s="510" t="str">
        <f t="shared" si="590"/>
        <v/>
      </c>
      <c r="JB104" s="517">
        <f t="shared" si="591"/>
        <v>0</v>
      </c>
      <c r="JC104" s="510" t="str">
        <f t="shared" si="709"/>
        <v/>
      </c>
      <c r="JD104" s="522" t="str">
        <f t="shared" si="710"/>
        <v/>
      </c>
      <c r="JE104" s="510" t="str">
        <f t="shared" si="592"/>
        <v/>
      </c>
      <c r="JF104" s="517">
        <f t="shared" si="593"/>
        <v>0</v>
      </c>
      <c r="JG104" s="510" t="str">
        <f t="shared" si="711"/>
        <v/>
      </c>
      <c r="JH104" s="522" t="str">
        <f t="shared" si="712"/>
        <v/>
      </c>
      <c r="JI104" s="510" t="str">
        <f t="shared" si="594"/>
        <v/>
      </c>
      <c r="JJ104" s="517">
        <f t="shared" si="595"/>
        <v>0</v>
      </c>
      <c r="JK104" s="510" t="str">
        <f t="shared" si="713"/>
        <v/>
      </c>
      <c r="JL104" s="522" t="str">
        <f t="shared" si="714"/>
        <v/>
      </c>
      <c r="JM104" s="510" t="str">
        <f t="shared" si="596"/>
        <v/>
      </c>
      <c r="JN104" s="517">
        <f t="shared" si="597"/>
        <v>0</v>
      </c>
      <c r="JO104" s="510" t="str">
        <f t="shared" si="715"/>
        <v/>
      </c>
      <c r="JP104" s="522" t="str">
        <f t="shared" si="716"/>
        <v/>
      </c>
      <c r="JQ104" s="510" t="str">
        <f t="shared" si="598"/>
        <v/>
      </c>
      <c r="JR104" s="517">
        <f t="shared" si="599"/>
        <v>0</v>
      </c>
      <c r="JS104" s="510" t="str">
        <f t="shared" si="717"/>
        <v/>
      </c>
      <c r="JT104" s="522" t="str">
        <f t="shared" si="718"/>
        <v/>
      </c>
      <c r="JU104" s="510" t="str">
        <f t="shared" si="600"/>
        <v/>
      </c>
      <c r="JV104" s="517">
        <f t="shared" si="601"/>
        <v>0</v>
      </c>
      <c r="JW104" s="510" t="str">
        <f t="shared" si="719"/>
        <v/>
      </c>
      <c r="JX104" s="522" t="str">
        <f t="shared" si="720"/>
        <v/>
      </c>
      <c r="JY104" s="510" t="str">
        <f t="shared" si="602"/>
        <v/>
      </c>
      <c r="JZ104" s="517">
        <f t="shared" si="603"/>
        <v>0</v>
      </c>
      <c r="KA104" s="510" t="str">
        <f t="shared" si="721"/>
        <v/>
      </c>
      <c r="KB104" s="522" t="str">
        <f t="shared" si="722"/>
        <v/>
      </c>
      <c r="KC104" s="510" t="str">
        <f t="shared" si="604"/>
        <v/>
      </c>
      <c r="KD104" s="517">
        <f t="shared" si="605"/>
        <v>0</v>
      </c>
      <c r="KE104" s="510" t="str">
        <f t="shared" si="723"/>
        <v/>
      </c>
      <c r="KF104" s="522" t="str">
        <f t="shared" si="724"/>
        <v/>
      </c>
      <c r="KG104" s="510" t="str">
        <f t="shared" si="606"/>
        <v/>
      </c>
      <c r="KH104" s="517">
        <f t="shared" si="607"/>
        <v>0</v>
      </c>
      <c r="KI104" s="510" t="str">
        <f t="shared" si="725"/>
        <v/>
      </c>
      <c r="KJ104" s="522" t="str">
        <f t="shared" si="726"/>
        <v/>
      </c>
      <c r="KK104" s="510" t="str">
        <f t="shared" si="608"/>
        <v/>
      </c>
      <c r="KL104" s="517">
        <f t="shared" si="609"/>
        <v>0</v>
      </c>
      <c r="KM104" s="510" t="str">
        <f t="shared" si="727"/>
        <v/>
      </c>
      <c r="KN104" s="522" t="str">
        <f t="shared" si="728"/>
        <v/>
      </c>
      <c r="KO104" s="510" t="str">
        <f t="shared" si="610"/>
        <v/>
      </c>
      <c r="KP104" s="517">
        <f t="shared" si="611"/>
        <v>0</v>
      </c>
      <c r="KQ104" s="510" t="str">
        <f t="shared" si="729"/>
        <v/>
      </c>
      <c r="KR104" s="522" t="str">
        <f t="shared" si="730"/>
        <v/>
      </c>
      <c r="KS104" s="510" t="str">
        <f t="shared" si="612"/>
        <v/>
      </c>
      <c r="KT104" s="517">
        <f t="shared" si="613"/>
        <v>0</v>
      </c>
      <c r="KU104" s="510" t="str">
        <f t="shared" si="731"/>
        <v/>
      </c>
      <c r="KV104" s="522" t="str">
        <f t="shared" si="732"/>
        <v/>
      </c>
      <c r="KW104" s="510" t="str">
        <f t="shared" si="614"/>
        <v/>
      </c>
      <c r="KX104" s="517">
        <f t="shared" si="615"/>
        <v>0</v>
      </c>
      <c r="KY104" s="510" t="str">
        <f t="shared" si="733"/>
        <v/>
      </c>
      <c r="KZ104" s="522" t="str">
        <f t="shared" si="734"/>
        <v/>
      </c>
      <c r="LA104" s="510" t="str">
        <f t="shared" si="616"/>
        <v/>
      </c>
      <c r="LB104" s="517">
        <f t="shared" si="617"/>
        <v>0</v>
      </c>
      <c r="LC104" s="510" t="str">
        <f t="shared" si="735"/>
        <v/>
      </c>
      <c r="LD104" s="522" t="str">
        <f t="shared" si="736"/>
        <v/>
      </c>
      <c r="LE104" s="510" t="str">
        <f t="shared" si="618"/>
        <v/>
      </c>
      <c r="LF104" s="517">
        <f t="shared" si="619"/>
        <v>0</v>
      </c>
      <c r="LG104" s="510" t="str">
        <f t="shared" si="737"/>
        <v/>
      </c>
      <c r="LH104" s="522" t="str">
        <f t="shared" si="738"/>
        <v/>
      </c>
      <c r="LI104" s="510" t="str">
        <f t="shared" si="620"/>
        <v/>
      </c>
      <c r="LJ104" s="517">
        <f t="shared" si="621"/>
        <v>0</v>
      </c>
      <c r="LK104" s="510" t="str">
        <f t="shared" si="739"/>
        <v/>
      </c>
      <c r="LL104" s="522" t="str">
        <f t="shared" si="740"/>
        <v/>
      </c>
      <c r="LM104" s="510" t="str">
        <f t="shared" si="622"/>
        <v/>
      </c>
      <c r="LN104" s="517">
        <f t="shared" si="623"/>
        <v>0</v>
      </c>
      <c r="LO104" s="510" t="str">
        <f t="shared" si="741"/>
        <v/>
      </c>
      <c r="LP104" s="522" t="str">
        <f t="shared" si="742"/>
        <v/>
      </c>
      <c r="LQ104" s="510" t="str">
        <f t="shared" si="624"/>
        <v/>
      </c>
      <c r="LR104" s="517">
        <f t="shared" si="625"/>
        <v>0</v>
      </c>
      <c r="LS104" s="510" t="str">
        <f t="shared" si="743"/>
        <v/>
      </c>
      <c r="LT104" s="522" t="str">
        <f t="shared" si="744"/>
        <v/>
      </c>
      <c r="LU104" s="510" t="str">
        <f t="shared" si="626"/>
        <v/>
      </c>
      <c r="LV104" s="517">
        <f t="shared" si="627"/>
        <v>0</v>
      </c>
      <c r="LW104" s="510" t="str">
        <f t="shared" si="745"/>
        <v/>
      </c>
      <c r="LX104" s="522" t="str">
        <f t="shared" si="746"/>
        <v/>
      </c>
      <c r="LY104" s="510" t="str">
        <f t="shared" si="628"/>
        <v/>
      </c>
      <c r="LZ104" s="517">
        <f t="shared" si="629"/>
        <v>0</v>
      </c>
      <c r="MA104" s="510" t="str">
        <f t="shared" si="747"/>
        <v/>
      </c>
      <c r="MB104" s="522" t="str">
        <f t="shared" si="748"/>
        <v/>
      </c>
      <c r="MC104" s="510" t="str">
        <f t="shared" si="630"/>
        <v/>
      </c>
      <c r="MD104" s="517">
        <f t="shared" si="631"/>
        <v>0</v>
      </c>
      <c r="ME104" s="510" t="str">
        <f t="shared" si="749"/>
        <v/>
      </c>
      <c r="MF104" s="522" t="str">
        <f t="shared" si="750"/>
        <v/>
      </c>
      <c r="MG104" s="510" t="str">
        <f t="shared" si="632"/>
        <v/>
      </c>
      <c r="MH104" s="517">
        <f t="shared" si="633"/>
        <v>0</v>
      </c>
      <c r="MI104" s="510" t="str">
        <f t="shared" si="751"/>
        <v/>
      </c>
      <c r="MJ104" s="522" t="str">
        <f t="shared" si="752"/>
        <v/>
      </c>
      <c r="MK104" s="510" t="str">
        <f t="shared" si="634"/>
        <v/>
      </c>
      <c r="ML104" s="517">
        <f t="shared" si="635"/>
        <v>0</v>
      </c>
      <c r="MM104" s="510" t="str">
        <f t="shared" si="753"/>
        <v/>
      </c>
      <c r="MN104" s="522" t="str">
        <f t="shared" si="754"/>
        <v/>
      </c>
      <c r="MO104" s="510" t="str">
        <f t="shared" si="636"/>
        <v/>
      </c>
      <c r="MP104" s="517">
        <f t="shared" si="637"/>
        <v>0</v>
      </c>
      <c r="MQ104" s="510" t="str">
        <f t="shared" si="755"/>
        <v/>
      </c>
      <c r="MR104" s="522" t="str">
        <f t="shared" si="756"/>
        <v/>
      </c>
      <c r="MS104" s="510" t="str">
        <f t="shared" si="638"/>
        <v/>
      </c>
      <c r="MT104" s="517">
        <f t="shared" si="639"/>
        <v>0</v>
      </c>
      <c r="MU104" s="510" t="str">
        <f t="shared" si="757"/>
        <v/>
      </c>
      <c r="MV104" s="522" t="str">
        <f t="shared" si="758"/>
        <v/>
      </c>
      <c r="MW104" s="510" t="str">
        <f t="shared" si="640"/>
        <v/>
      </c>
      <c r="MX104" s="517">
        <f t="shared" si="641"/>
        <v>0</v>
      </c>
      <c r="MY104" s="510" t="str">
        <f t="shared" si="759"/>
        <v/>
      </c>
      <c r="MZ104" s="522" t="str">
        <f t="shared" si="760"/>
        <v/>
      </c>
      <c r="NA104" s="510" t="str">
        <f t="shared" si="642"/>
        <v/>
      </c>
      <c r="NB104" s="517">
        <f t="shared" si="643"/>
        <v>0</v>
      </c>
      <c r="NC104" s="510" t="str">
        <f t="shared" si="761"/>
        <v/>
      </c>
      <c r="ND104" s="522" t="str">
        <f t="shared" si="762"/>
        <v/>
      </c>
      <c r="NE104" s="510" t="str">
        <f t="shared" si="644"/>
        <v/>
      </c>
      <c r="NF104" s="517">
        <f t="shared" si="645"/>
        <v>0</v>
      </c>
      <c r="NG104" s="510" t="str">
        <f t="shared" si="763"/>
        <v/>
      </c>
      <c r="NH104" s="522" t="str">
        <f t="shared" si="764"/>
        <v/>
      </c>
      <c r="NI104" s="510" t="str">
        <f t="shared" si="646"/>
        <v/>
      </c>
      <c r="NJ104" s="517">
        <f t="shared" si="647"/>
        <v>0</v>
      </c>
      <c r="NK104" s="510" t="str">
        <f t="shared" si="765"/>
        <v/>
      </c>
      <c r="NL104" s="522" t="str">
        <f t="shared" si="766"/>
        <v/>
      </c>
      <c r="NM104" s="510" t="str">
        <f t="shared" si="648"/>
        <v/>
      </c>
      <c r="NN104" s="517">
        <f t="shared" si="649"/>
        <v>0</v>
      </c>
      <c r="NO104" s="510" t="str">
        <f t="shared" si="767"/>
        <v/>
      </c>
      <c r="NP104" s="522" t="str">
        <f t="shared" si="768"/>
        <v/>
      </c>
      <c r="NQ104" s="510" t="str">
        <f t="shared" si="650"/>
        <v/>
      </c>
      <c r="NR104" s="517">
        <f t="shared" si="651"/>
        <v>0</v>
      </c>
      <c r="NS104" s="510" t="str">
        <f t="shared" si="769"/>
        <v/>
      </c>
      <c r="NT104" s="522" t="str">
        <f t="shared" si="770"/>
        <v/>
      </c>
      <c r="NU104" s="510" t="str">
        <f t="shared" si="652"/>
        <v/>
      </c>
      <c r="NV104" s="517">
        <f t="shared" si="653"/>
        <v>0</v>
      </c>
      <c r="NW104" s="510" t="str">
        <f t="shared" si="771"/>
        <v/>
      </c>
      <c r="NX104" s="522" t="str">
        <f t="shared" si="772"/>
        <v/>
      </c>
      <c r="NY104" s="510" t="str">
        <f t="shared" si="654"/>
        <v/>
      </c>
      <c r="NZ104" s="517">
        <f t="shared" si="655"/>
        <v>0</v>
      </c>
      <c r="OA104" s="510" t="str">
        <f t="shared" si="773"/>
        <v/>
      </c>
      <c r="OB104" s="522" t="str">
        <f t="shared" si="774"/>
        <v/>
      </c>
      <c r="OC104" s="510" t="str">
        <f t="shared" si="656"/>
        <v/>
      </c>
      <c r="OD104" s="517">
        <f t="shared" si="657"/>
        <v>0</v>
      </c>
      <c r="OE104" s="510" t="str">
        <f t="shared" si="775"/>
        <v/>
      </c>
      <c r="OF104" s="522" t="str">
        <f t="shared" si="776"/>
        <v/>
      </c>
      <c r="OG104" s="510" t="str">
        <f t="shared" si="658"/>
        <v/>
      </c>
      <c r="OH104" s="517">
        <f t="shared" si="659"/>
        <v>0</v>
      </c>
      <c r="OI104" s="510" t="str">
        <f t="shared" si="777"/>
        <v/>
      </c>
      <c r="OJ104" s="522" t="str">
        <f t="shared" si="778"/>
        <v/>
      </c>
      <c r="OK104" s="510" t="str">
        <f t="shared" si="660"/>
        <v/>
      </c>
      <c r="OL104" s="517">
        <f t="shared" si="661"/>
        <v>0</v>
      </c>
      <c r="OM104" s="510" t="str">
        <f t="shared" si="779"/>
        <v/>
      </c>
      <c r="ON104" s="522" t="str">
        <f t="shared" si="780"/>
        <v/>
      </c>
      <c r="OO104" s="510" t="str">
        <f t="shared" si="662"/>
        <v/>
      </c>
      <c r="OP104" s="517">
        <f t="shared" si="663"/>
        <v>0</v>
      </c>
      <c r="OQ104" s="510" t="str">
        <f t="shared" si="781"/>
        <v/>
      </c>
      <c r="OR104" s="522" t="str">
        <f t="shared" si="782"/>
        <v/>
      </c>
      <c r="OS104" s="510" t="str">
        <f t="shared" si="664"/>
        <v/>
      </c>
      <c r="OT104" s="517">
        <f t="shared" si="665"/>
        <v>0</v>
      </c>
      <c r="OU104" s="510" t="str">
        <f t="shared" si="783"/>
        <v/>
      </c>
      <c r="OV104" s="522" t="str">
        <f t="shared" si="784"/>
        <v/>
      </c>
      <c r="OW104" s="510" t="str">
        <f t="shared" si="666"/>
        <v/>
      </c>
      <c r="OX104" s="517">
        <f t="shared" si="667"/>
        <v>0</v>
      </c>
      <c r="OY104" s="510" t="str">
        <f t="shared" si="785"/>
        <v/>
      </c>
      <c r="OZ104" s="522" t="str">
        <f t="shared" si="786"/>
        <v/>
      </c>
      <c r="PA104" s="510" t="str">
        <f t="shared" si="668"/>
        <v/>
      </c>
      <c r="PB104" s="517">
        <f t="shared" si="669"/>
        <v>0</v>
      </c>
      <c r="PC104" s="510" t="str">
        <f t="shared" si="787"/>
        <v/>
      </c>
      <c r="PD104" s="522" t="str">
        <f t="shared" si="788"/>
        <v/>
      </c>
      <c r="PE104" s="510" t="str">
        <f t="shared" si="670"/>
        <v/>
      </c>
      <c r="PF104" s="517">
        <f t="shared" si="671"/>
        <v>0</v>
      </c>
      <c r="PG104" s="510" t="str">
        <f t="shared" si="789"/>
        <v/>
      </c>
      <c r="PH104" s="522" t="str">
        <f t="shared" si="790"/>
        <v/>
      </c>
      <c r="PI104" s="510" t="str">
        <f t="shared" si="672"/>
        <v/>
      </c>
      <c r="PJ104" s="517">
        <f t="shared" si="673"/>
        <v>0</v>
      </c>
      <c r="PK104" s="510" t="str">
        <f t="shared" si="791"/>
        <v/>
      </c>
      <c r="PL104" s="522" t="str">
        <f t="shared" si="792"/>
        <v/>
      </c>
      <c r="PM104" s="510" t="str">
        <f t="shared" si="674"/>
        <v/>
      </c>
      <c r="PN104" s="517">
        <f t="shared" si="675"/>
        <v>0</v>
      </c>
      <c r="PO104" s="510" t="str">
        <f t="shared" si="793"/>
        <v/>
      </c>
      <c r="PP104" s="522" t="str">
        <f t="shared" si="794"/>
        <v/>
      </c>
      <c r="PQ104" s="510" t="str">
        <f t="shared" si="676"/>
        <v/>
      </c>
      <c r="PR104" s="517">
        <f t="shared" si="677"/>
        <v>0</v>
      </c>
      <c r="PS104" s="510" t="str">
        <f t="shared" si="795"/>
        <v/>
      </c>
      <c r="PT104" s="522" t="str">
        <f t="shared" si="796"/>
        <v/>
      </c>
      <c r="PU104" s="510" t="str">
        <f t="shared" si="678"/>
        <v/>
      </c>
      <c r="PV104" s="517">
        <f t="shared" si="679"/>
        <v>0</v>
      </c>
      <c r="PW104" s="510" t="str">
        <f t="shared" si="797"/>
        <v/>
      </c>
      <c r="PX104" s="522" t="str">
        <f t="shared" si="798"/>
        <v/>
      </c>
      <c r="PY104" s="510" t="str">
        <f t="shared" si="680"/>
        <v/>
      </c>
      <c r="PZ104" s="517">
        <f t="shared" si="681"/>
        <v>0</v>
      </c>
      <c r="QA104" s="510" t="str">
        <f t="shared" si="799"/>
        <v/>
      </c>
      <c r="QB104" s="522" t="str">
        <f t="shared" si="800"/>
        <v/>
      </c>
      <c r="QC104" s="510" t="str">
        <f t="shared" si="682"/>
        <v/>
      </c>
      <c r="QD104" s="517">
        <f t="shared" si="683"/>
        <v>0</v>
      </c>
      <c r="QE104" s="510" t="str">
        <f t="shared" si="801"/>
        <v/>
      </c>
      <c r="QF104" s="522" t="str">
        <f t="shared" si="802"/>
        <v/>
      </c>
      <c r="QG104" s="510" t="str">
        <f t="shared" si="684"/>
        <v/>
      </c>
      <c r="QH104" s="517">
        <f t="shared" si="685"/>
        <v>0</v>
      </c>
    </row>
    <row r="105" spans="1:450" s="3" customFormat="1" ht="18" customHeight="1" thickTop="1" thickBot="1" x14ac:dyDescent="0.35">
      <c r="A105" s="344" t="str">
        <f t="shared" si="538"/>
        <v/>
      </c>
      <c r="B105" s="237" t="str">
        <f t="shared" si="539"/>
        <v/>
      </c>
      <c r="C105" s="307">
        <f t="shared" si="527"/>
        <v>0</v>
      </c>
      <c r="D105" s="307">
        <f t="shared" si="528"/>
        <v>0</v>
      </c>
      <c r="E105" s="287" t="str">
        <f>IF(B105="","",SUM(B$27:B$46)+SUM(B$67:B105))</f>
        <v/>
      </c>
      <c r="F105" s="498"/>
      <c r="G105" s="498"/>
      <c r="H105" s="499"/>
      <c r="I105" s="500"/>
      <c r="J105" s="501"/>
      <c r="K105" s="680"/>
      <c r="L105" s="1052" t="str">
        <f>IF('Quadro 2'!G71="","",'Quadro 2'!G71)</f>
        <v/>
      </c>
      <c r="M105" s="1053" t="str">
        <f t="shared" si="540"/>
        <v/>
      </c>
      <c r="N105" s="1054" t="str">
        <f t="shared" si="529"/>
        <v/>
      </c>
      <c r="O105" s="1055"/>
      <c r="P105" s="1056" t="str">
        <f t="shared" si="541"/>
        <v/>
      </c>
      <c r="Q105" s="1057" t="str">
        <f t="shared" si="542"/>
        <v/>
      </c>
      <c r="R105" s="1058" t="str">
        <f t="shared" si="543"/>
        <v/>
      </c>
      <c r="S105" s="505" t="str">
        <f t="shared" si="544"/>
        <v/>
      </c>
      <c r="T105" s="75" t="str">
        <f t="shared" si="530"/>
        <v/>
      </c>
      <c r="U105" s="943"/>
      <c r="V105" s="217" t="str">
        <f t="shared" si="550"/>
        <v/>
      </c>
      <c r="W105" s="217" t="str">
        <f t="shared" si="545"/>
        <v/>
      </c>
      <c r="X105" s="217" t="str">
        <f t="shared" si="546"/>
        <v/>
      </c>
      <c r="Y105" s="506" t="str">
        <f>IF(OR(N105="",N105=0),"",IF(MAX(V105,W105,X105)&gt;'Quadro 1'!$G$23,'Quadro 1'!$G$23,IF(V105&lt;'Quadro 1'!$G$12,'Quadro 1'!$G$12,MIN(Z105,AA105))))</f>
        <v/>
      </c>
      <c r="Z105" s="507">
        <f>IF(MAX(V105,W105,X105)&lt;='Quadro 1'!$G$12,'Quadro 1'!$G$12,IF(MAX(V105,W105,X105)&lt;='Quadro 1'!$G$13,'Quadro 1'!$G$13,IF(MAX(V105,W105,X105)&lt;='Quadro 1'!$G$14,'Quadro 1'!$G$14,IF(MAX(V105,W105,X105)&lt;='Quadro 1'!$G$15,'Quadro 1'!$G$15,IF(MAX(V105,W105,X105)&lt;='Quadro 1'!$G$16,'Quadro 1'!$G$16,IF(MAX(V105,W105,X105)&lt;='Quadro 1'!$G$17,'Quadro 1'!$G$17,""))))))</f>
        <v>27.3</v>
      </c>
      <c r="AA105" s="508">
        <f>IF(MAX(V105,W105,X105)&lt;='Quadro 1'!$G$18,'Quadro 1'!$G$18,IF(MAX(V105,W105,X105)&lt;='Quadro 1'!$G$19,'Quadro 1'!$G$19,IF(MAX(V105,W105,X105)&lt;='Quadro 1'!$G$20,'Quadro 1'!$G$20,IF(MAX(V105,W105,X105)&lt;='Quadro 1'!$G$21,'Quadro 1'!$G$21,IF(MAX(V105,W105,X105)&lt;='Quadro 1'!$G$22,'Quadro 1'!$G$22,IF(MAX(V105,W105,X105)&lt;='Quadro 1'!$G$23,'Quadro 1'!$G$23,'Quadro 1'!$G$23))))))</f>
        <v>105.3</v>
      </c>
      <c r="AB105" s="509" t="str">
        <f>IF(Y105="","",LOOKUP(Y105,'Quadro 1'!$G$9:$G$23,'Quadro 1'!$H$9:$H$23))</f>
        <v/>
      </c>
      <c r="AC105" s="1170" t="str">
        <f>IF(Y105="","",LOOKUP(Y105,'Quadro 1'!$G$9:$G$23,'Quadro 1'!$D$9:$D$23))</f>
        <v/>
      </c>
      <c r="AD105" s="1171" t="str">
        <f>IF(Y105="","",LOOKUP(Y105,'Quadro 1'!$G$9:$G$23,'Quadro 1'!$E$9:$E$23))</f>
        <v/>
      </c>
      <c r="AE105" s="1059" t="str">
        <f t="shared" si="531"/>
        <v/>
      </c>
      <c r="AF105" s="1061" t="str">
        <f t="shared" si="532"/>
        <v/>
      </c>
      <c r="AG105" s="1062" t="str">
        <f t="shared" si="533"/>
        <v/>
      </c>
      <c r="AH105" s="1063" t="str">
        <f t="shared" si="547"/>
        <v/>
      </c>
      <c r="AI105" s="1063" t="str">
        <f t="shared" si="551"/>
        <v/>
      </c>
      <c r="AJ105" s="1055" t="str">
        <f t="shared" si="534"/>
        <v/>
      </c>
      <c r="AK105" s="1064" t="str">
        <f t="shared" si="548"/>
        <v/>
      </c>
      <c r="AL105" s="1190" t="str">
        <f t="shared" si="549"/>
        <v/>
      </c>
      <c r="AM105" s="1191"/>
      <c r="AN105" s="1065" t="str">
        <f t="shared" si="535"/>
        <v/>
      </c>
      <c r="AO105" s="1192" t="str">
        <f t="shared" si="536"/>
        <v/>
      </c>
      <c r="AP105" s="1192"/>
      <c r="AQ105" s="1193"/>
      <c r="AR105" s="901"/>
      <c r="AS105" s="2"/>
      <c r="AV105" s="2"/>
      <c r="AW105" s="1"/>
      <c r="AX105" s="1"/>
      <c r="AY105" s="1"/>
      <c r="AZ105" s="1"/>
      <c r="BA105" s="1"/>
      <c r="BB105" s="1"/>
      <c r="BC105" s="1060" t="str">
        <f t="shared" si="537"/>
        <v/>
      </c>
      <c r="BD105" s="1"/>
      <c r="BE105" s="1"/>
      <c r="BF105" s="1"/>
      <c r="BN105" s="1"/>
      <c r="BO105" s="1"/>
      <c r="BP105" s="1"/>
      <c r="BQ105" s="1"/>
      <c r="BR105" s="1"/>
      <c r="BS105" s="1"/>
      <c r="BT105" s="287" t="str">
        <f t="shared" si="557"/>
        <v/>
      </c>
      <c r="BU105" s="14" t="str">
        <f t="shared" si="558"/>
        <v/>
      </c>
      <c r="BV105" s="495">
        <f t="shared" si="559"/>
        <v>0</v>
      </c>
      <c r="BW105" s="495">
        <f t="shared" si="560"/>
        <v>0</v>
      </c>
      <c r="BX105" s="902">
        <f t="shared" si="561"/>
        <v>1</v>
      </c>
      <c r="GN105" s="137">
        <f t="shared" si="567"/>
        <v>0</v>
      </c>
      <c r="GU105" s="594">
        <v>15</v>
      </c>
      <c r="HA105" s="81" t="str">
        <f t="shared" si="562"/>
        <v/>
      </c>
      <c r="HB105" s="569" t="str">
        <f t="shared" si="563"/>
        <v/>
      </c>
      <c r="HC105" s="15">
        <f t="shared" si="568"/>
        <v>0</v>
      </c>
      <c r="HD105" s="582">
        <f t="shared" si="569"/>
        <v>0</v>
      </c>
      <c r="HE105" s="576">
        <f t="shared" si="564"/>
        <v>0</v>
      </c>
      <c r="HF105" s="566">
        <f t="shared" si="564"/>
        <v>0</v>
      </c>
      <c r="HG105" s="16">
        <f t="shared" si="565"/>
        <v>0</v>
      </c>
      <c r="HH105" s="17" t="str">
        <f t="shared" si="566"/>
        <v/>
      </c>
      <c r="HI105" s="510" t="str">
        <f t="shared" si="686"/>
        <v/>
      </c>
      <c r="HJ105" s="517">
        <f t="shared" si="803"/>
        <v>0</v>
      </c>
      <c r="HK105" s="510" t="str">
        <f t="shared" si="687"/>
        <v/>
      </c>
      <c r="HL105" s="522" t="str">
        <f t="shared" si="688"/>
        <v/>
      </c>
      <c r="HM105" s="510" t="str">
        <f t="shared" si="570"/>
        <v/>
      </c>
      <c r="HN105" s="517">
        <f t="shared" si="571"/>
        <v>0</v>
      </c>
      <c r="HO105" s="510" t="str">
        <f t="shared" si="689"/>
        <v/>
      </c>
      <c r="HP105" s="522" t="str">
        <f t="shared" si="690"/>
        <v/>
      </c>
      <c r="HQ105" s="510" t="str">
        <f t="shared" si="572"/>
        <v/>
      </c>
      <c r="HR105" s="517">
        <f t="shared" si="573"/>
        <v>0</v>
      </c>
      <c r="HS105" s="510" t="str">
        <f t="shared" si="691"/>
        <v/>
      </c>
      <c r="HT105" s="522" t="str">
        <f t="shared" si="692"/>
        <v/>
      </c>
      <c r="HU105" s="510" t="str">
        <f t="shared" si="574"/>
        <v/>
      </c>
      <c r="HV105" s="517">
        <f t="shared" si="575"/>
        <v>0</v>
      </c>
      <c r="HW105" s="510" t="str">
        <f t="shared" si="693"/>
        <v/>
      </c>
      <c r="HX105" s="522" t="str">
        <f t="shared" si="694"/>
        <v/>
      </c>
      <c r="HY105" s="510" t="str">
        <f t="shared" si="576"/>
        <v/>
      </c>
      <c r="HZ105" s="517">
        <f t="shared" si="577"/>
        <v>0</v>
      </c>
      <c r="IA105" s="510" t="str">
        <f t="shared" si="695"/>
        <v/>
      </c>
      <c r="IB105" s="522" t="str">
        <f t="shared" si="696"/>
        <v/>
      </c>
      <c r="IC105" s="510" t="str">
        <f t="shared" si="578"/>
        <v/>
      </c>
      <c r="ID105" s="517">
        <f t="shared" si="579"/>
        <v>0</v>
      </c>
      <c r="IE105" s="510" t="str">
        <f t="shared" si="697"/>
        <v/>
      </c>
      <c r="IF105" s="522" t="str">
        <f t="shared" si="698"/>
        <v/>
      </c>
      <c r="IG105" s="510" t="str">
        <f t="shared" si="580"/>
        <v/>
      </c>
      <c r="IH105" s="517">
        <f t="shared" si="581"/>
        <v>0</v>
      </c>
      <c r="II105" s="510" t="str">
        <f t="shared" si="699"/>
        <v/>
      </c>
      <c r="IJ105" s="522" t="str">
        <f t="shared" si="700"/>
        <v/>
      </c>
      <c r="IK105" s="510" t="str">
        <f t="shared" si="582"/>
        <v/>
      </c>
      <c r="IL105" s="517">
        <f t="shared" si="583"/>
        <v>0</v>
      </c>
      <c r="IM105" s="510" t="str">
        <f t="shared" si="701"/>
        <v/>
      </c>
      <c r="IN105" s="522" t="str">
        <f t="shared" si="702"/>
        <v/>
      </c>
      <c r="IO105" s="510" t="str">
        <f t="shared" si="584"/>
        <v/>
      </c>
      <c r="IP105" s="517">
        <f t="shared" si="585"/>
        <v>0</v>
      </c>
      <c r="IQ105" s="510" t="str">
        <f t="shared" si="703"/>
        <v/>
      </c>
      <c r="IR105" s="522" t="str">
        <f t="shared" si="704"/>
        <v/>
      </c>
      <c r="IS105" s="510" t="str">
        <f t="shared" si="586"/>
        <v/>
      </c>
      <c r="IT105" s="517">
        <f t="shared" si="587"/>
        <v>0</v>
      </c>
      <c r="IU105" s="510" t="str">
        <f t="shared" si="705"/>
        <v/>
      </c>
      <c r="IV105" s="522" t="str">
        <f t="shared" si="706"/>
        <v/>
      </c>
      <c r="IW105" s="510" t="str">
        <f t="shared" si="588"/>
        <v/>
      </c>
      <c r="IX105" s="517">
        <f t="shared" si="589"/>
        <v>0</v>
      </c>
      <c r="IY105" s="510" t="str">
        <f t="shared" si="707"/>
        <v/>
      </c>
      <c r="IZ105" s="522" t="str">
        <f t="shared" si="708"/>
        <v/>
      </c>
      <c r="JA105" s="510" t="str">
        <f t="shared" si="590"/>
        <v/>
      </c>
      <c r="JB105" s="517">
        <f t="shared" si="591"/>
        <v>0</v>
      </c>
      <c r="JC105" s="510" t="str">
        <f t="shared" si="709"/>
        <v/>
      </c>
      <c r="JD105" s="522" t="str">
        <f t="shared" si="710"/>
        <v/>
      </c>
      <c r="JE105" s="510" t="str">
        <f t="shared" si="592"/>
        <v/>
      </c>
      <c r="JF105" s="517">
        <f t="shared" si="593"/>
        <v>0</v>
      </c>
      <c r="JG105" s="510" t="str">
        <f t="shared" si="711"/>
        <v/>
      </c>
      <c r="JH105" s="522" t="str">
        <f t="shared" si="712"/>
        <v/>
      </c>
      <c r="JI105" s="510" t="str">
        <f t="shared" si="594"/>
        <v/>
      </c>
      <c r="JJ105" s="517">
        <f t="shared" si="595"/>
        <v>0</v>
      </c>
      <c r="JK105" s="510" t="str">
        <f t="shared" si="713"/>
        <v/>
      </c>
      <c r="JL105" s="522" t="str">
        <f t="shared" si="714"/>
        <v/>
      </c>
      <c r="JM105" s="510" t="str">
        <f t="shared" si="596"/>
        <v/>
      </c>
      <c r="JN105" s="517">
        <f t="shared" si="597"/>
        <v>0</v>
      </c>
      <c r="JO105" s="510" t="str">
        <f t="shared" si="715"/>
        <v/>
      </c>
      <c r="JP105" s="522" t="str">
        <f t="shared" si="716"/>
        <v/>
      </c>
      <c r="JQ105" s="510" t="str">
        <f t="shared" si="598"/>
        <v/>
      </c>
      <c r="JR105" s="517">
        <f t="shared" si="599"/>
        <v>0</v>
      </c>
      <c r="JS105" s="510" t="str">
        <f t="shared" si="717"/>
        <v/>
      </c>
      <c r="JT105" s="522" t="str">
        <f t="shared" si="718"/>
        <v/>
      </c>
      <c r="JU105" s="510" t="str">
        <f t="shared" si="600"/>
        <v/>
      </c>
      <c r="JV105" s="517">
        <f t="shared" si="601"/>
        <v>0</v>
      </c>
      <c r="JW105" s="510" t="str">
        <f t="shared" si="719"/>
        <v/>
      </c>
      <c r="JX105" s="522" t="str">
        <f t="shared" si="720"/>
        <v/>
      </c>
      <c r="JY105" s="510" t="str">
        <f t="shared" si="602"/>
        <v/>
      </c>
      <c r="JZ105" s="517">
        <f t="shared" si="603"/>
        <v>0</v>
      </c>
      <c r="KA105" s="510" t="str">
        <f t="shared" si="721"/>
        <v/>
      </c>
      <c r="KB105" s="522" t="str">
        <f t="shared" si="722"/>
        <v/>
      </c>
      <c r="KC105" s="510" t="str">
        <f t="shared" si="604"/>
        <v/>
      </c>
      <c r="KD105" s="517">
        <f t="shared" si="605"/>
        <v>0</v>
      </c>
      <c r="KE105" s="510" t="str">
        <f t="shared" si="723"/>
        <v/>
      </c>
      <c r="KF105" s="522" t="str">
        <f t="shared" si="724"/>
        <v/>
      </c>
      <c r="KG105" s="510" t="str">
        <f t="shared" si="606"/>
        <v/>
      </c>
      <c r="KH105" s="517">
        <f t="shared" si="607"/>
        <v>0</v>
      </c>
      <c r="KI105" s="510" t="str">
        <f t="shared" si="725"/>
        <v/>
      </c>
      <c r="KJ105" s="522" t="str">
        <f t="shared" si="726"/>
        <v/>
      </c>
      <c r="KK105" s="510" t="str">
        <f t="shared" si="608"/>
        <v/>
      </c>
      <c r="KL105" s="517">
        <f t="shared" si="609"/>
        <v>0</v>
      </c>
      <c r="KM105" s="510" t="str">
        <f t="shared" si="727"/>
        <v/>
      </c>
      <c r="KN105" s="522" t="str">
        <f t="shared" si="728"/>
        <v/>
      </c>
      <c r="KO105" s="510" t="str">
        <f t="shared" si="610"/>
        <v/>
      </c>
      <c r="KP105" s="517">
        <f t="shared" si="611"/>
        <v>0</v>
      </c>
      <c r="KQ105" s="510" t="str">
        <f t="shared" si="729"/>
        <v/>
      </c>
      <c r="KR105" s="522" t="str">
        <f t="shared" si="730"/>
        <v/>
      </c>
      <c r="KS105" s="510" t="str">
        <f t="shared" si="612"/>
        <v/>
      </c>
      <c r="KT105" s="517">
        <f t="shared" si="613"/>
        <v>0</v>
      </c>
      <c r="KU105" s="510" t="str">
        <f t="shared" si="731"/>
        <v/>
      </c>
      <c r="KV105" s="522" t="str">
        <f t="shared" si="732"/>
        <v/>
      </c>
      <c r="KW105" s="510" t="str">
        <f t="shared" si="614"/>
        <v/>
      </c>
      <c r="KX105" s="517">
        <f t="shared" si="615"/>
        <v>0</v>
      </c>
      <c r="KY105" s="510" t="str">
        <f t="shared" si="733"/>
        <v/>
      </c>
      <c r="KZ105" s="522" t="str">
        <f t="shared" si="734"/>
        <v/>
      </c>
      <c r="LA105" s="510" t="str">
        <f t="shared" si="616"/>
        <v/>
      </c>
      <c r="LB105" s="517">
        <f t="shared" si="617"/>
        <v>0</v>
      </c>
      <c r="LC105" s="510" t="str">
        <f t="shared" si="735"/>
        <v/>
      </c>
      <c r="LD105" s="522" t="str">
        <f t="shared" si="736"/>
        <v/>
      </c>
      <c r="LE105" s="510" t="str">
        <f t="shared" si="618"/>
        <v/>
      </c>
      <c r="LF105" s="517">
        <f t="shared" si="619"/>
        <v>0</v>
      </c>
      <c r="LG105" s="510" t="str">
        <f t="shared" si="737"/>
        <v/>
      </c>
      <c r="LH105" s="522" t="str">
        <f t="shared" si="738"/>
        <v/>
      </c>
      <c r="LI105" s="510" t="str">
        <f t="shared" si="620"/>
        <v/>
      </c>
      <c r="LJ105" s="517">
        <f t="shared" si="621"/>
        <v>0</v>
      </c>
      <c r="LK105" s="510" t="str">
        <f t="shared" si="739"/>
        <v/>
      </c>
      <c r="LL105" s="522" t="str">
        <f t="shared" si="740"/>
        <v/>
      </c>
      <c r="LM105" s="510" t="str">
        <f t="shared" si="622"/>
        <v/>
      </c>
      <c r="LN105" s="517">
        <f t="shared" si="623"/>
        <v>0</v>
      </c>
      <c r="LO105" s="510" t="str">
        <f t="shared" si="741"/>
        <v/>
      </c>
      <c r="LP105" s="522" t="str">
        <f t="shared" si="742"/>
        <v/>
      </c>
      <c r="LQ105" s="510" t="str">
        <f t="shared" si="624"/>
        <v/>
      </c>
      <c r="LR105" s="517">
        <f t="shared" si="625"/>
        <v>0</v>
      </c>
      <c r="LS105" s="510" t="str">
        <f t="shared" si="743"/>
        <v/>
      </c>
      <c r="LT105" s="522" t="str">
        <f t="shared" si="744"/>
        <v/>
      </c>
      <c r="LU105" s="510" t="str">
        <f t="shared" si="626"/>
        <v/>
      </c>
      <c r="LV105" s="517">
        <f t="shared" si="627"/>
        <v>0</v>
      </c>
      <c r="LW105" s="510" t="str">
        <f t="shared" si="745"/>
        <v/>
      </c>
      <c r="LX105" s="522" t="str">
        <f t="shared" si="746"/>
        <v/>
      </c>
      <c r="LY105" s="510" t="str">
        <f t="shared" si="628"/>
        <v/>
      </c>
      <c r="LZ105" s="517">
        <f t="shared" si="629"/>
        <v>0</v>
      </c>
      <c r="MA105" s="510" t="str">
        <f t="shared" si="747"/>
        <v/>
      </c>
      <c r="MB105" s="522" t="str">
        <f t="shared" si="748"/>
        <v/>
      </c>
      <c r="MC105" s="510" t="str">
        <f t="shared" si="630"/>
        <v/>
      </c>
      <c r="MD105" s="517">
        <f t="shared" si="631"/>
        <v>0</v>
      </c>
      <c r="ME105" s="510" t="str">
        <f t="shared" si="749"/>
        <v/>
      </c>
      <c r="MF105" s="522" t="str">
        <f t="shared" si="750"/>
        <v/>
      </c>
      <c r="MG105" s="510" t="str">
        <f t="shared" si="632"/>
        <v/>
      </c>
      <c r="MH105" s="517">
        <f t="shared" si="633"/>
        <v>0</v>
      </c>
      <c r="MI105" s="510" t="str">
        <f t="shared" si="751"/>
        <v/>
      </c>
      <c r="MJ105" s="522" t="str">
        <f t="shared" si="752"/>
        <v/>
      </c>
      <c r="MK105" s="510" t="str">
        <f t="shared" si="634"/>
        <v/>
      </c>
      <c r="ML105" s="517">
        <f t="shared" si="635"/>
        <v>0</v>
      </c>
      <c r="MM105" s="510" t="str">
        <f t="shared" si="753"/>
        <v/>
      </c>
      <c r="MN105" s="522" t="str">
        <f t="shared" si="754"/>
        <v/>
      </c>
      <c r="MO105" s="510" t="str">
        <f t="shared" si="636"/>
        <v/>
      </c>
      <c r="MP105" s="517">
        <f t="shared" si="637"/>
        <v>0</v>
      </c>
      <c r="MQ105" s="510" t="str">
        <f t="shared" si="755"/>
        <v/>
      </c>
      <c r="MR105" s="522" t="str">
        <f t="shared" si="756"/>
        <v/>
      </c>
      <c r="MS105" s="510" t="str">
        <f t="shared" si="638"/>
        <v/>
      </c>
      <c r="MT105" s="517">
        <f t="shared" si="639"/>
        <v>0</v>
      </c>
      <c r="MU105" s="510" t="str">
        <f t="shared" si="757"/>
        <v/>
      </c>
      <c r="MV105" s="522" t="str">
        <f t="shared" si="758"/>
        <v/>
      </c>
      <c r="MW105" s="510" t="str">
        <f t="shared" si="640"/>
        <v/>
      </c>
      <c r="MX105" s="517">
        <f t="shared" si="641"/>
        <v>0</v>
      </c>
      <c r="MY105" s="510" t="str">
        <f t="shared" si="759"/>
        <v/>
      </c>
      <c r="MZ105" s="522" t="str">
        <f t="shared" si="760"/>
        <v/>
      </c>
      <c r="NA105" s="510" t="str">
        <f t="shared" si="642"/>
        <v/>
      </c>
      <c r="NB105" s="517">
        <f t="shared" si="643"/>
        <v>0</v>
      </c>
      <c r="NC105" s="510" t="str">
        <f t="shared" si="761"/>
        <v/>
      </c>
      <c r="ND105" s="522" t="str">
        <f t="shared" si="762"/>
        <v/>
      </c>
      <c r="NE105" s="510" t="str">
        <f t="shared" si="644"/>
        <v/>
      </c>
      <c r="NF105" s="517">
        <f t="shared" si="645"/>
        <v>0</v>
      </c>
      <c r="NG105" s="510" t="str">
        <f t="shared" si="763"/>
        <v/>
      </c>
      <c r="NH105" s="522" t="str">
        <f t="shared" si="764"/>
        <v/>
      </c>
      <c r="NI105" s="510" t="str">
        <f t="shared" si="646"/>
        <v/>
      </c>
      <c r="NJ105" s="517">
        <f t="shared" si="647"/>
        <v>0</v>
      </c>
      <c r="NK105" s="510" t="str">
        <f t="shared" si="765"/>
        <v/>
      </c>
      <c r="NL105" s="522" t="str">
        <f t="shared" si="766"/>
        <v/>
      </c>
      <c r="NM105" s="510" t="str">
        <f t="shared" si="648"/>
        <v/>
      </c>
      <c r="NN105" s="517">
        <f t="shared" si="649"/>
        <v>0</v>
      </c>
      <c r="NO105" s="510" t="str">
        <f t="shared" si="767"/>
        <v/>
      </c>
      <c r="NP105" s="522" t="str">
        <f t="shared" si="768"/>
        <v/>
      </c>
      <c r="NQ105" s="510" t="str">
        <f t="shared" si="650"/>
        <v/>
      </c>
      <c r="NR105" s="517">
        <f t="shared" si="651"/>
        <v>0</v>
      </c>
      <c r="NS105" s="510" t="str">
        <f t="shared" si="769"/>
        <v/>
      </c>
      <c r="NT105" s="522" t="str">
        <f t="shared" si="770"/>
        <v/>
      </c>
      <c r="NU105" s="510" t="str">
        <f t="shared" si="652"/>
        <v/>
      </c>
      <c r="NV105" s="517">
        <f t="shared" si="653"/>
        <v>0</v>
      </c>
      <c r="NW105" s="510" t="str">
        <f t="shared" si="771"/>
        <v/>
      </c>
      <c r="NX105" s="522" t="str">
        <f t="shared" si="772"/>
        <v/>
      </c>
      <c r="NY105" s="510" t="str">
        <f t="shared" si="654"/>
        <v/>
      </c>
      <c r="NZ105" s="517">
        <f t="shared" si="655"/>
        <v>0</v>
      </c>
      <c r="OA105" s="510" t="str">
        <f t="shared" si="773"/>
        <v/>
      </c>
      <c r="OB105" s="522" t="str">
        <f t="shared" si="774"/>
        <v/>
      </c>
      <c r="OC105" s="510" t="str">
        <f t="shared" si="656"/>
        <v/>
      </c>
      <c r="OD105" s="517">
        <f t="shared" si="657"/>
        <v>0</v>
      </c>
      <c r="OE105" s="510" t="str">
        <f t="shared" si="775"/>
        <v/>
      </c>
      <c r="OF105" s="522" t="str">
        <f t="shared" si="776"/>
        <v/>
      </c>
      <c r="OG105" s="510" t="str">
        <f t="shared" si="658"/>
        <v/>
      </c>
      <c r="OH105" s="517">
        <f t="shared" si="659"/>
        <v>0</v>
      </c>
      <c r="OI105" s="510" t="str">
        <f t="shared" si="777"/>
        <v/>
      </c>
      <c r="OJ105" s="522" t="str">
        <f t="shared" si="778"/>
        <v/>
      </c>
      <c r="OK105" s="510" t="str">
        <f t="shared" si="660"/>
        <v/>
      </c>
      <c r="OL105" s="517">
        <f t="shared" si="661"/>
        <v>0</v>
      </c>
      <c r="OM105" s="510" t="str">
        <f t="shared" si="779"/>
        <v/>
      </c>
      <c r="ON105" s="522" t="str">
        <f t="shared" si="780"/>
        <v/>
      </c>
      <c r="OO105" s="510" t="str">
        <f t="shared" si="662"/>
        <v/>
      </c>
      <c r="OP105" s="517">
        <f t="shared" si="663"/>
        <v>0</v>
      </c>
      <c r="OQ105" s="510" t="str">
        <f t="shared" si="781"/>
        <v/>
      </c>
      <c r="OR105" s="522" t="str">
        <f t="shared" si="782"/>
        <v/>
      </c>
      <c r="OS105" s="510" t="str">
        <f t="shared" si="664"/>
        <v/>
      </c>
      <c r="OT105" s="517">
        <f t="shared" si="665"/>
        <v>0</v>
      </c>
      <c r="OU105" s="510" t="str">
        <f t="shared" si="783"/>
        <v/>
      </c>
      <c r="OV105" s="522" t="str">
        <f t="shared" si="784"/>
        <v/>
      </c>
      <c r="OW105" s="510" t="str">
        <f t="shared" si="666"/>
        <v/>
      </c>
      <c r="OX105" s="517">
        <f t="shared" si="667"/>
        <v>0</v>
      </c>
      <c r="OY105" s="510" t="str">
        <f t="shared" si="785"/>
        <v/>
      </c>
      <c r="OZ105" s="522" t="str">
        <f t="shared" si="786"/>
        <v/>
      </c>
      <c r="PA105" s="510" t="str">
        <f t="shared" si="668"/>
        <v/>
      </c>
      <c r="PB105" s="517">
        <f t="shared" si="669"/>
        <v>0</v>
      </c>
      <c r="PC105" s="510" t="str">
        <f t="shared" si="787"/>
        <v/>
      </c>
      <c r="PD105" s="522" t="str">
        <f t="shared" si="788"/>
        <v/>
      </c>
      <c r="PE105" s="510" t="str">
        <f t="shared" si="670"/>
        <v/>
      </c>
      <c r="PF105" s="517">
        <f t="shared" si="671"/>
        <v>0</v>
      </c>
      <c r="PG105" s="510" t="str">
        <f t="shared" si="789"/>
        <v/>
      </c>
      <c r="PH105" s="522" t="str">
        <f t="shared" si="790"/>
        <v/>
      </c>
      <c r="PI105" s="510" t="str">
        <f t="shared" si="672"/>
        <v/>
      </c>
      <c r="PJ105" s="517">
        <f t="shared" si="673"/>
        <v>0</v>
      </c>
      <c r="PK105" s="510" t="str">
        <f t="shared" si="791"/>
        <v/>
      </c>
      <c r="PL105" s="522" t="str">
        <f t="shared" si="792"/>
        <v/>
      </c>
      <c r="PM105" s="510" t="str">
        <f t="shared" si="674"/>
        <v/>
      </c>
      <c r="PN105" s="517">
        <f t="shared" si="675"/>
        <v>0</v>
      </c>
      <c r="PO105" s="510" t="str">
        <f t="shared" si="793"/>
        <v/>
      </c>
      <c r="PP105" s="522" t="str">
        <f t="shared" si="794"/>
        <v/>
      </c>
      <c r="PQ105" s="510" t="str">
        <f t="shared" si="676"/>
        <v/>
      </c>
      <c r="PR105" s="517">
        <f t="shared" si="677"/>
        <v>0</v>
      </c>
      <c r="PS105" s="510" t="str">
        <f t="shared" si="795"/>
        <v/>
      </c>
      <c r="PT105" s="522" t="str">
        <f t="shared" si="796"/>
        <v/>
      </c>
      <c r="PU105" s="510" t="str">
        <f t="shared" si="678"/>
        <v/>
      </c>
      <c r="PV105" s="517">
        <f t="shared" si="679"/>
        <v>0</v>
      </c>
      <c r="PW105" s="510" t="str">
        <f t="shared" si="797"/>
        <v/>
      </c>
      <c r="PX105" s="522" t="str">
        <f t="shared" si="798"/>
        <v/>
      </c>
      <c r="PY105" s="510" t="str">
        <f t="shared" si="680"/>
        <v/>
      </c>
      <c r="PZ105" s="517">
        <f t="shared" si="681"/>
        <v>0</v>
      </c>
      <c r="QA105" s="510" t="str">
        <f t="shared" si="799"/>
        <v/>
      </c>
      <c r="QB105" s="522" t="str">
        <f t="shared" si="800"/>
        <v/>
      </c>
      <c r="QC105" s="510" t="str">
        <f t="shared" si="682"/>
        <v/>
      </c>
      <c r="QD105" s="517">
        <f t="shared" si="683"/>
        <v>0</v>
      </c>
      <c r="QE105" s="510" t="str">
        <f t="shared" si="801"/>
        <v/>
      </c>
      <c r="QF105" s="522" t="str">
        <f t="shared" si="802"/>
        <v/>
      </c>
      <c r="QG105" s="510" t="str">
        <f t="shared" si="684"/>
        <v/>
      </c>
      <c r="QH105" s="517">
        <f t="shared" si="685"/>
        <v>0</v>
      </c>
    </row>
    <row r="106" spans="1:450" s="3" customFormat="1" ht="18" customHeight="1" thickTop="1" thickBot="1" x14ac:dyDescent="0.35">
      <c r="A106" s="344" t="str">
        <f t="shared" si="538"/>
        <v/>
      </c>
      <c r="B106" s="237" t="str">
        <f t="shared" si="539"/>
        <v/>
      </c>
      <c r="C106" s="307">
        <f t="shared" si="527"/>
        <v>0</v>
      </c>
      <c r="D106" s="307">
        <f t="shared" si="528"/>
        <v>0</v>
      </c>
      <c r="E106" s="287" t="str">
        <f>IF(B106="","",SUM(B$27:B$46)+SUM(B$67:B106))</f>
        <v/>
      </c>
      <c r="F106" s="498"/>
      <c r="G106" s="498"/>
      <c r="H106" s="499"/>
      <c r="I106" s="500"/>
      <c r="J106" s="501"/>
      <c r="K106" s="680"/>
      <c r="L106" s="1052" t="str">
        <f>IF('Quadro 2'!G72="","",'Quadro 2'!G72)</f>
        <v/>
      </c>
      <c r="M106" s="1053" t="str">
        <f t="shared" si="540"/>
        <v/>
      </c>
      <c r="N106" s="1054" t="str">
        <f t="shared" si="529"/>
        <v/>
      </c>
      <c r="O106" s="1055"/>
      <c r="P106" s="1056" t="str">
        <f t="shared" si="541"/>
        <v/>
      </c>
      <c r="Q106" s="1057" t="str">
        <f t="shared" si="542"/>
        <v/>
      </c>
      <c r="R106" s="1058" t="str">
        <f t="shared" si="543"/>
        <v/>
      </c>
      <c r="S106" s="505" t="str">
        <f t="shared" si="544"/>
        <v/>
      </c>
      <c r="T106" s="75" t="str">
        <f t="shared" si="530"/>
        <v/>
      </c>
      <c r="U106" s="943"/>
      <c r="V106" s="217" t="str">
        <f t="shared" si="550"/>
        <v/>
      </c>
      <c r="W106" s="217" t="str">
        <f t="shared" si="545"/>
        <v/>
      </c>
      <c r="X106" s="217" t="str">
        <f t="shared" si="546"/>
        <v/>
      </c>
      <c r="Y106" s="506" t="str">
        <f>IF(OR(N106="",N106=0),"",IF(MAX(V106,W106,X106)&gt;'Quadro 1'!$G$23,'Quadro 1'!$G$23,IF(V106&lt;'Quadro 1'!$G$12,'Quadro 1'!$G$12,MIN(Z106,AA106))))</f>
        <v/>
      </c>
      <c r="Z106" s="507">
        <f>IF(MAX(V106,W106,X106)&lt;='Quadro 1'!$G$12,'Quadro 1'!$G$12,IF(MAX(V106,W106,X106)&lt;='Quadro 1'!$G$13,'Quadro 1'!$G$13,IF(MAX(V106,W106,X106)&lt;='Quadro 1'!$G$14,'Quadro 1'!$G$14,IF(MAX(V106,W106,X106)&lt;='Quadro 1'!$G$15,'Quadro 1'!$G$15,IF(MAX(V106,W106,X106)&lt;='Quadro 1'!$G$16,'Quadro 1'!$G$16,IF(MAX(V106,W106,X106)&lt;='Quadro 1'!$G$17,'Quadro 1'!$G$17,""))))))</f>
        <v>27.3</v>
      </c>
      <c r="AA106" s="508">
        <f>IF(MAX(V106,W106,X106)&lt;='Quadro 1'!$G$18,'Quadro 1'!$G$18,IF(MAX(V106,W106,X106)&lt;='Quadro 1'!$G$19,'Quadro 1'!$G$19,IF(MAX(V106,W106,X106)&lt;='Quadro 1'!$G$20,'Quadro 1'!$G$20,IF(MAX(V106,W106,X106)&lt;='Quadro 1'!$G$21,'Quadro 1'!$G$21,IF(MAX(V106,W106,X106)&lt;='Quadro 1'!$G$22,'Quadro 1'!$G$22,IF(MAX(V106,W106,X106)&lt;='Quadro 1'!$G$23,'Quadro 1'!$G$23,'Quadro 1'!$G$23))))))</f>
        <v>105.3</v>
      </c>
      <c r="AB106" s="509" t="str">
        <f>IF(Y106="","",LOOKUP(Y106,'Quadro 1'!$G$9:$G$23,'Quadro 1'!$H$9:$H$23))</f>
        <v/>
      </c>
      <c r="AC106" s="1170" t="str">
        <f>IF(Y106="","",LOOKUP(Y106,'Quadro 1'!$G$9:$G$23,'Quadro 1'!$D$9:$D$23))</f>
        <v/>
      </c>
      <c r="AD106" s="1171" t="str">
        <f>IF(Y106="","",LOOKUP(Y106,'Quadro 1'!$G$9:$G$23,'Quadro 1'!$E$9:$E$23))</f>
        <v/>
      </c>
      <c r="AE106" s="1059" t="str">
        <f t="shared" si="531"/>
        <v/>
      </c>
      <c r="AF106" s="1061" t="str">
        <f t="shared" si="532"/>
        <v/>
      </c>
      <c r="AG106" s="1062" t="str">
        <f t="shared" si="533"/>
        <v/>
      </c>
      <c r="AH106" s="1063" t="str">
        <f t="shared" si="547"/>
        <v/>
      </c>
      <c r="AI106" s="1063" t="str">
        <f t="shared" si="551"/>
        <v/>
      </c>
      <c r="AJ106" s="1055" t="str">
        <f t="shared" si="534"/>
        <v/>
      </c>
      <c r="AK106" s="1064" t="str">
        <f t="shared" si="548"/>
        <v/>
      </c>
      <c r="AL106" s="1190" t="str">
        <f t="shared" si="549"/>
        <v/>
      </c>
      <c r="AM106" s="1191"/>
      <c r="AN106" s="1065" t="str">
        <f t="shared" si="535"/>
        <v/>
      </c>
      <c r="AO106" s="1192" t="str">
        <f t="shared" si="536"/>
        <v/>
      </c>
      <c r="AP106" s="1192"/>
      <c r="AQ106" s="1193"/>
      <c r="AR106" s="901"/>
      <c r="AS106" s="2"/>
      <c r="AV106" s="2"/>
      <c r="AW106" s="1"/>
      <c r="AX106" s="1"/>
      <c r="AY106" s="1"/>
      <c r="AZ106" s="1"/>
      <c r="BA106" s="1"/>
      <c r="BB106" s="1"/>
      <c r="BC106" s="1060" t="str">
        <f t="shared" si="537"/>
        <v/>
      </c>
      <c r="BD106" s="1"/>
      <c r="BE106" s="1"/>
      <c r="BF106" s="1"/>
      <c r="BN106" s="1"/>
      <c r="BO106" s="1"/>
      <c r="BP106" s="1"/>
      <c r="BQ106" s="1"/>
      <c r="BR106" s="1"/>
      <c r="BS106" s="1"/>
      <c r="BT106" s="287" t="str">
        <f t="shared" si="557"/>
        <v/>
      </c>
      <c r="BU106" s="14" t="str">
        <f t="shared" si="558"/>
        <v/>
      </c>
      <c r="BV106" s="495">
        <f t="shared" si="559"/>
        <v>0</v>
      </c>
      <c r="BW106" s="495">
        <f t="shared" si="560"/>
        <v>0</v>
      </c>
      <c r="BX106" s="902">
        <f t="shared" si="561"/>
        <v>1</v>
      </c>
      <c r="GN106" s="137">
        <f t="shared" si="567"/>
        <v>0</v>
      </c>
      <c r="GU106" s="594">
        <v>16</v>
      </c>
      <c r="HA106" s="81" t="str">
        <f t="shared" si="562"/>
        <v/>
      </c>
      <c r="HB106" s="569" t="str">
        <f t="shared" si="563"/>
        <v/>
      </c>
      <c r="HC106" s="15">
        <f t="shared" si="568"/>
        <v>0</v>
      </c>
      <c r="HD106" s="582">
        <f t="shared" si="569"/>
        <v>0</v>
      </c>
      <c r="HE106" s="576">
        <f t="shared" si="564"/>
        <v>0</v>
      </c>
      <c r="HF106" s="566">
        <f t="shared" si="564"/>
        <v>0</v>
      </c>
      <c r="HG106" s="16">
        <f t="shared" si="565"/>
        <v>0</v>
      </c>
      <c r="HH106" s="17" t="str">
        <f t="shared" si="566"/>
        <v/>
      </c>
      <c r="HI106" s="510" t="str">
        <f t="shared" si="686"/>
        <v/>
      </c>
      <c r="HJ106" s="517">
        <f t="shared" si="803"/>
        <v>0</v>
      </c>
      <c r="HK106" s="510" t="str">
        <f t="shared" si="687"/>
        <v/>
      </c>
      <c r="HL106" s="522" t="str">
        <f t="shared" si="688"/>
        <v/>
      </c>
      <c r="HM106" s="510" t="str">
        <f t="shared" si="570"/>
        <v/>
      </c>
      <c r="HN106" s="517">
        <f t="shared" si="571"/>
        <v>0</v>
      </c>
      <c r="HO106" s="510" t="str">
        <f t="shared" si="689"/>
        <v/>
      </c>
      <c r="HP106" s="522" t="str">
        <f t="shared" si="690"/>
        <v/>
      </c>
      <c r="HQ106" s="510" t="str">
        <f t="shared" si="572"/>
        <v/>
      </c>
      <c r="HR106" s="517">
        <f t="shared" si="573"/>
        <v>0</v>
      </c>
      <c r="HS106" s="510" t="str">
        <f t="shared" si="691"/>
        <v/>
      </c>
      <c r="HT106" s="522" t="str">
        <f t="shared" si="692"/>
        <v/>
      </c>
      <c r="HU106" s="510" t="str">
        <f t="shared" si="574"/>
        <v/>
      </c>
      <c r="HV106" s="517">
        <f t="shared" si="575"/>
        <v>0</v>
      </c>
      <c r="HW106" s="510" t="str">
        <f t="shared" si="693"/>
        <v/>
      </c>
      <c r="HX106" s="522" t="str">
        <f t="shared" si="694"/>
        <v/>
      </c>
      <c r="HY106" s="510" t="str">
        <f t="shared" si="576"/>
        <v/>
      </c>
      <c r="HZ106" s="517">
        <f t="shared" si="577"/>
        <v>0</v>
      </c>
      <c r="IA106" s="510" t="str">
        <f t="shared" si="695"/>
        <v/>
      </c>
      <c r="IB106" s="522" t="str">
        <f t="shared" si="696"/>
        <v/>
      </c>
      <c r="IC106" s="510" t="str">
        <f t="shared" si="578"/>
        <v/>
      </c>
      <c r="ID106" s="517">
        <f t="shared" si="579"/>
        <v>0</v>
      </c>
      <c r="IE106" s="510" t="str">
        <f t="shared" si="697"/>
        <v/>
      </c>
      <c r="IF106" s="522" t="str">
        <f t="shared" si="698"/>
        <v/>
      </c>
      <c r="IG106" s="510" t="str">
        <f t="shared" si="580"/>
        <v/>
      </c>
      <c r="IH106" s="517">
        <f t="shared" si="581"/>
        <v>0</v>
      </c>
      <c r="II106" s="510" t="str">
        <f t="shared" si="699"/>
        <v/>
      </c>
      <c r="IJ106" s="522" t="str">
        <f t="shared" si="700"/>
        <v/>
      </c>
      <c r="IK106" s="510" t="str">
        <f t="shared" si="582"/>
        <v/>
      </c>
      <c r="IL106" s="517">
        <f t="shared" si="583"/>
        <v>0</v>
      </c>
      <c r="IM106" s="510" t="str">
        <f t="shared" si="701"/>
        <v/>
      </c>
      <c r="IN106" s="522" t="str">
        <f t="shared" si="702"/>
        <v/>
      </c>
      <c r="IO106" s="510" t="str">
        <f t="shared" si="584"/>
        <v/>
      </c>
      <c r="IP106" s="517">
        <f t="shared" si="585"/>
        <v>0</v>
      </c>
      <c r="IQ106" s="510" t="str">
        <f t="shared" si="703"/>
        <v/>
      </c>
      <c r="IR106" s="522" t="str">
        <f t="shared" si="704"/>
        <v/>
      </c>
      <c r="IS106" s="510" t="str">
        <f t="shared" si="586"/>
        <v/>
      </c>
      <c r="IT106" s="517">
        <f t="shared" si="587"/>
        <v>0</v>
      </c>
      <c r="IU106" s="510" t="str">
        <f t="shared" si="705"/>
        <v/>
      </c>
      <c r="IV106" s="522" t="str">
        <f t="shared" si="706"/>
        <v/>
      </c>
      <c r="IW106" s="510" t="str">
        <f t="shared" si="588"/>
        <v/>
      </c>
      <c r="IX106" s="517">
        <f t="shared" si="589"/>
        <v>0</v>
      </c>
      <c r="IY106" s="510" t="str">
        <f t="shared" si="707"/>
        <v/>
      </c>
      <c r="IZ106" s="522" t="str">
        <f t="shared" si="708"/>
        <v/>
      </c>
      <c r="JA106" s="510" t="str">
        <f t="shared" si="590"/>
        <v/>
      </c>
      <c r="JB106" s="517">
        <f t="shared" si="591"/>
        <v>0</v>
      </c>
      <c r="JC106" s="510" t="str">
        <f t="shared" si="709"/>
        <v/>
      </c>
      <c r="JD106" s="522" t="str">
        <f t="shared" si="710"/>
        <v/>
      </c>
      <c r="JE106" s="510" t="str">
        <f t="shared" si="592"/>
        <v/>
      </c>
      <c r="JF106" s="517">
        <f t="shared" si="593"/>
        <v>0</v>
      </c>
      <c r="JG106" s="510" t="str">
        <f t="shared" si="711"/>
        <v/>
      </c>
      <c r="JH106" s="522" t="str">
        <f t="shared" si="712"/>
        <v/>
      </c>
      <c r="JI106" s="510" t="str">
        <f t="shared" si="594"/>
        <v/>
      </c>
      <c r="JJ106" s="517">
        <f t="shared" si="595"/>
        <v>0</v>
      </c>
      <c r="JK106" s="510" t="str">
        <f t="shared" si="713"/>
        <v/>
      </c>
      <c r="JL106" s="522" t="str">
        <f t="shared" si="714"/>
        <v/>
      </c>
      <c r="JM106" s="510" t="str">
        <f t="shared" si="596"/>
        <v/>
      </c>
      <c r="JN106" s="517">
        <f t="shared" si="597"/>
        <v>0</v>
      </c>
      <c r="JO106" s="510" t="str">
        <f t="shared" si="715"/>
        <v/>
      </c>
      <c r="JP106" s="522" t="str">
        <f t="shared" si="716"/>
        <v/>
      </c>
      <c r="JQ106" s="510" t="str">
        <f t="shared" si="598"/>
        <v/>
      </c>
      <c r="JR106" s="517">
        <f t="shared" si="599"/>
        <v>0</v>
      </c>
      <c r="JS106" s="510" t="str">
        <f t="shared" si="717"/>
        <v/>
      </c>
      <c r="JT106" s="522" t="str">
        <f t="shared" si="718"/>
        <v/>
      </c>
      <c r="JU106" s="510" t="str">
        <f t="shared" si="600"/>
        <v/>
      </c>
      <c r="JV106" s="517">
        <f t="shared" si="601"/>
        <v>0</v>
      </c>
      <c r="JW106" s="510" t="str">
        <f t="shared" si="719"/>
        <v/>
      </c>
      <c r="JX106" s="522" t="str">
        <f t="shared" si="720"/>
        <v/>
      </c>
      <c r="JY106" s="510" t="str">
        <f t="shared" si="602"/>
        <v/>
      </c>
      <c r="JZ106" s="517">
        <f t="shared" si="603"/>
        <v>0</v>
      </c>
      <c r="KA106" s="510" t="str">
        <f t="shared" si="721"/>
        <v/>
      </c>
      <c r="KB106" s="522" t="str">
        <f t="shared" si="722"/>
        <v/>
      </c>
      <c r="KC106" s="510" t="str">
        <f t="shared" si="604"/>
        <v/>
      </c>
      <c r="KD106" s="517">
        <f t="shared" si="605"/>
        <v>0</v>
      </c>
      <c r="KE106" s="510" t="str">
        <f t="shared" si="723"/>
        <v/>
      </c>
      <c r="KF106" s="522" t="str">
        <f t="shared" si="724"/>
        <v/>
      </c>
      <c r="KG106" s="510" t="str">
        <f t="shared" si="606"/>
        <v/>
      </c>
      <c r="KH106" s="517">
        <f t="shared" si="607"/>
        <v>0</v>
      </c>
      <c r="KI106" s="510" t="str">
        <f t="shared" si="725"/>
        <v/>
      </c>
      <c r="KJ106" s="522" t="str">
        <f t="shared" si="726"/>
        <v/>
      </c>
      <c r="KK106" s="510" t="str">
        <f t="shared" si="608"/>
        <v/>
      </c>
      <c r="KL106" s="517">
        <f t="shared" si="609"/>
        <v>0</v>
      </c>
      <c r="KM106" s="510" t="str">
        <f t="shared" si="727"/>
        <v/>
      </c>
      <c r="KN106" s="522" t="str">
        <f t="shared" si="728"/>
        <v/>
      </c>
      <c r="KO106" s="510" t="str">
        <f t="shared" si="610"/>
        <v/>
      </c>
      <c r="KP106" s="517">
        <f t="shared" si="611"/>
        <v>0</v>
      </c>
      <c r="KQ106" s="510" t="str">
        <f t="shared" si="729"/>
        <v/>
      </c>
      <c r="KR106" s="522" t="str">
        <f t="shared" si="730"/>
        <v/>
      </c>
      <c r="KS106" s="510" t="str">
        <f t="shared" si="612"/>
        <v/>
      </c>
      <c r="KT106" s="517">
        <f t="shared" si="613"/>
        <v>0</v>
      </c>
      <c r="KU106" s="510" t="str">
        <f t="shared" si="731"/>
        <v/>
      </c>
      <c r="KV106" s="522" t="str">
        <f t="shared" si="732"/>
        <v/>
      </c>
      <c r="KW106" s="510" t="str">
        <f t="shared" si="614"/>
        <v/>
      </c>
      <c r="KX106" s="517">
        <f t="shared" si="615"/>
        <v>0</v>
      </c>
      <c r="KY106" s="510" t="str">
        <f t="shared" si="733"/>
        <v/>
      </c>
      <c r="KZ106" s="522" t="str">
        <f t="shared" si="734"/>
        <v/>
      </c>
      <c r="LA106" s="510" t="str">
        <f t="shared" si="616"/>
        <v/>
      </c>
      <c r="LB106" s="517">
        <f t="shared" si="617"/>
        <v>0</v>
      </c>
      <c r="LC106" s="510" t="str">
        <f t="shared" si="735"/>
        <v/>
      </c>
      <c r="LD106" s="522" t="str">
        <f t="shared" si="736"/>
        <v/>
      </c>
      <c r="LE106" s="510" t="str">
        <f t="shared" si="618"/>
        <v/>
      </c>
      <c r="LF106" s="517">
        <f t="shared" si="619"/>
        <v>0</v>
      </c>
      <c r="LG106" s="510" t="str">
        <f t="shared" si="737"/>
        <v/>
      </c>
      <c r="LH106" s="522" t="str">
        <f t="shared" si="738"/>
        <v/>
      </c>
      <c r="LI106" s="510" t="str">
        <f t="shared" si="620"/>
        <v/>
      </c>
      <c r="LJ106" s="517">
        <f t="shared" si="621"/>
        <v>0</v>
      </c>
      <c r="LK106" s="510" t="str">
        <f t="shared" si="739"/>
        <v/>
      </c>
      <c r="LL106" s="522" t="str">
        <f t="shared" si="740"/>
        <v/>
      </c>
      <c r="LM106" s="510" t="str">
        <f t="shared" si="622"/>
        <v/>
      </c>
      <c r="LN106" s="517">
        <f t="shared" si="623"/>
        <v>0</v>
      </c>
      <c r="LO106" s="510" t="str">
        <f t="shared" si="741"/>
        <v/>
      </c>
      <c r="LP106" s="522" t="str">
        <f t="shared" si="742"/>
        <v/>
      </c>
      <c r="LQ106" s="510" t="str">
        <f t="shared" si="624"/>
        <v/>
      </c>
      <c r="LR106" s="517">
        <f t="shared" si="625"/>
        <v>0</v>
      </c>
      <c r="LS106" s="510" t="str">
        <f t="shared" si="743"/>
        <v/>
      </c>
      <c r="LT106" s="522" t="str">
        <f t="shared" si="744"/>
        <v/>
      </c>
      <c r="LU106" s="510" t="str">
        <f t="shared" si="626"/>
        <v/>
      </c>
      <c r="LV106" s="517">
        <f t="shared" si="627"/>
        <v>0</v>
      </c>
      <c r="LW106" s="510" t="str">
        <f t="shared" si="745"/>
        <v/>
      </c>
      <c r="LX106" s="522" t="str">
        <f t="shared" si="746"/>
        <v/>
      </c>
      <c r="LY106" s="510" t="str">
        <f t="shared" si="628"/>
        <v/>
      </c>
      <c r="LZ106" s="517">
        <f t="shared" si="629"/>
        <v>0</v>
      </c>
      <c r="MA106" s="510" t="str">
        <f t="shared" si="747"/>
        <v/>
      </c>
      <c r="MB106" s="522" t="str">
        <f t="shared" si="748"/>
        <v/>
      </c>
      <c r="MC106" s="510" t="str">
        <f t="shared" si="630"/>
        <v/>
      </c>
      <c r="MD106" s="517">
        <f t="shared" si="631"/>
        <v>0</v>
      </c>
      <c r="ME106" s="510" t="str">
        <f t="shared" si="749"/>
        <v/>
      </c>
      <c r="MF106" s="522" t="str">
        <f t="shared" si="750"/>
        <v/>
      </c>
      <c r="MG106" s="510" t="str">
        <f t="shared" si="632"/>
        <v/>
      </c>
      <c r="MH106" s="517">
        <f t="shared" si="633"/>
        <v>0</v>
      </c>
      <c r="MI106" s="510" t="str">
        <f t="shared" si="751"/>
        <v/>
      </c>
      <c r="MJ106" s="522" t="str">
        <f t="shared" si="752"/>
        <v/>
      </c>
      <c r="MK106" s="510" t="str">
        <f t="shared" si="634"/>
        <v/>
      </c>
      <c r="ML106" s="517">
        <f t="shared" si="635"/>
        <v>0</v>
      </c>
      <c r="MM106" s="510" t="str">
        <f t="shared" si="753"/>
        <v/>
      </c>
      <c r="MN106" s="522" t="str">
        <f t="shared" si="754"/>
        <v/>
      </c>
      <c r="MO106" s="510" t="str">
        <f t="shared" si="636"/>
        <v/>
      </c>
      <c r="MP106" s="517">
        <f t="shared" si="637"/>
        <v>0</v>
      </c>
      <c r="MQ106" s="510" t="str">
        <f t="shared" si="755"/>
        <v/>
      </c>
      <c r="MR106" s="522" t="str">
        <f t="shared" si="756"/>
        <v/>
      </c>
      <c r="MS106" s="510" t="str">
        <f t="shared" si="638"/>
        <v/>
      </c>
      <c r="MT106" s="517">
        <f t="shared" si="639"/>
        <v>0</v>
      </c>
      <c r="MU106" s="510" t="str">
        <f t="shared" si="757"/>
        <v/>
      </c>
      <c r="MV106" s="522" t="str">
        <f t="shared" si="758"/>
        <v/>
      </c>
      <c r="MW106" s="510" t="str">
        <f t="shared" si="640"/>
        <v/>
      </c>
      <c r="MX106" s="517">
        <f t="shared" si="641"/>
        <v>0</v>
      </c>
      <c r="MY106" s="510" t="str">
        <f t="shared" si="759"/>
        <v/>
      </c>
      <c r="MZ106" s="522" t="str">
        <f t="shared" si="760"/>
        <v/>
      </c>
      <c r="NA106" s="510" t="str">
        <f t="shared" si="642"/>
        <v/>
      </c>
      <c r="NB106" s="517">
        <f t="shared" si="643"/>
        <v>0</v>
      </c>
      <c r="NC106" s="510" t="str">
        <f t="shared" si="761"/>
        <v/>
      </c>
      <c r="ND106" s="522" t="str">
        <f t="shared" si="762"/>
        <v/>
      </c>
      <c r="NE106" s="510" t="str">
        <f t="shared" si="644"/>
        <v/>
      </c>
      <c r="NF106" s="517">
        <f t="shared" si="645"/>
        <v>0</v>
      </c>
      <c r="NG106" s="510" t="str">
        <f t="shared" si="763"/>
        <v/>
      </c>
      <c r="NH106" s="522" t="str">
        <f t="shared" si="764"/>
        <v/>
      </c>
      <c r="NI106" s="510" t="str">
        <f t="shared" si="646"/>
        <v/>
      </c>
      <c r="NJ106" s="517">
        <f t="shared" si="647"/>
        <v>0</v>
      </c>
      <c r="NK106" s="510" t="str">
        <f t="shared" si="765"/>
        <v/>
      </c>
      <c r="NL106" s="522" t="str">
        <f t="shared" si="766"/>
        <v/>
      </c>
      <c r="NM106" s="510" t="str">
        <f t="shared" si="648"/>
        <v/>
      </c>
      <c r="NN106" s="517">
        <f t="shared" si="649"/>
        <v>0</v>
      </c>
      <c r="NO106" s="510" t="str">
        <f t="shared" si="767"/>
        <v/>
      </c>
      <c r="NP106" s="522" t="str">
        <f t="shared" si="768"/>
        <v/>
      </c>
      <c r="NQ106" s="510" t="str">
        <f t="shared" si="650"/>
        <v/>
      </c>
      <c r="NR106" s="517">
        <f t="shared" si="651"/>
        <v>0</v>
      </c>
      <c r="NS106" s="510" t="str">
        <f t="shared" si="769"/>
        <v/>
      </c>
      <c r="NT106" s="522" t="str">
        <f t="shared" si="770"/>
        <v/>
      </c>
      <c r="NU106" s="510" t="str">
        <f t="shared" si="652"/>
        <v/>
      </c>
      <c r="NV106" s="517">
        <f t="shared" si="653"/>
        <v>0</v>
      </c>
      <c r="NW106" s="510" t="str">
        <f t="shared" si="771"/>
        <v/>
      </c>
      <c r="NX106" s="522" t="str">
        <f t="shared" si="772"/>
        <v/>
      </c>
      <c r="NY106" s="510" t="str">
        <f t="shared" si="654"/>
        <v/>
      </c>
      <c r="NZ106" s="517">
        <f t="shared" si="655"/>
        <v>0</v>
      </c>
      <c r="OA106" s="510" t="str">
        <f t="shared" si="773"/>
        <v/>
      </c>
      <c r="OB106" s="522" t="str">
        <f t="shared" si="774"/>
        <v/>
      </c>
      <c r="OC106" s="510" t="str">
        <f t="shared" si="656"/>
        <v/>
      </c>
      <c r="OD106" s="517">
        <f t="shared" si="657"/>
        <v>0</v>
      </c>
      <c r="OE106" s="510" t="str">
        <f t="shared" si="775"/>
        <v/>
      </c>
      <c r="OF106" s="522" t="str">
        <f t="shared" si="776"/>
        <v/>
      </c>
      <c r="OG106" s="510" t="str">
        <f t="shared" si="658"/>
        <v/>
      </c>
      <c r="OH106" s="517">
        <f t="shared" si="659"/>
        <v>0</v>
      </c>
      <c r="OI106" s="510" t="str">
        <f t="shared" si="777"/>
        <v/>
      </c>
      <c r="OJ106" s="522" t="str">
        <f t="shared" si="778"/>
        <v/>
      </c>
      <c r="OK106" s="510" t="str">
        <f t="shared" si="660"/>
        <v/>
      </c>
      <c r="OL106" s="517">
        <f t="shared" si="661"/>
        <v>0</v>
      </c>
      <c r="OM106" s="510" t="str">
        <f t="shared" si="779"/>
        <v/>
      </c>
      <c r="ON106" s="522" t="str">
        <f t="shared" si="780"/>
        <v/>
      </c>
      <c r="OO106" s="510" t="str">
        <f t="shared" si="662"/>
        <v/>
      </c>
      <c r="OP106" s="517">
        <f t="shared" si="663"/>
        <v>0</v>
      </c>
      <c r="OQ106" s="510" t="str">
        <f t="shared" si="781"/>
        <v/>
      </c>
      <c r="OR106" s="522" t="str">
        <f t="shared" si="782"/>
        <v/>
      </c>
      <c r="OS106" s="510" t="str">
        <f t="shared" si="664"/>
        <v/>
      </c>
      <c r="OT106" s="517">
        <f t="shared" si="665"/>
        <v>0</v>
      </c>
      <c r="OU106" s="510" t="str">
        <f t="shared" si="783"/>
        <v/>
      </c>
      <c r="OV106" s="522" t="str">
        <f t="shared" si="784"/>
        <v/>
      </c>
      <c r="OW106" s="510" t="str">
        <f t="shared" si="666"/>
        <v/>
      </c>
      <c r="OX106" s="517">
        <f t="shared" si="667"/>
        <v>0</v>
      </c>
      <c r="OY106" s="510" t="str">
        <f t="shared" si="785"/>
        <v/>
      </c>
      <c r="OZ106" s="522" t="str">
        <f t="shared" si="786"/>
        <v/>
      </c>
      <c r="PA106" s="510" t="str">
        <f t="shared" si="668"/>
        <v/>
      </c>
      <c r="PB106" s="517">
        <f t="shared" si="669"/>
        <v>0</v>
      </c>
      <c r="PC106" s="510" t="str">
        <f t="shared" si="787"/>
        <v/>
      </c>
      <c r="PD106" s="522" t="str">
        <f t="shared" si="788"/>
        <v/>
      </c>
      <c r="PE106" s="510" t="str">
        <f t="shared" si="670"/>
        <v/>
      </c>
      <c r="PF106" s="517">
        <f t="shared" si="671"/>
        <v>0</v>
      </c>
      <c r="PG106" s="510" t="str">
        <f t="shared" si="789"/>
        <v/>
      </c>
      <c r="PH106" s="522" t="str">
        <f t="shared" si="790"/>
        <v/>
      </c>
      <c r="PI106" s="510" t="str">
        <f t="shared" si="672"/>
        <v/>
      </c>
      <c r="PJ106" s="517">
        <f t="shared" si="673"/>
        <v>0</v>
      </c>
      <c r="PK106" s="510" t="str">
        <f t="shared" si="791"/>
        <v/>
      </c>
      <c r="PL106" s="522" t="str">
        <f t="shared" si="792"/>
        <v/>
      </c>
      <c r="PM106" s="510" t="str">
        <f t="shared" si="674"/>
        <v/>
      </c>
      <c r="PN106" s="517">
        <f t="shared" si="675"/>
        <v>0</v>
      </c>
      <c r="PO106" s="510" t="str">
        <f t="shared" si="793"/>
        <v/>
      </c>
      <c r="PP106" s="522" t="str">
        <f t="shared" si="794"/>
        <v/>
      </c>
      <c r="PQ106" s="510" t="str">
        <f t="shared" si="676"/>
        <v/>
      </c>
      <c r="PR106" s="517">
        <f t="shared" si="677"/>
        <v>0</v>
      </c>
      <c r="PS106" s="510" t="str">
        <f t="shared" si="795"/>
        <v/>
      </c>
      <c r="PT106" s="522" t="str">
        <f t="shared" si="796"/>
        <v/>
      </c>
      <c r="PU106" s="510" t="str">
        <f t="shared" si="678"/>
        <v/>
      </c>
      <c r="PV106" s="517">
        <f t="shared" si="679"/>
        <v>0</v>
      </c>
      <c r="PW106" s="510" t="str">
        <f t="shared" si="797"/>
        <v/>
      </c>
      <c r="PX106" s="522" t="str">
        <f t="shared" si="798"/>
        <v/>
      </c>
      <c r="PY106" s="510" t="str">
        <f t="shared" si="680"/>
        <v/>
      </c>
      <c r="PZ106" s="517">
        <f t="shared" si="681"/>
        <v>0</v>
      </c>
      <c r="QA106" s="510" t="str">
        <f t="shared" si="799"/>
        <v/>
      </c>
      <c r="QB106" s="522" t="str">
        <f t="shared" si="800"/>
        <v/>
      </c>
      <c r="QC106" s="510" t="str">
        <f t="shared" si="682"/>
        <v/>
      </c>
      <c r="QD106" s="517">
        <f t="shared" si="683"/>
        <v>0</v>
      </c>
      <c r="QE106" s="510" t="str">
        <f t="shared" si="801"/>
        <v/>
      </c>
      <c r="QF106" s="522" t="str">
        <f t="shared" si="802"/>
        <v/>
      </c>
      <c r="QG106" s="510" t="str">
        <f t="shared" si="684"/>
        <v/>
      </c>
      <c r="QH106" s="517">
        <f t="shared" si="685"/>
        <v>0</v>
      </c>
    </row>
    <row r="107" spans="1:450" ht="13.3" thickTop="1" thickBot="1" x14ac:dyDescent="0.35">
      <c r="A107" s="344">
        <f>SUM(A67:A106)</f>
        <v>0</v>
      </c>
      <c r="D107" s="282"/>
      <c r="E107" s="18"/>
      <c r="F107" s="19"/>
      <c r="G107" s="19"/>
      <c r="H107" s="19"/>
      <c r="I107" s="19"/>
      <c r="J107" s="248"/>
      <c r="K107" s="248"/>
      <c r="L107" s="20"/>
      <c r="M107" s="20"/>
      <c r="N107" s="21"/>
      <c r="O107" s="21"/>
      <c r="P107" s="21"/>
      <c r="Q107" s="22"/>
      <c r="R107" s="23"/>
      <c r="S107" s="22"/>
      <c r="T107" s="24"/>
      <c r="U107" s="665" t="str">
        <f>IF($DV$26="","","Atenção: o diâmetro do troço assinalado a vermelho tem de ser superior ou igual ao do troço a jusante.")</f>
        <v/>
      </c>
      <c r="V107" s="25"/>
      <c r="W107" s="25"/>
      <c r="X107" s="25"/>
      <c r="Y107" s="333"/>
      <c r="Z107" s="332"/>
      <c r="AA107" s="332"/>
      <c r="AB107" s="328"/>
      <c r="AC107" s="328"/>
      <c r="AD107" s="329"/>
      <c r="AE107" s="330"/>
      <c r="AF107" s="331"/>
      <c r="AG107" s="26"/>
      <c r="AH107" s="26"/>
      <c r="AI107" s="26"/>
      <c r="AJ107" s="27"/>
      <c r="AK107" s="25"/>
      <c r="AL107" s="25"/>
      <c r="AM107" s="28"/>
      <c r="AN107" s="29"/>
      <c r="AO107" s="30"/>
      <c r="AP107" s="30"/>
      <c r="AQ107" s="31"/>
      <c r="AT107" s="1"/>
      <c r="BT107" s="287" t="str">
        <f t="shared" si="557"/>
        <v/>
      </c>
      <c r="BU107" s="14" t="str">
        <f t="shared" si="558"/>
        <v/>
      </c>
      <c r="BV107" s="495">
        <f t="shared" si="559"/>
        <v>0</v>
      </c>
      <c r="BW107" s="495">
        <f t="shared" si="560"/>
        <v>0</v>
      </c>
      <c r="BX107" s="902">
        <f t="shared" si="561"/>
        <v>1</v>
      </c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137">
        <f t="shared" si="567"/>
        <v>0</v>
      </c>
      <c r="GO107" s="3"/>
      <c r="GP107" s="3"/>
      <c r="GQ107" s="3"/>
      <c r="GR107" s="3"/>
      <c r="GS107" s="3"/>
      <c r="GT107" s="3"/>
      <c r="GU107" s="594">
        <v>17</v>
      </c>
      <c r="HA107" s="81" t="str">
        <f t="shared" si="562"/>
        <v/>
      </c>
      <c r="HB107" s="569" t="str">
        <f t="shared" si="563"/>
        <v/>
      </c>
      <c r="HC107" s="15">
        <f t="shared" si="568"/>
        <v>0</v>
      </c>
      <c r="HD107" s="582">
        <f t="shared" si="569"/>
        <v>0</v>
      </c>
      <c r="HE107" s="576">
        <f t="shared" si="564"/>
        <v>0</v>
      </c>
      <c r="HF107" s="566">
        <f t="shared" si="564"/>
        <v>0</v>
      </c>
      <c r="HG107" s="16">
        <f t="shared" si="565"/>
        <v>0</v>
      </c>
      <c r="HH107" s="17" t="str">
        <f t="shared" si="566"/>
        <v/>
      </c>
      <c r="HI107" s="510" t="str">
        <f t="shared" si="686"/>
        <v/>
      </c>
      <c r="HJ107" s="517">
        <f t="shared" si="803"/>
        <v>0</v>
      </c>
      <c r="HK107" s="510" t="str">
        <f t="shared" si="687"/>
        <v/>
      </c>
      <c r="HL107" s="522" t="str">
        <f t="shared" si="688"/>
        <v/>
      </c>
      <c r="HM107" s="510" t="str">
        <f t="shared" si="570"/>
        <v/>
      </c>
      <c r="HN107" s="517">
        <f t="shared" si="571"/>
        <v>0</v>
      </c>
      <c r="HO107" s="510" t="str">
        <f t="shared" si="689"/>
        <v/>
      </c>
      <c r="HP107" s="522" t="str">
        <f t="shared" si="690"/>
        <v/>
      </c>
      <c r="HQ107" s="510" t="str">
        <f t="shared" si="572"/>
        <v/>
      </c>
      <c r="HR107" s="517">
        <f t="shared" si="573"/>
        <v>0</v>
      </c>
      <c r="HS107" s="510" t="str">
        <f t="shared" si="691"/>
        <v/>
      </c>
      <c r="HT107" s="522" t="str">
        <f t="shared" si="692"/>
        <v/>
      </c>
      <c r="HU107" s="510" t="str">
        <f t="shared" si="574"/>
        <v/>
      </c>
      <c r="HV107" s="517">
        <f t="shared" si="575"/>
        <v>0</v>
      </c>
      <c r="HW107" s="510" t="str">
        <f t="shared" si="693"/>
        <v/>
      </c>
      <c r="HX107" s="522" t="str">
        <f t="shared" si="694"/>
        <v/>
      </c>
      <c r="HY107" s="510" t="str">
        <f t="shared" si="576"/>
        <v/>
      </c>
      <c r="HZ107" s="517">
        <f t="shared" si="577"/>
        <v>0</v>
      </c>
      <c r="IA107" s="510" t="str">
        <f t="shared" si="695"/>
        <v/>
      </c>
      <c r="IB107" s="522" t="str">
        <f t="shared" si="696"/>
        <v/>
      </c>
      <c r="IC107" s="510" t="str">
        <f t="shared" si="578"/>
        <v/>
      </c>
      <c r="ID107" s="517">
        <f t="shared" si="579"/>
        <v>0</v>
      </c>
      <c r="IE107" s="510" t="str">
        <f t="shared" si="697"/>
        <v/>
      </c>
      <c r="IF107" s="522" t="str">
        <f t="shared" si="698"/>
        <v/>
      </c>
      <c r="IG107" s="510" t="str">
        <f t="shared" si="580"/>
        <v/>
      </c>
      <c r="IH107" s="517">
        <f t="shared" si="581"/>
        <v>0</v>
      </c>
      <c r="II107" s="510" t="str">
        <f t="shared" si="699"/>
        <v/>
      </c>
      <c r="IJ107" s="522" t="str">
        <f t="shared" si="700"/>
        <v/>
      </c>
      <c r="IK107" s="510" t="str">
        <f t="shared" si="582"/>
        <v/>
      </c>
      <c r="IL107" s="517">
        <f t="shared" si="583"/>
        <v>0</v>
      </c>
      <c r="IM107" s="510" t="str">
        <f t="shared" si="701"/>
        <v/>
      </c>
      <c r="IN107" s="522" t="str">
        <f t="shared" si="702"/>
        <v/>
      </c>
      <c r="IO107" s="510" t="str">
        <f t="shared" si="584"/>
        <v/>
      </c>
      <c r="IP107" s="517">
        <f t="shared" si="585"/>
        <v>0</v>
      </c>
      <c r="IQ107" s="510" t="str">
        <f t="shared" si="703"/>
        <v/>
      </c>
      <c r="IR107" s="522" t="str">
        <f t="shared" si="704"/>
        <v/>
      </c>
      <c r="IS107" s="510" t="str">
        <f t="shared" si="586"/>
        <v/>
      </c>
      <c r="IT107" s="517">
        <f t="shared" si="587"/>
        <v>0</v>
      </c>
      <c r="IU107" s="510" t="str">
        <f t="shared" si="705"/>
        <v/>
      </c>
      <c r="IV107" s="522" t="str">
        <f t="shared" si="706"/>
        <v/>
      </c>
      <c r="IW107" s="510" t="str">
        <f t="shared" si="588"/>
        <v/>
      </c>
      <c r="IX107" s="517">
        <f t="shared" si="589"/>
        <v>0</v>
      </c>
      <c r="IY107" s="510" t="str">
        <f t="shared" si="707"/>
        <v/>
      </c>
      <c r="IZ107" s="522" t="str">
        <f t="shared" si="708"/>
        <v/>
      </c>
      <c r="JA107" s="510" t="str">
        <f t="shared" si="590"/>
        <v/>
      </c>
      <c r="JB107" s="517">
        <f t="shared" si="591"/>
        <v>0</v>
      </c>
      <c r="JC107" s="510" t="str">
        <f t="shared" si="709"/>
        <v/>
      </c>
      <c r="JD107" s="522" t="str">
        <f t="shared" si="710"/>
        <v/>
      </c>
      <c r="JE107" s="510" t="str">
        <f t="shared" si="592"/>
        <v/>
      </c>
      <c r="JF107" s="517">
        <f t="shared" si="593"/>
        <v>0</v>
      </c>
      <c r="JG107" s="510" t="str">
        <f t="shared" si="711"/>
        <v/>
      </c>
      <c r="JH107" s="522" t="str">
        <f t="shared" si="712"/>
        <v/>
      </c>
      <c r="JI107" s="510" t="str">
        <f t="shared" si="594"/>
        <v/>
      </c>
      <c r="JJ107" s="517">
        <f t="shared" si="595"/>
        <v>0</v>
      </c>
      <c r="JK107" s="510" t="str">
        <f t="shared" si="713"/>
        <v/>
      </c>
      <c r="JL107" s="522" t="str">
        <f t="shared" si="714"/>
        <v/>
      </c>
      <c r="JM107" s="510" t="str">
        <f t="shared" si="596"/>
        <v/>
      </c>
      <c r="JN107" s="517">
        <f t="shared" si="597"/>
        <v>0</v>
      </c>
      <c r="JO107" s="510" t="str">
        <f t="shared" si="715"/>
        <v/>
      </c>
      <c r="JP107" s="522" t="str">
        <f t="shared" si="716"/>
        <v/>
      </c>
      <c r="JQ107" s="510" t="str">
        <f t="shared" si="598"/>
        <v/>
      </c>
      <c r="JR107" s="517">
        <f t="shared" si="599"/>
        <v>0</v>
      </c>
      <c r="JS107" s="510" t="str">
        <f t="shared" si="717"/>
        <v/>
      </c>
      <c r="JT107" s="522" t="str">
        <f t="shared" si="718"/>
        <v/>
      </c>
      <c r="JU107" s="510" t="str">
        <f t="shared" si="600"/>
        <v/>
      </c>
      <c r="JV107" s="517">
        <f t="shared" si="601"/>
        <v>0</v>
      </c>
      <c r="JW107" s="510" t="str">
        <f t="shared" si="719"/>
        <v/>
      </c>
      <c r="JX107" s="522" t="str">
        <f t="shared" si="720"/>
        <v/>
      </c>
      <c r="JY107" s="510" t="str">
        <f t="shared" si="602"/>
        <v/>
      </c>
      <c r="JZ107" s="517">
        <f t="shared" si="603"/>
        <v>0</v>
      </c>
      <c r="KA107" s="510" t="str">
        <f t="shared" si="721"/>
        <v/>
      </c>
      <c r="KB107" s="522" t="str">
        <f t="shared" si="722"/>
        <v/>
      </c>
      <c r="KC107" s="510" t="str">
        <f t="shared" si="604"/>
        <v/>
      </c>
      <c r="KD107" s="517">
        <f t="shared" si="605"/>
        <v>0</v>
      </c>
      <c r="KE107" s="510" t="str">
        <f t="shared" si="723"/>
        <v/>
      </c>
      <c r="KF107" s="522" t="str">
        <f t="shared" si="724"/>
        <v/>
      </c>
      <c r="KG107" s="510" t="str">
        <f t="shared" si="606"/>
        <v/>
      </c>
      <c r="KH107" s="517">
        <f t="shared" si="607"/>
        <v>0</v>
      </c>
      <c r="KI107" s="510" t="str">
        <f t="shared" si="725"/>
        <v/>
      </c>
      <c r="KJ107" s="522" t="str">
        <f t="shared" si="726"/>
        <v/>
      </c>
      <c r="KK107" s="510" t="str">
        <f t="shared" si="608"/>
        <v/>
      </c>
      <c r="KL107" s="517">
        <f t="shared" si="609"/>
        <v>0</v>
      </c>
      <c r="KM107" s="510" t="str">
        <f t="shared" si="727"/>
        <v/>
      </c>
      <c r="KN107" s="522" t="str">
        <f t="shared" si="728"/>
        <v/>
      </c>
      <c r="KO107" s="510" t="str">
        <f t="shared" si="610"/>
        <v/>
      </c>
      <c r="KP107" s="517">
        <f t="shared" si="611"/>
        <v>0</v>
      </c>
      <c r="KQ107" s="510" t="str">
        <f t="shared" si="729"/>
        <v/>
      </c>
      <c r="KR107" s="522" t="str">
        <f t="shared" si="730"/>
        <v/>
      </c>
      <c r="KS107" s="510" t="str">
        <f t="shared" si="612"/>
        <v/>
      </c>
      <c r="KT107" s="517">
        <f t="shared" si="613"/>
        <v>0</v>
      </c>
      <c r="KU107" s="510" t="str">
        <f t="shared" si="731"/>
        <v/>
      </c>
      <c r="KV107" s="522" t="str">
        <f t="shared" si="732"/>
        <v/>
      </c>
      <c r="KW107" s="510" t="str">
        <f t="shared" si="614"/>
        <v/>
      </c>
      <c r="KX107" s="517">
        <f t="shared" si="615"/>
        <v>0</v>
      </c>
      <c r="KY107" s="510" t="str">
        <f t="shared" si="733"/>
        <v/>
      </c>
      <c r="KZ107" s="522" t="str">
        <f t="shared" si="734"/>
        <v/>
      </c>
      <c r="LA107" s="510" t="str">
        <f t="shared" si="616"/>
        <v/>
      </c>
      <c r="LB107" s="517">
        <f t="shared" si="617"/>
        <v>0</v>
      </c>
      <c r="LC107" s="510" t="str">
        <f t="shared" si="735"/>
        <v/>
      </c>
      <c r="LD107" s="522" t="str">
        <f t="shared" si="736"/>
        <v/>
      </c>
      <c r="LE107" s="510" t="str">
        <f t="shared" si="618"/>
        <v/>
      </c>
      <c r="LF107" s="517">
        <f t="shared" si="619"/>
        <v>0</v>
      </c>
      <c r="LG107" s="510" t="str">
        <f t="shared" si="737"/>
        <v/>
      </c>
      <c r="LH107" s="522" t="str">
        <f t="shared" si="738"/>
        <v/>
      </c>
      <c r="LI107" s="510" t="str">
        <f t="shared" si="620"/>
        <v/>
      </c>
      <c r="LJ107" s="517">
        <f t="shared" si="621"/>
        <v>0</v>
      </c>
      <c r="LK107" s="510" t="str">
        <f t="shared" si="739"/>
        <v/>
      </c>
      <c r="LL107" s="522" t="str">
        <f t="shared" si="740"/>
        <v/>
      </c>
      <c r="LM107" s="510" t="str">
        <f t="shared" si="622"/>
        <v/>
      </c>
      <c r="LN107" s="517">
        <f t="shared" si="623"/>
        <v>0</v>
      </c>
      <c r="LO107" s="510" t="str">
        <f t="shared" si="741"/>
        <v/>
      </c>
      <c r="LP107" s="522" t="str">
        <f t="shared" si="742"/>
        <v/>
      </c>
      <c r="LQ107" s="510" t="str">
        <f t="shared" si="624"/>
        <v/>
      </c>
      <c r="LR107" s="517">
        <f t="shared" si="625"/>
        <v>0</v>
      </c>
      <c r="LS107" s="510" t="str">
        <f t="shared" si="743"/>
        <v/>
      </c>
      <c r="LT107" s="522" t="str">
        <f t="shared" si="744"/>
        <v/>
      </c>
      <c r="LU107" s="510" t="str">
        <f t="shared" si="626"/>
        <v/>
      </c>
      <c r="LV107" s="517">
        <f t="shared" si="627"/>
        <v>0</v>
      </c>
      <c r="LW107" s="510" t="str">
        <f t="shared" si="745"/>
        <v/>
      </c>
      <c r="LX107" s="522" t="str">
        <f t="shared" si="746"/>
        <v/>
      </c>
      <c r="LY107" s="510" t="str">
        <f t="shared" si="628"/>
        <v/>
      </c>
      <c r="LZ107" s="517">
        <f t="shared" si="629"/>
        <v>0</v>
      </c>
      <c r="MA107" s="510" t="str">
        <f t="shared" si="747"/>
        <v/>
      </c>
      <c r="MB107" s="522" t="str">
        <f t="shared" si="748"/>
        <v/>
      </c>
      <c r="MC107" s="510" t="str">
        <f t="shared" si="630"/>
        <v/>
      </c>
      <c r="MD107" s="517">
        <f t="shared" si="631"/>
        <v>0</v>
      </c>
      <c r="ME107" s="510" t="str">
        <f t="shared" si="749"/>
        <v/>
      </c>
      <c r="MF107" s="522" t="str">
        <f t="shared" si="750"/>
        <v/>
      </c>
      <c r="MG107" s="510" t="str">
        <f t="shared" si="632"/>
        <v/>
      </c>
      <c r="MH107" s="517">
        <f t="shared" si="633"/>
        <v>0</v>
      </c>
      <c r="MI107" s="510" t="str">
        <f t="shared" si="751"/>
        <v/>
      </c>
      <c r="MJ107" s="522" t="str">
        <f t="shared" si="752"/>
        <v/>
      </c>
      <c r="MK107" s="510" t="str">
        <f t="shared" si="634"/>
        <v/>
      </c>
      <c r="ML107" s="517">
        <f t="shared" si="635"/>
        <v>0</v>
      </c>
      <c r="MM107" s="510" t="str">
        <f t="shared" si="753"/>
        <v/>
      </c>
      <c r="MN107" s="522" t="str">
        <f t="shared" si="754"/>
        <v/>
      </c>
      <c r="MO107" s="510" t="str">
        <f t="shared" si="636"/>
        <v/>
      </c>
      <c r="MP107" s="517">
        <f t="shared" si="637"/>
        <v>0</v>
      </c>
      <c r="MQ107" s="510" t="str">
        <f t="shared" si="755"/>
        <v/>
      </c>
      <c r="MR107" s="522" t="str">
        <f t="shared" si="756"/>
        <v/>
      </c>
      <c r="MS107" s="510" t="str">
        <f t="shared" si="638"/>
        <v/>
      </c>
      <c r="MT107" s="517">
        <f t="shared" si="639"/>
        <v>0</v>
      </c>
      <c r="MU107" s="510" t="str">
        <f t="shared" si="757"/>
        <v/>
      </c>
      <c r="MV107" s="522" t="str">
        <f t="shared" si="758"/>
        <v/>
      </c>
      <c r="MW107" s="510" t="str">
        <f t="shared" si="640"/>
        <v/>
      </c>
      <c r="MX107" s="517">
        <f t="shared" si="641"/>
        <v>0</v>
      </c>
      <c r="MY107" s="510" t="str">
        <f t="shared" si="759"/>
        <v/>
      </c>
      <c r="MZ107" s="522" t="str">
        <f t="shared" si="760"/>
        <v/>
      </c>
      <c r="NA107" s="510" t="str">
        <f t="shared" si="642"/>
        <v/>
      </c>
      <c r="NB107" s="517">
        <f t="shared" si="643"/>
        <v>0</v>
      </c>
      <c r="NC107" s="510" t="str">
        <f t="shared" si="761"/>
        <v/>
      </c>
      <c r="ND107" s="522" t="str">
        <f t="shared" si="762"/>
        <v/>
      </c>
      <c r="NE107" s="510" t="str">
        <f t="shared" si="644"/>
        <v/>
      </c>
      <c r="NF107" s="517">
        <f t="shared" si="645"/>
        <v>0</v>
      </c>
      <c r="NG107" s="510" t="str">
        <f t="shared" si="763"/>
        <v/>
      </c>
      <c r="NH107" s="522" t="str">
        <f t="shared" si="764"/>
        <v/>
      </c>
      <c r="NI107" s="510" t="str">
        <f t="shared" si="646"/>
        <v/>
      </c>
      <c r="NJ107" s="517">
        <f t="shared" si="647"/>
        <v>0</v>
      </c>
      <c r="NK107" s="510" t="str">
        <f t="shared" si="765"/>
        <v/>
      </c>
      <c r="NL107" s="522" t="str">
        <f t="shared" si="766"/>
        <v/>
      </c>
      <c r="NM107" s="510" t="str">
        <f t="shared" si="648"/>
        <v/>
      </c>
      <c r="NN107" s="517">
        <f t="shared" si="649"/>
        <v>0</v>
      </c>
      <c r="NO107" s="510" t="str">
        <f t="shared" si="767"/>
        <v/>
      </c>
      <c r="NP107" s="522" t="str">
        <f t="shared" si="768"/>
        <v/>
      </c>
      <c r="NQ107" s="510" t="str">
        <f t="shared" si="650"/>
        <v/>
      </c>
      <c r="NR107" s="517">
        <f t="shared" si="651"/>
        <v>0</v>
      </c>
      <c r="NS107" s="510" t="str">
        <f t="shared" si="769"/>
        <v/>
      </c>
      <c r="NT107" s="522" t="str">
        <f t="shared" si="770"/>
        <v/>
      </c>
      <c r="NU107" s="510" t="str">
        <f t="shared" si="652"/>
        <v/>
      </c>
      <c r="NV107" s="517">
        <f t="shared" si="653"/>
        <v>0</v>
      </c>
      <c r="NW107" s="510" t="str">
        <f t="shared" si="771"/>
        <v/>
      </c>
      <c r="NX107" s="522" t="str">
        <f t="shared" si="772"/>
        <v/>
      </c>
      <c r="NY107" s="510" t="str">
        <f t="shared" si="654"/>
        <v/>
      </c>
      <c r="NZ107" s="517">
        <f t="shared" si="655"/>
        <v>0</v>
      </c>
      <c r="OA107" s="510" t="str">
        <f t="shared" si="773"/>
        <v/>
      </c>
      <c r="OB107" s="522" t="str">
        <f t="shared" si="774"/>
        <v/>
      </c>
      <c r="OC107" s="510" t="str">
        <f t="shared" si="656"/>
        <v/>
      </c>
      <c r="OD107" s="517">
        <f t="shared" si="657"/>
        <v>0</v>
      </c>
      <c r="OE107" s="510" t="str">
        <f t="shared" si="775"/>
        <v/>
      </c>
      <c r="OF107" s="522" t="str">
        <f t="shared" si="776"/>
        <v/>
      </c>
      <c r="OG107" s="510" t="str">
        <f t="shared" si="658"/>
        <v/>
      </c>
      <c r="OH107" s="517">
        <f t="shared" si="659"/>
        <v>0</v>
      </c>
      <c r="OI107" s="510" t="str">
        <f t="shared" si="777"/>
        <v/>
      </c>
      <c r="OJ107" s="522" t="str">
        <f t="shared" si="778"/>
        <v/>
      </c>
      <c r="OK107" s="510" t="str">
        <f t="shared" si="660"/>
        <v/>
      </c>
      <c r="OL107" s="517">
        <f t="shared" si="661"/>
        <v>0</v>
      </c>
      <c r="OM107" s="510" t="str">
        <f t="shared" si="779"/>
        <v/>
      </c>
      <c r="ON107" s="522" t="str">
        <f t="shared" si="780"/>
        <v/>
      </c>
      <c r="OO107" s="510" t="str">
        <f t="shared" si="662"/>
        <v/>
      </c>
      <c r="OP107" s="517">
        <f t="shared" si="663"/>
        <v>0</v>
      </c>
      <c r="OQ107" s="510" t="str">
        <f t="shared" si="781"/>
        <v/>
      </c>
      <c r="OR107" s="522" t="str">
        <f t="shared" si="782"/>
        <v/>
      </c>
      <c r="OS107" s="510" t="str">
        <f t="shared" si="664"/>
        <v/>
      </c>
      <c r="OT107" s="517">
        <f t="shared" si="665"/>
        <v>0</v>
      </c>
      <c r="OU107" s="510" t="str">
        <f t="shared" si="783"/>
        <v/>
      </c>
      <c r="OV107" s="522" t="str">
        <f t="shared" si="784"/>
        <v/>
      </c>
      <c r="OW107" s="510" t="str">
        <f t="shared" si="666"/>
        <v/>
      </c>
      <c r="OX107" s="517">
        <f t="shared" si="667"/>
        <v>0</v>
      </c>
      <c r="OY107" s="510" t="str">
        <f t="shared" si="785"/>
        <v/>
      </c>
      <c r="OZ107" s="522" t="str">
        <f t="shared" si="786"/>
        <v/>
      </c>
      <c r="PA107" s="510" t="str">
        <f t="shared" si="668"/>
        <v/>
      </c>
      <c r="PB107" s="517">
        <f t="shared" si="669"/>
        <v>0</v>
      </c>
      <c r="PC107" s="510" t="str">
        <f t="shared" si="787"/>
        <v/>
      </c>
      <c r="PD107" s="522" t="str">
        <f t="shared" si="788"/>
        <v/>
      </c>
      <c r="PE107" s="510" t="str">
        <f t="shared" si="670"/>
        <v/>
      </c>
      <c r="PF107" s="517">
        <f t="shared" si="671"/>
        <v>0</v>
      </c>
      <c r="PG107" s="510" t="str">
        <f t="shared" si="789"/>
        <v/>
      </c>
      <c r="PH107" s="522" t="str">
        <f t="shared" si="790"/>
        <v/>
      </c>
      <c r="PI107" s="510" t="str">
        <f t="shared" si="672"/>
        <v/>
      </c>
      <c r="PJ107" s="517">
        <f t="shared" si="673"/>
        <v>0</v>
      </c>
      <c r="PK107" s="510" t="str">
        <f t="shared" si="791"/>
        <v/>
      </c>
      <c r="PL107" s="522" t="str">
        <f t="shared" si="792"/>
        <v/>
      </c>
      <c r="PM107" s="510" t="str">
        <f t="shared" si="674"/>
        <v/>
      </c>
      <c r="PN107" s="517">
        <f t="shared" si="675"/>
        <v>0</v>
      </c>
      <c r="PO107" s="510" t="str">
        <f t="shared" si="793"/>
        <v/>
      </c>
      <c r="PP107" s="522" t="str">
        <f t="shared" si="794"/>
        <v/>
      </c>
      <c r="PQ107" s="510" t="str">
        <f t="shared" si="676"/>
        <v/>
      </c>
      <c r="PR107" s="517">
        <f t="shared" si="677"/>
        <v>0</v>
      </c>
      <c r="PS107" s="510" t="str">
        <f t="shared" si="795"/>
        <v/>
      </c>
      <c r="PT107" s="522" t="str">
        <f t="shared" si="796"/>
        <v/>
      </c>
      <c r="PU107" s="510" t="str">
        <f t="shared" si="678"/>
        <v/>
      </c>
      <c r="PV107" s="517">
        <f t="shared" si="679"/>
        <v>0</v>
      </c>
      <c r="PW107" s="510" t="str">
        <f t="shared" si="797"/>
        <v/>
      </c>
      <c r="PX107" s="522" t="str">
        <f t="shared" si="798"/>
        <v/>
      </c>
      <c r="PY107" s="510" t="str">
        <f t="shared" si="680"/>
        <v/>
      </c>
      <c r="PZ107" s="517">
        <f t="shared" si="681"/>
        <v>0</v>
      </c>
      <c r="QA107" s="510" t="str">
        <f t="shared" si="799"/>
        <v/>
      </c>
      <c r="QB107" s="522" t="str">
        <f t="shared" si="800"/>
        <v/>
      </c>
      <c r="QC107" s="510" t="str">
        <f t="shared" si="682"/>
        <v/>
      </c>
      <c r="QD107" s="517">
        <f t="shared" si="683"/>
        <v>0</v>
      </c>
      <c r="QE107" s="510" t="str">
        <f t="shared" si="801"/>
        <v/>
      </c>
      <c r="QF107" s="522" t="str">
        <f t="shared" si="802"/>
        <v/>
      </c>
      <c r="QG107" s="510" t="str">
        <f t="shared" si="684"/>
        <v/>
      </c>
      <c r="QH107" s="517">
        <f t="shared" si="685"/>
        <v>0</v>
      </c>
    </row>
    <row r="108" spans="1:450" s="33" customFormat="1" ht="15" customHeight="1" thickTop="1" thickBot="1" x14ac:dyDescent="0.35">
      <c r="B108" s="284"/>
      <c r="C108" s="285"/>
      <c r="D108" s="286"/>
      <c r="E108" s="32"/>
      <c r="F108" s="290"/>
      <c r="N108" s="607"/>
      <c r="O108" s="608"/>
      <c r="P108" s="608"/>
      <c r="R108" s="609"/>
      <c r="S108" s="609"/>
      <c r="T108" s="609"/>
      <c r="U108" s="609"/>
      <c r="V108" s="609"/>
      <c r="W108" s="609"/>
      <c r="X108" s="609"/>
      <c r="Y108" s="610"/>
      <c r="Z108" s="611"/>
      <c r="AA108" s="610"/>
      <c r="AF108" s="327"/>
      <c r="AG108" s="34"/>
      <c r="AH108" s="34"/>
      <c r="AI108" s="34"/>
      <c r="AJ108" s="35"/>
      <c r="AK108" s="36"/>
      <c r="AL108" s="36"/>
      <c r="AM108" s="37"/>
      <c r="AN108" s="35"/>
      <c r="AO108" s="38"/>
      <c r="AP108" s="38"/>
      <c r="AQ108" s="39"/>
      <c r="AR108" s="2"/>
      <c r="AS108" s="2"/>
      <c r="AT108" s="2"/>
      <c r="AU108" s="2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N108" s="1"/>
      <c r="BO108" s="1"/>
      <c r="BP108" s="1"/>
      <c r="BQ108" s="1"/>
      <c r="BR108" s="1"/>
      <c r="BS108" s="1"/>
      <c r="BT108" s="287" t="str">
        <f t="shared" si="557"/>
        <v/>
      </c>
      <c r="BU108" s="14" t="str">
        <f t="shared" si="558"/>
        <v/>
      </c>
      <c r="BV108" s="495">
        <f t="shared" si="559"/>
        <v>0</v>
      </c>
      <c r="BW108" s="495">
        <f t="shared" si="560"/>
        <v>0</v>
      </c>
      <c r="BX108" s="902">
        <f t="shared" si="561"/>
        <v>1</v>
      </c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GN108" s="137">
        <f t="shared" si="567"/>
        <v>0</v>
      </c>
      <c r="GU108" s="594">
        <v>18</v>
      </c>
      <c r="HA108" s="81" t="str">
        <f t="shared" si="562"/>
        <v/>
      </c>
      <c r="HB108" s="569" t="str">
        <f t="shared" si="563"/>
        <v/>
      </c>
      <c r="HC108" s="15">
        <f t="shared" si="568"/>
        <v>0</v>
      </c>
      <c r="HD108" s="582">
        <f t="shared" si="569"/>
        <v>0</v>
      </c>
      <c r="HE108" s="576">
        <f t="shared" si="564"/>
        <v>0</v>
      </c>
      <c r="HF108" s="566">
        <f t="shared" si="564"/>
        <v>0</v>
      </c>
      <c r="HG108" s="16">
        <f t="shared" si="565"/>
        <v>0</v>
      </c>
      <c r="HH108" s="17" t="str">
        <f t="shared" si="566"/>
        <v/>
      </c>
      <c r="HI108" s="510" t="str">
        <f t="shared" si="686"/>
        <v/>
      </c>
      <c r="HJ108" s="517">
        <f t="shared" si="803"/>
        <v>0</v>
      </c>
      <c r="HK108" s="510" t="str">
        <f t="shared" si="687"/>
        <v/>
      </c>
      <c r="HL108" s="522" t="str">
        <f t="shared" si="688"/>
        <v/>
      </c>
      <c r="HM108" s="510" t="str">
        <f t="shared" si="570"/>
        <v/>
      </c>
      <c r="HN108" s="517">
        <f t="shared" si="571"/>
        <v>0</v>
      </c>
      <c r="HO108" s="510" t="str">
        <f t="shared" si="689"/>
        <v/>
      </c>
      <c r="HP108" s="522" t="str">
        <f t="shared" si="690"/>
        <v/>
      </c>
      <c r="HQ108" s="510" t="str">
        <f t="shared" si="572"/>
        <v/>
      </c>
      <c r="HR108" s="517">
        <f t="shared" si="573"/>
        <v>0</v>
      </c>
      <c r="HS108" s="510" t="str">
        <f t="shared" si="691"/>
        <v/>
      </c>
      <c r="HT108" s="522" t="str">
        <f t="shared" si="692"/>
        <v/>
      </c>
      <c r="HU108" s="510" t="str">
        <f t="shared" si="574"/>
        <v/>
      </c>
      <c r="HV108" s="517">
        <f t="shared" si="575"/>
        <v>0</v>
      </c>
      <c r="HW108" s="510" t="str">
        <f t="shared" si="693"/>
        <v/>
      </c>
      <c r="HX108" s="522" t="str">
        <f t="shared" si="694"/>
        <v/>
      </c>
      <c r="HY108" s="510" t="str">
        <f t="shared" si="576"/>
        <v/>
      </c>
      <c r="HZ108" s="517">
        <f t="shared" si="577"/>
        <v>0</v>
      </c>
      <c r="IA108" s="510" t="str">
        <f t="shared" si="695"/>
        <v/>
      </c>
      <c r="IB108" s="522" t="str">
        <f t="shared" si="696"/>
        <v/>
      </c>
      <c r="IC108" s="510" t="str">
        <f t="shared" si="578"/>
        <v/>
      </c>
      <c r="ID108" s="517">
        <f t="shared" si="579"/>
        <v>0</v>
      </c>
      <c r="IE108" s="510" t="str">
        <f t="shared" si="697"/>
        <v/>
      </c>
      <c r="IF108" s="522" t="str">
        <f t="shared" si="698"/>
        <v/>
      </c>
      <c r="IG108" s="510" t="str">
        <f t="shared" si="580"/>
        <v/>
      </c>
      <c r="IH108" s="517">
        <f t="shared" si="581"/>
        <v>0</v>
      </c>
      <c r="II108" s="510" t="str">
        <f t="shared" si="699"/>
        <v/>
      </c>
      <c r="IJ108" s="522" t="str">
        <f t="shared" si="700"/>
        <v/>
      </c>
      <c r="IK108" s="510" t="str">
        <f t="shared" si="582"/>
        <v/>
      </c>
      <c r="IL108" s="517">
        <f t="shared" si="583"/>
        <v>0</v>
      </c>
      <c r="IM108" s="510" t="str">
        <f t="shared" si="701"/>
        <v/>
      </c>
      <c r="IN108" s="522" t="str">
        <f t="shared" si="702"/>
        <v/>
      </c>
      <c r="IO108" s="510" t="str">
        <f t="shared" si="584"/>
        <v/>
      </c>
      <c r="IP108" s="517">
        <f t="shared" si="585"/>
        <v>0</v>
      </c>
      <c r="IQ108" s="510" t="str">
        <f t="shared" si="703"/>
        <v/>
      </c>
      <c r="IR108" s="522" t="str">
        <f t="shared" si="704"/>
        <v/>
      </c>
      <c r="IS108" s="510" t="str">
        <f t="shared" si="586"/>
        <v/>
      </c>
      <c r="IT108" s="517">
        <f t="shared" si="587"/>
        <v>0</v>
      </c>
      <c r="IU108" s="510" t="str">
        <f t="shared" si="705"/>
        <v/>
      </c>
      <c r="IV108" s="522" t="str">
        <f t="shared" si="706"/>
        <v/>
      </c>
      <c r="IW108" s="510" t="str">
        <f t="shared" si="588"/>
        <v/>
      </c>
      <c r="IX108" s="517">
        <f t="shared" si="589"/>
        <v>0</v>
      </c>
      <c r="IY108" s="510" t="str">
        <f t="shared" si="707"/>
        <v/>
      </c>
      <c r="IZ108" s="522" t="str">
        <f t="shared" si="708"/>
        <v/>
      </c>
      <c r="JA108" s="510" t="str">
        <f t="shared" si="590"/>
        <v/>
      </c>
      <c r="JB108" s="517">
        <f t="shared" si="591"/>
        <v>0</v>
      </c>
      <c r="JC108" s="510" t="str">
        <f t="shared" si="709"/>
        <v/>
      </c>
      <c r="JD108" s="522" t="str">
        <f t="shared" si="710"/>
        <v/>
      </c>
      <c r="JE108" s="510" t="str">
        <f t="shared" si="592"/>
        <v/>
      </c>
      <c r="JF108" s="517">
        <f t="shared" si="593"/>
        <v>0</v>
      </c>
      <c r="JG108" s="510" t="str">
        <f t="shared" si="711"/>
        <v/>
      </c>
      <c r="JH108" s="522" t="str">
        <f t="shared" si="712"/>
        <v/>
      </c>
      <c r="JI108" s="510" t="str">
        <f t="shared" si="594"/>
        <v/>
      </c>
      <c r="JJ108" s="517">
        <f t="shared" si="595"/>
        <v>0</v>
      </c>
      <c r="JK108" s="510" t="str">
        <f t="shared" si="713"/>
        <v/>
      </c>
      <c r="JL108" s="522" t="str">
        <f t="shared" si="714"/>
        <v/>
      </c>
      <c r="JM108" s="510" t="str">
        <f t="shared" si="596"/>
        <v/>
      </c>
      <c r="JN108" s="517">
        <f t="shared" si="597"/>
        <v>0</v>
      </c>
      <c r="JO108" s="510" t="str">
        <f t="shared" si="715"/>
        <v/>
      </c>
      <c r="JP108" s="522" t="str">
        <f t="shared" si="716"/>
        <v/>
      </c>
      <c r="JQ108" s="510" t="str">
        <f t="shared" si="598"/>
        <v/>
      </c>
      <c r="JR108" s="517">
        <f t="shared" si="599"/>
        <v>0</v>
      </c>
      <c r="JS108" s="510" t="str">
        <f t="shared" si="717"/>
        <v/>
      </c>
      <c r="JT108" s="522" t="str">
        <f t="shared" si="718"/>
        <v/>
      </c>
      <c r="JU108" s="510" t="str">
        <f t="shared" si="600"/>
        <v/>
      </c>
      <c r="JV108" s="517">
        <f t="shared" si="601"/>
        <v>0</v>
      </c>
      <c r="JW108" s="510" t="str">
        <f t="shared" si="719"/>
        <v/>
      </c>
      <c r="JX108" s="522" t="str">
        <f t="shared" si="720"/>
        <v/>
      </c>
      <c r="JY108" s="510" t="str">
        <f t="shared" si="602"/>
        <v/>
      </c>
      <c r="JZ108" s="517">
        <f t="shared" si="603"/>
        <v>0</v>
      </c>
      <c r="KA108" s="510" t="str">
        <f t="shared" si="721"/>
        <v/>
      </c>
      <c r="KB108" s="522" t="str">
        <f t="shared" si="722"/>
        <v/>
      </c>
      <c r="KC108" s="510" t="str">
        <f t="shared" si="604"/>
        <v/>
      </c>
      <c r="KD108" s="517">
        <f t="shared" si="605"/>
        <v>0</v>
      </c>
      <c r="KE108" s="510" t="str">
        <f t="shared" si="723"/>
        <v/>
      </c>
      <c r="KF108" s="522" t="str">
        <f t="shared" si="724"/>
        <v/>
      </c>
      <c r="KG108" s="510" t="str">
        <f t="shared" si="606"/>
        <v/>
      </c>
      <c r="KH108" s="517">
        <f t="shared" si="607"/>
        <v>0</v>
      </c>
      <c r="KI108" s="510" t="str">
        <f t="shared" si="725"/>
        <v/>
      </c>
      <c r="KJ108" s="522" t="str">
        <f t="shared" si="726"/>
        <v/>
      </c>
      <c r="KK108" s="510" t="str">
        <f t="shared" si="608"/>
        <v/>
      </c>
      <c r="KL108" s="517">
        <f t="shared" si="609"/>
        <v>0</v>
      </c>
      <c r="KM108" s="510" t="str">
        <f t="shared" si="727"/>
        <v/>
      </c>
      <c r="KN108" s="522" t="str">
        <f t="shared" si="728"/>
        <v/>
      </c>
      <c r="KO108" s="510" t="str">
        <f t="shared" si="610"/>
        <v/>
      </c>
      <c r="KP108" s="517">
        <f t="shared" si="611"/>
        <v>0</v>
      </c>
      <c r="KQ108" s="510" t="str">
        <f t="shared" si="729"/>
        <v/>
      </c>
      <c r="KR108" s="522" t="str">
        <f t="shared" si="730"/>
        <v/>
      </c>
      <c r="KS108" s="510" t="str">
        <f t="shared" si="612"/>
        <v/>
      </c>
      <c r="KT108" s="517">
        <f t="shared" si="613"/>
        <v>0</v>
      </c>
      <c r="KU108" s="510" t="str">
        <f t="shared" si="731"/>
        <v/>
      </c>
      <c r="KV108" s="522" t="str">
        <f t="shared" si="732"/>
        <v/>
      </c>
      <c r="KW108" s="510" t="str">
        <f t="shared" si="614"/>
        <v/>
      </c>
      <c r="KX108" s="517">
        <f t="shared" si="615"/>
        <v>0</v>
      </c>
      <c r="KY108" s="510" t="str">
        <f t="shared" si="733"/>
        <v/>
      </c>
      <c r="KZ108" s="522" t="str">
        <f t="shared" si="734"/>
        <v/>
      </c>
      <c r="LA108" s="510" t="str">
        <f t="shared" si="616"/>
        <v/>
      </c>
      <c r="LB108" s="517">
        <f t="shared" si="617"/>
        <v>0</v>
      </c>
      <c r="LC108" s="510" t="str">
        <f t="shared" si="735"/>
        <v/>
      </c>
      <c r="LD108" s="522" t="str">
        <f t="shared" si="736"/>
        <v/>
      </c>
      <c r="LE108" s="510" t="str">
        <f t="shared" si="618"/>
        <v/>
      </c>
      <c r="LF108" s="517">
        <f t="shared" si="619"/>
        <v>0</v>
      </c>
      <c r="LG108" s="510" t="str">
        <f t="shared" si="737"/>
        <v/>
      </c>
      <c r="LH108" s="522" t="str">
        <f t="shared" si="738"/>
        <v/>
      </c>
      <c r="LI108" s="510" t="str">
        <f t="shared" si="620"/>
        <v/>
      </c>
      <c r="LJ108" s="517">
        <f t="shared" si="621"/>
        <v>0</v>
      </c>
      <c r="LK108" s="510" t="str">
        <f t="shared" si="739"/>
        <v/>
      </c>
      <c r="LL108" s="522" t="str">
        <f t="shared" si="740"/>
        <v/>
      </c>
      <c r="LM108" s="510" t="str">
        <f t="shared" si="622"/>
        <v/>
      </c>
      <c r="LN108" s="517">
        <f t="shared" si="623"/>
        <v>0</v>
      </c>
      <c r="LO108" s="510" t="str">
        <f t="shared" si="741"/>
        <v/>
      </c>
      <c r="LP108" s="522" t="str">
        <f t="shared" si="742"/>
        <v/>
      </c>
      <c r="LQ108" s="510" t="str">
        <f t="shared" si="624"/>
        <v/>
      </c>
      <c r="LR108" s="517">
        <f t="shared" si="625"/>
        <v>0</v>
      </c>
      <c r="LS108" s="510" t="str">
        <f t="shared" si="743"/>
        <v/>
      </c>
      <c r="LT108" s="522" t="str">
        <f t="shared" si="744"/>
        <v/>
      </c>
      <c r="LU108" s="510" t="str">
        <f t="shared" si="626"/>
        <v/>
      </c>
      <c r="LV108" s="517">
        <f t="shared" si="627"/>
        <v>0</v>
      </c>
      <c r="LW108" s="510" t="str">
        <f t="shared" si="745"/>
        <v/>
      </c>
      <c r="LX108" s="522" t="str">
        <f t="shared" si="746"/>
        <v/>
      </c>
      <c r="LY108" s="510" t="str">
        <f t="shared" si="628"/>
        <v/>
      </c>
      <c r="LZ108" s="517">
        <f t="shared" si="629"/>
        <v>0</v>
      </c>
      <c r="MA108" s="510" t="str">
        <f t="shared" si="747"/>
        <v/>
      </c>
      <c r="MB108" s="522" t="str">
        <f t="shared" si="748"/>
        <v/>
      </c>
      <c r="MC108" s="510" t="str">
        <f t="shared" si="630"/>
        <v/>
      </c>
      <c r="MD108" s="517">
        <f t="shared" si="631"/>
        <v>0</v>
      </c>
      <c r="ME108" s="510" t="str">
        <f t="shared" si="749"/>
        <v/>
      </c>
      <c r="MF108" s="522" t="str">
        <f t="shared" si="750"/>
        <v/>
      </c>
      <c r="MG108" s="510" t="str">
        <f t="shared" si="632"/>
        <v/>
      </c>
      <c r="MH108" s="517">
        <f t="shared" si="633"/>
        <v>0</v>
      </c>
      <c r="MI108" s="510" t="str">
        <f t="shared" si="751"/>
        <v/>
      </c>
      <c r="MJ108" s="522" t="str">
        <f t="shared" si="752"/>
        <v/>
      </c>
      <c r="MK108" s="510" t="str">
        <f t="shared" si="634"/>
        <v/>
      </c>
      <c r="ML108" s="517">
        <f t="shared" si="635"/>
        <v>0</v>
      </c>
      <c r="MM108" s="510" t="str">
        <f t="shared" si="753"/>
        <v/>
      </c>
      <c r="MN108" s="522" t="str">
        <f t="shared" si="754"/>
        <v/>
      </c>
      <c r="MO108" s="510" t="str">
        <f t="shared" si="636"/>
        <v/>
      </c>
      <c r="MP108" s="517">
        <f t="shared" si="637"/>
        <v>0</v>
      </c>
      <c r="MQ108" s="510" t="str">
        <f t="shared" si="755"/>
        <v/>
      </c>
      <c r="MR108" s="522" t="str">
        <f t="shared" si="756"/>
        <v/>
      </c>
      <c r="MS108" s="510" t="str">
        <f t="shared" si="638"/>
        <v/>
      </c>
      <c r="MT108" s="517">
        <f t="shared" si="639"/>
        <v>0</v>
      </c>
      <c r="MU108" s="510" t="str">
        <f t="shared" si="757"/>
        <v/>
      </c>
      <c r="MV108" s="522" t="str">
        <f t="shared" si="758"/>
        <v/>
      </c>
      <c r="MW108" s="510" t="str">
        <f t="shared" si="640"/>
        <v/>
      </c>
      <c r="MX108" s="517">
        <f t="shared" si="641"/>
        <v>0</v>
      </c>
      <c r="MY108" s="510" t="str">
        <f t="shared" si="759"/>
        <v/>
      </c>
      <c r="MZ108" s="522" t="str">
        <f t="shared" si="760"/>
        <v/>
      </c>
      <c r="NA108" s="510" t="str">
        <f t="shared" si="642"/>
        <v/>
      </c>
      <c r="NB108" s="517">
        <f t="shared" si="643"/>
        <v>0</v>
      </c>
      <c r="NC108" s="510" t="str">
        <f t="shared" si="761"/>
        <v/>
      </c>
      <c r="ND108" s="522" t="str">
        <f t="shared" si="762"/>
        <v/>
      </c>
      <c r="NE108" s="510" t="str">
        <f t="shared" si="644"/>
        <v/>
      </c>
      <c r="NF108" s="517">
        <f t="shared" si="645"/>
        <v>0</v>
      </c>
      <c r="NG108" s="510" t="str">
        <f t="shared" si="763"/>
        <v/>
      </c>
      <c r="NH108" s="522" t="str">
        <f t="shared" si="764"/>
        <v/>
      </c>
      <c r="NI108" s="510" t="str">
        <f t="shared" si="646"/>
        <v/>
      </c>
      <c r="NJ108" s="517">
        <f t="shared" si="647"/>
        <v>0</v>
      </c>
      <c r="NK108" s="510" t="str">
        <f t="shared" si="765"/>
        <v/>
      </c>
      <c r="NL108" s="522" t="str">
        <f t="shared" si="766"/>
        <v/>
      </c>
      <c r="NM108" s="510" t="str">
        <f t="shared" si="648"/>
        <v/>
      </c>
      <c r="NN108" s="517">
        <f t="shared" si="649"/>
        <v>0</v>
      </c>
      <c r="NO108" s="510" t="str">
        <f t="shared" si="767"/>
        <v/>
      </c>
      <c r="NP108" s="522" t="str">
        <f t="shared" si="768"/>
        <v/>
      </c>
      <c r="NQ108" s="510" t="str">
        <f t="shared" si="650"/>
        <v/>
      </c>
      <c r="NR108" s="517">
        <f t="shared" si="651"/>
        <v>0</v>
      </c>
      <c r="NS108" s="510" t="str">
        <f t="shared" si="769"/>
        <v/>
      </c>
      <c r="NT108" s="522" t="str">
        <f t="shared" si="770"/>
        <v/>
      </c>
      <c r="NU108" s="510" t="str">
        <f t="shared" si="652"/>
        <v/>
      </c>
      <c r="NV108" s="517">
        <f t="shared" si="653"/>
        <v>0</v>
      </c>
      <c r="NW108" s="510" t="str">
        <f t="shared" si="771"/>
        <v/>
      </c>
      <c r="NX108" s="522" t="str">
        <f t="shared" si="772"/>
        <v/>
      </c>
      <c r="NY108" s="510" t="str">
        <f t="shared" si="654"/>
        <v/>
      </c>
      <c r="NZ108" s="517">
        <f t="shared" si="655"/>
        <v>0</v>
      </c>
      <c r="OA108" s="510" t="str">
        <f t="shared" si="773"/>
        <v/>
      </c>
      <c r="OB108" s="522" t="str">
        <f t="shared" si="774"/>
        <v/>
      </c>
      <c r="OC108" s="510" t="str">
        <f t="shared" si="656"/>
        <v/>
      </c>
      <c r="OD108" s="517">
        <f t="shared" si="657"/>
        <v>0</v>
      </c>
      <c r="OE108" s="510" t="str">
        <f t="shared" si="775"/>
        <v/>
      </c>
      <c r="OF108" s="522" t="str">
        <f t="shared" si="776"/>
        <v/>
      </c>
      <c r="OG108" s="510" t="str">
        <f t="shared" si="658"/>
        <v/>
      </c>
      <c r="OH108" s="517">
        <f t="shared" si="659"/>
        <v>0</v>
      </c>
      <c r="OI108" s="510" t="str">
        <f t="shared" si="777"/>
        <v/>
      </c>
      <c r="OJ108" s="522" t="str">
        <f t="shared" si="778"/>
        <v/>
      </c>
      <c r="OK108" s="510" t="str">
        <f t="shared" si="660"/>
        <v/>
      </c>
      <c r="OL108" s="517">
        <f t="shared" si="661"/>
        <v>0</v>
      </c>
      <c r="OM108" s="510" t="str">
        <f t="shared" si="779"/>
        <v/>
      </c>
      <c r="ON108" s="522" t="str">
        <f t="shared" si="780"/>
        <v/>
      </c>
      <c r="OO108" s="510" t="str">
        <f t="shared" si="662"/>
        <v/>
      </c>
      <c r="OP108" s="517">
        <f t="shared" si="663"/>
        <v>0</v>
      </c>
      <c r="OQ108" s="510" t="str">
        <f t="shared" si="781"/>
        <v/>
      </c>
      <c r="OR108" s="522" t="str">
        <f t="shared" si="782"/>
        <v/>
      </c>
      <c r="OS108" s="510" t="str">
        <f t="shared" si="664"/>
        <v/>
      </c>
      <c r="OT108" s="517">
        <f t="shared" si="665"/>
        <v>0</v>
      </c>
      <c r="OU108" s="510" t="str">
        <f t="shared" si="783"/>
        <v/>
      </c>
      <c r="OV108" s="522" t="str">
        <f t="shared" si="784"/>
        <v/>
      </c>
      <c r="OW108" s="510" t="str">
        <f t="shared" si="666"/>
        <v/>
      </c>
      <c r="OX108" s="517">
        <f t="shared" si="667"/>
        <v>0</v>
      </c>
      <c r="OY108" s="510" t="str">
        <f t="shared" si="785"/>
        <v/>
      </c>
      <c r="OZ108" s="522" t="str">
        <f t="shared" si="786"/>
        <v/>
      </c>
      <c r="PA108" s="510" t="str">
        <f t="shared" si="668"/>
        <v/>
      </c>
      <c r="PB108" s="517">
        <f t="shared" si="669"/>
        <v>0</v>
      </c>
      <c r="PC108" s="510" t="str">
        <f t="shared" si="787"/>
        <v/>
      </c>
      <c r="PD108" s="522" t="str">
        <f t="shared" si="788"/>
        <v/>
      </c>
      <c r="PE108" s="510" t="str">
        <f t="shared" si="670"/>
        <v/>
      </c>
      <c r="PF108" s="517">
        <f t="shared" si="671"/>
        <v>0</v>
      </c>
      <c r="PG108" s="510" t="str">
        <f t="shared" si="789"/>
        <v/>
      </c>
      <c r="PH108" s="522" t="str">
        <f t="shared" si="790"/>
        <v/>
      </c>
      <c r="PI108" s="510" t="str">
        <f t="shared" si="672"/>
        <v/>
      </c>
      <c r="PJ108" s="517">
        <f t="shared" si="673"/>
        <v>0</v>
      </c>
      <c r="PK108" s="510" t="str">
        <f t="shared" si="791"/>
        <v/>
      </c>
      <c r="PL108" s="522" t="str">
        <f t="shared" si="792"/>
        <v/>
      </c>
      <c r="PM108" s="510" t="str">
        <f t="shared" si="674"/>
        <v/>
      </c>
      <c r="PN108" s="517">
        <f t="shared" si="675"/>
        <v>0</v>
      </c>
      <c r="PO108" s="510" t="str">
        <f t="shared" si="793"/>
        <v/>
      </c>
      <c r="PP108" s="522" t="str">
        <f t="shared" si="794"/>
        <v/>
      </c>
      <c r="PQ108" s="510" t="str">
        <f t="shared" si="676"/>
        <v/>
      </c>
      <c r="PR108" s="517">
        <f t="shared" si="677"/>
        <v>0</v>
      </c>
      <c r="PS108" s="510" t="str">
        <f t="shared" si="795"/>
        <v/>
      </c>
      <c r="PT108" s="522" t="str">
        <f t="shared" si="796"/>
        <v/>
      </c>
      <c r="PU108" s="510" t="str">
        <f t="shared" si="678"/>
        <v/>
      </c>
      <c r="PV108" s="517">
        <f t="shared" si="679"/>
        <v>0</v>
      </c>
      <c r="PW108" s="510" t="str">
        <f t="shared" si="797"/>
        <v/>
      </c>
      <c r="PX108" s="522" t="str">
        <f t="shared" si="798"/>
        <v/>
      </c>
      <c r="PY108" s="510" t="str">
        <f t="shared" si="680"/>
        <v/>
      </c>
      <c r="PZ108" s="517">
        <f t="shared" si="681"/>
        <v>0</v>
      </c>
      <c r="QA108" s="510" t="str">
        <f t="shared" si="799"/>
        <v/>
      </c>
      <c r="QB108" s="522" t="str">
        <f t="shared" si="800"/>
        <v/>
      </c>
      <c r="QC108" s="510" t="str">
        <f t="shared" si="682"/>
        <v/>
      </c>
      <c r="QD108" s="517">
        <f t="shared" si="683"/>
        <v>0</v>
      </c>
      <c r="QE108" s="510" t="str">
        <f t="shared" si="801"/>
        <v/>
      </c>
      <c r="QF108" s="522" t="str">
        <f t="shared" si="802"/>
        <v/>
      </c>
      <c r="QG108" s="510" t="str">
        <f t="shared" si="684"/>
        <v/>
      </c>
      <c r="QH108" s="517">
        <f t="shared" si="685"/>
        <v>0</v>
      </c>
    </row>
    <row r="109" spans="1:450" ht="17.25" customHeight="1" thickTop="1" thickBot="1" x14ac:dyDescent="0.35">
      <c r="B109" s="284"/>
      <c r="C109" s="45"/>
      <c r="D109" s="283"/>
      <c r="E109" s="18"/>
      <c r="F109" s="290"/>
      <c r="J109" s="348"/>
      <c r="K109" s="33"/>
      <c r="L109" s="33"/>
      <c r="M109" s="33"/>
      <c r="N109" s="607"/>
      <c r="O109" s="608"/>
      <c r="P109" s="608"/>
      <c r="Q109" s="33"/>
      <c r="R109" s="609"/>
      <c r="S109" s="609"/>
      <c r="T109" s="609"/>
      <c r="U109" s="609"/>
      <c r="V109" s="609"/>
      <c r="W109" s="609"/>
      <c r="X109" s="609"/>
      <c r="Y109" s="610"/>
      <c r="Z109" s="611"/>
      <c r="AA109" s="610"/>
      <c r="AB109" s="33"/>
      <c r="AC109" s="33"/>
      <c r="AD109" s="732"/>
      <c r="AE109" s="33"/>
      <c r="AF109" s="208"/>
      <c r="AG109" s="207"/>
      <c r="AH109" s="26"/>
      <c r="AI109" s="26"/>
      <c r="AJ109" s="27"/>
      <c r="AK109" s="25"/>
      <c r="AL109" s="25"/>
      <c r="AM109" s="28"/>
      <c r="AN109" s="29"/>
      <c r="AO109" s="30"/>
      <c r="AP109" s="30"/>
      <c r="BT109" s="287" t="str">
        <f t="shared" si="557"/>
        <v/>
      </c>
      <c r="BU109" s="14" t="str">
        <f t="shared" si="558"/>
        <v/>
      </c>
      <c r="BV109" s="495">
        <f t="shared" si="559"/>
        <v>0</v>
      </c>
      <c r="BW109" s="906">
        <f t="shared" si="560"/>
        <v>0</v>
      </c>
      <c r="BX109" s="903">
        <f t="shared" si="561"/>
        <v>1</v>
      </c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GN109" s="137">
        <f t="shared" si="567"/>
        <v>0</v>
      </c>
      <c r="GU109" s="594">
        <v>19</v>
      </c>
      <c r="HA109" s="81" t="str">
        <f t="shared" si="562"/>
        <v/>
      </c>
      <c r="HB109" s="569" t="str">
        <f t="shared" si="563"/>
        <v/>
      </c>
      <c r="HC109" s="15">
        <f t="shared" si="568"/>
        <v>0</v>
      </c>
      <c r="HD109" s="582">
        <f t="shared" si="569"/>
        <v>0</v>
      </c>
      <c r="HE109" s="576">
        <f t="shared" si="564"/>
        <v>0</v>
      </c>
      <c r="HF109" s="566">
        <f t="shared" si="564"/>
        <v>0</v>
      </c>
      <c r="HG109" s="16">
        <f t="shared" si="565"/>
        <v>0</v>
      </c>
      <c r="HH109" s="17" t="str">
        <f t="shared" si="566"/>
        <v/>
      </c>
      <c r="HI109" s="510" t="str">
        <f t="shared" si="686"/>
        <v/>
      </c>
      <c r="HJ109" s="517">
        <f t="shared" si="803"/>
        <v>0</v>
      </c>
      <c r="HK109" s="510" t="str">
        <f t="shared" si="687"/>
        <v/>
      </c>
      <c r="HL109" s="522" t="str">
        <f t="shared" si="688"/>
        <v/>
      </c>
      <c r="HM109" s="510" t="str">
        <f t="shared" si="570"/>
        <v/>
      </c>
      <c r="HN109" s="517">
        <f t="shared" si="571"/>
        <v>0</v>
      </c>
      <c r="HO109" s="510" t="str">
        <f t="shared" si="689"/>
        <v/>
      </c>
      <c r="HP109" s="522" t="str">
        <f t="shared" si="690"/>
        <v/>
      </c>
      <c r="HQ109" s="510" t="str">
        <f t="shared" si="572"/>
        <v/>
      </c>
      <c r="HR109" s="517">
        <f t="shared" si="573"/>
        <v>0</v>
      </c>
      <c r="HS109" s="510" t="str">
        <f t="shared" si="691"/>
        <v/>
      </c>
      <c r="HT109" s="522" t="str">
        <f t="shared" si="692"/>
        <v/>
      </c>
      <c r="HU109" s="510" t="str">
        <f t="shared" si="574"/>
        <v/>
      </c>
      <c r="HV109" s="517">
        <f t="shared" si="575"/>
        <v>0</v>
      </c>
      <c r="HW109" s="510" t="str">
        <f t="shared" si="693"/>
        <v/>
      </c>
      <c r="HX109" s="522" t="str">
        <f t="shared" si="694"/>
        <v/>
      </c>
      <c r="HY109" s="510" t="str">
        <f t="shared" si="576"/>
        <v/>
      </c>
      <c r="HZ109" s="517">
        <f t="shared" si="577"/>
        <v>0</v>
      </c>
      <c r="IA109" s="510" t="str">
        <f t="shared" si="695"/>
        <v/>
      </c>
      <c r="IB109" s="522" t="str">
        <f t="shared" si="696"/>
        <v/>
      </c>
      <c r="IC109" s="510" t="str">
        <f t="shared" si="578"/>
        <v/>
      </c>
      <c r="ID109" s="517">
        <f t="shared" si="579"/>
        <v>0</v>
      </c>
      <c r="IE109" s="510" t="str">
        <f t="shared" si="697"/>
        <v/>
      </c>
      <c r="IF109" s="522" t="str">
        <f t="shared" si="698"/>
        <v/>
      </c>
      <c r="IG109" s="510" t="str">
        <f t="shared" si="580"/>
        <v/>
      </c>
      <c r="IH109" s="517">
        <f t="shared" si="581"/>
        <v>0</v>
      </c>
      <c r="II109" s="510" t="str">
        <f t="shared" si="699"/>
        <v/>
      </c>
      <c r="IJ109" s="522" t="str">
        <f t="shared" si="700"/>
        <v/>
      </c>
      <c r="IK109" s="510" t="str">
        <f t="shared" si="582"/>
        <v/>
      </c>
      <c r="IL109" s="517">
        <f t="shared" si="583"/>
        <v>0</v>
      </c>
      <c r="IM109" s="510" t="str">
        <f t="shared" si="701"/>
        <v/>
      </c>
      <c r="IN109" s="522" t="str">
        <f t="shared" si="702"/>
        <v/>
      </c>
      <c r="IO109" s="510" t="str">
        <f t="shared" si="584"/>
        <v/>
      </c>
      <c r="IP109" s="517">
        <f t="shared" si="585"/>
        <v>0</v>
      </c>
      <c r="IQ109" s="510" t="str">
        <f t="shared" si="703"/>
        <v/>
      </c>
      <c r="IR109" s="522" t="str">
        <f t="shared" si="704"/>
        <v/>
      </c>
      <c r="IS109" s="510" t="str">
        <f t="shared" si="586"/>
        <v/>
      </c>
      <c r="IT109" s="517">
        <f t="shared" si="587"/>
        <v>0</v>
      </c>
      <c r="IU109" s="510" t="str">
        <f t="shared" si="705"/>
        <v/>
      </c>
      <c r="IV109" s="522" t="str">
        <f t="shared" si="706"/>
        <v/>
      </c>
      <c r="IW109" s="510" t="str">
        <f t="shared" si="588"/>
        <v/>
      </c>
      <c r="IX109" s="517">
        <f t="shared" si="589"/>
        <v>0</v>
      </c>
      <c r="IY109" s="510" t="str">
        <f t="shared" si="707"/>
        <v/>
      </c>
      <c r="IZ109" s="522" t="str">
        <f t="shared" si="708"/>
        <v/>
      </c>
      <c r="JA109" s="510" t="str">
        <f t="shared" si="590"/>
        <v/>
      </c>
      <c r="JB109" s="517">
        <f t="shared" si="591"/>
        <v>0</v>
      </c>
      <c r="JC109" s="510" t="str">
        <f t="shared" si="709"/>
        <v/>
      </c>
      <c r="JD109" s="522" t="str">
        <f t="shared" si="710"/>
        <v/>
      </c>
      <c r="JE109" s="510" t="str">
        <f t="shared" si="592"/>
        <v/>
      </c>
      <c r="JF109" s="517">
        <f t="shared" si="593"/>
        <v>0</v>
      </c>
      <c r="JG109" s="510" t="str">
        <f t="shared" si="711"/>
        <v/>
      </c>
      <c r="JH109" s="522" t="str">
        <f t="shared" si="712"/>
        <v/>
      </c>
      <c r="JI109" s="510" t="str">
        <f t="shared" si="594"/>
        <v/>
      </c>
      <c r="JJ109" s="517">
        <f t="shared" si="595"/>
        <v>0</v>
      </c>
      <c r="JK109" s="510" t="str">
        <f t="shared" si="713"/>
        <v/>
      </c>
      <c r="JL109" s="522" t="str">
        <f t="shared" si="714"/>
        <v/>
      </c>
      <c r="JM109" s="510" t="str">
        <f t="shared" si="596"/>
        <v/>
      </c>
      <c r="JN109" s="517">
        <f t="shared" si="597"/>
        <v>0</v>
      </c>
      <c r="JO109" s="510" t="str">
        <f t="shared" si="715"/>
        <v/>
      </c>
      <c r="JP109" s="522" t="str">
        <f t="shared" si="716"/>
        <v/>
      </c>
      <c r="JQ109" s="510" t="str">
        <f t="shared" si="598"/>
        <v/>
      </c>
      <c r="JR109" s="517">
        <f t="shared" si="599"/>
        <v>0</v>
      </c>
      <c r="JS109" s="510" t="str">
        <f t="shared" si="717"/>
        <v/>
      </c>
      <c r="JT109" s="522" t="str">
        <f t="shared" si="718"/>
        <v/>
      </c>
      <c r="JU109" s="510" t="str">
        <f t="shared" si="600"/>
        <v/>
      </c>
      <c r="JV109" s="517">
        <f t="shared" si="601"/>
        <v>0</v>
      </c>
      <c r="JW109" s="510" t="str">
        <f t="shared" si="719"/>
        <v/>
      </c>
      <c r="JX109" s="522" t="str">
        <f t="shared" si="720"/>
        <v/>
      </c>
      <c r="JY109" s="510" t="str">
        <f t="shared" si="602"/>
        <v/>
      </c>
      <c r="JZ109" s="517">
        <f t="shared" si="603"/>
        <v>0</v>
      </c>
      <c r="KA109" s="510" t="str">
        <f t="shared" si="721"/>
        <v/>
      </c>
      <c r="KB109" s="522" t="str">
        <f t="shared" si="722"/>
        <v/>
      </c>
      <c r="KC109" s="510" t="str">
        <f t="shared" si="604"/>
        <v/>
      </c>
      <c r="KD109" s="517">
        <f t="shared" si="605"/>
        <v>0</v>
      </c>
      <c r="KE109" s="510" t="str">
        <f t="shared" si="723"/>
        <v/>
      </c>
      <c r="KF109" s="522" t="str">
        <f t="shared" si="724"/>
        <v/>
      </c>
      <c r="KG109" s="510" t="str">
        <f t="shared" si="606"/>
        <v/>
      </c>
      <c r="KH109" s="517">
        <f t="shared" si="607"/>
        <v>0</v>
      </c>
      <c r="KI109" s="510" t="str">
        <f t="shared" si="725"/>
        <v/>
      </c>
      <c r="KJ109" s="522" t="str">
        <f t="shared" si="726"/>
        <v/>
      </c>
      <c r="KK109" s="510" t="str">
        <f t="shared" si="608"/>
        <v/>
      </c>
      <c r="KL109" s="517">
        <f t="shared" si="609"/>
        <v>0</v>
      </c>
      <c r="KM109" s="510" t="str">
        <f t="shared" si="727"/>
        <v/>
      </c>
      <c r="KN109" s="522" t="str">
        <f t="shared" si="728"/>
        <v/>
      </c>
      <c r="KO109" s="510" t="str">
        <f t="shared" si="610"/>
        <v/>
      </c>
      <c r="KP109" s="517">
        <f t="shared" si="611"/>
        <v>0</v>
      </c>
      <c r="KQ109" s="510" t="str">
        <f t="shared" si="729"/>
        <v/>
      </c>
      <c r="KR109" s="522" t="str">
        <f t="shared" si="730"/>
        <v/>
      </c>
      <c r="KS109" s="510" t="str">
        <f t="shared" si="612"/>
        <v/>
      </c>
      <c r="KT109" s="517">
        <f t="shared" si="613"/>
        <v>0</v>
      </c>
      <c r="KU109" s="510" t="str">
        <f t="shared" si="731"/>
        <v/>
      </c>
      <c r="KV109" s="522" t="str">
        <f t="shared" si="732"/>
        <v/>
      </c>
      <c r="KW109" s="510" t="str">
        <f t="shared" si="614"/>
        <v/>
      </c>
      <c r="KX109" s="517">
        <f t="shared" si="615"/>
        <v>0</v>
      </c>
      <c r="KY109" s="510" t="str">
        <f t="shared" si="733"/>
        <v/>
      </c>
      <c r="KZ109" s="522" t="str">
        <f t="shared" si="734"/>
        <v/>
      </c>
      <c r="LA109" s="510" t="str">
        <f t="shared" si="616"/>
        <v/>
      </c>
      <c r="LB109" s="517">
        <f t="shared" si="617"/>
        <v>0</v>
      </c>
      <c r="LC109" s="510" t="str">
        <f t="shared" si="735"/>
        <v/>
      </c>
      <c r="LD109" s="522" t="str">
        <f t="shared" si="736"/>
        <v/>
      </c>
      <c r="LE109" s="510" t="str">
        <f t="shared" si="618"/>
        <v/>
      </c>
      <c r="LF109" s="517">
        <f t="shared" si="619"/>
        <v>0</v>
      </c>
      <c r="LG109" s="510" t="str">
        <f t="shared" si="737"/>
        <v/>
      </c>
      <c r="LH109" s="522" t="str">
        <f t="shared" si="738"/>
        <v/>
      </c>
      <c r="LI109" s="510" t="str">
        <f t="shared" si="620"/>
        <v/>
      </c>
      <c r="LJ109" s="517">
        <f t="shared" si="621"/>
        <v>0</v>
      </c>
      <c r="LK109" s="510" t="str">
        <f t="shared" si="739"/>
        <v/>
      </c>
      <c r="LL109" s="522" t="str">
        <f t="shared" si="740"/>
        <v/>
      </c>
      <c r="LM109" s="510" t="str">
        <f t="shared" si="622"/>
        <v/>
      </c>
      <c r="LN109" s="517">
        <f t="shared" si="623"/>
        <v>0</v>
      </c>
      <c r="LO109" s="510" t="str">
        <f t="shared" si="741"/>
        <v/>
      </c>
      <c r="LP109" s="522" t="str">
        <f t="shared" si="742"/>
        <v/>
      </c>
      <c r="LQ109" s="510" t="str">
        <f t="shared" si="624"/>
        <v/>
      </c>
      <c r="LR109" s="517">
        <f t="shared" si="625"/>
        <v>0</v>
      </c>
      <c r="LS109" s="510" t="str">
        <f t="shared" si="743"/>
        <v/>
      </c>
      <c r="LT109" s="522" t="str">
        <f t="shared" si="744"/>
        <v/>
      </c>
      <c r="LU109" s="510" t="str">
        <f t="shared" si="626"/>
        <v/>
      </c>
      <c r="LV109" s="517">
        <f t="shared" si="627"/>
        <v>0</v>
      </c>
      <c r="LW109" s="510" t="str">
        <f t="shared" si="745"/>
        <v/>
      </c>
      <c r="LX109" s="522" t="str">
        <f t="shared" si="746"/>
        <v/>
      </c>
      <c r="LY109" s="510" t="str">
        <f t="shared" si="628"/>
        <v/>
      </c>
      <c r="LZ109" s="517">
        <f t="shared" si="629"/>
        <v>0</v>
      </c>
      <c r="MA109" s="510" t="str">
        <f t="shared" si="747"/>
        <v/>
      </c>
      <c r="MB109" s="522" t="str">
        <f t="shared" si="748"/>
        <v/>
      </c>
      <c r="MC109" s="510" t="str">
        <f t="shared" si="630"/>
        <v/>
      </c>
      <c r="MD109" s="517">
        <f t="shared" si="631"/>
        <v>0</v>
      </c>
      <c r="ME109" s="510" t="str">
        <f t="shared" si="749"/>
        <v/>
      </c>
      <c r="MF109" s="522" t="str">
        <f t="shared" si="750"/>
        <v/>
      </c>
      <c r="MG109" s="510" t="str">
        <f t="shared" si="632"/>
        <v/>
      </c>
      <c r="MH109" s="517">
        <f t="shared" si="633"/>
        <v>0</v>
      </c>
      <c r="MI109" s="510" t="str">
        <f t="shared" si="751"/>
        <v/>
      </c>
      <c r="MJ109" s="522" t="str">
        <f t="shared" si="752"/>
        <v/>
      </c>
      <c r="MK109" s="510" t="str">
        <f t="shared" si="634"/>
        <v/>
      </c>
      <c r="ML109" s="517">
        <f t="shared" si="635"/>
        <v>0</v>
      </c>
      <c r="MM109" s="510" t="str">
        <f t="shared" si="753"/>
        <v/>
      </c>
      <c r="MN109" s="522" t="str">
        <f t="shared" si="754"/>
        <v/>
      </c>
      <c r="MO109" s="510" t="str">
        <f t="shared" si="636"/>
        <v/>
      </c>
      <c r="MP109" s="517">
        <f t="shared" si="637"/>
        <v>0</v>
      </c>
      <c r="MQ109" s="510" t="str">
        <f t="shared" si="755"/>
        <v/>
      </c>
      <c r="MR109" s="522" t="str">
        <f t="shared" si="756"/>
        <v/>
      </c>
      <c r="MS109" s="510" t="str">
        <f t="shared" si="638"/>
        <v/>
      </c>
      <c r="MT109" s="517">
        <f t="shared" si="639"/>
        <v>0</v>
      </c>
      <c r="MU109" s="510" t="str">
        <f t="shared" si="757"/>
        <v/>
      </c>
      <c r="MV109" s="522" t="str">
        <f t="shared" si="758"/>
        <v/>
      </c>
      <c r="MW109" s="510" t="str">
        <f t="shared" si="640"/>
        <v/>
      </c>
      <c r="MX109" s="517">
        <f t="shared" si="641"/>
        <v>0</v>
      </c>
      <c r="MY109" s="510" t="str">
        <f t="shared" si="759"/>
        <v/>
      </c>
      <c r="MZ109" s="522" t="str">
        <f t="shared" si="760"/>
        <v/>
      </c>
      <c r="NA109" s="510" t="str">
        <f t="shared" si="642"/>
        <v/>
      </c>
      <c r="NB109" s="517">
        <f t="shared" si="643"/>
        <v>0</v>
      </c>
      <c r="NC109" s="510" t="str">
        <f t="shared" si="761"/>
        <v/>
      </c>
      <c r="ND109" s="522" t="str">
        <f t="shared" si="762"/>
        <v/>
      </c>
      <c r="NE109" s="510" t="str">
        <f t="shared" si="644"/>
        <v/>
      </c>
      <c r="NF109" s="517">
        <f t="shared" si="645"/>
        <v>0</v>
      </c>
      <c r="NG109" s="510" t="str">
        <f t="shared" si="763"/>
        <v/>
      </c>
      <c r="NH109" s="522" t="str">
        <f t="shared" si="764"/>
        <v/>
      </c>
      <c r="NI109" s="510" t="str">
        <f t="shared" si="646"/>
        <v/>
      </c>
      <c r="NJ109" s="517">
        <f t="shared" si="647"/>
        <v>0</v>
      </c>
      <c r="NK109" s="510" t="str">
        <f t="shared" si="765"/>
        <v/>
      </c>
      <c r="NL109" s="522" t="str">
        <f t="shared" si="766"/>
        <v/>
      </c>
      <c r="NM109" s="510" t="str">
        <f t="shared" si="648"/>
        <v/>
      </c>
      <c r="NN109" s="517">
        <f t="shared" si="649"/>
        <v>0</v>
      </c>
      <c r="NO109" s="510" t="str">
        <f t="shared" si="767"/>
        <v/>
      </c>
      <c r="NP109" s="522" t="str">
        <f t="shared" si="768"/>
        <v/>
      </c>
      <c r="NQ109" s="510" t="str">
        <f t="shared" si="650"/>
        <v/>
      </c>
      <c r="NR109" s="517">
        <f t="shared" si="651"/>
        <v>0</v>
      </c>
      <c r="NS109" s="510" t="str">
        <f t="shared" si="769"/>
        <v/>
      </c>
      <c r="NT109" s="522" t="str">
        <f t="shared" si="770"/>
        <v/>
      </c>
      <c r="NU109" s="510" t="str">
        <f t="shared" si="652"/>
        <v/>
      </c>
      <c r="NV109" s="517">
        <f t="shared" si="653"/>
        <v>0</v>
      </c>
      <c r="NW109" s="510" t="str">
        <f t="shared" si="771"/>
        <v/>
      </c>
      <c r="NX109" s="522" t="str">
        <f t="shared" si="772"/>
        <v/>
      </c>
      <c r="NY109" s="510" t="str">
        <f t="shared" si="654"/>
        <v/>
      </c>
      <c r="NZ109" s="517">
        <f t="shared" si="655"/>
        <v>0</v>
      </c>
      <c r="OA109" s="510" t="str">
        <f t="shared" si="773"/>
        <v/>
      </c>
      <c r="OB109" s="522" t="str">
        <f t="shared" si="774"/>
        <v/>
      </c>
      <c r="OC109" s="510" t="str">
        <f t="shared" si="656"/>
        <v/>
      </c>
      <c r="OD109" s="517">
        <f t="shared" si="657"/>
        <v>0</v>
      </c>
      <c r="OE109" s="510" t="str">
        <f t="shared" si="775"/>
        <v/>
      </c>
      <c r="OF109" s="522" t="str">
        <f t="shared" si="776"/>
        <v/>
      </c>
      <c r="OG109" s="510" t="str">
        <f t="shared" si="658"/>
        <v/>
      </c>
      <c r="OH109" s="517">
        <f t="shared" si="659"/>
        <v>0</v>
      </c>
      <c r="OI109" s="510" t="str">
        <f t="shared" si="777"/>
        <v/>
      </c>
      <c r="OJ109" s="522" t="str">
        <f t="shared" si="778"/>
        <v/>
      </c>
      <c r="OK109" s="510" t="str">
        <f t="shared" si="660"/>
        <v/>
      </c>
      <c r="OL109" s="517">
        <f t="shared" si="661"/>
        <v>0</v>
      </c>
      <c r="OM109" s="510" t="str">
        <f t="shared" si="779"/>
        <v/>
      </c>
      <c r="ON109" s="522" t="str">
        <f t="shared" si="780"/>
        <v/>
      </c>
      <c r="OO109" s="510" t="str">
        <f t="shared" si="662"/>
        <v/>
      </c>
      <c r="OP109" s="517">
        <f t="shared" si="663"/>
        <v>0</v>
      </c>
      <c r="OQ109" s="510" t="str">
        <f t="shared" si="781"/>
        <v/>
      </c>
      <c r="OR109" s="522" t="str">
        <f t="shared" si="782"/>
        <v/>
      </c>
      <c r="OS109" s="510" t="str">
        <f t="shared" si="664"/>
        <v/>
      </c>
      <c r="OT109" s="517">
        <f t="shared" si="665"/>
        <v>0</v>
      </c>
      <c r="OU109" s="510" t="str">
        <f t="shared" si="783"/>
        <v/>
      </c>
      <c r="OV109" s="522" t="str">
        <f t="shared" si="784"/>
        <v/>
      </c>
      <c r="OW109" s="510" t="str">
        <f t="shared" si="666"/>
        <v/>
      </c>
      <c r="OX109" s="517">
        <f t="shared" si="667"/>
        <v>0</v>
      </c>
      <c r="OY109" s="510" t="str">
        <f t="shared" si="785"/>
        <v/>
      </c>
      <c r="OZ109" s="522" t="str">
        <f t="shared" si="786"/>
        <v/>
      </c>
      <c r="PA109" s="510" t="str">
        <f t="shared" si="668"/>
        <v/>
      </c>
      <c r="PB109" s="517">
        <f t="shared" si="669"/>
        <v>0</v>
      </c>
      <c r="PC109" s="510" t="str">
        <f t="shared" si="787"/>
        <v/>
      </c>
      <c r="PD109" s="522" t="str">
        <f t="shared" si="788"/>
        <v/>
      </c>
      <c r="PE109" s="510" t="str">
        <f t="shared" si="670"/>
        <v/>
      </c>
      <c r="PF109" s="517">
        <f t="shared" si="671"/>
        <v>0</v>
      </c>
      <c r="PG109" s="510" t="str">
        <f t="shared" si="789"/>
        <v/>
      </c>
      <c r="PH109" s="522" t="str">
        <f t="shared" si="790"/>
        <v/>
      </c>
      <c r="PI109" s="510" t="str">
        <f t="shared" si="672"/>
        <v/>
      </c>
      <c r="PJ109" s="517">
        <f t="shared" si="673"/>
        <v>0</v>
      </c>
      <c r="PK109" s="510" t="str">
        <f t="shared" si="791"/>
        <v/>
      </c>
      <c r="PL109" s="522" t="str">
        <f t="shared" si="792"/>
        <v/>
      </c>
      <c r="PM109" s="510" t="str">
        <f t="shared" si="674"/>
        <v/>
      </c>
      <c r="PN109" s="517">
        <f t="shared" si="675"/>
        <v>0</v>
      </c>
      <c r="PO109" s="510" t="str">
        <f t="shared" si="793"/>
        <v/>
      </c>
      <c r="PP109" s="522" t="str">
        <f t="shared" si="794"/>
        <v/>
      </c>
      <c r="PQ109" s="510" t="str">
        <f t="shared" si="676"/>
        <v/>
      </c>
      <c r="PR109" s="517">
        <f t="shared" si="677"/>
        <v>0</v>
      </c>
      <c r="PS109" s="510" t="str">
        <f t="shared" si="795"/>
        <v/>
      </c>
      <c r="PT109" s="522" t="str">
        <f t="shared" si="796"/>
        <v/>
      </c>
      <c r="PU109" s="510" t="str">
        <f t="shared" si="678"/>
        <v/>
      </c>
      <c r="PV109" s="517">
        <f t="shared" si="679"/>
        <v>0</v>
      </c>
      <c r="PW109" s="510" t="str">
        <f t="shared" si="797"/>
        <v/>
      </c>
      <c r="PX109" s="522" t="str">
        <f t="shared" si="798"/>
        <v/>
      </c>
      <c r="PY109" s="510" t="str">
        <f t="shared" si="680"/>
        <v/>
      </c>
      <c r="PZ109" s="517">
        <f t="shared" si="681"/>
        <v>0</v>
      </c>
      <c r="QA109" s="510" t="str">
        <f t="shared" si="799"/>
        <v/>
      </c>
      <c r="QB109" s="522" t="str">
        <f t="shared" si="800"/>
        <v/>
      </c>
      <c r="QC109" s="510" t="str">
        <f t="shared" si="682"/>
        <v/>
      </c>
      <c r="QD109" s="517">
        <f t="shared" si="683"/>
        <v>0</v>
      </c>
      <c r="QE109" s="510" t="str">
        <f t="shared" si="801"/>
        <v/>
      </c>
      <c r="QF109" s="522" t="str">
        <f t="shared" si="802"/>
        <v/>
      </c>
      <c r="QG109" s="510" t="str">
        <f t="shared" si="684"/>
        <v/>
      </c>
      <c r="QH109" s="517">
        <f t="shared" si="685"/>
        <v>0</v>
      </c>
    </row>
    <row r="110" spans="1:450" ht="18" customHeight="1" thickTop="1" thickBot="1" x14ac:dyDescent="0.35">
      <c r="B110" s="605" t="s">
        <v>391</v>
      </c>
      <c r="C110" s="45"/>
      <c r="D110" s="283"/>
      <c r="E110" s="6"/>
      <c r="F110" s="257"/>
      <c r="K110" s="33"/>
      <c r="L110" s="33"/>
      <c r="M110" s="33"/>
      <c r="N110" s="607"/>
      <c r="O110" s="608"/>
      <c r="P110" s="608"/>
      <c r="Q110" s="33"/>
      <c r="R110" s="609"/>
      <c r="S110" s="609"/>
      <c r="T110" s="609"/>
      <c r="U110" s="609"/>
      <c r="V110" s="609"/>
      <c r="W110" s="609"/>
      <c r="X110" s="609"/>
      <c r="Y110" s="610"/>
      <c r="Z110" s="611"/>
      <c r="AA110" s="610"/>
      <c r="AB110" s="33"/>
      <c r="AC110" s="33"/>
      <c r="AD110" s="33"/>
      <c r="AE110" s="33"/>
      <c r="AG110" s="206"/>
      <c r="AH110" s="41"/>
      <c r="AI110" s="41"/>
      <c r="AJ110" s="41"/>
      <c r="AK110" s="41"/>
      <c r="AL110" s="41"/>
      <c r="AM110" s="41"/>
      <c r="AN110" s="41"/>
      <c r="AQ110" s="606" t="str">
        <f>IF(SUM($J$67:$J$106)&lt;&gt;0,"Fim / Página 2 de 2","")</f>
        <v/>
      </c>
      <c r="AR110" s="497"/>
      <c r="AV110" s="1"/>
      <c r="BT110" s="287" t="str">
        <f t="shared" ref="BT110:BT149" si="804">E67</f>
        <v/>
      </c>
      <c r="BU110" s="14" t="str">
        <f t="shared" ref="BU110:BU149" si="805">Y67</f>
        <v/>
      </c>
      <c r="BV110" s="495">
        <f t="shared" si="559"/>
        <v>0</v>
      </c>
      <c r="BW110" s="907">
        <f t="shared" ref="BW110:BW149" si="806">J67</f>
        <v>0</v>
      </c>
      <c r="BX110" s="904">
        <f>IF(AR67="",1,AR67)</f>
        <v>1</v>
      </c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GN110" s="137">
        <f t="shared" si="567"/>
        <v>0</v>
      </c>
      <c r="GU110" s="594">
        <v>20</v>
      </c>
      <c r="HA110" s="81" t="str">
        <f t="shared" si="562"/>
        <v/>
      </c>
      <c r="HB110" s="569" t="str">
        <f t="shared" si="563"/>
        <v/>
      </c>
      <c r="HC110" s="15">
        <f t="shared" si="568"/>
        <v>0</v>
      </c>
      <c r="HD110" s="583">
        <f t="shared" si="569"/>
        <v>0</v>
      </c>
      <c r="HE110" s="576">
        <f t="shared" si="564"/>
        <v>0</v>
      </c>
      <c r="HF110" s="566">
        <f t="shared" si="564"/>
        <v>0</v>
      </c>
      <c r="HG110" s="16">
        <f t="shared" si="565"/>
        <v>0</v>
      </c>
      <c r="HH110" s="17" t="str">
        <f t="shared" si="566"/>
        <v/>
      </c>
      <c r="HI110" s="510" t="str">
        <f t="shared" si="686"/>
        <v/>
      </c>
      <c r="HJ110" s="517">
        <f t="shared" si="803"/>
        <v>0</v>
      </c>
      <c r="HK110" s="510" t="str">
        <f t="shared" si="687"/>
        <v/>
      </c>
      <c r="HL110" s="522" t="str">
        <f t="shared" si="688"/>
        <v/>
      </c>
      <c r="HM110" s="510" t="str">
        <f t="shared" si="570"/>
        <v/>
      </c>
      <c r="HN110" s="517">
        <f t="shared" si="571"/>
        <v>0</v>
      </c>
      <c r="HO110" s="510" t="str">
        <f t="shared" si="689"/>
        <v/>
      </c>
      <c r="HP110" s="522" t="str">
        <f t="shared" si="690"/>
        <v/>
      </c>
      <c r="HQ110" s="510" t="str">
        <f t="shared" si="572"/>
        <v/>
      </c>
      <c r="HR110" s="517">
        <f t="shared" si="573"/>
        <v>0</v>
      </c>
      <c r="HS110" s="510" t="str">
        <f t="shared" si="691"/>
        <v/>
      </c>
      <c r="HT110" s="522" t="str">
        <f t="shared" si="692"/>
        <v/>
      </c>
      <c r="HU110" s="510" t="str">
        <f t="shared" si="574"/>
        <v/>
      </c>
      <c r="HV110" s="517">
        <f t="shared" si="575"/>
        <v>0</v>
      </c>
      <c r="HW110" s="510" t="str">
        <f t="shared" si="693"/>
        <v/>
      </c>
      <c r="HX110" s="522" t="str">
        <f t="shared" si="694"/>
        <v/>
      </c>
      <c r="HY110" s="510" t="str">
        <f t="shared" si="576"/>
        <v/>
      </c>
      <c r="HZ110" s="517">
        <f t="shared" si="577"/>
        <v>0</v>
      </c>
      <c r="IA110" s="510" t="str">
        <f t="shared" si="695"/>
        <v/>
      </c>
      <c r="IB110" s="522" t="str">
        <f t="shared" si="696"/>
        <v/>
      </c>
      <c r="IC110" s="510" t="str">
        <f t="shared" si="578"/>
        <v/>
      </c>
      <c r="ID110" s="517">
        <f t="shared" si="579"/>
        <v>0</v>
      </c>
      <c r="IE110" s="510" t="str">
        <f t="shared" si="697"/>
        <v/>
      </c>
      <c r="IF110" s="522" t="str">
        <f t="shared" si="698"/>
        <v/>
      </c>
      <c r="IG110" s="510" t="str">
        <f t="shared" si="580"/>
        <v/>
      </c>
      <c r="IH110" s="517">
        <f t="shared" si="581"/>
        <v>0</v>
      </c>
      <c r="II110" s="510" t="str">
        <f t="shared" si="699"/>
        <v/>
      </c>
      <c r="IJ110" s="522" t="str">
        <f t="shared" si="700"/>
        <v/>
      </c>
      <c r="IK110" s="510" t="str">
        <f t="shared" si="582"/>
        <v/>
      </c>
      <c r="IL110" s="517">
        <f t="shared" si="583"/>
        <v>0</v>
      </c>
      <c r="IM110" s="510" t="str">
        <f t="shared" si="701"/>
        <v/>
      </c>
      <c r="IN110" s="522" t="str">
        <f t="shared" si="702"/>
        <v/>
      </c>
      <c r="IO110" s="510" t="str">
        <f t="shared" si="584"/>
        <v/>
      </c>
      <c r="IP110" s="517">
        <f t="shared" si="585"/>
        <v>0</v>
      </c>
      <c r="IQ110" s="510" t="str">
        <f t="shared" si="703"/>
        <v/>
      </c>
      <c r="IR110" s="522" t="str">
        <f t="shared" si="704"/>
        <v/>
      </c>
      <c r="IS110" s="510" t="str">
        <f t="shared" si="586"/>
        <v/>
      </c>
      <c r="IT110" s="517">
        <f t="shared" si="587"/>
        <v>0</v>
      </c>
      <c r="IU110" s="510" t="str">
        <f t="shared" si="705"/>
        <v/>
      </c>
      <c r="IV110" s="522" t="str">
        <f t="shared" si="706"/>
        <v/>
      </c>
      <c r="IW110" s="510" t="str">
        <f t="shared" si="588"/>
        <v/>
      </c>
      <c r="IX110" s="517">
        <f t="shared" si="589"/>
        <v>0</v>
      </c>
      <c r="IY110" s="510" t="str">
        <f t="shared" si="707"/>
        <v/>
      </c>
      <c r="IZ110" s="522" t="str">
        <f t="shared" si="708"/>
        <v/>
      </c>
      <c r="JA110" s="510" t="str">
        <f t="shared" si="590"/>
        <v/>
      </c>
      <c r="JB110" s="517">
        <f t="shared" si="591"/>
        <v>0</v>
      </c>
      <c r="JC110" s="510" t="str">
        <f t="shared" si="709"/>
        <v/>
      </c>
      <c r="JD110" s="522" t="str">
        <f t="shared" si="710"/>
        <v/>
      </c>
      <c r="JE110" s="510" t="str">
        <f t="shared" si="592"/>
        <v/>
      </c>
      <c r="JF110" s="517">
        <f t="shared" si="593"/>
        <v>0</v>
      </c>
      <c r="JG110" s="510" t="str">
        <f t="shared" si="711"/>
        <v/>
      </c>
      <c r="JH110" s="522" t="str">
        <f t="shared" si="712"/>
        <v/>
      </c>
      <c r="JI110" s="510" t="str">
        <f t="shared" si="594"/>
        <v/>
      </c>
      <c r="JJ110" s="517">
        <f t="shared" si="595"/>
        <v>0</v>
      </c>
      <c r="JK110" s="510" t="str">
        <f t="shared" si="713"/>
        <v/>
      </c>
      <c r="JL110" s="522" t="str">
        <f t="shared" si="714"/>
        <v/>
      </c>
      <c r="JM110" s="510" t="str">
        <f t="shared" si="596"/>
        <v/>
      </c>
      <c r="JN110" s="517">
        <f t="shared" si="597"/>
        <v>0</v>
      </c>
      <c r="JO110" s="510" t="str">
        <f t="shared" si="715"/>
        <v/>
      </c>
      <c r="JP110" s="522" t="str">
        <f t="shared" si="716"/>
        <v/>
      </c>
      <c r="JQ110" s="510" t="str">
        <f t="shared" si="598"/>
        <v/>
      </c>
      <c r="JR110" s="517">
        <f t="shared" si="599"/>
        <v>0</v>
      </c>
      <c r="JS110" s="510" t="str">
        <f t="shared" si="717"/>
        <v/>
      </c>
      <c r="JT110" s="522" t="str">
        <f t="shared" si="718"/>
        <v/>
      </c>
      <c r="JU110" s="510" t="str">
        <f t="shared" si="600"/>
        <v/>
      </c>
      <c r="JV110" s="517">
        <f t="shared" si="601"/>
        <v>0</v>
      </c>
      <c r="JW110" s="510" t="str">
        <f t="shared" si="719"/>
        <v/>
      </c>
      <c r="JX110" s="522" t="str">
        <f t="shared" si="720"/>
        <v/>
      </c>
      <c r="JY110" s="510" t="str">
        <f t="shared" si="602"/>
        <v/>
      </c>
      <c r="JZ110" s="517">
        <f t="shared" si="603"/>
        <v>0</v>
      </c>
      <c r="KA110" s="510" t="str">
        <f t="shared" si="721"/>
        <v/>
      </c>
      <c r="KB110" s="522" t="str">
        <f t="shared" si="722"/>
        <v/>
      </c>
      <c r="KC110" s="510" t="str">
        <f t="shared" si="604"/>
        <v/>
      </c>
      <c r="KD110" s="517">
        <f t="shared" si="605"/>
        <v>0</v>
      </c>
      <c r="KE110" s="510" t="str">
        <f t="shared" si="723"/>
        <v/>
      </c>
      <c r="KF110" s="522" t="str">
        <f t="shared" si="724"/>
        <v/>
      </c>
      <c r="KG110" s="510" t="str">
        <f t="shared" si="606"/>
        <v/>
      </c>
      <c r="KH110" s="517">
        <f t="shared" si="607"/>
        <v>0</v>
      </c>
      <c r="KI110" s="510" t="str">
        <f t="shared" si="725"/>
        <v/>
      </c>
      <c r="KJ110" s="522" t="str">
        <f t="shared" si="726"/>
        <v/>
      </c>
      <c r="KK110" s="510" t="str">
        <f t="shared" si="608"/>
        <v/>
      </c>
      <c r="KL110" s="517">
        <f t="shared" si="609"/>
        <v>0</v>
      </c>
      <c r="KM110" s="510" t="str">
        <f t="shared" si="727"/>
        <v/>
      </c>
      <c r="KN110" s="522" t="str">
        <f t="shared" si="728"/>
        <v/>
      </c>
      <c r="KO110" s="510" t="str">
        <f t="shared" si="610"/>
        <v/>
      </c>
      <c r="KP110" s="517">
        <f t="shared" si="611"/>
        <v>0</v>
      </c>
      <c r="KQ110" s="510" t="str">
        <f t="shared" si="729"/>
        <v/>
      </c>
      <c r="KR110" s="522" t="str">
        <f t="shared" si="730"/>
        <v/>
      </c>
      <c r="KS110" s="510" t="str">
        <f t="shared" si="612"/>
        <v/>
      </c>
      <c r="KT110" s="517">
        <f t="shared" si="613"/>
        <v>0</v>
      </c>
      <c r="KU110" s="510" t="str">
        <f t="shared" si="731"/>
        <v/>
      </c>
      <c r="KV110" s="522" t="str">
        <f t="shared" si="732"/>
        <v/>
      </c>
      <c r="KW110" s="510" t="str">
        <f t="shared" si="614"/>
        <v/>
      </c>
      <c r="KX110" s="517">
        <f t="shared" si="615"/>
        <v>0</v>
      </c>
      <c r="KY110" s="510" t="str">
        <f t="shared" si="733"/>
        <v/>
      </c>
      <c r="KZ110" s="522" t="str">
        <f t="shared" si="734"/>
        <v/>
      </c>
      <c r="LA110" s="510" t="str">
        <f t="shared" si="616"/>
        <v/>
      </c>
      <c r="LB110" s="517">
        <f t="shared" si="617"/>
        <v>0</v>
      </c>
      <c r="LC110" s="510" t="str">
        <f t="shared" si="735"/>
        <v/>
      </c>
      <c r="LD110" s="522" t="str">
        <f t="shared" si="736"/>
        <v/>
      </c>
      <c r="LE110" s="510" t="str">
        <f t="shared" si="618"/>
        <v/>
      </c>
      <c r="LF110" s="517">
        <f t="shared" si="619"/>
        <v>0</v>
      </c>
      <c r="LG110" s="510" t="str">
        <f t="shared" si="737"/>
        <v/>
      </c>
      <c r="LH110" s="522" t="str">
        <f t="shared" si="738"/>
        <v/>
      </c>
      <c r="LI110" s="510" t="str">
        <f t="shared" si="620"/>
        <v/>
      </c>
      <c r="LJ110" s="517">
        <f t="shared" si="621"/>
        <v>0</v>
      </c>
      <c r="LK110" s="510" t="str">
        <f t="shared" si="739"/>
        <v/>
      </c>
      <c r="LL110" s="522" t="str">
        <f t="shared" si="740"/>
        <v/>
      </c>
      <c r="LM110" s="510" t="str">
        <f t="shared" si="622"/>
        <v/>
      </c>
      <c r="LN110" s="517">
        <f t="shared" si="623"/>
        <v>0</v>
      </c>
      <c r="LO110" s="510" t="str">
        <f t="shared" si="741"/>
        <v/>
      </c>
      <c r="LP110" s="522" t="str">
        <f t="shared" si="742"/>
        <v/>
      </c>
      <c r="LQ110" s="510" t="str">
        <f t="shared" si="624"/>
        <v/>
      </c>
      <c r="LR110" s="517">
        <f t="shared" si="625"/>
        <v>0</v>
      </c>
      <c r="LS110" s="510" t="str">
        <f t="shared" si="743"/>
        <v/>
      </c>
      <c r="LT110" s="522" t="str">
        <f t="shared" si="744"/>
        <v/>
      </c>
      <c r="LU110" s="510" t="str">
        <f t="shared" si="626"/>
        <v/>
      </c>
      <c r="LV110" s="517">
        <f t="shared" si="627"/>
        <v>0</v>
      </c>
      <c r="LW110" s="510" t="str">
        <f t="shared" si="745"/>
        <v/>
      </c>
      <c r="LX110" s="522" t="str">
        <f t="shared" si="746"/>
        <v/>
      </c>
      <c r="LY110" s="510" t="str">
        <f t="shared" si="628"/>
        <v/>
      </c>
      <c r="LZ110" s="517">
        <f t="shared" si="629"/>
        <v>0</v>
      </c>
      <c r="MA110" s="510" t="str">
        <f t="shared" si="747"/>
        <v/>
      </c>
      <c r="MB110" s="522" t="str">
        <f t="shared" si="748"/>
        <v/>
      </c>
      <c r="MC110" s="510" t="str">
        <f t="shared" si="630"/>
        <v/>
      </c>
      <c r="MD110" s="517">
        <f t="shared" si="631"/>
        <v>0</v>
      </c>
      <c r="ME110" s="510" t="str">
        <f t="shared" si="749"/>
        <v/>
      </c>
      <c r="MF110" s="522" t="str">
        <f t="shared" si="750"/>
        <v/>
      </c>
      <c r="MG110" s="510" t="str">
        <f t="shared" si="632"/>
        <v/>
      </c>
      <c r="MH110" s="517">
        <f t="shared" si="633"/>
        <v>0</v>
      </c>
      <c r="MI110" s="510" t="str">
        <f t="shared" si="751"/>
        <v/>
      </c>
      <c r="MJ110" s="522" t="str">
        <f t="shared" si="752"/>
        <v/>
      </c>
      <c r="MK110" s="510" t="str">
        <f t="shared" si="634"/>
        <v/>
      </c>
      <c r="ML110" s="517">
        <f t="shared" si="635"/>
        <v>0</v>
      </c>
      <c r="MM110" s="510" t="str">
        <f t="shared" si="753"/>
        <v/>
      </c>
      <c r="MN110" s="522" t="str">
        <f t="shared" si="754"/>
        <v/>
      </c>
      <c r="MO110" s="510" t="str">
        <f t="shared" si="636"/>
        <v/>
      </c>
      <c r="MP110" s="517">
        <f t="shared" si="637"/>
        <v>0</v>
      </c>
      <c r="MQ110" s="510" t="str">
        <f t="shared" si="755"/>
        <v/>
      </c>
      <c r="MR110" s="522" t="str">
        <f t="shared" si="756"/>
        <v/>
      </c>
      <c r="MS110" s="510" t="str">
        <f t="shared" si="638"/>
        <v/>
      </c>
      <c r="MT110" s="517">
        <f t="shared" si="639"/>
        <v>0</v>
      </c>
      <c r="MU110" s="510" t="str">
        <f t="shared" si="757"/>
        <v/>
      </c>
      <c r="MV110" s="522" t="str">
        <f t="shared" si="758"/>
        <v/>
      </c>
      <c r="MW110" s="510" t="str">
        <f t="shared" si="640"/>
        <v/>
      </c>
      <c r="MX110" s="517">
        <f t="shared" si="641"/>
        <v>0</v>
      </c>
      <c r="MY110" s="510" t="str">
        <f t="shared" si="759"/>
        <v/>
      </c>
      <c r="MZ110" s="522" t="str">
        <f t="shared" si="760"/>
        <v/>
      </c>
      <c r="NA110" s="510" t="str">
        <f t="shared" si="642"/>
        <v/>
      </c>
      <c r="NB110" s="517">
        <f t="shared" si="643"/>
        <v>0</v>
      </c>
      <c r="NC110" s="510" t="str">
        <f t="shared" si="761"/>
        <v/>
      </c>
      <c r="ND110" s="522" t="str">
        <f t="shared" si="762"/>
        <v/>
      </c>
      <c r="NE110" s="510" t="str">
        <f t="shared" si="644"/>
        <v/>
      </c>
      <c r="NF110" s="517">
        <f t="shared" si="645"/>
        <v>0</v>
      </c>
      <c r="NG110" s="510" t="str">
        <f t="shared" si="763"/>
        <v/>
      </c>
      <c r="NH110" s="522" t="str">
        <f t="shared" si="764"/>
        <v/>
      </c>
      <c r="NI110" s="510" t="str">
        <f t="shared" si="646"/>
        <v/>
      </c>
      <c r="NJ110" s="517">
        <f t="shared" si="647"/>
        <v>0</v>
      </c>
      <c r="NK110" s="510" t="str">
        <f t="shared" si="765"/>
        <v/>
      </c>
      <c r="NL110" s="522" t="str">
        <f t="shared" si="766"/>
        <v/>
      </c>
      <c r="NM110" s="510" t="str">
        <f t="shared" si="648"/>
        <v/>
      </c>
      <c r="NN110" s="517">
        <f t="shared" si="649"/>
        <v>0</v>
      </c>
      <c r="NO110" s="510" t="str">
        <f t="shared" si="767"/>
        <v/>
      </c>
      <c r="NP110" s="522" t="str">
        <f t="shared" si="768"/>
        <v/>
      </c>
      <c r="NQ110" s="510" t="str">
        <f t="shared" si="650"/>
        <v/>
      </c>
      <c r="NR110" s="517">
        <f t="shared" si="651"/>
        <v>0</v>
      </c>
      <c r="NS110" s="510" t="str">
        <f t="shared" si="769"/>
        <v/>
      </c>
      <c r="NT110" s="522" t="str">
        <f t="shared" si="770"/>
        <v/>
      </c>
      <c r="NU110" s="510" t="str">
        <f t="shared" si="652"/>
        <v/>
      </c>
      <c r="NV110" s="517">
        <f t="shared" si="653"/>
        <v>0</v>
      </c>
      <c r="NW110" s="510" t="str">
        <f t="shared" si="771"/>
        <v/>
      </c>
      <c r="NX110" s="522" t="str">
        <f t="shared" si="772"/>
        <v/>
      </c>
      <c r="NY110" s="510" t="str">
        <f t="shared" si="654"/>
        <v/>
      </c>
      <c r="NZ110" s="517">
        <f t="shared" si="655"/>
        <v>0</v>
      </c>
      <c r="OA110" s="510" t="str">
        <f t="shared" si="773"/>
        <v/>
      </c>
      <c r="OB110" s="522" t="str">
        <f t="shared" si="774"/>
        <v/>
      </c>
      <c r="OC110" s="510" t="str">
        <f t="shared" si="656"/>
        <v/>
      </c>
      <c r="OD110" s="517">
        <f t="shared" si="657"/>
        <v>0</v>
      </c>
      <c r="OE110" s="510" t="str">
        <f t="shared" si="775"/>
        <v/>
      </c>
      <c r="OF110" s="522" t="str">
        <f t="shared" si="776"/>
        <v/>
      </c>
      <c r="OG110" s="510" t="str">
        <f t="shared" si="658"/>
        <v/>
      </c>
      <c r="OH110" s="517">
        <f t="shared" si="659"/>
        <v>0</v>
      </c>
      <c r="OI110" s="510" t="str">
        <f t="shared" si="777"/>
        <v/>
      </c>
      <c r="OJ110" s="522" t="str">
        <f t="shared" si="778"/>
        <v/>
      </c>
      <c r="OK110" s="510" t="str">
        <f t="shared" si="660"/>
        <v/>
      </c>
      <c r="OL110" s="517">
        <f t="shared" si="661"/>
        <v>0</v>
      </c>
      <c r="OM110" s="510" t="str">
        <f t="shared" si="779"/>
        <v/>
      </c>
      <c r="ON110" s="522" t="str">
        <f t="shared" si="780"/>
        <v/>
      </c>
      <c r="OO110" s="510" t="str">
        <f t="shared" si="662"/>
        <v/>
      </c>
      <c r="OP110" s="517">
        <f t="shared" si="663"/>
        <v>0</v>
      </c>
      <c r="OQ110" s="510" t="str">
        <f t="shared" si="781"/>
        <v/>
      </c>
      <c r="OR110" s="522" t="str">
        <f t="shared" si="782"/>
        <v/>
      </c>
      <c r="OS110" s="510" t="str">
        <f t="shared" si="664"/>
        <v/>
      </c>
      <c r="OT110" s="517">
        <f t="shared" si="665"/>
        <v>0</v>
      </c>
      <c r="OU110" s="510" t="str">
        <f t="shared" si="783"/>
        <v/>
      </c>
      <c r="OV110" s="522" t="str">
        <f t="shared" si="784"/>
        <v/>
      </c>
      <c r="OW110" s="510" t="str">
        <f t="shared" si="666"/>
        <v/>
      </c>
      <c r="OX110" s="517">
        <f t="shared" si="667"/>
        <v>0</v>
      </c>
      <c r="OY110" s="510" t="str">
        <f t="shared" si="785"/>
        <v/>
      </c>
      <c r="OZ110" s="522" t="str">
        <f t="shared" si="786"/>
        <v/>
      </c>
      <c r="PA110" s="510" t="str">
        <f t="shared" si="668"/>
        <v/>
      </c>
      <c r="PB110" s="517">
        <f t="shared" si="669"/>
        <v>0</v>
      </c>
      <c r="PC110" s="510" t="str">
        <f t="shared" si="787"/>
        <v/>
      </c>
      <c r="PD110" s="522" t="str">
        <f t="shared" si="788"/>
        <v/>
      </c>
      <c r="PE110" s="510" t="str">
        <f t="shared" si="670"/>
        <v/>
      </c>
      <c r="PF110" s="517">
        <f t="shared" si="671"/>
        <v>0</v>
      </c>
      <c r="PG110" s="510" t="str">
        <f t="shared" si="789"/>
        <v/>
      </c>
      <c r="PH110" s="522" t="str">
        <f t="shared" si="790"/>
        <v/>
      </c>
      <c r="PI110" s="510" t="str">
        <f t="shared" si="672"/>
        <v/>
      </c>
      <c r="PJ110" s="517">
        <f t="shared" si="673"/>
        <v>0</v>
      </c>
      <c r="PK110" s="510" t="str">
        <f t="shared" si="791"/>
        <v/>
      </c>
      <c r="PL110" s="522" t="str">
        <f t="shared" si="792"/>
        <v/>
      </c>
      <c r="PM110" s="510" t="str">
        <f t="shared" si="674"/>
        <v/>
      </c>
      <c r="PN110" s="517">
        <f t="shared" si="675"/>
        <v>0</v>
      </c>
      <c r="PO110" s="510" t="str">
        <f t="shared" si="793"/>
        <v/>
      </c>
      <c r="PP110" s="522" t="str">
        <f t="shared" si="794"/>
        <v/>
      </c>
      <c r="PQ110" s="510" t="str">
        <f t="shared" si="676"/>
        <v/>
      </c>
      <c r="PR110" s="517">
        <f t="shared" si="677"/>
        <v>0</v>
      </c>
      <c r="PS110" s="510" t="str">
        <f t="shared" si="795"/>
        <v/>
      </c>
      <c r="PT110" s="522" t="str">
        <f t="shared" si="796"/>
        <v/>
      </c>
      <c r="PU110" s="510" t="str">
        <f t="shared" si="678"/>
        <v/>
      </c>
      <c r="PV110" s="517">
        <f t="shared" si="679"/>
        <v>0</v>
      </c>
      <c r="PW110" s="510" t="str">
        <f t="shared" si="797"/>
        <v/>
      </c>
      <c r="PX110" s="522" t="str">
        <f t="shared" si="798"/>
        <v/>
      </c>
      <c r="PY110" s="510" t="str">
        <f t="shared" si="680"/>
        <v/>
      </c>
      <c r="PZ110" s="517">
        <f t="shared" si="681"/>
        <v>0</v>
      </c>
      <c r="QA110" s="510" t="str">
        <f t="shared" si="799"/>
        <v/>
      </c>
      <c r="QB110" s="522" t="str">
        <f t="shared" si="800"/>
        <v/>
      </c>
      <c r="QC110" s="510" t="str">
        <f t="shared" si="682"/>
        <v/>
      </c>
      <c r="QD110" s="517">
        <f t="shared" si="683"/>
        <v>0</v>
      </c>
      <c r="QE110" s="510" t="str">
        <f t="shared" si="801"/>
        <v/>
      </c>
      <c r="QF110" s="522" t="str">
        <f t="shared" si="802"/>
        <v/>
      </c>
      <c r="QG110" s="510" t="str">
        <f t="shared" si="684"/>
        <v/>
      </c>
      <c r="QH110" s="517">
        <f t="shared" si="685"/>
        <v>0</v>
      </c>
    </row>
    <row r="111" spans="1:450" ht="13.3" thickTop="1" thickBot="1" x14ac:dyDescent="0.35">
      <c r="K111" s="33"/>
      <c r="L111" s="33"/>
      <c r="M111" s="33"/>
      <c r="N111" s="607"/>
      <c r="O111" s="608"/>
      <c r="P111" s="608"/>
      <c r="Q111" s="33"/>
      <c r="R111" s="609"/>
      <c r="S111" s="609"/>
      <c r="T111" s="609"/>
      <c r="U111" s="609"/>
      <c r="V111" s="609"/>
      <c r="W111" s="609"/>
      <c r="X111" s="609"/>
      <c r="Y111" s="610"/>
      <c r="Z111" s="611"/>
      <c r="AA111" s="610"/>
      <c r="AB111" s="33"/>
      <c r="AC111" s="33"/>
      <c r="AD111" s="33"/>
      <c r="AE111" s="33"/>
      <c r="AV111" s="1"/>
      <c r="BT111" s="287" t="str">
        <f t="shared" si="804"/>
        <v/>
      </c>
      <c r="BU111" s="14" t="str">
        <f t="shared" si="805"/>
        <v/>
      </c>
      <c r="BV111" s="495">
        <f t="shared" si="559"/>
        <v>0</v>
      </c>
      <c r="BW111" s="495">
        <f t="shared" si="806"/>
        <v>0</v>
      </c>
      <c r="BX111" s="905">
        <f>IF(AR68="",1,AR68)</f>
        <v>1</v>
      </c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GN111" s="137">
        <f t="shared" si="567"/>
        <v>0</v>
      </c>
      <c r="GU111" s="594">
        <v>21</v>
      </c>
      <c r="HA111" s="81" t="str">
        <f t="shared" si="562"/>
        <v/>
      </c>
      <c r="HB111" s="569" t="str">
        <f t="shared" si="563"/>
        <v/>
      </c>
      <c r="HC111" s="15">
        <f t="shared" si="568"/>
        <v>0</v>
      </c>
      <c r="HD111" s="582">
        <f>IF($K67="",0,$K67)</f>
        <v>0</v>
      </c>
      <c r="HE111" s="576">
        <f t="shared" ref="HE111:HF130" si="807">HE47</f>
        <v>0</v>
      </c>
      <c r="HF111" s="566">
        <f t="shared" si="807"/>
        <v>0</v>
      </c>
      <c r="HG111" s="16">
        <f t="shared" si="565"/>
        <v>0</v>
      </c>
      <c r="HH111" s="17" t="str">
        <f t="shared" si="566"/>
        <v/>
      </c>
      <c r="HI111" s="510" t="str">
        <f t="shared" si="686"/>
        <v/>
      </c>
      <c r="HJ111" s="517">
        <f t="shared" si="803"/>
        <v>0</v>
      </c>
      <c r="HK111" s="510" t="str">
        <f t="shared" si="687"/>
        <v/>
      </c>
      <c r="HL111" s="522" t="str">
        <f t="shared" si="688"/>
        <v/>
      </c>
      <c r="HM111" s="510" t="str">
        <f t="shared" si="570"/>
        <v/>
      </c>
      <c r="HN111" s="517">
        <f t="shared" si="571"/>
        <v>0</v>
      </c>
      <c r="HO111" s="510" t="str">
        <f t="shared" si="689"/>
        <v/>
      </c>
      <c r="HP111" s="522" t="str">
        <f t="shared" si="690"/>
        <v/>
      </c>
      <c r="HQ111" s="510" t="str">
        <f t="shared" si="572"/>
        <v/>
      </c>
      <c r="HR111" s="517">
        <f t="shared" si="573"/>
        <v>0</v>
      </c>
      <c r="HS111" s="510" t="str">
        <f t="shared" si="691"/>
        <v/>
      </c>
      <c r="HT111" s="522" t="str">
        <f t="shared" si="692"/>
        <v/>
      </c>
      <c r="HU111" s="510" t="str">
        <f t="shared" si="574"/>
        <v/>
      </c>
      <c r="HV111" s="517">
        <f t="shared" si="575"/>
        <v>0</v>
      </c>
      <c r="HW111" s="510" t="str">
        <f t="shared" si="693"/>
        <v/>
      </c>
      <c r="HX111" s="522" t="str">
        <f t="shared" si="694"/>
        <v/>
      </c>
      <c r="HY111" s="510" t="str">
        <f t="shared" si="576"/>
        <v/>
      </c>
      <c r="HZ111" s="517">
        <f t="shared" si="577"/>
        <v>0</v>
      </c>
      <c r="IA111" s="510" t="str">
        <f t="shared" si="695"/>
        <v/>
      </c>
      <c r="IB111" s="522" t="str">
        <f t="shared" si="696"/>
        <v/>
      </c>
      <c r="IC111" s="510" t="str">
        <f t="shared" si="578"/>
        <v/>
      </c>
      <c r="ID111" s="517">
        <f t="shared" si="579"/>
        <v>0</v>
      </c>
      <c r="IE111" s="510" t="str">
        <f t="shared" si="697"/>
        <v/>
      </c>
      <c r="IF111" s="522" t="str">
        <f t="shared" si="698"/>
        <v/>
      </c>
      <c r="IG111" s="510" t="str">
        <f t="shared" si="580"/>
        <v/>
      </c>
      <c r="IH111" s="517">
        <f t="shared" si="581"/>
        <v>0</v>
      </c>
      <c r="II111" s="510" t="str">
        <f t="shared" si="699"/>
        <v/>
      </c>
      <c r="IJ111" s="522" t="str">
        <f t="shared" si="700"/>
        <v/>
      </c>
      <c r="IK111" s="510" t="str">
        <f t="shared" si="582"/>
        <v/>
      </c>
      <c r="IL111" s="517">
        <f t="shared" si="583"/>
        <v>0</v>
      </c>
      <c r="IM111" s="510" t="str">
        <f t="shared" si="701"/>
        <v/>
      </c>
      <c r="IN111" s="522" t="str">
        <f t="shared" si="702"/>
        <v/>
      </c>
      <c r="IO111" s="510" t="str">
        <f t="shared" si="584"/>
        <v/>
      </c>
      <c r="IP111" s="517">
        <f t="shared" si="585"/>
        <v>0</v>
      </c>
      <c r="IQ111" s="510" t="str">
        <f t="shared" si="703"/>
        <v/>
      </c>
      <c r="IR111" s="522" t="str">
        <f t="shared" si="704"/>
        <v/>
      </c>
      <c r="IS111" s="510" t="str">
        <f t="shared" si="586"/>
        <v/>
      </c>
      <c r="IT111" s="517">
        <f t="shared" si="587"/>
        <v>0</v>
      </c>
      <c r="IU111" s="510" t="str">
        <f t="shared" si="705"/>
        <v/>
      </c>
      <c r="IV111" s="522" t="str">
        <f t="shared" si="706"/>
        <v/>
      </c>
      <c r="IW111" s="510" t="str">
        <f t="shared" si="588"/>
        <v/>
      </c>
      <c r="IX111" s="517">
        <f t="shared" si="589"/>
        <v>0</v>
      </c>
      <c r="IY111" s="510" t="str">
        <f t="shared" si="707"/>
        <v/>
      </c>
      <c r="IZ111" s="522" t="str">
        <f t="shared" si="708"/>
        <v/>
      </c>
      <c r="JA111" s="510" t="str">
        <f t="shared" si="590"/>
        <v/>
      </c>
      <c r="JB111" s="517">
        <f t="shared" si="591"/>
        <v>0</v>
      </c>
      <c r="JC111" s="510" t="str">
        <f t="shared" si="709"/>
        <v/>
      </c>
      <c r="JD111" s="522" t="str">
        <f t="shared" si="710"/>
        <v/>
      </c>
      <c r="JE111" s="510" t="str">
        <f t="shared" si="592"/>
        <v/>
      </c>
      <c r="JF111" s="517">
        <f t="shared" si="593"/>
        <v>0</v>
      </c>
      <c r="JG111" s="510" t="str">
        <f t="shared" si="711"/>
        <v/>
      </c>
      <c r="JH111" s="522" t="str">
        <f t="shared" si="712"/>
        <v/>
      </c>
      <c r="JI111" s="510" t="str">
        <f t="shared" si="594"/>
        <v/>
      </c>
      <c r="JJ111" s="517">
        <f t="shared" si="595"/>
        <v>0</v>
      </c>
      <c r="JK111" s="510" t="str">
        <f t="shared" si="713"/>
        <v/>
      </c>
      <c r="JL111" s="522" t="str">
        <f t="shared" si="714"/>
        <v/>
      </c>
      <c r="JM111" s="510" t="str">
        <f t="shared" si="596"/>
        <v/>
      </c>
      <c r="JN111" s="517">
        <f t="shared" si="597"/>
        <v>0</v>
      </c>
      <c r="JO111" s="510" t="str">
        <f t="shared" si="715"/>
        <v/>
      </c>
      <c r="JP111" s="522" t="str">
        <f t="shared" si="716"/>
        <v/>
      </c>
      <c r="JQ111" s="510" t="str">
        <f t="shared" si="598"/>
        <v/>
      </c>
      <c r="JR111" s="517">
        <f t="shared" si="599"/>
        <v>0</v>
      </c>
      <c r="JS111" s="510" t="str">
        <f t="shared" si="717"/>
        <v/>
      </c>
      <c r="JT111" s="522" t="str">
        <f t="shared" si="718"/>
        <v/>
      </c>
      <c r="JU111" s="510" t="str">
        <f t="shared" si="600"/>
        <v/>
      </c>
      <c r="JV111" s="517">
        <f t="shared" si="601"/>
        <v>0</v>
      </c>
      <c r="JW111" s="510" t="str">
        <f t="shared" si="719"/>
        <v/>
      </c>
      <c r="JX111" s="522" t="str">
        <f t="shared" si="720"/>
        <v/>
      </c>
      <c r="JY111" s="510" t="str">
        <f t="shared" si="602"/>
        <v/>
      </c>
      <c r="JZ111" s="517">
        <f t="shared" si="603"/>
        <v>0</v>
      </c>
      <c r="KA111" s="510" t="str">
        <f t="shared" si="721"/>
        <v/>
      </c>
      <c r="KB111" s="522" t="str">
        <f t="shared" si="722"/>
        <v/>
      </c>
      <c r="KC111" s="510" t="str">
        <f t="shared" si="604"/>
        <v/>
      </c>
      <c r="KD111" s="517">
        <f t="shared" si="605"/>
        <v>0</v>
      </c>
      <c r="KE111" s="510" t="str">
        <f t="shared" si="723"/>
        <v/>
      </c>
      <c r="KF111" s="522" t="str">
        <f t="shared" si="724"/>
        <v/>
      </c>
      <c r="KG111" s="510" t="str">
        <f t="shared" si="606"/>
        <v/>
      </c>
      <c r="KH111" s="517">
        <f t="shared" si="607"/>
        <v>0</v>
      </c>
      <c r="KI111" s="510" t="str">
        <f t="shared" si="725"/>
        <v/>
      </c>
      <c r="KJ111" s="522" t="str">
        <f t="shared" si="726"/>
        <v/>
      </c>
      <c r="KK111" s="510" t="str">
        <f t="shared" si="608"/>
        <v/>
      </c>
      <c r="KL111" s="517">
        <f t="shared" si="609"/>
        <v>0</v>
      </c>
      <c r="KM111" s="510" t="str">
        <f t="shared" si="727"/>
        <v/>
      </c>
      <c r="KN111" s="522" t="str">
        <f t="shared" si="728"/>
        <v/>
      </c>
      <c r="KO111" s="510" t="str">
        <f t="shared" si="610"/>
        <v/>
      </c>
      <c r="KP111" s="517">
        <f t="shared" si="611"/>
        <v>0</v>
      </c>
      <c r="KQ111" s="510" t="str">
        <f t="shared" si="729"/>
        <v/>
      </c>
      <c r="KR111" s="522" t="str">
        <f t="shared" si="730"/>
        <v/>
      </c>
      <c r="KS111" s="510" t="str">
        <f t="shared" si="612"/>
        <v/>
      </c>
      <c r="KT111" s="517">
        <f t="shared" si="613"/>
        <v>0</v>
      </c>
      <c r="KU111" s="510" t="str">
        <f t="shared" si="731"/>
        <v/>
      </c>
      <c r="KV111" s="522" t="str">
        <f t="shared" si="732"/>
        <v/>
      </c>
      <c r="KW111" s="510" t="str">
        <f t="shared" si="614"/>
        <v/>
      </c>
      <c r="KX111" s="517">
        <f t="shared" si="615"/>
        <v>0</v>
      </c>
      <c r="KY111" s="510" t="str">
        <f t="shared" si="733"/>
        <v/>
      </c>
      <c r="KZ111" s="522" t="str">
        <f t="shared" si="734"/>
        <v/>
      </c>
      <c r="LA111" s="510" t="str">
        <f t="shared" si="616"/>
        <v/>
      </c>
      <c r="LB111" s="517">
        <f t="shared" si="617"/>
        <v>0</v>
      </c>
      <c r="LC111" s="510" t="str">
        <f t="shared" si="735"/>
        <v/>
      </c>
      <c r="LD111" s="522" t="str">
        <f t="shared" si="736"/>
        <v/>
      </c>
      <c r="LE111" s="510" t="str">
        <f t="shared" si="618"/>
        <v/>
      </c>
      <c r="LF111" s="517">
        <f t="shared" si="619"/>
        <v>0</v>
      </c>
      <c r="LG111" s="510" t="str">
        <f t="shared" si="737"/>
        <v/>
      </c>
      <c r="LH111" s="522" t="str">
        <f t="shared" si="738"/>
        <v/>
      </c>
      <c r="LI111" s="510" t="str">
        <f t="shared" si="620"/>
        <v/>
      </c>
      <c r="LJ111" s="517">
        <f t="shared" si="621"/>
        <v>0</v>
      </c>
      <c r="LK111" s="510" t="str">
        <f t="shared" si="739"/>
        <v/>
      </c>
      <c r="LL111" s="522" t="str">
        <f t="shared" si="740"/>
        <v/>
      </c>
      <c r="LM111" s="510" t="str">
        <f t="shared" si="622"/>
        <v/>
      </c>
      <c r="LN111" s="517">
        <f t="shared" si="623"/>
        <v>0</v>
      </c>
      <c r="LO111" s="510" t="str">
        <f t="shared" si="741"/>
        <v/>
      </c>
      <c r="LP111" s="522" t="str">
        <f t="shared" si="742"/>
        <v/>
      </c>
      <c r="LQ111" s="510" t="str">
        <f t="shared" si="624"/>
        <v/>
      </c>
      <c r="LR111" s="517">
        <f t="shared" si="625"/>
        <v>0</v>
      </c>
      <c r="LS111" s="510" t="str">
        <f t="shared" si="743"/>
        <v/>
      </c>
      <c r="LT111" s="522" t="str">
        <f t="shared" si="744"/>
        <v/>
      </c>
      <c r="LU111" s="510" t="str">
        <f t="shared" si="626"/>
        <v/>
      </c>
      <c r="LV111" s="517">
        <f t="shared" si="627"/>
        <v>0</v>
      </c>
      <c r="LW111" s="510" t="str">
        <f t="shared" si="745"/>
        <v/>
      </c>
      <c r="LX111" s="522" t="str">
        <f t="shared" si="746"/>
        <v/>
      </c>
      <c r="LY111" s="510" t="str">
        <f t="shared" si="628"/>
        <v/>
      </c>
      <c r="LZ111" s="517">
        <f t="shared" si="629"/>
        <v>0</v>
      </c>
      <c r="MA111" s="510" t="str">
        <f t="shared" si="747"/>
        <v/>
      </c>
      <c r="MB111" s="522" t="str">
        <f t="shared" si="748"/>
        <v/>
      </c>
      <c r="MC111" s="510" t="str">
        <f t="shared" si="630"/>
        <v/>
      </c>
      <c r="MD111" s="517">
        <f t="shared" si="631"/>
        <v>0</v>
      </c>
      <c r="ME111" s="510" t="str">
        <f t="shared" si="749"/>
        <v/>
      </c>
      <c r="MF111" s="522" t="str">
        <f t="shared" si="750"/>
        <v/>
      </c>
      <c r="MG111" s="510" t="str">
        <f t="shared" si="632"/>
        <v/>
      </c>
      <c r="MH111" s="517">
        <f t="shared" si="633"/>
        <v>0</v>
      </c>
      <c r="MI111" s="510" t="str">
        <f t="shared" si="751"/>
        <v/>
      </c>
      <c r="MJ111" s="522" t="str">
        <f t="shared" si="752"/>
        <v/>
      </c>
      <c r="MK111" s="510" t="str">
        <f t="shared" si="634"/>
        <v/>
      </c>
      <c r="ML111" s="517">
        <f t="shared" si="635"/>
        <v>0</v>
      </c>
      <c r="MM111" s="510" t="str">
        <f t="shared" si="753"/>
        <v/>
      </c>
      <c r="MN111" s="522" t="str">
        <f t="shared" si="754"/>
        <v/>
      </c>
      <c r="MO111" s="510" t="str">
        <f t="shared" si="636"/>
        <v/>
      </c>
      <c r="MP111" s="517">
        <f t="shared" si="637"/>
        <v>0</v>
      </c>
      <c r="MQ111" s="510" t="str">
        <f t="shared" si="755"/>
        <v/>
      </c>
      <c r="MR111" s="522" t="str">
        <f t="shared" si="756"/>
        <v/>
      </c>
      <c r="MS111" s="510" t="str">
        <f t="shared" si="638"/>
        <v/>
      </c>
      <c r="MT111" s="517">
        <f t="shared" si="639"/>
        <v>0</v>
      </c>
      <c r="MU111" s="510" t="str">
        <f t="shared" si="757"/>
        <v/>
      </c>
      <c r="MV111" s="522" t="str">
        <f t="shared" si="758"/>
        <v/>
      </c>
      <c r="MW111" s="510" t="str">
        <f t="shared" si="640"/>
        <v/>
      </c>
      <c r="MX111" s="517">
        <f t="shared" si="641"/>
        <v>0</v>
      </c>
      <c r="MY111" s="510" t="str">
        <f t="shared" si="759"/>
        <v/>
      </c>
      <c r="MZ111" s="522" t="str">
        <f t="shared" si="760"/>
        <v/>
      </c>
      <c r="NA111" s="510" t="str">
        <f t="shared" si="642"/>
        <v/>
      </c>
      <c r="NB111" s="517">
        <f t="shared" si="643"/>
        <v>0</v>
      </c>
      <c r="NC111" s="510" t="str">
        <f t="shared" si="761"/>
        <v/>
      </c>
      <c r="ND111" s="522" t="str">
        <f t="shared" si="762"/>
        <v/>
      </c>
      <c r="NE111" s="510" t="str">
        <f t="shared" si="644"/>
        <v/>
      </c>
      <c r="NF111" s="517">
        <f t="shared" si="645"/>
        <v>0</v>
      </c>
      <c r="NG111" s="510" t="str">
        <f t="shared" si="763"/>
        <v/>
      </c>
      <c r="NH111" s="522" t="str">
        <f t="shared" si="764"/>
        <v/>
      </c>
      <c r="NI111" s="510" t="str">
        <f t="shared" si="646"/>
        <v/>
      </c>
      <c r="NJ111" s="517">
        <f t="shared" si="647"/>
        <v>0</v>
      </c>
      <c r="NK111" s="510" t="str">
        <f t="shared" si="765"/>
        <v/>
      </c>
      <c r="NL111" s="522" t="str">
        <f t="shared" si="766"/>
        <v/>
      </c>
      <c r="NM111" s="510" t="str">
        <f t="shared" si="648"/>
        <v/>
      </c>
      <c r="NN111" s="517">
        <f t="shared" si="649"/>
        <v>0</v>
      </c>
      <c r="NO111" s="510" t="str">
        <f t="shared" si="767"/>
        <v/>
      </c>
      <c r="NP111" s="522" t="str">
        <f t="shared" si="768"/>
        <v/>
      </c>
      <c r="NQ111" s="510" t="str">
        <f t="shared" si="650"/>
        <v/>
      </c>
      <c r="NR111" s="517">
        <f t="shared" si="651"/>
        <v>0</v>
      </c>
      <c r="NS111" s="510" t="str">
        <f t="shared" si="769"/>
        <v/>
      </c>
      <c r="NT111" s="522" t="str">
        <f t="shared" si="770"/>
        <v/>
      </c>
      <c r="NU111" s="510" t="str">
        <f t="shared" si="652"/>
        <v/>
      </c>
      <c r="NV111" s="517">
        <f t="shared" si="653"/>
        <v>0</v>
      </c>
      <c r="NW111" s="510" t="str">
        <f t="shared" si="771"/>
        <v/>
      </c>
      <c r="NX111" s="522" t="str">
        <f t="shared" si="772"/>
        <v/>
      </c>
      <c r="NY111" s="510" t="str">
        <f t="shared" si="654"/>
        <v/>
      </c>
      <c r="NZ111" s="517">
        <f t="shared" si="655"/>
        <v>0</v>
      </c>
      <c r="OA111" s="510" t="str">
        <f t="shared" si="773"/>
        <v/>
      </c>
      <c r="OB111" s="522" t="str">
        <f t="shared" si="774"/>
        <v/>
      </c>
      <c r="OC111" s="510" t="str">
        <f t="shared" si="656"/>
        <v/>
      </c>
      <c r="OD111" s="517">
        <f t="shared" si="657"/>
        <v>0</v>
      </c>
      <c r="OE111" s="510" t="str">
        <f t="shared" si="775"/>
        <v/>
      </c>
      <c r="OF111" s="522" t="str">
        <f t="shared" si="776"/>
        <v/>
      </c>
      <c r="OG111" s="510" t="str">
        <f t="shared" si="658"/>
        <v/>
      </c>
      <c r="OH111" s="517">
        <f t="shared" si="659"/>
        <v>0</v>
      </c>
      <c r="OI111" s="510" t="str">
        <f t="shared" si="777"/>
        <v/>
      </c>
      <c r="OJ111" s="522" t="str">
        <f t="shared" si="778"/>
        <v/>
      </c>
      <c r="OK111" s="510" t="str">
        <f t="shared" si="660"/>
        <v/>
      </c>
      <c r="OL111" s="517">
        <f t="shared" si="661"/>
        <v>0</v>
      </c>
      <c r="OM111" s="510" t="str">
        <f t="shared" si="779"/>
        <v/>
      </c>
      <c r="ON111" s="522" t="str">
        <f t="shared" si="780"/>
        <v/>
      </c>
      <c r="OO111" s="510" t="str">
        <f t="shared" si="662"/>
        <v/>
      </c>
      <c r="OP111" s="517">
        <f t="shared" si="663"/>
        <v>0</v>
      </c>
      <c r="OQ111" s="510" t="str">
        <f t="shared" si="781"/>
        <v/>
      </c>
      <c r="OR111" s="522" t="str">
        <f t="shared" si="782"/>
        <v/>
      </c>
      <c r="OS111" s="510" t="str">
        <f t="shared" si="664"/>
        <v/>
      </c>
      <c r="OT111" s="517">
        <f t="shared" si="665"/>
        <v>0</v>
      </c>
      <c r="OU111" s="510" t="str">
        <f t="shared" si="783"/>
        <v/>
      </c>
      <c r="OV111" s="522" t="str">
        <f t="shared" si="784"/>
        <v/>
      </c>
      <c r="OW111" s="510" t="str">
        <f t="shared" si="666"/>
        <v/>
      </c>
      <c r="OX111" s="517">
        <f t="shared" si="667"/>
        <v>0</v>
      </c>
      <c r="OY111" s="510" t="str">
        <f t="shared" si="785"/>
        <v/>
      </c>
      <c r="OZ111" s="522" t="str">
        <f t="shared" si="786"/>
        <v/>
      </c>
      <c r="PA111" s="510" t="str">
        <f t="shared" si="668"/>
        <v/>
      </c>
      <c r="PB111" s="517">
        <f t="shared" si="669"/>
        <v>0</v>
      </c>
      <c r="PC111" s="510" t="str">
        <f t="shared" si="787"/>
        <v/>
      </c>
      <c r="PD111" s="522" t="str">
        <f t="shared" si="788"/>
        <v/>
      </c>
      <c r="PE111" s="510" t="str">
        <f t="shared" si="670"/>
        <v/>
      </c>
      <c r="PF111" s="517">
        <f t="shared" si="671"/>
        <v>0</v>
      </c>
      <c r="PG111" s="510" t="str">
        <f t="shared" si="789"/>
        <v/>
      </c>
      <c r="PH111" s="522" t="str">
        <f t="shared" si="790"/>
        <v/>
      </c>
      <c r="PI111" s="510" t="str">
        <f t="shared" si="672"/>
        <v/>
      </c>
      <c r="PJ111" s="517">
        <f t="shared" si="673"/>
        <v>0</v>
      </c>
      <c r="PK111" s="510" t="str">
        <f t="shared" si="791"/>
        <v/>
      </c>
      <c r="PL111" s="522" t="str">
        <f t="shared" si="792"/>
        <v/>
      </c>
      <c r="PM111" s="510" t="str">
        <f t="shared" si="674"/>
        <v/>
      </c>
      <c r="PN111" s="517">
        <f t="shared" si="675"/>
        <v>0</v>
      </c>
      <c r="PO111" s="510" t="str">
        <f t="shared" si="793"/>
        <v/>
      </c>
      <c r="PP111" s="522" t="str">
        <f t="shared" si="794"/>
        <v/>
      </c>
      <c r="PQ111" s="510" t="str">
        <f t="shared" si="676"/>
        <v/>
      </c>
      <c r="PR111" s="517">
        <f t="shared" si="677"/>
        <v>0</v>
      </c>
      <c r="PS111" s="510" t="str">
        <f t="shared" si="795"/>
        <v/>
      </c>
      <c r="PT111" s="522" t="str">
        <f t="shared" si="796"/>
        <v/>
      </c>
      <c r="PU111" s="510" t="str">
        <f t="shared" si="678"/>
        <v/>
      </c>
      <c r="PV111" s="517">
        <f t="shared" si="679"/>
        <v>0</v>
      </c>
      <c r="PW111" s="510" t="str">
        <f t="shared" si="797"/>
        <v/>
      </c>
      <c r="PX111" s="522" t="str">
        <f t="shared" si="798"/>
        <v/>
      </c>
      <c r="PY111" s="510" t="str">
        <f t="shared" si="680"/>
        <v/>
      </c>
      <c r="PZ111" s="517">
        <f t="shared" si="681"/>
        <v>0</v>
      </c>
      <c r="QA111" s="510" t="str">
        <f t="shared" si="799"/>
        <v/>
      </c>
      <c r="QB111" s="522" t="str">
        <f t="shared" si="800"/>
        <v/>
      </c>
      <c r="QC111" s="510" t="str">
        <f t="shared" si="682"/>
        <v/>
      </c>
      <c r="QD111" s="517">
        <f t="shared" si="683"/>
        <v>0</v>
      </c>
      <c r="QE111" s="510" t="str">
        <f t="shared" si="801"/>
        <v/>
      </c>
      <c r="QF111" s="522" t="str">
        <f t="shared" si="802"/>
        <v/>
      </c>
      <c r="QG111" s="510" t="str">
        <f t="shared" si="684"/>
        <v/>
      </c>
      <c r="QH111" s="517">
        <f t="shared" si="685"/>
        <v>0</v>
      </c>
    </row>
    <row r="112" spans="1:450" ht="13.3" thickTop="1" thickBot="1" x14ac:dyDescent="0.35"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V112" s="1"/>
      <c r="BT112" s="287" t="str">
        <f t="shared" si="804"/>
        <v/>
      </c>
      <c r="BU112" s="14" t="str">
        <f t="shared" si="805"/>
        <v/>
      </c>
      <c r="BV112" s="495">
        <f t="shared" si="559"/>
        <v>0</v>
      </c>
      <c r="BW112" s="495">
        <f t="shared" si="806"/>
        <v>0</v>
      </c>
      <c r="BX112" s="905">
        <f t="shared" ref="BX112:BX149" si="808">IF(AR69="",1,AR69)</f>
        <v>1</v>
      </c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GN112" s="137">
        <f t="shared" si="567"/>
        <v>0</v>
      </c>
      <c r="GU112" s="594">
        <v>22</v>
      </c>
      <c r="HA112" s="81" t="str">
        <f t="shared" si="562"/>
        <v/>
      </c>
      <c r="HB112" s="569" t="str">
        <f t="shared" si="563"/>
        <v/>
      </c>
      <c r="HC112" s="15">
        <f t="shared" si="568"/>
        <v>0</v>
      </c>
      <c r="HD112" s="582">
        <f t="shared" ref="HD112:HD150" si="809">IF($K68="",0,$K68)</f>
        <v>0</v>
      </c>
      <c r="HE112" s="576">
        <f t="shared" si="807"/>
        <v>0</v>
      </c>
      <c r="HF112" s="566">
        <f t="shared" si="807"/>
        <v>0</v>
      </c>
      <c r="HG112" s="16">
        <f t="shared" si="565"/>
        <v>0</v>
      </c>
      <c r="HH112" s="17" t="str">
        <f t="shared" si="566"/>
        <v/>
      </c>
      <c r="HI112" s="510" t="str">
        <f t="shared" si="686"/>
        <v/>
      </c>
      <c r="HJ112" s="517">
        <f t="shared" si="803"/>
        <v>0</v>
      </c>
      <c r="HK112" s="510" t="str">
        <f t="shared" si="687"/>
        <v/>
      </c>
      <c r="HL112" s="522" t="str">
        <f t="shared" si="688"/>
        <v/>
      </c>
      <c r="HM112" s="510" t="str">
        <f t="shared" si="570"/>
        <v/>
      </c>
      <c r="HN112" s="517">
        <f t="shared" si="571"/>
        <v>0</v>
      </c>
      <c r="HO112" s="510" t="str">
        <f t="shared" si="689"/>
        <v/>
      </c>
      <c r="HP112" s="522" t="str">
        <f t="shared" si="690"/>
        <v/>
      </c>
      <c r="HQ112" s="510" t="str">
        <f t="shared" si="572"/>
        <v/>
      </c>
      <c r="HR112" s="517">
        <f t="shared" si="573"/>
        <v>0</v>
      </c>
      <c r="HS112" s="510" t="str">
        <f t="shared" si="691"/>
        <v/>
      </c>
      <c r="HT112" s="522" t="str">
        <f t="shared" si="692"/>
        <v/>
      </c>
      <c r="HU112" s="510" t="str">
        <f t="shared" si="574"/>
        <v/>
      </c>
      <c r="HV112" s="517">
        <f t="shared" si="575"/>
        <v>0</v>
      </c>
      <c r="HW112" s="510" t="str">
        <f t="shared" si="693"/>
        <v/>
      </c>
      <c r="HX112" s="522" t="str">
        <f t="shared" si="694"/>
        <v/>
      </c>
      <c r="HY112" s="510" t="str">
        <f t="shared" si="576"/>
        <v/>
      </c>
      <c r="HZ112" s="517">
        <f t="shared" si="577"/>
        <v>0</v>
      </c>
      <c r="IA112" s="510" t="str">
        <f t="shared" si="695"/>
        <v/>
      </c>
      <c r="IB112" s="522" t="str">
        <f t="shared" si="696"/>
        <v/>
      </c>
      <c r="IC112" s="510" t="str">
        <f t="shared" si="578"/>
        <v/>
      </c>
      <c r="ID112" s="517">
        <f t="shared" si="579"/>
        <v>0</v>
      </c>
      <c r="IE112" s="510" t="str">
        <f t="shared" si="697"/>
        <v/>
      </c>
      <c r="IF112" s="522" t="str">
        <f t="shared" si="698"/>
        <v/>
      </c>
      <c r="IG112" s="510" t="str">
        <f t="shared" si="580"/>
        <v/>
      </c>
      <c r="IH112" s="517">
        <f t="shared" si="581"/>
        <v>0</v>
      </c>
      <c r="II112" s="510" t="str">
        <f t="shared" si="699"/>
        <v/>
      </c>
      <c r="IJ112" s="522" t="str">
        <f t="shared" si="700"/>
        <v/>
      </c>
      <c r="IK112" s="510" t="str">
        <f t="shared" si="582"/>
        <v/>
      </c>
      <c r="IL112" s="517">
        <f t="shared" si="583"/>
        <v>0</v>
      </c>
      <c r="IM112" s="510" t="str">
        <f t="shared" si="701"/>
        <v/>
      </c>
      <c r="IN112" s="522" t="str">
        <f t="shared" si="702"/>
        <v/>
      </c>
      <c r="IO112" s="510" t="str">
        <f t="shared" si="584"/>
        <v/>
      </c>
      <c r="IP112" s="517">
        <f t="shared" si="585"/>
        <v>0</v>
      </c>
      <c r="IQ112" s="510" t="str">
        <f t="shared" si="703"/>
        <v/>
      </c>
      <c r="IR112" s="522" t="str">
        <f t="shared" si="704"/>
        <v/>
      </c>
      <c r="IS112" s="510" t="str">
        <f t="shared" si="586"/>
        <v/>
      </c>
      <c r="IT112" s="517">
        <f t="shared" si="587"/>
        <v>0</v>
      </c>
      <c r="IU112" s="510" t="str">
        <f t="shared" si="705"/>
        <v/>
      </c>
      <c r="IV112" s="522" t="str">
        <f t="shared" si="706"/>
        <v/>
      </c>
      <c r="IW112" s="510" t="str">
        <f t="shared" si="588"/>
        <v/>
      </c>
      <c r="IX112" s="517">
        <f t="shared" si="589"/>
        <v>0</v>
      </c>
      <c r="IY112" s="510" t="str">
        <f t="shared" si="707"/>
        <v/>
      </c>
      <c r="IZ112" s="522" t="str">
        <f t="shared" si="708"/>
        <v/>
      </c>
      <c r="JA112" s="510" t="str">
        <f t="shared" si="590"/>
        <v/>
      </c>
      <c r="JB112" s="517">
        <f t="shared" si="591"/>
        <v>0</v>
      </c>
      <c r="JC112" s="510" t="str">
        <f t="shared" si="709"/>
        <v/>
      </c>
      <c r="JD112" s="522" t="str">
        <f t="shared" si="710"/>
        <v/>
      </c>
      <c r="JE112" s="510" t="str">
        <f t="shared" si="592"/>
        <v/>
      </c>
      <c r="JF112" s="517">
        <f t="shared" si="593"/>
        <v>0</v>
      </c>
      <c r="JG112" s="510" t="str">
        <f t="shared" si="711"/>
        <v/>
      </c>
      <c r="JH112" s="522" t="str">
        <f t="shared" si="712"/>
        <v/>
      </c>
      <c r="JI112" s="510" t="str">
        <f t="shared" si="594"/>
        <v/>
      </c>
      <c r="JJ112" s="517">
        <f t="shared" si="595"/>
        <v>0</v>
      </c>
      <c r="JK112" s="510" t="str">
        <f t="shared" si="713"/>
        <v/>
      </c>
      <c r="JL112" s="522" t="str">
        <f t="shared" si="714"/>
        <v/>
      </c>
      <c r="JM112" s="510" t="str">
        <f t="shared" si="596"/>
        <v/>
      </c>
      <c r="JN112" s="517">
        <f t="shared" si="597"/>
        <v>0</v>
      </c>
      <c r="JO112" s="510" t="str">
        <f t="shared" si="715"/>
        <v/>
      </c>
      <c r="JP112" s="522" t="str">
        <f t="shared" si="716"/>
        <v/>
      </c>
      <c r="JQ112" s="510" t="str">
        <f t="shared" si="598"/>
        <v/>
      </c>
      <c r="JR112" s="517">
        <f t="shared" si="599"/>
        <v>0</v>
      </c>
      <c r="JS112" s="510" t="str">
        <f t="shared" si="717"/>
        <v/>
      </c>
      <c r="JT112" s="522" t="str">
        <f t="shared" si="718"/>
        <v/>
      </c>
      <c r="JU112" s="510" t="str">
        <f t="shared" si="600"/>
        <v/>
      </c>
      <c r="JV112" s="517">
        <f t="shared" si="601"/>
        <v>0</v>
      </c>
      <c r="JW112" s="510" t="str">
        <f t="shared" si="719"/>
        <v/>
      </c>
      <c r="JX112" s="522" t="str">
        <f t="shared" si="720"/>
        <v/>
      </c>
      <c r="JY112" s="510" t="str">
        <f t="shared" si="602"/>
        <v/>
      </c>
      <c r="JZ112" s="517">
        <f t="shared" si="603"/>
        <v>0</v>
      </c>
      <c r="KA112" s="510" t="str">
        <f t="shared" si="721"/>
        <v/>
      </c>
      <c r="KB112" s="522" t="str">
        <f t="shared" si="722"/>
        <v/>
      </c>
      <c r="KC112" s="510" t="str">
        <f t="shared" si="604"/>
        <v/>
      </c>
      <c r="KD112" s="517">
        <f t="shared" si="605"/>
        <v>0</v>
      </c>
      <c r="KE112" s="510" t="str">
        <f t="shared" si="723"/>
        <v/>
      </c>
      <c r="KF112" s="522" t="str">
        <f t="shared" si="724"/>
        <v/>
      </c>
      <c r="KG112" s="510" t="str">
        <f t="shared" si="606"/>
        <v/>
      </c>
      <c r="KH112" s="517">
        <f t="shared" si="607"/>
        <v>0</v>
      </c>
      <c r="KI112" s="510" t="str">
        <f t="shared" si="725"/>
        <v/>
      </c>
      <c r="KJ112" s="522" t="str">
        <f t="shared" si="726"/>
        <v/>
      </c>
      <c r="KK112" s="510" t="str">
        <f t="shared" si="608"/>
        <v/>
      </c>
      <c r="KL112" s="517">
        <f t="shared" si="609"/>
        <v>0</v>
      </c>
      <c r="KM112" s="510" t="str">
        <f t="shared" si="727"/>
        <v/>
      </c>
      <c r="KN112" s="522" t="str">
        <f t="shared" si="728"/>
        <v/>
      </c>
      <c r="KO112" s="510" t="str">
        <f t="shared" si="610"/>
        <v/>
      </c>
      <c r="KP112" s="517">
        <f t="shared" si="611"/>
        <v>0</v>
      </c>
      <c r="KQ112" s="510" t="str">
        <f t="shared" si="729"/>
        <v/>
      </c>
      <c r="KR112" s="522" t="str">
        <f t="shared" si="730"/>
        <v/>
      </c>
      <c r="KS112" s="510" t="str">
        <f t="shared" si="612"/>
        <v/>
      </c>
      <c r="KT112" s="517">
        <f t="shared" si="613"/>
        <v>0</v>
      </c>
      <c r="KU112" s="510" t="str">
        <f t="shared" si="731"/>
        <v/>
      </c>
      <c r="KV112" s="522" t="str">
        <f t="shared" si="732"/>
        <v/>
      </c>
      <c r="KW112" s="510" t="str">
        <f t="shared" si="614"/>
        <v/>
      </c>
      <c r="KX112" s="517">
        <f t="shared" si="615"/>
        <v>0</v>
      </c>
      <c r="KY112" s="510" t="str">
        <f t="shared" si="733"/>
        <v/>
      </c>
      <c r="KZ112" s="522" t="str">
        <f t="shared" si="734"/>
        <v/>
      </c>
      <c r="LA112" s="510" t="str">
        <f t="shared" si="616"/>
        <v/>
      </c>
      <c r="LB112" s="517">
        <f t="shared" si="617"/>
        <v>0</v>
      </c>
      <c r="LC112" s="510" t="str">
        <f t="shared" si="735"/>
        <v/>
      </c>
      <c r="LD112" s="522" t="str">
        <f t="shared" si="736"/>
        <v/>
      </c>
      <c r="LE112" s="510" t="str">
        <f t="shared" si="618"/>
        <v/>
      </c>
      <c r="LF112" s="517">
        <f t="shared" si="619"/>
        <v>0</v>
      </c>
      <c r="LG112" s="510" t="str">
        <f t="shared" si="737"/>
        <v/>
      </c>
      <c r="LH112" s="522" t="str">
        <f t="shared" si="738"/>
        <v/>
      </c>
      <c r="LI112" s="510" t="str">
        <f t="shared" si="620"/>
        <v/>
      </c>
      <c r="LJ112" s="517">
        <f t="shared" si="621"/>
        <v>0</v>
      </c>
      <c r="LK112" s="510" t="str">
        <f t="shared" si="739"/>
        <v/>
      </c>
      <c r="LL112" s="522" t="str">
        <f t="shared" si="740"/>
        <v/>
      </c>
      <c r="LM112" s="510" t="str">
        <f t="shared" si="622"/>
        <v/>
      </c>
      <c r="LN112" s="517">
        <f t="shared" si="623"/>
        <v>0</v>
      </c>
      <c r="LO112" s="510" t="str">
        <f t="shared" si="741"/>
        <v/>
      </c>
      <c r="LP112" s="522" t="str">
        <f t="shared" si="742"/>
        <v/>
      </c>
      <c r="LQ112" s="510" t="str">
        <f t="shared" si="624"/>
        <v/>
      </c>
      <c r="LR112" s="517">
        <f t="shared" si="625"/>
        <v>0</v>
      </c>
      <c r="LS112" s="510" t="str">
        <f t="shared" si="743"/>
        <v/>
      </c>
      <c r="LT112" s="522" t="str">
        <f t="shared" si="744"/>
        <v/>
      </c>
      <c r="LU112" s="510" t="str">
        <f t="shared" si="626"/>
        <v/>
      </c>
      <c r="LV112" s="517">
        <f t="shared" si="627"/>
        <v>0</v>
      </c>
      <c r="LW112" s="510" t="str">
        <f t="shared" si="745"/>
        <v/>
      </c>
      <c r="LX112" s="522" t="str">
        <f t="shared" si="746"/>
        <v/>
      </c>
      <c r="LY112" s="510" t="str">
        <f t="shared" si="628"/>
        <v/>
      </c>
      <c r="LZ112" s="517">
        <f t="shared" si="629"/>
        <v>0</v>
      </c>
      <c r="MA112" s="510" t="str">
        <f t="shared" si="747"/>
        <v/>
      </c>
      <c r="MB112" s="522" t="str">
        <f t="shared" si="748"/>
        <v/>
      </c>
      <c r="MC112" s="510" t="str">
        <f t="shared" si="630"/>
        <v/>
      </c>
      <c r="MD112" s="517">
        <f t="shared" si="631"/>
        <v>0</v>
      </c>
      <c r="ME112" s="510" t="str">
        <f t="shared" si="749"/>
        <v/>
      </c>
      <c r="MF112" s="522" t="str">
        <f t="shared" si="750"/>
        <v/>
      </c>
      <c r="MG112" s="510" t="str">
        <f t="shared" si="632"/>
        <v/>
      </c>
      <c r="MH112" s="517">
        <f t="shared" si="633"/>
        <v>0</v>
      </c>
      <c r="MI112" s="510" t="str">
        <f t="shared" si="751"/>
        <v/>
      </c>
      <c r="MJ112" s="522" t="str">
        <f t="shared" si="752"/>
        <v/>
      </c>
      <c r="MK112" s="510" t="str">
        <f t="shared" si="634"/>
        <v/>
      </c>
      <c r="ML112" s="517">
        <f t="shared" si="635"/>
        <v>0</v>
      </c>
      <c r="MM112" s="510" t="str">
        <f t="shared" si="753"/>
        <v/>
      </c>
      <c r="MN112" s="522" t="str">
        <f t="shared" si="754"/>
        <v/>
      </c>
      <c r="MO112" s="510" t="str">
        <f t="shared" si="636"/>
        <v/>
      </c>
      <c r="MP112" s="517">
        <f t="shared" si="637"/>
        <v>0</v>
      </c>
      <c r="MQ112" s="510" t="str">
        <f t="shared" si="755"/>
        <v/>
      </c>
      <c r="MR112" s="522" t="str">
        <f t="shared" si="756"/>
        <v/>
      </c>
      <c r="MS112" s="510" t="str">
        <f t="shared" si="638"/>
        <v/>
      </c>
      <c r="MT112" s="517">
        <f t="shared" si="639"/>
        <v>0</v>
      </c>
      <c r="MU112" s="510" t="str">
        <f t="shared" si="757"/>
        <v/>
      </c>
      <c r="MV112" s="522" t="str">
        <f t="shared" si="758"/>
        <v/>
      </c>
      <c r="MW112" s="510" t="str">
        <f t="shared" si="640"/>
        <v/>
      </c>
      <c r="MX112" s="517">
        <f t="shared" si="641"/>
        <v>0</v>
      </c>
      <c r="MY112" s="510" t="str">
        <f t="shared" si="759"/>
        <v/>
      </c>
      <c r="MZ112" s="522" t="str">
        <f t="shared" si="760"/>
        <v/>
      </c>
      <c r="NA112" s="510" t="str">
        <f t="shared" si="642"/>
        <v/>
      </c>
      <c r="NB112" s="517">
        <f t="shared" si="643"/>
        <v>0</v>
      </c>
      <c r="NC112" s="510" t="str">
        <f t="shared" si="761"/>
        <v/>
      </c>
      <c r="ND112" s="522" t="str">
        <f t="shared" si="762"/>
        <v/>
      </c>
      <c r="NE112" s="510" t="str">
        <f t="shared" si="644"/>
        <v/>
      </c>
      <c r="NF112" s="517">
        <f t="shared" si="645"/>
        <v>0</v>
      </c>
      <c r="NG112" s="510" t="str">
        <f t="shared" si="763"/>
        <v/>
      </c>
      <c r="NH112" s="522" t="str">
        <f t="shared" si="764"/>
        <v/>
      </c>
      <c r="NI112" s="510" t="str">
        <f t="shared" si="646"/>
        <v/>
      </c>
      <c r="NJ112" s="517">
        <f t="shared" si="647"/>
        <v>0</v>
      </c>
      <c r="NK112" s="510" t="str">
        <f t="shared" si="765"/>
        <v/>
      </c>
      <c r="NL112" s="522" t="str">
        <f t="shared" si="766"/>
        <v/>
      </c>
      <c r="NM112" s="510" t="str">
        <f t="shared" si="648"/>
        <v/>
      </c>
      <c r="NN112" s="517">
        <f t="shared" si="649"/>
        <v>0</v>
      </c>
      <c r="NO112" s="510" t="str">
        <f t="shared" si="767"/>
        <v/>
      </c>
      <c r="NP112" s="522" t="str">
        <f t="shared" si="768"/>
        <v/>
      </c>
      <c r="NQ112" s="510" t="str">
        <f t="shared" si="650"/>
        <v/>
      </c>
      <c r="NR112" s="517">
        <f t="shared" si="651"/>
        <v>0</v>
      </c>
      <c r="NS112" s="510" t="str">
        <f t="shared" si="769"/>
        <v/>
      </c>
      <c r="NT112" s="522" t="str">
        <f t="shared" si="770"/>
        <v/>
      </c>
      <c r="NU112" s="510" t="str">
        <f t="shared" si="652"/>
        <v/>
      </c>
      <c r="NV112" s="517">
        <f t="shared" si="653"/>
        <v>0</v>
      </c>
      <c r="NW112" s="510" t="str">
        <f t="shared" si="771"/>
        <v/>
      </c>
      <c r="NX112" s="522" t="str">
        <f t="shared" si="772"/>
        <v/>
      </c>
      <c r="NY112" s="510" t="str">
        <f t="shared" si="654"/>
        <v/>
      </c>
      <c r="NZ112" s="517">
        <f t="shared" si="655"/>
        <v>0</v>
      </c>
      <c r="OA112" s="510" t="str">
        <f t="shared" si="773"/>
        <v/>
      </c>
      <c r="OB112" s="522" t="str">
        <f t="shared" si="774"/>
        <v/>
      </c>
      <c r="OC112" s="510" t="str">
        <f t="shared" si="656"/>
        <v/>
      </c>
      <c r="OD112" s="517">
        <f t="shared" si="657"/>
        <v>0</v>
      </c>
      <c r="OE112" s="510" t="str">
        <f t="shared" si="775"/>
        <v/>
      </c>
      <c r="OF112" s="522" t="str">
        <f t="shared" si="776"/>
        <v/>
      </c>
      <c r="OG112" s="510" t="str">
        <f t="shared" si="658"/>
        <v/>
      </c>
      <c r="OH112" s="517">
        <f t="shared" si="659"/>
        <v>0</v>
      </c>
      <c r="OI112" s="510" t="str">
        <f t="shared" si="777"/>
        <v/>
      </c>
      <c r="OJ112" s="522" t="str">
        <f t="shared" si="778"/>
        <v/>
      </c>
      <c r="OK112" s="510" t="str">
        <f t="shared" si="660"/>
        <v/>
      </c>
      <c r="OL112" s="517">
        <f t="shared" si="661"/>
        <v>0</v>
      </c>
      <c r="OM112" s="510" t="str">
        <f t="shared" si="779"/>
        <v/>
      </c>
      <c r="ON112" s="522" t="str">
        <f t="shared" si="780"/>
        <v/>
      </c>
      <c r="OO112" s="510" t="str">
        <f t="shared" si="662"/>
        <v/>
      </c>
      <c r="OP112" s="517">
        <f t="shared" si="663"/>
        <v>0</v>
      </c>
      <c r="OQ112" s="510" t="str">
        <f t="shared" si="781"/>
        <v/>
      </c>
      <c r="OR112" s="522" t="str">
        <f t="shared" si="782"/>
        <v/>
      </c>
      <c r="OS112" s="510" t="str">
        <f t="shared" si="664"/>
        <v/>
      </c>
      <c r="OT112" s="517">
        <f t="shared" si="665"/>
        <v>0</v>
      </c>
      <c r="OU112" s="510" t="str">
        <f t="shared" si="783"/>
        <v/>
      </c>
      <c r="OV112" s="522" t="str">
        <f t="shared" si="784"/>
        <v/>
      </c>
      <c r="OW112" s="510" t="str">
        <f t="shared" si="666"/>
        <v/>
      </c>
      <c r="OX112" s="517">
        <f t="shared" si="667"/>
        <v>0</v>
      </c>
      <c r="OY112" s="510" t="str">
        <f t="shared" si="785"/>
        <v/>
      </c>
      <c r="OZ112" s="522" t="str">
        <f t="shared" si="786"/>
        <v/>
      </c>
      <c r="PA112" s="510" t="str">
        <f t="shared" si="668"/>
        <v/>
      </c>
      <c r="PB112" s="517">
        <f t="shared" si="669"/>
        <v>0</v>
      </c>
      <c r="PC112" s="510" t="str">
        <f t="shared" si="787"/>
        <v/>
      </c>
      <c r="PD112" s="522" t="str">
        <f t="shared" si="788"/>
        <v/>
      </c>
      <c r="PE112" s="510" t="str">
        <f t="shared" si="670"/>
        <v/>
      </c>
      <c r="PF112" s="517">
        <f t="shared" si="671"/>
        <v>0</v>
      </c>
      <c r="PG112" s="510" t="str">
        <f t="shared" si="789"/>
        <v/>
      </c>
      <c r="PH112" s="522" t="str">
        <f t="shared" si="790"/>
        <v/>
      </c>
      <c r="PI112" s="510" t="str">
        <f t="shared" si="672"/>
        <v/>
      </c>
      <c r="PJ112" s="517">
        <f t="shared" si="673"/>
        <v>0</v>
      </c>
      <c r="PK112" s="510" t="str">
        <f t="shared" si="791"/>
        <v/>
      </c>
      <c r="PL112" s="522" t="str">
        <f t="shared" si="792"/>
        <v/>
      </c>
      <c r="PM112" s="510" t="str">
        <f t="shared" si="674"/>
        <v/>
      </c>
      <c r="PN112" s="517">
        <f t="shared" si="675"/>
        <v>0</v>
      </c>
      <c r="PO112" s="510" t="str">
        <f t="shared" si="793"/>
        <v/>
      </c>
      <c r="PP112" s="522" t="str">
        <f t="shared" si="794"/>
        <v/>
      </c>
      <c r="PQ112" s="510" t="str">
        <f t="shared" si="676"/>
        <v/>
      </c>
      <c r="PR112" s="517">
        <f t="shared" si="677"/>
        <v>0</v>
      </c>
      <c r="PS112" s="510" t="str">
        <f t="shared" si="795"/>
        <v/>
      </c>
      <c r="PT112" s="522" t="str">
        <f t="shared" si="796"/>
        <v/>
      </c>
      <c r="PU112" s="510" t="str">
        <f t="shared" si="678"/>
        <v/>
      </c>
      <c r="PV112" s="517">
        <f t="shared" si="679"/>
        <v>0</v>
      </c>
      <c r="PW112" s="510" t="str">
        <f t="shared" si="797"/>
        <v/>
      </c>
      <c r="PX112" s="522" t="str">
        <f t="shared" si="798"/>
        <v/>
      </c>
      <c r="PY112" s="510" t="str">
        <f t="shared" si="680"/>
        <v/>
      </c>
      <c r="PZ112" s="517">
        <f t="shared" si="681"/>
        <v>0</v>
      </c>
      <c r="QA112" s="510" t="str">
        <f t="shared" si="799"/>
        <v/>
      </c>
      <c r="QB112" s="522" t="str">
        <f t="shared" si="800"/>
        <v/>
      </c>
      <c r="QC112" s="510" t="str">
        <f t="shared" si="682"/>
        <v/>
      </c>
      <c r="QD112" s="517">
        <f t="shared" si="683"/>
        <v>0</v>
      </c>
      <c r="QE112" s="510" t="str">
        <f t="shared" si="801"/>
        <v/>
      </c>
      <c r="QF112" s="522" t="str">
        <f t="shared" si="802"/>
        <v/>
      </c>
      <c r="QG112" s="510" t="str">
        <f t="shared" si="684"/>
        <v/>
      </c>
      <c r="QH112" s="517">
        <f t="shared" si="685"/>
        <v>0</v>
      </c>
    </row>
    <row r="113" spans="11:450" ht="13.3" thickTop="1" thickBot="1" x14ac:dyDescent="0.35"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R113" s="1"/>
      <c r="AV113" s="1"/>
      <c r="BT113" s="287" t="str">
        <f t="shared" si="804"/>
        <v/>
      </c>
      <c r="BU113" s="14" t="str">
        <f t="shared" si="805"/>
        <v/>
      </c>
      <c r="BV113" s="495">
        <f t="shared" si="559"/>
        <v>0</v>
      </c>
      <c r="BW113" s="495">
        <f t="shared" si="806"/>
        <v>0</v>
      </c>
      <c r="BX113" s="905">
        <f t="shared" si="808"/>
        <v>1</v>
      </c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GN113" s="137">
        <f t="shared" si="567"/>
        <v>0</v>
      </c>
      <c r="GU113" s="594">
        <v>23</v>
      </c>
      <c r="HA113" s="81" t="str">
        <f t="shared" si="562"/>
        <v/>
      </c>
      <c r="HB113" s="569" t="str">
        <f t="shared" si="563"/>
        <v/>
      </c>
      <c r="HC113" s="15">
        <f t="shared" si="568"/>
        <v>0</v>
      </c>
      <c r="HD113" s="582">
        <f t="shared" si="809"/>
        <v>0</v>
      </c>
      <c r="HE113" s="576">
        <f t="shared" si="807"/>
        <v>0</v>
      </c>
      <c r="HF113" s="566">
        <f t="shared" si="807"/>
        <v>0</v>
      </c>
      <c r="HG113" s="16">
        <f t="shared" si="565"/>
        <v>0</v>
      </c>
      <c r="HH113" s="17" t="str">
        <f t="shared" si="566"/>
        <v/>
      </c>
      <c r="HI113" s="510" t="str">
        <f t="shared" si="686"/>
        <v/>
      </c>
      <c r="HJ113" s="517">
        <f t="shared" si="803"/>
        <v>0</v>
      </c>
      <c r="HK113" s="510" t="str">
        <f t="shared" si="687"/>
        <v/>
      </c>
      <c r="HL113" s="522" t="str">
        <f t="shared" si="688"/>
        <v/>
      </c>
      <c r="HM113" s="510" t="str">
        <f t="shared" si="570"/>
        <v/>
      </c>
      <c r="HN113" s="517">
        <f t="shared" si="571"/>
        <v>0</v>
      </c>
      <c r="HO113" s="510" t="str">
        <f t="shared" si="689"/>
        <v/>
      </c>
      <c r="HP113" s="522" t="str">
        <f t="shared" si="690"/>
        <v/>
      </c>
      <c r="HQ113" s="510" t="str">
        <f t="shared" si="572"/>
        <v/>
      </c>
      <c r="HR113" s="517">
        <f t="shared" si="573"/>
        <v>0</v>
      </c>
      <c r="HS113" s="510" t="str">
        <f t="shared" si="691"/>
        <v/>
      </c>
      <c r="HT113" s="522" t="str">
        <f t="shared" si="692"/>
        <v/>
      </c>
      <c r="HU113" s="510" t="str">
        <f t="shared" si="574"/>
        <v/>
      </c>
      <c r="HV113" s="517">
        <f t="shared" si="575"/>
        <v>0</v>
      </c>
      <c r="HW113" s="510" t="str">
        <f t="shared" si="693"/>
        <v/>
      </c>
      <c r="HX113" s="522" t="str">
        <f t="shared" si="694"/>
        <v/>
      </c>
      <c r="HY113" s="510" t="str">
        <f t="shared" si="576"/>
        <v/>
      </c>
      <c r="HZ113" s="517">
        <f t="shared" si="577"/>
        <v>0</v>
      </c>
      <c r="IA113" s="510" t="str">
        <f t="shared" si="695"/>
        <v/>
      </c>
      <c r="IB113" s="522" t="str">
        <f t="shared" si="696"/>
        <v/>
      </c>
      <c r="IC113" s="510" t="str">
        <f t="shared" si="578"/>
        <v/>
      </c>
      <c r="ID113" s="517">
        <f t="shared" si="579"/>
        <v>0</v>
      </c>
      <c r="IE113" s="510" t="str">
        <f t="shared" si="697"/>
        <v/>
      </c>
      <c r="IF113" s="522" t="str">
        <f t="shared" si="698"/>
        <v/>
      </c>
      <c r="IG113" s="510" t="str">
        <f t="shared" si="580"/>
        <v/>
      </c>
      <c r="IH113" s="517">
        <f t="shared" si="581"/>
        <v>0</v>
      </c>
      <c r="II113" s="510" t="str">
        <f t="shared" si="699"/>
        <v/>
      </c>
      <c r="IJ113" s="522" t="str">
        <f t="shared" si="700"/>
        <v/>
      </c>
      <c r="IK113" s="510" t="str">
        <f t="shared" si="582"/>
        <v/>
      </c>
      <c r="IL113" s="517">
        <f t="shared" si="583"/>
        <v>0</v>
      </c>
      <c r="IM113" s="510" t="str">
        <f t="shared" si="701"/>
        <v/>
      </c>
      <c r="IN113" s="522" t="str">
        <f t="shared" si="702"/>
        <v/>
      </c>
      <c r="IO113" s="510" t="str">
        <f t="shared" si="584"/>
        <v/>
      </c>
      <c r="IP113" s="517">
        <f t="shared" si="585"/>
        <v>0</v>
      </c>
      <c r="IQ113" s="510" t="str">
        <f t="shared" si="703"/>
        <v/>
      </c>
      <c r="IR113" s="522" t="str">
        <f t="shared" si="704"/>
        <v/>
      </c>
      <c r="IS113" s="510" t="str">
        <f t="shared" si="586"/>
        <v/>
      </c>
      <c r="IT113" s="517">
        <f t="shared" si="587"/>
        <v>0</v>
      </c>
      <c r="IU113" s="510" t="str">
        <f t="shared" si="705"/>
        <v/>
      </c>
      <c r="IV113" s="522" t="str">
        <f t="shared" si="706"/>
        <v/>
      </c>
      <c r="IW113" s="510" t="str">
        <f t="shared" si="588"/>
        <v/>
      </c>
      <c r="IX113" s="517">
        <f t="shared" si="589"/>
        <v>0</v>
      </c>
      <c r="IY113" s="510" t="str">
        <f t="shared" si="707"/>
        <v/>
      </c>
      <c r="IZ113" s="522" t="str">
        <f t="shared" si="708"/>
        <v/>
      </c>
      <c r="JA113" s="510" t="str">
        <f t="shared" si="590"/>
        <v/>
      </c>
      <c r="JB113" s="517">
        <f t="shared" si="591"/>
        <v>0</v>
      </c>
      <c r="JC113" s="510" t="str">
        <f t="shared" si="709"/>
        <v/>
      </c>
      <c r="JD113" s="522" t="str">
        <f t="shared" si="710"/>
        <v/>
      </c>
      <c r="JE113" s="510" t="str">
        <f t="shared" si="592"/>
        <v/>
      </c>
      <c r="JF113" s="517">
        <f t="shared" si="593"/>
        <v>0</v>
      </c>
      <c r="JG113" s="510" t="str">
        <f t="shared" si="711"/>
        <v/>
      </c>
      <c r="JH113" s="522" t="str">
        <f t="shared" si="712"/>
        <v/>
      </c>
      <c r="JI113" s="510" t="str">
        <f t="shared" si="594"/>
        <v/>
      </c>
      <c r="JJ113" s="517">
        <f t="shared" si="595"/>
        <v>0</v>
      </c>
      <c r="JK113" s="510" t="str">
        <f t="shared" si="713"/>
        <v/>
      </c>
      <c r="JL113" s="522" t="str">
        <f t="shared" si="714"/>
        <v/>
      </c>
      <c r="JM113" s="510" t="str">
        <f t="shared" si="596"/>
        <v/>
      </c>
      <c r="JN113" s="517">
        <f t="shared" si="597"/>
        <v>0</v>
      </c>
      <c r="JO113" s="510" t="str">
        <f t="shared" si="715"/>
        <v/>
      </c>
      <c r="JP113" s="522" t="str">
        <f t="shared" si="716"/>
        <v/>
      </c>
      <c r="JQ113" s="510" t="str">
        <f t="shared" si="598"/>
        <v/>
      </c>
      <c r="JR113" s="517">
        <f t="shared" si="599"/>
        <v>0</v>
      </c>
      <c r="JS113" s="510" t="str">
        <f t="shared" si="717"/>
        <v/>
      </c>
      <c r="JT113" s="522" t="str">
        <f t="shared" si="718"/>
        <v/>
      </c>
      <c r="JU113" s="510" t="str">
        <f t="shared" si="600"/>
        <v/>
      </c>
      <c r="JV113" s="517">
        <f t="shared" si="601"/>
        <v>0</v>
      </c>
      <c r="JW113" s="510" t="str">
        <f t="shared" si="719"/>
        <v/>
      </c>
      <c r="JX113" s="522" t="str">
        <f t="shared" si="720"/>
        <v/>
      </c>
      <c r="JY113" s="510" t="str">
        <f t="shared" si="602"/>
        <v/>
      </c>
      <c r="JZ113" s="517">
        <f t="shared" si="603"/>
        <v>0</v>
      </c>
      <c r="KA113" s="510" t="str">
        <f t="shared" si="721"/>
        <v/>
      </c>
      <c r="KB113" s="522" t="str">
        <f t="shared" si="722"/>
        <v/>
      </c>
      <c r="KC113" s="510" t="str">
        <f t="shared" si="604"/>
        <v/>
      </c>
      <c r="KD113" s="517">
        <f t="shared" si="605"/>
        <v>0</v>
      </c>
      <c r="KE113" s="510" t="str">
        <f t="shared" si="723"/>
        <v/>
      </c>
      <c r="KF113" s="522" t="str">
        <f t="shared" si="724"/>
        <v/>
      </c>
      <c r="KG113" s="510" t="str">
        <f t="shared" si="606"/>
        <v/>
      </c>
      <c r="KH113" s="517">
        <f t="shared" si="607"/>
        <v>0</v>
      </c>
      <c r="KI113" s="510" t="str">
        <f t="shared" si="725"/>
        <v/>
      </c>
      <c r="KJ113" s="522" t="str">
        <f t="shared" si="726"/>
        <v/>
      </c>
      <c r="KK113" s="510" t="str">
        <f t="shared" si="608"/>
        <v/>
      </c>
      <c r="KL113" s="517">
        <f t="shared" si="609"/>
        <v>0</v>
      </c>
      <c r="KM113" s="510" t="str">
        <f t="shared" si="727"/>
        <v/>
      </c>
      <c r="KN113" s="522" t="str">
        <f t="shared" si="728"/>
        <v/>
      </c>
      <c r="KO113" s="510" t="str">
        <f t="shared" si="610"/>
        <v/>
      </c>
      <c r="KP113" s="517">
        <f t="shared" si="611"/>
        <v>0</v>
      </c>
      <c r="KQ113" s="510" t="str">
        <f t="shared" si="729"/>
        <v/>
      </c>
      <c r="KR113" s="522" t="str">
        <f t="shared" si="730"/>
        <v/>
      </c>
      <c r="KS113" s="510" t="str">
        <f t="shared" si="612"/>
        <v/>
      </c>
      <c r="KT113" s="517">
        <f t="shared" si="613"/>
        <v>0</v>
      </c>
      <c r="KU113" s="510" t="str">
        <f t="shared" si="731"/>
        <v/>
      </c>
      <c r="KV113" s="522" t="str">
        <f t="shared" si="732"/>
        <v/>
      </c>
      <c r="KW113" s="510" t="str">
        <f t="shared" si="614"/>
        <v/>
      </c>
      <c r="KX113" s="517">
        <f t="shared" si="615"/>
        <v>0</v>
      </c>
      <c r="KY113" s="510" t="str">
        <f t="shared" si="733"/>
        <v/>
      </c>
      <c r="KZ113" s="522" t="str">
        <f t="shared" si="734"/>
        <v/>
      </c>
      <c r="LA113" s="510" t="str">
        <f t="shared" si="616"/>
        <v/>
      </c>
      <c r="LB113" s="517">
        <f t="shared" si="617"/>
        <v>0</v>
      </c>
      <c r="LC113" s="510" t="str">
        <f t="shared" si="735"/>
        <v/>
      </c>
      <c r="LD113" s="522" t="str">
        <f t="shared" si="736"/>
        <v/>
      </c>
      <c r="LE113" s="510" t="str">
        <f t="shared" si="618"/>
        <v/>
      </c>
      <c r="LF113" s="517">
        <f t="shared" si="619"/>
        <v>0</v>
      </c>
      <c r="LG113" s="510" t="str">
        <f t="shared" si="737"/>
        <v/>
      </c>
      <c r="LH113" s="522" t="str">
        <f t="shared" si="738"/>
        <v/>
      </c>
      <c r="LI113" s="510" t="str">
        <f t="shared" si="620"/>
        <v/>
      </c>
      <c r="LJ113" s="517">
        <f t="shared" si="621"/>
        <v>0</v>
      </c>
      <c r="LK113" s="510" t="str">
        <f t="shared" si="739"/>
        <v/>
      </c>
      <c r="LL113" s="522" t="str">
        <f t="shared" si="740"/>
        <v/>
      </c>
      <c r="LM113" s="510" t="str">
        <f t="shared" si="622"/>
        <v/>
      </c>
      <c r="LN113" s="517">
        <f t="shared" si="623"/>
        <v>0</v>
      </c>
      <c r="LO113" s="510" t="str">
        <f t="shared" si="741"/>
        <v/>
      </c>
      <c r="LP113" s="522" t="str">
        <f t="shared" si="742"/>
        <v/>
      </c>
      <c r="LQ113" s="510" t="str">
        <f t="shared" si="624"/>
        <v/>
      </c>
      <c r="LR113" s="517">
        <f t="shared" si="625"/>
        <v>0</v>
      </c>
      <c r="LS113" s="510" t="str">
        <f t="shared" si="743"/>
        <v/>
      </c>
      <c r="LT113" s="522" t="str">
        <f t="shared" si="744"/>
        <v/>
      </c>
      <c r="LU113" s="510" t="str">
        <f t="shared" si="626"/>
        <v/>
      </c>
      <c r="LV113" s="517">
        <f t="shared" si="627"/>
        <v>0</v>
      </c>
      <c r="LW113" s="510" t="str">
        <f t="shared" si="745"/>
        <v/>
      </c>
      <c r="LX113" s="522" t="str">
        <f t="shared" si="746"/>
        <v/>
      </c>
      <c r="LY113" s="510" t="str">
        <f t="shared" si="628"/>
        <v/>
      </c>
      <c r="LZ113" s="517">
        <f t="shared" si="629"/>
        <v>0</v>
      </c>
      <c r="MA113" s="510" t="str">
        <f t="shared" si="747"/>
        <v/>
      </c>
      <c r="MB113" s="522" t="str">
        <f t="shared" si="748"/>
        <v/>
      </c>
      <c r="MC113" s="510" t="str">
        <f t="shared" si="630"/>
        <v/>
      </c>
      <c r="MD113" s="517">
        <f t="shared" si="631"/>
        <v>0</v>
      </c>
      <c r="ME113" s="510" t="str">
        <f t="shared" si="749"/>
        <v/>
      </c>
      <c r="MF113" s="522" t="str">
        <f t="shared" si="750"/>
        <v/>
      </c>
      <c r="MG113" s="510" t="str">
        <f t="shared" si="632"/>
        <v/>
      </c>
      <c r="MH113" s="517">
        <f t="shared" si="633"/>
        <v>0</v>
      </c>
      <c r="MI113" s="510" t="str">
        <f t="shared" si="751"/>
        <v/>
      </c>
      <c r="MJ113" s="522" t="str">
        <f t="shared" si="752"/>
        <v/>
      </c>
      <c r="MK113" s="510" t="str">
        <f t="shared" si="634"/>
        <v/>
      </c>
      <c r="ML113" s="517">
        <f t="shared" si="635"/>
        <v>0</v>
      </c>
      <c r="MM113" s="510" t="str">
        <f t="shared" si="753"/>
        <v/>
      </c>
      <c r="MN113" s="522" t="str">
        <f t="shared" si="754"/>
        <v/>
      </c>
      <c r="MO113" s="510" t="str">
        <f t="shared" si="636"/>
        <v/>
      </c>
      <c r="MP113" s="517">
        <f t="shared" si="637"/>
        <v>0</v>
      </c>
      <c r="MQ113" s="510" t="str">
        <f t="shared" si="755"/>
        <v/>
      </c>
      <c r="MR113" s="522" t="str">
        <f t="shared" si="756"/>
        <v/>
      </c>
      <c r="MS113" s="510" t="str">
        <f t="shared" si="638"/>
        <v/>
      </c>
      <c r="MT113" s="517">
        <f t="shared" si="639"/>
        <v>0</v>
      </c>
      <c r="MU113" s="510" t="str">
        <f t="shared" si="757"/>
        <v/>
      </c>
      <c r="MV113" s="522" t="str">
        <f t="shared" si="758"/>
        <v/>
      </c>
      <c r="MW113" s="510" t="str">
        <f t="shared" si="640"/>
        <v/>
      </c>
      <c r="MX113" s="517">
        <f t="shared" si="641"/>
        <v>0</v>
      </c>
      <c r="MY113" s="510" t="str">
        <f t="shared" si="759"/>
        <v/>
      </c>
      <c r="MZ113" s="522" t="str">
        <f t="shared" si="760"/>
        <v/>
      </c>
      <c r="NA113" s="510" t="str">
        <f t="shared" si="642"/>
        <v/>
      </c>
      <c r="NB113" s="517">
        <f t="shared" si="643"/>
        <v>0</v>
      </c>
      <c r="NC113" s="510" t="str">
        <f t="shared" si="761"/>
        <v/>
      </c>
      <c r="ND113" s="522" t="str">
        <f t="shared" si="762"/>
        <v/>
      </c>
      <c r="NE113" s="510" t="str">
        <f t="shared" si="644"/>
        <v/>
      </c>
      <c r="NF113" s="517">
        <f t="shared" si="645"/>
        <v>0</v>
      </c>
      <c r="NG113" s="510" t="str">
        <f t="shared" si="763"/>
        <v/>
      </c>
      <c r="NH113" s="522" t="str">
        <f t="shared" si="764"/>
        <v/>
      </c>
      <c r="NI113" s="510" t="str">
        <f t="shared" si="646"/>
        <v/>
      </c>
      <c r="NJ113" s="517">
        <f t="shared" si="647"/>
        <v>0</v>
      </c>
      <c r="NK113" s="510" t="str">
        <f t="shared" si="765"/>
        <v/>
      </c>
      <c r="NL113" s="522" t="str">
        <f t="shared" si="766"/>
        <v/>
      </c>
      <c r="NM113" s="510" t="str">
        <f t="shared" si="648"/>
        <v/>
      </c>
      <c r="NN113" s="517">
        <f t="shared" si="649"/>
        <v>0</v>
      </c>
      <c r="NO113" s="510" t="str">
        <f t="shared" si="767"/>
        <v/>
      </c>
      <c r="NP113" s="522" t="str">
        <f t="shared" si="768"/>
        <v/>
      </c>
      <c r="NQ113" s="510" t="str">
        <f t="shared" si="650"/>
        <v/>
      </c>
      <c r="NR113" s="517">
        <f t="shared" si="651"/>
        <v>0</v>
      </c>
      <c r="NS113" s="510" t="str">
        <f t="shared" si="769"/>
        <v/>
      </c>
      <c r="NT113" s="522" t="str">
        <f t="shared" si="770"/>
        <v/>
      </c>
      <c r="NU113" s="510" t="str">
        <f t="shared" si="652"/>
        <v/>
      </c>
      <c r="NV113" s="517">
        <f t="shared" si="653"/>
        <v>0</v>
      </c>
      <c r="NW113" s="510" t="str">
        <f t="shared" si="771"/>
        <v/>
      </c>
      <c r="NX113" s="522" t="str">
        <f t="shared" si="772"/>
        <v/>
      </c>
      <c r="NY113" s="510" t="str">
        <f t="shared" si="654"/>
        <v/>
      </c>
      <c r="NZ113" s="517">
        <f t="shared" si="655"/>
        <v>0</v>
      </c>
      <c r="OA113" s="510" t="str">
        <f t="shared" si="773"/>
        <v/>
      </c>
      <c r="OB113" s="522" t="str">
        <f t="shared" si="774"/>
        <v/>
      </c>
      <c r="OC113" s="510" t="str">
        <f t="shared" si="656"/>
        <v/>
      </c>
      <c r="OD113" s="517">
        <f t="shared" si="657"/>
        <v>0</v>
      </c>
      <c r="OE113" s="510" t="str">
        <f t="shared" si="775"/>
        <v/>
      </c>
      <c r="OF113" s="522" t="str">
        <f t="shared" si="776"/>
        <v/>
      </c>
      <c r="OG113" s="510" t="str">
        <f t="shared" si="658"/>
        <v/>
      </c>
      <c r="OH113" s="517">
        <f t="shared" si="659"/>
        <v>0</v>
      </c>
      <c r="OI113" s="510" t="str">
        <f t="shared" si="777"/>
        <v/>
      </c>
      <c r="OJ113" s="522" t="str">
        <f t="shared" si="778"/>
        <v/>
      </c>
      <c r="OK113" s="510" t="str">
        <f t="shared" si="660"/>
        <v/>
      </c>
      <c r="OL113" s="517">
        <f t="shared" si="661"/>
        <v>0</v>
      </c>
      <c r="OM113" s="510" t="str">
        <f t="shared" si="779"/>
        <v/>
      </c>
      <c r="ON113" s="522" t="str">
        <f t="shared" si="780"/>
        <v/>
      </c>
      <c r="OO113" s="510" t="str">
        <f t="shared" si="662"/>
        <v/>
      </c>
      <c r="OP113" s="517">
        <f t="shared" si="663"/>
        <v>0</v>
      </c>
      <c r="OQ113" s="510" t="str">
        <f t="shared" si="781"/>
        <v/>
      </c>
      <c r="OR113" s="522" t="str">
        <f t="shared" si="782"/>
        <v/>
      </c>
      <c r="OS113" s="510" t="str">
        <f t="shared" si="664"/>
        <v/>
      </c>
      <c r="OT113" s="517">
        <f t="shared" si="665"/>
        <v>0</v>
      </c>
      <c r="OU113" s="510" t="str">
        <f t="shared" si="783"/>
        <v/>
      </c>
      <c r="OV113" s="522" t="str">
        <f t="shared" si="784"/>
        <v/>
      </c>
      <c r="OW113" s="510" t="str">
        <f t="shared" si="666"/>
        <v/>
      </c>
      <c r="OX113" s="517">
        <f t="shared" si="667"/>
        <v>0</v>
      </c>
      <c r="OY113" s="510" t="str">
        <f t="shared" si="785"/>
        <v/>
      </c>
      <c r="OZ113" s="522" t="str">
        <f t="shared" si="786"/>
        <v/>
      </c>
      <c r="PA113" s="510" t="str">
        <f t="shared" si="668"/>
        <v/>
      </c>
      <c r="PB113" s="517">
        <f t="shared" si="669"/>
        <v>0</v>
      </c>
      <c r="PC113" s="510" t="str">
        <f t="shared" si="787"/>
        <v/>
      </c>
      <c r="PD113" s="522" t="str">
        <f t="shared" si="788"/>
        <v/>
      </c>
      <c r="PE113" s="510" t="str">
        <f t="shared" si="670"/>
        <v/>
      </c>
      <c r="PF113" s="517">
        <f t="shared" si="671"/>
        <v>0</v>
      </c>
      <c r="PG113" s="510" t="str">
        <f t="shared" si="789"/>
        <v/>
      </c>
      <c r="PH113" s="522" t="str">
        <f t="shared" si="790"/>
        <v/>
      </c>
      <c r="PI113" s="510" t="str">
        <f t="shared" si="672"/>
        <v/>
      </c>
      <c r="PJ113" s="517">
        <f t="shared" si="673"/>
        <v>0</v>
      </c>
      <c r="PK113" s="510" t="str">
        <f t="shared" si="791"/>
        <v/>
      </c>
      <c r="PL113" s="522" t="str">
        <f t="shared" si="792"/>
        <v/>
      </c>
      <c r="PM113" s="510" t="str">
        <f t="shared" si="674"/>
        <v/>
      </c>
      <c r="PN113" s="517">
        <f t="shared" si="675"/>
        <v>0</v>
      </c>
      <c r="PO113" s="510" t="str">
        <f t="shared" si="793"/>
        <v/>
      </c>
      <c r="PP113" s="522" t="str">
        <f t="shared" si="794"/>
        <v/>
      </c>
      <c r="PQ113" s="510" t="str">
        <f t="shared" si="676"/>
        <v/>
      </c>
      <c r="PR113" s="517">
        <f t="shared" si="677"/>
        <v>0</v>
      </c>
      <c r="PS113" s="510" t="str">
        <f t="shared" si="795"/>
        <v/>
      </c>
      <c r="PT113" s="522" t="str">
        <f t="shared" si="796"/>
        <v/>
      </c>
      <c r="PU113" s="510" t="str">
        <f t="shared" si="678"/>
        <v/>
      </c>
      <c r="PV113" s="517">
        <f t="shared" si="679"/>
        <v>0</v>
      </c>
      <c r="PW113" s="510" t="str">
        <f t="shared" si="797"/>
        <v/>
      </c>
      <c r="PX113" s="522" t="str">
        <f t="shared" si="798"/>
        <v/>
      </c>
      <c r="PY113" s="510" t="str">
        <f t="shared" si="680"/>
        <v/>
      </c>
      <c r="PZ113" s="517">
        <f t="shared" si="681"/>
        <v>0</v>
      </c>
      <c r="QA113" s="510" t="str">
        <f t="shared" si="799"/>
        <v/>
      </c>
      <c r="QB113" s="522" t="str">
        <f t="shared" si="800"/>
        <v/>
      </c>
      <c r="QC113" s="510" t="str">
        <f t="shared" si="682"/>
        <v/>
      </c>
      <c r="QD113" s="517">
        <f t="shared" si="683"/>
        <v>0</v>
      </c>
      <c r="QE113" s="510" t="str">
        <f t="shared" si="801"/>
        <v/>
      </c>
      <c r="QF113" s="522" t="str">
        <f t="shared" si="802"/>
        <v/>
      </c>
      <c r="QG113" s="510" t="str">
        <f t="shared" si="684"/>
        <v/>
      </c>
      <c r="QH113" s="517">
        <f t="shared" si="685"/>
        <v>0</v>
      </c>
    </row>
    <row r="114" spans="11:450" ht="13.3" thickTop="1" thickBot="1" x14ac:dyDescent="0.35"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V114" s="1"/>
      <c r="BT114" s="287" t="str">
        <f t="shared" si="804"/>
        <v/>
      </c>
      <c r="BU114" s="14" t="str">
        <f t="shared" si="805"/>
        <v/>
      </c>
      <c r="BV114" s="495">
        <f t="shared" si="559"/>
        <v>0</v>
      </c>
      <c r="BW114" s="495">
        <f t="shared" si="806"/>
        <v>0</v>
      </c>
      <c r="BX114" s="905">
        <f t="shared" si="808"/>
        <v>1</v>
      </c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GN114" s="137">
        <f t="shared" si="567"/>
        <v>0</v>
      </c>
      <c r="GU114" s="594">
        <v>24</v>
      </c>
      <c r="HA114" s="81" t="str">
        <f t="shared" si="562"/>
        <v/>
      </c>
      <c r="HB114" s="569" t="str">
        <f t="shared" si="563"/>
        <v/>
      </c>
      <c r="HC114" s="15">
        <f t="shared" si="568"/>
        <v>0</v>
      </c>
      <c r="HD114" s="582">
        <f t="shared" si="809"/>
        <v>0</v>
      </c>
      <c r="HE114" s="576">
        <f t="shared" si="807"/>
        <v>0</v>
      </c>
      <c r="HF114" s="566">
        <f t="shared" si="807"/>
        <v>0</v>
      </c>
      <c r="HG114" s="16">
        <f t="shared" si="565"/>
        <v>0</v>
      </c>
      <c r="HH114" s="17" t="str">
        <f t="shared" si="566"/>
        <v/>
      </c>
      <c r="HI114" s="510" t="str">
        <f t="shared" si="686"/>
        <v/>
      </c>
      <c r="HJ114" s="517">
        <f t="shared" si="803"/>
        <v>0</v>
      </c>
      <c r="HK114" s="510" t="str">
        <f t="shared" si="687"/>
        <v/>
      </c>
      <c r="HL114" s="522" t="str">
        <f t="shared" si="688"/>
        <v/>
      </c>
      <c r="HM114" s="510" t="str">
        <f t="shared" si="570"/>
        <v/>
      </c>
      <c r="HN114" s="517">
        <f t="shared" si="571"/>
        <v>0</v>
      </c>
      <c r="HO114" s="510" t="str">
        <f t="shared" si="689"/>
        <v/>
      </c>
      <c r="HP114" s="522" t="str">
        <f t="shared" si="690"/>
        <v/>
      </c>
      <c r="HQ114" s="510" t="str">
        <f t="shared" si="572"/>
        <v/>
      </c>
      <c r="HR114" s="517">
        <f t="shared" si="573"/>
        <v>0</v>
      </c>
      <c r="HS114" s="510" t="str">
        <f t="shared" si="691"/>
        <v/>
      </c>
      <c r="HT114" s="522" t="str">
        <f t="shared" si="692"/>
        <v/>
      </c>
      <c r="HU114" s="510" t="str">
        <f t="shared" si="574"/>
        <v/>
      </c>
      <c r="HV114" s="517">
        <f t="shared" si="575"/>
        <v>0</v>
      </c>
      <c r="HW114" s="510" t="str">
        <f t="shared" si="693"/>
        <v/>
      </c>
      <c r="HX114" s="522" t="str">
        <f t="shared" si="694"/>
        <v/>
      </c>
      <c r="HY114" s="510" t="str">
        <f t="shared" si="576"/>
        <v/>
      </c>
      <c r="HZ114" s="517">
        <f t="shared" si="577"/>
        <v>0</v>
      </c>
      <c r="IA114" s="510" t="str">
        <f t="shared" si="695"/>
        <v/>
      </c>
      <c r="IB114" s="522" t="str">
        <f t="shared" si="696"/>
        <v/>
      </c>
      <c r="IC114" s="510" t="str">
        <f t="shared" si="578"/>
        <v/>
      </c>
      <c r="ID114" s="517">
        <f t="shared" si="579"/>
        <v>0</v>
      </c>
      <c r="IE114" s="510" t="str">
        <f t="shared" si="697"/>
        <v/>
      </c>
      <c r="IF114" s="522" t="str">
        <f t="shared" si="698"/>
        <v/>
      </c>
      <c r="IG114" s="510" t="str">
        <f t="shared" si="580"/>
        <v/>
      </c>
      <c r="IH114" s="517">
        <f t="shared" si="581"/>
        <v>0</v>
      </c>
      <c r="II114" s="510" t="str">
        <f t="shared" si="699"/>
        <v/>
      </c>
      <c r="IJ114" s="522" t="str">
        <f t="shared" si="700"/>
        <v/>
      </c>
      <c r="IK114" s="510" t="str">
        <f t="shared" si="582"/>
        <v/>
      </c>
      <c r="IL114" s="517">
        <f t="shared" si="583"/>
        <v>0</v>
      </c>
      <c r="IM114" s="510" t="str">
        <f t="shared" si="701"/>
        <v/>
      </c>
      <c r="IN114" s="522" t="str">
        <f t="shared" si="702"/>
        <v/>
      </c>
      <c r="IO114" s="510" t="str">
        <f t="shared" si="584"/>
        <v/>
      </c>
      <c r="IP114" s="517">
        <f t="shared" si="585"/>
        <v>0</v>
      </c>
      <c r="IQ114" s="510" t="str">
        <f t="shared" si="703"/>
        <v/>
      </c>
      <c r="IR114" s="522" t="str">
        <f t="shared" si="704"/>
        <v/>
      </c>
      <c r="IS114" s="510" t="str">
        <f t="shared" si="586"/>
        <v/>
      </c>
      <c r="IT114" s="517">
        <f t="shared" si="587"/>
        <v>0</v>
      </c>
      <c r="IU114" s="510" t="str">
        <f t="shared" si="705"/>
        <v/>
      </c>
      <c r="IV114" s="522" t="str">
        <f t="shared" si="706"/>
        <v/>
      </c>
      <c r="IW114" s="510" t="str">
        <f t="shared" si="588"/>
        <v/>
      </c>
      <c r="IX114" s="517">
        <f t="shared" si="589"/>
        <v>0</v>
      </c>
      <c r="IY114" s="510" t="str">
        <f t="shared" si="707"/>
        <v/>
      </c>
      <c r="IZ114" s="522" t="str">
        <f t="shared" si="708"/>
        <v/>
      </c>
      <c r="JA114" s="510" t="str">
        <f t="shared" si="590"/>
        <v/>
      </c>
      <c r="JB114" s="517">
        <f t="shared" si="591"/>
        <v>0</v>
      </c>
      <c r="JC114" s="510" t="str">
        <f t="shared" si="709"/>
        <v/>
      </c>
      <c r="JD114" s="522" t="str">
        <f t="shared" si="710"/>
        <v/>
      </c>
      <c r="JE114" s="510" t="str">
        <f t="shared" si="592"/>
        <v/>
      </c>
      <c r="JF114" s="517">
        <f t="shared" si="593"/>
        <v>0</v>
      </c>
      <c r="JG114" s="510" t="str">
        <f t="shared" si="711"/>
        <v/>
      </c>
      <c r="JH114" s="522" t="str">
        <f t="shared" si="712"/>
        <v/>
      </c>
      <c r="JI114" s="510" t="str">
        <f t="shared" si="594"/>
        <v/>
      </c>
      <c r="JJ114" s="517">
        <f t="shared" si="595"/>
        <v>0</v>
      </c>
      <c r="JK114" s="510" t="str">
        <f t="shared" si="713"/>
        <v/>
      </c>
      <c r="JL114" s="522" t="str">
        <f t="shared" si="714"/>
        <v/>
      </c>
      <c r="JM114" s="510" t="str">
        <f t="shared" si="596"/>
        <v/>
      </c>
      <c r="JN114" s="517">
        <f t="shared" si="597"/>
        <v>0</v>
      </c>
      <c r="JO114" s="510" t="str">
        <f t="shared" si="715"/>
        <v/>
      </c>
      <c r="JP114" s="522" t="str">
        <f t="shared" si="716"/>
        <v/>
      </c>
      <c r="JQ114" s="510" t="str">
        <f t="shared" si="598"/>
        <v/>
      </c>
      <c r="JR114" s="517">
        <f t="shared" si="599"/>
        <v>0</v>
      </c>
      <c r="JS114" s="510" t="str">
        <f t="shared" si="717"/>
        <v/>
      </c>
      <c r="JT114" s="522" t="str">
        <f t="shared" si="718"/>
        <v/>
      </c>
      <c r="JU114" s="510" t="str">
        <f t="shared" si="600"/>
        <v/>
      </c>
      <c r="JV114" s="517">
        <f t="shared" si="601"/>
        <v>0</v>
      </c>
      <c r="JW114" s="510" t="str">
        <f t="shared" si="719"/>
        <v/>
      </c>
      <c r="JX114" s="522" t="str">
        <f t="shared" si="720"/>
        <v/>
      </c>
      <c r="JY114" s="510" t="str">
        <f t="shared" si="602"/>
        <v/>
      </c>
      <c r="JZ114" s="517">
        <f t="shared" si="603"/>
        <v>0</v>
      </c>
      <c r="KA114" s="510" t="str">
        <f t="shared" si="721"/>
        <v/>
      </c>
      <c r="KB114" s="522" t="str">
        <f t="shared" si="722"/>
        <v/>
      </c>
      <c r="KC114" s="510" t="str">
        <f t="shared" si="604"/>
        <v/>
      </c>
      <c r="KD114" s="517">
        <f t="shared" si="605"/>
        <v>0</v>
      </c>
      <c r="KE114" s="510" t="str">
        <f t="shared" si="723"/>
        <v/>
      </c>
      <c r="KF114" s="522" t="str">
        <f t="shared" si="724"/>
        <v/>
      </c>
      <c r="KG114" s="510" t="str">
        <f t="shared" si="606"/>
        <v/>
      </c>
      <c r="KH114" s="517">
        <f t="shared" si="607"/>
        <v>0</v>
      </c>
      <c r="KI114" s="510" t="str">
        <f t="shared" si="725"/>
        <v/>
      </c>
      <c r="KJ114" s="522" t="str">
        <f t="shared" si="726"/>
        <v/>
      </c>
      <c r="KK114" s="510" t="str">
        <f t="shared" si="608"/>
        <v/>
      </c>
      <c r="KL114" s="517">
        <f t="shared" si="609"/>
        <v>0</v>
      </c>
      <c r="KM114" s="510" t="str">
        <f t="shared" si="727"/>
        <v/>
      </c>
      <c r="KN114" s="522" t="str">
        <f t="shared" si="728"/>
        <v/>
      </c>
      <c r="KO114" s="510" t="str">
        <f t="shared" si="610"/>
        <v/>
      </c>
      <c r="KP114" s="517">
        <f t="shared" si="611"/>
        <v>0</v>
      </c>
      <c r="KQ114" s="510" t="str">
        <f t="shared" si="729"/>
        <v/>
      </c>
      <c r="KR114" s="522" t="str">
        <f t="shared" si="730"/>
        <v/>
      </c>
      <c r="KS114" s="510" t="str">
        <f t="shared" si="612"/>
        <v/>
      </c>
      <c r="KT114" s="517">
        <f t="shared" si="613"/>
        <v>0</v>
      </c>
      <c r="KU114" s="510" t="str">
        <f t="shared" si="731"/>
        <v/>
      </c>
      <c r="KV114" s="522" t="str">
        <f t="shared" si="732"/>
        <v/>
      </c>
      <c r="KW114" s="510" t="str">
        <f t="shared" si="614"/>
        <v/>
      </c>
      <c r="KX114" s="517">
        <f t="shared" si="615"/>
        <v>0</v>
      </c>
      <c r="KY114" s="510" t="str">
        <f t="shared" si="733"/>
        <v/>
      </c>
      <c r="KZ114" s="522" t="str">
        <f t="shared" si="734"/>
        <v/>
      </c>
      <c r="LA114" s="510" t="str">
        <f t="shared" si="616"/>
        <v/>
      </c>
      <c r="LB114" s="517">
        <f t="shared" si="617"/>
        <v>0</v>
      </c>
      <c r="LC114" s="510" t="str">
        <f t="shared" si="735"/>
        <v/>
      </c>
      <c r="LD114" s="522" t="str">
        <f t="shared" si="736"/>
        <v/>
      </c>
      <c r="LE114" s="510" t="str">
        <f t="shared" si="618"/>
        <v/>
      </c>
      <c r="LF114" s="517">
        <f t="shared" si="619"/>
        <v>0</v>
      </c>
      <c r="LG114" s="510" t="str">
        <f t="shared" si="737"/>
        <v/>
      </c>
      <c r="LH114" s="522" t="str">
        <f t="shared" si="738"/>
        <v/>
      </c>
      <c r="LI114" s="510" t="str">
        <f t="shared" si="620"/>
        <v/>
      </c>
      <c r="LJ114" s="517">
        <f t="shared" si="621"/>
        <v>0</v>
      </c>
      <c r="LK114" s="510" t="str">
        <f t="shared" si="739"/>
        <v/>
      </c>
      <c r="LL114" s="522" t="str">
        <f t="shared" si="740"/>
        <v/>
      </c>
      <c r="LM114" s="510" t="str">
        <f t="shared" si="622"/>
        <v/>
      </c>
      <c r="LN114" s="517">
        <f t="shared" si="623"/>
        <v>0</v>
      </c>
      <c r="LO114" s="510" t="str">
        <f t="shared" si="741"/>
        <v/>
      </c>
      <c r="LP114" s="522" t="str">
        <f t="shared" si="742"/>
        <v/>
      </c>
      <c r="LQ114" s="510" t="str">
        <f t="shared" si="624"/>
        <v/>
      </c>
      <c r="LR114" s="517">
        <f t="shared" si="625"/>
        <v>0</v>
      </c>
      <c r="LS114" s="510" t="str">
        <f t="shared" si="743"/>
        <v/>
      </c>
      <c r="LT114" s="522" t="str">
        <f t="shared" si="744"/>
        <v/>
      </c>
      <c r="LU114" s="510" t="str">
        <f t="shared" si="626"/>
        <v/>
      </c>
      <c r="LV114" s="517">
        <f t="shared" si="627"/>
        <v>0</v>
      </c>
      <c r="LW114" s="510" t="str">
        <f t="shared" si="745"/>
        <v/>
      </c>
      <c r="LX114" s="522" t="str">
        <f t="shared" si="746"/>
        <v/>
      </c>
      <c r="LY114" s="510" t="str">
        <f t="shared" si="628"/>
        <v/>
      </c>
      <c r="LZ114" s="517">
        <f t="shared" si="629"/>
        <v>0</v>
      </c>
      <c r="MA114" s="510" t="str">
        <f t="shared" si="747"/>
        <v/>
      </c>
      <c r="MB114" s="522" t="str">
        <f t="shared" si="748"/>
        <v/>
      </c>
      <c r="MC114" s="510" t="str">
        <f t="shared" si="630"/>
        <v/>
      </c>
      <c r="MD114" s="517">
        <f t="shared" si="631"/>
        <v>0</v>
      </c>
      <c r="ME114" s="510" t="str">
        <f t="shared" si="749"/>
        <v/>
      </c>
      <c r="MF114" s="522" t="str">
        <f t="shared" si="750"/>
        <v/>
      </c>
      <c r="MG114" s="510" t="str">
        <f t="shared" si="632"/>
        <v/>
      </c>
      <c r="MH114" s="517">
        <f t="shared" si="633"/>
        <v>0</v>
      </c>
      <c r="MI114" s="510" t="str">
        <f t="shared" si="751"/>
        <v/>
      </c>
      <c r="MJ114" s="522" t="str">
        <f t="shared" si="752"/>
        <v/>
      </c>
      <c r="MK114" s="510" t="str">
        <f t="shared" si="634"/>
        <v/>
      </c>
      <c r="ML114" s="517">
        <f t="shared" si="635"/>
        <v>0</v>
      </c>
      <c r="MM114" s="510" t="str">
        <f t="shared" si="753"/>
        <v/>
      </c>
      <c r="MN114" s="522" t="str">
        <f t="shared" si="754"/>
        <v/>
      </c>
      <c r="MO114" s="510" t="str">
        <f t="shared" si="636"/>
        <v/>
      </c>
      <c r="MP114" s="517">
        <f t="shared" si="637"/>
        <v>0</v>
      </c>
      <c r="MQ114" s="510" t="str">
        <f t="shared" si="755"/>
        <v/>
      </c>
      <c r="MR114" s="522" t="str">
        <f t="shared" si="756"/>
        <v/>
      </c>
      <c r="MS114" s="510" t="str">
        <f t="shared" si="638"/>
        <v/>
      </c>
      <c r="MT114" s="517">
        <f t="shared" si="639"/>
        <v>0</v>
      </c>
      <c r="MU114" s="510" t="str">
        <f t="shared" si="757"/>
        <v/>
      </c>
      <c r="MV114" s="522" t="str">
        <f t="shared" si="758"/>
        <v/>
      </c>
      <c r="MW114" s="510" t="str">
        <f t="shared" si="640"/>
        <v/>
      </c>
      <c r="MX114" s="517">
        <f t="shared" si="641"/>
        <v>0</v>
      </c>
      <c r="MY114" s="510" t="str">
        <f t="shared" si="759"/>
        <v/>
      </c>
      <c r="MZ114" s="522" t="str">
        <f t="shared" si="760"/>
        <v/>
      </c>
      <c r="NA114" s="510" t="str">
        <f t="shared" si="642"/>
        <v/>
      </c>
      <c r="NB114" s="517">
        <f t="shared" si="643"/>
        <v>0</v>
      </c>
      <c r="NC114" s="510" t="str">
        <f t="shared" si="761"/>
        <v/>
      </c>
      <c r="ND114" s="522" t="str">
        <f t="shared" si="762"/>
        <v/>
      </c>
      <c r="NE114" s="510" t="str">
        <f t="shared" si="644"/>
        <v/>
      </c>
      <c r="NF114" s="517">
        <f t="shared" si="645"/>
        <v>0</v>
      </c>
      <c r="NG114" s="510" t="str">
        <f t="shared" si="763"/>
        <v/>
      </c>
      <c r="NH114" s="522" t="str">
        <f t="shared" si="764"/>
        <v/>
      </c>
      <c r="NI114" s="510" t="str">
        <f t="shared" si="646"/>
        <v/>
      </c>
      <c r="NJ114" s="517">
        <f t="shared" si="647"/>
        <v>0</v>
      </c>
      <c r="NK114" s="510" t="str">
        <f t="shared" si="765"/>
        <v/>
      </c>
      <c r="NL114" s="522" t="str">
        <f t="shared" si="766"/>
        <v/>
      </c>
      <c r="NM114" s="510" t="str">
        <f t="shared" si="648"/>
        <v/>
      </c>
      <c r="NN114" s="517">
        <f t="shared" si="649"/>
        <v>0</v>
      </c>
      <c r="NO114" s="510" t="str">
        <f t="shared" si="767"/>
        <v/>
      </c>
      <c r="NP114" s="522" t="str">
        <f t="shared" si="768"/>
        <v/>
      </c>
      <c r="NQ114" s="510" t="str">
        <f t="shared" si="650"/>
        <v/>
      </c>
      <c r="NR114" s="517">
        <f t="shared" si="651"/>
        <v>0</v>
      </c>
      <c r="NS114" s="510" t="str">
        <f t="shared" si="769"/>
        <v/>
      </c>
      <c r="NT114" s="522" t="str">
        <f t="shared" si="770"/>
        <v/>
      </c>
      <c r="NU114" s="510" t="str">
        <f t="shared" si="652"/>
        <v/>
      </c>
      <c r="NV114" s="517">
        <f t="shared" si="653"/>
        <v>0</v>
      </c>
      <c r="NW114" s="510" t="str">
        <f t="shared" si="771"/>
        <v/>
      </c>
      <c r="NX114" s="522" t="str">
        <f t="shared" si="772"/>
        <v/>
      </c>
      <c r="NY114" s="510" t="str">
        <f t="shared" si="654"/>
        <v/>
      </c>
      <c r="NZ114" s="517">
        <f t="shared" si="655"/>
        <v>0</v>
      </c>
      <c r="OA114" s="510" t="str">
        <f t="shared" si="773"/>
        <v/>
      </c>
      <c r="OB114" s="522" t="str">
        <f t="shared" si="774"/>
        <v/>
      </c>
      <c r="OC114" s="510" t="str">
        <f t="shared" si="656"/>
        <v/>
      </c>
      <c r="OD114" s="517">
        <f t="shared" si="657"/>
        <v>0</v>
      </c>
      <c r="OE114" s="510" t="str">
        <f t="shared" si="775"/>
        <v/>
      </c>
      <c r="OF114" s="522" t="str">
        <f t="shared" si="776"/>
        <v/>
      </c>
      <c r="OG114" s="510" t="str">
        <f t="shared" si="658"/>
        <v/>
      </c>
      <c r="OH114" s="517">
        <f t="shared" si="659"/>
        <v>0</v>
      </c>
      <c r="OI114" s="510" t="str">
        <f t="shared" si="777"/>
        <v/>
      </c>
      <c r="OJ114" s="522" t="str">
        <f t="shared" si="778"/>
        <v/>
      </c>
      <c r="OK114" s="510" t="str">
        <f t="shared" si="660"/>
        <v/>
      </c>
      <c r="OL114" s="517">
        <f t="shared" si="661"/>
        <v>0</v>
      </c>
      <c r="OM114" s="510" t="str">
        <f t="shared" si="779"/>
        <v/>
      </c>
      <c r="ON114" s="522" t="str">
        <f t="shared" si="780"/>
        <v/>
      </c>
      <c r="OO114" s="510" t="str">
        <f t="shared" si="662"/>
        <v/>
      </c>
      <c r="OP114" s="517">
        <f t="shared" si="663"/>
        <v>0</v>
      </c>
      <c r="OQ114" s="510" t="str">
        <f t="shared" si="781"/>
        <v/>
      </c>
      <c r="OR114" s="522" t="str">
        <f t="shared" si="782"/>
        <v/>
      </c>
      <c r="OS114" s="510" t="str">
        <f t="shared" si="664"/>
        <v/>
      </c>
      <c r="OT114" s="517">
        <f t="shared" si="665"/>
        <v>0</v>
      </c>
      <c r="OU114" s="510" t="str">
        <f t="shared" si="783"/>
        <v/>
      </c>
      <c r="OV114" s="522" t="str">
        <f t="shared" si="784"/>
        <v/>
      </c>
      <c r="OW114" s="510" t="str">
        <f t="shared" si="666"/>
        <v/>
      </c>
      <c r="OX114" s="517">
        <f t="shared" si="667"/>
        <v>0</v>
      </c>
      <c r="OY114" s="510" t="str">
        <f t="shared" si="785"/>
        <v/>
      </c>
      <c r="OZ114" s="522" t="str">
        <f t="shared" si="786"/>
        <v/>
      </c>
      <c r="PA114" s="510" t="str">
        <f t="shared" si="668"/>
        <v/>
      </c>
      <c r="PB114" s="517">
        <f t="shared" si="669"/>
        <v>0</v>
      </c>
      <c r="PC114" s="510" t="str">
        <f t="shared" si="787"/>
        <v/>
      </c>
      <c r="PD114" s="522" t="str">
        <f t="shared" si="788"/>
        <v/>
      </c>
      <c r="PE114" s="510" t="str">
        <f t="shared" si="670"/>
        <v/>
      </c>
      <c r="PF114" s="517">
        <f t="shared" si="671"/>
        <v>0</v>
      </c>
      <c r="PG114" s="510" t="str">
        <f t="shared" si="789"/>
        <v/>
      </c>
      <c r="PH114" s="522" t="str">
        <f t="shared" si="790"/>
        <v/>
      </c>
      <c r="PI114" s="510" t="str">
        <f t="shared" si="672"/>
        <v/>
      </c>
      <c r="PJ114" s="517">
        <f t="shared" si="673"/>
        <v>0</v>
      </c>
      <c r="PK114" s="510" t="str">
        <f t="shared" si="791"/>
        <v/>
      </c>
      <c r="PL114" s="522" t="str">
        <f t="shared" si="792"/>
        <v/>
      </c>
      <c r="PM114" s="510" t="str">
        <f t="shared" si="674"/>
        <v/>
      </c>
      <c r="PN114" s="517">
        <f t="shared" si="675"/>
        <v>0</v>
      </c>
      <c r="PO114" s="510" t="str">
        <f t="shared" si="793"/>
        <v/>
      </c>
      <c r="PP114" s="522" t="str">
        <f t="shared" si="794"/>
        <v/>
      </c>
      <c r="PQ114" s="510" t="str">
        <f t="shared" si="676"/>
        <v/>
      </c>
      <c r="PR114" s="517">
        <f t="shared" si="677"/>
        <v>0</v>
      </c>
      <c r="PS114" s="510" t="str">
        <f t="shared" si="795"/>
        <v/>
      </c>
      <c r="PT114" s="522" t="str">
        <f t="shared" si="796"/>
        <v/>
      </c>
      <c r="PU114" s="510" t="str">
        <f t="shared" si="678"/>
        <v/>
      </c>
      <c r="PV114" s="517">
        <f t="shared" si="679"/>
        <v>0</v>
      </c>
      <c r="PW114" s="510" t="str">
        <f t="shared" si="797"/>
        <v/>
      </c>
      <c r="PX114" s="522" t="str">
        <f t="shared" si="798"/>
        <v/>
      </c>
      <c r="PY114" s="510" t="str">
        <f t="shared" si="680"/>
        <v/>
      </c>
      <c r="PZ114" s="517">
        <f t="shared" si="681"/>
        <v>0</v>
      </c>
      <c r="QA114" s="510" t="str">
        <f t="shared" si="799"/>
        <v/>
      </c>
      <c r="QB114" s="522" t="str">
        <f t="shared" si="800"/>
        <v/>
      </c>
      <c r="QC114" s="510" t="str">
        <f t="shared" si="682"/>
        <v/>
      </c>
      <c r="QD114" s="517">
        <f t="shared" si="683"/>
        <v>0</v>
      </c>
      <c r="QE114" s="510" t="str">
        <f t="shared" si="801"/>
        <v/>
      </c>
      <c r="QF114" s="522" t="str">
        <f t="shared" si="802"/>
        <v/>
      </c>
      <c r="QG114" s="510" t="str">
        <f t="shared" si="684"/>
        <v/>
      </c>
      <c r="QH114" s="517">
        <f t="shared" si="685"/>
        <v>0</v>
      </c>
    </row>
    <row r="115" spans="11:450" ht="13.3" thickTop="1" thickBot="1" x14ac:dyDescent="0.35"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V115" s="1"/>
      <c r="BT115" s="287" t="str">
        <f t="shared" si="804"/>
        <v/>
      </c>
      <c r="BU115" s="14" t="str">
        <f t="shared" si="805"/>
        <v/>
      </c>
      <c r="BV115" s="495">
        <f t="shared" si="559"/>
        <v>0</v>
      </c>
      <c r="BW115" s="495">
        <f t="shared" si="806"/>
        <v>0</v>
      </c>
      <c r="BX115" s="905">
        <f t="shared" si="808"/>
        <v>1</v>
      </c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GN115" s="137">
        <f t="shared" si="567"/>
        <v>0</v>
      </c>
      <c r="GU115" s="594">
        <v>25</v>
      </c>
      <c r="HA115" s="81" t="str">
        <f t="shared" si="562"/>
        <v/>
      </c>
      <c r="HB115" s="569" t="str">
        <f t="shared" si="563"/>
        <v/>
      </c>
      <c r="HC115" s="15">
        <f t="shared" si="568"/>
        <v>0</v>
      </c>
      <c r="HD115" s="582">
        <f t="shared" si="809"/>
        <v>0</v>
      </c>
      <c r="HE115" s="576">
        <f t="shared" si="807"/>
        <v>0</v>
      </c>
      <c r="HF115" s="566">
        <f t="shared" si="807"/>
        <v>0</v>
      </c>
      <c r="HG115" s="16">
        <f t="shared" si="565"/>
        <v>0</v>
      </c>
      <c r="HH115" s="17" t="str">
        <f t="shared" si="566"/>
        <v/>
      </c>
      <c r="HI115" s="510" t="str">
        <f t="shared" si="686"/>
        <v/>
      </c>
      <c r="HJ115" s="517">
        <f t="shared" si="803"/>
        <v>0</v>
      </c>
      <c r="HK115" s="510" t="str">
        <f t="shared" si="687"/>
        <v/>
      </c>
      <c r="HL115" s="522" t="str">
        <f t="shared" si="688"/>
        <v/>
      </c>
      <c r="HM115" s="510" t="str">
        <f t="shared" si="570"/>
        <v/>
      </c>
      <c r="HN115" s="517">
        <f t="shared" si="571"/>
        <v>0</v>
      </c>
      <c r="HO115" s="510" t="str">
        <f t="shared" si="689"/>
        <v/>
      </c>
      <c r="HP115" s="522" t="str">
        <f t="shared" si="690"/>
        <v/>
      </c>
      <c r="HQ115" s="510" t="str">
        <f t="shared" si="572"/>
        <v/>
      </c>
      <c r="HR115" s="517">
        <f t="shared" si="573"/>
        <v>0</v>
      </c>
      <c r="HS115" s="510" t="str">
        <f t="shared" si="691"/>
        <v/>
      </c>
      <c r="HT115" s="522" t="str">
        <f t="shared" si="692"/>
        <v/>
      </c>
      <c r="HU115" s="510" t="str">
        <f t="shared" si="574"/>
        <v/>
      </c>
      <c r="HV115" s="517">
        <f t="shared" si="575"/>
        <v>0</v>
      </c>
      <c r="HW115" s="510" t="str">
        <f t="shared" si="693"/>
        <v/>
      </c>
      <c r="HX115" s="522" t="str">
        <f t="shared" si="694"/>
        <v/>
      </c>
      <c r="HY115" s="510" t="str">
        <f t="shared" si="576"/>
        <v/>
      </c>
      <c r="HZ115" s="517">
        <f t="shared" si="577"/>
        <v>0</v>
      </c>
      <c r="IA115" s="510" t="str">
        <f t="shared" si="695"/>
        <v/>
      </c>
      <c r="IB115" s="522" t="str">
        <f t="shared" si="696"/>
        <v/>
      </c>
      <c r="IC115" s="510" t="str">
        <f t="shared" si="578"/>
        <v/>
      </c>
      <c r="ID115" s="517">
        <f t="shared" si="579"/>
        <v>0</v>
      </c>
      <c r="IE115" s="510" t="str">
        <f t="shared" si="697"/>
        <v/>
      </c>
      <c r="IF115" s="522" t="str">
        <f t="shared" si="698"/>
        <v/>
      </c>
      <c r="IG115" s="510" t="str">
        <f t="shared" si="580"/>
        <v/>
      </c>
      <c r="IH115" s="517">
        <f t="shared" si="581"/>
        <v>0</v>
      </c>
      <c r="II115" s="510" t="str">
        <f t="shared" si="699"/>
        <v/>
      </c>
      <c r="IJ115" s="522" t="str">
        <f t="shared" si="700"/>
        <v/>
      </c>
      <c r="IK115" s="510" t="str">
        <f t="shared" si="582"/>
        <v/>
      </c>
      <c r="IL115" s="517">
        <f t="shared" si="583"/>
        <v>0</v>
      </c>
      <c r="IM115" s="510" t="str">
        <f t="shared" si="701"/>
        <v/>
      </c>
      <c r="IN115" s="522" t="str">
        <f t="shared" si="702"/>
        <v/>
      </c>
      <c r="IO115" s="510" t="str">
        <f t="shared" si="584"/>
        <v/>
      </c>
      <c r="IP115" s="517">
        <f t="shared" si="585"/>
        <v>0</v>
      </c>
      <c r="IQ115" s="510" t="str">
        <f t="shared" si="703"/>
        <v/>
      </c>
      <c r="IR115" s="522" t="str">
        <f t="shared" si="704"/>
        <v/>
      </c>
      <c r="IS115" s="510" t="str">
        <f t="shared" si="586"/>
        <v/>
      </c>
      <c r="IT115" s="517">
        <f t="shared" si="587"/>
        <v>0</v>
      </c>
      <c r="IU115" s="510" t="str">
        <f t="shared" si="705"/>
        <v/>
      </c>
      <c r="IV115" s="522" t="str">
        <f t="shared" si="706"/>
        <v/>
      </c>
      <c r="IW115" s="510" t="str">
        <f t="shared" si="588"/>
        <v/>
      </c>
      <c r="IX115" s="517">
        <f t="shared" si="589"/>
        <v>0</v>
      </c>
      <c r="IY115" s="510" t="str">
        <f t="shared" si="707"/>
        <v/>
      </c>
      <c r="IZ115" s="522" t="str">
        <f t="shared" si="708"/>
        <v/>
      </c>
      <c r="JA115" s="510" t="str">
        <f t="shared" si="590"/>
        <v/>
      </c>
      <c r="JB115" s="517">
        <f t="shared" si="591"/>
        <v>0</v>
      </c>
      <c r="JC115" s="510" t="str">
        <f t="shared" si="709"/>
        <v/>
      </c>
      <c r="JD115" s="522" t="str">
        <f t="shared" si="710"/>
        <v/>
      </c>
      <c r="JE115" s="510" t="str">
        <f t="shared" si="592"/>
        <v/>
      </c>
      <c r="JF115" s="517">
        <f t="shared" si="593"/>
        <v>0</v>
      </c>
      <c r="JG115" s="510" t="str">
        <f t="shared" si="711"/>
        <v/>
      </c>
      <c r="JH115" s="522" t="str">
        <f t="shared" si="712"/>
        <v/>
      </c>
      <c r="JI115" s="510" t="str">
        <f t="shared" si="594"/>
        <v/>
      </c>
      <c r="JJ115" s="517">
        <f t="shared" si="595"/>
        <v>0</v>
      </c>
      <c r="JK115" s="510" t="str">
        <f t="shared" si="713"/>
        <v/>
      </c>
      <c r="JL115" s="522" t="str">
        <f t="shared" si="714"/>
        <v/>
      </c>
      <c r="JM115" s="510" t="str">
        <f t="shared" si="596"/>
        <v/>
      </c>
      <c r="JN115" s="517">
        <f t="shared" si="597"/>
        <v>0</v>
      </c>
      <c r="JO115" s="510" t="str">
        <f t="shared" si="715"/>
        <v/>
      </c>
      <c r="JP115" s="522" t="str">
        <f t="shared" si="716"/>
        <v/>
      </c>
      <c r="JQ115" s="510" t="str">
        <f t="shared" si="598"/>
        <v/>
      </c>
      <c r="JR115" s="517">
        <f t="shared" si="599"/>
        <v>0</v>
      </c>
      <c r="JS115" s="510" t="str">
        <f t="shared" si="717"/>
        <v/>
      </c>
      <c r="JT115" s="522" t="str">
        <f t="shared" si="718"/>
        <v/>
      </c>
      <c r="JU115" s="510" t="str">
        <f t="shared" si="600"/>
        <v/>
      </c>
      <c r="JV115" s="517">
        <f t="shared" si="601"/>
        <v>0</v>
      </c>
      <c r="JW115" s="510" t="str">
        <f t="shared" si="719"/>
        <v/>
      </c>
      <c r="JX115" s="522" t="str">
        <f t="shared" si="720"/>
        <v/>
      </c>
      <c r="JY115" s="510" t="str">
        <f t="shared" si="602"/>
        <v/>
      </c>
      <c r="JZ115" s="517">
        <f t="shared" si="603"/>
        <v>0</v>
      </c>
      <c r="KA115" s="510" t="str">
        <f t="shared" si="721"/>
        <v/>
      </c>
      <c r="KB115" s="522" t="str">
        <f t="shared" si="722"/>
        <v/>
      </c>
      <c r="KC115" s="510" t="str">
        <f t="shared" si="604"/>
        <v/>
      </c>
      <c r="KD115" s="517">
        <f t="shared" si="605"/>
        <v>0</v>
      </c>
      <c r="KE115" s="510" t="str">
        <f t="shared" si="723"/>
        <v/>
      </c>
      <c r="KF115" s="522" t="str">
        <f t="shared" si="724"/>
        <v/>
      </c>
      <c r="KG115" s="510" t="str">
        <f t="shared" si="606"/>
        <v/>
      </c>
      <c r="KH115" s="517">
        <f t="shared" si="607"/>
        <v>0</v>
      </c>
      <c r="KI115" s="510" t="str">
        <f t="shared" si="725"/>
        <v/>
      </c>
      <c r="KJ115" s="522" t="str">
        <f t="shared" si="726"/>
        <v/>
      </c>
      <c r="KK115" s="510" t="str">
        <f t="shared" si="608"/>
        <v/>
      </c>
      <c r="KL115" s="517">
        <f t="shared" si="609"/>
        <v>0</v>
      </c>
      <c r="KM115" s="510" t="str">
        <f t="shared" si="727"/>
        <v/>
      </c>
      <c r="KN115" s="522" t="str">
        <f t="shared" si="728"/>
        <v/>
      </c>
      <c r="KO115" s="510" t="str">
        <f t="shared" si="610"/>
        <v/>
      </c>
      <c r="KP115" s="517">
        <f t="shared" si="611"/>
        <v>0</v>
      </c>
      <c r="KQ115" s="510" t="str">
        <f t="shared" si="729"/>
        <v/>
      </c>
      <c r="KR115" s="522" t="str">
        <f t="shared" si="730"/>
        <v/>
      </c>
      <c r="KS115" s="510" t="str">
        <f t="shared" si="612"/>
        <v/>
      </c>
      <c r="KT115" s="517">
        <f t="shared" si="613"/>
        <v>0</v>
      </c>
      <c r="KU115" s="510" t="str">
        <f t="shared" si="731"/>
        <v/>
      </c>
      <c r="KV115" s="522" t="str">
        <f t="shared" si="732"/>
        <v/>
      </c>
      <c r="KW115" s="510" t="str">
        <f t="shared" si="614"/>
        <v/>
      </c>
      <c r="KX115" s="517">
        <f t="shared" si="615"/>
        <v>0</v>
      </c>
      <c r="KY115" s="510" t="str">
        <f t="shared" si="733"/>
        <v/>
      </c>
      <c r="KZ115" s="522" t="str">
        <f t="shared" si="734"/>
        <v/>
      </c>
      <c r="LA115" s="510" t="str">
        <f t="shared" si="616"/>
        <v/>
      </c>
      <c r="LB115" s="517">
        <f t="shared" si="617"/>
        <v>0</v>
      </c>
      <c r="LC115" s="510" t="str">
        <f t="shared" si="735"/>
        <v/>
      </c>
      <c r="LD115" s="522" t="str">
        <f t="shared" si="736"/>
        <v/>
      </c>
      <c r="LE115" s="510" t="str">
        <f t="shared" si="618"/>
        <v/>
      </c>
      <c r="LF115" s="517">
        <f t="shared" si="619"/>
        <v>0</v>
      </c>
      <c r="LG115" s="510" t="str">
        <f t="shared" si="737"/>
        <v/>
      </c>
      <c r="LH115" s="522" t="str">
        <f t="shared" si="738"/>
        <v/>
      </c>
      <c r="LI115" s="510" t="str">
        <f t="shared" si="620"/>
        <v/>
      </c>
      <c r="LJ115" s="517">
        <f t="shared" si="621"/>
        <v>0</v>
      </c>
      <c r="LK115" s="510" t="str">
        <f t="shared" si="739"/>
        <v/>
      </c>
      <c r="LL115" s="522" t="str">
        <f t="shared" si="740"/>
        <v/>
      </c>
      <c r="LM115" s="510" t="str">
        <f t="shared" si="622"/>
        <v/>
      </c>
      <c r="LN115" s="517">
        <f t="shared" si="623"/>
        <v>0</v>
      </c>
      <c r="LO115" s="510" t="str">
        <f t="shared" si="741"/>
        <v/>
      </c>
      <c r="LP115" s="522" t="str">
        <f t="shared" si="742"/>
        <v/>
      </c>
      <c r="LQ115" s="510" t="str">
        <f t="shared" si="624"/>
        <v/>
      </c>
      <c r="LR115" s="517">
        <f t="shared" si="625"/>
        <v>0</v>
      </c>
      <c r="LS115" s="510" t="str">
        <f t="shared" si="743"/>
        <v/>
      </c>
      <c r="LT115" s="522" t="str">
        <f t="shared" si="744"/>
        <v/>
      </c>
      <c r="LU115" s="510" t="str">
        <f t="shared" si="626"/>
        <v/>
      </c>
      <c r="LV115" s="517">
        <f t="shared" si="627"/>
        <v>0</v>
      </c>
      <c r="LW115" s="510" t="str">
        <f t="shared" si="745"/>
        <v/>
      </c>
      <c r="LX115" s="522" t="str">
        <f t="shared" si="746"/>
        <v/>
      </c>
      <c r="LY115" s="510" t="str">
        <f t="shared" si="628"/>
        <v/>
      </c>
      <c r="LZ115" s="517">
        <f t="shared" si="629"/>
        <v>0</v>
      </c>
      <c r="MA115" s="510" t="str">
        <f t="shared" si="747"/>
        <v/>
      </c>
      <c r="MB115" s="522" t="str">
        <f t="shared" si="748"/>
        <v/>
      </c>
      <c r="MC115" s="510" t="str">
        <f t="shared" si="630"/>
        <v/>
      </c>
      <c r="MD115" s="517">
        <f t="shared" si="631"/>
        <v>0</v>
      </c>
      <c r="ME115" s="510" t="str">
        <f t="shared" si="749"/>
        <v/>
      </c>
      <c r="MF115" s="522" t="str">
        <f t="shared" si="750"/>
        <v/>
      </c>
      <c r="MG115" s="510" t="str">
        <f t="shared" si="632"/>
        <v/>
      </c>
      <c r="MH115" s="517">
        <f t="shared" si="633"/>
        <v>0</v>
      </c>
      <c r="MI115" s="510" t="str">
        <f t="shared" si="751"/>
        <v/>
      </c>
      <c r="MJ115" s="522" t="str">
        <f t="shared" si="752"/>
        <v/>
      </c>
      <c r="MK115" s="510" t="str">
        <f t="shared" si="634"/>
        <v/>
      </c>
      <c r="ML115" s="517">
        <f t="shared" si="635"/>
        <v>0</v>
      </c>
      <c r="MM115" s="510" t="str">
        <f t="shared" si="753"/>
        <v/>
      </c>
      <c r="MN115" s="522" t="str">
        <f t="shared" si="754"/>
        <v/>
      </c>
      <c r="MO115" s="510" t="str">
        <f t="shared" si="636"/>
        <v/>
      </c>
      <c r="MP115" s="517">
        <f t="shared" si="637"/>
        <v>0</v>
      </c>
      <c r="MQ115" s="510" t="str">
        <f t="shared" si="755"/>
        <v/>
      </c>
      <c r="MR115" s="522" t="str">
        <f t="shared" si="756"/>
        <v/>
      </c>
      <c r="MS115" s="510" t="str">
        <f t="shared" si="638"/>
        <v/>
      </c>
      <c r="MT115" s="517">
        <f t="shared" si="639"/>
        <v>0</v>
      </c>
      <c r="MU115" s="510" t="str">
        <f t="shared" si="757"/>
        <v/>
      </c>
      <c r="MV115" s="522" t="str">
        <f t="shared" si="758"/>
        <v/>
      </c>
      <c r="MW115" s="510" t="str">
        <f t="shared" si="640"/>
        <v/>
      </c>
      <c r="MX115" s="517">
        <f t="shared" si="641"/>
        <v>0</v>
      </c>
      <c r="MY115" s="510" t="str">
        <f t="shared" si="759"/>
        <v/>
      </c>
      <c r="MZ115" s="522" t="str">
        <f t="shared" si="760"/>
        <v/>
      </c>
      <c r="NA115" s="510" t="str">
        <f t="shared" si="642"/>
        <v/>
      </c>
      <c r="NB115" s="517">
        <f t="shared" si="643"/>
        <v>0</v>
      </c>
      <c r="NC115" s="510" t="str">
        <f t="shared" si="761"/>
        <v/>
      </c>
      <c r="ND115" s="522" t="str">
        <f t="shared" si="762"/>
        <v/>
      </c>
      <c r="NE115" s="510" t="str">
        <f t="shared" si="644"/>
        <v/>
      </c>
      <c r="NF115" s="517">
        <f t="shared" si="645"/>
        <v>0</v>
      </c>
      <c r="NG115" s="510" t="str">
        <f t="shared" si="763"/>
        <v/>
      </c>
      <c r="NH115" s="522" t="str">
        <f t="shared" si="764"/>
        <v/>
      </c>
      <c r="NI115" s="510" t="str">
        <f t="shared" si="646"/>
        <v/>
      </c>
      <c r="NJ115" s="517">
        <f t="shared" si="647"/>
        <v>0</v>
      </c>
      <c r="NK115" s="510" t="str">
        <f t="shared" si="765"/>
        <v/>
      </c>
      <c r="NL115" s="522" t="str">
        <f t="shared" si="766"/>
        <v/>
      </c>
      <c r="NM115" s="510" t="str">
        <f t="shared" si="648"/>
        <v/>
      </c>
      <c r="NN115" s="517">
        <f t="shared" si="649"/>
        <v>0</v>
      </c>
      <c r="NO115" s="510" t="str">
        <f t="shared" si="767"/>
        <v/>
      </c>
      <c r="NP115" s="522" t="str">
        <f t="shared" si="768"/>
        <v/>
      </c>
      <c r="NQ115" s="510" t="str">
        <f t="shared" si="650"/>
        <v/>
      </c>
      <c r="NR115" s="517">
        <f t="shared" si="651"/>
        <v>0</v>
      </c>
      <c r="NS115" s="510" t="str">
        <f t="shared" si="769"/>
        <v/>
      </c>
      <c r="NT115" s="522" t="str">
        <f t="shared" si="770"/>
        <v/>
      </c>
      <c r="NU115" s="510" t="str">
        <f t="shared" si="652"/>
        <v/>
      </c>
      <c r="NV115" s="517">
        <f t="shared" si="653"/>
        <v>0</v>
      </c>
      <c r="NW115" s="510" t="str">
        <f t="shared" si="771"/>
        <v/>
      </c>
      <c r="NX115" s="522" t="str">
        <f t="shared" si="772"/>
        <v/>
      </c>
      <c r="NY115" s="510" t="str">
        <f t="shared" si="654"/>
        <v/>
      </c>
      <c r="NZ115" s="517">
        <f t="shared" si="655"/>
        <v>0</v>
      </c>
      <c r="OA115" s="510" t="str">
        <f t="shared" si="773"/>
        <v/>
      </c>
      <c r="OB115" s="522" t="str">
        <f t="shared" si="774"/>
        <v/>
      </c>
      <c r="OC115" s="510" t="str">
        <f t="shared" si="656"/>
        <v/>
      </c>
      <c r="OD115" s="517">
        <f t="shared" si="657"/>
        <v>0</v>
      </c>
      <c r="OE115" s="510" t="str">
        <f t="shared" si="775"/>
        <v/>
      </c>
      <c r="OF115" s="522" t="str">
        <f t="shared" si="776"/>
        <v/>
      </c>
      <c r="OG115" s="510" t="str">
        <f t="shared" si="658"/>
        <v/>
      </c>
      <c r="OH115" s="517">
        <f t="shared" si="659"/>
        <v>0</v>
      </c>
      <c r="OI115" s="510" t="str">
        <f t="shared" si="777"/>
        <v/>
      </c>
      <c r="OJ115" s="522" t="str">
        <f t="shared" si="778"/>
        <v/>
      </c>
      <c r="OK115" s="510" t="str">
        <f t="shared" si="660"/>
        <v/>
      </c>
      <c r="OL115" s="517">
        <f t="shared" si="661"/>
        <v>0</v>
      </c>
      <c r="OM115" s="510" t="str">
        <f t="shared" si="779"/>
        <v/>
      </c>
      <c r="ON115" s="522" t="str">
        <f t="shared" si="780"/>
        <v/>
      </c>
      <c r="OO115" s="510" t="str">
        <f t="shared" si="662"/>
        <v/>
      </c>
      <c r="OP115" s="517">
        <f t="shared" si="663"/>
        <v>0</v>
      </c>
      <c r="OQ115" s="510" t="str">
        <f t="shared" si="781"/>
        <v/>
      </c>
      <c r="OR115" s="522" t="str">
        <f t="shared" si="782"/>
        <v/>
      </c>
      <c r="OS115" s="510" t="str">
        <f t="shared" si="664"/>
        <v/>
      </c>
      <c r="OT115" s="517">
        <f t="shared" si="665"/>
        <v>0</v>
      </c>
      <c r="OU115" s="510" t="str">
        <f t="shared" si="783"/>
        <v/>
      </c>
      <c r="OV115" s="522" t="str">
        <f t="shared" si="784"/>
        <v/>
      </c>
      <c r="OW115" s="510" t="str">
        <f t="shared" si="666"/>
        <v/>
      </c>
      <c r="OX115" s="517">
        <f t="shared" si="667"/>
        <v>0</v>
      </c>
      <c r="OY115" s="510" t="str">
        <f t="shared" si="785"/>
        <v/>
      </c>
      <c r="OZ115" s="522" t="str">
        <f t="shared" si="786"/>
        <v/>
      </c>
      <c r="PA115" s="510" t="str">
        <f t="shared" si="668"/>
        <v/>
      </c>
      <c r="PB115" s="517">
        <f t="shared" si="669"/>
        <v>0</v>
      </c>
      <c r="PC115" s="510" t="str">
        <f t="shared" si="787"/>
        <v/>
      </c>
      <c r="PD115" s="522" t="str">
        <f t="shared" si="788"/>
        <v/>
      </c>
      <c r="PE115" s="510" t="str">
        <f t="shared" si="670"/>
        <v/>
      </c>
      <c r="PF115" s="517">
        <f t="shared" si="671"/>
        <v>0</v>
      </c>
      <c r="PG115" s="510" t="str">
        <f t="shared" si="789"/>
        <v/>
      </c>
      <c r="PH115" s="522" t="str">
        <f t="shared" si="790"/>
        <v/>
      </c>
      <c r="PI115" s="510" t="str">
        <f t="shared" si="672"/>
        <v/>
      </c>
      <c r="PJ115" s="517">
        <f t="shared" si="673"/>
        <v>0</v>
      </c>
      <c r="PK115" s="510" t="str">
        <f t="shared" si="791"/>
        <v/>
      </c>
      <c r="PL115" s="522" t="str">
        <f t="shared" si="792"/>
        <v/>
      </c>
      <c r="PM115" s="510" t="str">
        <f t="shared" si="674"/>
        <v/>
      </c>
      <c r="PN115" s="517">
        <f t="shared" si="675"/>
        <v>0</v>
      </c>
      <c r="PO115" s="510" t="str">
        <f t="shared" si="793"/>
        <v/>
      </c>
      <c r="PP115" s="522" t="str">
        <f t="shared" si="794"/>
        <v/>
      </c>
      <c r="PQ115" s="510" t="str">
        <f t="shared" si="676"/>
        <v/>
      </c>
      <c r="PR115" s="517">
        <f t="shared" si="677"/>
        <v>0</v>
      </c>
      <c r="PS115" s="510" t="str">
        <f t="shared" si="795"/>
        <v/>
      </c>
      <c r="PT115" s="522" t="str">
        <f t="shared" si="796"/>
        <v/>
      </c>
      <c r="PU115" s="510" t="str">
        <f t="shared" si="678"/>
        <v/>
      </c>
      <c r="PV115" s="517">
        <f t="shared" si="679"/>
        <v>0</v>
      </c>
      <c r="PW115" s="510" t="str">
        <f t="shared" si="797"/>
        <v/>
      </c>
      <c r="PX115" s="522" t="str">
        <f t="shared" si="798"/>
        <v/>
      </c>
      <c r="PY115" s="510" t="str">
        <f t="shared" si="680"/>
        <v/>
      </c>
      <c r="PZ115" s="517">
        <f t="shared" si="681"/>
        <v>0</v>
      </c>
      <c r="QA115" s="510" t="str">
        <f t="shared" si="799"/>
        <v/>
      </c>
      <c r="QB115" s="522" t="str">
        <f t="shared" si="800"/>
        <v/>
      </c>
      <c r="QC115" s="510" t="str">
        <f t="shared" si="682"/>
        <v/>
      </c>
      <c r="QD115" s="517">
        <f t="shared" si="683"/>
        <v>0</v>
      </c>
      <c r="QE115" s="510" t="str">
        <f t="shared" si="801"/>
        <v/>
      </c>
      <c r="QF115" s="522" t="str">
        <f t="shared" si="802"/>
        <v/>
      </c>
      <c r="QG115" s="510" t="str">
        <f t="shared" si="684"/>
        <v/>
      </c>
      <c r="QH115" s="517">
        <f t="shared" si="685"/>
        <v>0</v>
      </c>
    </row>
    <row r="116" spans="11:450" ht="13.3" thickTop="1" thickBot="1" x14ac:dyDescent="0.35"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BT116" s="287" t="str">
        <f t="shared" si="804"/>
        <v/>
      </c>
      <c r="BU116" s="14" t="str">
        <f t="shared" si="805"/>
        <v/>
      </c>
      <c r="BV116" s="495">
        <f t="shared" si="559"/>
        <v>0</v>
      </c>
      <c r="BW116" s="495">
        <f t="shared" si="806"/>
        <v>0</v>
      </c>
      <c r="BX116" s="905">
        <f t="shared" si="808"/>
        <v>1</v>
      </c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GN116" s="137">
        <f t="shared" si="567"/>
        <v>0</v>
      </c>
      <c r="GU116" s="594">
        <v>26</v>
      </c>
      <c r="HA116" s="81" t="str">
        <f t="shared" si="562"/>
        <v/>
      </c>
      <c r="HB116" s="569" t="str">
        <f t="shared" si="563"/>
        <v/>
      </c>
      <c r="HC116" s="15">
        <f t="shared" si="568"/>
        <v>0</v>
      </c>
      <c r="HD116" s="582">
        <f t="shared" si="809"/>
        <v>0</v>
      </c>
      <c r="HE116" s="576">
        <f t="shared" si="807"/>
        <v>0</v>
      </c>
      <c r="HF116" s="566">
        <f t="shared" si="807"/>
        <v>0</v>
      </c>
      <c r="HG116" s="16">
        <f t="shared" si="565"/>
        <v>0</v>
      </c>
      <c r="HH116" s="17" t="str">
        <f t="shared" si="566"/>
        <v/>
      </c>
      <c r="HI116" s="510" t="str">
        <f t="shared" si="686"/>
        <v/>
      </c>
      <c r="HJ116" s="517">
        <f t="shared" si="803"/>
        <v>0</v>
      </c>
      <c r="HK116" s="510" t="str">
        <f t="shared" si="687"/>
        <v/>
      </c>
      <c r="HL116" s="522" t="str">
        <f t="shared" si="688"/>
        <v/>
      </c>
      <c r="HM116" s="510" t="str">
        <f t="shared" si="570"/>
        <v/>
      </c>
      <c r="HN116" s="517">
        <f t="shared" si="571"/>
        <v>0</v>
      </c>
      <c r="HO116" s="510" t="str">
        <f t="shared" si="689"/>
        <v/>
      </c>
      <c r="HP116" s="522" t="str">
        <f t="shared" si="690"/>
        <v/>
      </c>
      <c r="HQ116" s="510" t="str">
        <f t="shared" si="572"/>
        <v/>
      </c>
      <c r="HR116" s="517">
        <f t="shared" si="573"/>
        <v>0</v>
      </c>
      <c r="HS116" s="510" t="str">
        <f t="shared" si="691"/>
        <v/>
      </c>
      <c r="HT116" s="522" t="str">
        <f t="shared" si="692"/>
        <v/>
      </c>
      <c r="HU116" s="510" t="str">
        <f t="shared" si="574"/>
        <v/>
      </c>
      <c r="HV116" s="517">
        <f t="shared" si="575"/>
        <v>0</v>
      </c>
      <c r="HW116" s="510" t="str">
        <f t="shared" si="693"/>
        <v/>
      </c>
      <c r="HX116" s="522" t="str">
        <f t="shared" si="694"/>
        <v/>
      </c>
      <c r="HY116" s="510" t="str">
        <f t="shared" si="576"/>
        <v/>
      </c>
      <c r="HZ116" s="517">
        <f t="shared" si="577"/>
        <v>0</v>
      </c>
      <c r="IA116" s="510" t="str">
        <f t="shared" si="695"/>
        <v/>
      </c>
      <c r="IB116" s="522" t="str">
        <f t="shared" si="696"/>
        <v/>
      </c>
      <c r="IC116" s="510" t="str">
        <f t="shared" si="578"/>
        <v/>
      </c>
      <c r="ID116" s="517">
        <f t="shared" si="579"/>
        <v>0</v>
      </c>
      <c r="IE116" s="510" t="str">
        <f t="shared" si="697"/>
        <v/>
      </c>
      <c r="IF116" s="522" t="str">
        <f t="shared" si="698"/>
        <v/>
      </c>
      <c r="IG116" s="510" t="str">
        <f t="shared" si="580"/>
        <v/>
      </c>
      <c r="IH116" s="517">
        <f t="shared" si="581"/>
        <v>0</v>
      </c>
      <c r="II116" s="510" t="str">
        <f t="shared" si="699"/>
        <v/>
      </c>
      <c r="IJ116" s="522" t="str">
        <f t="shared" si="700"/>
        <v/>
      </c>
      <c r="IK116" s="510" t="str">
        <f t="shared" si="582"/>
        <v/>
      </c>
      <c r="IL116" s="517">
        <f t="shared" si="583"/>
        <v>0</v>
      </c>
      <c r="IM116" s="510" t="str">
        <f t="shared" si="701"/>
        <v/>
      </c>
      <c r="IN116" s="522" t="str">
        <f t="shared" si="702"/>
        <v/>
      </c>
      <c r="IO116" s="510" t="str">
        <f t="shared" si="584"/>
        <v/>
      </c>
      <c r="IP116" s="517">
        <f t="shared" si="585"/>
        <v>0</v>
      </c>
      <c r="IQ116" s="510" t="str">
        <f t="shared" si="703"/>
        <v/>
      </c>
      <c r="IR116" s="522" t="str">
        <f t="shared" si="704"/>
        <v/>
      </c>
      <c r="IS116" s="510" t="str">
        <f t="shared" si="586"/>
        <v/>
      </c>
      <c r="IT116" s="517">
        <f t="shared" si="587"/>
        <v>0</v>
      </c>
      <c r="IU116" s="510" t="str">
        <f t="shared" si="705"/>
        <v/>
      </c>
      <c r="IV116" s="522" t="str">
        <f t="shared" si="706"/>
        <v/>
      </c>
      <c r="IW116" s="510" t="str">
        <f t="shared" si="588"/>
        <v/>
      </c>
      <c r="IX116" s="517">
        <f t="shared" si="589"/>
        <v>0</v>
      </c>
      <c r="IY116" s="510" t="str">
        <f t="shared" si="707"/>
        <v/>
      </c>
      <c r="IZ116" s="522" t="str">
        <f t="shared" si="708"/>
        <v/>
      </c>
      <c r="JA116" s="510" t="str">
        <f t="shared" si="590"/>
        <v/>
      </c>
      <c r="JB116" s="517">
        <f t="shared" si="591"/>
        <v>0</v>
      </c>
      <c r="JC116" s="510" t="str">
        <f t="shared" si="709"/>
        <v/>
      </c>
      <c r="JD116" s="522" t="str">
        <f t="shared" si="710"/>
        <v/>
      </c>
      <c r="JE116" s="510" t="str">
        <f t="shared" si="592"/>
        <v/>
      </c>
      <c r="JF116" s="517">
        <f t="shared" si="593"/>
        <v>0</v>
      </c>
      <c r="JG116" s="510" t="str">
        <f t="shared" si="711"/>
        <v/>
      </c>
      <c r="JH116" s="522" t="str">
        <f t="shared" si="712"/>
        <v/>
      </c>
      <c r="JI116" s="510" t="str">
        <f t="shared" si="594"/>
        <v/>
      </c>
      <c r="JJ116" s="517">
        <f t="shared" si="595"/>
        <v>0</v>
      </c>
      <c r="JK116" s="510" t="str">
        <f t="shared" si="713"/>
        <v/>
      </c>
      <c r="JL116" s="522" t="str">
        <f t="shared" si="714"/>
        <v/>
      </c>
      <c r="JM116" s="510" t="str">
        <f t="shared" si="596"/>
        <v/>
      </c>
      <c r="JN116" s="517">
        <f t="shared" si="597"/>
        <v>0</v>
      </c>
      <c r="JO116" s="510" t="str">
        <f t="shared" si="715"/>
        <v/>
      </c>
      <c r="JP116" s="522" t="str">
        <f t="shared" si="716"/>
        <v/>
      </c>
      <c r="JQ116" s="510" t="str">
        <f t="shared" si="598"/>
        <v/>
      </c>
      <c r="JR116" s="517">
        <f t="shared" si="599"/>
        <v>0</v>
      </c>
      <c r="JS116" s="510" t="str">
        <f t="shared" si="717"/>
        <v/>
      </c>
      <c r="JT116" s="522" t="str">
        <f t="shared" si="718"/>
        <v/>
      </c>
      <c r="JU116" s="510" t="str">
        <f t="shared" si="600"/>
        <v/>
      </c>
      <c r="JV116" s="517">
        <f t="shared" si="601"/>
        <v>0</v>
      </c>
      <c r="JW116" s="510" t="str">
        <f t="shared" si="719"/>
        <v/>
      </c>
      <c r="JX116" s="522" t="str">
        <f t="shared" si="720"/>
        <v/>
      </c>
      <c r="JY116" s="510" t="str">
        <f t="shared" si="602"/>
        <v/>
      </c>
      <c r="JZ116" s="517">
        <f t="shared" si="603"/>
        <v>0</v>
      </c>
      <c r="KA116" s="510" t="str">
        <f t="shared" si="721"/>
        <v/>
      </c>
      <c r="KB116" s="522" t="str">
        <f t="shared" si="722"/>
        <v/>
      </c>
      <c r="KC116" s="510" t="str">
        <f t="shared" si="604"/>
        <v/>
      </c>
      <c r="KD116" s="517">
        <f t="shared" si="605"/>
        <v>0</v>
      </c>
      <c r="KE116" s="510" t="str">
        <f t="shared" si="723"/>
        <v/>
      </c>
      <c r="KF116" s="522" t="str">
        <f t="shared" si="724"/>
        <v/>
      </c>
      <c r="KG116" s="510" t="str">
        <f t="shared" si="606"/>
        <v/>
      </c>
      <c r="KH116" s="517">
        <f t="shared" si="607"/>
        <v>0</v>
      </c>
      <c r="KI116" s="510" t="str">
        <f t="shared" si="725"/>
        <v/>
      </c>
      <c r="KJ116" s="522" t="str">
        <f t="shared" si="726"/>
        <v/>
      </c>
      <c r="KK116" s="510" t="str">
        <f t="shared" si="608"/>
        <v/>
      </c>
      <c r="KL116" s="517">
        <f t="shared" si="609"/>
        <v>0</v>
      </c>
      <c r="KM116" s="510" t="str">
        <f t="shared" si="727"/>
        <v/>
      </c>
      <c r="KN116" s="522" t="str">
        <f t="shared" si="728"/>
        <v/>
      </c>
      <c r="KO116" s="510" t="str">
        <f t="shared" si="610"/>
        <v/>
      </c>
      <c r="KP116" s="517">
        <f t="shared" si="611"/>
        <v>0</v>
      </c>
      <c r="KQ116" s="510" t="str">
        <f t="shared" si="729"/>
        <v/>
      </c>
      <c r="KR116" s="522" t="str">
        <f t="shared" si="730"/>
        <v/>
      </c>
      <c r="KS116" s="510" t="str">
        <f t="shared" si="612"/>
        <v/>
      </c>
      <c r="KT116" s="517">
        <f t="shared" si="613"/>
        <v>0</v>
      </c>
      <c r="KU116" s="510" t="str">
        <f t="shared" si="731"/>
        <v/>
      </c>
      <c r="KV116" s="522" t="str">
        <f t="shared" si="732"/>
        <v/>
      </c>
      <c r="KW116" s="510" t="str">
        <f t="shared" si="614"/>
        <v/>
      </c>
      <c r="KX116" s="517">
        <f t="shared" si="615"/>
        <v>0</v>
      </c>
      <c r="KY116" s="510" t="str">
        <f t="shared" si="733"/>
        <v/>
      </c>
      <c r="KZ116" s="522" t="str">
        <f t="shared" si="734"/>
        <v/>
      </c>
      <c r="LA116" s="510" t="str">
        <f t="shared" si="616"/>
        <v/>
      </c>
      <c r="LB116" s="517">
        <f t="shared" si="617"/>
        <v>0</v>
      </c>
      <c r="LC116" s="510" t="str">
        <f t="shared" si="735"/>
        <v/>
      </c>
      <c r="LD116" s="522" t="str">
        <f t="shared" si="736"/>
        <v/>
      </c>
      <c r="LE116" s="510" t="str">
        <f t="shared" si="618"/>
        <v/>
      </c>
      <c r="LF116" s="517">
        <f t="shared" si="619"/>
        <v>0</v>
      </c>
      <c r="LG116" s="510" t="str">
        <f t="shared" si="737"/>
        <v/>
      </c>
      <c r="LH116" s="522" t="str">
        <f t="shared" si="738"/>
        <v/>
      </c>
      <c r="LI116" s="510" t="str">
        <f t="shared" si="620"/>
        <v/>
      </c>
      <c r="LJ116" s="517">
        <f t="shared" si="621"/>
        <v>0</v>
      </c>
      <c r="LK116" s="510" t="str">
        <f t="shared" si="739"/>
        <v/>
      </c>
      <c r="LL116" s="522" t="str">
        <f t="shared" si="740"/>
        <v/>
      </c>
      <c r="LM116" s="510" t="str">
        <f t="shared" si="622"/>
        <v/>
      </c>
      <c r="LN116" s="517">
        <f t="shared" si="623"/>
        <v>0</v>
      </c>
      <c r="LO116" s="510" t="str">
        <f t="shared" si="741"/>
        <v/>
      </c>
      <c r="LP116" s="522" t="str">
        <f t="shared" si="742"/>
        <v/>
      </c>
      <c r="LQ116" s="510" t="str">
        <f t="shared" si="624"/>
        <v/>
      </c>
      <c r="LR116" s="517">
        <f t="shared" si="625"/>
        <v>0</v>
      </c>
      <c r="LS116" s="510" t="str">
        <f t="shared" si="743"/>
        <v/>
      </c>
      <c r="LT116" s="522" t="str">
        <f t="shared" si="744"/>
        <v/>
      </c>
      <c r="LU116" s="510" t="str">
        <f t="shared" si="626"/>
        <v/>
      </c>
      <c r="LV116" s="517">
        <f t="shared" si="627"/>
        <v>0</v>
      </c>
      <c r="LW116" s="510" t="str">
        <f t="shared" si="745"/>
        <v/>
      </c>
      <c r="LX116" s="522" t="str">
        <f t="shared" si="746"/>
        <v/>
      </c>
      <c r="LY116" s="510" t="str">
        <f t="shared" si="628"/>
        <v/>
      </c>
      <c r="LZ116" s="517">
        <f t="shared" si="629"/>
        <v>0</v>
      </c>
      <c r="MA116" s="510" t="str">
        <f t="shared" si="747"/>
        <v/>
      </c>
      <c r="MB116" s="522" t="str">
        <f t="shared" si="748"/>
        <v/>
      </c>
      <c r="MC116" s="510" t="str">
        <f t="shared" si="630"/>
        <v/>
      </c>
      <c r="MD116" s="517">
        <f t="shared" si="631"/>
        <v>0</v>
      </c>
      <c r="ME116" s="510" t="str">
        <f t="shared" si="749"/>
        <v/>
      </c>
      <c r="MF116" s="522" t="str">
        <f t="shared" si="750"/>
        <v/>
      </c>
      <c r="MG116" s="510" t="str">
        <f t="shared" si="632"/>
        <v/>
      </c>
      <c r="MH116" s="517">
        <f t="shared" si="633"/>
        <v>0</v>
      </c>
      <c r="MI116" s="510" t="str">
        <f t="shared" si="751"/>
        <v/>
      </c>
      <c r="MJ116" s="522" t="str">
        <f t="shared" si="752"/>
        <v/>
      </c>
      <c r="MK116" s="510" t="str">
        <f t="shared" si="634"/>
        <v/>
      </c>
      <c r="ML116" s="517">
        <f t="shared" si="635"/>
        <v>0</v>
      </c>
      <c r="MM116" s="510" t="str">
        <f t="shared" si="753"/>
        <v/>
      </c>
      <c r="MN116" s="522" t="str">
        <f t="shared" si="754"/>
        <v/>
      </c>
      <c r="MO116" s="510" t="str">
        <f t="shared" si="636"/>
        <v/>
      </c>
      <c r="MP116" s="517">
        <f t="shared" si="637"/>
        <v>0</v>
      </c>
      <c r="MQ116" s="510" t="str">
        <f t="shared" si="755"/>
        <v/>
      </c>
      <c r="MR116" s="522" t="str">
        <f t="shared" si="756"/>
        <v/>
      </c>
      <c r="MS116" s="510" t="str">
        <f t="shared" si="638"/>
        <v/>
      </c>
      <c r="MT116" s="517">
        <f t="shared" si="639"/>
        <v>0</v>
      </c>
      <c r="MU116" s="510" t="str">
        <f t="shared" si="757"/>
        <v/>
      </c>
      <c r="MV116" s="522" t="str">
        <f t="shared" si="758"/>
        <v/>
      </c>
      <c r="MW116" s="510" t="str">
        <f t="shared" si="640"/>
        <v/>
      </c>
      <c r="MX116" s="517">
        <f t="shared" si="641"/>
        <v>0</v>
      </c>
      <c r="MY116" s="510" t="str">
        <f t="shared" si="759"/>
        <v/>
      </c>
      <c r="MZ116" s="522" t="str">
        <f t="shared" si="760"/>
        <v/>
      </c>
      <c r="NA116" s="510" t="str">
        <f t="shared" si="642"/>
        <v/>
      </c>
      <c r="NB116" s="517">
        <f t="shared" si="643"/>
        <v>0</v>
      </c>
      <c r="NC116" s="510" t="str">
        <f t="shared" si="761"/>
        <v/>
      </c>
      <c r="ND116" s="522" t="str">
        <f t="shared" si="762"/>
        <v/>
      </c>
      <c r="NE116" s="510" t="str">
        <f t="shared" si="644"/>
        <v/>
      </c>
      <c r="NF116" s="517">
        <f t="shared" si="645"/>
        <v>0</v>
      </c>
      <c r="NG116" s="510" t="str">
        <f t="shared" si="763"/>
        <v/>
      </c>
      <c r="NH116" s="522" t="str">
        <f t="shared" si="764"/>
        <v/>
      </c>
      <c r="NI116" s="510" t="str">
        <f t="shared" si="646"/>
        <v/>
      </c>
      <c r="NJ116" s="517">
        <f t="shared" si="647"/>
        <v>0</v>
      </c>
      <c r="NK116" s="510" t="str">
        <f t="shared" si="765"/>
        <v/>
      </c>
      <c r="NL116" s="522" t="str">
        <f t="shared" si="766"/>
        <v/>
      </c>
      <c r="NM116" s="510" t="str">
        <f t="shared" si="648"/>
        <v/>
      </c>
      <c r="NN116" s="517">
        <f t="shared" si="649"/>
        <v>0</v>
      </c>
      <c r="NO116" s="510" t="str">
        <f t="shared" si="767"/>
        <v/>
      </c>
      <c r="NP116" s="522" t="str">
        <f t="shared" si="768"/>
        <v/>
      </c>
      <c r="NQ116" s="510" t="str">
        <f t="shared" si="650"/>
        <v/>
      </c>
      <c r="NR116" s="517">
        <f t="shared" si="651"/>
        <v>0</v>
      </c>
      <c r="NS116" s="510" t="str">
        <f t="shared" si="769"/>
        <v/>
      </c>
      <c r="NT116" s="522" t="str">
        <f t="shared" si="770"/>
        <v/>
      </c>
      <c r="NU116" s="510" t="str">
        <f t="shared" si="652"/>
        <v/>
      </c>
      <c r="NV116" s="517">
        <f t="shared" si="653"/>
        <v>0</v>
      </c>
      <c r="NW116" s="510" t="str">
        <f t="shared" si="771"/>
        <v/>
      </c>
      <c r="NX116" s="522" t="str">
        <f t="shared" si="772"/>
        <v/>
      </c>
      <c r="NY116" s="510" t="str">
        <f t="shared" si="654"/>
        <v/>
      </c>
      <c r="NZ116" s="517">
        <f t="shared" si="655"/>
        <v>0</v>
      </c>
      <c r="OA116" s="510" t="str">
        <f t="shared" si="773"/>
        <v/>
      </c>
      <c r="OB116" s="522" t="str">
        <f t="shared" si="774"/>
        <v/>
      </c>
      <c r="OC116" s="510" t="str">
        <f t="shared" si="656"/>
        <v/>
      </c>
      <c r="OD116" s="517">
        <f t="shared" si="657"/>
        <v>0</v>
      </c>
      <c r="OE116" s="510" t="str">
        <f t="shared" si="775"/>
        <v/>
      </c>
      <c r="OF116" s="522" t="str">
        <f t="shared" si="776"/>
        <v/>
      </c>
      <c r="OG116" s="510" t="str">
        <f t="shared" si="658"/>
        <v/>
      </c>
      <c r="OH116" s="517">
        <f t="shared" si="659"/>
        <v>0</v>
      </c>
      <c r="OI116" s="510" t="str">
        <f t="shared" si="777"/>
        <v/>
      </c>
      <c r="OJ116" s="522" t="str">
        <f t="shared" si="778"/>
        <v/>
      </c>
      <c r="OK116" s="510" t="str">
        <f t="shared" si="660"/>
        <v/>
      </c>
      <c r="OL116" s="517">
        <f t="shared" si="661"/>
        <v>0</v>
      </c>
      <c r="OM116" s="510" t="str">
        <f t="shared" si="779"/>
        <v/>
      </c>
      <c r="ON116" s="522" t="str">
        <f t="shared" si="780"/>
        <v/>
      </c>
      <c r="OO116" s="510" t="str">
        <f t="shared" si="662"/>
        <v/>
      </c>
      <c r="OP116" s="517">
        <f t="shared" si="663"/>
        <v>0</v>
      </c>
      <c r="OQ116" s="510" t="str">
        <f t="shared" si="781"/>
        <v/>
      </c>
      <c r="OR116" s="522" t="str">
        <f t="shared" si="782"/>
        <v/>
      </c>
      <c r="OS116" s="510" t="str">
        <f t="shared" si="664"/>
        <v/>
      </c>
      <c r="OT116" s="517">
        <f t="shared" si="665"/>
        <v>0</v>
      </c>
      <c r="OU116" s="510" t="str">
        <f t="shared" si="783"/>
        <v/>
      </c>
      <c r="OV116" s="522" t="str">
        <f t="shared" si="784"/>
        <v/>
      </c>
      <c r="OW116" s="510" t="str">
        <f t="shared" si="666"/>
        <v/>
      </c>
      <c r="OX116" s="517">
        <f t="shared" si="667"/>
        <v>0</v>
      </c>
      <c r="OY116" s="510" t="str">
        <f t="shared" si="785"/>
        <v/>
      </c>
      <c r="OZ116" s="522" t="str">
        <f t="shared" si="786"/>
        <v/>
      </c>
      <c r="PA116" s="510" t="str">
        <f t="shared" si="668"/>
        <v/>
      </c>
      <c r="PB116" s="517">
        <f t="shared" si="669"/>
        <v>0</v>
      </c>
      <c r="PC116" s="510" t="str">
        <f t="shared" si="787"/>
        <v/>
      </c>
      <c r="PD116" s="522" t="str">
        <f t="shared" si="788"/>
        <v/>
      </c>
      <c r="PE116" s="510" t="str">
        <f t="shared" si="670"/>
        <v/>
      </c>
      <c r="PF116" s="517">
        <f t="shared" si="671"/>
        <v>0</v>
      </c>
      <c r="PG116" s="510" t="str">
        <f t="shared" si="789"/>
        <v/>
      </c>
      <c r="PH116" s="522" t="str">
        <f t="shared" si="790"/>
        <v/>
      </c>
      <c r="PI116" s="510" t="str">
        <f t="shared" si="672"/>
        <v/>
      </c>
      <c r="PJ116" s="517">
        <f t="shared" si="673"/>
        <v>0</v>
      </c>
      <c r="PK116" s="510" t="str">
        <f t="shared" si="791"/>
        <v/>
      </c>
      <c r="PL116" s="522" t="str">
        <f t="shared" si="792"/>
        <v/>
      </c>
      <c r="PM116" s="510" t="str">
        <f t="shared" si="674"/>
        <v/>
      </c>
      <c r="PN116" s="517">
        <f t="shared" si="675"/>
        <v>0</v>
      </c>
      <c r="PO116" s="510" t="str">
        <f t="shared" si="793"/>
        <v/>
      </c>
      <c r="PP116" s="522" t="str">
        <f t="shared" si="794"/>
        <v/>
      </c>
      <c r="PQ116" s="510" t="str">
        <f t="shared" si="676"/>
        <v/>
      </c>
      <c r="PR116" s="517">
        <f t="shared" si="677"/>
        <v>0</v>
      </c>
      <c r="PS116" s="510" t="str">
        <f t="shared" si="795"/>
        <v/>
      </c>
      <c r="PT116" s="522" t="str">
        <f t="shared" si="796"/>
        <v/>
      </c>
      <c r="PU116" s="510" t="str">
        <f t="shared" si="678"/>
        <v/>
      </c>
      <c r="PV116" s="517">
        <f t="shared" si="679"/>
        <v>0</v>
      </c>
      <c r="PW116" s="510" t="str">
        <f t="shared" si="797"/>
        <v/>
      </c>
      <c r="PX116" s="522" t="str">
        <f t="shared" si="798"/>
        <v/>
      </c>
      <c r="PY116" s="510" t="str">
        <f t="shared" si="680"/>
        <v/>
      </c>
      <c r="PZ116" s="517">
        <f t="shared" si="681"/>
        <v>0</v>
      </c>
      <c r="QA116" s="510" t="str">
        <f t="shared" si="799"/>
        <v/>
      </c>
      <c r="QB116" s="522" t="str">
        <f t="shared" si="800"/>
        <v/>
      </c>
      <c r="QC116" s="510" t="str">
        <f t="shared" si="682"/>
        <v/>
      </c>
      <c r="QD116" s="517">
        <f t="shared" si="683"/>
        <v>0</v>
      </c>
      <c r="QE116" s="510" t="str">
        <f t="shared" si="801"/>
        <v/>
      </c>
      <c r="QF116" s="522" t="str">
        <f t="shared" si="802"/>
        <v/>
      </c>
      <c r="QG116" s="510" t="str">
        <f t="shared" si="684"/>
        <v/>
      </c>
      <c r="QH116" s="517">
        <f t="shared" si="685"/>
        <v>0</v>
      </c>
    </row>
    <row r="117" spans="11:450" ht="13.3" thickTop="1" thickBot="1" x14ac:dyDescent="0.35">
      <c r="BT117" s="287" t="str">
        <f t="shared" si="804"/>
        <v/>
      </c>
      <c r="BU117" s="14" t="str">
        <f t="shared" si="805"/>
        <v/>
      </c>
      <c r="BV117" s="495">
        <f t="shared" si="559"/>
        <v>0</v>
      </c>
      <c r="BW117" s="495">
        <f t="shared" si="806"/>
        <v>0</v>
      </c>
      <c r="BX117" s="905">
        <f t="shared" si="808"/>
        <v>1</v>
      </c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GN117" s="137">
        <f t="shared" si="567"/>
        <v>0</v>
      </c>
      <c r="GU117" s="594">
        <v>27</v>
      </c>
      <c r="HA117" s="81" t="str">
        <f t="shared" si="562"/>
        <v/>
      </c>
      <c r="HB117" s="569" t="str">
        <f t="shared" si="563"/>
        <v/>
      </c>
      <c r="HC117" s="15">
        <f t="shared" si="568"/>
        <v>0</v>
      </c>
      <c r="HD117" s="582">
        <f t="shared" si="809"/>
        <v>0</v>
      </c>
      <c r="HE117" s="576">
        <f t="shared" si="807"/>
        <v>0</v>
      </c>
      <c r="HF117" s="566">
        <f t="shared" si="807"/>
        <v>0</v>
      </c>
      <c r="HG117" s="16">
        <f t="shared" si="565"/>
        <v>0</v>
      </c>
      <c r="HH117" s="17" t="str">
        <f t="shared" si="566"/>
        <v/>
      </c>
      <c r="HI117" s="510" t="str">
        <f t="shared" si="686"/>
        <v/>
      </c>
      <c r="HJ117" s="517">
        <f t="shared" si="803"/>
        <v>0</v>
      </c>
      <c r="HK117" s="510" t="str">
        <f t="shared" si="687"/>
        <v/>
      </c>
      <c r="HL117" s="522" t="str">
        <f t="shared" si="688"/>
        <v/>
      </c>
      <c r="HM117" s="510" t="str">
        <f t="shared" si="570"/>
        <v/>
      </c>
      <c r="HN117" s="517">
        <f t="shared" si="571"/>
        <v>0</v>
      </c>
      <c r="HO117" s="510" t="str">
        <f t="shared" si="689"/>
        <v/>
      </c>
      <c r="HP117" s="522" t="str">
        <f t="shared" si="690"/>
        <v/>
      </c>
      <c r="HQ117" s="510" t="str">
        <f t="shared" si="572"/>
        <v/>
      </c>
      <c r="HR117" s="517">
        <f t="shared" si="573"/>
        <v>0</v>
      </c>
      <c r="HS117" s="510" t="str">
        <f t="shared" si="691"/>
        <v/>
      </c>
      <c r="HT117" s="522" t="str">
        <f t="shared" si="692"/>
        <v/>
      </c>
      <c r="HU117" s="510" t="str">
        <f t="shared" si="574"/>
        <v/>
      </c>
      <c r="HV117" s="517">
        <f t="shared" si="575"/>
        <v>0</v>
      </c>
      <c r="HW117" s="510" t="str">
        <f t="shared" si="693"/>
        <v/>
      </c>
      <c r="HX117" s="522" t="str">
        <f t="shared" si="694"/>
        <v/>
      </c>
      <c r="HY117" s="510" t="str">
        <f t="shared" si="576"/>
        <v/>
      </c>
      <c r="HZ117" s="517">
        <f t="shared" si="577"/>
        <v>0</v>
      </c>
      <c r="IA117" s="510" t="str">
        <f t="shared" si="695"/>
        <v/>
      </c>
      <c r="IB117" s="522" t="str">
        <f t="shared" si="696"/>
        <v/>
      </c>
      <c r="IC117" s="510" t="str">
        <f t="shared" si="578"/>
        <v/>
      </c>
      <c r="ID117" s="517">
        <f t="shared" si="579"/>
        <v>0</v>
      </c>
      <c r="IE117" s="510" t="str">
        <f t="shared" si="697"/>
        <v/>
      </c>
      <c r="IF117" s="522" t="str">
        <f t="shared" si="698"/>
        <v/>
      </c>
      <c r="IG117" s="510" t="str">
        <f t="shared" si="580"/>
        <v/>
      </c>
      <c r="IH117" s="517">
        <f t="shared" si="581"/>
        <v>0</v>
      </c>
      <c r="II117" s="510" t="str">
        <f t="shared" si="699"/>
        <v/>
      </c>
      <c r="IJ117" s="522" t="str">
        <f t="shared" si="700"/>
        <v/>
      </c>
      <c r="IK117" s="510" t="str">
        <f t="shared" si="582"/>
        <v/>
      </c>
      <c r="IL117" s="517">
        <f t="shared" si="583"/>
        <v>0</v>
      </c>
      <c r="IM117" s="510" t="str">
        <f t="shared" si="701"/>
        <v/>
      </c>
      <c r="IN117" s="522" t="str">
        <f t="shared" si="702"/>
        <v/>
      </c>
      <c r="IO117" s="510" t="str">
        <f t="shared" si="584"/>
        <v/>
      </c>
      <c r="IP117" s="517">
        <f t="shared" si="585"/>
        <v>0</v>
      </c>
      <c r="IQ117" s="510" t="str">
        <f t="shared" si="703"/>
        <v/>
      </c>
      <c r="IR117" s="522" t="str">
        <f t="shared" si="704"/>
        <v/>
      </c>
      <c r="IS117" s="510" t="str">
        <f t="shared" si="586"/>
        <v/>
      </c>
      <c r="IT117" s="517">
        <f t="shared" si="587"/>
        <v>0</v>
      </c>
      <c r="IU117" s="510" t="str">
        <f t="shared" si="705"/>
        <v/>
      </c>
      <c r="IV117" s="522" t="str">
        <f t="shared" si="706"/>
        <v/>
      </c>
      <c r="IW117" s="510" t="str">
        <f t="shared" si="588"/>
        <v/>
      </c>
      <c r="IX117" s="517">
        <f t="shared" si="589"/>
        <v>0</v>
      </c>
      <c r="IY117" s="510" t="str">
        <f t="shared" si="707"/>
        <v/>
      </c>
      <c r="IZ117" s="522" t="str">
        <f t="shared" si="708"/>
        <v/>
      </c>
      <c r="JA117" s="510" t="str">
        <f t="shared" si="590"/>
        <v/>
      </c>
      <c r="JB117" s="517">
        <f t="shared" si="591"/>
        <v>0</v>
      </c>
      <c r="JC117" s="510" t="str">
        <f t="shared" si="709"/>
        <v/>
      </c>
      <c r="JD117" s="522" t="str">
        <f t="shared" si="710"/>
        <v/>
      </c>
      <c r="JE117" s="510" t="str">
        <f t="shared" si="592"/>
        <v/>
      </c>
      <c r="JF117" s="517">
        <f t="shared" si="593"/>
        <v>0</v>
      </c>
      <c r="JG117" s="510" t="str">
        <f t="shared" si="711"/>
        <v/>
      </c>
      <c r="JH117" s="522" t="str">
        <f t="shared" si="712"/>
        <v/>
      </c>
      <c r="JI117" s="510" t="str">
        <f t="shared" si="594"/>
        <v/>
      </c>
      <c r="JJ117" s="517">
        <f t="shared" si="595"/>
        <v>0</v>
      </c>
      <c r="JK117" s="510" t="str">
        <f t="shared" si="713"/>
        <v/>
      </c>
      <c r="JL117" s="522" t="str">
        <f t="shared" si="714"/>
        <v/>
      </c>
      <c r="JM117" s="510" t="str">
        <f t="shared" si="596"/>
        <v/>
      </c>
      <c r="JN117" s="517">
        <f t="shared" si="597"/>
        <v>0</v>
      </c>
      <c r="JO117" s="510" t="str">
        <f t="shared" si="715"/>
        <v/>
      </c>
      <c r="JP117" s="522" t="str">
        <f t="shared" si="716"/>
        <v/>
      </c>
      <c r="JQ117" s="510" t="str">
        <f t="shared" si="598"/>
        <v/>
      </c>
      <c r="JR117" s="517">
        <f t="shared" si="599"/>
        <v>0</v>
      </c>
      <c r="JS117" s="510" t="str">
        <f t="shared" si="717"/>
        <v/>
      </c>
      <c r="JT117" s="522" t="str">
        <f t="shared" si="718"/>
        <v/>
      </c>
      <c r="JU117" s="510" t="str">
        <f t="shared" si="600"/>
        <v/>
      </c>
      <c r="JV117" s="517">
        <f t="shared" si="601"/>
        <v>0</v>
      </c>
      <c r="JW117" s="510" t="str">
        <f t="shared" si="719"/>
        <v/>
      </c>
      <c r="JX117" s="522" t="str">
        <f t="shared" si="720"/>
        <v/>
      </c>
      <c r="JY117" s="510" t="str">
        <f t="shared" si="602"/>
        <v/>
      </c>
      <c r="JZ117" s="517">
        <f t="shared" si="603"/>
        <v>0</v>
      </c>
      <c r="KA117" s="510" t="str">
        <f t="shared" si="721"/>
        <v/>
      </c>
      <c r="KB117" s="522" t="str">
        <f t="shared" si="722"/>
        <v/>
      </c>
      <c r="KC117" s="510" t="str">
        <f t="shared" si="604"/>
        <v/>
      </c>
      <c r="KD117" s="517">
        <f t="shared" si="605"/>
        <v>0</v>
      </c>
      <c r="KE117" s="510" t="str">
        <f t="shared" si="723"/>
        <v/>
      </c>
      <c r="KF117" s="522" t="str">
        <f t="shared" si="724"/>
        <v/>
      </c>
      <c r="KG117" s="510" t="str">
        <f t="shared" si="606"/>
        <v/>
      </c>
      <c r="KH117" s="517">
        <f t="shared" si="607"/>
        <v>0</v>
      </c>
      <c r="KI117" s="510" t="str">
        <f t="shared" si="725"/>
        <v/>
      </c>
      <c r="KJ117" s="522" t="str">
        <f t="shared" si="726"/>
        <v/>
      </c>
      <c r="KK117" s="510" t="str">
        <f t="shared" si="608"/>
        <v/>
      </c>
      <c r="KL117" s="517">
        <f t="shared" si="609"/>
        <v>0</v>
      </c>
      <c r="KM117" s="510" t="str">
        <f t="shared" si="727"/>
        <v/>
      </c>
      <c r="KN117" s="522" t="str">
        <f t="shared" si="728"/>
        <v/>
      </c>
      <c r="KO117" s="510" t="str">
        <f t="shared" si="610"/>
        <v/>
      </c>
      <c r="KP117" s="517">
        <f t="shared" si="611"/>
        <v>0</v>
      </c>
      <c r="KQ117" s="510" t="str">
        <f t="shared" si="729"/>
        <v/>
      </c>
      <c r="KR117" s="522" t="str">
        <f t="shared" si="730"/>
        <v/>
      </c>
      <c r="KS117" s="510" t="str">
        <f t="shared" si="612"/>
        <v/>
      </c>
      <c r="KT117" s="517">
        <f t="shared" si="613"/>
        <v>0</v>
      </c>
      <c r="KU117" s="510" t="str">
        <f t="shared" si="731"/>
        <v/>
      </c>
      <c r="KV117" s="522" t="str">
        <f t="shared" si="732"/>
        <v/>
      </c>
      <c r="KW117" s="510" t="str">
        <f t="shared" si="614"/>
        <v/>
      </c>
      <c r="KX117" s="517">
        <f t="shared" si="615"/>
        <v>0</v>
      </c>
      <c r="KY117" s="510" t="str">
        <f t="shared" si="733"/>
        <v/>
      </c>
      <c r="KZ117" s="522" t="str">
        <f t="shared" si="734"/>
        <v/>
      </c>
      <c r="LA117" s="510" t="str">
        <f t="shared" si="616"/>
        <v/>
      </c>
      <c r="LB117" s="517">
        <f t="shared" si="617"/>
        <v>0</v>
      </c>
      <c r="LC117" s="510" t="str">
        <f t="shared" si="735"/>
        <v/>
      </c>
      <c r="LD117" s="522" t="str">
        <f t="shared" si="736"/>
        <v/>
      </c>
      <c r="LE117" s="510" t="str">
        <f t="shared" si="618"/>
        <v/>
      </c>
      <c r="LF117" s="517">
        <f t="shared" si="619"/>
        <v>0</v>
      </c>
      <c r="LG117" s="510" t="str">
        <f t="shared" si="737"/>
        <v/>
      </c>
      <c r="LH117" s="522" t="str">
        <f t="shared" si="738"/>
        <v/>
      </c>
      <c r="LI117" s="510" t="str">
        <f t="shared" si="620"/>
        <v/>
      </c>
      <c r="LJ117" s="517">
        <f t="shared" si="621"/>
        <v>0</v>
      </c>
      <c r="LK117" s="510" t="str">
        <f t="shared" si="739"/>
        <v/>
      </c>
      <c r="LL117" s="522" t="str">
        <f t="shared" si="740"/>
        <v/>
      </c>
      <c r="LM117" s="510" t="str">
        <f t="shared" si="622"/>
        <v/>
      </c>
      <c r="LN117" s="517">
        <f t="shared" si="623"/>
        <v>0</v>
      </c>
      <c r="LO117" s="510" t="str">
        <f t="shared" si="741"/>
        <v/>
      </c>
      <c r="LP117" s="522" t="str">
        <f t="shared" si="742"/>
        <v/>
      </c>
      <c r="LQ117" s="510" t="str">
        <f t="shared" si="624"/>
        <v/>
      </c>
      <c r="LR117" s="517">
        <f t="shared" si="625"/>
        <v>0</v>
      </c>
      <c r="LS117" s="510" t="str">
        <f t="shared" si="743"/>
        <v/>
      </c>
      <c r="LT117" s="522" t="str">
        <f t="shared" si="744"/>
        <v/>
      </c>
      <c r="LU117" s="510" t="str">
        <f t="shared" si="626"/>
        <v/>
      </c>
      <c r="LV117" s="517">
        <f t="shared" si="627"/>
        <v>0</v>
      </c>
      <c r="LW117" s="510" t="str">
        <f t="shared" si="745"/>
        <v/>
      </c>
      <c r="LX117" s="522" t="str">
        <f t="shared" si="746"/>
        <v/>
      </c>
      <c r="LY117" s="510" t="str">
        <f t="shared" si="628"/>
        <v/>
      </c>
      <c r="LZ117" s="517">
        <f t="shared" si="629"/>
        <v>0</v>
      </c>
      <c r="MA117" s="510" t="str">
        <f t="shared" si="747"/>
        <v/>
      </c>
      <c r="MB117" s="522" t="str">
        <f t="shared" si="748"/>
        <v/>
      </c>
      <c r="MC117" s="510" t="str">
        <f t="shared" si="630"/>
        <v/>
      </c>
      <c r="MD117" s="517">
        <f t="shared" si="631"/>
        <v>0</v>
      </c>
      <c r="ME117" s="510" t="str">
        <f t="shared" si="749"/>
        <v/>
      </c>
      <c r="MF117" s="522" t="str">
        <f t="shared" si="750"/>
        <v/>
      </c>
      <c r="MG117" s="510" t="str">
        <f t="shared" si="632"/>
        <v/>
      </c>
      <c r="MH117" s="517">
        <f t="shared" si="633"/>
        <v>0</v>
      </c>
      <c r="MI117" s="510" t="str">
        <f t="shared" si="751"/>
        <v/>
      </c>
      <c r="MJ117" s="522" t="str">
        <f t="shared" si="752"/>
        <v/>
      </c>
      <c r="MK117" s="510" t="str">
        <f t="shared" si="634"/>
        <v/>
      </c>
      <c r="ML117" s="517">
        <f t="shared" si="635"/>
        <v>0</v>
      </c>
      <c r="MM117" s="510" t="str">
        <f t="shared" si="753"/>
        <v/>
      </c>
      <c r="MN117" s="522" t="str">
        <f t="shared" si="754"/>
        <v/>
      </c>
      <c r="MO117" s="510" t="str">
        <f t="shared" si="636"/>
        <v/>
      </c>
      <c r="MP117" s="517">
        <f t="shared" si="637"/>
        <v>0</v>
      </c>
      <c r="MQ117" s="510" t="str">
        <f t="shared" si="755"/>
        <v/>
      </c>
      <c r="MR117" s="522" t="str">
        <f t="shared" si="756"/>
        <v/>
      </c>
      <c r="MS117" s="510" t="str">
        <f t="shared" si="638"/>
        <v/>
      </c>
      <c r="MT117" s="517">
        <f t="shared" si="639"/>
        <v>0</v>
      </c>
      <c r="MU117" s="510" t="str">
        <f t="shared" si="757"/>
        <v/>
      </c>
      <c r="MV117" s="522" t="str">
        <f t="shared" si="758"/>
        <v/>
      </c>
      <c r="MW117" s="510" t="str">
        <f t="shared" si="640"/>
        <v/>
      </c>
      <c r="MX117" s="517">
        <f t="shared" si="641"/>
        <v>0</v>
      </c>
      <c r="MY117" s="510" t="str">
        <f t="shared" si="759"/>
        <v/>
      </c>
      <c r="MZ117" s="522" t="str">
        <f t="shared" si="760"/>
        <v/>
      </c>
      <c r="NA117" s="510" t="str">
        <f t="shared" si="642"/>
        <v/>
      </c>
      <c r="NB117" s="517">
        <f t="shared" si="643"/>
        <v>0</v>
      </c>
      <c r="NC117" s="510" t="str">
        <f t="shared" si="761"/>
        <v/>
      </c>
      <c r="ND117" s="522" t="str">
        <f t="shared" si="762"/>
        <v/>
      </c>
      <c r="NE117" s="510" t="str">
        <f t="shared" si="644"/>
        <v/>
      </c>
      <c r="NF117" s="517">
        <f t="shared" si="645"/>
        <v>0</v>
      </c>
      <c r="NG117" s="510" t="str">
        <f t="shared" si="763"/>
        <v/>
      </c>
      <c r="NH117" s="522" t="str">
        <f t="shared" si="764"/>
        <v/>
      </c>
      <c r="NI117" s="510" t="str">
        <f t="shared" si="646"/>
        <v/>
      </c>
      <c r="NJ117" s="517">
        <f t="shared" si="647"/>
        <v>0</v>
      </c>
      <c r="NK117" s="510" t="str">
        <f t="shared" si="765"/>
        <v/>
      </c>
      <c r="NL117" s="522" t="str">
        <f t="shared" si="766"/>
        <v/>
      </c>
      <c r="NM117" s="510" t="str">
        <f t="shared" si="648"/>
        <v/>
      </c>
      <c r="NN117" s="517">
        <f t="shared" si="649"/>
        <v>0</v>
      </c>
      <c r="NO117" s="510" t="str">
        <f t="shared" si="767"/>
        <v/>
      </c>
      <c r="NP117" s="522" t="str">
        <f t="shared" si="768"/>
        <v/>
      </c>
      <c r="NQ117" s="510" t="str">
        <f t="shared" si="650"/>
        <v/>
      </c>
      <c r="NR117" s="517">
        <f t="shared" si="651"/>
        <v>0</v>
      </c>
      <c r="NS117" s="510" t="str">
        <f t="shared" si="769"/>
        <v/>
      </c>
      <c r="NT117" s="522" t="str">
        <f t="shared" si="770"/>
        <v/>
      </c>
      <c r="NU117" s="510" t="str">
        <f t="shared" si="652"/>
        <v/>
      </c>
      <c r="NV117" s="517">
        <f t="shared" si="653"/>
        <v>0</v>
      </c>
      <c r="NW117" s="510" t="str">
        <f t="shared" si="771"/>
        <v/>
      </c>
      <c r="NX117" s="522" t="str">
        <f t="shared" si="772"/>
        <v/>
      </c>
      <c r="NY117" s="510" t="str">
        <f t="shared" si="654"/>
        <v/>
      </c>
      <c r="NZ117" s="517">
        <f t="shared" si="655"/>
        <v>0</v>
      </c>
      <c r="OA117" s="510" t="str">
        <f t="shared" si="773"/>
        <v/>
      </c>
      <c r="OB117" s="522" t="str">
        <f t="shared" si="774"/>
        <v/>
      </c>
      <c r="OC117" s="510" t="str">
        <f t="shared" si="656"/>
        <v/>
      </c>
      <c r="OD117" s="517">
        <f t="shared" si="657"/>
        <v>0</v>
      </c>
      <c r="OE117" s="510" t="str">
        <f t="shared" si="775"/>
        <v/>
      </c>
      <c r="OF117" s="522" t="str">
        <f t="shared" si="776"/>
        <v/>
      </c>
      <c r="OG117" s="510" t="str">
        <f t="shared" si="658"/>
        <v/>
      </c>
      <c r="OH117" s="517">
        <f t="shared" si="659"/>
        <v>0</v>
      </c>
      <c r="OI117" s="510" t="str">
        <f t="shared" si="777"/>
        <v/>
      </c>
      <c r="OJ117" s="522" t="str">
        <f t="shared" si="778"/>
        <v/>
      </c>
      <c r="OK117" s="510" t="str">
        <f t="shared" si="660"/>
        <v/>
      </c>
      <c r="OL117" s="517">
        <f t="shared" si="661"/>
        <v>0</v>
      </c>
      <c r="OM117" s="510" t="str">
        <f t="shared" si="779"/>
        <v/>
      </c>
      <c r="ON117" s="522" t="str">
        <f t="shared" si="780"/>
        <v/>
      </c>
      <c r="OO117" s="510" t="str">
        <f t="shared" si="662"/>
        <v/>
      </c>
      <c r="OP117" s="517">
        <f t="shared" si="663"/>
        <v>0</v>
      </c>
      <c r="OQ117" s="510" t="str">
        <f t="shared" si="781"/>
        <v/>
      </c>
      <c r="OR117" s="522" t="str">
        <f t="shared" si="782"/>
        <v/>
      </c>
      <c r="OS117" s="510" t="str">
        <f t="shared" si="664"/>
        <v/>
      </c>
      <c r="OT117" s="517">
        <f t="shared" si="665"/>
        <v>0</v>
      </c>
      <c r="OU117" s="510" t="str">
        <f t="shared" si="783"/>
        <v/>
      </c>
      <c r="OV117" s="522" t="str">
        <f t="shared" si="784"/>
        <v/>
      </c>
      <c r="OW117" s="510" t="str">
        <f t="shared" si="666"/>
        <v/>
      </c>
      <c r="OX117" s="517">
        <f t="shared" si="667"/>
        <v>0</v>
      </c>
      <c r="OY117" s="510" t="str">
        <f t="shared" si="785"/>
        <v/>
      </c>
      <c r="OZ117" s="522" t="str">
        <f t="shared" si="786"/>
        <v/>
      </c>
      <c r="PA117" s="510" t="str">
        <f t="shared" si="668"/>
        <v/>
      </c>
      <c r="PB117" s="517">
        <f t="shared" si="669"/>
        <v>0</v>
      </c>
      <c r="PC117" s="510" t="str">
        <f t="shared" si="787"/>
        <v/>
      </c>
      <c r="PD117" s="522" t="str">
        <f t="shared" si="788"/>
        <v/>
      </c>
      <c r="PE117" s="510" t="str">
        <f t="shared" si="670"/>
        <v/>
      </c>
      <c r="PF117" s="517">
        <f t="shared" si="671"/>
        <v>0</v>
      </c>
      <c r="PG117" s="510" t="str">
        <f t="shared" si="789"/>
        <v/>
      </c>
      <c r="PH117" s="522" t="str">
        <f t="shared" si="790"/>
        <v/>
      </c>
      <c r="PI117" s="510" t="str">
        <f t="shared" si="672"/>
        <v/>
      </c>
      <c r="PJ117" s="517">
        <f t="shared" si="673"/>
        <v>0</v>
      </c>
      <c r="PK117" s="510" t="str">
        <f t="shared" si="791"/>
        <v/>
      </c>
      <c r="PL117" s="522" t="str">
        <f t="shared" si="792"/>
        <v/>
      </c>
      <c r="PM117" s="510" t="str">
        <f t="shared" si="674"/>
        <v/>
      </c>
      <c r="PN117" s="517">
        <f t="shared" si="675"/>
        <v>0</v>
      </c>
      <c r="PO117" s="510" t="str">
        <f t="shared" si="793"/>
        <v/>
      </c>
      <c r="PP117" s="522" t="str">
        <f t="shared" si="794"/>
        <v/>
      </c>
      <c r="PQ117" s="510" t="str">
        <f t="shared" si="676"/>
        <v/>
      </c>
      <c r="PR117" s="517">
        <f t="shared" si="677"/>
        <v>0</v>
      </c>
      <c r="PS117" s="510" t="str">
        <f t="shared" si="795"/>
        <v/>
      </c>
      <c r="PT117" s="522" t="str">
        <f t="shared" si="796"/>
        <v/>
      </c>
      <c r="PU117" s="510" t="str">
        <f t="shared" si="678"/>
        <v/>
      </c>
      <c r="PV117" s="517">
        <f t="shared" si="679"/>
        <v>0</v>
      </c>
      <c r="PW117" s="510" t="str">
        <f t="shared" si="797"/>
        <v/>
      </c>
      <c r="PX117" s="522" t="str">
        <f t="shared" si="798"/>
        <v/>
      </c>
      <c r="PY117" s="510" t="str">
        <f t="shared" si="680"/>
        <v/>
      </c>
      <c r="PZ117" s="517">
        <f t="shared" si="681"/>
        <v>0</v>
      </c>
      <c r="QA117" s="510" t="str">
        <f t="shared" si="799"/>
        <v/>
      </c>
      <c r="QB117" s="522" t="str">
        <f t="shared" si="800"/>
        <v/>
      </c>
      <c r="QC117" s="510" t="str">
        <f t="shared" si="682"/>
        <v/>
      </c>
      <c r="QD117" s="517">
        <f t="shared" si="683"/>
        <v>0</v>
      </c>
      <c r="QE117" s="510" t="str">
        <f t="shared" si="801"/>
        <v/>
      </c>
      <c r="QF117" s="522" t="str">
        <f t="shared" si="802"/>
        <v/>
      </c>
      <c r="QG117" s="510" t="str">
        <f t="shared" si="684"/>
        <v/>
      </c>
      <c r="QH117" s="517">
        <f t="shared" si="685"/>
        <v>0</v>
      </c>
    </row>
    <row r="118" spans="11:450" ht="13.3" thickTop="1" thickBot="1" x14ac:dyDescent="0.35">
      <c r="BT118" s="287" t="str">
        <f t="shared" si="804"/>
        <v/>
      </c>
      <c r="BU118" s="14" t="str">
        <f t="shared" si="805"/>
        <v/>
      </c>
      <c r="BV118" s="495">
        <f t="shared" si="559"/>
        <v>0</v>
      </c>
      <c r="BW118" s="495">
        <f t="shared" si="806"/>
        <v>0</v>
      </c>
      <c r="BX118" s="905">
        <f t="shared" si="808"/>
        <v>1</v>
      </c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GN118" s="137">
        <f t="shared" si="567"/>
        <v>0</v>
      </c>
      <c r="GU118" s="594">
        <v>28</v>
      </c>
      <c r="HA118" s="81" t="str">
        <f t="shared" si="562"/>
        <v/>
      </c>
      <c r="HB118" s="569" t="str">
        <f t="shared" si="563"/>
        <v/>
      </c>
      <c r="HC118" s="15">
        <f t="shared" si="568"/>
        <v>0</v>
      </c>
      <c r="HD118" s="582">
        <f t="shared" si="809"/>
        <v>0</v>
      </c>
      <c r="HE118" s="576">
        <f t="shared" si="807"/>
        <v>0</v>
      </c>
      <c r="HF118" s="566">
        <f t="shared" si="807"/>
        <v>0</v>
      </c>
      <c r="HG118" s="16">
        <f t="shared" si="565"/>
        <v>0</v>
      </c>
      <c r="HH118" s="17" t="str">
        <f t="shared" si="566"/>
        <v/>
      </c>
      <c r="HI118" s="510" t="str">
        <f t="shared" si="686"/>
        <v/>
      </c>
      <c r="HJ118" s="517">
        <f t="shared" si="803"/>
        <v>0</v>
      </c>
      <c r="HK118" s="510" t="str">
        <f t="shared" si="687"/>
        <v/>
      </c>
      <c r="HL118" s="522" t="str">
        <f t="shared" si="688"/>
        <v/>
      </c>
      <c r="HM118" s="510" t="str">
        <f t="shared" si="570"/>
        <v/>
      </c>
      <c r="HN118" s="517">
        <f t="shared" si="571"/>
        <v>0</v>
      </c>
      <c r="HO118" s="510" t="str">
        <f t="shared" si="689"/>
        <v/>
      </c>
      <c r="HP118" s="522" t="str">
        <f t="shared" si="690"/>
        <v/>
      </c>
      <c r="HQ118" s="510" t="str">
        <f t="shared" si="572"/>
        <v/>
      </c>
      <c r="HR118" s="517">
        <f t="shared" si="573"/>
        <v>0</v>
      </c>
      <c r="HS118" s="510" t="str">
        <f t="shared" si="691"/>
        <v/>
      </c>
      <c r="HT118" s="522" t="str">
        <f t="shared" si="692"/>
        <v/>
      </c>
      <c r="HU118" s="510" t="str">
        <f t="shared" si="574"/>
        <v/>
      </c>
      <c r="HV118" s="517">
        <f t="shared" si="575"/>
        <v>0</v>
      </c>
      <c r="HW118" s="510" t="str">
        <f t="shared" si="693"/>
        <v/>
      </c>
      <c r="HX118" s="522" t="str">
        <f t="shared" si="694"/>
        <v/>
      </c>
      <c r="HY118" s="510" t="str">
        <f t="shared" si="576"/>
        <v/>
      </c>
      <c r="HZ118" s="517">
        <f t="shared" si="577"/>
        <v>0</v>
      </c>
      <c r="IA118" s="510" t="str">
        <f t="shared" si="695"/>
        <v/>
      </c>
      <c r="IB118" s="522" t="str">
        <f t="shared" si="696"/>
        <v/>
      </c>
      <c r="IC118" s="510" t="str">
        <f t="shared" si="578"/>
        <v/>
      </c>
      <c r="ID118" s="517">
        <f t="shared" si="579"/>
        <v>0</v>
      </c>
      <c r="IE118" s="510" t="str">
        <f t="shared" si="697"/>
        <v/>
      </c>
      <c r="IF118" s="522" t="str">
        <f t="shared" si="698"/>
        <v/>
      </c>
      <c r="IG118" s="510" t="str">
        <f t="shared" si="580"/>
        <v/>
      </c>
      <c r="IH118" s="517">
        <f t="shared" si="581"/>
        <v>0</v>
      </c>
      <c r="II118" s="510" t="str">
        <f t="shared" si="699"/>
        <v/>
      </c>
      <c r="IJ118" s="522" t="str">
        <f t="shared" si="700"/>
        <v/>
      </c>
      <c r="IK118" s="510" t="str">
        <f t="shared" si="582"/>
        <v/>
      </c>
      <c r="IL118" s="517">
        <f t="shared" si="583"/>
        <v>0</v>
      </c>
      <c r="IM118" s="510" t="str">
        <f t="shared" si="701"/>
        <v/>
      </c>
      <c r="IN118" s="522" t="str">
        <f t="shared" si="702"/>
        <v/>
      </c>
      <c r="IO118" s="510" t="str">
        <f t="shared" si="584"/>
        <v/>
      </c>
      <c r="IP118" s="517">
        <f t="shared" si="585"/>
        <v>0</v>
      </c>
      <c r="IQ118" s="510" t="str">
        <f t="shared" si="703"/>
        <v/>
      </c>
      <c r="IR118" s="522" t="str">
        <f t="shared" si="704"/>
        <v/>
      </c>
      <c r="IS118" s="510" t="str">
        <f t="shared" si="586"/>
        <v/>
      </c>
      <c r="IT118" s="517">
        <f t="shared" si="587"/>
        <v>0</v>
      </c>
      <c r="IU118" s="510" t="str">
        <f t="shared" si="705"/>
        <v/>
      </c>
      <c r="IV118" s="522" t="str">
        <f t="shared" si="706"/>
        <v/>
      </c>
      <c r="IW118" s="510" t="str">
        <f t="shared" si="588"/>
        <v/>
      </c>
      <c r="IX118" s="517">
        <f t="shared" si="589"/>
        <v>0</v>
      </c>
      <c r="IY118" s="510" t="str">
        <f t="shared" si="707"/>
        <v/>
      </c>
      <c r="IZ118" s="522" t="str">
        <f t="shared" si="708"/>
        <v/>
      </c>
      <c r="JA118" s="510" t="str">
        <f t="shared" si="590"/>
        <v/>
      </c>
      <c r="JB118" s="517">
        <f t="shared" si="591"/>
        <v>0</v>
      </c>
      <c r="JC118" s="510" t="str">
        <f t="shared" si="709"/>
        <v/>
      </c>
      <c r="JD118" s="522" t="str">
        <f t="shared" si="710"/>
        <v/>
      </c>
      <c r="JE118" s="510" t="str">
        <f t="shared" si="592"/>
        <v/>
      </c>
      <c r="JF118" s="517">
        <f t="shared" si="593"/>
        <v>0</v>
      </c>
      <c r="JG118" s="510" t="str">
        <f t="shared" si="711"/>
        <v/>
      </c>
      <c r="JH118" s="522" t="str">
        <f t="shared" si="712"/>
        <v/>
      </c>
      <c r="JI118" s="510" t="str">
        <f t="shared" si="594"/>
        <v/>
      </c>
      <c r="JJ118" s="517">
        <f t="shared" si="595"/>
        <v>0</v>
      </c>
      <c r="JK118" s="510" t="str">
        <f t="shared" si="713"/>
        <v/>
      </c>
      <c r="JL118" s="522" t="str">
        <f t="shared" si="714"/>
        <v/>
      </c>
      <c r="JM118" s="510" t="str">
        <f t="shared" si="596"/>
        <v/>
      </c>
      <c r="JN118" s="517">
        <f t="shared" si="597"/>
        <v>0</v>
      </c>
      <c r="JO118" s="510" t="str">
        <f t="shared" si="715"/>
        <v/>
      </c>
      <c r="JP118" s="522" t="str">
        <f t="shared" si="716"/>
        <v/>
      </c>
      <c r="JQ118" s="510" t="str">
        <f t="shared" si="598"/>
        <v/>
      </c>
      <c r="JR118" s="517">
        <f t="shared" si="599"/>
        <v>0</v>
      </c>
      <c r="JS118" s="510" t="str">
        <f t="shared" si="717"/>
        <v/>
      </c>
      <c r="JT118" s="522" t="str">
        <f t="shared" si="718"/>
        <v/>
      </c>
      <c r="JU118" s="510" t="str">
        <f t="shared" si="600"/>
        <v/>
      </c>
      <c r="JV118" s="517">
        <f t="shared" si="601"/>
        <v>0</v>
      </c>
      <c r="JW118" s="510" t="str">
        <f t="shared" si="719"/>
        <v/>
      </c>
      <c r="JX118" s="522" t="str">
        <f t="shared" si="720"/>
        <v/>
      </c>
      <c r="JY118" s="510" t="str">
        <f t="shared" si="602"/>
        <v/>
      </c>
      <c r="JZ118" s="517">
        <f t="shared" si="603"/>
        <v>0</v>
      </c>
      <c r="KA118" s="510" t="str">
        <f t="shared" si="721"/>
        <v/>
      </c>
      <c r="KB118" s="522" t="str">
        <f t="shared" si="722"/>
        <v/>
      </c>
      <c r="KC118" s="510" t="str">
        <f t="shared" si="604"/>
        <v/>
      </c>
      <c r="KD118" s="517">
        <f t="shared" si="605"/>
        <v>0</v>
      </c>
      <c r="KE118" s="510" t="str">
        <f t="shared" si="723"/>
        <v/>
      </c>
      <c r="KF118" s="522" t="str">
        <f t="shared" si="724"/>
        <v/>
      </c>
      <c r="KG118" s="510" t="str">
        <f t="shared" si="606"/>
        <v/>
      </c>
      <c r="KH118" s="517">
        <f t="shared" si="607"/>
        <v>0</v>
      </c>
      <c r="KI118" s="510" t="str">
        <f t="shared" si="725"/>
        <v/>
      </c>
      <c r="KJ118" s="522" t="str">
        <f t="shared" si="726"/>
        <v/>
      </c>
      <c r="KK118" s="510" t="str">
        <f t="shared" si="608"/>
        <v/>
      </c>
      <c r="KL118" s="517">
        <f t="shared" si="609"/>
        <v>0</v>
      </c>
      <c r="KM118" s="510" t="str">
        <f t="shared" si="727"/>
        <v/>
      </c>
      <c r="KN118" s="522" t="str">
        <f t="shared" si="728"/>
        <v/>
      </c>
      <c r="KO118" s="510" t="str">
        <f t="shared" si="610"/>
        <v/>
      </c>
      <c r="KP118" s="517">
        <f t="shared" si="611"/>
        <v>0</v>
      </c>
      <c r="KQ118" s="510" t="str">
        <f t="shared" si="729"/>
        <v/>
      </c>
      <c r="KR118" s="522" t="str">
        <f t="shared" si="730"/>
        <v/>
      </c>
      <c r="KS118" s="510" t="str">
        <f t="shared" si="612"/>
        <v/>
      </c>
      <c r="KT118" s="517">
        <f t="shared" si="613"/>
        <v>0</v>
      </c>
      <c r="KU118" s="510" t="str">
        <f t="shared" si="731"/>
        <v/>
      </c>
      <c r="KV118" s="522" t="str">
        <f t="shared" si="732"/>
        <v/>
      </c>
      <c r="KW118" s="510" t="str">
        <f t="shared" si="614"/>
        <v/>
      </c>
      <c r="KX118" s="517">
        <f t="shared" si="615"/>
        <v>0</v>
      </c>
      <c r="KY118" s="510" t="str">
        <f t="shared" si="733"/>
        <v/>
      </c>
      <c r="KZ118" s="522" t="str">
        <f t="shared" si="734"/>
        <v/>
      </c>
      <c r="LA118" s="510" t="str">
        <f t="shared" si="616"/>
        <v/>
      </c>
      <c r="LB118" s="517">
        <f t="shared" si="617"/>
        <v>0</v>
      </c>
      <c r="LC118" s="510" t="str">
        <f t="shared" si="735"/>
        <v/>
      </c>
      <c r="LD118" s="522" t="str">
        <f t="shared" si="736"/>
        <v/>
      </c>
      <c r="LE118" s="510" t="str">
        <f t="shared" si="618"/>
        <v/>
      </c>
      <c r="LF118" s="517">
        <f t="shared" si="619"/>
        <v>0</v>
      </c>
      <c r="LG118" s="510" t="str">
        <f t="shared" si="737"/>
        <v/>
      </c>
      <c r="LH118" s="522" t="str">
        <f t="shared" si="738"/>
        <v/>
      </c>
      <c r="LI118" s="510" t="str">
        <f t="shared" si="620"/>
        <v/>
      </c>
      <c r="LJ118" s="517">
        <f t="shared" si="621"/>
        <v>0</v>
      </c>
      <c r="LK118" s="510" t="str">
        <f t="shared" si="739"/>
        <v/>
      </c>
      <c r="LL118" s="522" t="str">
        <f t="shared" si="740"/>
        <v/>
      </c>
      <c r="LM118" s="510" t="str">
        <f t="shared" si="622"/>
        <v/>
      </c>
      <c r="LN118" s="517">
        <f t="shared" si="623"/>
        <v>0</v>
      </c>
      <c r="LO118" s="510" t="str">
        <f t="shared" si="741"/>
        <v/>
      </c>
      <c r="LP118" s="522" t="str">
        <f t="shared" si="742"/>
        <v/>
      </c>
      <c r="LQ118" s="510" t="str">
        <f t="shared" si="624"/>
        <v/>
      </c>
      <c r="LR118" s="517">
        <f t="shared" si="625"/>
        <v>0</v>
      </c>
      <c r="LS118" s="510" t="str">
        <f t="shared" si="743"/>
        <v/>
      </c>
      <c r="LT118" s="522" t="str">
        <f t="shared" si="744"/>
        <v/>
      </c>
      <c r="LU118" s="510" t="str">
        <f t="shared" si="626"/>
        <v/>
      </c>
      <c r="LV118" s="517">
        <f t="shared" si="627"/>
        <v>0</v>
      </c>
      <c r="LW118" s="510" t="str">
        <f t="shared" si="745"/>
        <v/>
      </c>
      <c r="LX118" s="522" t="str">
        <f t="shared" si="746"/>
        <v/>
      </c>
      <c r="LY118" s="510" t="str">
        <f t="shared" si="628"/>
        <v/>
      </c>
      <c r="LZ118" s="517">
        <f t="shared" si="629"/>
        <v>0</v>
      </c>
      <c r="MA118" s="510" t="str">
        <f t="shared" si="747"/>
        <v/>
      </c>
      <c r="MB118" s="522" t="str">
        <f t="shared" si="748"/>
        <v/>
      </c>
      <c r="MC118" s="510" t="str">
        <f t="shared" si="630"/>
        <v/>
      </c>
      <c r="MD118" s="517">
        <f t="shared" si="631"/>
        <v>0</v>
      </c>
      <c r="ME118" s="510" t="str">
        <f t="shared" si="749"/>
        <v/>
      </c>
      <c r="MF118" s="522" t="str">
        <f t="shared" si="750"/>
        <v/>
      </c>
      <c r="MG118" s="510" t="str">
        <f t="shared" si="632"/>
        <v/>
      </c>
      <c r="MH118" s="517">
        <f t="shared" si="633"/>
        <v>0</v>
      </c>
      <c r="MI118" s="510" t="str">
        <f t="shared" si="751"/>
        <v/>
      </c>
      <c r="MJ118" s="522" t="str">
        <f t="shared" si="752"/>
        <v/>
      </c>
      <c r="MK118" s="510" t="str">
        <f t="shared" si="634"/>
        <v/>
      </c>
      <c r="ML118" s="517">
        <f t="shared" si="635"/>
        <v>0</v>
      </c>
      <c r="MM118" s="510" t="str">
        <f t="shared" si="753"/>
        <v/>
      </c>
      <c r="MN118" s="522" t="str">
        <f t="shared" si="754"/>
        <v/>
      </c>
      <c r="MO118" s="510" t="str">
        <f t="shared" si="636"/>
        <v/>
      </c>
      <c r="MP118" s="517">
        <f t="shared" si="637"/>
        <v>0</v>
      </c>
      <c r="MQ118" s="510" t="str">
        <f t="shared" si="755"/>
        <v/>
      </c>
      <c r="MR118" s="522" t="str">
        <f t="shared" si="756"/>
        <v/>
      </c>
      <c r="MS118" s="510" t="str">
        <f t="shared" si="638"/>
        <v/>
      </c>
      <c r="MT118" s="517">
        <f t="shared" si="639"/>
        <v>0</v>
      </c>
      <c r="MU118" s="510" t="str">
        <f t="shared" si="757"/>
        <v/>
      </c>
      <c r="MV118" s="522" t="str">
        <f t="shared" si="758"/>
        <v/>
      </c>
      <c r="MW118" s="510" t="str">
        <f t="shared" si="640"/>
        <v/>
      </c>
      <c r="MX118" s="517">
        <f t="shared" si="641"/>
        <v>0</v>
      </c>
      <c r="MY118" s="510" t="str">
        <f t="shared" si="759"/>
        <v/>
      </c>
      <c r="MZ118" s="522" t="str">
        <f t="shared" si="760"/>
        <v/>
      </c>
      <c r="NA118" s="510" t="str">
        <f t="shared" si="642"/>
        <v/>
      </c>
      <c r="NB118" s="517">
        <f t="shared" si="643"/>
        <v>0</v>
      </c>
      <c r="NC118" s="510" t="str">
        <f t="shared" si="761"/>
        <v/>
      </c>
      <c r="ND118" s="522" t="str">
        <f t="shared" si="762"/>
        <v/>
      </c>
      <c r="NE118" s="510" t="str">
        <f t="shared" si="644"/>
        <v/>
      </c>
      <c r="NF118" s="517">
        <f t="shared" si="645"/>
        <v>0</v>
      </c>
      <c r="NG118" s="510" t="str">
        <f t="shared" si="763"/>
        <v/>
      </c>
      <c r="NH118" s="522" t="str">
        <f t="shared" si="764"/>
        <v/>
      </c>
      <c r="NI118" s="510" t="str">
        <f t="shared" si="646"/>
        <v/>
      </c>
      <c r="NJ118" s="517">
        <f t="shared" si="647"/>
        <v>0</v>
      </c>
      <c r="NK118" s="510" t="str">
        <f t="shared" si="765"/>
        <v/>
      </c>
      <c r="NL118" s="522" t="str">
        <f t="shared" si="766"/>
        <v/>
      </c>
      <c r="NM118" s="510" t="str">
        <f t="shared" si="648"/>
        <v/>
      </c>
      <c r="NN118" s="517">
        <f t="shared" si="649"/>
        <v>0</v>
      </c>
      <c r="NO118" s="510" t="str">
        <f t="shared" si="767"/>
        <v/>
      </c>
      <c r="NP118" s="522" t="str">
        <f t="shared" si="768"/>
        <v/>
      </c>
      <c r="NQ118" s="510" t="str">
        <f t="shared" si="650"/>
        <v/>
      </c>
      <c r="NR118" s="517">
        <f t="shared" si="651"/>
        <v>0</v>
      </c>
      <c r="NS118" s="510" t="str">
        <f t="shared" si="769"/>
        <v/>
      </c>
      <c r="NT118" s="522" t="str">
        <f t="shared" si="770"/>
        <v/>
      </c>
      <c r="NU118" s="510" t="str">
        <f t="shared" si="652"/>
        <v/>
      </c>
      <c r="NV118" s="517">
        <f t="shared" si="653"/>
        <v>0</v>
      </c>
      <c r="NW118" s="510" t="str">
        <f t="shared" si="771"/>
        <v/>
      </c>
      <c r="NX118" s="522" t="str">
        <f t="shared" si="772"/>
        <v/>
      </c>
      <c r="NY118" s="510" t="str">
        <f t="shared" si="654"/>
        <v/>
      </c>
      <c r="NZ118" s="517">
        <f t="shared" si="655"/>
        <v>0</v>
      </c>
      <c r="OA118" s="510" t="str">
        <f t="shared" si="773"/>
        <v/>
      </c>
      <c r="OB118" s="522" t="str">
        <f t="shared" si="774"/>
        <v/>
      </c>
      <c r="OC118" s="510" t="str">
        <f t="shared" si="656"/>
        <v/>
      </c>
      <c r="OD118" s="517">
        <f t="shared" si="657"/>
        <v>0</v>
      </c>
      <c r="OE118" s="510" t="str">
        <f t="shared" si="775"/>
        <v/>
      </c>
      <c r="OF118" s="522" t="str">
        <f t="shared" si="776"/>
        <v/>
      </c>
      <c r="OG118" s="510" t="str">
        <f t="shared" si="658"/>
        <v/>
      </c>
      <c r="OH118" s="517">
        <f t="shared" si="659"/>
        <v>0</v>
      </c>
      <c r="OI118" s="510" t="str">
        <f t="shared" si="777"/>
        <v/>
      </c>
      <c r="OJ118" s="522" t="str">
        <f t="shared" si="778"/>
        <v/>
      </c>
      <c r="OK118" s="510" t="str">
        <f t="shared" si="660"/>
        <v/>
      </c>
      <c r="OL118" s="517">
        <f t="shared" si="661"/>
        <v>0</v>
      </c>
      <c r="OM118" s="510" t="str">
        <f t="shared" si="779"/>
        <v/>
      </c>
      <c r="ON118" s="522" t="str">
        <f t="shared" si="780"/>
        <v/>
      </c>
      <c r="OO118" s="510" t="str">
        <f t="shared" si="662"/>
        <v/>
      </c>
      <c r="OP118" s="517">
        <f t="shared" si="663"/>
        <v>0</v>
      </c>
      <c r="OQ118" s="510" t="str">
        <f t="shared" si="781"/>
        <v/>
      </c>
      <c r="OR118" s="522" t="str">
        <f t="shared" si="782"/>
        <v/>
      </c>
      <c r="OS118" s="510" t="str">
        <f t="shared" si="664"/>
        <v/>
      </c>
      <c r="OT118" s="517">
        <f t="shared" si="665"/>
        <v>0</v>
      </c>
      <c r="OU118" s="510" t="str">
        <f t="shared" si="783"/>
        <v/>
      </c>
      <c r="OV118" s="522" t="str">
        <f t="shared" si="784"/>
        <v/>
      </c>
      <c r="OW118" s="510" t="str">
        <f t="shared" si="666"/>
        <v/>
      </c>
      <c r="OX118" s="517">
        <f t="shared" si="667"/>
        <v>0</v>
      </c>
      <c r="OY118" s="510" t="str">
        <f t="shared" si="785"/>
        <v/>
      </c>
      <c r="OZ118" s="522" t="str">
        <f t="shared" si="786"/>
        <v/>
      </c>
      <c r="PA118" s="510" t="str">
        <f t="shared" si="668"/>
        <v/>
      </c>
      <c r="PB118" s="517">
        <f t="shared" si="669"/>
        <v>0</v>
      </c>
      <c r="PC118" s="510" t="str">
        <f t="shared" si="787"/>
        <v/>
      </c>
      <c r="PD118" s="522" t="str">
        <f t="shared" si="788"/>
        <v/>
      </c>
      <c r="PE118" s="510" t="str">
        <f t="shared" si="670"/>
        <v/>
      </c>
      <c r="PF118" s="517">
        <f t="shared" si="671"/>
        <v>0</v>
      </c>
      <c r="PG118" s="510" t="str">
        <f t="shared" si="789"/>
        <v/>
      </c>
      <c r="PH118" s="522" t="str">
        <f t="shared" si="790"/>
        <v/>
      </c>
      <c r="PI118" s="510" t="str">
        <f t="shared" si="672"/>
        <v/>
      </c>
      <c r="PJ118" s="517">
        <f t="shared" si="673"/>
        <v>0</v>
      </c>
      <c r="PK118" s="510" t="str">
        <f t="shared" si="791"/>
        <v/>
      </c>
      <c r="PL118" s="522" t="str">
        <f t="shared" si="792"/>
        <v/>
      </c>
      <c r="PM118" s="510" t="str">
        <f t="shared" si="674"/>
        <v/>
      </c>
      <c r="PN118" s="517">
        <f t="shared" si="675"/>
        <v>0</v>
      </c>
      <c r="PO118" s="510" t="str">
        <f t="shared" si="793"/>
        <v/>
      </c>
      <c r="PP118" s="522" t="str">
        <f t="shared" si="794"/>
        <v/>
      </c>
      <c r="PQ118" s="510" t="str">
        <f t="shared" si="676"/>
        <v/>
      </c>
      <c r="PR118" s="517">
        <f t="shared" si="677"/>
        <v>0</v>
      </c>
      <c r="PS118" s="510" t="str">
        <f t="shared" si="795"/>
        <v/>
      </c>
      <c r="PT118" s="522" t="str">
        <f t="shared" si="796"/>
        <v/>
      </c>
      <c r="PU118" s="510" t="str">
        <f t="shared" si="678"/>
        <v/>
      </c>
      <c r="PV118" s="517">
        <f t="shared" si="679"/>
        <v>0</v>
      </c>
      <c r="PW118" s="510" t="str">
        <f t="shared" si="797"/>
        <v/>
      </c>
      <c r="PX118" s="522" t="str">
        <f t="shared" si="798"/>
        <v/>
      </c>
      <c r="PY118" s="510" t="str">
        <f t="shared" si="680"/>
        <v/>
      </c>
      <c r="PZ118" s="517">
        <f t="shared" si="681"/>
        <v>0</v>
      </c>
      <c r="QA118" s="510" t="str">
        <f t="shared" si="799"/>
        <v/>
      </c>
      <c r="QB118" s="522" t="str">
        <f t="shared" si="800"/>
        <v/>
      </c>
      <c r="QC118" s="510" t="str">
        <f t="shared" si="682"/>
        <v/>
      </c>
      <c r="QD118" s="517">
        <f t="shared" si="683"/>
        <v>0</v>
      </c>
      <c r="QE118" s="510" t="str">
        <f t="shared" si="801"/>
        <v/>
      </c>
      <c r="QF118" s="522" t="str">
        <f t="shared" si="802"/>
        <v/>
      </c>
      <c r="QG118" s="510" t="str">
        <f t="shared" si="684"/>
        <v/>
      </c>
      <c r="QH118" s="517">
        <f t="shared" si="685"/>
        <v>0</v>
      </c>
    </row>
    <row r="119" spans="11:450" ht="13.3" thickTop="1" thickBot="1" x14ac:dyDescent="0.35">
      <c r="BT119" s="287" t="str">
        <f t="shared" si="804"/>
        <v/>
      </c>
      <c r="BU119" s="14" t="str">
        <f t="shared" si="805"/>
        <v/>
      </c>
      <c r="BV119" s="495">
        <f t="shared" si="559"/>
        <v>0</v>
      </c>
      <c r="BW119" s="495">
        <f t="shared" si="806"/>
        <v>0</v>
      </c>
      <c r="BX119" s="905">
        <f t="shared" si="808"/>
        <v>1</v>
      </c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GN119" s="137">
        <f t="shared" si="567"/>
        <v>0</v>
      </c>
      <c r="GU119" s="594">
        <v>29</v>
      </c>
      <c r="HA119" s="81" t="str">
        <f t="shared" si="562"/>
        <v/>
      </c>
      <c r="HB119" s="569" t="str">
        <f t="shared" si="563"/>
        <v/>
      </c>
      <c r="HC119" s="15">
        <f t="shared" si="568"/>
        <v>0</v>
      </c>
      <c r="HD119" s="582">
        <f t="shared" si="809"/>
        <v>0</v>
      </c>
      <c r="HE119" s="576">
        <f t="shared" si="807"/>
        <v>0</v>
      </c>
      <c r="HF119" s="566">
        <f t="shared" si="807"/>
        <v>0</v>
      </c>
      <c r="HG119" s="16">
        <f t="shared" si="565"/>
        <v>0</v>
      </c>
      <c r="HH119" s="17" t="str">
        <f t="shared" si="566"/>
        <v/>
      </c>
      <c r="HI119" s="510" t="str">
        <f t="shared" si="686"/>
        <v/>
      </c>
      <c r="HJ119" s="517">
        <f t="shared" si="803"/>
        <v>0</v>
      </c>
      <c r="HK119" s="510" t="str">
        <f t="shared" si="687"/>
        <v/>
      </c>
      <c r="HL119" s="522" t="str">
        <f t="shared" si="688"/>
        <v/>
      </c>
      <c r="HM119" s="510" t="str">
        <f t="shared" si="570"/>
        <v/>
      </c>
      <c r="HN119" s="517">
        <f t="shared" si="571"/>
        <v>0</v>
      </c>
      <c r="HO119" s="510" t="str">
        <f t="shared" si="689"/>
        <v/>
      </c>
      <c r="HP119" s="522" t="str">
        <f t="shared" si="690"/>
        <v/>
      </c>
      <c r="HQ119" s="510" t="str">
        <f t="shared" si="572"/>
        <v/>
      </c>
      <c r="HR119" s="517">
        <f t="shared" si="573"/>
        <v>0</v>
      </c>
      <c r="HS119" s="510" t="str">
        <f t="shared" si="691"/>
        <v/>
      </c>
      <c r="HT119" s="522" t="str">
        <f t="shared" si="692"/>
        <v/>
      </c>
      <c r="HU119" s="510" t="str">
        <f t="shared" si="574"/>
        <v/>
      </c>
      <c r="HV119" s="517">
        <f t="shared" si="575"/>
        <v>0</v>
      </c>
      <c r="HW119" s="510" t="str">
        <f t="shared" si="693"/>
        <v/>
      </c>
      <c r="HX119" s="522" t="str">
        <f t="shared" si="694"/>
        <v/>
      </c>
      <c r="HY119" s="510" t="str">
        <f t="shared" si="576"/>
        <v/>
      </c>
      <c r="HZ119" s="517">
        <f t="shared" si="577"/>
        <v>0</v>
      </c>
      <c r="IA119" s="510" t="str">
        <f t="shared" si="695"/>
        <v/>
      </c>
      <c r="IB119" s="522" t="str">
        <f t="shared" si="696"/>
        <v/>
      </c>
      <c r="IC119" s="510" t="str">
        <f t="shared" si="578"/>
        <v/>
      </c>
      <c r="ID119" s="517">
        <f t="shared" si="579"/>
        <v>0</v>
      </c>
      <c r="IE119" s="510" t="str">
        <f t="shared" si="697"/>
        <v/>
      </c>
      <c r="IF119" s="522" t="str">
        <f t="shared" si="698"/>
        <v/>
      </c>
      <c r="IG119" s="510" t="str">
        <f t="shared" si="580"/>
        <v/>
      </c>
      <c r="IH119" s="517">
        <f t="shared" si="581"/>
        <v>0</v>
      </c>
      <c r="II119" s="510" t="str">
        <f t="shared" si="699"/>
        <v/>
      </c>
      <c r="IJ119" s="522" t="str">
        <f t="shared" si="700"/>
        <v/>
      </c>
      <c r="IK119" s="510" t="str">
        <f t="shared" si="582"/>
        <v/>
      </c>
      <c r="IL119" s="517">
        <f t="shared" si="583"/>
        <v>0</v>
      </c>
      <c r="IM119" s="510" t="str">
        <f t="shared" si="701"/>
        <v/>
      </c>
      <c r="IN119" s="522" t="str">
        <f t="shared" si="702"/>
        <v/>
      </c>
      <c r="IO119" s="510" t="str">
        <f t="shared" si="584"/>
        <v/>
      </c>
      <c r="IP119" s="517">
        <f t="shared" si="585"/>
        <v>0</v>
      </c>
      <c r="IQ119" s="510" t="str">
        <f t="shared" si="703"/>
        <v/>
      </c>
      <c r="IR119" s="522" t="str">
        <f t="shared" si="704"/>
        <v/>
      </c>
      <c r="IS119" s="510" t="str">
        <f t="shared" si="586"/>
        <v/>
      </c>
      <c r="IT119" s="517">
        <f t="shared" si="587"/>
        <v>0</v>
      </c>
      <c r="IU119" s="510" t="str">
        <f t="shared" si="705"/>
        <v/>
      </c>
      <c r="IV119" s="522" t="str">
        <f t="shared" si="706"/>
        <v/>
      </c>
      <c r="IW119" s="510" t="str">
        <f t="shared" si="588"/>
        <v/>
      </c>
      <c r="IX119" s="517">
        <f t="shared" si="589"/>
        <v>0</v>
      </c>
      <c r="IY119" s="510" t="str">
        <f t="shared" si="707"/>
        <v/>
      </c>
      <c r="IZ119" s="522" t="str">
        <f t="shared" si="708"/>
        <v/>
      </c>
      <c r="JA119" s="510" t="str">
        <f t="shared" si="590"/>
        <v/>
      </c>
      <c r="JB119" s="517">
        <f t="shared" si="591"/>
        <v>0</v>
      </c>
      <c r="JC119" s="510" t="str">
        <f t="shared" si="709"/>
        <v/>
      </c>
      <c r="JD119" s="522" t="str">
        <f t="shared" si="710"/>
        <v/>
      </c>
      <c r="JE119" s="510" t="str">
        <f t="shared" si="592"/>
        <v/>
      </c>
      <c r="JF119" s="517">
        <f t="shared" si="593"/>
        <v>0</v>
      </c>
      <c r="JG119" s="510" t="str">
        <f t="shared" si="711"/>
        <v/>
      </c>
      <c r="JH119" s="522" t="str">
        <f t="shared" si="712"/>
        <v/>
      </c>
      <c r="JI119" s="510" t="str">
        <f t="shared" si="594"/>
        <v/>
      </c>
      <c r="JJ119" s="517">
        <f t="shared" si="595"/>
        <v>0</v>
      </c>
      <c r="JK119" s="510" t="str">
        <f t="shared" si="713"/>
        <v/>
      </c>
      <c r="JL119" s="522" t="str">
        <f t="shared" si="714"/>
        <v/>
      </c>
      <c r="JM119" s="510" t="str">
        <f t="shared" si="596"/>
        <v/>
      </c>
      <c r="JN119" s="517">
        <f t="shared" si="597"/>
        <v>0</v>
      </c>
      <c r="JO119" s="510" t="str">
        <f t="shared" si="715"/>
        <v/>
      </c>
      <c r="JP119" s="522" t="str">
        <f t="shared" si="716"/>
        <v/>
      </c>
      <c r="JQ119" s="510" t="str">
        <f t="shared" si="598"/>
        <v/>
      </c>
      <c r="JR119" s="517">
        <f t="shared" si="599"/>
        <v>0</v>
      </c>
      <c r="JS119" s="510" t="str">
        <f t="shared" si="717"/>
        <v/>
      </c>
      <c r="JT119" s="522" t="str">
        <f t="shared" si="718"/>
        <v/>
      </c>
      <c r="JU119" s="510" t="str">
        <f t="shared" si="600"/>
        <v/>
      </c>
      <c r="JV119" s="517">
        <f t="shared" si="601"/>
        <v>0</v>
      </c>
      <c r="JW119" s="510" t="str">
        <f t="shared" si="719"/>
        <v/>
      </c>
      <c r="JX119" s="522" t="str">
        <f t="shared" si="720"/>
        <v/>
      </c>
      <c r="JY119" s="510" t="str">
        <f t="shared" si="602"/>
        <v/>
      </c>
      <c r="JZ119" s="517">
        <f t="shared" si="603"/>
        <v>0</v>
      </c>
      <c r="KA119" s="510" t="str">
        <f t="shared" si="721"/>
        <v/>
      </c>
      <c r="KB119" s="522" t="str">
        <f t="shared" si="722"/>
        <v/>
      </c>
      <c r="KC119" s="510" t="str">
        <f t="shared" si="604"/>
        <v/>
      </c>
      <c r="KD119" s="517">
        <f t="shared" si="605"/>
        <v>0</v>
      </c>
      <c r="KE119" s="510" t="str">
        <f t="shared" si="723"/>
        <v/>
      </c>
      <c r="KF119" s="522" t="str">
        <f t="shared" si="724"/>
        <v/>
      </c>
      <c r="KG119" s="510" t="str">
        <f t="shared" si="606"/>
        <v/>
      </c>
      <c r="KH119" s="517">
        <f t="shared" si="607"/>
        <v>0</v>
      </c>
      <c r="KI119" s="510" t="str">
        <f t="shared" si="725"/>
        <v/>
      </c>
      <c r="KJ119" s="522" t="str">
        <f t="shared" si="726"/>
        <v/>
      </c>
      <c r="KK119" s="510" t="str">
        <f t="shared" si="608"/>
        <v/>
      </c>
      <c r="KL119" s="517">
        <f t="shared" si="609"/>
        <v>0</v>
      </c>
      <c r="KM119" s="510" t="str">
        <f t="shared" si="727"/>
        <v/>
      </c>
      <c r="KN119" s="522" t="str">
        <f t="shared" si="728"/>
        <v/>
      </c>
      <c r="KO119" s="510" t="str">
        <f t="shared" si="610"/>
        <v/>
      </c>
      <c r="KP119" s="517">
        <f t="shared" si="611"/>
        <v>0</v>
      </c>
      <c r="KQ119" s="510" t="str">
        <f t="shared" si="729"/>
        <v/>
      </c>
      <c r="KR119" s="522" t="str">
        <f t="shared" si="730"/>
        <v/>
      </c>
      <c r="KS119" s="510" t="str">
        <f t="shared" si="612"/>
        <v/>
      </c>
      <c r="KT119" s="517">
        <f t="shared" si="613"/>
        <v>0</v>
      </c>
      <c r="KU119" s="510" t="str">
        <f t="shared" si="731"/>
        <v/>
      </c>
      <c r="KV119" s="522" t="str">
        <f t="shared" si="732"/>
        <v/>
      </c>
      <c r="KW119" s="510" t="str">
        <f t="shared" si="614"/>
        <v/>
      </c>
      <c r="KX119" s="517">
        <f t="shared" si="615"/>
        <v>0</v>
      </c>
      <c r="KY119" s="510" t="str">
        <f t="shared" si="733"/>
        <v/>
      </c>
      <c r="KZ119" s="522" t="str">
        <f t="shared" si="734"/>
        <v/>
      </c>
      <c r="LA119" s="510" t="str">
        <f t="shared" si="616"/>
        <v/>
      </c>
      <c r="LB119" s="517">
        <f t="shared" si="617"/>
        <v>0</v>
      </c>
      <c r="LC119" s="510" t="str">
        <f t="shared" si="735"/>
        <v/>
      </c>
      <c r="LD119" s="522" t="str">
        <f t="shared" si="736"/>
        <v/>
      </c>
      <c r="LE119" s="510" t="str">
        <f t="shared" si="618"/>
        <v/>
      </c>
      <c r="LF119" s="517">
        <f t="shared" si="619"/>
        <v>0</v>
      </c>
      <c r="LG119" s="510" t="str">
        <f t="shared" si="737"/>
        <v/>
      </c>
      <c r="LH119" s="522" t="str">
        <f t="shared" si="738"/>
        <v/>
      </c>
      <c r="LI119" s="510" t="str">
        <f t="shared" si="620"/>
        <v/>
      </c>
      <c r="LJ119" s="517">
        <f t="shared" si="621"/>
        <v>0</v>
      </c>
      <c r="LK119" s="510" t="str">
        <f t="shared" si="739"/>
        <v/>
      </c>
      <c r="LL119" s="522" t="str">
        <f t="shared" si="740"/>
        <v/>
      </c>
      <c r="LM119" s="510" t="str">
        <f t="shared" si="622"/>
        <v/>
      </c>
      <c r="LN119" s="517">
        <f t="shared" si="623"/>
        <v>0</v>
      </c>
      <c r="LO119" s="510" t="str">
        <f t="shared" si="741"/>
        <v/>
      </c>
      <c r="LP119" s="522" t="str">
        <f t="shared" si="742"/>
        <v/>
      </c>
      <c r="LQ119" s="510" t="str">
        <f t="shared" si="624"/>
        <v/>
      </c>
      <c r="LR119" s="517">
        <f t="shared" si="625"/>
        <v>0</v>
      </c>
      <c r="LS119" s="510" t="str">
        <f t="shared" si="743"/>
        <v/>
      </c>
      <c r="LT119" s="522" t="str">
        <f t="shared" si="744"/>
        <v/>
      </c>
      <c r="LU119" s="510" t="str">
        <f t="shared" si="626"/>
        <v/>
      </c>
      <c r="LV119" s="517">
        <f t="shared" si="627"/>
        <v>0</v>
      </c>
      <c r="LW119" s="510" t="str">
        <f t="shared" si="745"/>
        <v/>
      </c>
      <c r="LX119" s="522" t="str">
        <f t="shared" si="746"/>
        <v/>
      </c>
      <c r="LY119" s="510" t="str">
        <f t="shared" si="628"/>
        <v/>
      </c>
      <c r="LZ119" s="517">
        <f t="shared" si="629"/>
        <v>0</v>
      </c>
      <c r="MA119" s="510" t="str">
        <f t="shared" si="747"/>
        <v/>
      </c>
      <c r="MB119" s="522" t="str">
        <f t="shared" si="748"/>
        <v/>
      </c>
      <c r="MC119" s="510" t="str">
        <f t="shared" si="630"/>
        <v/>
      </c>
      <c r="MD119" s="517">
        <f t="shared" si="631"/>
        <v>0</v>
      </c>
      <c r="ME119" s="510" t="str">
        <f t="shared" si="749"/>
        <v/>
      </c>
      <c r="MF119" s="522" t="str">
        <f t="shared" si="750"/>
        <v/>
      </c>
      <c r="MG119" s="510" t="str">
        <f t="shared" si="632"/>
        <v/>
      </c>
      <c r="MH119" s="517">
        <f t="shared" si="633"/>
        <v>0</v>
      </c>
      <c r="MI119" s="510" t="str">
        <f t="shared" si="751"/>
        <v/>
      </c>
      <c r="MJ119" s="522" t="str">
        <f t="shared" si="752"/>
        <v/>
      </c>
      <c r="MK119" s="510" t="str">
        <f t="shared" si="634"/>
        <v/>
      </c>
      <c r="ML119" s="517">
        <f t="shared" si="635"/>
        <v>0</v>
      </c>
      <c r="MM119" s="510" t="str">
        <f t="shared" si="753"/>
        <v/>
      </c>
      <c r="MN119" s="522" t="str">
        <f t="shared" si="754"/>
        <v/>
      </c>
      <c r="MO119" s="510" t="str">
        <f t="shared" si="636"/>
        <v/>
      </c>
      <c r="MP119" s="517">
        <f t="shared" si="637"/>
        <v>0</v>
      </c>
      <c r="MQ119" s="510" t="str">
        <f t="shared" si="755"/>
        <v/>
      </c>
      <c r="MR119" s="522" t="str">
        <f t="shared" si="756"/>
        <v/>
      </c>
      <c r="MS119" s="510" t="str">
        <f t="shared" si="638"/>
        <v/>
      </c>
      <c r="MT119" s="517">
        <f t="shared" si="639"/>
        <v>0</v>
      </c>
      <c r="MU119" s="510" t="str">
        <f t="shared" si="757"/>
        <v/>
      </c>
      <c r="MV119" s="522" t="str">
        <f t="shared" si="758"/>
        <v/>
      </c>
      <c r="MW119" s="510" t="str">
        <f t="shared" si="640"/>
        <v/>
      </c>
      <c r="MX119" s="517">
        <f t="shared" si="641"/>
        <v>0</v>
      </c>
      <c r="MY119" s="510" t="str">
        <f t="shared" si="759"/>
        <v/>
      </c>
      <c r="MZ119" s="522" t="str">
        <f t="shared" si="760"/>
        <v/>
      </c>
      <c r="NA119" s="510" t="str">
        <f t="shared" si="642"/>
        <v/>
      </c>
      <c r="NB119" s="517">
        <f t="shared" si="643"/>
        <v>0</v>
      </c>
      <c r="NC119" s="510" t="str">
        <f t="shared" si="761"/>
        <v/>
      </c>
      <c r="ND119" s="522" t="str">
        <f t="shared" si="762"/>
        <v/>
      </c>
      <c r="NE119" s="510" t="str">
        <f t="shared" si="644"/>
        <v/>
      </c>
      <c r="NF119" s="517">
        <f t="shared" si="645"/>
        <v>0</v>
      </c>
      <c r="NG119" s="510" t="str">
        <f t="shared" si="763"/>
        <v/>
      </c>
      <c r="NH119" s="522" t="str">
        <f t="shared" si="764"/>
        <v/>
      </c>
      <c r="NI119" s="510" t="str">
        <f t="shared" si="646"/>
        <v/>
      </c>
      <c r="NJ119" s="517">
        <f t="shared" si="647"/>
        <v>0</v>
      </c>
      <c r="NK119" s="510" t="str">
        <f t="shared" si="765"/>
        <v/>
      </c>
      <c r="NL119" s="522" t="str">
        <f t="shared" si="766"/>
        <v/>
      </c>
      <c r="NM119" s="510" t="str">
        <f t="shared" si="648"/>
        <v/>
      </c>
      <c r="NN119" s="517">
        <f t="shared" si="649"/>
        <v>0</v>
      </c>
      <c r="NO119" s="510" t="str">
        <f t="shared" si="767"/>
        <v/>
      </c>
      <c r="NP119" s="522" t="str">
        <f t="shared" si="768"/>
        <v/>
      </c>
      <c r="NQ119" s="510" t="str">
        <f t="shared" si="650"/>
        <v/>
      </c>
      <c r="NR119" s="517">
        <f t="shared" si="651"/>
        <v>0</v>
      </c>
      <c r="NS119" s="510" t="str">
        <f t="shared" si="769"/>
        <v/>
      </c>
      <c r="NT119" s="522" t="str">
        <f t="shared" si="770"/>
        <v/>
      </c>
      <c r="NU119" s="510" t="str">
        <f t="shared" si="652"/>
        <v/>
      </c>
      <c r="NV119" s="517">
        <f t="shared" si="653"/>
        <v>0</v>
      </c>
      <c r="NW119" s="510" t="str">
        <f t="shared" si="771"/>
        <v/>
      </c>
      <c r="NX119" s="522" t="str">
        <f t="shared" si="772"/>
        <v/>
      </c>
      <c r="NY119" s="510" t="str">
        <f t="shared" si="654"/>
        <v/>
      </c>
      <c r="NZ119" s="517">
        <f t="shared" si="655"/>
        <v>0</v>
      </c>
      <c r="OA119" s="510" t="str">
        <f t="shared" si="773"/>
        <v/>
      </c>
      <c r="OB119" s="522" t="str">
        <f t="shared" si="774"/>
        <v/>
      </c>
      <c r="OC119" s="510" t="str">
        <f t="shared" si="656"/>
        <v/>
      </c>
      <c r="OD119" s="517">
        <f t="shared" si="657"/>
        <v>0</v>
      </c>
      <c r="OE119" s="510" t="str">
        <f t="shared" si="775"/>
        <v/>
      </c>
      <c r="OF119" s="522" t="str">
        <f t="shared" si="776"/>
        <v/>
      </c>
      <c r="OG119" s="510" t="str">
        <f t="shared" si="658"/>
        <v/>
      </c>
      <c r="OH119" s="517">
        <f t="shared" si="659"/>
        <v>0</v>
      </c>
      <c r="OI119" s="510" t="str">
        <f t="shared" si="777"/>
        <v/>
      </c>
      <c r="OJ119" s="522" t="str">
        <f t="shared" si="778"/>
        <v/>
      </c>
      <c r="OK119" s="510" t="str">
        <f t="shared" si="660"/>
        <v/>
      </c>
      <c r="OL119" s="517">
        <f t="shared" si="661"/>
        <v>0</v>
      </c>
      <c r="OM119" s="510" t="str">
        <f t="shared" si="779"/>
        <v/>
      </c>
      <c r="ON119" s="522" t="str">
        <f t="shared" si="780"/>
        <v/>
      </c>
      <c r="OO119" s="510" t="str">
        <f t="shared" si="662"/>
        <v/>
      </c>
      <c r="OP119" s="517">
        <f t="shared" si="663"/>
        <v>0</v>
      </c>
      <c r="OQ119" s="510" t="str">
        <f t="shared" si="781"/>
        <v/>
      </c>
      <c r="OR119" s="522" t="str">
        <f t="shared" si="782"/>
        <v/>
      </c>
      <c r="OS119" s="510" t="str">
        <f t="shared" si="664"/>
        <v/>
      </c>
      <c r="OT119" s="517">
        <f t="shared" si="665"/>
        <v>0</v>
      </c>
      <c r="OU119" s="510" t="str">
        <f t="shared" si="783"/>
        <v/>
      </c>
      <c r="OV119" s="522" t="str">
        <f t="shared" si="784"/>
        <v/>
      </c>
      <c r="OW119" s="510" t="str">
        <f t="shared" si="666"/>
        <v/>
      </c>
      <c r="OX119" s="517">
        <f t="shared" si="667"/>
        <v>0</v>
      </c>
      <c r="OY119" s="510" t="str">
        <f t="shared" si="785"/>
        <v/>
      </c>
      <c r="OZ119" s="522" t="str">
        <f t="shared" si="786"/>
        <v/>
      </c>
      <c r="PA119" s="510" t="str">
        <f t="shared" si="668"/>
        <v/>
      </c>
      <c r="PB119" s="517">
        <f t="shared" si="669"/>
        <v>0</v>
      </c>
      <c r="PC119" s="510" t="str">
        <f t="shared" si="787"/>
        <v/>
      </c>
      <c r="PD119" s="522" t="str">
        <f t="shared" si="788"/>
        <v/>
      </c>
      <c r="PE119" s="510" t="str">
        <f t="shared" si="670"/>
        <v/>
      </c>
      <c r="PF119" s="517">
        <f t="shared" si="671"/>
        <v>0</v>
      </c>
      <c r="PG119" s="510" t="str">
        <f t="shared" si="789"/>
        <v/>
      </c>
      <c r="PH119" s="522" t="str">
        <f t="shared" si="790"/>
        <v/>
      </c>
      <c r="PI119" s="510" t="str">
        <f t="shared" si="672"/>
        <v/>
      </c>
      <c r="PJ119" s="517">
        <f t="shared" si="673"/>
        <v>0</v>
      </c>
      <c r="PK119" s="510" t="str">
        <f t="shared" si="791"/>
        <v/>
      </c>
      <c r="PL119" s="522" t="str">
        <f t="shared" si="792"/>
        <v/>
      </c>
      <c r="PM119" s="510" t="str">
        <f t="shared" si="674"/>
        <v/>
      </c>
      <c r="PN119" s="517">
        <f t="shared" si="675"/>
        <v>0</v>
      </c>
      <c r="PO119" s="510" t="str">
        <f t="shared" si="793"/>
        <v/>
      </c>
      <c r="PP119" s="522" t="str">
        <f t="shared" si="794"/>
        <v/>
      </c>
      <c r="PQ119" s="510" t="str">
        <f t="shared" si="676"/>
        <v/>
      </c>
      <c r="PR119" s="517">
        <f t="shared" si="677"/>
        <v>0</v>
      </c>
      <c r="PS119" s="510" t="str">
        <f t="shared" si="795"/>
        <v/>
      </c>
      <c r="PT119" s="522" t="str">
        <f t="shared" si="796"/>
        <v/>
      </c>
      <c r="PU119" s="510" t="str">
        <f t="shared" si="678"/>
        <v/>
      </c>
      <c r="PV119" s="517">
        <f t="shared" si="679"/>
        <v>0</v>
      </c>
      <c r="PW119" s="510" t="str">
        <f t="shared" si="797"/>
        <v/>
      </c>
      <c r="PX119" s="522" t="str">
        <f t="shared" si="798"/>
        <v/>
      </c>
      <c r="PY119" s="510" t="str">
        <f t="shared" si="680"/>
        <v/>
      </c>
      <c r="PZ119" s="517">
        <f t="shared" si="681"/>
        <v>0</v>
      </c>
      <c r="QA119" s="510" t="str">
        <f t="shared" si="799"/>
        <v/>
      </c>
      <c r="QB119" s="522" t="str">
        <f t="shared" si="800"/>
        <v/>
      </c>
      <c r="QC119" s="510" t="str">
        <f t="shared" si="682"/>
        <v/>
      </c>
      <c r="QD119" s="517">
        <f t="shared" si="683"/>
        <v>0</v>
      </c>
      <c r="QE119" s="510" t="str">
        <f t="shared" si="801"/>
        <v/>
      </c>
      <c r="QF119" s="522" t="str">
        <f t="shared" si="802"/>
        <v/>
      </c>
      <c r="QG119" s="510" t="str">
        <f t="shared" si="684"/>
        <v/>
      </c>
      <c r="QH119" s="517">
        <f t="shared" si="685"/>
        <v>0</v>
      </c>
    </row>
    <row r="120" spans="11:450" ht="13.3" thickTop="1" thickBot="1" x14ac:dyDescent="0.35">
      <c r="BT120" s="287" t="str">
        <f t="shared" si="804"/>
        <v/>
      </c>
      <c r="BU120" s="14" t="str">
        <f t="shared" si="805"/>
        <v/>
      </c>
      <c r="BV120" s="495">
        <f t="shared" si="559"/>
        <v>0</v>
      </c>
      <c r="BW120" s="495">
        <f t="shared" si="806"/>
        <v>0</v>
      </c>
      <c r="BX120" s="905">
        <f t="shared" si="808"/>
        <v>1</v>
      </c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GN120" s="137">
        <f t="shared" si="567"/>
        <v>0</v>
      </c>
      <c r="GU120" s="594">
        <v>30</v>
      </c>
      <c r="HA120" s="81" t="str">
        <f t="shared" si="562"/>
        <v/>
      </c>
      <c r="HB120" s="569" t="str">
        <f t="shared" si="563"/>
        <v/>
      </c>
      <c r="HC120" s="15">
        <f t="shared" si="568"/>
        <v>0</v>
      </c>
      <c r="HD120" s="582">
        <f t="shared" si="809"/>
        <v>0</v>
      </c>
      <c r="HE120" s="576">
        <f t="shared" si="807"/>
        <v>0</v>
      </c>
      <c r="HF120" s="566">
        <f t="shared" si="807"/>
        <v>0</v>
      </c>
      <c r="HG120" s="16">
        <f t="shared" si="565"/>
        <v>0</v>
      </c>
      <c r="HH120" s="17" t="str">
        <f t="shared" si="566"/>
        <v/>
      </c>
      <c r="HI120" s="510" t="str">
        <f t="shared" si="686"/>
        <v/>
      </c>
      <c r="HJ120" s="517">
        <f t="shared" si="803"/>
        <v>0</v>
      </c>
      <c r="HK120" s="510" t="str">
        <f t="shared" si="687"/>
        <v/>
      </c>
      <c r="HL120" s="522" t="str">
        <f t="shared" si="688"/>
        <v/>
      </c>
      <c r="HM120" s="510" t="str">
        <f t="shared" si="570"/>
        <v/>
      </c>
      <c r="HN120" s="517">
        <f t="shared" si="571"/>
        <v>0</v>
      </c>
      <c r="HO120" s="510" t="str">
        <f t="shared" si="689"/>
        <v/>
      </c>
      <c r="HP120" s="522" t="str">
        <f t="shared" si="690"/>
        <v/>
      </c>
      <c r="HQ120" s="510" t="str">
        <f t="shared" si="572"/>
        <v/>
      </c>
      <c r="HR120" s="517">
        <f t="shared" si="573"/>
        <v>0</v>
      </c>
      <c r="HS120" s="510" t="str">
        <f t="shared" si="691"/>
        <v/>
      </c>
      <c r="HT120" s="522" t="str">
        <f t="shared" si="692"/>
        <v/>
      </c>
      <c r="HU120" s="510" t="str">
        <f t="shared" si="574"/>
        <v/>
      </c>
      <c r="HV120" s="517">
        <f t="shared" si="575"/>
        <v>0</v>
      </c>
      <c r="HW120" s="510" t="str">
        <f t="shared" si="693"/>
        <v/>
      </c>
      <c r="HX120" s="522" t="str">
        <f t="shared" si="694"/>
        <v/>
      </c>
      <c r="HY120" s="510" t="str">
        <f t="shared" si="576"/>
        <v/>
      </c>
      <c r="HZ120" s="517">
        <f t="shared" si="577"/>
        <v>0</v>
      </c>
      <c r="IA120" s="510" t="str">
        <f t="shared" si="695"/>
        <v/>
      </c>
      <c r="IB120" s="522" t="str">
        <f t="shared" si="696"/>
        <v/>
      </c>
      <c r="IC120" s="510" t="str">
        <f t="shared" si="578"/>
        <v/>
      </c>
      <c r="ID120" s="517">
        <f t="shared" si="579"/>
        <v>0</v>
      </c>
      <c r="IE120" s="510" t="str">
        <f t="shared" si="697"/>
        <v/>
      </c>
      <c r="IF120" s="522" t="str">
        <f t="shared" si="698"/>
        <v/>
      </c>
      <c r="IG120" s="510" t="str">
        <f t="shared" si="580"/>
        <v/>
      </c>
      <c r="IH120" s="517">
        <f t="shared" si="581"/>
        <v>0</v>
      </c>
      <c r="II120" s="510" t="str">
        <f t="shared" si="699"/>
        <v/>
      </c>
      <c r="IJ120" s="522" t="str">
        <f t="shared" si="700"/>
        <v/>
      </c>
      <c r="IK120" s="510" t="str">
        <f t="shared" si="582"/>
        <v/>
      </c>
      <c r="IL120" s="517">
        <f t="shared" si="583"/>
        <v>0</v>
      </c>
      <c r="IM120" s="510" t="str">
        <f t="shared" si="701"/>
        <v/>
      </c>
      <c r="IN120" s="522" t="str">
        <f t="shared" si="702"/>
        <v/>
      </c>
      <c r="IO120" s="510" t="str">
        <f t="shared" si="584"/>
        <v/>
      </c>
      <c r="IP120" s="517">
        <f t="shared" si="585"/>
        <v>0</v>
      </c>
      <c r="IQ120" s="510" t="str">
        <f t="shared" si="703"/>
        <v/>
      </c>
      <c r="IR120" s="522" t="str">
        <f t="shared" si="704"/>
        <v/>
      </c>
      <c r="IS120" s="510" t="str">
        <f t="shared" si="586"/>
        <v/>
      </c>
      <c r="IT120" s="517">
        <f t="shared" si="587"/>
        <v>0</v>
      </c>
      <c r="IU120" s="510" t="str">
        <f t="shared" si="705"/>
        <v/>
      </c>
      <c r="IV120" s="522" t="str">
        <f t="shared" si="706"/>
        <v/>
      </c>
      <c r="IW120" s="510" t="str">
        <f t="shared" si="588"/>
        <v/>
      </c>
      <c r="IX120" s="517">
        <f t="shared" si="589"/>
        <v>0</v>
      </c>
      <c r="IY120" s="510" t="str">
        <f t="shared" si="707"/>
        <v/>
      </c>
      <c r="IZ120" s="522" t="str">
        <f t="shared" si="708"/>
        <v/>
      </c>
      <c r="JA120" s="510" t="str">
        <f t="shared" si="590"/>
        <v/>
      </c>
      <c r="JB120" s="517">
        <f t="shared" si="591"/>
        <v>0</v>
      </c>
      <c r="JC120" s="510" t="str">
        <f t="shared" si="709"/>
        <v/>
      </c>
      <c r="JD120" s="522" t="str">
        <f t="shared" si="710"/>
        <v/>
      </c>
      <c r="JE120" s="510" t="str">
        <f t="shared" si="592"/>
        <v/>
      </c>
      <c r="JF120" s="517">
        <f t="shared" si="593"/>
        <v>0</v>
      </c>
      <c r="JG120" s="510" t="str">
        <f t="shared" si="711"/>
        <v/>
      </c>
      <c r="JH120" s="522" t="str">
        <f t="shared" si="712"/>
        <v/>
      </c>
      <c r="JI120" s="510" t="str">
        <f t="shared" si="594"/>
        <v/>
      </c>
      <c r="JJ120" s="517">
        <f t="shared" si="595"/>
        <v>0</v>
      </c>
      <c r="JK120" s="510" t="str">
        <f t="shared" si="713"/>
        <v/>
      </c>
      <c r="JL120" s="522" t="str">
        <f t="shared" si="714"/>
        <v/>
      </c>
      <c r="JM120" s="510" t="str">
        <f t="shared" si="596"/>
        <v/>
      </c>
      <c r="JN120" s="517">
        <f t="shared" si="597"/>
        <v>0</v>
      </c>
      <c r="JO120" s="510" t="str">
        <f t="shared" si="715"/>
        <v/>
      </c>
      <c r="JP120" s="522" t="str">
        <f t="shared" si="716"/>
        <v/>
      </c>
      <c r="JQ120" s="510" t="str">
        <f t="shared" si="598"/>
        <v/>
      </c>
      <c r="JR120" s="517">
        <f t="shared" si="599"/>
        <v>0</v>
      </c>
      <c r="JS120" s="510" t="str">
        <f t="shared" si="717"/>
        <v/>
      </c>
      <c r="JT120" s="522" t="str">
        <f t="shared" si="718"/>
        <v/>
      </c>
      <c r="JU120" s="510" t="str">
        <f t="shared" si="600"/>
        <v/>
      </c>
      <c r="JV120" s="517">
        <f t="shared" si="601"/>
        <v>0</v>
      </c>
      <c r="JW120" s="510" t="str">
        <f t="shared" si="719"/>
        <v/>
      </c>
      <c r="JX120" s="522" t="str">
        <f t="shared" si="720"/>
        <v/>
      </c>
      <c r="JY120" s="510" t="str">
        <f t="shared" si="602"/>
        <v/>
      </c>
      <c r="JZ120" s="517">
        <f t="shared" si="603"/>
        <v>0</v>
      </c>
      <c r="KA120" s="510" t="str">
        <f t="shared" si="721"/>
        <v/>
      </c>
      <c r="KB120" s="522" t="str">
        <f t="shared" si="722"/>
        <v/>
      </c>
      <c r="KC120" s="510" t="str">
        <f t="shared" si="604"/>
        <v/>
      </c>
      <c r="KD120" s="517">
        <f t="shared" si="605"/>
        <v>0</v>
      </c>
      <c r="KE120" s="510" t="str">
        <f t="shared" si="723"/>
        <v/>
      </c>
      <c r="KF120" s="522" t="str">
        <f t="shared" si="724"/>
        <v/>
      </c>
      <c r="KG120" s="510" t="str">
        <f t="shared" si="606"/>
        <v/>
      </c>
      <c r="KH120" s="517">
        <f t="shared" si="607"/>
        <v>0</v>
      </c>
      <c r="KI120" s="510" t="str">
        <f t="shared" si="725"/>
        <v/>
      </c>
      <c r="KJ120" s="522" t="str">
        <f t="shared" si="726"/>
        <v/>
      </c>
      <c r="KK120" s="510" t="str">
        <f t="shared" si="608"/>
        <v/>
      </c>
      <c r="KL120" s="517">
        <f t="shared" si="609"/>
        <v>0</v>
      </c>
      <c r="KM120" s="510" t="str">
        <f t="shared" si="727"/>
        <v/>
      </c>
      <c r="KN120" s="522" t="str">
        <f t="shared" si="728"/>
        <v/>
      </c>
      <c r="KO120" s="510" t="str">
        <f t="shared" si="610"/>
        <v/>
      </c>
      <c r="KP120" s="517">
        <f t="shared" si="611"/>
        <v>0</v>
      </c>
      <c r="KQ120" s="510" t="str">
        <f t="shared" si="729"/>
        <v/>
      </c>
      <c r="KR120" s="522" t="str">
        <f t="shared" si="730"/>
        <v/>
      </c>
      <c r="KS120" s="510" t="str">
        <f t="shared" si="612"/>
        <v/>
      </c>
      <c r="KT120" s="517">
        <f t="shared" si="613"/>
        <v>0</v>
      </c>
      <c r="KU120" s="510" t="str">
        <f t="shared" si="731"/>
        <v/>
      </c>
      <c r="KV120" s="522" t="str">
        <f t="shared" si="732"/>
        <v/>
      </c>
      <c r="KW120" s="510" t="str">
        <f t="shared" si="614"/>
        <v/>
      </c>
      <c r="KX120" s="517">
        <f t="shared" si="615"/>
        <v>0</v>
      </c>
      <c r="KY120" s="510" t="str">
        <f t="shared" si="733"/>
        <v/>
      </c>
      <c r="KZ120" s="522" t="str">
        <f t="shared" si="734"/>
        <v/>
      </c>
      <c r="LA120" s="510" t="str">
        <f t="shared" si="616"/>
        <v/>
      </c>
      <c r="LB120" s="517">
        <f t="shared" si="617"/>
        <v>0</v>
      </c>
      <c r="LC120" s="510" t="str">
        <f t="shared" si="735"/>
        <v/>
      </c>
      <c r="LD120" s="522" t="str">
        <f t="shared" si="736"/>
        <v/>
      </c>
      <c r="LE120" s="510" t="str">
        <f t="shared" si="618"/>
        <v/>
      </c>
      <c r="LF120" s="517">
        <f t="shared" si="619"/>
        <v>0</v>
      </c>
      <c r="LG120" s="510" t="str">
        <f t="shared" si="737"/>
        <v/>
      </c>
      <c r="LH120" s="522" t="str">
        <f t="shared" si="738"/>
        <v/>
      </c>
      <c r="LI120" s="510" t="str">
        <f t="shared" si="620"/>
        <v/>
      </c>
      <c r="LJ120" s="517">
        <f t="shared" si="621"/>
        <v>0</v>
      </c>
      <c r="LK120" s="510" t="str">
        <f t="shared" si="739"/>
        <v/>
      </c>
      <c r="LL120" s="522" t="str">
        <f t="shared" si="740"/>
        <v/>
      </c>
      <c r="LM120" s="510" t="str">
        <f t="shared" si="622"/>
        <v/>
      </c>
      <c r="LN120" s="517">
        <f t="shared" si="623"/>
        <v>0</v>
      </c>
      <c r="LO120" s="510" t="str">
        <f t="shared" si="741"/>
        <v/>
      </c>
      <c r="LP120" s="522" t="str">
        <f t="shared" si="742"/>
        <v/>
      </c>
      <c r="LQ120" s="510" t="str">
        <f t="shared" si="624"/>
        <v/>
      </c>
      <c r="LR120" s="517">
        <f t="shared" si="625"/>
        <v>0</v>
      </c>
      <c r="LS120" s="510" t="str">
        <f t="shared" si="743"/>
        <v/>
      </c>
      <c r="LT120" s="522" t="str">
        <f t="shared" si="744"/>
        <v/>
      </c>
      <c r="LU120" s="510" t="str">
        <f t="shared" si="626"/>
        <v/>
      </c>
      <c r="LV120" s="517">
        <f t="shared" si="627"/>
        <v>0</v>
      </c>
      <c r="LW120" s="510" t="str">
        <f t="shared" si="745"/>
        <v/>
      </c>
      <c r="LX120" s="522" t="str">
        <f t="shared" si="746"/>
        <v/>
      </c>
      <c r="LY120" s="510" t="str">
        <f t="shared" si="628"/>
        <v/>
      </c>
      <c r="LZ120" s="517">
        <f t="shared" si="629"/>
        <v>0</v>
      </c>
      <c r="MA120" s="510" t="str">
        <f t="shared" si="747"/>
        <v/>
      </c>
      <c r="MB120" s="522" t="str">
        <f t="shared" si="748"/>
        <v/>
      </c>
      <c r="MC120" s="510" t="str">
        <f t="shared" si="630"/>
        <v/>
      </c>
      <c r="MD120" s="517">
        <f t="shared" si="631"/>
        <v>0</v>
      </c>
      <c r="ME120" s="510" t="str">
        <f t="shared" si="749"/>
        <v/>
      </c>
      <c r="MF120" s="522" t="str">
        <f t="shared" si="750"/>
        <v/>
      </c>
      <c r="MG120" s="510" t="str">
        <f t="shared" si="632"/>
        <v/>
      </c>
      <c r="MH120" s="517">
        <f t="shared" si="633"/>
        <v>0</v>
      </c>
      <c r="MI120" s="510" t="str">
        <f t="shared" si="751"/>
        <v/>
      </c>
      <c r="MJ120" s="522" t="str">
        <f t="shared" si="752"/>
        <v/>
      </c>
      <c r="MK120" s="510" t="str">
        <f t="shared" si="634"/>
        <v/>
      </c>
      <c r="ML120" s="517">
        <f t="shared" si="635"/>
        <v>0</v>
      </c>
      <c r="MM120" s="510" t="str">
        <f t="shared" si="753"/>
        <v/>
      </c>
      <c r="MN120" s="522" t="str">
        <f t="shared" si="754"/>
        <v/>
      </c>
      <c r="MO120" s="510" t="str">
        <f t="shared" si="636"/>
        <v/>
      </c>
      <c r="MP120" s="517">
        <f t="shared" si="637"/>
        <v>0</v>
      </c>
      <c r="MQ120" s="510" t="str">
        <f t="shared" si="755"/>
        <v/>
      </c>
      <c r="MR120" s="522" t="str">
        <f t="shared" si="756"/>
        <v/>
      </c>
      <c r="MS120" s="510" t="str">
        <f t="shared" si="638"/>
        <v/>
      </c>
      <c r="MT120" s="517">
        <f t="shared" si="639"/>
        <v>0</v>
      </c>
      <c r="MU120" s="510" t="str">
        <f t="shared" si="757"/>
        <v/>
      </c>
      <c r="MV120" s="522" t="str">
        <f t="shared" si="758"/>
        <v/>
      </c>
      <c r="MW120" s="510" t="str">
        <f t="shared" si="640"/>
        <v/>
      </c>
      <c r="MX120" s="517">
        <f t="shared" si="641"/>
        <v>0</v>
      </c>
      <c r="MY120" s="510" t="str">
        <f t="shared" si="759"/>
        <v/>
      </c>
      <c r="MZ120" s="522" t="str">
        <f t="shared" si="760"/>
        <v/>
      </c>
      <c r="NA120" s="510" t="str">
        <f t="shared" si="642"/>
        <v/>
      </c>
      <c r="NB120" s="517">
        <f t="shared" si="643"/>
        <v>0</v>
      </c>
      <c r="NC120" s="510" t="str">
        <f t="shared" si="761"/>
        <v/>
      </c>
      <c r="ND120" s="522" t="str">
        <f t="shared" si="762"/>
        <v/>
      </c>
      <c r="NE120" s="510" t="str">
        <f t="shared" si="644"/>
        <v/>
      </c>
      <c r="NF120" s="517">
        <f t="shared" si="645"/>
        <v>0</v>
      </c>
      <c r="NG120" s="510" t="str">
        <f t="shared" si="763"/>
        <v/>
      </c>
      <c r="NH120" s="522" t="str">
        <f t="shared" si="764"/>
        <v/>
      </c>
      <c r="NI120" s="510" t="str">
        <f t="shared" si="646"/>
        <v/>
      </c>
      <c r="NJ120" s="517">
        <f t="shared" si="647"/>
        <v>0</v>
      </c>
      <c r="NK120" s="510" t="str">
        <f t="shared" si="765"/>
        <v/>
      </c>
      <c r="NL120" s="522" t="str">
        <f t="shared" si="766"/>
        <v/>
      </c>
      <c r="NM120" s="510" t="str">
        <f t="shared" si="648"/>
        <v/>
      </c>
      <c r="NN120" s="517">
        <f t="shared" si="649"/>
        <v>0</v>
      </c>
      <c r="NO120" s="510" t="str">
        <f t="shared" si="767"/>
        <v/>
      </c>
      <c r="NP120" s="522" t="str">
        <f t="shared" si="768"/>
        <v/>
      </c>
      <c r="NQ120" s="510" t="str">
        <f t="shared" si="650"/>
        <v/>
      </c>
      <c r="NR120" s="517">
        <f t="shared" si="651"/>
        <v>0</v>
      </c>
      <c r="NS120" s="510" t="str">
        <f t="shared" si="769"/>
        <v/>
      </c>
      <c r="NT120" s="522" t="str">
        <f t="shared" si="770"/>
        <v/>
      </c>
      <c r="NU120" s="510" t="str">
        <f t="shared" si="652"/>
        <v/>
      </c>
      <c r="NV120" s="517">
        <f t="shared" si="653"/>
        <v>0</v>
      </c>
      <c r="NW120" s="510" t="str">
        <f t="shared" si="771"/>
        <v/>
      </c>
      <c r="NX120" s="522" t="str">
        <f t="shared" si="772"/>
        <v/>
      </c>
      <c r="NY120" s="510" t="str">
        <f t="shared" si="654"/>
        <v/>
      </c>
      <c r="NZ120" s="517">
        <f t="shared" si="655"/>
        <v>0</v>
      </c>
      <c r="OA120" s="510" t="str">
        <f t="shared" si="773"/>
        <v/>
      </c>
      <c r="OB120" s="522" t="str">
        <f t="shared" si="774"/>
        <v/>
      </c>
      <c r="OC120" s="510" t="str">
        <f t="shared" si="656"/>
        <v/>
      </c>
      <c r="OD120" s="517">
        <f t="shared" si="657"/>
        <v>0</v>
      </c>
      <c r="OE120" s="510" t="str">
        <f t="shared" si="775"/>
        <v/>
      </c>
      <c r="OF120" s="522" t="str">
        <f t="shared" si="776"/>
        <v/>
      </c>
      <c r="OG120" s="510" t="str">
        <f t="shared" si="658"/>
        <v/>
      </c>
      <c r="OH120" s="517">
        <f t="shared" si="659"/>
        <v>0</v>
      </c>
      <c r="OI120" s="510" t="str">
        <f t="shared" si="777"/>
        <v/>
      </c>
      <c r="OJ120" s="522" t="str">
        <f t="shared" si="778"/>
        <v/>
      </c>
      <c r="OK120" s="510" t="str">
        <f t="shared" si="660"/>
        <v/>
      </c>
      <c r="OL120" s="517">
        <f t="shared" si="661"/>
        <v>0</v>
      </c>
      <c r="OM120" s="510" t="str">
        <f t="shared" si="779"/>
        <v/>
      </c>
      <c r="ON120" s="522" t="str">
        <f t="shared" si="780"/>
        <v/>
      </c>
      <c r="OO120" s="510" t="str">
        <f t="shared" si="662"/>
        <v/>
      </c>
      <c r="OP120" s="517">
        <f t="shared" si="663"/>
        <v>0</v>
      </c>
      <c r="OQ120" s="510" t="str">
        <f t="shared" si="781"/>
        <v/>
      </c>
      <c r="OR120" s="522" t="str">
        <f t="shared" si="782"/>
        <v/>
      </c>
      <c r="OS120" s="510" t="str">
        <f t="shared" si="664"/>
        <v/>
      </c>
      <c r="OT120" s="517">
        <f t="shared" si="665"/>
        <v>0</v>
      </c>
      <c r="OU120" s="510" t="str">
        <f t="shared" si="783"/>
        <v/>
      </c>
      <c r="OV120" s="522" t="str">
        <f t="shared" si="784"/>
        <v/>
      </c>
      <c r="OW120" s="510" t="str">
        <f t="shared" si="666"/>
        <v/>
      </c>
      <c r="OX120" s="517">
        <f t="shared" si="667"/>
        <v>0</v>
      </c>
      <c r="OY120" s="510" t="str">
        <f t="shared" si="785"/>
        <v/>
      </c>
      <c r="OZ120" s="522" t="str">
        <f t="shared" si="786"/>
        <v/>
      </c>
      <c r="PA120" s="510" t="str">
        <f t="shared" si="668"/>
        <v/>
      </c>
      <c r="PB120" s="517">
        <f t="shared" si="669"/>
        <v>0</v>
      </c>
      <c r="PC120" s="510" t="str">
        <f t="shared" si="787"/>
        <v/>
      </c>
      <c r="PD120" s="522" t="str">
        <f t="shared" si="788"/>
        <v/>
      </c>
      <c r="PE120" s="510" t="str">
        <f t="shared" si="670"/>
        <v/>
      </c>
      <c r="PF120" s="517">
        <f t="shared" si="671"/>
        <v>0</v>
      </c>
      <c r="PG120" s="510" t="str">
        <f t="shared" si="789"/>
        <v/>
      </c>
      <c r="PH120" s="522" t="str">
        <f t="shared" si="790"/>
        <v/>
      </c>
      <c r="PI120" s="510" t="str">
        <f t="shared" si="672"/>
        <v/>
      </c>
      <c r="PJ120" s="517">
        <f t="shared" si="673"/>
        <v>0</v>
      </c>
      <c r="PK120" s="510" t="str">
        <f t="shared" si="791"/>
        <v/>
      </c>
      <c r="PL120" s="522" t="str">
        <f t="shared" si="792"/>
        <v/>
      </c>
      <c r="PM120" s="510" t="str">
        <f t="shared" si="674"/>
        <v/>
      </c>
      <c r="PN120" s="517">
        <f t="shared" si="675"/>
        <v>0</v>
      </c>
      <c r="PO120" s="510" t="str">
        <f t="shared" si="793"/>
        <v/>
      </c>
      <c r="PP120" s="522" t="str">
        <f t="shared" si="794"/>
        <v/>
      </c>
      <c r="PQ120" s="510" t="str">
        <f t="shared" si="676"/>
        <v/>
      </c>
      <c r="PR120" s="517">
        <f t="shared" si="677"/>
        <v>0</v>
      </c>
      <c r="PS120" s="510" t="str">
        <f t="shared" si="795"/>
        <v/>
      </c>
      <c r="PT120" s="522" t="str">
        <f t="shared" si="796"/>
        <v/>
      </c>
      <c r="PU120" s="510" t="str">
        <f t="shared" si="678"/>
        <v/>
      </c>
      <c r="PV120" s="517">
        <f t="shared" si="679"/>
        <v>0</v>
      </c>
      <c r="PW120" s="510" t="str">
        <f t="shared" si="797"/>
        <v/>
      </c>
      <c r="PX120" s="522" t="str">
        <f t="shared" si="798"/>
        <v/>
      </c>
      <c r="PY120" s="510" t="str">
        <f t="shared" si="680"/>
        <v/>
      </c>
      <c r="PZ120" s="517">
        <f t="shared" si="681"/>
        <v>0</v>
      </c>
      <c r="QA120" s="510" t="str">
        <f t="shared" si="799"/>
        <v/>
      </c>
      <c r="QB120" s="522" t="str">
        <f t="shared" si="800"/>
        <v/>
      </c>
      <c r="QC120" s="510" t="str">
        <f t="shared" si="682"/>
        <v/>
      </c>
      <c r="QD120" s="517">
        <f t="shared" si="683"/>
        <v>0</v>
      </c>
      <c r="QE120" s="510" t="str">
        <f t="shared" si="801"/>
        <v/>
      </c>
      <c r="QF120" s="522" t="str">
        <f t="shared" si="802"/>
        <v/>
      </c>
      <c r="QG120" s="510" t="str">
        <f t="shared" si="684"/>
        <v/>
      </c>
      <c r="QH120" s="517">
        <f t="shared" si="685"/>
        <v>0</v>
      </c>
    </row>
    <row r="121" spans="11:450" ht="13.3" thickTop="1" thickBot="1" x14ac:dyDescent="0.35">
      <c r="BT121" s="287" t="str">
        <f t="shared" si="804"/>
        <v/>
      </c>
      <c r="BU121" s="14" t="str">
        <f t="shared" si="805"/>
        <v/>
      </c>
      <c r="BV121" s="495">
        <f t="shared" si="559"/>
        <v>0</v>
      </c>
      <c r="BW121" s="495">
        <f t="shared" si="806"/>
        <v>0</v>
      </c>
      <c r="BX121" s="905">
        <f t="shared" si="808"/>
        <v>1</v>
      </c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GN121" s="137">
        <f t="shared" si="567"/>
        <v>0</v>
      </c>
      <c r="GU121" s="594">
        <v>31</v>
      </c>
      <c r="HA121" s="81" t="str">
        <f t="shared" si="562"/>
        <v/>
      </c>
      <c r="HB121" s="569" t="str">
        <f t="shared" si="563"/>
        <v/>
      </c>
      <c r="HC121" s="15">
        <f t="shared" si="568"/>
        <v>0</v>
      </c>
      <c r="HD121" s="582">
        <f t="shared" si="809"/>
        <v>0</v>
      </c>
      <c r="HE121" s="576">
        <f t="shared" si="807"/>
        <v>0</v>
      </c>
      <c r="HF121" s="566">
        <f t="shared" si="807"/>
        <v>0</v>
      </c>
      <c r="HG121" s="16">
        <f t="shared" si="565"/>
        <v>0</v>
      </c>
      <c r="HH121" s="17" t="str">
        <f t="shared" si="566"/>
        <v/>
      </c>
      <c r="HI121" s="510" t="str">
        <f t="shared" si="686"/>
        <v/>
      </c>
      <c r="HJ121" s="517">
        <f t="shared" si="803"/>
        <v>0</v>
      </c>
      <c r="HK121" s="510" t="str">
        <f t="shared" si="687"/>
        <v/>
      </c>
      <c r="HL121" s="522" t="str">
        <f t="shared" si="688"/>
        <v/>
      </c>
      <c r="HM121" s="510" t="str">
        <f t="shared" si="570"/>
        <v/>
      </c>
      <c r="HN121" s="517">
        <f t="shared" si="571"/>
        <v>0</v>
      </c>
      <c r="HO121" s="510" t="str">
        <f t="shared" si="689"/>
        <v/>
      </c>
      <c r="HP121" s="522" t="str">
        <f t="shared" si="690"/>
        <v/>
      </c>
      <c r="HQ121" s="510" t="str">
        <f t="shared" si="572"/>
        <v/>
      </c>
      <c r="HR121" s="517">
        <f t="shared" si="573"/>
        <v>0</v>
      </c>
      <c r="HS121" s="510" t="str">
        <f t="shared" si="691"/>
        <v/>
      </c>
      <c r="HT121" s="522" t="str">
        <f t="shared" si="692"/>
        <v/>
      </c>
      <c r="HU121" s="510" t="str">
        <f t="shared" si="574"/>
        <v/>
      </c>
      <c r="HV121" s="517">
        <f t="shared" si="575"/>
        <v>0</v>
      </c>
      <c r="HW121" s="510" t="str">
        <f t="shared" si="693"/>
        <v/>
      </c>
      <c r="HX121" s="522" t="str">
        <f t="shared" si="694"/>
        <v/>
      </c>
      <c r="HY121" s="510" t="str">
        <f t="shared" si="576"/>
        <v/>
      </c>
      <c r="HZ121" s="517">
        <f t="shared" si="577"/>
        <v>0</v>
      </c>
      <c r="IA121" s="510" t="str">
        <f t="shared" si="695"/>
        <v/>
      </c>
      <c r="IB121" s="522" t="str">
        <f t="shared" si="696"/>
        <v/>
      </c>
      <c r="IC121" s="510" t="str">
        <f t="shared" si="578"/>
        <v/>
      </c>
      <c r="ID121" s="517">
        <f t="shared" si="579"/>
        <v>0</v>
      </c>
      <c r="IE121" s="510" t="str">
        <f t="shared" si="697"/>
        <v/>
      </c>
      <c r="IF121" s="522" t="str">
        <f t="shared" si="698"/>
        <v/>
      </c>
      <c r="IG121" s="510" t="str">
        <f t="shared" si="580"/>
        <v/>
      </c>
      <c r="IH121" s="517">
        <f t="shared" si="581"/>
        <v>0</v>
      </c>
      <c r="II121" s="510" t="str">
        <f t="shared" si="699"/>
        <v/>
      </c>
      <c r="IJ121" s="522" t="str">
        <f t="shared" si="700"/>
        <v/>
      </c>
      <c r="IK121" s="510" t="str">
        <f t="shared" si="582"/>
        <v/>
      </c>
      <c r="IL121" s="517">
        <f t="shared" si="583"/>
        <v>0</v>
      </c>
      <c r="IM121" s="510" t="str">
        <f t="shared" si="701"/>
        <v/>
      </c>
      <c r="IN121" s="522" t="str">
        <f t="shared" si="702"/>
        <v/>
      </c>
      <c r="IO121" s="510" t="str">
        <f t="shared" si="584"/>
        <v/>
      </c>
      <c r="IP121" s="517">
        <f t="shared" si="585"/>
        <v>0</v>
      </c>
      <c r="IQ121" s="510" t="str">
        <f t="shared" si="703"/>
        <v/>
      </c>
      <c r="IR121" s="522" t="str">
        <f t="shared" si="704"/>
        <v/>
      </c>
      <c r="IS121" s="510" t="str">
        <f t="shared" si="586"/>
        <v/>
      </c>
      <c r="IT121" s="517">
        <f t="shared" si="587"/>
        <v>0</v>
      </c>
      <c r="IU121" s="510" t="str">
        <f t="shared" si="705"/>
        <v/>
      </c>
      <c r="IV121" s="522" t="str">
        <f t="shared" si="706"/>
        <v/>
      </c>
      <c r="IW121" s="510" t="str">
        <f t="shared" si="588"/>
        <v/>
      </c>
      <c r="IX121" s="517">
        <f t="shared" si="589"/>
        <v>0</v>
      </c>
      <c r="IY121" s="510" t="str">
        <f t="shared" si="707"/>
        <v/>
      </c>
      <c r="IZ121" s="522" t="str">
        <f t="shared" si="708"/>
        <v/>
      </c>
      <c r="JA121" s="510" t="str">
        <f t="shared" si="590"/>
        <v/>
      </c>
      <c r="JB121" s="517">
        <f t="shared" si="591"/>
        <v>0</v>
      </c>
      <c r="JC121" s="510" t="str">
        <f t="shared" si="709"/>
        <v/>
      </c>
      <c r="JD121" s="522" t="str">
        <f t="shared" si="710"/>
        <v/>
      </c>
      <c r="JE121" s="510" t="str">
        <f t="shared" si="592"/>
        <v/>
      </c>
      <c r="JF121" s="517">
        <f t="shared" si="593"/>
        <v>0</v>
      </c>
      <c r="JG121" s="510" t="str">
        <f t="shared" si="711"/>
        <v/>
      </c>
      <c r="JH121" s="522" t="str">
        <f t="shared" si="712"/>
        <v/>
      </c>
      <c r="JI121" s="510" t="str">
        <f t="shared" si="594"/>
        <v/>
      </c>
      <c r="JJ121" s="517">
        <f t="shared" si="595"/>
        <v>0</v>
      </c>
      <c r="JK121" s="510" t="str">
        <f t="shared" si="713"/>
        <v/>
      </c>
      <c r="JL121" s="522" t="str">
        <f t="shared" si="714"/>
        <v/>
      </c>
      <c r="JM121" s="510" t="str">
        <f t="shared" si="596"/>
        <v/>
      </c>
      <c r="JN121" s="517">
        <f t="shared" si="597"/>
        <v>0</v>
      </c>
      <c r="JO121" s="510" t="str">
        <f t="shared" si="715"/>
        <v/>
      </c>
      <c r="JP121" s="522" t="str">
        <f t="shared" si="716"/>
        <v/>
      </c>
      <c r="JQ121" s="510" t="str">
        <f t="shared" si="598"/>
        <v/>
      </c>
      <c r="JR121" s="517">
        <f t="shared" si="599"/>
        <v>0</v>
      </c>
      <c r="JS121" s="510" t="str">
        <f t="shared" si="717"/>
        <v/>
      </c>
      <c r="JT121" s="522" t="str">
        <f t="shared" si="718"/>
        <v/>
      </c>
      <c r="JU121" s="510" t="str">
        <f t="shared" si="600"/>
        <v/>
      </c>
      <c r="JV121" s="517">
        <f t="shared" si="601"/>
        <v>0</v>
      </c>
      <c r="JW121" s="510" t="str">
        <f t="shared" si="719"/>
        <v/>
      </c>
      <c r="JX121" s="522" t="str">
        <f t="shared" si="720"/>
        <v/>
      </c>
      <c r="JY121" s="510" t="str">
        <f t="shared" si="602"/>
        <v/>
      </c>
      <c r="JZ121" s="517">
        <f t="shared" si="603"/>
        <v>0</v>
      </c>
      <c r="KA121" s="510" t="str">
        <f t="shared" si="721"/>
        <v/>
      </c>
      <c r="KB121" s="522" t="str">
        <f t="shared" si="722"/>
        <v/>
      </c>
      <c r="KC121" s="510" t="str">
        <f t="shared" si="604"/>
        <v/>
      </c>
      <c r="KD121" s="517">
        <f t="shared" si="605"/>
        <v>0</v>
      </c>
      <c r="KE121" s="510" t="str">
        <f t="shared" si="723"/>
        <v/>
      </c>
      <c r="KF121" s="522" t="str">
        <f t="shared" si="724"/>
        <v/>
      </c>
      <c r="KG121" s="510" t="str">
        <f t="shared" si="606"/>
        <v/>
      </c>
      <c r="KH121" s="517">
        <f t="shared" si="607"/>
        <v>0</v>
      </c>
      <c r="KI121" s="510" t="str">
        <f t="shared" si="725"/>
        <v/>
      </c>
      <c r="KJ121" s="522" t="str">
        <f t="shared" si="726"/>
        <v/>
      </c>
      <c r="KK121" s="510" t="str">
        <f t="shared" si="608"/>
        <v/>
      </c>
      <c r="KL121" s="517">
        <f t="shared" si="609"/>
        <v>0</v>
      </c>
      <c r="KM121" s="510" t="str">
        <f t="shared" si="727"/>
        <v/>
      </c>
      <c r="KN121" s="522" t="str">
        <f t="shared" si="728"/>
        <v/>
      </c>
      <c r="KO121" s="510" t="str">
        <f t="shared" si="610"/>
        <v/>
      </c>
      <c r="KP121" s="517">
        <f t="shared" si="611"/>
        <v>0</v>
      </c>
      <c r="KQ121" s="510" t="str">
        <f t="shared" si="729"/>
        <v/>
      </c>
      <c r="KR121" s="522" t="str">
        <f t="shared" si="730"/>
        <v/>
      </c>
      <c r="KS121" s="510" t="str">
        <f t="shared" si="612"/>
        <v/>
      </c>
      <c r="KT121" s="517">
        <f t="shared" si="613"/>
        <v>0</v>
      </c>
      <c r="KU121" s="510" t="str">
        <f t="shared" si="731"/>
        <v/>
      </c>
      <c r="KV121" s="522" t="str">
        <f t="shared" si="732"/>
        <v/>
      </c>
      <c r="KW121" s="510" t="str">
        <f t="shared" si="614"/>
        <v/>
      </c>
      <c r="KX121" s="517">
        <f t="shared" si="615"/>
        <v>0</v>
      </c>
      <c r="KY121" s="510" t="str">
        <f t="shared" si="733"/>
        <v/>
      </c>
      <c r="KZ121" s="522" t="str">
        <f t="shared" si="734"/>
        <v/>
      </c>
      <c r="LA121" s="510" t="str">
        <f t="shared" si="616"/>
        <v/>
      </c>
      <c r="LB121" s="517">
        <f t="shared" si="617"/>
        <v>0</v>
      </c>
      <c r="LC121" s="510" t="str">
        <f t="shared" si="735"/>
        <v/>
      </c>
      <c r="LD121" s="522" t="str">
        <f t="shared" si="736"/>
        <v/>
      </c>
      <c r="LE121" s="510" t="str">
        <f t="shared" si="618"/>
        <v/>
      </c>
      <c r="LF121" s="517">
        <f t="shared" si="619"/>
        <v>0</v>
      </c>
      <c r="LG121" s="510" t="str">
        <f t="shared" si="737"/>
        <v/>
      </c>
      <c r="LH121" s="522" t="str">
        <f t="shared" si="738"/>
        <v/>
      </c>
      <c r="LI121" s="510" t="str">
        <f t="shared" si="620"/>
        <v/>
      </c>
      <c r="LJ121" s="517">
        <f t="shared" si="621"/>
        <v>0</v>
      </c>
      <c r="LK121" s="510" t="str">
        <f t="shared" si="739"/>
        <v/>
      </c>
      <c r="LL121" s="522" t="str">
        <f t="shared" si="740"/>
        <v/>
      </c>
      <c r="LM121" s="510" t="str">
        <f t="shared" si="622"/>
        <v/>
      </c>
      <c r="LN121" s="517">
        <f t="shared" si="623"/>
        <v>0</v>
      </c>
      <c r="LO121" s="510" t="str">
        <f t="shared" si="741"/>
        <v/>
      </c>
      <c r="LP121" s="522" t="str">
        <f t="shared" si="742"/>
        <v/>
      </c>
      <c r="LQ121" s="510" t="str">
        <f t="shared" si="624"/>
        <v/>
      </c>
      <c r="LR121" s="517">
        <f t="shared" si="625"/>
        <v>0</v>
      </c>
      <c r="LS121" s="510" t="str">
        <f t="shared" si="743"/>
        <v/>
      </c>
      <c r="LT121" s="522" t="str">
        <f t="shared" si="744"/>
        <v/>
      </c>
      <c r="LU121" s="510" t="str">
        <f t="shared" si="626"/>
        <v/>
      </c>
      <c r="LV121" s="517">
        <f t="shared" si="627"/>
        <v>0</v>
      </c>
      <c r="LW121" s="510" t="str">
        <f t="shared" si="745"/>
        <v/>
      </c>
      <c r="LX121" s="522" t="str">
        <f t="shared" si="746"/>
        <v/>
      </c>
      <c r="LY121" s="510" t="str">
        <f t="shared" si="628"/>
        <v/>
      </c>
      <c r="LZ121" s="517">
        <f t="shared" si="629"/>
        <v>0</v>
      </c>
      <c r="MA121" s="510" t="str">
        <f t="shared" si="747"/>
        <v/>
      </c>
      <c r="MB121" s="522" t="str">
        <f t="shared" si="748"/>
        <v/>
      </c>
      <c r="MC121" s="510" t="str">
        <f t="shared" si="630"/>
        <v/>
      </c>
      <c r="MD121" s="517">
        <f t="shared" si="631"/>
        <v>0</v>
      </c>
      <c r="ME121" s="510" t="str">
        <f t="shared" si="749"/>
        <v/>
      </c>
      <c r="MF121" s="522" t="str">
        <f t="shared" si="750"/>
        <v/>
      </c>
      <c r="MG121" s="510" t="str">
        <f t="shared" si="632"/>
        <v/>
      </c>
      <c r="MH121" s="517">
        <f t="shared" si="633"/>
        <v>0</v>
      </c>
      <c r="MI121" s="510" t="str">
        <f t="shared" si="751"/>
        <v/>
      </c>
      <c r="MJ121" s="522" t="str">
        <f t="shared" si="752"/>
        <v/>
      </c>
      <c r="MK121" s="510" t="str">
        <f t="shared" si="634"/>
        <v/>
      </c>
      <c r="ML121" s="517">
        <f t="shared" si="635"/>
        <v>0</v>
      </c>
      <c r="MM121" s="510" t="str">
        <f t="shared" si="753"/>
        <v/>
      </c>
      <c r="MN121" s="522" t="str">
        <f t="shared" si="754"/>
        <v/>
      </c>
      <c r="MO121" s="510" t="str">
        <f t="shared" si="636"/>
        <v/>
      </c>
      <c r="MP121" s="517">
        <f t="shared" si="637"/>
        <v>0</v>
      </c>
      <c r="MQ121" s="510" t="str">
        <f t="shared" si="755"/>
        <v/>
      </c>
      <c r="MR121" s="522" t="str">
        <f t="shared" si="756"/>
        <v/>
      </c>
      <c r="MS121" s="510" t="str">
        <f t="shared" si="638"/>
        <v/>
      </c>
      <c r="MT121" s="517">
        <f t="shared" si="639"/>
        <v>0</v>
      </c>
      <c r="MU121" s="510" t="str">
        <f t="shared" si="757"/>
        <v/>
      </c>
      <c r="MV121" s="522" t="str">
        <f t="shared" si="758"/>
        <v/>
      </c>
      <c r="MW121" s="510" t="str">
        <f t="shared" si="640"/>
        <v/>
      </c>
      <c r="MX121" s="517">
        <f t="shared" si="641"/>
        <v>0</v>
      </c>
      <c r="MY121" s="510" t="str">
        <f t="shared" si="759"/>
        <v/>
      </c>
      <c r="MZ121" s="522" t="str">
        <f t="shared" si="760"/>
        <v/>
      </c>
      <c r="NA121" s="510" t="str">
        <f t="shared" si="642"/>
        <v/>
      </c>
      <c r="NB121" s="517">
        <f t="shared" si="643"/>
        <v>0</v>
      </c>
      <c r="NC121" s="510" t="str">
        <f t="shared" si="761"/>
        <v/>
      </c>
      <c r="ND121" s="522" t="str">
        <f t="shared" si="762"/>
        <v/>
      </c>
      <c r="NE121" s="510" t="str">
        <f t="shared" si="644"/>
        <v/>
      </c>
      <c r="NF121" s="517">
        <f t="shared" si="645"/>
        <v>0</v>
      </c>
      <c r="NG121" s="510" t="str">
        <f t="shared" si="763"/>
        <v/>
      </c>
      <c r="NH121" s="522" t="str">
        <f t="shared" si="764"/>
        <v/>
      </c>
      <c r="NI121" s="510" t="str">
        <f t="shared" si="646"/>
        <v/>
      </c>
      <c r="NJ121" s="517">
        <f t="shared" si="647"/>
        <v>0</v>
      </c>
      <c r="NK121" s="510" t="str">
        <f t="shared" si="765"/>
        <v/>
      </c>
      <c r="NL121" s="522" t="str">
        <f t="shared" si="766"/>
        <v/>
      </c>
      <c r="NM121" s="510" t="str">
        <f t="shared" si="648"/>
        <v/>
      </c>
      <c r="NN121" s="517">
        <f t="shared" si="649"/>
        <v>0</v>
      </c>
      <c r="NO121" s="510" t="str">
        <f t="shared" si="767"/>
        <v/>
      </c>
      <c r="NP121" s="522" t="str">
        <f t="shared" si="768"/>
        <v/>
      </c>
      <c r="NQ121" s="510" t="str">
        <f t="shared" si="650"/>
        <v/>
      </c>
      <c r="NR121" s="517">
        <f t="shared" si="651"/>
        <v>0</v>
      </c>
      <c r="NS121" s="510" t="str">
        <f t="shared" si="769"/>
        <v/>
      </c>
      <c r="NT121" s="522" t="str">
        <f t="shared" si="770"/>
        <v/>
      </c>
      <c r="NU121" s="510" t="str">
        <f t="shared" si="652"/>
        <v/>
      </c>
      <c r="NV121" s="517">
        <f t="shared" si="653"/>
        <v>0</v>
      </c>
      <c r="NW121" s="510" t="str">
        <f t="shared" si="771"/>
        <v/>
      </c>
      <c r="NX121" s="522" t="str">
        <f t="shared" si="772"/>
        <v/>
      </c>
      <c r="NY121" s="510" t="str">
        <f t="shared" si="654"/>
        <v/>
      </c>
      <c r="NZ121" s="517">
        <f t="shared" si="655"/>
        <v>0</v>
      </c>
      <c r="OA121" s="510" t="str">
        <f t="shared" si="773"/>
        <v/>
      </c>
      <c r="OB121" s="522" t="str">
        <f t="shared" si="774"/>
        <v/>
      </c>
      <c r="OC121" s="510" t="str">
        <f t="shared" si="656"/>
        <v/>
      </c>
      <c r="OD121" s="517">
        <f t="shared" si="657"/>
        <v>0</v>
      </c>
      <c r="OE121" s="510" t="str">
        <f t="shared" si="775"/>
        <v/>
      </c>
      <c r="OF121" s="522" t="str">
        <f t="shared" si="776"/>
        <v/>
      </c>
      <c r="OG121" s="510" t="str">
        <f t="shared" si="658"/>
        <v/>
      </c>
      <c r="OH121" s="517">
        <f t="shared" si="659"/>
        <v>0</v>
      </c>
      <c r="OI121" s="510" t="str">
        <f t="shared" si="777"/>
        <v/>
      </c>
      <c r="OJ121" s="522" t="str">
        <f t="shared" si="778"/>
        <v/>
      </c>
      <c r="OK121" s="510" t="str">
        <f t="shared" si="660"/>
        <v/>
      </c>
      <c r="OL121" s="517">
        <f t="shared" si="661"/>
        <v>0</v>
      </c>
      <c r="OM121" s="510" t="str">
        <f t="shared" si="779"/>
        <v/>
      </c>
      <c r="ON121" s="522" t="str">
        <f t="shared" si="780"/>
        <v/>
      </c>
      <c r="OO121" s="510" t="str">
        <f t="shared" si="662"/>
        <v/>
      </c>
      <c r="OP121" s="517">
        <f t="shared" si="663"/>
        <v>0</v>
      </c>
      <c r="OQ121" s="510" t="str">
        <f t="shared" si="781"/>
        <v/>
      </c>
      <c r="OR121" s="522" t="str">
        <f t="shared" si="782"/>
        <v/>
      </c>
      <c r="OS121" s="510" t="str">
        <f t="shared" si="664"/>
        <v/>
      </c>
      <c r="OT121" s="517">
        <f t="shared" si="665"/>
        <v>0</v>
      </c>
      <c r="OU121" s="510" t="str">
        <f t="shared" si="783"/>
        <v/>
      </c>
      <c r="OV121" s="522" t="str">
        <f t="shared" si="784"/>
        <v/>
      </c>
      <c r="OW121" s="510" t="str">
        <f t="shared" si="666"/>
        <v/>
      </c>
      <c r="OX121" s="517">
        <f t="shared" si="667"/>
        <v>0</v>
      </c>
      <c r="OY121" s="510" t="str">
        <f t="shared" si="785"/>
        <v/>
      </c>
      <c r="OZ121" s="522" t="str">
        <f t="shared" si="786"/>
        <v/>
      </c>
      <c r="PA121" s="510" t="str">
        <f t="shared" si="668"/>
        <v/>
      </c>
      <c r="PB121" s="517">
        <f t="shared" si="669"/>
        <v>0</v>
      </c>
      <c r="PC121" s="510" t="str">
        <f t="shared" si="787"/>
        <v/>
      </c>
      <c r="PD121" s="522" t="str">
        <f t="shared" si="788"/>
        <v/>
      </c>
      <c r="PE121" s="510" t="str">
        <f t="shared" si="670"/>
        <v/>
      </c>
      <c r="PF121" s="517">
        <f t="shared" si="671"/>
        <v>0</v>
      </c>
      <c r="PG121" s="510" t="str">
        <f t="shared" si="789"/>
        <v/>
      </c>
      <c r="PH121" s="522" t="str">
        <f t="shared" si="790"/>
        <v/>
      </c>
      <c r="PI121" s="510" t="str">
        <f t="shared" si="672"/>
        <v/>
      </c>
      <c r="PJ121" s="517">
        <f t="shared" si="673"/>
        <v>0</v>
      </c>
      <c r="PK121" s="510" t="str">
        <f t="shared" si="791"/>
        <v/>
      </c>
      <c r="PL121" s="522" t="str">
        <f t="shared" si="792"/>
        <v/>
      </c>
      <c r="PM121" s="510" t="str">
        <f t="shared" si="674"/>
        <v/>
      </c>
      <c r="PN121" s="517">
        <f t="shared" si="675"/>
        <v>0</v>
      </c>
      <c r="PO121" s="510" t="str">
        <f t="shared" si="793"/>
        <v/>
      </c>
      <c r="PP121" s="522" t="str">
        <f t="shared" si="794"/>
        <v/>
      </c>
      <c r="PQ121" s="510" t="str">
        <f t="shared" si="676"/>
        <v/>
      </c>
      <c r="PR121" s="517">
        <f t="shared" si="677"/>
        <v>0</v>
      </c>
      <c r="PS121" s="510" t="str">
        <f t="shared" si="795"/>
        <v/>
      </c>
      <c r="PT121" s="522" t="str">
        <f t="shared" si="796"/>
        <v/>
      </c>
      <c r="PU121" s="510" t="str">
        <f t="shared" si="678"/>
        <v/>
      </c>
      <c r="PV121" s="517">
        <f t="shared" si="679"/>
        <v>0</v>
      </c>
      <c r="PW121" s="510" t="str">
        <f t="shared" si="797"/>
        <v/>
      </c>
      <c r="PX121" s="522" t="str">
        <f t="shared" si="798"/>
        <v/>
      </c>
      <c r="PY121" s="510" t="str">
        <f t="shared" si="680"/>
        <v/>
      </c>
      <c r="PZ121" s="517">
        <f t="shared" si="681"/>
        <v>0</v>
      </c>
      <c r="QA121" s="510" t="str">
        <f t="shared" si="799"/>
        <v/>
      </c>
      <c r="QB121" s="522" t="str">
        <f t="shared" si="800"/>
        <v/>
      </c>
      <c r="QC121" s="510" t="str">
        <f t="shared" si="682"/>
        <v/>
      </c>
      <c r="QD121" s="517">
        <f t="shared" si="683"/>
        <v>0</v>
      </c>
      <c r="QE121" s="510" t="str">
        <f t="shared" si="801"/>
        <v/>
      </c>
      <c r="QF121" s="522" t="str">
        <f t="shared" si="802"/>
        <v/>
      </c>
      <c r="QG121" s="510" t="str">
        <f t="shared" si="684"/>
        <v/>
      </c>
      <c r="QH121" s="517">
        <f t="shared" si="685"/>
        <v>0</v>
      </c>
    </row>
    <row r="122" spans="11:450" ht="13.3" thickTop="1" thickBot="1" x14ac:dyDescent="0.35">
      <c r="BT122" s="287" t="str">
        <f t="shared" si="804"/>
        <v/>
      </c>
      <c r="BU122" s="14" t="str">
        <f t="shared" si="805"/>
        <v/>
      </c>
      <c r="BV122" s="495">
        <f t="shared" si="559"/>
        <v>0</v>
      </c>
      <c r="BW122" s="495">
        <f t="shared" si="806"/>
        <v>0</v>
      </c>
      <c r="BX122" s="905">
        <f t="shared" si="808"/>
        <v>1</v>
      </c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GN122" s="137">
        <f t="shared" si="567"/>
        <v>0</v>
      </c>
      <c r="GU122" s="594">
        <v>32</v>
      </c>
      <c r="HA122" s="81" t="str">
        <f t="shared" si="562"/>
        <v/>
      </c>
      <c r="HB122" s="569" t="str">
        <f t="shared" si="563"/>
        <v/>
      </c>
      <c r="HC122" s="15">
        <f t="shared" si="568"/>
        <v>0</v>
      </c>
      <c r="HD122" s="582">
        <f t="shared" si="809"/>
        <v>0</v>
      </c>
      <c r="HE122" s="576">
        <f t="shared" si="807"/>
        <v>0</v>
      </c>
      <c r="HF122" s="566">
        <f t="shared" si="807"/>
        <v>0</v>
      </c>
      <c r="HG122" s="16">
        <f t="shared" si="565"/>
        <v>0</v>
      </c>
      <c r="HH122" s="17" t="str">
        <f t="shared" si="566"/>
        <v/>
      </c>
      <c r="HI122" s="510" t="str">
        <f t="shared" si="686"/>
        <v/>
      </c>
      <c r="HJ122" s="517">
        <f t="shared" si="803"/>
        <v>0</v>
      </c>
      <c r="HK122" s="510" t="str">
        <f t="shared" si="687"/>
        <v/>
      </c>
      <c r="HL122" s="522" t="str">
        <f t="shared" si="688"/>
        <v/>
      </c>
      <c r="HM122" s="510" t="str">
        <f t="shared" si="570"/>
        <v/>
      </c>
      <c r="HN122" s="517">
        <f t="shared" si="571"/>
        <v>0</v>
      </c>
      <c r="HO122" s="510" t="str">
        <f t="shared" si="689"/>
        <v/>
      </c>
      <c r="HP122" s="522" t="str">
        <f t="shared" si="690"/>
        <v/>
      </c>
      <c r="HQ122" s="510" t="str">
        <f t="shared" si="572"/>
        <v/>
      </c>
      <c r="HR122" s="517">
        <f t="shared" si="573"/>
        <v>0</v>
      </c>
      <c r="HS122" s="510" t="str">
        <f t="shared" si="691"/>
        <v/>
      </c>
      <c r="HT122" s="522" t="str">
        <f t="shared" si="692"/>
        <v/>
      </c>
      <c r="HU122" s="510" t="str">
        <f t="shared" si="574"/>
        <v/>
      </c>
      <c r="HV122" s="517">
        <f t="shared" si="575"/>
        <v>0</v>
      </c>
      <c r="HW122" s="510" t="str">
        <f t="shared" si="693"/>
        <v/>
      </c>
      <c r="HX122" s="522" t="str">
        <f t="shared" si="694"/>
        <v/>
      </c>
      <c r="HY122" s="510" t="str">
        <f t="shared" si="576"/>
        <v/>
      </c>
      <c r="HZ122" s="517">
        <f t="shared" si="577"/>
        <v>0</v>
      </c>
      <c r="IA122" s="510" t="str">
        <f t="shared" si="695"/>
        <v/>
      </c>
      <c r="IB122" s="522" t="str">
        <f t="shared" si="696"/>
        <v/>
      </c>
      <c r="IC122" s="510" t="str">
        <f t="shared" si="578"/>
        <v/>
      </c>
      <c r="ID122" s="517">
        <f t="shared" si="579"/>
        <v>0</v>
      </c>
      <c r="IE122" s="510" t="str">
        <f t="shared" si="697"/>
        <v/>
      </c>
      <c r="IF122" s="522" t="str">
        <f t="shared" si="698"/>
        <v/>
      </c>
      <c r="IG122" s="510" t="str">
        <f t="shared" si="580"/>
        <v/>
      </c>
      <c r="IH122" s="517">
        <f t="shared" si="581"/>
        <v>0</v>
      </c>
      <c r="II122" s="510" t="str">
        <f t="shared" si="699"/>
        <v/>
      </c>
      <c r="IJ122" s="522" t="str">
        <f t="shared" si="700"/>
        <v/>
      </c>
      <c r="IK122" s="510" t="str">
        <f t="shared" si="582"/>
        <v/>
      </c>
      <c r="IL122" s="517">
        <f t="shared" si="583"/>
        <v>0</v>
      </c>
      <c r="IM122" s="510" t="str">
        <f t="shared" si="701"/>
        <v/>
      </c>
      <c r="IN122" s="522" t="str">
        <f t="shared" si="702"/>
        <v/>
      </c>
      <c r="IO122" s="510" t="str">
        <f t="shared" si="584"/>
        <v/>
      </c>
      <c r="IP122" s="517">
        <f t="shared" si="585"/>
        <v>0</v>
      </c>
      <c r="IQ122" s="510" t="str">
        <f t="shared" si="703"/>
        <v/>
      </c>
      <c r="IR122" s="522" t="str">
        <f t="shared" si="704"/>
        <v/>
      </c>
      <c r="IS122" s="510" t="str">
        <f t="shared" si="586"/>
        <v/>
      </c>
      <c r="IT122" s="517">
        <f t="shared" si="587"/>
        <v>0</v>
      </c>
      <c r="IU122" s="510" t="str">
        <f t="shared" si="705"/>
        <v/>
      </c>
      <c r="IV122" s="522" t="str">
        <f t="shared" si="706"/>
        <v/>
      </c>
      <c r="IW122" s="510" t="str">
        <f t="shared" si="588"/>
        <v/>
      </c>
      <c r="IX122" s="517">
        <f t="shared" si="589"/>
        <v>0</v>
      </c>
      <c r="IY122" s="510" t="str">
        <f t="shared" si="707"/>
        <v/>
      </c>
      <c r="IZ122" s="522" t="str">
        <f t="shared" si="708"/>
        <v/>
      </c>
      <c r="JA122" s="510" t="str">
        <f t="shared" si="590"/>
        <v/>
      </c>
      <c r="JB122" s="517">
        <f t="shared" si="591"/>
        <v>0</v>
      </c>
      <c r="JC122" s="510" t="str">
        <f t="shared" si="709"/>
        <v/>
      </c>
      <c r="JD122" s="522" t="str">
        <f t="shared" si="710"/>
        <v/>
      </c>
      <c r="JE122" s="510" t="str">
        <f t="shared" si="592"/>
        <v/>
      </c>
      <c r="JF122" s="517">
        <f t="shared" si="593"/>
        <v>0</v>
      </c>
      <c r="JG122" s="510" t="str">
        <f t="shared" si="711"/>
        <v/>
      </c>
      <c r="JH122" s="522" t="str">
        <f t="shared" si="712"/>
        <v/>
      </c>
      <c r="JI122" s="510" t="str">
        <f t="shared" si="594"/>
        <v/>
      </c>
      <c r="JJ122" s="517">
        <f t="shared" si="595"/>
        <v>0</v>
      </c>
      <c r="JK122" s="510" t="str">
        <f t="shared" si="713"/>
        <v/>
      </c>
      <c r="JL122" s="522" t="str">
        <f t="shared" si="714"/>
        <v/>
      </c>
      <c r="JM122" s="510" t="str">
        <f t="shared" si="596"/>
        <v/>
      </c>
      <c r="JN122" s="517">
        <f t="shared" si="597"/>
        <v>0</v>
      </c>
      <c r="JO122" s="510" t="str">
        <f t="shared" si="715"/>
        <v/>
      </c>
      <c r="JP122" s="522" t="str">
        <f t="shared" si="716"/>
        <v/>
      </c>
      <c r="JQ122" s="510" t="str">
        <f t="shared" si="598"/>
        <v/>
      </c>
      <c r="JR122" s="517">
        <f t="shared" si="599"/>
        <v>0</v>
      </c>
      <c r="JS122" s="510" t="str">
        <f t="shared" si="717"/>
        <v/>
      </c>
      <c r="JT122" s="522" t="str">
        <f t="shared" si="718"/>
        <v/>
      </c>
      <c r="JU122" s="510" t="str">
        <f t="shared" si="600"/>
        <v/>
      </c>
      <c r="JV122" s="517">
        <f t="shared" si="601"/>
        <v>0</v>
      </c>
      <c r="JW122" s="510" t="str">
        <f t="shared" si="719"/>
        <v/>
      </c>
      <c r="JX122" s="522" t="str">
        <f t="shared" si="720"/>
        <v/>
      </c>
      <c r="JY122" s="510" t="str">
        <f t="shared" si="602"/>
        <v/>
      </c>
      <c r="JZ122" s="517">
        <f t="shared" si="603"/>
        <v>0</v>
      </c>
      <c r="KA122" s="510" t="str">
        <f t="shared" si="721"/>
        <v/>
      </c>
      <c r="KB122" s="522" t="str">
        <f t="shared" si="722"/>
        <v/>
      </c>
      <c r="KC122" s="510" t="str">
        <f t="shared" si="604"/>
        <v/>
      </c>
      <c r="KD122" s="517">
        <f t="shared" si="605"/>
        <v>0</v>
      </c>
      <c r="KE122" s="510" t="str">
        <f t="shared" si="723"/>
        <v/>
      </c>
      <c r="KF122" s="522" t="str">
        <f t="shared" si="724"/>
        <v/>
      </c>
      <c r="KG122" s="510" t="str">
        <f t="shared" si="606"/>
        <v/>
      </c>
      <c r="KH122" s="517">
        <f t="shared" si="607"/>
        <v>0</v>
      </c>
      <c r="KI122" s="510" t="str">
        <f t="shared" si="725"/>
        <v/>
      </c>
      <c r="KJ122" s="522" t="str">
        <f t="shared" si="726"/>
        <v/>
      </c>
      <c r="KK122" s="510" t="str">
        <f t="shared" si="608"/>
        <v/>
      </c>
      <c r="KL122" s="517">
        <f t="shared" si="609"/>
        <v>0</v>
      </c>
      <c r="KM122" s="510" t="str">
        <f t="shared" si="727"/>
        <v/>
      </c>
      <c r="KN122" s="522" t="str">
        <f t="shared" si="728"/>
        <v/>
      </c>
      <c r="KO122" s="510" t="str">
        <f t="shared" si="610"/>
        <v/>
      </c>
      <c r="KP122" s="517">
        <f t="shared" si="611"/>
        <v>0</v>
      </c>
      <c r="KQ122" s="510" t="str">
        <f t="shared" si="729"/>
        <v/>
      </c>
      <c r="KR122" s="522" t="str">
        <f t="shared" si="730"/>
        <v/>
      </c>
      <c r="KS122" s="510" t="str">
        <f t="shared" si="612"/>
        <v/>
      </c>
      <c r="KT122" s="517">
        <f t="shared" si="613"/>
        <v>0</v>
      </c>
      <c r="KU122" s="510" t="str">
        <f t="shared" si="731"/>
        <v/>
      </c>
      <c r="KV122" s="522" t="str">
        <f t="shared" si="732"/>
        <v/>
      </c>
      <c r="KW122" s="510" t="str">
        <f t="shared" si="614"/>
        <v/>
      </c>
      <c r="KX122" s="517">
        <f t="shared" si="615"/>
        <v>0</v>
      </c>
      <c r="KY122" s="510" t="str">
        <f t="shared" si="733"/>
        <v/>
      </c>
      <c r="KZ122" s="522" t="str">
        <f t="shared" si="734"/>
        <v/>
      </c>
      <c r="LA122" s="510" t="str">
        <f t="shared" si="616"/>
        <v/>
      </c>
      <c r="LB122" s="517">
        <f t="shared" si="617"/>
        <v>0</v>
      </c>
      <c r="LC122" s="510" t="str">
        <f t="shared" si="735"/>
        <v/>
      </c>
      <c r="LD122" s="522" t="str">
        <f t="shared" si="736"/>
        <v/>
      </c>
      <c r="LE122" s="510" t="str">
        <f t="shared" si="618"/>
        <v/>
      </c>
      <c r="LF122" s="517">
        <f t="shared" si="619"/>
        <v>0</v>
      </c>
      <c r="LG122" s="510" t="str">
        <f t="shared" si="737"/>
        <v/>
      </c>
      <c r="LH122" s="522" t="str">
        <f t="shared" si="738"/>
        <v/>
      </c>
      <c r="LI122" s="510" t="str">
        <f t="shared" si="620"/>
        <v/>
      </c>
      <c r="LJ122" s="517">
        <f t="shared" si="621"/>
        <v>0</v>
      </c>
      <c r="LK122" s="510" t="str">
        <f t="shared" si="739"/>
        <v/>
      </c>
      <c r="LL122" s="522" t="str">
        <f t="shared" si="740"/>
        <v/>
      </c>
      <c r="LM122" s="510" t="str">
        <f t="shared" si="622"/>
        <v/>
      </c>
      <c r="LN122" s="517">
        <f t="shared" si="623"/>
        <v>0</v>
      </c>
      <c r="LO122" s="510" t="str">
        <f t="shared" si="741"/>
        <v/>
      </c>
      <c r="LP122" s="522" t="str">
        <f t="shared" si="742"/>
        <v/>
      </c>
      <c r="LQ122" s="510" t="str">
        <f t="shared" si="624"/>
        <v/>
      </c>
      <c r="LR122" s="517">
        <f t="shared" si="625"/>
        <v>0</v>
      </c>
      <c r="LS122" s="510" t="str">
        <f t="shared" si="743"/>
        <v/>
      </c>
      <c r="LT122" s="522" t="str">
        <f t="shared" si="744"/>
        <v/>
      </c>
      <c r="LU122" s="510" t="str">
        <f t="shared" si="626"/>
        <v/>
      </c>
      <c r="LV122" s="517">
        <f t="shared" si="627"/>
        <v>0</v>
      </c>
      <c r="LW122" s="510" t="str">
        <f t="shared" si="745"/>
        <v/>
      </c>
      <c r="LX122" s="522" t="str">
        <f t="shared" si="746"/>
        <v/>
      </c>
      <c r="LY122" s="510" t="str">
        <f t="shared" si="628"/>
        <v/>
      </c>
      <c r="LZ122" s="517">
        <f t="shared" si="629"/>
        <v>0</v>
      </c>
      <c r="MA122" s="510" t="str">
        <f t="shared" si="747"/>
        <v/>
      </c>
      <c r="MB122" s="522" t="str">
        <f t="shared" si="748"/>
        <v/>
      </c>
      <c r="MC122" s="510" t="str">
        <f t="shared" si="630"/>
        <v/>
      </c>
      <c r="MD122" s="517">
        <f t="shared" si="631"/>
        <v>0</v>
      </c>
      <c r="ME122" s="510" t="str">
        <f t="shared" si="749"/>
        <v/>
      </c>
      <c r="MF122" s="522" t="str">
        <f t="shared" si="750"/>
        <v/>
      </c>
      <c r="MG122" s="510" t="str">
        <f t="shared" si="632"/>
        <v/>
      </c>
      <c r="MH122" s="517">
        <f t="shared" si="633"/>
        <v>0</v>
      </c>
      <c r="MI122" s="510" t="str">
        <f t="shared" si="751"/>
        <v/>
      </c>
      <c r="MJ122" s="522" t="str">
        <f t="shared" si="752"/>
        <v/>
      </c>
      <c r="MK122" s="510" t="str">
        <f t="shared" si="634"/>
        <v/>
      </c>
      <c r="ML122" s="517">
        <f t="shared" si="635"/>
        <v>0</v>
      </c>
      <c r="MM122" s="510" t="str">
        <f t="shared" si="753"/>
        <v/>
      </c>
      <c r="MN122" s="522" t="str">
        <f t="shared" si="754"/>
        <v/>
      </c>
      <c r="MO122" s="510" t="str">
        <f t="shared" si="636"/>
        <v/>
      </c>
      <c r="MP122" s="517">
        <f t="shared" si="637"/>
        <v>0</v>
      </c>
      <c r="MQ122" s="510" t="str">
        <f t="shared" si="755"/>
        <v/>
      </c>
      <c r="MR122" s="522" t="str">
        <f t="shared" si="756"/>
        <v/>
      </c>
      <c r="MS122" s="510" t="str">
        <f t="shared" si="638"/>
        <v/>
      </c>
      <c r="MT122" s="517">
        <f t="shared" si="639"/>
        <v>0</v>
      </c>
      <c r="MU122" s="510" t="str">
        <f t="shared" si="757"/>
        <v/>
      </c>
      <c r="MV122" s="522" t="str">
        <f t="shared" si="758"/>
        <v/>
      </c>
      <c r="MW122" s="510" t="str">
        <f t="shared" si="640"/>
        <v/>
      </c>
      <c r="MX122" s="517">
        <f t="shared" si="641"/>
        <v>0</v>
      </c>
      <c r="MY122" s="510" t="str">
        <f t="shared" si="759"/>
        <v/>
      </c>
      <c r="MZ122" s="522" t="str">
        <f t="shared" si="760"/>
        <v/>
      </c>
      <c r="NA122" s="510" t="str">
        <f t="shared" si="642"/>
        <v/>
      </c>
      <c r="NB122" s="517">
        <f t="shared" si="643"/>
        <v>0</v>
      </c>
      <c r="NC122" s="510" t="str">
        <f t="shared" si="761"/>
        <v/>
      </c>
      <c r="ND122" s="522" t="str">
        <f t="shared" si="762"/>
        <v/>
      </c>
      <c r="NE122" s="510" t="str">
        <f t="shared" si="644"/>
        <v/>
      </c>
      <c r="NF122" s="517">
        <f t="shared" si="645"/>
        <v>0</v>
      </c>
      <c r="NG122" s="510" t="str">
        <f t="shared" si="763"/>
        <v/>
      </c>
      <c r="NH122" s="522" t="str">
        <f t="shared" si="764"/>
        <v/>
      </c>
      <c r="NI122" s="510" t="str">
        <f t="shared" si="646"/>
        <v/>
      </c>
      <c r="NJ122" s="517">
        <f t="shared" si="647"/>
        <v>0</v>
      </c>
      <c r="NK122" s="510" t="str">
        <f t="shared" si="765"/>
        <v/>
      </c>
      <c r="NL122" s="522" t="str">
        <f t="shared" si="766"/>
        <v/>
      </c>
      <c r="NM122" s="510" t="str">
        <f t="shared" si="648"/>
        <v/>
      </c>
      <c r="NN122" s="517">
        <f t="shared" si="649"/>
        <v>0</v>
      </c>
      <c r="NO122" s="510" t="str">
        <f t="shared" si="767"/>
        <v/>
      </c>
      <c r="NP122" s="522" t="str">
        <f t="shared" si="768"/>
        <v/>
      </c>
      <c r="NQ122" s="510" t="str">
        <f t="shared" si="650"/>
        <v/>
      </c>
      <c r="NR122" s="517">
        <f t="shared" si="651"/>
        <v>0</v>
      </c>
      <c r="NS122" s="510" t="str">
        <f t="shared" si="769"/>
        <v/>
      </c>
      <c r="NT122" s="522" t="str">
        <f t="shared" si="770"/>
        <v/>
      </c>
      <c r="NU122" s="510" t="str">
        <f t="shared" si="652"/>
        <v/>
      </c>
      <c r="NV122" s="517">
        <f t="shared" si="653"/>
        <v>0</v>
      </c>
      <c r="NW122" s="510" t="str">
        <f t="shared" si="771"/>
        <v/>
      </c>
      <c r="NX122" s="522" t="str">
        <f t="shared" si="772"/>
        <v/>
      </c>
      <c r="NY122" s="510" t="str">
        <f t="shared" si="654"/>
        <v/>
      </c>
      <c r="NZ122" s="517">
        <f t="shared" si="655"/>
        <v>0</v>
      </c>
      <c r="OA122" s="510" t="str">
        <f t="shared" si="773"/>
        <v/>
      </c>
      <c r="OB122" s="522" t="str">
        <f t="shared" si="774"/>
        <v/>
      </c>
      <c r="OC122" s="510" t="str">
        <f t="shared" si="656"/>
        <v/>
      </c>
      <c r="OD122" s="517">
        <f t="shared" si="657"/>
        <v>0</v>
      </c>
      <c r="OE122" s="510" t="str">
        <f t="shared" si="775"/>
        <v/>
      </c>
      <c r="OF122" s="522" t="str">
        <f t="shared" si="776"/>
        <v/>
      </c>
      <c r="OG122" s="510" t="str">
        <f t="shared" si="658"/>
        <v/>
      </c>
      <c r="OH122" s="517">
        <f t="shared" si="659"/>
        <v>0</v>
      </c>
      <c r="OI122" s="510" t="str">
        <f t="shared" si="777"/>
        <v/>
      </c>
      <c r="OJ122" s="522" t="str">
        <f t="shared" si="778"/>
        <v/>
      </c>
      <c r="OK122" s="510" t="str">
        <f t="shared" si="660"/>
        <v/>
      </c>
      <c r="OL122" s="517">
        <f t="shared" si="661"/>
        <v>0</v>
      </c>
      <c r="OM122" s="510" t="str">
        <f t="shared" si="779"/>
        <v/>
      </c>
      <c r="ON122" s="522" t="str">
        <f t="shared" si="780"/>
        <v/>
      </c>
      <c r="OO122" s="510" t="str">
        <f t="shared" si="662"/>
        <v/>
      </c>
      <c r="OP122" s="517">
        <f t="shared" si="663"/>
        <v>0</v>
      </c>
      <c r="OQ122" s="510" t="str">
        <f t="shared" si="781"/>
        <v/>
      </c>
      <c r="OR122" s="522" t="str">
        <f t="shared" si="782"/>
        <v/>
      </c>
      <c r="OS122" s="510" t="str">
        <f t="shared" si="664"/>
        <v/>
      </c>
      <c r="OT122" s="517">
        <f t="shared" si="665"/>
        <v>0</v>
      </c>
      <c r="OU122" s="510" t="str">
        <f t="shared" si="783"/>
        <v/>
      </c>
      <c r="OV122" s="522" t="str">
        <f t="shared" si="784"/>
        <v/>
      </c>
      <c r="OW122" s="510" t="str">
        <f t="shared" si="666"/>
        <v/>
      </c>
      <c r="OX122" s="517">
        <f t="shared" si="667"/>
        <v>0</v>
      </c>
      <c r="OY122" s="510" t="str">
        <f t="shared" si="785"/>
        <v/>
      </c>
      <c r="OZ122" s="522" t="str">
        <f t="shared" si="786"/>
        <v/>
      </c>
      <c r="PA122" s="510" t="str">
        <f t="shared" si="668"/>
        <v/>
      </c>
      <c r="PB122" s="517">
        <f t="shared" si="669"/>
        <v>0</v>
      </c>
      <c r="PC122" s="510" t="str">
        <f t="shared" si="787"/>
        <v/>
      </c>
      <c r="PD122" s="522" t="str">
        <f t="shared" si="788"/>
        <v/>
      </c>
      <c r="PE122" s="510" t="str">
        <f t="shared" si="670"/>
        <v/>
      </c>
      <c r="PF122" s="517">
        <f t="shared" si="671"/>
        <v>0</v>
      </c>
      <c r="PG122" s="510" t="str">
        <f t="shared" si="789"/>
        <v/>
      </c>
      <c r="PH122" s="522" t="str">
        <f t="shared" si="790"/>
        <v/>
      </c>
      <c r="PI122" s="510" t="str">
        <f t="shared" si="672"/>
        <v/>
      </c>
      <c r="PJ122" s="517">
        <f t="shared" si="673"/>
        <v>0</v>
      </c>
      <c r="PK122" s="510" t="str">
        <f t="shared" si="791"/>
        <v/>
      </c>
      <c r="PL122" s="522" t="str">
        <f t="shared" si="792"/>
        <v/>
      </c>
      <c r="PM122" s="510" t="str">
        <f t="shared" si="674"/>
        <v/>
      </c>
      <c r="PN122" s="517">
        <f t="shared" si="675"/>
        <v>0</v>
      </c>
      <c r="PO122" s="510" t="str">
        <f t="shared" si="793"/>
        <v/>
      </c>
      <c r="PP122" s="522" t="str">
        <f t="shared" si="794"/>
        <v/>
      </c>
      <c r="PQ122" s="510" t="str">
        <f t="shared" si="676"/>
        <v/>
      </c>
      <c r="PR122" s="517">
        <f t="shared" si="677"/>
        <v>0</v>
      </c>
      <c r="PS122" s="510" t="str">
        <f t="shared" si="795"/>
        <v/>
      </c>
      <c r="PT122" s="522" t="str">
        <f t="shared" si="796"/>
        <v/>
      </c>
      <c r="PU122" s="510" t="str">
        <f t="shared" si="678"/>
        <v/>
      </c>
      <c r="PV122" s="517">
        <f t="shared" si="679"/>
        <v>0</v>
      </c>
      <c r="PW122" s="510" t="str">
        <f t="shared" si="797"/>
        <v/>
      </c>
      <c r="PX122" s="522" t="str">
        <f t="shared" si="798"/>
        <v/>
      </c>
      <c r="PY122" s="510" t="str">
        <f t="shared" si="680"/>
        <v/>
      </c>
      <c r="PZ122" s="517">
        <f t="shared" si="681"/>
        <v>0</v>
      </c>
      <c r="QA122" s="510" t="str">
        <f t="shared" si="799"/>
        <v/>
      </c>
      <c r="QB122" s="522" t="str">
        <f t="shared" si="800"/>
        <v/>
      </c>
      <c r="QC122" s="510" t="str">
        <f t="shared" si="682"/>
        <v/>
      </c>
      <c r="QD122" s="517">
        <f t="shared" si="683"/>
        <v>0</v>
      </c>
      <c r="QE122" s="510" t="str">
        <f t="shared" si="801"/>
        <v/>
      </c>
      <c r="QF122" s="522" t="str">
        <f t="shared" si="802"/>
        <v/>
      </c>
      <c r="QG122" s="510" t="str">
        <f t="shared" si="684"/>
        <v/>
      </c>
      <c r="QH122" s="517">
        <f t="shared" si="685"/>
        <v>0</v>
      </c>
    </row>
    <row r="123" spans="11:450" ht="13.3" thickTop="1" thickBot="1" x14ac:dyDescent="0.35">
      <c r="BT123" s="287" t="str">
        <f t="shared" si="804"/>
        <v/>
      </c>
      <c r="BU123" s="14" t="str">
        <f t="shared" si="805"/>
        <v/>
      </c>
      <c r="BV123" s="495">
        <f t="shared" si="559"/>
        <v>0</v>
      </c>
      <c r="BW123" s="495">
        <f t="shared" si="806"/>
        <v>0</v>
      </c>
      <c r="BX123" s="905">
        <f t="shared" si="808"/>
        <v>1</v>
      </c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GN123" s="137">
        <f t="shared" si="567"/>
        <v>0</v>
      </c>
      <c r="GU123" s="594">
        <v>33</v>
      </c>
      <c r="HA123" s="81" t="str">
        <f t="shared" si="562"/>
        <v/>
      </c>
      <c r="HB123" s="569" t="str">
        <f t="shared" si="563"/>
        <v/>
      </c>
      <c r="HC123" s="15">
        <f t="shared" si="568"/>
        <v>0</v>
      </c>
      <c r="HD123" s="582">
        <f t="shared" si="809"/>
        <v>0</v>
      </c>
      <c r="HE123" s="576">
        <f t="shared" si="807"/>
        <v>0</v>
      </c>
      <c r="HF123" s="566">
        <f t="shared" si="807"/>
        <v>0</v>
      </c>
      <c r="HG123" s="16">
        <f t="shared" ref="HG123:HG150" si="810">IF(OR(HD123=0,HF123=0),0,$HD123)</f>
        <v>0</v>
      </c>
      <c r="HH123" s="17" t="str">
        <f t="shared" si="566"/>
        <v/>
      </c>
      <c r="HI123" s="510" t="str">
        <f t="shared" si="686"/>
        <v/>
      </c>
      <c r="HJ123" s="517">
        <f t="shared" si="803"/>
        <v>0</v>
      </c>
      <c r="HK123" s="510" t="str">
        <f t="shared" si="687"/>
        <v/>
      </c>
      <c r="HL123" s="522" t="str">
        <f t="shared" si="688"/>
        <v/>
      </c>
      <c r="HM123" s="510" t="str">
        <f t="shared" si="570"/>
        <v/>
      </c>
      <c r="HN123" s="517">
        <f t="shared" si="571"/>
        <v>0</v>
      </c>
      <c r="HO123" s="510" t="str">
        <f t="shared" si="689"/>
        <v/>
      </c>
      <c r="HP123" s="522" t="str">
        <f t="shared" si="690"/>
        <v/>
      </c>
      <c r="HQ123" s="510" t="str">
        <f t="shared" si="572"/>
        <v/>
      </c>
      <c r="HR123" s="517">
        <f t="shared" si="573"/>
        <v>0</v>
      </c>
      <c r="HS123" s="510" t="str">
        <f t="shared" si="691"/>
        <v/>
      </c>
      <c r="HT123" s="522" t="str">
        <f t="shared" si="692"/>
        <v/>
      </c>
      <c r="HU123" s="510" t="str">
        <f t="shared" si="574"/>
        <v/>
      </c>
      <c r="HV123" s="517">
        <f t="shared" si="575"/>
        <v>0</v>
      </c>
      <c r="HW123" s="510" t="str">
        <f t="shared" si="693"/>
        <v/>
      </c>
      <c r="HX123" s="522" t="str">
        <f t="shared" si="694"/>
        <v/>
      </c>
      <c r="HY123" s="510" t="str">
        <f t="shared" si="576"/>
        <v/>
      </c>
      <c r="HZ123" s="517">
        <f t="shared" si="577"/>
        <v>0</v>
      </c>
      <c r="IA123" s="510" t="str">
        <f t="shared" si="695"/>
        <v/>
      </c>
      <c r="IB123" s="522" t="str">
        <f t="shared" si="696"/>
        <v/>
      </c>
      <c r="IC123" s="510" t="str">
        <f t="shared" si="578"/>
        <v/>
      </c>
      <c r="ID123" s="517">
        <f t="shared" si="579"/>
        <v>0</v>
      </c>
      <c r="IE123" s="510" t="str">
        <f t="shared" si="697"/>
        <v/>
      </c>
      <c r="IF123" s="522" t="str">
        <f t="shared" si="698"/>
        <v/>
      </c>
      <c r="IG123" s="510" t="str">
        <f t="shared" si="580"/>
        <v/>
      </c>
      <c r="IH123" s="517">
        <f t="shared" si="581"/>
        <v>0</v>
      </c>
      <c r="II123" s="510" t="str">
        <f t="shared" si="699"/>
        <v/>
      </c>
      <c r="IJ123" s="522" t="str">
        <f t="shared" si="700"/>
        <v/>
      </c>
      <c r="IK123" s="510" t="str">
        <f t="shared" si="582"/>
        <v/>
      </c>
      <c r="IL123" s="517">
        <f t="shared" si="583"/>
        <v>0</v>
      </c>
      <c r="IM123" s="510" t="str">
        <f t="shared" si="701"/>
        <v/>
      </c>
      <c r="IN123" s="522" t="str">
        <f t="shared" si="702"/>
        <v/>
      </c>
      <c r="IO123" s="510" t="str">
        <f t="shared" si="584"/>
        <v/>
      </c>
      <c r="IP123" s="517">
        <f t="shared" si="585"/>
        <v>0</v>
      </c>
      <c r="IQ123" s="510" t="str">
        <f t="shared" si="703"/>
        <v/>
      </c>
      <c r="IR123" s="522" t="str">
        <f t="shared" si="704"/>
        <v/>
      </c>
      <c r="IS123" s="510" t="str">
        <f t="shared" si="586"/>
        <v/>
      </c>
      <c r="IT123" s="517">
        <f t="shared" si="587"/>
        <v>0</v>
      </c>
      <c r="IU123" s="510" t="str">
        <f t="shared" si="705"/>
        <v/>
      </c>
      <c r="IV123" s="522" t="str">
        <f t="shared" si="706"/>
        <v/>
      </c>
      <c r="IW123" s="510" t="str">
        <f t="shared" si="588"/>
        <v/>
      </c>
      <c r="IX123" s="517">
        <f t="shared" si="589"/>
        <v>0</v>
      </c>
      <c r="IY123" s="510" t="str">
        <f t="shared" si="707"/>
        <v/>
      </c>
      <c r="IZ123" s="522" t="str">
        <f t="shared" si="708"/>
        <v/>
      </c>
      <c r="JA123" s="510" t="str">
        <f t="shared" si="590"/>
        <v/>
      </c>
      <c r="JB123" s="517">
        <f t="shared" si="591"/>
        <v>0</v>
      </c>
      <c r="JC123" s="510" t="str">
        <f t="shared" si="709"/>
        <v/>
      </c>
      <c r="JD123" s="522" t="str">
        <f t="shared" si="710"/>
        <v/>
      </c>
      <c r="JE123" s="510" t="str">
        <f t="shared" si="592"/>
        <v/>
      </c>
      <c r="JF123" s="517">
        <f t="shared" si="593"/>
        <v>0</v>
      </c>
      <c r="JG123" s="510" t="str">
        <f t="shared" si="711"/>
        <v/>
      </c>
      <c r="JH123" s="522" t="str">
        <f t="shared" si="712"/>
        <v/>
      </c>
      <c r="JI123" s="510" t="str">
        <f t="shared" si="594"/>
        <v/>
      </c>
      <c r="JJ123" s="517">
        <f t="shared" si="595"/>
        <v>0</v>
      </c>
      <c r="JK123" s="510" t="str">
        <f t="shared" si="713"/>
        <v/>
      </c>
      <c r="JL123" s="522" t="str">
        <f t="shared" si="714"/>
        <v/>
      </c>
      <c r="JM123" s="510" t="str">
        <f t="shared" si="596"/>
        <v/>
      </c>
      <c r="JN123" s="517">
        <f t="shared" si="597"/>
        <v>0</v>
      </c>
      <c r="JO123" s="510" t="str">
        <f t="shared" si="715"/>
        <v/>
      </c>
      <c r="JP123" s="522" t="str">
        <f t="shared" si="716"/>
        <v/>
      </c>
      <c r="JQ123" s="510" t="str">
        <f t="shared" si="598"/>
        <v/>
      </c>
      <c r="JR123" s="517">
        <f t="shared" si="599"/>
        <v>0</v>
      </c>
      <c r="JS123" s="510" t="str">
        <f t="shared" si="717"/>
        <v/>
      </c>
      <c r="JT123" s="522" t="str">
        <f t="shared" si="718"/>
        <v/>
      </c>
      <c r="JU123" s="510" t="str">
        <f t="shared" si="600"/>
        <v/>
      </c>
      <c r="JV123" s="517">
        <f t="shared" si="601"/>
        <v>0</v>
      </c>
      <c r="JW123" s="510" t="str">
        <f t="shared" si="719"/>
        <v/>
      </c>
      <c r="JX123" s="522" t="str">
        <f t="shared" si="720"/>
        <v/>
      </c>
      <c r="JY123" s="510" t="str">
        <f t="shared" si="602"/>
        <v/>
      </c>
      <c r="JZ123" s="517">
        <f t="shared" si="603"/>
        <v>0</v>
      </c>
      <c r="KA123" s="510" t="str">
        <f t="shared" si="721"/>
        <v/>
      </c>
      <c r="KB123" s="522" t="str">
        <f t="shared" si="722"/>
        <v/>
      </c>
      <c r="KC123" s="510" t="str">
        <f t="shared" si="604"/>
        <v/>
      </c>
      <c r="KD123" s="517">
        <f t="shared" si="605"/>
        <v>0</v>
      </c>
      <c r="KE123" s="510" t="str">
        <f t="shared" si="723"/>
        <v/>
      </c>
      <c r="KF123" s="522" t="str">
        <f t="shared" si="724"/>
        <v/>
      </c>
      <c r="KG123" s="510" t="str">
        <f t="shared" si="606"/>
        <v/>
      </c>
      <c r="KH123" s="517">
        <f t="shared" si="607"/>
        <v>0</v>
      </c>
      <c r="KI123" s="510" t="str">
        <f t="shared" si="725"/>
        <v/>
      </c>
      <c r="KJ123" s="522" t="str">
        <f t="shared" si="726"/>
        <v/>
      </c>
      <c r="KK123" s="510" t="str">
        <f t="shared" si="608"/>
        <v/>
      </c>
      <c r="KL123" s="517">
        <f t="shared" si="609"/>
        <v>0</v>
      </c>
      <c r="KM123" s="510" t="str">
        <f t="shared" si="727"/>
        <v/>
      </c>
      <c r="KN123" s="522" t="str">
        <f t="shared" si="728"/>
        <v/>
      </c>
      <c r="KO123" s="510" t="str">
        <f t="shared" si="610"/>
        <v/>
      </c>
      <c r="KP123" s="517">
        <f t="shared" si="611"/>
        <v>0</v>
      </c>
      <c r="KQ123" s="510" t="str">
        <f t="shared" si="729"/>
        <v/>
      </c>
      <c r="KR123" s="522" t="str">
        <f t="shared" si="730"/>
        <v/>
      </c>
      <c r="KS123" s="510" t="str">
        <f t="shared" si="612"/>
        <v/>
      </c>
      <c r="KT123" s="517">
        <f t="shared" si="613"/>
        <v>0</v>
      </c>
      <c r="KU123" s="510" t="str">
        <f t="shared" si="731"/>
        <v/>
      </c>
      <c r="KV123" s="522" t="str">
        <f t="shared" si="732"/>
        <v/>
      </c>
      <c r="KW123" s="510" t="str">
        <f t="shared" si="614"/>
        <v/>
      </c>
      <c r="KX123" s="517">
        <f t="shared" si="615"/>
        <v>0</v>
      </c>
      <c r="KY123" s="510" t="str">
        <f t="shared" si="733"/>
        <v/>
      </c>
      <c r="KZ123" s="522" t="str">
        <f t="shared" si="734"/>
        <v/>
      </c>
      <c r="LA123" s="510" t="str">
        <f t="shared" si="616"/>
        <v/>
      </c>
      <c r="LB123" s="517">
        <f t="shared" si="617"/>
        <v>0</v>
      </c>
      <c r="LC123" s="510" t="str">
        <f t="shared" si="735"/>
        <v/>
      </c>
      <c r="LD123" s="522" t="str">
        <f t="shared" si="736"/>
        <v/>
      </c>
      <c r="LE123" s="510" t="str">
        <f t="shared" si="618"/>
        <v/>
      </c>
      <c r="LF123" s="517">
        <f t="shared" si="619"/>
        <v>0</v>
      </c>
      <c r="LG123" s="510" t="str">
        <f t="shared" si="737"/>
        <v/>
      </c>
      <c r="LH123" s="522" t="str">
        <f t="shared" si="738"/>
        <v/>
      </c>
      <c r="LI123" s="510" t="str">
        <f t="shared" si="620"/>
        <v/>
      </c>
      <c r="LJ123" s="517">
        <f t="shared" si="621"/>
        <v>0</v>
      </c>
      <c r="LK123" s="510" t="str">
        <f t="shared" si="739"/>
        <v/>
      </c>
      <c r="LL123" s="522" t="str">
        <f t="shared" si="740"/>
        <v/>
      </c>
      <c r="LM123" s="510" t="str">
        <f t="shared" si="622"/>
        <v/>
      </c>
      <c r="LN123" s="517">
        <f t="shared" si="623"/>
        <v>0</v>
      </c>
      <c r="LO123" s="510" t="str">
        <f t="shared" si="741"/>
        <v/>
      </c>
      <c r="LP123" s="522" t="str">
        <f t="shared" si="742"/>
        <v/>
      </c>
      <c r="LQ123" s="510" t="str">
        <f t="shared" si="624"/>
        <v/>
      </c>
      <c r="LR123" s="517">
        <f t="shared" si="625"/>
        <v>0</v>
      </c>
      <c r="LS123" s="510" t="str">
        <f t="shared" si="743"/>
        <v/>
      </c>
      <c r="LT123" s="522" t="str">
        <f t="shared" si="744"/>
        <v/>
      </c>
      <c r="LU123" s="510" t="str">
        <f t="shared" si="626"/>
        <v/>
      </c>
      <c r="LV123" s="517">
        <f t="shared" si="627"/>
        <v>0</v>
      </c>
      <c r="LW123" s="510" t="str">
        <f t="shared" si="745"/>
        <v/>
      </c>
      <c r="LX123" s="522" t="str">
        <f t="shared" si="746"/>
        <v/>
      </c>
      <c r="LY123" s="510" t="str">
        <f t="shared" si="628"/>
        <v/>
      </c>
      <c r="LZ123" s="517">
        <f t="shared" si="629"/>
        <v>0</v>
      </c>
      <c r="MA123" s="510" t="str">
        <f t="shared" si="747"/>
        <v/>
      </c>
      <c r="MB123" s="522" t="str">
        <f t="shared" si="748"/>
        <v/>
      </c>
      <c r="MC123" s="510" t="str">
        <f t="shared" si="630"/>
        <v/>
      </c>
      <c r="MD123" s="517">
        <f t="shared" si="631"/>
        <v>0</v>
      </c>
      <c r="ME123" s="510" t="str">
        <f t="shared" si="749"/>
        <v/>
      </c>
      <c r="MF123" s="522" t="str">
        <f t="shared" si="750"/>
        <v/>
      </c>
      <c r="MG123" s="510" t="str">
        <f t="shared" si="632"/>
        <v/>
      </c>
      <c r="MH123" s="517">
        <f t="shared" si="633"/>
        <v>0</v>
      </c>
      <c r="MI123" s="510" t="str">
        <f t="shared" si="751"/>
        <v/>
      </c>
      <c r="MJ123" s="522" t="str">
        <f t="shared" si="752"/>
        <v/>
      </c>
      <c r="MK123" s="510" t="str">
        <f t="shared" si="634"/>
        <v/>
      </c>
      <c r="ML123" s="517">
        <f t="shared" si="635"/>
        <v>0</v>
      </c>
      <c r="MM123" s="510" t="str">
        <f t="shared" si="753"/>
        <v/>
      </c>
      <c r="MN123" s="522" t="str">
        <f t="shared" si="754"/>
        <v/>
      </c>
      <c r="MO123" s="510" t="str">
        <f t="shared" si="636"/>
        <v/>
      </c>
      <c r="MP123" s="517">
        <f t="shared" si="637"/>
        <v>0</v>
      </c>
      <c r="MQ123" s="510" t="str">
        <f t="shared" si="755"/>
        <v/>
      </c>
      <c r="MR123" s="522" t="str">
        <f t="shared" si="756"/>
        <v/>
      </c>
      <c r="MS123" s="510" t="str">
        <f t="shared" si="638"/>
        <v/>
      </c>
      <c r="MT123" s="517">
        <f t="shared" si="639"/>
        <v>0</v>
      </c>
      <c r="MU123" s="510" t="str">
        <f t="shared" si="757"/>
        <v/>
      </c>
      <c r="MV123" s="522" t="str">
        <f t="shared" si="758"/>
        <v/>
      </c>
      <c r="MW123" s="510" t="str">
        <f t="shared" si="640"/>
        <v/>
      </c>
      <c r="MX123" s="517">
        <f t="shared" si="641"/>
        <v>0</v>
      </c>
      <c r="MY123" s="510" t="str">
        <f t="shared" si="759"/>
        <v/>
      </c>
      <c r="MZ123" s="522" t="str">
        <f t="shared" si="760"/>
        <v/>
      </c>
      <c r="NA123" s="510" t="str">
        <f t="shared" si="642"/>
        <v/>
      </c>
      <c r="NB123" s="517">
        <f t="shared" si="643"/>
        <v>0</v>
      </c>
      <c r="NC123" s="510" t="str">
        <f t="shared" si="761"/>
        <v/>
      </c>
      <c r="ND123" s="522" t="str">
        <f t="shared" si="762"/>
        <v/>
      </c>
      <c r="NE123" s="510" t="str">
        <f t="shared" si="644"/>
        <v/>
      </c>
      <c r="NF123" s="517">
        <f t="shared" si="645"/>
        <v>0</v>
      </c>
      <c r="NG123" s="510" t="str">
        <f t="shared" si="763"/>
        <v/>
      </c>
      <c r="NH123" s="522" t="str">
        <f t="shared" si="764"/>
        <v/>
      </c>
      <c r="NI123" s="510" t="str">
        <f t="shared" si="646"/>
        <v/>
      </c>
      <c r="NJ123" s="517">
        <f t="shared" si="647"/>
        <v>0</v>
      </c>
      <c r="NK123" s="510" t="str">
        <f t="shared" si="765"/>
        <v/>
      </c>
      <c r="NL123" s="522" t="str">
        <f t="shared" si="766"/>
        <v/>
      </c>
      <c r="NM123" s="510" t="str">
        <f t="shared" si="648"/>
        <v/>
      </c>
      <c r="NN123" s="517">
        <f t="shared" si="649"/>
        <v>0</v>
      </c>
      <c r="NO123" s="510" t="str">
        <f t="shared" si="767"/>
        <v/>
      </c>
      <c r="NP123" s="522" t="str">
        <f t="shared" si="768"/>
        <v/>
      </c>
      <c r="NQ123" s="510" t="str">
        <f t="shared" si="650"/>
        <v/>
      </c>
      <c r="NR123" s="517">
        <f t="shared" si="651"/>
        <v>0</v>
      </c>
      <c r="NS123" s="510" t="str">
        <f t="shared" si="769"/>
        <v/>
      </c>
      <c r="NT123" s="522" t="str">
        <f t="shared" si="770"/>
        <v/>
      </c>
      <c r="NU123" s="510" t="str">
        <f t="shared" si="652"/>
        <v/>
      </c>
      <c r="NV123" s="517">
        <f t="shared" si="653"/>
        <v>0</v>
      </c>
      <c r="NW123" s="510" t="str">
        <f t="shared" si="771"/>
        <v/>
      </c>
      <c r="NX123" s="522" t="str">
        <f t="shared" si="772"/>
        <v/>
      </c>
      <c r="NY123" s="510" t="str">
        <f t="shared" si="654"/>
        <v/>
      </c>
      <c r="NZ123" s="517">
        <f t="shared" si="655"/>
        <v>0</v>
      </c>
      <c r="OA123" s="510" t="str">
        <f t="shared" si="773"/>
        <v/>
      </c>
      <c r="OB123" s="522" t="str">
        <f t="shared" si="774"/>
        <v/>
      </c>
      <c r="OC123" s="510" t="str">
        <f t="shared" si="656"/>
        <v/>
      </c>
      <c r="OD123" s="517">
        <f t="shared" si="657"/>
        <v>0</v>
      </c>
      <c r="OE123" s="510" t="str">
        <f t="shared" si="775"/>
        <v/>
      </c>
      <c r="OF123" s="522" t="str">
        <f t="shared" si="776"/>
        <v/>
      </c>
      <c r="OG123" s="510" t="str">
        <f t="shared" si="658"/>
        <v/>
      </c>
      <c r="OH123" s="517">
        <f t="shared" si="659"/>
        <v>0</v>
      </c>
      <c r="OI123" s="510" t="str">
        <f t="shared" si="777"/>
        <v/>
      </c>
      <c r="OJ123" s="522" t="str">
        <f t="shared" si="778"/>
        <v/>
      </c>
      <c r="OK123" s="510" t="str">
        <f t="shared" si="660"/>
        <v/>
      </c>
      <c r="OL123" s="517">
        <f t="shared" si="661"/>
        <v>0</v>
      </c>
      <c r="OM123" s="510" t="str">
        <f t="shared" si="779"/>
        <v/>
      </c>
      <c r="ON123" s="522" t="str">
        <f t="shared" si="780"/>
        <v/>
      </c>
      <c r="OO123" s="510" t="str">
        <f t="shared" si="662"/>
        <v/>
      </c>
      <c r="OP123" s="517">
        <f t="shared" si="663"/>
        <v>0</v>
      </c>
      <c r="OQ123" s="510" t="str">
        <f t="shared" si="781"/>
        <v/>
      </c>
      <c r="OR123" s="522" t="str">
        <f t="shared" si="782"/>
        <v/>
      </c>
      <c r="OS123" s="510" t="str">
        <f t="shared" si="664"/>
        <v/>
      </c>
      <c r="OT123" s="517">
        <f t="shared" si="665"/>
        <v>0</v>
      </c>
      <c r="OU123" s="510" t="str">
        <f t="shared" si="783"/>
        <v/>
      </c>
      <c r="OV123" s="522" t="str">
        <f t="shared" si="784"/>
        <v/>
      </c>
      <c r="OW123" s="510" t="str">
        <f t="shared" si="666"/>
        <v/>
      </c>
      <c r="OX123" s="517">
        <f t="shared" si="667"/>
        <v>0</v>
      </c>
      <c r="OY123" s="510" t="str">
        <f t="shared" si="785"/>
        <v/>
      </c>
      <c r="OZ123" s="522" t="str">
        <f t="shared" si="786"/>
        <v/>
      </c>
      <c r="PA123" s="510" t="str">
        <f t="shared" si="668"/>
        <v/>
      </c>
      <c r="PB123" s="517">
        <f t="shared" si="669"/>
        <v>0</v>
      </c>
      <c r="PC123" s="510" t="str">
        <f t="shared" si="787"/>
        <v/>
      </c>
      <c r="PD123" s="522" t="str">
        <f t="shared" si="788"/>
        <v/>
      </c>
      <c r="PE123" s="510" t="str">
        <f t="shared" si="670"/>
        <v/>
      </c>
      <c r="PF123" s="517">
        <f t="shared" si="671"/>
        <v>0</v>
      </c>
      <c r="PG123" s="510" t="str">
        <f t="shared" si="789"/>
        <v/>
      </c>
      <c r="PH123" s="522" t="str">
        <f t="shared" si="790"/>
        <v/>
      </c>
      <c r="PI123" s="510" t="str">
        <f t="shared" si="672"/>
        <v/>
      </c>
      <c r="PJ123" s="517">
        <f t="shared" si="673"/>
        <v>0</v>
      </c>
      <c r="PK123" s="510" t="str">
        <f t="shared" si="791"/>
        <v/>
      </c>
      <c r="PL123" s="522" t="str">
        <f t="shared" si="792"/>
        <v/>
      </c>
      <c r="PM123" s="510" t="str">
        <f t="shared" si="674"/>
        <v/>
      </c>
      <c r="PN123" s="517">
        <f t="shared" si="675"/>
        <v>0</v>
      </c>
      <c r="PO123" s="510" t="str">
        <f t="shared" si="793"/>
        <v/>
      </c>
      <c r="PP123" s="522" t="str">
        <f t="shared" si="794"/>
        <v/>
      </c>
      <c r="PQ123" s="510" t="str">
        <f t="shared" si="676"/>
        <v/>
      </c>
      <c r="PR123" s="517">
        <f t="shared" si="677"/>
        <v>0</v>
      </c>
      <c r="PS123" s="510" t="str">
        <f t="shared" si="795"/>
        <v/>
      </c>
      <c r="PT123" s="522" t="str">
        <f t="shared" si="796"/>
        <v/>
      </c>
      <c r="PU123" s="510" t="str">
        <f t="shared" si="678"/>
        <v/>
      </c>
      <c r="PV123" s="517">
        <f t="shared" si="679"/>
        <v>0</v>
      </c>
      <c r="PW123" s="510" t="str">
        <f t="shared" si="797"/>
        <v/>
      </c>
      <c r="PX123" s="522" t="str">
        <f t="shared" si="798"/>
        <v/>
      </c>
      <c r="PY123" s="510" t="str">
        <f t="shared" si="680"/>
        <v/>
      </c>
      <c r="PZ123" s="517">
        <f t="shared" si="681"/>
        <v>0</v>
      </c>
      <c r="QA123" s="510" t="str">
        <f t="shared" si="799"/>
        <v/>
      </c>
      <c r="QB123" s="522" t="str">
        <f t="shared" si="800"/>
        <v/>
      </c>
      <c r="QC123" s="510" t="str">
        <f t="shared" si="682"/>
        <v/>
      </c>
      <c r="QD123" s="517">
        <f t="shared" si="683"/>
        <v>0</v>
      </c>
      <c r="QE123" s="510" t="str">
        <f t="shared" si="801"/>
        <v/>
      </c>
      <c r="QF123" s="522" t="str">
        <f t="shared" si="802"/>
        <v/>
      </c>
      <c r="QG123" s="510" t="str">
        <f t="shared" si="684"/>
        <v/>
      </c>
      <c r="QH123" s="517">
        <f t="shared" si="685"/>
        <v>0</v>
      </c>
    </row>
    <row r="124" spans="11:450" ht="13.3" thickTop="1" thickBot="1" x14ac:dyDescent="0.35">
      <c r="BT124" s="287" t="str">
        <f t="shared" si="804"/>
        <v/>
      </c>
      <c r="BU124" s="14" t="str">
        <f t="shared" si="805"/>
        <v/>
      </c>
      <c r="BV124" s="495">
        <f t="shared" si="559"/>
        <v>0</v>
      </c>
      <c r="BW124" s="495">
        <f t="shared" si="806"/>
        <v>0</v>
      </c>
      <c r="BX124" s="905">
        <f t="shared" si="808"/>
        <v>1</v>
      </c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GN124" s="137">
        <f t="shared" si="567"/>
        <v>0</v>
      </c>
      <c r="GU124" s="594">
        <v>34</v>
      </c>
      <c r="HA124" s="81" t="str">
        <f t="shared" si="562"/>
        <v/>
      </c>
      <c r="HB124" s="569" t="str">
        <f t="shared" si="563"/>
        <v/>
      </c>
      <c r="HC124" s="15">
        <f t="shared" si="568"/>
        <v>0</v>
      </c>
      <c r="HD124" s="582">
        <f t="shared" si="809"/>
        <v>0</v>
      </c>
      <c r="HE124" s="576">
        <f t="shared" si="807"/>
        <v>0</v>
      </c>
      <c r="HF124" s="566">
        <f t="shared" si="807"/>
        <v>0</v>
      </c>
      <c r="HG124" s="16">
        <f t="shared" si="810"/>
        <v>0</v>
      </c>
      <c r="HH124" s="17" t="str">
        <f t="shared" si="566"/>
        <v/>
      </c>
      <c r="HI124" s="510" t="str">
        <f t="shared" si="686"/>
        <v/>
      </c>
      <c r="HJ124" s="517">
        <f t="shared" si="803"/>
        <v>0</v>
      </c>
      <c r="HK124" s="510" t="str">
        <f t="shared" si="687"/>
        <v/>
      </c>
      <c r="HL124" s="522" t="str">
        <f t="shared" si="688"/>
        <v/>
      </c>
      <c r="HM124" s="510" t="str">
        <f t="shared" si="570"/>
        <v/>
      </c>
      <c r="HN124" s="517">
        <f t="shared" si="571"/>
        <v>0</v>
      </c>
      <c r="HO124" s="510" t="str">
        <f t="shared" si="689"/>
        <v/>
      </c>
      <c r="HP124" s="522" t="str">
        <f t="shared" si="690"/>
        <v/>
      </c>
      <c r="HQ124" s="510" t="str">
        <f t="shared" si="572"/>
        <v/>
      </c>
      <c r="HR124" s="517">
        <f t="shared" si="573"/>
        <v>0</v>
      </c>
      <c r="HS124" s="510" t="str">
        <f t="shared" si="691"/>
        <v/>
      </c>
      <c r="HT124" s="522" t="str">
        <f t="shared" si="692"/>
        <v/>
      </c>
      <c r="HU124" s="510" t="str">
        <f t="shared" si="574"/>
        <v/>
      </c>
      <c r="HV124" s="517">
        <f t="shared" si="575"/>
        <v>0</v>
      </c>
      <c r="HW124" s="510" t="str">
        <f t="shared" si="693"/>
        <v/>
      </c>
      <c r="HX124" s="522" t="str">
        <f t="shared" si="694"/>
        <v/>
      </c>
      <c r="HY124" s="510" t="str">
        <f t="shared" si="576"/>
        <v/>
      </c>
      <c r="HZ124" s="517">
        <f t="shared" si="577"/>
        <v>0</v>
      </c>
      <c r="IA124" s="510" t="str">
        <f t="shared" si="695"/>
        <v/>
      </c>
      <c r="IB124" s="522" t="str">
        <f t="shared" si="696"/>
        <v/>
      </c>
      <c r="IC124" s="510" t="str">
        <f t="shared" si="578"/>
        <v/>
      </c>
      <c r="ID124" s="517">
        <f t="shared" si="579"/>
        <v>0</v>
      </c>
      <c r="IE124" s="510" t="str">
        <f t="shared" si="697"/>
        <v/>
      </c>
      <c r="IF124" s="522" t="str">
        <f t="shared" si="698"/>
        <v/>
      </c>
      <c r="IG124" s="510" t="str">
        <f t="shared" si="580"/>
        <v/>
      </c>
      <c r="IH124" s="517">
        <f t="shared" si="581"/>
        <v>0</v>
      </c>
      <c r="II124" s="510" t="str">
        <f t="shared" si="699"/>
        <v/>
      </c>
      <c r="IJ124" s="522" t="str">
        <f t="shared" si="700"/>
        <v/>
      </c>
      <c r="IK124" s="510" t="str">
        <f t="shared" si="582"/>
        <v/>
      </c>
      <c r="IL124" s="517">
        <f t="shared" si="583"/>
        <v>0</v>
      </c>
      <c r="IM124" s="510" t="str">
        <f t="shared" si="701"/>
        <v/>
      </c>
      <c r="IN124" s="522" t="str">
        <f t="shared" si="702"/>
        <v/>
      </c>
      <c r="IO124" s="510" t="str">
        <f t="shared" si="584"/>
        <v/>
      </c>
      <c r="IP124" s="517">
        <f t="shared" si="585"/>
        <v>0</v>
      </c>
      <c r="IQ124" s="510" t="str">
        <f t="shared" si="703"/>
        <v/>
      </c>
      <c r="IR124" s="522" t="str">
        <f t="shared" si="704"/>
        <v/>
      </c>
      <c r="IS124" s="510" t="str">
        <f t="shared" si="586"/>
        <v/>
      </c>
      <c r="IT124" s="517">
        <f t="shared" si="587"/>
        <v>0</v>
      </c>
      <c r="IU124" s="510" t="str">
        <f t="shared" si="705"/>
        <v/>
      </c>
      <c r="IV124" s="522" t="str">
        <f t="shared" si="706"/>
        <v/>
      </c>
      <c r="IW124" s="510" t="str">
        <f t="shared" si="588"/>
        <v/>
      </c>
      <c r="IX124" s="517">
        <f t="shared" si="589"/>
        <v>0</v>
      </c>
      <c r="IY124" s="510" t="str">
        <f t="shared" si="707"/>
        <v/>
      </c>
      <c r="IZ124" s="522" t="str">
        <f t="shared" si="708"/>
        <v/>
      </c>
      <c r="JA124" s="510" t="str">
        <f t="shared" si="590"/>
        <v/>
      </c>
      <c r="JB124" s="517">
        <f t="shared" si="591"/>
        <v>0</v>
      </c>
      <c r="JC124" s="510" t="str">
        <f t="shared" si="709"/>
        <v/>
      </c>
      <c r="JD124" s="522" t="str">
        <f t="shared" si="710"/>
        <v/>
      </c>
      <c r="JE124" s="510" t="str">
        <f t="shared" si="592"/>
        <v/>
      </c>
      <c r="JF124" s="517">
        <f t="shared" si="593"/>
        <v>0</v>
      </c>
      <c r="JG124" s="510" t="str">
        <f t="shared" si="711"/>
        <v/>
      </c>
      <c r="JH124" s="522" t="str">
        <f t="shared" si="712"/>
        <v/>
      </c>
      <c r="JI124" s="510" t="str">
        <f t="shared" si="594"/>
        <v/>
      </c>
      <c r="JJ124" s="517">
        <f t="shared" si="595"/>
        <v>0</v>
      </c>
      <c r="JK124" s="510" t="str">
        <f t="shared" si="713"/>
        <v/>
      </c>
      <c r="JL124" s="522" t="str">
        <f t="shared" si="714"/>
        <v/>
      </c>
      <c r="JM124" s="510" t="str">
        <f t="shared" si="596"/>
        <v/>
      </c>
      <c r="JN124" s="517">
        <f t="shared" si="597"/>
        <v>0</v>
      </c>
      <c r="JO124" s="510" t="str">
        <f t="shared" si="715"/>
        <v/>
      </c>
      <c r="JP124" s="522" t="str">
        <f t="shared" si="716"/>
        <v/>
      </c>
      <c r="JQ124" s="510" t="str">
        <f t="shared" si="598"/>
        <v/>
      </c>
      <c r="JR124" s="517">
        <f t="shared" si="599"/>
        <v>0</v>
      </c>
      <c r="JS124" s="510" t="str">
        <f t="shared" si="717"/>
        <v/>
      </c>
      <c r="JT124" s="522" t="str">
        <f t="shared" si="718"/>
        <v/>
      </c>
      <c r="JU124" s="510" t="str">
        <f t="shared" si="600"/>
        <v/>
      </c>
      <c r="JV124" s="517">
        <f t="shared" si="601"/>
        <v>0</v>
      </c>
      <c r="JW124" s="510" t="str">
        <f t="shared" si="719"/>
        <v/>
      </c>
      <c r="JX124" s="522" t="str">
        <f t="shared" si="720"/>
        <v/>
      </c>
      <c r="JY124" s="510" t="str">
        <f t="shared" si="602"/>
        <v/>
      </c>
      <c r="JZ124" s="517">
        <f t="shared" si="603"/>
        <v>0</v>
      </c>
      <c r="KA124" s="510" t="str">
        <f t="shared" si="721"/>
        <v/>
      </c>
      <c r="KB124" s="522" t="str">
        <f t="shared" si="722"/>
        <v/>
      </c>
      <c r="KC124" s="510" t="str">
        <f t="shared" si="604"/>
        <v/>
      </c>
      <c r="KD124" s="517">
        <f t="shared" si="605"/>
        <v>0</v>
      </c>
      <c r="KE124" s="510" t="str">
        <f t="shared" si="723"/>
        <v/>
      </c>
      <c r="KF124" s="522" t="str">
        <f t="shared" si="724"/>
        <v/>
      </c>
      <c r="KG124" s="510" t="str">
        <f t="shared" si="606"/>
        <v/>
      </c>
      <c r="KH124" s="517">
        <f t="shared" si="607"/>
        <v>0</v>
      </c>
      <c r="KI124" s="510" t="str">
        <f t="shared" si="725"/>
        <v/>
      </c>
      <c r="KJ124" s="522" t="str">
        <f t="shared" si="726"/>
        <v/>
      </c>
      <c r="KK124" s="510" t="str">
        <f t="shared" si="608"/>
        <v/>
      </c>
      <c r="KL124" s="517">
        <f t="shared" si="609"/>
        <v>0</v>
      </c>
      <c r="KM124" s="510" t="str">
        <f t="shared" si="727"/>
        <v/>
      </c>
      <c r="KN124" s="522" t="str">
        <f t="shared" si="728"/>
        <v/>
      </c>
      <c r="KO124" s="510" t="str">
        <f t="shared" si="610"/>
        <v/>
      </c>
      <c r="KP124" s="517">
        <f t="shared" si="611"/>
        <v>0</v>
      </c>
      <c r="KQ124" s="510" t="str">
        <f t="shared" si="729"/>
        <v/>
      </c>
      <c r="KR124" s="522" t="str">
        <f t="shared" si="730"/>
        <v/>
      </c>
      <c r="KS124" s="510" t="str">
        <f t="shared" si="612"/>
        <v/>
      </c>
      <c r="KT124" s="517">
        <f t="shared" si="613"/>
        <v>0</v>
      </c>
      <c r="KU124" s="510" t="str">
        <f t="shared" si="731"/>
        <v/>
      </c>
      <c r="KV124" s="522" t="str">
        <f t="shared" si="732"/>
        <v/>
      </c>
      <c r="KW124" s="510" t="str">
        <f t="shared" si="614"/>
        <v/>
      </c>
      <c r="KX124" s="517">
        <f t="shared" si="615"/>
        <v>0</v>
      </c>
      <c r="KY124" s="510" t="str">
        <f t="shared" si="733"/>
        <v/>
      </c>
      <c r="KZ124" s="522" t="str">
        <f t="shared" si="734"/>
        <v/>
      </c>
      <c r="LA124" s="510" t="str">
        <f t="shared" si="616"/>
        <v/>
      </c>
      <c r="LB124" s="517">
        <f t="shared" si="617"/>
        <v>0</v>
      </c>
      <c r="LC124" s="510" t="str">
        <f t="shared" si="735"/>
        <v/>
      </c>
      <c r="LD124" s="522" t="str">
        <f t="shared" si="736"/>
        <v/>
      </c>
      <c r="LE124" s="510" t="str">
        <f t="shared" si="618"/>
        <v/>
      </c>
      <c r="LF124" s="517">
        <f t="shared" si="619"/>
        <v>0</v>
      </c>
      <c r="LG124" s="510" t="str">
        <f t="shared" si="737"/>
        <v/>
      </c>
      <c r="LH124" s="522" t="str">
        <f t="shared" si="738"/>
        <v/>
      </c>
      <c r="LI124" s="510" t="str">
        <f t="shared" si="620"/>
        <v/>
      </c>
      <c r="LJ124" s="517">
        <f t="shared" si="621"/>
        <v>0</v>
      </c>
      <c r="LK124" s="510" t="str">
        <f t="shared" si="739"/>
        <v/>
      </c>
      <c r="LL124" s="522" t="str">
        <f t="shared" si="740"/>
        <v/>
      </c>
      <c r="LM124" s="510" t="str">
        <f t="shared" si="622"/>
        <v/>
      </c>
      <c r="LN124" s="517">
        <f t="shared" si="623"/>
        <v>0</v>
      </c>
      <c r="LO124" s="510" t="str">
        <f t="shared" si="741"/>
        <v/>
      </c>
      <c r="LP124" s="522" t="str">
        <f t="shared" si="742"/>
        <v/>
      </c>
      <c r="LQ124" s="510" t="str">
        <f t="shared" si="624"/>
        <v/>
      </c>
      <c r="LR124" s="517">
        <f t="shared" si="625"/>
        <v>0</v>
      </c>
      <c r="LS124" s="510" t="str">
        <f t="shared" si="743"/>
        <v/>
      </c>
      <c r="LT124" s="522" t="str">
        <f t="shared" si="744"/>
        <v/>
      </c>
      <c r="LU124" s="510" t="str">
        <f t="shared" si="626"/>
        <v/>
      </c>
      <c r="LV124" s="517">
        <f t="shared" si="627"/>
        <v>0</v>
      </c>
      <c r="LW124" s="510" t="str">
        <f t="shared" si="745"/>
        <v/>
      </c>
      <c r="LX124" s="522" t="str">
        <f t="shared" si="746"/>
        <v/>
      </c>
      <c r="LY124" s="510" t="str">
        <f t="shared" si="628"/>
        <v/>
      </c>
      <c r="LZ124" s="517">
        <f t="shared" si="629"/>
        <v>0</v>
      </c>
      <c r="MA124" s="510" t="str">
        <f t="shared" si="747"/>
        <v/>
      </c>
      <c r="MB124" s="522" t="str">
        <f t="shared" si="748"/>
        <v/>
      </c>
      <c r="MC124" s="510" t="str">
        <f t="shared" si="630"/>
        <v/>
      </c>
      <c r="MD124" s="517">
        <f t="shared" si="631"/>
        <v>0</v>
      </c>
      <c r="ME124" s="510" t="str">
        <f t="shared" si="749"/>
        <v/>
      </c>
      <c r="MF124" s="522" t="str">
        <f t="shared" si="750"/>
        <v/>
      </c>
      <c r="MG124" s="510" t="str">
        <f t="shared" si="632"/>
        <v/>
      </c>
      <c r="MH124" s="517">
        <f t="shared" si="633"/>
        <v>0</v>
      </c>
      <c r="MI124" s="510" t="str">
        <f t="shared" si="751"/>
        <v/>
      </c>
      <c r="MJ124" s="522" t="str">
        <f t="shared" si="752"/>
        <v/>
      </c>
      <c r="MK124" s="510" t="str">
        <f t="shared" si="634"/>
        <v/>
      </c>
      <c r="ML124" s="517">
        <f t="shared" si="635"/>
        <v>0</v>
      </c>
      <c r="MM124" s="510" t="str">
        <f t="shared" si="753"/>
        <v/>
      </c>
      <c r="MN124" s="522" t="str">
        <f t="shared" si="754"/>
        <v/>
      </c>
      <c r="MO124" s="510" t="str">
        <f t="shared" si="636"/>
        <v/>
      </c>
      <c r="MP124" s="517">
        <f t="shared" si="637"/>
        <v>0</v>
      </c>
      <c r="MQ124" s="510" t="str">
        <f t="shared" si="755"/>
        <v/>
      </c>
      <c r="MR124" s="522" t="str">
        <f t="shared" si="756"/>
        <v/>
      </c>
      <c r="MS124" s="510" t="str">
        <f t="shared" si="638"/>
        <v/>
      </c>
      <c r="MT124" s="517">
        <f t="shared" si="639"/>
        <v>0</v>
      </c>
      <c r="MU124" s="510" t="str">
        <f t="shared" si="757"/>
        <v/>
      </c>
      <c r="MV124" s="522" t="str">
        <f t="shared" si="758"/>
        <v/>
      </c>
      <c r="MW124" s="510" t="str">
        <f t="shared" si="640"/>
        <v/>
      </c>
      <c r="MX124" s="517">
        <f t="shared" si="641"/>
        <v>0</v>
      </c>
      <c r="MY124" s="510" t="str">
        <f t="shared" si="759"/>
        <v/>
      </c>
      <c r="MZ124" s="522" t="str">
        <f t="shared" si="760"/>
        <v/>
      </c>
      <c r="NA124" s="510" t="str">
        <f t="shared" si="642"/>
        <v/>
      </c>
      <c r="NB124" s="517">
        <f t="shared" si="643"/>
        <v>0</v>
      </c>
      <c r="NC124" s="510" t="str">
        <f t="shared" si="761"/>
        <v/>
      </c>
      <c r="ND124" s="522" t="str">
        <f t="shared" si="762"/>
        <v/>
      </c>
      <c r="NE124" s="510" t="str">
        <f t="shared" si="644"/>
        <v/>
      </c>
      <c r="NF124" s="517">
        <f t="shared" si="645"/>
        <v>0</v>
      </c>
      <c r="NG124" s="510" t="str">
        <f t="shared" si="763"/>
        <v/>
      </c>
      <c r="NH124" s="522" t="str">
        <f t="shared" si="764"/>
        <v/>
      </c>
      <c r="NI124" s="510" t="str">
        <f t="shared" si="646"/>
        <v/>
      </c>
      <c r="NJ124" s="517">
        <f t="shared" si="647"/>
        <v>0</v>
      </c>
      <c r="NK124" s="510" t="str">
        <f t="shared" si="765"/>
        <v/>
      </c>
      <c r="NL124" s="522" t="str">
        <f t="shared" si="766"/>
        <v/>
      </c>
      <c r="NM124" s="510" t="str">
        <f t="shared" si="648"/>
        <v/>
      </c>
      <c r="NN124" s="517">
        <f t="shared" si="649"/>
        <v>0</v>
      </c>
      <c r="NO124" s="510" t="str">
        <f t="shared" si="767"/>
        <v/>
      </c>
      <c r="NP124" s="522" t="str">
        <f t="shared" si="768"/>
        <v/>
      </c>
      <c r="NQ124" s="510" t="str">
        <f t="shared" si="650"/>
        <v/>
      </c>
      <c r="NR124" s="517">
        <f t="shared" si="651"/>
        <v>0</v>
      </c>
      <c r="NS124" s="510" t="str">
        <f t="shared" si="769"/>
        <v/>
      </c>
      <c r="NT124" s="522" t="str">
        <f t="shared" si="770"/>
        <v/>
      </c>
      <c r="NU124" s="510" t="str">
        <f t="shared" si="652"/>
        <v/>
      </c>
      <c r="NV124" s="517">
        <f t="shared" si="653"/>
        <v>0</v>
      </c>
      <c r="NW124" s="510" t="str">
        <f t="shared" si="771"/>
        <v/>
      </c>
      <c r="NX124" s="522" t="str">
        <f t="shared" si="772"/>
        <v/>
      </c>
      <c r="NY124" s="510" t="str">
        <f t="shared" si="654"/>
        <v/>
      </c>
      <c r="NZ124" s="517">
        <f t="shared" si="655"/>
        <v>0</v>
      </c>
      <c r="OA124" s="510" t="str">
        <f t="shared" si="773"/>
        <v/>
      </c>
      <c r="OB124" s="522" t="str">
        <f t="shared" si="774"/>
        <v/>
      </c>
      <c r="OC124" s="510" t="str">
        <f t="shared" si="656"/>
        <v/>
      </c>
      <c r="OD124" s="517">
        <f t="shared" si="657"/>
        <v>0</v>
      </c>
      <c r="OE124" s="510" t="str">
        <f t="shared" si="775"/>
        <v/>
      </c>
      <c r="OF124" s="522" t="str">
        <f t="shared" si="776"/>
        <v/>
      </c>
      <c r="OG124" s="510" t="str">
        <f t="shared" si="658"/>
        <v/>
      </c>
      <c r="OH124" s="517">
        <f t="shared" si="659"/>
        <v>0</v>
      </c>
      <c r="OI124" s="510" t="str">
        <f t="shared" si="777"/>
        <v/>
      </c>
      <c r="OJ124" s="522" t="str">
        <f t="shared" si="778"/>
        <v/>
      </c>
      <c r="OK124" s="510" t="str">
        <f t="shared" si="660"/>
        <v/>
      </c>
      <c r="OL124" s="517">
        <f t="shared" si="661"/>
        <v>0</v>
      </c>
      <c r="OM124" s="510" t="str">
        <f t="shared" si="779"/>
        <v/>
      </c>
      <c r="ON124" s="522" t="str">
        <f t="shared" si="780"/>
        <v/>
      </c>
      <c r="OO124" s="510" t="str">
        <f t="shared" si="662"/>
        <v/>
      </c>
      <c r="OP124" s="517">
        <f t="shared" si="663"/>
        <v>0</v>
      </c>
      <c r="OQ124" s="510" t="str">
        <f t="shared" si="781"/>
        <v/>
      </c>
      <c r="OR124" s="522" t="str">
        <f t="shared" si="782"/>
        <v/>
      </c>
      <c r="OS124" s="510" t="str">
        <f t="shared" si="664"/>
        <v/>
      </c>
      <c r="OT124" s="517">
        <f t="shared" si="665"/>
        <v>0</v>
      </c>
      <c r="OU124" s="510" t="str">
        <f t="shared" si="783"/>
        <v/>
      </c>
      <c r="OV124" s="522" t="str">
        <f t="shared" si="784"/>
        <v/>
      </c>
      <c r="OW124" s="510" t="str">
        <f t="shared" si="666"/>
        <v/>
      </c>
      <c r="OX124" s="517">
        <f t="shared" si="667"/>
        <v>0</v>
      </c>
      <c r="OY124" s="510" t="str">
        <f t="shared" si="785"/>
        <v/>
      </c>
      <c r="OZ124" s="522" t="str">
        <f t="shared" si="786"/>
        <v/>
      </c>
      <c r="PA124" s="510" t="str">
        <f t="shared" si="668"/>
        <v/>
      </c>
      <c r="PB124" s="517">
        <f t="shared" si="669"/>
        <v>0</v>
      </c>
      <c r="PC124" s="510" t="str">
        <f t="shared" si="787"/>
        <v/>
      </c>
      <c r="PD124" s="522" t="str">
        <f t="shared" si="788"/>
        <v/>
      </c>
      <c r="PE124" s="510" t="str">
        <f t="shared" si="670"/>
        <v/>
      </c>
      <c r="PF124" s="517">
        <f t="shared" si="671"/>
        <v>0</v>
      </c>
      <c r="PG124" s="510" t="str">
        <f t="shared" si="789"/>
        <v/>
      </c>
      <c r="PH124" s="522" t="str">
        <f t="shared" si="790"/>
        <v/>
      </c>
      <c r="PI124" s="510" t="str">
        <f t="shared" si="672"/>
        <v/>
      </c>
      <c r="PJ124" s="517">
        <f t="shared" si="673"/>
        <v>0</v>
      </c>
      <c r="PK124" s="510" t="str">
        <f t="shared" si="791"/>
        <v/>
      </c>
      <c r="PL124" s="522" t="str">
        <f t="shared" si="792"/>
        <v/>
      </c>
      <c r="PM124" s="510" t="str">
        <f t="shared" si="674"/>
        <v/>
      </c>
      <c r="PN124" s="517">
        <f t="shared" si="675"/>
        <v>0</v>
      </c>
      <c r="PO124" s="510" t="str">
        <f t="shared" si="793"/>
        <v/>
      </c>
      <c r="PP124" s="522" t="str">
        <f t="shared" si="794"/>
        <v/>
      </c>
      <c r="PQ124" s="510" t="str">
        <f t="shared" si="676"/>
        <v/>
      </c>
      <c r="PR124" s="517">
        <f t="shared" si="677"/>
        <v>0</v>
      </c>
      <c r="PS124" s="510" t="str">
        <f t="shared" si="795"/>
        <v/>
      </c>
      <c r="PT124" s="522" t="str">
        <f t="shared" si="796"/>
        <v/>
      </c>
      <c r="PU124" s="510" t="str">
        <f t="shared" si="678"/>
        <v/>
      </c>
      <c r="PV124" s="517">
        <f t="shared" si="679"/>
        <v>0</v>
      </c>
      <c r="PW124" s="510" t="str">
        <f t="shared" si="797"/>
        <v/>
      </c>
      <c r="PX124" s="522" t="str">
        <f t="shared" si="798"/>
        <v/>
      </c>
      <c r="PY124" s="510" t="str">
        <f t="shared" si="680"/>
        <v/>
      </c>
      <c r="PZ124" s="517">
        <f t="shared" si="681"/>
        <v>0</v>
      </c>
      <c r="QA124" s="510" t="str">
        <f t="shared" si="799"/>
        <v/>
      </c>
      <c r="QB124" s="522" t="str">
        <f t="shared" si="800"/>
        <v/>
      </c>
      <c r="QC124" s="510" t="str">
        <f t="shared" si="682"/>
        <v/>
      </c>
      <c r="QD124" s="517">
        <f t="shared" si="683"/>
        <v>0</v>
      </c>
      <c r="QE124" s="510" t="str">
        <f t="shared" si="801"/>
        <v/>
      </c>
      <c r="QF124" s="522" t="str">
        <f t="shared" si="802"/>
        <v/>
      </c>
      <c r="QG124" s="510" t="str">
        <f t="shared" si="684"/>
        <v/>
      </c>
      <c r="QH124" s="517">
        <f t="shared" si="685"/>
        <v>0</v>
      </c>
    </row>
    <row r="125" spans="11:450" ht="13.3" thickTop="1" thickBot="1" x14ac:dyDescent="0.35">
      <c r="BT125" s="287" t="str">
        <f t="shared" si="804"/>
        <v/>
      </c>
      <c r="BU125" s="14" t="str">
        <f t="shared" si="805"/>
        <v/>
      </c>
      <c r="BV125" s="495">
        <f t="shared" si="559"/>
        <v>0</v>
      </c>
      <c r="BW125" s="495">
        <f t="shared" si="806"/>
        <v>0</v>
      </c>
      <c r="BX125" s="905">
        <f t="shared" si="808"/>
        <v>1</v>
      </c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GN125" s="137">
        <f t="shared" si="567"/>
        <v>0</v>
      </c>
      <c r="GU125" s="594">
        <v>35</v>
      </c>
      <c r="HA125" s="81" t="str">
        <f t="shared" si="562"/>
        <v/>
      </c>
      <c r="HB125" s="569" t="str">
        <f t="shared" si="563"/>
        <v/>
      </c>
      <c r="HC125" s="15">
        <f t="shared" si="568"/>
        <v>0</v>
      </c>
      <c r="HD125" s="582">
        <f t="shared" si="809"/>
        <v>0</v>
      </c>
      <c r="HE125" s="576">
        <f t="shared" si="807"/>
        <v>0</v>
      </c>
      <c r="HF125" s="566">
        <f t="shared" si="807"/>
        <v>0</v>
      </c>
      <c r="HG125" s="16">
        <f t="shared" si="810"/>
        <v>0</v>
      </c>
      <c r="HH125" s="17" t="str">
        <f t="shared" si="566"/>
        <v/>
      </c>
      <c r="HI125" s="510" t="str">
        <f t="shared" si="686"/>
        <v/>
      </c>
      <c r="HJ125" s="517">
        <f t="shared" si="803"/>
        <v>0</v>
      </c>
      <c r="HK125" s="510" t="str">
        <f t="shared" si="687"/>
        <v/>
      </c>
      <c r="HL125" s="522" t="str">
        <f t="shared" si="688"/>
        <v/>
      </c>
      <c r="HM125" s="510" t="str">
        <f t="shared" si="570"/>
        <v/>
      </c>
      <c r="HN125" s="517">
        <f t="shared" si="571"/>
        <v>0</v>
      </c>
      <c r="HO125" s="510" t="str">
        <f t="shared" si="689"/>
        <v/>
      </c>
      <c r="HP125" s="522" t="str">
        <f t="shared" si="690"/>
        <v/>
      </c>
      <c r="HQ125" s="510" t="str">
        <f t="shared" si="572"/>
        <v/>
      </c>
      <c r="HR125" s="517">
        <f t="shared" si="573"/>
        <v>0</v>
      </c>
      <c r="HS125" s="510" t="str">
        <f t="shared" si="691"/>
        <v/>
      </c>
      <c r="HT125" s="522" t="str">
        <f t="shared" si="692"/>
        <v/>
      </c>
      <c r="HU125" s="510" t="str">
        <f t="shared" si="574"/>
        <v/>
      </c>
      <c r="HV125" s="517">
        <f t="shared" si="575"/>
        <v>0</v>
      </c>
      <c r="HW125" s="510" t="str">
        <f t="shared" si="693"/>
        <v/>
      </c>
      <c r="HX125" s="522" t="str">
        <f t="shared" si="694"/>
        <v/>
      </c>
      <c r="HY125" s="510" t="str">
        <f t="shared" si="576"/>
        <v/>
      </c>
      <c r="HZ125" s="517">
        <f t="shared" si="577"/>
        <v>0</v>
      </c>
      <c r="IA125" s="510" t="str">
        <f t="shared" si="695"/>
        <v/>
      </c>
      <c r="IB125" s="522" t="str">
        <f t="shared" si="696"/>
        <v/>
      </c>
      <c r="IC125" s="510" t="str">
        <f t="shared" si="578"/>
        <v/>
      </c>
      <c r="ID125" s="517">
        <f t="shared" si="579"/>
        <v>0</v>
      </c>
      <c r="IE125" s="510" t="str">
        <f t="shared" si="697"/>
        <v/>
      </c>
      <c r="IF125" s="522" t="str">
        <f t="shared" si="698"/>
        <v/>
      </c>
      <c r="IG125" s="510" t="str">
        <f t="shared" si="580"/>
        <v/>
      </c>
      <c r="IH125" s="517">
        <f t="shared" si="581"/>
        <v>0</v>
      </c>
      <c r="II125" s="510" t="str">
        <f t="shared" si="699"/>
        <v/>
      </c>
      <c r="IJ125" s="522" t="str">
        <f t="shared" si="700"/>
        <v/>
      </c>
      <c r="IK125" s="510" t="str">
        <f t="shared" si="582"/>
        <v/>
      </c>
      <c r="IL125" s="517">
        <f t="shared" si="583"/>
        <v>0</v>
      </c>
      <c r="IM125" s="510" t="str">
        <f t="shared" si="701"/>
        <v/>
      </c>
      <c r="IN125" s="522" t="str">
        <f t="shared" si="702"/>
        <v/>
      </c>
      <c r="IO125" s="510" t="str">
        <f t="shared" si="584"/>
        <v/>
      </c>
      <c r="IP125" s="517">
        <f t="shared" si="585"/>
        <v>0</v>
      </c>
      <c r="IQ125" s="510" t="str">
        <f t="shared" si="703"/>
        <v/>
      </c>
      <c r="IR125" s="522" t="str">
        <f t="shared" si="704"/>
        <v/>
      </c>
      <c r="IS125" s="510" t="str">
        <f t="shared" si="586"/>
        <v/>
      </c>
      <c r="IT125" s="517">
        <f t="shared" si="587"/>
        <v>0</v>
      </c>
      <c r="IU125" s="510" t="str">
        <f t="shared" si="705"/>
        <v/>
      </c>
      <c r="IV125" s="522" t="str">
        <f t="shared" si="706"/>
        <v/>
      </c>
      <c r="IW125" s="510" t="str">
        <f t="shared" si="588"/>
        <v/>
      </c>
      <c r="IX125" s="517">
        <f t="shared" si="589"/>
        <v>0</v>
      </c>
      <c r="IY125" s="510" t="str">
        <f t="shared" si="707"/>
        <v/>
      </c>
      <c r="IZ125" s="522" t="str">
        <f t="shared" si="708"/>
        <v/>
      </c>
      <c r="JA125" s="510" t="str">
        <f t="shared" si="590"/>
        <v/>
      </c>
      <c r="JB125" s="517">
        <f t="shared" si="591"/>
        <v>0</v>
      </c>
      <c r="JC125" s="510" t="str">
        <f t="shared" si="709"/>
        <v/>
      </c>
      <c r="JD125" s="522" t="str">
        <f t="shared" si="710"/>
        <v/>
      </c>
      <c r="JE125" s="510" t="str">
        <f t="shared" si="592"/>
        <v/>
      </c>
      <c r="JF125" s="517">
        <f t="shared" si="593"/>
        <v>0</v>
      </c>
      <c r="JG125" s="510" t="str">
        <f t="shared" si="711"/>
        <v/>
      </c>
      <c r="JH125" s="522" t="str">
        <f t="shared" si="712"/>
        <v/>
      </c>
      <c r="JI125" s="510" t="str">
        <f t="shared" si="594"/>
        <v/>
      </c>
      <c r="JJ125" s="517">
        <f t="shared" si="595"/>
        <v>0</v>
      </c>
      <c r="JK125" s="510" t="str">
        <f t="shared" si="713"/>
        <v/>
      </c>
      <c r="JL125" s="522" t="str">
        <f t="shared" si="714"/>
        <v/>
      </c>
      <c r="JM125" s="510" t="str">
        <f t="shared" si="596"/>
        <v/>
      </c>
      <c r="JN125" s="517">
        <f t="shared" si="597"/>
        <v>0</v>
      </c>
      <c r="JO125" s="510" t="str">
        <f t="shared" si="715"/>
        <v/>
      </c>
      <c r="JP125" s="522" t="str">
        <f t="shared" si="716"/>
        <v/>
      </c>
      <c r="JQ125" s="510" t="str">
        <f t="shared" si="598"/>
        <v/>
      </c>
      <c r="JR125" s="517">
        <f t="shared" si="599"/>
        <v>0</v>
      </c>
      <c r="JS125" s="510" t="str">
        <f t="shared" si="717"/>
        <v/>
      </c>
      <c r="JT125" s="522" t="str">
        <f t="shared" si="718"/>
        <v/>
      </c>
      <c r="JU125" s="510" t="str">
        <f t="shared" si="600"/>
        <v/>
      </c>
      <c r="JV125" s="517">
        <f t="shared" si="601"/>
        <v>0</v>
      </c>
      <c r="JW125" s="510" t="str">
        <f t="shared" si="719"/>
        <v/>
      </c>
      <c r="JX125" s="522" t="str">
        <f t="shared" si="720"/>
        <v/>
      </c>
      <c r="JY125" s="510" t="str">
        <f t="shared" si="602"/>
        <v/>
      </c>
      <c r="JZ125" s="517">
        <f t="shared" si="603"/>
        <v>0</v>
      </c>
      <c r="KA125" s="510" t="str">
        <f t="shared" si="721"/>
        <v/>
      </c>
      <c r="KB125" s="522" t="str">
        <f t="shared" si="722"/>
        <v/>
      </c>
      <c r="KC125" s="510" t="str">
        <f t="shared" si="604"/>
        <v/>
      </c>
      <c r="KD125" s="517">
        <f t="shared" si="605"/>
        <v>0</v>
      </c>
      <c r="KE125" s="510" t="str">
        <f t="shared" si="723"/>
        <v/>
      </c>
      <c r="KF125" s="522" t="str">
        <f t="shared" si="724"/>
        <v/>
      </c>
      <c r="KG125" s="510" t="str">
        <f t="shared" si="606"/>
        <v/>
      </c>
      <c r="KH125" s="517">
        <f t="shared" si="607"/>
        <v>0</v>
      </c>
      <c r="KI125" s="510" t="str">
        <f t="shared" si="725"/>
        <v/>
      </c>
      <c r="KJ125" s="522" t="str">
        <f t="shared" si="726"/>
        <v/>
      </c>
      <c r="KK125" s="510" t="str">
        <f t="shared" si="608"/>
        <v/>
      </c>
      <c r="KL125" s="517">
        <f t="shared" si="609"/>
        <v>0</v>
      </c>
      <c r="KM125" s="510" t="str">
        <f t="shared" si="727"/>
        <v/>
      </c>
      <c r="KN125" s="522" t="str">
        <f t="shared" si="728"/>
        <v/>
      </c>
      <c r="KO125" s="510" t="str">
        <f t="shared" si="610"/>
        <v/>
      </c>
      <c r="KP125" s="517">
        <f t="shared" si="611"/>
        <v>0</v>
      </c>
      <c r="KQ125" s="510" t="str">
        <f t="shared" si="729"/>
        <v/>
      </c>
      <c r="KR125" s="522" t="str">
        <f t="shared" si="730"/>
        <v/>
      </c>
      <c r="KS125" s="510" t="str">
        <f t="shared" si="612"/>
        <v/>
      </c>
      <c r="KT125" s="517">
        <f t="shared" si="613"/>
        <v>0</v>
      </c>
      <c r="KU125" s="510" t="str">
        <f t="shared" si="731"/>
        <v/>
      </c>
      <c r="KV125" s="522" t="str">
        <f t="shared" si="732"/>
        <v/>
      </c>
      <c r="KW125" s="510" t="str">
        <f t="shared" si="614"/>
        <v/>
      </c>
      <c r="KX125" s="517">
        <f t="shared" si="615"/>
        <v>0</v>
      </c>
      <c r="KY125" s="510" t="str">
        <f t="shared" si="733"/>
        <v/>
      </c>
      <c r="KZ125" s="522" t="str">
        <f t="shared" si="734"/>
        <v/>
      </c>
      <c r="LA125" s="510" t="str">
        <f t="shared" si="616"/>
        <v/>
      </c>
      <c r="LB125" s="517">
        <f t="shared" si="617"/>
        <v>0</v>
      </c>
      <c r="LC125" s="510" t="str">
        <f t="shared" si="735"/>
        <v/>
      </c>
      <c r="LD125" s="522" t="str">
        <f t="shared" si="736"/>
        <v/>
      </c>
      <c r="LE125" s="510" t="str">
        <f t="shared" si="618"/>
        <v/>
      </c>
      <c r="LF125" s="517">
        <f t="shared" si="619"/>
        <v>0</v>
      </c>
      <c r="LG125" s="510" t="str">
        <f t="shared" si="737"/>
        <v/>
      </c>
      <c r="LH125" s="522" t="str">
        <f t="shared" si="738"/>
        <v/>
      </c>
      <c r="LI125" s="510" t="str">
        <f t="shared" si="620"/>
        <v/>
      </c>
      <c r="LJ125" s="517">
        <f t="shared" si="621"/>
        <v>0</v>
      </c>
      <c r="LK125" s="510" t="str">
        <f t="shared" si="739"/>
        <v/>
      </c>
      <c r="LL125" s="522" t="str">
        <f t="shared" si="740"/>
        <v/>
      </c>
      <c r="LM125" s="510" t="str">
        <f t="shared" si="622"/>
        <v/>
      </c>
      <c r="LN125" s="517">
        <f t="shared" si="623"/>
        <v>0</v>
      </c>
      <c r="LO125" s="510" t="str">
        <f t="shared" si="741"/>
        <v/>
      </c>
      <c r="LP125" s="522" t="str">
        <f t="shared" si="742"/>
        <v/>
      </c>
      <c r="LQ125" s="510" t="str">
        <f t="shared" si="624"/>
        <v/>
      </c>
      <c r="LR125" s="517">
        <f t="shared" si="625"/>
        <v>0</v>
      </c>
      <c r="LS125" s="510" t="str">
        <f t="shared" si="743"/>
        <v/>
      </c>
      <c r="LT125" s="522" t="str">
        <f t="shared" si="744"/>
        <v/>
      </c>
      <c r="LU125" s="510" t="str">
        <f t="shared" si="626"/>
        <v/>
      </c>
      <c r="LV125" s="517">
        <f t="shared" si="627"/>
        <v>0</v>
      </c>
      <c r="LW125" s="510" t="str">
        <f t="shared" si="745"/>
        <v/>
      </c>
      <c r="LX125" s="522" t="str">
        <f t="shared" si="746"/>
        <v/>
      </c>
      <c r="LY125" s="510" t="str">
        <f t="shared" si="628"/>
        <v/>
      </c>
      <c r="LZ125" s="517">
        <f t="shared" si="629"/>
        <v>0</v>
      </c>
      <c r="MA125" s="510" t="str">
        <f t="shared" si="747"/>
        <v/>
      </c>
      <c r="MB125" s="522" t="str">
        <f t="shared" si="748"/>
        <v/>
      </c>
      <c r="MC125" s="510" t="str">
        <f t="shared" si="630"/>
        <v/>
      </c>
      <c r="MD125" s="517">
        <f t="shared" si="631"/>
        <v>0</v>
      </c>
      <c r="ME125" s="510" t="str">
        <f t="shared" si="749"/>
        <v/>
      </c>
      <c r="MF125" s="522" t="str">
        <f t="shared" si="750"/>
        <v/>
      </c>
      <c r="MG125" s="510" t="str">
        <f t="shared" si="632"/>
        <v/>
      </c>
      <c r="MH125" s="517">
        <f t="shared" si="633"/>
        <v>0</v>
      </c>
      <c r="MI125" s="510" t="str">
        <f t="shared" si="751"/>
        <v/>
      </c>
      <c r="MJ125" s="522" t="str">
        <f t="shared" si="752"/>
        <v/>
      </c>
      <c r="MK125" s="510" t="str">
        <f t="shared" si="634"/>
        <v/>
      </c>
      <c r="ML125" s="517">
        <f t="shared" si="635"/>
        <v>0</v>
      </c>
      <c r="MM125" s="510" t="str">
        <f t="shared" si="753"/>
        <v/>
      </c>
      <c r="MN125" s="522" t="str">
        <f t="shared" si="754"/>
        <v/>
      </c>
      <c r="MO125" s="510" t="str">
        <f t="shared" si="636"/>
        <v/>
      </c>
      <c r="MP125" s="517">
        <f t="shared" si="637"/>
        <v>0</v>
      </c>
      <c r="MQ125" s="510" t="str">
        <f t="shared" si="755"/>
        <v/>
      </c>
      <c r="MR125" s="522" t="str">
        <f t="shared" si="756"/>
        <v/>
      </c>
      <c r="MS125" s="510" t="str">
        <f t="shared" si="638"/>
        <v/>
      </c>
      <c r="MT125" s="517">
        <f t="shared" si="639"/>
        <v>0</v>
      </c>
      <c r="MU125" s="510" t="str">
        <f t="shared" si="757"/>
        <v/>
      </c>
      <c r="MV125" s="522" t="str">
        <f t="shared" si="758"/>
        <v/>
      </c>
      <c r="MW125" s="510" t="str">
        <f t="shared" si="640"/>
        <v/>
      </c>
      <c r="MX125" s="517">
        <f t="shared" si="641"/>
        <v>0</v>
      </c>
      <c r="MY125" s="510" t="str">
        <f t="shared" si="759"/>
        <v/>
      </c>
      <c r="MZ125" s="522" t="str">
        <f t="shared" si="760"/>
        <v/>
      </c>
      <c r="NA125" s="510" t="str">
        <f t="shared" si="642"/>
        <v/>
      </c>
      <c r="NB125" s="517">
        <f t="shared" si="643"/>
        <v>0</v>
      </c>
      <c r="NC125" s="510" t="str">
        <f t="shared" si="761"/>
        <v/>
      </c>
      <c r="ND125" s="522" t="str">
        <f t="shared" si="762"/>
        <v/>
      </c>
      <c r="NE125" s="510" t="str">
        <f t="shared" si="644"/>
        <v/>
      </c>
      <c r="NF125" s="517">
        <f t="shared" si="645"/>
        <v>0</v>
      </c>
      <c r="NG125" s="510" t="str">
        <f t="shared" si="763"/>
        <v/>
      </c>
      <c r="NH125" s="522" t="str">
        <f t="shared" si="764"/>
        <v/>
      </c>
      <c r="NI125" s="510" t="str">
        <f t="shared" si="646"/>
        <v/>
      </c>
      <c r="NJ125" s="517">
        <f t="shared" si="647"/>
        <v>0</v>
      </c>
      <c r="NK125" s="510" t="str">
        <f t="shared" si="765"/>
        <v/>
      </c>
      <c r="NL125" s="522" t="str">
        <f t="shared" si="766"/>
        <v/>
      </c>
      <c r="NM125" s="510" t="str">
        <f t="shared" si="648"/>
        <v/>
      </c>
      <c r="NN125" s="517">
        <f t="shared" si="649"/>
        <v>0</v>
      </c>
      <c r="NO125" s="510" t="str">
        <f t="shared" si="767"/>
        <v/>
      </c>
      <c r="NP125" s="522" t="str">
        <f t="shared" si="768"/>
        <v/>
      </c>
      <c r="NQ125" s="510" t="str">
        <f t="shared" si="650"/>
        <v/>
      </c>
      <c r="NR125" s="517">
        <f t="shared" si="651"/>
        <v>0</v>
      </c>
      <c r="NS125" s="510" t="str">
        <f t="shared" si="769"/>
        <v/>
      </c>
      <c r="NT125" s="522" t="str">
        <f t="shared" si="770"/>
        <v/>
      </c>
      <c r="NU125" s="510" t="str">
        <f t="shared" si="652"/>
        <v/>
      </c>
      <c r="NV125" s="517">
        <f t="shared" si="653"/>
        <v>0</v>
      </c>
      <c r="NW125" s="510" t="str">
        <f t="shared" si="771"/>
        <v/>
      </c>
      <c r="NX125" s="522" t="str">
        <f t="shared" si="772"/>
        <v/>
      </c>
      <c r="NY125" s="510" t="str">
        <f t="shared" si="654"/>
        <v/>
      </c>
      <c r="NZ125" s="517">
        <f t="shared" si="655"/>
        <v>0</v>
      </c>
      <c r="OA125" s="510" t="str">
        <f t="shared" si="773"/>
        <v/>
      </c>
      <c r="OB125" s="522" t="str">
        <f t="shared" si="774"/>
        <v/>
      </c>
      <c r="OC125" s="510" t="str">
        <f t="shared" si="656"/>
        <v/>
      </c>
      <c r="OD125" s="517">
        <f t="shared" si="657"/>
        <v>0</v>
      </c>
      <c r="OE125" s="510" t="str">
        <f t="shared" si="775"/>
        <v/>
      </c>
      <c r="OF125" s="522" t="str">
        <f t="shared" si="776"/>
        <v/>
      </c>
      <c r="OG125" s="510" t="str">
        <f t="shared" si="658"/>
        <v/>
      </c>
      <c r="OH125" s="517">
        <f t="shared" si="659"/>
        <v>0</v>
      </c>
      <c r="OI125" s="510" t="str">
        <f t="shared" si="777"/>
        <v/>
      </c>
      <c r="OJ125" s="522" t="str">
        <f t="shared" si="778"/>
        <v/>
      </c>
      <c r="OK125" s="510" t="str">
        <f t="shared" si="660"/>
        <v/>
      </c>
      <c r="OL125" s="517">
        <f t="shared" si="661"/>
        <v>0</v>
      </c>
      <c r="OM125" s="510" t="str">
        <f t="shared" si="779"/>
        <v/>
      </c>
      <c r="ON125" s="522" t="str">
        <f t="shared" si="780"/>
        <v/>
      </c>
      <c r="OO125" s="510" t="str">
        <f t="shared" si="662"/>
        <v/>
      </c>
      <c r="OP125" s="517">
        <f t="shared" si="663"/>
        <v>0</v>
      </c>
      <c r="OQ125" s="510" t="str">
        <f t="shared" si="781"/>
        <v/>
      </c>
      <c r="OR125" s="522" t="str">
        <f t="shared" si="782"/>
        <v/>
      </c>
      <c r="OS125" s="510" t="str">
        <f t="shared" si="664"/>
        <v/>
      </c>
      <c r="OT125" s="517">
        <f t="shared" si="665"/>
        <v>0</v>
      </c>
      <c r="OU125" s="510" t="str">
        <f t="shared" si="783"/>
        <v/>
      </c>
      <c r="OV125" s="522" t="str">
        <f t="shared" si="784"/>
        <v/>
      </c>
      <c r="OW125" s="510" t="str">
        <f t="shared" si="666"/>
        <v/>
      </c>
      <c r="OX125" s="517">
        <f t="shared" si="667"/>
        <v>0</v>
      </c>
      <c r="OY125" s="510" t="str">
        <f t="shared" si="785"/>
        <v/>
      </c>
      <c r="OZ125" s="522" t="str">
        <f t="shared" si="786"/>
        <v/>
      </c>
      <c r="PA125" s="510" t="str">
        <f t="shared" si="668"/>
        <v/>
      </c>
      <c r="PB125" s="517">
        <f t="shared" si="669"/>
        <v>0</v>
      </c>
      <c r="PC125" s="510" t="str">
        <f t="shared" si="787"/>
        <v/>
      </c>
      <c r="PD125" s="522" t="str">
        <f t="shared" si="788"/>
        <v/>
      </c>
      <c r="PE125" s="510" t="str">
        <f t="shared" si="670"/>
        <v/>
      </c>
      <c r="PF125" s="517">
        <f t="shared" si="671"/>
        <v>0</v>
      </c>
      <c r="PG125" s="510" t="str">
        <f t="shared" si="789"/>
        <v/>
      </c>
      <c r="PH125" s="522" t="str">
        <f t="shared" si="790"/>
        <v/>
      </c>
      <c r="PI125" s="510" t="str">
        <f t="shared" si="672"/>
        <v/>
      </c>
      <c r="PJ125" s="517">
        <f t="shared" si="673"/>
        <v>0</v>
      </c>
      <c r="PK125" s="510" t="str">
        <f t="shared" si="791"/>
        <v/>
      </c>
      <c r="PL125" s="522" t="str">
        <f t="shared" si="792"/>
        <v/>
      </c>
      <c r="PM125" s="510" t="str">
        <f t="shared" si="674"/>
        <v/>
      </c>
      <c r="PN125" s="517">
        <f t="shared" si="675"/>
        <v>0</v>
      </c>
      <c r="PO125" s="510" t="str">
        <f t="shared" si="793"/>
        <v/>
      </c>
      <c r="PP125" s="522" t="str">
        <f t="shared" si="794"/>
        <v/>
      </c>
      <c r="PQ125" s="510" t="str">
        <f t="shared" si="676"/>
        <v/>
      </c>
      <c r="PR125" s="517">
        <f t="shared" si="677"/>
        <v>0</v>
      </c>
      <c r="PS125" s="510" t="str">
        <f t="shared" si="795"/>
        <v/>
      </c>
      <c r="PT125" s="522" t="str">
        <f t="shared" si="796"/>
        <v/>
      </c>
      <c r="PU125" s="510" t="str">
        <f t="shared" si="678"/>
        <v/>
      </c>
      <c r="PV125" s="517">
        <f t="shared" si="679"/>
        <v>0</v>
      </c>
      <c r="PW125" s="510" t="str">
        <f t="shared" si="797"/>
        <v/>
      </c>
      <c r="PX125" s="522" t="str">
        <f t="shared" si="798"/>
        <v/>
      </c>
      <c r="PY125" s="510" t="str">
        <f t="shared" si="680"/>
        <v/>
      </c>
      <c r="PZ125" s="517">
        <f t="shared" si="681"/>
        <v>0</v>
      </c>
      <c r="QA125" s="510" t="str">
        <f t="shared" si="799"/>
        <v/>
      </c>
      <c r="QB125" s="522" t="str">
        <f t="shared" si="800"/>
        <v/>
      </c>
      <c r="QC125" s="510" t="str">
        <f t="shared" si="682"/>
        <v/>
      </c>
      <c r="QD125" s="517">
        <f t="shared" si="683"/>
        <v>0</v>
      </c>
      <c r="QE125" s="510" t="str">
        <f t="shared" si="801"/>
        <v/>
      </c>
      <c r="QF125" s="522" t="str">
        <f t="shared" si="802"/>
        <v/>
      </c>
      <c r="QG125" s="510" t="str">
        <f t="shared" si="684"/>
        <v/>
      </c>
      <c r="QH125" s="517">
        <f t="shared" si="685"/>
        <v>0</v>
      </c>
    </row>
    <row r="126" spans="11:450" ht="13.3" thickTop="1" thickBot="1" x14ac:dyDescent="0.35">
      <c r="BT126" s="287" t="str">
        <f t="shared" si="804"/>
        <v/>
      </c>
      <c r="BU126" s="14" t="str">
        <f t="shared" si="805"/>
        <v/>
      </c>
      <c r="BV126" s="495">
        <f t="shared" si="559"/>
        <v>0</v>
      </c>
      <c r="BW126" s="495">
        <f t="shared" si="806"/>
        <v>0</v>
      </c>
      <c r="BX126" s="905">
        <f t="shared" si="808"/>
        <v>1</v>
      </c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GN126" s="137">
        <f t="shared" si="567"/>
        <v>0</v>
      </c>
      <c r="GU126" s="594">
        <v>36</v>
      </c>
      <c r="HA126" s="81" t="str">
        <f t="shared" si="562"/>
        <v/>
      </c>
      <c r="HB126" s="569" t="str">
        <f t="shared" si="563"/>
        <v/>
      </c>
      <c r="HC126" s="15">
        <f t="shared" si="568"/>
        <v>0</v>
      </c>
      <c r="HD126" s="582">
        <f t="shared" si="809"/>
        <v>0</v>
      </c>
      <c r="HE126" s="576">
        <f t="shared" si="807"/>
        <v>0</v>
      </c>
      <c r="HF126" s="566">
        <f t="shared" si="807"/>
        <v>0</v>
      </c>
      <c r="HG126" s="16">
        <f t="shared" si="810"/>
        <v>0</v>
      </c>
      <c r="HH126" s="17" t="str">
        <f t="shared" si="566"/>
        <v/>
      </c>
      <c r="HI126" s="510" t="str">
        <f t="shared" si="686"/>
        <v/>
      </c>
      <c r="HJ126" s="517">
        <f t="shared" si="803"/>
        <v>0</v>
      </c>
      <c r="HK126" s="510" t="str">
        <f t="shared" si="687"/>
        <v/>
      </c>
      <c r="HL126" s="522" t="str">
        <f t="shared" si="688"/>
        <v/>
      </c>
      <c r="HM126" s="510" t="str">
        <f t="shared" si="570"/>
        <v/>
      </c>
      <c r="HN126" s="517">
        <f t="shared" si="571"/>
        <v>0</v>
      </c>
      <c r="HO126" s="510" t="str">
        <f t="shared" si="689"/>
        <v/>
      </c>
      <c r="HP126" s="522" t="str">
        <f t="shared" si="690"/>
        <v/>
      </c>
      <c r="HQ126" s="510" t="str">
        <f t="shared" si="572"/>
        <v/>
      </c>
      <c r="HR126" s="517">
        <f t="shared" si="573"/>
        <v>0</v>
      </c>
      <c r="HS126" s="510" t="str">
        <f t="shared" si="691"/>
        <v/>
      </c>
      <c r="HT126" s="522" t="str">
        <f t="shared" si="692"/>
        <v/>
      </c>
      <c r="HU126" s="510" t="str">
        <f t="shared" si="574"/>
        <v/>
      </c>
      <c r="HV126" s="517">
        <f t="shared" si="575"/>
        <v>0</v>
      </c>
      <c r="HW126" s="510" t="str">
        <f t="shared" si="693"/>
        <v/>
      </c>
      <c r="HX126" s="522" t="str">
        <f t="shared" si="694"/>
        <v/>
      </c>
      <c r="HY126" s="510" t="str">
        <f t="shared" si="576"/>
        <v/>
      </c>
      <c r="HZ126" s="517">
        <f t="shared" si="577"/>
        <v>0</v>
      </c>
      <c r="IA126" s="510" t="str">
        <f t="shared" si="695"/>
        <v/>
      </c>
      <c r="IB126" s="522" t="str">
        <f t="shared" si="696"/>
        <v/>
      </c>
      <c r="IC126" s="510" t="str">
        <f t="shared" si="578"/>
        <v/>
      </c>
      <c r="ID126" s="517">
        <f t="shared" si="579"/>
        <v>0</v>
      </c>
      <c r="IE126" s="510" t="str">
        <f t="shared" si="697"/>
        <v/>
      </c>
      <c r="IF126" s="522" t="str">
        <f t="shared" si="698"/>
        <v/>
      </c>
      <c r="IG126" s="510" t="str">
        <f t="shared" si="580"/>
        <v/>
      </c>
      <c r="IH126" s="517">
        <f t="shared" si="581"/>
        <v>0</v>
      </c>
      <c r="II126" s="510" t="str">
        <f t="shared" si="699"/>
        <v/>
      </c>
      <c r="IJ126" s="522" t="str">
        <f t="shared" si="700"/>
        <v/>
      </c>
      <c r="IK126" s="510" t="str">
        <f t="shared" si="582"/>
        <v/>
      </c>
      <c r="IL126" s="517">
        <f t="shared" si="583"/>
        <v>0</v>
      </c>
      <c r="IM126" s="510" t="str">
        <f t="shared" si="701"/>
        <v/>
      </c>
      <c r="IN126" s="522" t="str">
        <f t="shared" si="702"/>
        <v/>
      </c>
      <c r="IO126" s="510" t="str">
        <f t="shared" si="584"/>
        <v/>
      </c>
      <c r="IP126" s="517">
        <f t="shared" si="585"/>
        <v>0</v>
      </c>
      <c r="IQ126" s="510" t="str">
        <f t="shared" si="703"/>
        <v/>
      </c>
      <c r="IR126" s="522" t="str">
        <f t="shared" si="704"/>
        <v/>
      </c>
      <c r="IS126" s="510" t="str">
        <f t="shared" si="586"/>
        <v/>
      </c>
      <c r="IT126" s="517">
        <f t="shared" si="587"/>
        <v>0</v>
      </c>
      <c r="IU126" s="510" t="str">
        <f t="shared" si="705"/>
        <v/>
      </c>
      <c r="IV126" s="522" t="str">
        <f t="shared" si="706"/>
        <v/>
      </c>
      <c r="IW126" s="510" t="str">
        <f t="shared" si="588"/>
        <v/>
      </c>
      <c r="IX126" s="517">
        <f t="shared" si="589"/>
        <v>0</v>
      </c>
      <c r="IY126" s="510" t="str">
        <f t="shared" si="707"/>
        <v/>
      </c>
      <c r="IZ126" s="522" t="str">
        <f t="shared" si="708"/>
        <v/>
      </c>
      <c r="JA126" s="510" t="str">
        <f t="shared" si="590"/>
        <v/>
      </c>
      <c r="JB126" s="517">
        <f t="shared" si="591"/>
        <v>0</v>
      </c>
      <c r="JC126" s="510" t="str">
        <f t="shared" si="709"/>
        <v/>
      </c>
      <c r="JD126" s="522" t="str">
        <f t="shared" si="710"/>
        <v/>
      </c>
      <c r="JE126" s="510" t="str">
        <f t="shared" si="592"/>
        <v/>
      </c>
      <c r="JF126" s="517">
        <f t="shared" si="593"/>
        <v>0</v>
      </c>
      <c r="JG126" s="510" t="str">
        <f t="shared" si="711"/>
        <v/>
      </c>
      <c r="JH126" s="522" t="str">
        <f t="shared" si="712"/>
        <v/>
      </c>
      <c r="JI126" s="510" t="str">
        <f t="shared" si="594"/>
        <v/>
      </c>
      <c r="JJ126" s="517">
        <f t="shared" si="595"/>
        <v>0</v>
      </c>
      <c r="JK126" s="510" t="str">
        <f t="shared" si="713"/>
        <v/>
      </c>
      <c r="JL126" s="522" t="str">
        <f t="shared" si="714"/>
        <v/>
      </c>
      <c r="JM126" s="510" t="str">
        <f t="shared" si="596"/>
        <v/>
      </c>
      <c r="JN126" s="517">
        <f t="shared" si="597"/>
        <v>0</v>
      </c>
      <c r="JO126" s="510" t="str">
        <f t="shared" si="715"/>
        <v/>
      </c>
      <c r="JP126" s="522" t="str">
        <f t="shared" si="716"/>
        <v/>
      </c>
      <c r="JQ126" s="510" t="str">
        <f t="shared" si="598"/>
        <v/>
      </c>
      <c r="JR126" s="517">
        <f t="shared" si="599"/>
        <v>0</v>
      </c>
      <c r="JS126" s="510" t="str">
        <f t="shared" si="717"/>
        <v/>
      </c>
      <c r="JT126" s="522" t="str">
        <f t="shared" si="718"/>
        <v/>
      </c>
      <c r="JU126" s="510" t="str">
        <f t="shared" si="600"/>
        <v/>
      </c>
      <c r="JV126" s="517">
        <f t="shared" si="601"/>
        <v>0</v>
      </c>
      <c r="JW126" s="510" t="str">
        <f t="shared" si="719"/>
        <v/>
      </c>
      <c r="JX126" s="522" t="str">
        <f t="shared" si="720"/>
        <v/>
      </c>
      <c r="JY126" s="510" t="str">
        <f t="shared" si="602"/>
        <v/>
      </c>
      <c r="JZ126" s="517">
        <f t="shared" si="603"/>
        <v>0</v>
      </c>
      <c r="KA126" s="510" t="str">
        <f t="shared" si="721"/>
        <v/>
      </c>
      <c r="KB126" s="522" t="str">
        <f t="shared" si="722"/>
        <v/>
      </c>
      <c r="KC126" s="510" t="str">
        <f t="shared" si="604"/>
        <v/>
      </c>
      <c r="KD126" s="517">
        <f t="shared" si="605"/>
        <v>0</v>
      </c>
      <c r="KE126" s="510" t="str">
        <f t="shared" si="723"/>
        <v/>
      </c>
      <c r="KF126" s="522" t="str">
        <f t="shared" si="724"/>
        <v/>
      </c>
      <c r="KG126" s="510" t="str">
        <f t="shared" si="606"/>
        <v/>
      </c>
      <c r="KH126" s="517">
        <f t="shared" si="607"/>
        <v>0</v>
      </c>
      <c r="KI126" s="510" t="str">
        <f t="shared" si="725"/>
        <v/>
      </c>
      <c r="KJ126" s="522" t="str">
        <f t="shared" si="726"/>
        <v/>
      </c>
      <c r="KK126" s="510" t="str">
        <f t="shared" si="608"/>
        <v/>
      </c>
      <c r="KL126" s="517">
        <f t="shared" si="609"/>
        <v>0</v>
      </c>
      <c r="KM126" s="510" t="str">
        <f t="shared" si="727"/>
        <v/>
      </c>
      <c r="KN126" s="522" t="str">
        <f t="shared" si="728"/>
        <v/>
      </c>
      <c r="KO126" s="510" t="str">
        <f t="shared" si="610"/>
        <v/>
      </c>
      <c r="KP126" s="517">
        <f t="shared" si="611"/>
        <v>0</v>
      </c>
      <c r="KQ126" s="510" t="str">
        <f t="shared" si="729"/>
        <v/>
      </c>
      <c r="KR126" s="522" t="str">
        <f t="shared" si="730"/>
        <v/>
      </c>
      <c r="KS126" s="510" t="str">
        <f t="shared" si="612"/>
        <v/>
      </c>
      <c r="KT126" s="517">
        <f t="shared" si="613"/>
        <v>0</v>
      </c>
      <c r="KU126" s="510" t="str">
        <f t="shared" si="731"/>
        <v/>
      </c>
      <c r="KV126" s="522" t="str">
        <f t="shared" si="732"/>
        <v/>
      </c>
      <c r="KW126" s="510" t="str">
        <f t="shared" si="614"/>
        <v/>
      </c>
      <c r="KX126" s="517">
        <f t="shared" si="615"/>
        <v>0</v>
      </c>
      <c r="KY126" s="510" t="str">
        <f t="shared" si="733"/>
        <v/>
      </c>
      <c r="KZ126" s="522" t="str">
        <f t="shared" si="734"/>
        <v/>
      </c>
      <c r="LA126" s="510" t="str">
        <f t="shared" si="616"/>
        <v/>
      </c>
      <c r="LB126" s="517">
        <f t="shared" si="617"/>
        <v>0</v>
      </c>
      <c r="LC126" s="510" t="str">
        <f t="shared" si="735"/>
        <v/>
      </c>
      <c r="LD126" s="522" t="str">
        <f t="shared" si="736"/>
        <v/>
      </c>
      <c r="LE126" s="510" t="str">
        <f t="shared" si="618"/>
        <v/>
      </c>
      <c r="LF126" s="517">
        <f t="shared" si="619"/>
        <v>0</v>
      </c>
      <c r="LG126" s="510" t="str">
        <f t="shared" si="737"/>
        <v/>
      </c>
      <c r="LH126" s="522" t="str">
        <f t="shared" si="738"/>
        <v/>
      </c>
      <c r="LI126" s="510" t="str">
        <f t="shared" si="620"/>
        <v/>
      </c>
      <c r="LJ126" s="517">
        <f t="shared" si="621"/>
        <v>0</v>
      </c>
      <c r="LK126" s="510" t="str">
        <f t="shared" si="739"/>
        <v/>
      </c>
      <c r="LL126" s="522" t="str">
        <f t="shared" si="740"/>
        <v/>
      </c>
      <c r="LM126" s="510" t="str">
        <f t="shared" si="622"/>
        <v/>
      </c>
      <c r="LN126" s="517">
        <f t="shared" si="623"/>
        <v>0</v>
      </c>
      <c r="LO126" s="510" t="str">
        <f t="shared" si="741"/>
        <v/>
      </c>
      <c r="LP126" s="522" t="str">
        <f t="shared" si="742"/>
        <v/>
      </c>
      <c r="LQ126" s="510" t="str">
        <f t="shared" si="624"/>
        <v/>
      </c>
      <c r="LR126" s="517">
        <f t="shared" si="625"/>
        <v>0</v>
      </c>
      <c r="LS126" s="510" t="str">
        <f t="shared" si="743"/>
        <v/>
      </c>
      <c r="LT126" s="522" t="str">
        <f t="shared" si="744"/>
        <v/>
      </c>
      <c r="LU126" s="510" t="str">
        <f t="shared" si="626"/>
        <v/>
      </c>
      <c r="LV126" s="517">
        <f t="shared" si="627"/>
        <v>0</v>
      </c>
      <c r="LW126" s="510" t="str">
        <f t="shared" si="745"/>
        <v/>
      </c>
      <c r="LX126" s="522" t="str">
        <f t="shared" si="746"/>
        <v/>
      </c>
      <c r="LY126" s="510" t="str">
        <f t="shared" si="628"/>
        <v/>
      </c>
      <c r="LZ126" s="517">
        <f t="shared" si="629"/>
        <v>0</v>
      </c>
      <c r="MA126" s="510" t="str">
        <f t="shared" si="747"/>
        <v/>
      </c>
      <c r="MB126" s="522" t="str">
        <f t="shared" si="748"/>
        <v/>
      </c>
      <c r="MC126" s="510" t="str">
        <f t="shared" si="630"/>
        <v/>
      </c>
      <c r="MD126" s="517">
        <f t="shared" si="631"/>
        <v>0</v>
      </c>
      <c r="ME126" s="510" t="str">
        <f t="shared" si="749"/>
        <v/>
      </c>
      <c r="MF126" s="522" t="str">
        <f t="shared" si="750"/>
        <v/>
      </c>
      <c r="MG126" s="510" t="str">
        <f t="shared" si="632"/>
        <v/>
      </c>
      <c r="MH126" s="517">
        <f t="shared" si="633"/>
        <v>0</v>
      </c>
      <c r="MI126" s="510" t="str">
        <f t="shared" si="751"/>
        <v/>
      </c>
      <c r="MJ126" s="522" t="str">
        <f t="shared" si="752"/>
        <v/>
      </c>
      <c r="MK126" s="510" t="str">
        <f t="shared" si="634"/>
        <v/>
      </c>
      <c r="ML126" s="517">
        <f t="shared" si="635"/>
        <v>0</v>
      </c>
      <c r="MM126" s="510" t="str">
        <f t="shared" si="753"/>
        <v/>
      </c>
      <c r="MN126" s="522" t="str">
        <f t="shared" si="754"/>
        <v/>
      </c>
      <c r="MO126" s="510" t="str">
        <f t="shared" si="636"/>
        <v/>
      </c>
      <c r="MP126" s="517">
        <f t="shared" si="637"/>
        <v>0</v>
      </c>
      <c r="MQ126" s="510" t="str">
        <f t="shared" si="755"/>
        <v/>
      </c>
      <c r="MR126" s="522" t="str">
        <f t="shared" si="756"/>
        <v/>
      </c>
      <c r="MS126" s="510" t="str">
        <f t="shared" si="638"/>
        <v/>
      </c>
      <c r="MT126" s="517">
        <f t="shared" si="639"/>
        <v>0</v>
      </c>
      <c r="MU126" s="510" t="str">
        <f t="shared" si="757"/>
        <v/>
      </c>
      <c r="MV126" s="522" t="str">
        <f t="shared" si="758"/>
        <v/>
      </c>
      <c r="MW126" s="510" t="str">
        <f t="shared" si="640"/>
        <v/>
      </c>
      <c r="MX126" s="517">
        <f t="shared" si="641"/>
        <v>0</v>
      </c>
      <c r="MY126" s="510" t="str">
        <f t="shared" si="759"/>
        <v/>
      </c>
      <c r="MZ126" s="522" t="str">
        <f t="shared" si="760"/>
        <v/>
      </c>
      <c r="NA126" s="510" t="str">
        <f t="shared" si="642"/>
        <v/>
      </c>
      <c r="NB126" s="517">
        <f t="shared" si="643"/>
        <v>0</v>
      </c>
      <c r="NC126" s="510" t="str">
        <f t="shared" si="761"/>
        <v/>
      </c>
      <c r="ND126" s="522" t="str">
        <f t="shared" si="762"/>
        <v/>
      </c>
      <c r="NE126" s="510" t="str">
        <f t="shared" si="644"/>
        <v/>
      </c>
      <c r="NF126" s="517">
        <f t="shared" si="645"/>
        <v>0</v>
      </c>
      <c r="NG126" s="510" t="str">
        <f t="shared" si="763"/>
        <v/>
      </c>
      <c r="NH126" s="522" t="str">
        <f t="shared" si="764"/>
        <v/>
      </c>
      <c r="NI126" s="510" t="str">
        <f t="shared" si="646"/>
        <v/>
      </c>
      <c r="NJ126" s="517">
        <f t="shared" si="647"/>
        <v>0</v>
      </c>
      <c r="NK126" s="510" t="str">
        <f t="shared" si="765"/>
        <v/>
      </c>
      <c r="NL126" s="522" t="str">
        <f t="shared" si="766"/>
        <v/>
      </c>
      <c r="NM126" s="510" t="str">
        <f t="shared" si="648"/>
        <v/>
      </c>
      <c r="NN126" s="517">
        <f t="shared" si="649"/>
        <v>0</v>
      </c>
      <c r="NO126" s="510" t="str">
        <f t="shared" si="767"/>
        <v/>
      </c>
      <c r="NP126" s="522" t="str">
        <f t="shared" si="768"/>
        <v/>
      </c>
      <c r="NQ126" s="510" t="str">
        <f t="shared" si="650"/>
        <v/>
      </c>
      <c r="NR126" s="517">
        <f t="shared" si="651"/>
        <v>0</v>
      </c>
      <c r="NS126" s="510" t="str">
        <f t="shared" si="769"/>
        <v/>
      </c>
      <c r="NT126" s="522" t="str">
        <f t="shared" si="770"/>
        <v/>
      </c>
      <c r="NU126" s="510" t="str">
        <f t="shared" si="652"/>
        <v/>
      </c>
      <c r="NV126" s="517">
        <f t="shared" si="653"/>
        <v>0</v>
      </c>
      <c r="NW126" s="510" t="str">
        <f t="shared" si="771"/>
        <v/>
      </c>
      <c r="NX126" s="522" t="str">
        <f t="shared" si="772"/>
        <v/>
      </c>
      <c r="NY126" s="510" t="str">
        <f t="shared" si="654"/>
        <v/>
      </c>
      <c r="NZ126" s="517">
        <f t="shared" si="655"/>
        <v>0</v>
      </c>
      <c r="OA126" s="510" t="str">
        <f t="shared" si="773"/>
        <v/>
      </c>
      <c r="OB126" s="522" t="str">
        <f t="shared" si="774"/>
        <v/>
      </c>
      <c r="OC126" s="510" t="str">
        <f t="shared" si="656"/>
        <v/>
      </c>
      <c r="OD126" s="517">
        <f t="shared" si="657"/>
        <v>0</v>
      </c>
      <c r="OE126" s="510" t="str">
        <f t="shared" si="775"/>
        <v/>
      </c>
      <c r="OF126" s="522" t="str">
        <f t="shared" si="776"/>
        <v/>
      </c>
      <c r="OG126" s="510" t="str">
        <f t="shared" si="658"/>
        <v/>
      </c>
      <c r="OH126" s="517">
        <f t="shared" si="659"/>
        <v>0</v>
      </c>
      <c r="OI126" s="510" t="str">
        <f t="shared" si="777"/>
        <v/>
      </c>
      <c r="OJ126" s="522" t="str">
        <f t="shared" si="778"/>
        <v/>
      </c>
      <c r="OK126" s="510" t="str">
        <f t="shared" si="660"/>
        <v/>
      </c>
      <c r="OL126" s="517">
        <f t="shared" si="661"/>
        <v>0</v>
      </c>
      <c r="OM126" s="510" t="str">
        <f t="shared" si="779"/>
        <v/>
      </c>
      <c r="ON126" s="522" t="str">
        <f t="shared" si="780"/>
        <v/>
      </c>
      <c r="OO126" s="510" t="str">
        <f t="shared" si="662"/>
        <v/>
      </c>
      <c r="OP126" s="517">
        <f t="shared" si="663"/>
        <v>0</v>
      </c>
      <c r="OQ126" s="510" t="str">
        <f t="shared" si="781"/>
        <v/>
      </c>
      <c r="OR126" s="522" t="str">
        <f t="shared" si="782"/>
        <v/>
      </c>
      <c r="OS126" s="510" t="str">
        <f t="shared" si="664"/>
        <v/>
      </c>
      <c r="OT126" s="517">
        <f t="shared" si="665"/>
        <v>0</v>
      </c>
      <c r="OU126" s="510" t="str">
        <f t="shared" si="783"/>
        <v/>
      </c>
      <c r="OV126" s="522" t="str">
        <f t="shared" si="784"/>
        <v/>
      </c>
      <c r="OW126" s="510" t="str">
        <f t="shared" si="666"/>
        <v/>
      </c>
      <c r="OX126" s="517">
        <f t="shared" si="667"/>
        <v>0</v>
      </c>
      <c r="OY126" s="510" t="str">
        <f t="shared" si="785"/>
        <v/>
      </c>
      <c r="OZ126" s="522" t="str">
        <f t="shared" si="786"/>
        <v/>
      </c>
      <c r="PA126" s="510" t="str">
        <f t="shared" si="668"/>
        <v/>
      </c>
      <c r="PB126" s="517">
        <f t="shared" si="669"/>
        <v>0</v>
      </c>
      <c r="PC126" s="510" t="str">
        <f t="shared" si="787"/>
        <v/>
      </c>
      <c r="PD126" s="522" t="str">
        <f t="shared" si="788"/>
        <v/>
      </c>
      <c r="PE126" s="510" t="str">
        <f t="shared" si="670"/>
        <v/>
      </c>
      <c r="PF126" s="517">
        <f t="shared" si="671"/>
        <v>0</v>
      </c>
      <c r="PG126" s="510" t="str">
        <f t="shared" si="789"/>
        <v/>
      </c>
      <c r="PH126" s="522" t="str">
        <f t="shared" si="790"/>
        <v/>
      </c>
      <c r="PI126" s="510" t="str">
        <f t="shared" si="672"/>
        <v/>
      </c>
      <c r="PJ126" s="517">
        <f t="shared" si="673"/>
        <v>0</v>
      </c>
      <c r="PK126" s="510" t="str">
        <f t="shared" si="791"/>
        <v/>
      </c>
      <c r="PL126" s="522" t="str">
        <f t="shared" si="792"/>
        <v/>
      </c>
      <c r="PM126" s="510" t="str">
        <f t="shared" si="674"/>
        <v/>
      </c>
      <c r="PN126" s="517">
        <f t="shared" si="675"/>
        <v>0</v>
      </c>
      <c r="PO126" s="510" t="str">
        <f t="shared" si="793"/>
        <v/>
      </c>
      <c r="PP126" s="522" t="str">
        <f t="shared" si="794"/>
        <v/>
      </c>
      <c r="PQ126" s="510" t="str">
        <f t="shared" si="676"/>
        <v/>
      </c>
      <c r="PR126" s="517">
        <f t="shared" si="677"/>
        <v>0</v>
      </c>
      <c r="PS126" s="510" t="str">
        <f t="shared" si="795"/>
        <v/>
      </c>
      <c r="PT126" s="522" t="str">
        <f t="shared" si="796"/>
        <v/>
      </c>
      <c r="PU126" s="510" t="str">
        <f t="shared" si="678"/>
        <v/>
      </c>
      <c r="PV126" s="517">
        <f t="shared" si="679"/>
        <v>0</v>
      </c>
      <c r="PW126" s="510" t="str">
        <f t="shared" si="797"/>
        <v/>
      </c>
      <c r="PX126" s="522" t="str">
        <f t="shared" si="798"/>
        <v/>
      </c>
      <c r="PY126" s="510" t="str">
        <f t="shared" si="680"/>
        <v/>
      </c>
      <c r="PZ126" s="517">
        <f t="shared" si="681"/>
        <v>0</v>
      </c>
      <c r="QA126" s="510" t="str">
        <f t="shared" si="799"/>
        <v/>
      </c>
      <c r="QB126" s="522" t="str">
        <f t="shared" si="800"/>
        <v/>
      </c>
      <c r="QC126" s="510" t="str">
        <f t="shared" si="682"/>
        <v/>
      </c>
      <c r="QD126" s="517">
        <f t="shared" si="683"/>
        <v>0</v>
      </c>
      <c r="QE126" s="510" t="str">
        <f t="shared" si="801"/>
        <v/>
      </c>
      <c r="QF126" s="522" t="str">
        <f t="shared" si="802"/>
        <v/>
      </c>
      <c r="QG126" s="510" t="str">
        <f t="shared" si="684"/>
        <v/>
      </c>
      <c r="QH126" s="517">
        <f t="shared" si="685"/>
        <v>0</v>
      </c>
    </row>
    <row r="127" spans="11:450" ht="13.3" thickTop="1" thickBot="1" x14ac:dyDescent="0.35">
      <c r="BT127" s="287" t="str">
        <f t="shared" si="804"/>
        <v/>
      </c>
      <c r="BU127" s="14" t="str">
        <f t="shared" si="805"/>
        <v/>
      </c>
      <c r="BV127" s="495">
        <f t="shared" si="559"/>
        <v>0</v>
      </c>
      <c r="BW127" s="495">
        <f t="shared" si="806"/>
        <v>0</v>
      </c>
      <c r="BX127" s="905">
        <f t="shared" si="808"/>
        <v>1</v>
      </c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GN127" s="137">
        <f t="shared" si="567"/>
        <v>0</v>
      </c>
      <c r="GU127" s="594">
        <v>37</v>
      </c>
      <c r="HA127" s="81" t="str">
        <f t="shared" si="562"/>
        <v/>
      </c>
      <c r="HB127" s="569" t="str">
        <f t="shared" si="563"/>
        <v/>
      </c>
      <c r="HC127" s="15">
        <f t="shared" si="568"/>
        <v>0</v>
      </c>
      <c r="HD127" s="582">
        <f t="shared" si="809"/>
        <v>0</v>
      </c>
      <c r="HE127" s="576">
        <f t="shared" si="807"/>
        <v>0</v>
      </c>
      <c r="HF127" s="566">
        <f t="shared" si="807"/>
        <v>0</v>
      </c>
      <c r="HG127" s="16">
        <f t="shared" si="810"/>
        <v>0</v>
      </c>
      <c r="HH127" s="17" t="str">
        <f t="shared" si="566"/>
        <v/>
      </c>
      <c r="HI127" s="510" t="str">
        <f t="shared" si="686"/>
        <v/>
      </c>
      <c r="HJ127" s="517">
        <f t="shared" si="803"/>
        <v>0</v>
      </c>
      <c r="HK127" s="510" t="str">
        <f t="shared" si="687"/>
        <v/>
      </c>
      <c r="HL127" s="522" t="str">
        <f t="shared" si="688"/>
        <v/>
      </c>
      <c r="HM127" s="510" t="str">
        <f t="shared" si="570"/>
        <v/>
      </c>
      <c r="HN127" s="517">
        <f t="shared" si="571"/>
        <v>0</v>
      </c>
      <c r="HO127" s="510" t="str">
        <f t="shared" si="689"/>
        <v/>
      </c>
      <c r="HP127" s="522" t="str">
        <f t="shared" si="690"/>
        <v/>
      </c>
      <c r="HQ127" s="510" t="str">
        <f t="shared" si="572"/>
        <v/>
      </c>
      <c r="HR127" s="517">
        <f t="shared" si="573"/>
        <v>0</v>
      </c>
      <c r="HS127" s="510" t="str">
        <f t="shared" si="691"/>
        <v/>
      </c>
      <c r="HT127" s="522" t="str">
        <f t="shared" si="692"/>
        <v/>
      </c>
      <c r="HU127" s="510" t="str">
        <f t="shared" si="574"/>
        <v/>
      </c>
      <c r="HV127" s="517">
        <f t="shared" si="575"/>
        <v>0</v>
      </c>
      <c r="HW127" s="510" t="str">
        <f t="shared" si="693"/>
        <v/>
      </c>
      <c r="HX127" s="522" t="str">
        <f t="shared" si="694"/>
        <v/>
      </c>
      <c r="HY127" s="510" t="str">
        <f t="shared" si="576"/>
        <v/>
      </c>
      <c r="HZ127" s="517">
        <f t="shared" si="577"/>
        <v>0</v>
      </c>
      <c r="IA127" s="510" t="str">
        <f t="shared" si="695"/>
        <v/>
      </c>
      <c r="IB127" s="522" t="str">
        <f t="shared" si="696"/>
        <v/>
      </c>
      <c r="IC127" s="510" t="str">
        <f t="shared" si="578"/>
        <v/>
      </c>
      <c r="ID127" s="517">
        <f t="shared" si="579"/>
        <v>0</v>
      </c>
      <c r="IE127" s="510" t="str">
        <f t="shared" si="697"/>
        <v/>
      </c>
      <c r="IF127" s="522" t="str">
        <f t="shared" si="698"/>
        <v/>
      </c>
      <c r="IG127" s="510" t="str">
        <f t="shared" si="580"/>
        <v/>
      </c>
      <c r="IH127" s="517">
        <f t="shared" si="581"/>
        <v>0</v>
      </c>
      <c r="II127" s="510" t="str">
        <f t="shared" si="699"/>
        <v/>
      </c>
      <c r="IJ127" s="522" t="str">
        <f t="shared" si="700"/>
        <v/>
      </c>
      <c r="IK127" s="510" t="str">
        <f t="shared" si="582"/>
        <v/>
      </c>
      <c r="IL127" s="517">
        <f t="shared" si="583"/>
        <v>0</v>
      </c>
      <c r="IM127" s="510" t="str">
        <f t="shared" si="701"/>
        <v/>
      </c>
      <c r="IN127" s="522" t="str">
        <f t="shared" si="702"/>
        <v/>
      </c>
      <c r="IO127" s="510" t="str">
        <f t="shared" si="584"/>
        <v/>
      </c>
      <c r="IP127" s="517">
        <f t="shared" si="585"/>
        <v>0</v>
      </c>
      <c r="IQ127" s="510" t="str">
        <f t="shared" si="703"/>
        <v/>
      </c>
      <c r="IR127" s="522" t="str">
        <f t="shared" si="704"/>
        <v/>
      </c>
      <c r="IS127" s="510" t="str">
        <f t="shared" si="586"/>
        <v/>
      </c>
      <c r="IT127" s="517">
        <f t="shared" si="587"/>
        <v>0</v>
      </c>
      <c r="IU127" s="510" t="str">
        <f t="shared" si="705"/>
        <v/>
      </c>
      <c r="IV127" s="522" t="str">
        <f t="shared" si="706"/>
        <v/>
      </c>
      <c r="IW127" s="510" t="str">
        <f t="shared" si="588"/>
        <v/>
      </c>
      <c r="IX127" s="517">
        <f t="shared" si="589"/>
        <v>0</v>
      </c>
      <c r="IY127" s="510" t="str">
        <f t="shared" si="707"/>
        <v/>
      </c>
      <c r="IZ127" s="522" t="str">
        <f t="shared" si="708"/>
        <v/>
      </c>
      <c r="JA127" s="510" t="str">
        <f t="shared" si="590"/>
        <v/>
      </c>
      <c r="JB127" s="517">
        <f t="shared" si="591"/>
        <v>0</v>
      </c>
      <c r="JC127" s="510" t="str">
        <f t="shared" si="709"/>
        <v/>
      </c>
      <c r="JD127" s="522" t="str">
        <f t="shared" si="710"/>
        <v/>
      </c>
      <c r="JE127" s="510" t="str">
        <f t="shared" si="592"/>
        <v/>
      </c>
      <c r="JF127" s="517">
        <f t="shared" si="593"/>
        <v>0</v>
      </c>
      <c r="JG127" s="510" t="str">
        <f t="shared" si="711"/>
        <v/>
      </c>
      <c r="JH127" s="522" t="str">
        <f t="shared" si="712"/>
        <v/>
      </c>
      <c r="JI127" s="510" t="str">
        <f t="shared" si="594"/>
        <v/>
      </c>
      <c r="JJ127" s="517">
        <f t="shared" si="595"/>
        <v>0</v>
      </c>
      <c r="JK127" s="510" t="str">
        <f t="shared" si="713"/>
        <v/>
      </c>
      <c r="JL127" s="522" t="str">
        <f t="shared" si="714"/>
        <v/>
      </c>
      <c r="JM127" s="510" t="str">
        <f t="shared" si="596"/>
        <v/>
      </c>
      <c r="JN127" s="517">
        <f t="shared" si="597"/>
        <v>0</v>
      </c>
      <c r="JO127" s="510" t="str">
        <f t="shared" si="715"/>
        <v/>
      </c>
      <c r="JP127" s="522" t="str">
        <f t="shared" si="716"/>
        <v/>
      </c>
      <c r="JQ127" s="510" t="str">
        <f t="shared" si="598"/>
        <v/>
      </c>
      <c r="JR127" s="517">
        <f t="shared" si="599"/>
        <v>0</v>
      </c>
      <c r="JS127" s="510" t="str">
        <f t="shared" si="717"/>
        <v/>
      </c>
      <c r="JT127" s="522" t="str">
        <f t="shared" si="718"/>
        <v/>
      </c>
      <c r="JU127" s="510" t="str">
        <f t="shared" si="600"/>
        <v/>
      </c>
      <c r="JV127" s="517">
        <f t="shared" si="601"/>
        <v>0</v>
      </c>
      <c r="JW127" s="510" t="str">
        <f t="shared" si="719"/>
        <v/>
      </c>
      <c r="JX127" s="522" t="str">
        <f t="shared" si="720"/>
        <v/>
      </c>
      <c r="JY127" s="510" t="str">
        <f t="shared" si="602"/>
        <v/>
      </c>
      <c r="JZ127" s="517">
        <f t="shared" si="603"/>
        <v>0</v>
      </c>
      <c r="KA127" s="510" t="str">
        <f t="shared" si="721"/>
        <v/>
      </c>
      <c r="KB127" s="522" t="str">
        <f t="shared" si="722"/>
        <v/>
      </c>
      <c r="KC127" s="510" t="str">
        <f t="shared" si="604"/>
        <v/>
      </c>
      <c r="KD127" s="517">
        <f t="shared" si="605"/>
        <v>0</v>
      </c>
      <c r="KE127" s="510" t="str">
        <f t="shared" si="723"/>
        <v/>
      </c>
      <c r="KF127" s="522" t="str">
        <f t="shared" si="724"/>
        <v/>
      </c>
      <c r="KG127" s="510" t="str">
        <f t="shared" si="606"/>
        <v/>
      </c>
      <c r="KH127" s="517">
        <f t="shared" si="607"/>
        <v>0</v>
      </c>
      <c r="KI127" s="510" t="str">
        <f t="shared" si="725"/>
        <v/>
      </c>
      <c r="KJ127" s="522" t="str">
        <f t="shared" si="726"/>
        <v/>
      </c>
      <c r="KK127" s="510" t="str">
        <f t="shared" si="608"/>
        <v/>
      </c>
      <c r="KL127" s="517">
        <f t="shared" si="609"/>
        <v>0</v>
      </c>
      <c r="KM127" s="510" t="str">
        <f t="shared" si="727"/>
        <v/>
      </c>
      <c r="KN127" s="522" t="str">
        <f t="shared" si="728"/>
        <v/>
      </c>
      <c r="KO127" s="510" t="str">
        <f t="shared" si="610"/>
        <v/>
      </c>
      <c r="KP127" s="517">
        <f t="shared" si="611"/>
        <v>0</v>
      </c>
      <c r="KQ127" s="510" t="str">
        <f t="shared" si="729"/>
        <v/>
      </c>
      <c r="KR127" s="522" t="str">
        <f t="shared" si="730"/>
        <v/>
      </c>
      <c r="KS127" s="510" t="str">
        <f t="shared" si="612"/>
        <v/>
      </c>
      <c r="KT127" s="517">
        <f t="shared" si="613"/>
        <v>0</v>
      </c>
      <c r="KU127" s="510" t="str">
        <f t="shared" si="731"/>
        <v/>
      </c>
      <c r="KV127" s="522" t="str">
        <f t="shared" si="732"/>
        <v/>
      </c>
      <c r="KW127" s="510" t="str">
        <f t="shared" si="614"/>
        <v/>
      </c>
      <c r="KX127" s="517">
        <f t="shared" si="615"/>
        <v>0</v>
      </c>
      <c r="KY127" s="510" t="str">
        <f t="shared" si="733"/>
        <v/>
      </c>
      <c r="KZ127" s="522" t="str">
        <f t="shared" si="734"/>
        <v/>
      </c>
      <c r="LA127" s="510" t="str">
        <f t="shared" si="616"/>
        <v/>
      </c>
      <c r="LB127" s="517">
        <f t="shared" si="617"/>
        <v>0</v>
      </c>
      <c r="LC127" s="510" t="str">
        <f t="shared" si="735"/>
        <v/>
      </c>
      <c r="LD127" s="522" t="str">
        <f t="shared" si="736"/>
        <v/>
      </c>
      <c r="LE127" s="510" t="str">
        <f t="shared" si="618"/>
        <v/>
      </c>
      <c r="LF127" s="517">
        <f t="shared" si="619"/>
        <v>0</v>
      </c>
      <c r="LG127" s="510" t="str">
        <f t="shared" si="737"/>
        <v/>
      </c>
      <c r="LH127" s="522" t="str">
        <f t="shared" si="738"/>
        <v/>
      </c>
      <c r="LI127" s="510" t="str">
        <f t="shared" si="620"/>
        <v/>
      </c>
      <c r="LJ127" s="517">
        <f t="shared" si="621"/>
        <v>0</v>
      </c>
      <c r="LK127" s="510" t="str">
        <f t="shared" si="739"/>
        <v/>
      </c>
      <c r="LL127" s="522" t="str">
        <f t="shared" si="740"/>
        <v/>
      </c>
      <c r="LM127" s="510" t="str">
        <f t="shared" si="622"/>
        <v/>
      </c>
      <c r="LN127" s="517">
        <f t="shared" si="623"/>
        <v>0</v>
      </c>
      <c r="LO127" s="510" t="str">
        <f t="shared" si="741"/>
        <v/>
      </c>
      <c r="LP127" s="522" t="str">
        <f t="shared" si="742"/>
        <v/>
      </c>
      <c r="LQ127" s="510" t="str">
        <f t="shared" si="624"/>
        <v/>
      </c>
      <c r="LR127" s="517">
        <f t="shared" si="625"/>
        <v>0</v>
      </c>
      <c r="LS127" s="510" t="str">
        <f t="shared" si="743"/>
        <v/>
      </c>
      <c r="LT127" s="522" t="str">
        <f t="shared" si="744"/>
        <v/>
      </c>
      <c r="LU127" s="510" t="str">
        <f t="shared" si="626"/>
        <v/>
      </c>
      <c r="LV127" s="517">
        <f t="shared" si="627"/>
        <v>0</v>
      </c>
      <c r="LW127" s="510" t="str">
        <f t="shared" si="745"/>
        <v/>
      </c>
      <c r="LX127" s="522" t="str">
        <f t="shared" si="746"/>
        <v/>
      </c>
      <c r="LY127" s="510" t="str">
        <f t="shared" si="628"/>
        <v/>
      </c>
      <c r="LZ127" s="517">
        <f t="shared" si="629"/>
        <v>0</v>
      </c>
      <c r="MA127" s="510" t="str">
        <f t="shared" si="747"/>
        <v/>
      </c>
      <c r="MB127" s="522" t="str">
        <f t="shared" si="748"/>
        <v/>
      </c>
      <c r="MC127" s="510" t="str">
        <f t="shared" si="630"/>
        <v/>
      </c>
      <c r="MD127" s="517">
        <f t="shared" si="631"/>
        <v>0</v>
      </c>
      <c r="ME127" s="510" t="str">
        <f t="shared" si="749"/>
        <v/>
      </c>
      <c r="MF127" s="522" t="str">
        <f t="shared" si="750"/>
        <v/>
      </c>
      <c r="MG127" s="510" t="str">
        <f t="shared" si="632"/>
        <v/>
      </c>
      <c r="MH127" s="517">
        <f t="shared" si="633"/>
        <v>0</v>
      </c>
      <c r="MI127" s="510" t="str">
        <f t="shared" si="751"/>
        <v/>
      </c>
      <c r="MJ127" s="522" t="str">
        <f t="shared" si="752"/>
        <v/>
      </c>
      <c r="MK127" s="510" t="str">
        <f t="shared" si="634"/>
        <v/>
      </c>
      <c r="ML127" s="517">
        <f t="shared" si="635"/>
        <v>0</v>
      </c>
      <c r="MM127" s="510" t="str">
        <f t="shared" si="753"/>
        <v/>
      </c>
      <c r="MN127" s="522" t="str">
        <f t="shared" si="754"/>
        <v/>
      </c>
      <c r="MO127" s="510" t="str">
        <f t="shared" si="636"/>
        <v/>
      </c>
      <c r="MP127" s="517">
        <f t="shared" si="637"/>
        <v>0</v>
      </c>
      <c r="MQ127" s="510" t="str">
        <f t="shared" si="755"/>
        <v/>
      </c>
      <c r="MR127" s="522" t="str">
        <f t="shared" si="756"/>
        <v/>
      </c>
      <c r="MS127" s="510" t="str">
        <f t="shared" si="638"/>
        <v/>
      </c>
      <c r="MT127" s="517">
        <f t="shared" si="639"/>
        <v>0</v>
      </c>
      <c r="MU127" s="510" t="str">
        <f t="shared" si="757"/>
        <v/>
      </c>
      <c r="MV127" s="522" t="str">
        <f t="shared" si="758"/>
        <v/>
      </c>
      <c r="MW127" s="510" t="str">
        <f t="shared" si="640"/>
        <v/>
      </c>
      <c r="MX127" s="517">
        <f t="shared" si="641"/>
        <v>0</v>
      </c>
      <c r="MY127" s="510" t="str">
        <f t="shared" si="759"/>
        <v/>
      </c>
      <c r="MZ127" s="522" t="str">
        <f t="shared" si="760"/>
        <v/>
      </c>
      <c r="NA127" s="510" t="str">
        <f t="shared" si="642"/>
        <v/>
      </c>
      <c r="NB127" s="517">
        <f t="shared" si="643"/>
        <v>0</v>
      </c>
      <c r="NC127" s="510" t="str">
        <f t="shared" si="761"/>
        <v/>
      </c>
      <c r="ND127" s="522" t="str">
        <f t="shared" si="762"/>
        <v/>
      </c>
      <c r="NE127" s="510" t="str">
        <f t="shared" si="644"/>
        <v/>
      </c>
      <c r="NF127" s="517">
        <f t="shared" si="645"/>
        <v>0</v>
      </c>
      <c r="NG127" s="510" t="str">
        <f t="shared" si="763"/>
        <v/>
      </c>
      <c r="NH127" s="522" t="str">
        <f t="shared" si="764"/>
        <v/>
      </c>
      <c r="NI127" s="510" t="str">
        <f t="shared" si="646"/>
        <v/>
      </c>
      <c r="NJ127" s="517">
        <f t="shared" si="647"/>
        <v>0</v>
      </c>
      <c r="NK127" s="510" t="str">
        <f t="shared" si="765"/>
        <v/>
      </c>
      <c r="NL127" s="522" t="str">
        <f t="shared" si="766"/>
        <v/>
      </c>
      <c r="NM127" s="510" t="str">
        <f t="shared" si="648"/>
        <v/>
      </c>
      <c r="NN127" s="517">
        <f t="shared" si="649"/>
        <v>0</v>
      </c>
      <c r="NO127" s="510" t="str">
        <f t="shared" si="767"/>
        <v/>
      </c>
      <c r="NP127" s="522" t="str">
        <f t="shared" si="768"/>
        <v/>
      </c>
      <c r="NQ127" s="510" t="str">
        <f t="shared" si="650"/>
        <v/>
      </c>
      <c r="NR127" s="517">
        <f t="shared" si="651"/>
        <v>0</v>
      </c>
      <c r="NS127" s="510" t="str">
        <f t="shared" si="769"/>
        <v/>
      </c>
      <c r="NT127" s="522" t="str">
        <f t="shared" si="770"/>
        <v/>
      </c>
      <c r="NU127" s="510" t="str">
        <f t="shared" si="652"/>
        <v/>
      </c>
      <c r="NV127" s="517">
        <f t="shared" si="653"/>
        <v>0</v>
      </c>
      <c r="NW127" s="510" t="str">
        <f t="shared" si="771"/>
        <v/>
      </c>
      <c r="NX127" s="522" t="str">
        <f t="shared" si="772"/>
        <v/>
      </c>
      <c r="NY127" s="510" t="str">
        <f t="shared" si="654"/>
        <v/>
      </c>
      <c r="NZ127" s="517">
        <f t="shared" si="655"/>
        <v>0</v>
      </c>
      <c r="OA127" s="510" t="str">
        <f t="shared" si="773"/>
        <v/>
      </c>
      <c r="OB127" s="522" t="str">
        <f t="shared" si="774"/>
        <v/>
      </c>
      <c r="OC127" s="510" t="str">
        <f t="shared" si="656"/>
        <v/>
      </c>
      <c r="OD127" s="517">
        <f t="shared" si="657"/>
        <v>0</v>
      </c>
      <c r="OE127" s="510" t="str">
        <f t="shared" si="775"/>
        <v/>
      </c>
      <c r="OF127" s="522" t="str">
        <f t="shared" si="776"/>
        <v/>
      </c>
      <c r="OG127" s="510" t="str">
        <f t="shared" si="658"/>
        <v/>
      </c>
      <c r="OH127" s="517">
        <f t="shared" si="659"/>
        <v>0</v>
      </c>
      <c r="OI127" s="510" t="str">
        <f t="shared" si="777"/>
        <v/>
      </c>
      <c r="OJ127" s="522" t="str">
        <f t="shared" si="778"/>
        <v/>
      </c>
      <c r="OK127" s="510" t="str">
        <f t="shared" si="660"/>
        <v/>
      </c>
      <c r="OL127" s="517">
        <f t="shared" si="661"/>
        <v>0</v>
      </c>
      <c r="OM127" s="510" t="str">
        <f t="shared" si="779"/>
        <v/>
      </c>
      <c r="ON127" s="522" t="str">
        <f t="shared" si="780"/>
        <v/>
      </c>
      <c r="OO127" s="510" t="str">
        <f t="shared" si="662"/>
        <v/>
      </c>
      <c r="OP127" s="517">
        <f t="shared" si="663"/>
        <v>0</v>
      </c>
      <c r="OQ127" s="510" t="str">
        <f t="shared" si="781"/>
        <v/>
      </c>
      <c r="OR127" s="522" t="str">
        <f t="shared" si="782"/>
        <v/>
      </c>
      <c r="OS127" s="510" t="str">
        <f t="shared" si="664"/>
        <v/>
      </c>
      <c r="OT127" s="517">
        <f t="shared" si="665"/>
        <v>0</v>
      </c>
      <c r="OU127" s="510" t="str">
        <f t="shared" si="783"/>
        <v/>
      </c>
      <c r="OV127" s="522" t="str">
        <f t="shared" si="784"/>
        <v/>
      </c>
      <c r="OW127" s="510" t="str">
        <f t="shared" si="666"/>
        <v/>
      </c>
      <c r="OX127" s="517">
        <f t="shared" si="667"/>
        <v>0</v>
      </c>
      <c r="OY127" s="510" t="str">
        <f t="shared" si="785"/>
        <v/>
      </c>
      <c r="OZ127" s="522" t="str">
        <f t="shared" si="786"/>
        <v/>
      </c>
      <c r="PA127" s="510" t="str">
        <f t="shared" si="668"/>
        <v/>
      </c>
      <c r="PB127" s="517">
        <f t="shared" si="669"/>
        <v>0</v>
      </c>
      <c r="PC127" s="510" t="str">
        <f t="shared" si="787"/>
        <v/>
      </c>
      <c r="PD127" s="522" t="str">
        <f t="shared" si="788"/>
        <v/>
      </c>
      <c r="PE127" s="510" t="str">
        <f t="shared" si="670"/>
        <v/>
      </c>
      <c r="PF127" s="517">
        <f t="shared" si="671"/>
        <v>0</v>
      </c>
      <c r="PG127" s="510" t="str">
        <f t="shared" si="789"/>
        <v/>
      </c>
      <c r="PH127" s="522" t="str">
        <f t="shared" si="790"/>
        <v/>
      </c>
      <c r="PI127" s="510" t="str">
        <f t="shared" si="672"/>
        <v/>
      </c>
      <c r="PJ127" s="517">
        <f t="shared" si="673"/>
        <v>0</v>
      </c>
      <c r="PK127" s="510" t="str">
        <f t="shared" si="791"/>
        <v/>
      </c>
      <c r="PL127" s="522" t="str">
        <f t="shared" si="792"/>
        <v/>
      </c>
      <c r="PM127" s="510" t="str">
        <f t="shared" si="674"/>
        <v/>
      </c>
      <c r="PN127" s="517">
        <f t="shared" si="675"/>
        <v>0</v>
      </c>
      <c r="PO127" s="510" t="str">
        <f t="shared" si="793"/>
        <v/>
      </c>
      <c r="PP127" s="522" t="str">
        <f t="shared" si="794"/>
        <v/>
      </c>
      <c r="PQ127" s="510" t="str">
        <f t="shared" si="676"/>
        <v/>
      </c>
      <c r="PR127" s="517">
        <f t="shared" si="677"/>
        <v>0</v>
      </c>
      <c r="PS127" s="510" t="str">
        <f t="shared" si="795"/>
        <v/>
      </c>
      <c r="PT127" s="522" t="str">
        <f t="shared" si="796"/>
        <v/>
      </c>
      <c r="PU127" s="510" t="str">
        <f t="shared" si="678"/>
        <v/>
      </c>
      <c r="PV127" s="517">
        <f t="shared" si="679"/>
        <v>0</v>
      </c>
      <c r="PW127" s="510" t="str">
        <f t="shared" si="797"/>
        <v/>
      </c>
      <c r="PX127" s="522" t="str">
        <f t="shared" si="798"/>
        <v/>
      </c>
      <c r="PY127" s="510" t="str">
        <f t="shared" si="680"/>
        <v/>
      </c>
      <c r="PZ127" s="517">
        <f t="shared" si="681"/>
        <v>0</v>
      </c>
      <c r="QA127" s="510" t="str">
        <f t="shared" si="799"/>
        <v/>
      </c>
      <c r="QB127" s="522" t="str">
        <f t="shared" si="800"/>
        <v/>
      </c>
      <c r="QC127" s="510" t="str">
        <f t="shared" si="682"/>
        <v/>
      </c>
      <c r="QD127" s="517">
        <f t="shared" si="683"/>
        <v>0</v>
      </c>
      <c r="QE127" s="510" t="str">
        <f t="shared" si="801"/>
        <v/>
      </c>
      <c r="QF127" s="522" t="str">
        <f t="shared" si="802"/>
        <v/>
      </c>
      <c r="QG127" s="510" t="str">
        <f t="shared" si="684"/>
        <v/>
      </c>
      <c r="QH127" s="517">
        <f t="shared" si="685"/>
        <v>0</v>
      </c>
    </row>
    <row r="128" spans="11:450" ht="13.3" thickTop="1" thickBot="1" x14ac:dyDescent="0.35">
      <c r="BT128" s="287" t="str">
        <f t="shared" si="804"/>
        <v/>
      </c>
      <c r="BU128" s="14" t="str">
        <f t="shared" si="805"/>
        <v/>
      </c>
      <c r="BV128" s="495">
        <f t="shared" si="559"/>
        <v>0</v>
      </c>
      <c r="BW128" s="495">
        <f t="shared" si="806"/>
        <v>0</v>
      </c>
      <c r="BX128" s="905">
        <f t="shared" si="808"/>
        <v>1</v>
      </c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GN128" s="137">
        <f t="shared" si="567"/>
        <v>0</v>
      </c>
      <c r="GU128" s="594">
        <v>38</v>
      </c>
      <c r="HA128" s="81" t="str">
        <f t="shared" si="562"/>
        <v/>
      </c>
      <c r="HB128" s="569" t="str">
        <f t="shared" si="563"/>
        <v/>
      </c>
      <c r="HC128" s="15">
        <f t="shared" si="568"/>
        <v>0</v>
      </c>
      <c r="HD128" s="582">
        <f t="shared" si="809"/>
        <v>0</v>
      </c>
      <c r="HE128" s="576">
        <f t="shared" si="807"/>
        <v>0</v>
      </c>
      <c r="HF128" s="566">
        <f t="shared" si="807"/>
        <v>0</v>
      </c>
      <c r="HG128" s="16">
        <f t="shared" si="810"/>
        <v>0</v>
      </c>
      <c r="HH128" s="17" t="str">
        <f t="shared" si="566"/>
        <v/>
      </c>
      <c r="HI128" s="510" t="str">
        <f t="shared" si="686"/>
        <v/>
      </c>
      <c r="HJ128" s="517">
        <f t="shared" si="803"/>
        <v>0</v>
      </c>
      <c r="HK128" s="510" t="str">
        <f t="shared" si="687"/>
        <v/>
      </c>
      <c r="HL128" s="522" t="str">
        <f t="shared" si="688"/>
        <v/>
      </c>
      <c r="HM128" s="510" t="str">
        <f t="shared" si="570"/>
        <v/>
      </c>
      <c r="HN128" s="517">
        <f t="shared" si="571"/>
        <v>0</v>
      </c>
      <c r="HO128" s="510" t="str">
        <f t="shared" si="689"/>
        <v/>
      </c>
      <c r="HP128" s="522" t="str">
        <f t="shared" si="690"/>
        <v/>
      </c>
      <c r="HQ128" s="510" t="str">
        <f t="shared" si="572"/>
        <v/>
      </c>
      <c r="HR128" s="517">
        <f t="shared" si="573"/>
        <v>0</v>
      </c>
      <c r="HS128" s="510" t="str">
        <f t="shared" si="691"/>
        <v/>
      </c>
      <c r="HT128" s="522" t="str">
        <f t="shared" si="692"/>
        <v/>
      </c>
      <c r="HU128" s="510" t="str">
        <f t="shared" si="574"/>
        <v/>
      </c>
      <c r="HV128" s="517">
        <f t="shared" si="575"/>
        <v>0</v>
      </c>
      <c r="HW128" s="510" t="str">
        <f t="shared" si="693"/>
        <v/>
      </c>
      <c r="HX128" s="522" t="str">
        <f t="shared" si="694"/>
        <v/>
      </c>
      <c r="HY128" s="510" t="str">
        <f t="shared" si="576"/>
        <v/>
      </c>
      <c r="HZ128" s="517">
        <f t="shared" si="577"/>
        <v>0</v>
      </c>
      <c r="IA128" s="510" t="str">
        <f t="shared" si="695"/>
        <v/>
      </c>
      <c r="IB128" s="522" t="str">
        <f t="shared" si="696"/>
        <v/>
      </c>
      <c r="IC128" s="510" t="str">
        <f t="shared" si="578"/>
        <v/>
      </c>
      <c r="ID128" s="517">
        <f t="shared" si="579"/>
        <v>0</v>
      </c>
      <c r="IE128" s="510" t="str">
        <f t="shared" si="697"/>
        <v/>
      </c>
      <c r="IF128" s="522" t="str">
        <f t="shared" si="698"/>
        <v/>
      </c>
      <c r="IG128" s="510" t="str">
        <f t="shared" si="580"/>
        <v/>
      </c>
      <c r="IH128" s="517">
        <f t="shared" si="581"/>
        <v>0</v>
      </c>
      <c r="II128" s="510" t="str">
        <f t="shared" si="699"/>
        <v/>
      </c>
      <c r="IJ128" s="522" t="str">
        <f t="shared" si="700"/>
        <v/>
      </c>
      <c r="IK128" s="510" t="str">
        <f t="shared" si="582"/>
        <v/>
      </c>
      <c r="IL128" s="517">
        <f t="shared" si="583"/>
        <v>0</v>
      </c>
      <c r="IM128" s="510" t="str">
        <f t="shared" si="701"/>
        <v/>
      </c>
      <c r="IN128" s="522" t="str">
        <f t="shared" si="702"/>
        <v/>
      </c>
      <c r="IO128" s="510" t="str">
        <f t="shared" si="584"/>
        <v/>
      </c>
      <c r="IP128" s="517">
        <f t="shared" si="585"/>
        <v>0</v>
      </c>
      <c r="IQ128" s="510" t="str">
        <f t="shared" si="703"/>
        <v/>
      </c>
      <c r="IR128" s="522" t="str">
        <f t="shared" si="704"/>
        <v/>
      </c>
      <c r="IS128" s="510" t="str">
        <f t="shared" si="586"/>
        <v/>
      </c>
      <c r="IT128" s="517">
        <f t="shared" si="587"/>
        <v>0</v>
      </c>
      <c r="IU128" s="510" t="str">
        <f t="shared" si="705"/>
        <v/>
      </c>
      <c r="IV128" s="522" t="str">
        <f t="shared" si="706"/>
        <v/>
      </c>
      <c r="IW128" s="510" t="str">
        <f t="shared" si="588"/>
        <v/>
      </c>
      <c r="IX128" s="517">
        <f t="shared" si="589"/>
        <v>0</v>
      </c>
      <c r="IY128" s="510" t="str">
        <f t="shared" si="707"/>
        <v/>
      </c>
      <c r="IZ128" s="522" t="str">
        <f t="shared" si="708"/>
        <v/>
      </c>
      <c r="JA128" s="510" t="str">
        <f t="shared" si="590"/>
        <v/>
      </c>
      <c r="JB128" s="517">
        <f t="shared" si="591"/>
        <v>0</v>
      </c>
      <c r="JC128" s="510" t="str">
        <f t="shared" si="709"/>
        <v/>
      </c>
      <c r="JD128" s="522" t="str">
        <f t="shared" si="710"/>
        <v/>
      </c>
      <c r="JE128" s="510" t="str">
        <f t="shared" si="592"/>
        <v/>
      </c>
      <c r="JF128" s="517">
        <f t="shared" si="593"/>
        <v>0</v>
      </c>
      <c r="JG128" s="510" t="str">
        <f t="shared" si="711"/>
        <v/>
      </c>
      <c r="JH128" s="522" t="str">
        <f t="shared" si="712"/>
        <v/>
      </c>
      <c r="JI128" s="510" t="str">
        <f t="shared" si="594"/>
        <v/>
      </c>
      <c r="JJ128" s="517">
        <f t="shared" si="595"/>
        <v>0</v>
      </c>
      <c r="JK128" s="510" t="str">
        <f t="shared" si="713"/>
        <v/>
      </c>
      <c r="JL128" s="522" t="str">
        <f t="shared" si="714"/>
        <v/>
      </c>
      <c r="JM128" s="510" t="str">
        <f t="shared" si="596"/>
        <v/>
      </c>
      <c r="JN128" s="517">
        <f t="shared" si="597"/>
        <v>0</v>
      </c>
      <c r="JO128" s="510" t="str">
        <f t="shared" si="715"/>
        <v/>
      </c>
      <c r="JP128" s="522" t="str">
        <f t="shared" si="716"/>
        <v/>
      </c>
      <c r="JQ128" s="510" t="str">
        <f t="shared" si="598"/>
        <v/>
      </c>
      <c r="JR128" s="517">
        <f t="shared" si="599"/>
        <v>0</v>
      </c>
      <c r="JS128" s="510" t="str">
        <f t="shared" si="717"/>
        <v/>
      </c>
      <c r="JT128" s="522" t="str">
        <f t="shared" si="718"/>
        <v/>
      </c>
      <c r="JU128" s="510" t="str">
        <f t="shared" si="600"/>
        <v/>
      </c>
      <c r="JV128" s="517">
        <f t="shared" si="601"/>
        <v>0</v>
      </c>
      <c r="JW128" s="510" t="str">
        <f t="shared" si="719"/>
        <v/>
      </c>
      <c r="JX128" s="522" t="str">
        <f t="shared" si="720"/>
        <v/>
      </c>
      <c r="JY128" s="510" t="str">
        <f t="shared" si="602"/>
        <v/>
      </c>
      <c r="JZ128" s="517">
        <f t="shared" si="603"/>
        <v>0</v>
      </c>
      <c r="KA128" s="510" t="str">
        <f t="shared" si="721"/>
        <v/>
      </c>
      <c r="KB128" s="522" t="str">
        <f t="shared" si="722"/>
        <v/>
      </c>
      <c r="KC128" s="510" t="str">
        <f t="shared" si="604"/>
        <v/>
      </c>
      <c r="KD128" s="517">
        <f t="shared" si="605"/>
        <v>0</v>
      </c>
      <c r="KE128" s="510" t="str">
        <f t="shared" si="723"/>
        <v/>
      </c>
      <c r="KF128" s="522" t="str">
        <f t="shared" si="724"/>
        <v/>
      </c>
      <c r="KG128" s="510" t="str">
        <f t="shared" si="606"/>
        <v/>
      </c>
      <c r="KH128" s="517">
        <f t="shared" si="607"/>
        <v>0</v>
      </c>
      <c r="KI128" s="510" t="str">
        <f t="shared" si="725"/>
        <v/>
      </c>
      <c r="KJ128" s="522" t="str">
        <f t="shared" si="726"/>
        <v/>
      </c>
      <c r="KK128" s="510" t="str">
        <f t="shared" si="608"/>
        <v/>
      </c>
      <c r="KL128" s="517">
        <f t="shared" si="609"/>
        <v>0</v>
      </c>
      <c r="KM128" s="510" t="str">
        <f t="shared" si="727"/>
        <v/>
      </c>
      <c r="KN128" s="522" t="str">
        <f t="shared" si="728"/>
        <v/>
      </c>
      <c r="KO128" s="510" t="str">
        <f t="shared" si="610"/>
        <v/>
      </c>
      <c r="KP128" s="517">
        <f t="shared" si="611"/>
        <v>0</v>
      </c>
      <c r="KQ128" s="510" t="str">
        <f t="shared" si="729"/>
        <v/>
      </c>
      <c r="KR128" s="522" t="str">
        <f t="shared" si="730"/>
        <v/>
      </c>
      <c r="KS128" s="510" t="str">
        <f t="shared" si="612"/>
        <v/>
      </c>
      <c r="KT128" s="517">
        <f t="shared" si="613"/>
        <v>0</v>
      </c>
      <c r="KU128" s="510" t="str">
        <f t="shared" si="731"/>
        <v/>
      </c>
      <c r="KV128" s="522" t="str">
        <f t="shared" si="732"/>
        <v/>
      </c>
      <c r="KW128" s="510" t="str">
        <f t="shared" si="614"/>
        <v/>
      </c>
      <c r="KX128" s="517">
        <f t="shared" si="615"/>
        <v>0</v>
      </c>
      <c r="KY128" s="510" t="str">
        <f t="shared" si="733"/>
        <v/>
      </c>
      <c r="KZ128" s="522" t="str">
        <f t="shared" si="734"/>
        <v/>
      </c>
      <c r="LA128" s="510" t="str">
        <f t="shared" si="616"/>
        <v/>
      </c>
      <c r="LB128" s="517">
        <f t="shared" si="617"/>
        <v>0</v>
      </c>
      <c r="LC128" s="510" t="str">
        <f t="shared" si="735"/>
        <v/>
      </c>
      <c r="LD128" s="522" t="str">
        <f t="shared" si="736"/>
        <v/>
      </c>
      <c r="LE128" s="510" t="str">
        <f t="shared" si="618"/>
        <v/>
      </c>
      <c r="LF128" s="517">
        <f t="shared" si="619"/>
        <v>0</v>
      </c>
      <c r="LG128" s="510" t="str">
        <f t="shared" si="737"/>
        <v/>
      </c>
      <c r="LH128" s="522" t="str">
        <f t="shared" si="738"/>
        <v/>
      </c>
      <c r="LI128" s="510" t="str">
        <f t="shared" si="620"/>
        <v/>
      </c>
      <c r="LJ128" s="517">
        <f t="shared" si="621"/>
        <v>0</v>
      </c>
      <c r="LK128" s="510" t="str">
        <f t="shared" si="739"/>
        <v/>
      </c>
      <c r="LL128" s="522" t="str">
        <f t="shared" si="740"/>
        <v/>
      </c>
      <c r="LM128" s="510" t="str">
        <f t="shared" si="622"/>
        <v/>
      </c>
      <c r="LN128" s="517">
        <f t="shared" si="623"/>
        <v>0</v>
      </c>
      <c r="LO128" s="510" t="str">
        <f t="shared" si="741"/>
        <v/>
      </c>
      <c r="LP128" s="522" t="str">
        <f t="shared" si="742"/>
        <v/>
      </c>
      <c r="LQ128" s="510" t="str">
        <f t="shared" si="624"/>
        <v/>
      </c>
      <c r="LR128" s="517">
        <f t="shared" si="625"/>
        <v>0</v>
      </c>
      <c r="LS128" s="510" t="str">
        <f t="shared" si="743"/>
        <v/>
      </c>
      <c r="LT128" s="522" t="str">
        <f t="shared" si="744"/>
        <v/>
      </c>
      <c r="LU128" s="510" t="str">
        <f t="shared" si="626"/>
        <v/>
      </c>
      <c r="LV128" s="517">
        <f t="shared" si="627"/>
        <v>0</v>
      </c>
      <c r="LW128" s="510" t="str">
        <f t="shared" si="745"/>
        <v/>
      </c>
      <c r="LX128" s="522" t="str">
        <f t="shared" si="746"/>
        <v/>
      </c>
      <c r="LY128" s="510" t="str">
        <f t="shared" si="628"/>
        <v/>
      </c>
      <c r="LZ128" s="517">
        <f t="shared" si="629"/>
        <v>0</v>
      </c>
      <c r="MA128" s="510" t="str">
        <f t="shared" si="747"/>
        <v/>
      </c>
      <c r="MB128" s="522" t="str">
        <f t="shared" si="748"/>
        <v/>
      </c>
      <c r="MC128" s="510" t="str">
        <f t="shared" si="630"/>
        <v/>
      </c>
      <c r="MD128" s="517">
        <f t="shared" si="631"/>
        <v>0</v>
      </c>
      <c r="ME128" s="510" t="str">
        <f t="shared" si="749"/>
        <v/>
      </c>
      <c r="MF128" s="522" t="str">
        <f t="shared" si="750"/>
        <v/>
      </c>
      <c r="MG128" s="510" t="str">
        <f t="shared" si="632"/>
        <v/>
      </c>
      <c r="MH128" s="517">
        <f t="shared" si="633"/>
        <v>0</v>
      </c>
      <c r="MI128" s="510" t="str">
        <f t="shared" si="751"/>
        <v/>
      </c>
      <c r="MJ128" s="522" t="str">
        <f t="shared" si="752"/>
        <v/>
      </c>
      <c r="MK128" s="510" t="str">
        <f t="shared" si="634"/>
        <v/>
      </c>
      <c r="ML128" s="517">
        <f t="shared" si="635"/>
        <v>0</v>
      </c>
      <c r="MM128" s="510" t="str">
        <f t="shared" si="753"/>
        <v/>
      </c>
      <c r="MN128" s="522" t="str">
        <f t="shared" si="754"/>
        <v/>
      </c>
      <c r="MO128" s="510" t="str">
        <f t="shared" si="636"/>
        <v/>
      </c>
      <c r="MP128" s="517">
        <f t="shared" si="637"/>
        <v>0</v>
      </c>
      <c r="MQ128" s="510" t="str">
        <f t="shared" si="755"/>
        <v/>
      </c>
      <c r="MR128" s="522" t="str">
        <f t="shared" si="756"/>
        <v/>
      </c>
      <c r="MS128" s="510" t="str">
        <f t="shared" si="638"/>
        <v/>
      </c>
      <c r="MT128" s="517">
        <f t="shared" si="639"/>
        <v>0</v>
      </c>
      <c r="MU128" s="510" t="str">
        <f t="shared" si="757"/>
        <v/>
      </c>
      <c r="MV128" s="522" t="str">
        <f t="shared" si="758"/>
        <v/>
      </c>
      <c r="MW128" s="510" t="str">
        <f t="shared" si="640"/>
        <v/>
      </c>
      <c r="MX128" s="517">
        <f t="shared" si="641"/>
        <v>0</v>
      </c>
      <c r="MY128" s="510" t="str">
        <f t="shared" si="759"/>
        <v/>
      </c>
      <c r="MZ128" s="522" t="str">
        <f t="shared" si="760"/>
        <v/>
      </c>
      <c r="NA128" s="510" t="str">
        <f t="shared" si="642"/>
        <v/>
      </c>
      <c r="NB128" s="517">
        <f t="shared" si="643"/>
        <v>0</v>
      </c>
      <c r="NC128" s="510" t="str">
        <f t="shared" si="761"/>
        <v/>
      </c>
      <c r="ND128" s="522" t="str">
        <f t="shared" si="762"/>
        <v/>
      </c>
      <c r="NE128" s="510" t="str">
        <f t="shared" si="644"/>
        <v/>
      </c>
      <c r="NF128" s="517">
        <f t="shared" si="645"/>
        <v>0</v>
      </c>
      <c r="NG128" s="510" t="str">
        <f t="shared" si="763"/>
        <v/>
      </c>
      <c r="NH128" s="522" t="str">
        <f t="shared" si="764"/>
        <v/>
      </c>
      <c r="NI128" s="510" t="str">
        <f t="shared" si="646"/>
        <v/>
      </c>
      <c r="NJ128" s="517">
        <f t="shared" si="647"/>
        <v>0</v>
      </c>
      <c r="NK128" s="510" t="str">
        <f t="shared" si="765"/>
        <v/>
      </c>
      <c r="NL128" s="522" t="str">
        <f t="shared" si="766"/>
        <v/>
      </c>
      <c r="NM128" s="510" t="str">
        <f t="shared" si="648"/>
        <v/>
      </c>
      <c r="NN128" s="517">
        <f t="shared" si="649"/>
        <v>0</v>
      </c>
      <c r="NO128" s="510" t="str">
        <f t="shared" si="767"/>
        <v/>
      </c>
      <c r="NP128" s="522" t="str">
        <f t="shared" si="768"/>
        <v/>
      </c>
      <c r="NQ128" s="510" t="str">
        <f t="shared" si="650"/>
        <v/>
      </c>
      <c r="NR128" s="517">
        <f t="shared" si="651"/>
        <v>0</v>
      </c>
      <c r="NS128" s="510" t="str">
        <f t="shared" si="769"/>
        <v/>
      </c>
      <c r="NT128" s="522" t="str">
        <f t="shared" si="770"/>
        <v/>
      </c>
      <c r="NU128" s="510" t="str">
        <f t="shared" si="652"/>
        <v/>
      </c>
      <c r="NV128" s="517">
        <f t="shared" si="653"/>
        <v>0</v>
      </c>
      <c r="NW128" s="510" t="str">
        <f t="shared" si="771"/>
        <v/>
      </c>
      <c r="NX128" s="522" t="str">
        <f t="shared" si="772"/>
        <v/>
      </c>
      <c r="NY128" s="510" t="str">
        <f t="shared" si="654"/>
        <v/>
      </c>
      <c r="NZ128" s="517">
        <f t="shared" si="655"/>
        <v>0</v>
      </c>
      <c r="OA128" s="510" t="str">
        <f t="shared" si="773"/>
        <v/>
      </c>
      <c r="OB128" s="522" t="str">
        <f t="shared" si="774"/>
        <v/>
      </c>
      <c r="OC128" s="510" t="str">
        <f t="shared" si="656"/>
        <v/>
      </c>
      <c r="OD128" s="517">
        <f t="shared" si="657"/>
        <v>0</v>
      </c>
      <c r="OE128" s="510" t="str">
        <f t="shared" si="775"/>
        <v/>
      </c>
      <c r="OF128" s="522" t="str">
        <f t="shared" si="776"/>
        <v/>
      </c>
      <c r="OG128" s="510" t="str">
        <f t="shared" si="658"/>
        <v/>
      </c>
      <c r="OH128" s="517">
        <f t="shared" si="659"/>
        <v>0</v>
      </c>
      <c r="OI128" s="510" t="str">
        <f t="shared" si="777"/>
        <v/>
      </c>
      <c r="OJ128" s="522" t="str">
        <f t="shared" si="778"/>
        <v/>
      </c>
      <c r="OK128" s="510" t="str">
        <f t="shared" si="660"/>
        <v/>
      </c>
      <c r="OL128" s="517">
        <f t="shared" si="661"/>
        <v>0</v>
      </c>
      <c r="OM128" s="510" t="str">
        <f t="shared" si="779"/>
        <v/>
      </c>
      <c r="ON128" s="522" t="str">
        <f t="shared" si="780"/>
        <v/>
      </c>
      <c r="OO128" s="510" t="str">
        <f t="shared" si="662"/>
        <v/>
      </c>
      <c r="OP128" s="517">
        <f t="shared" si="663"/>
        <v>0</v>
      </c>
      <c r="OQ128" s="510" t="str">
        <f t="shared" si="781"/>
        <v/>
      </c>
      <c r="OR128" s="522" t="str">
        <f t="shared" si="782"/>
        <v/>
      </c>
      <c r="OS128" s="510" t="str">
        <f t="shared" si="664"/>
        <v/>
      </c>
      <c r="OT128" s="517">
        <f t="shared" si="665"/>
        <v>0</v>
      </c>
      <c r="OU128" s="510" t="str">
        <f t="shared" si="783"/>
        <v/>
      </c>
      <c r="OV128" s="522" t="str">
        <f t="shared" si="784"/>
        <v/>
      </c>
      <c r="OW128" s="510" t="str">
        <f t="shared" si="666"/>
        <v/>
      </c>
      <c r="OX128" s="517">
        <f t="shared" si="667"/>
        <v>0</v>
      </c>
      <c r="OY128" s="510" t="str">
        <f t="shared" si="785"/>
        <v/>
      </c>
      <c r="OZ128" s="522" t="str">
        <f t="shared" si="786"/>
        <v/>
      </c>
      <c r="PA128" s="510" t="str">
        <f t="shared" si="668"/>
        <v/>
      </c>
      <c r="PB128" s="517">
        <f t="shared" si="669"/>
        <v>0</v>
      </c>
      <c r="PC128" s="510" t="str">
        <f t="shared" si="787"/>
        <v/>
      </c>
      <c r="PD128" s="522" t="str">
        <f t="shared" si="788"/>
        <v/>
      </c>
      <c r="PE128" s="510" t="str">
        <f t="shared" si="670"/>
        <v/>
      </c>
      <c r="PF128" s="517">
        <f t="shared" si="671"/>
        <v>0</v>
      </c>
      <c r="PG128" s="510" t="str">
        <f t="shared" si="789"/>
        <v/>
      </c>
      <c r="PH128" s="522" t="str">
        <f t="shared" si="790"/>
        <v/>
      </c>
      <c r="PI128" s="510" t="str">
        <f t="shared" si="672"/>
        <v/>
      </c>
      <c r="PJ128" s="517">
        <f t="shared" si="673"/>
        <v>0</v>
      </c>
      <c r="PK128" s="510" t="str">
        <f t="shared" si="791"/>
        <v/>
      </c>
      <c r="PL128" s="522" t="str">
        <f t="shared" si="792"/>
        <v/>
      </c>
      <c r="PM128" s="510" t="str">
        <f t="shared" si="674"/>
        <v/>
      </c>
      <c r="PN128" s="517">
        <f t="shared" si="675"/>
        <v>0</v>
      </c>
      <c r="PO128" s="510" t="str">
        <f t="shared" si="793"/>
        <v/>
      </c>
      <c r="PP128" s="522" t="str">
        <f t="shared" si="794"/>
        <v/>
      </c>
      <c r="PQ128" s="510" t="str">
        <f t="shared" si="676"/>
        <v/>
      </c>
      <c r="PR128" s="517">
        <f t="shared" si="677"/>
        <v>0</v>
      </c>
      <c r="PS128" s="510" t="str">
        <f t="shared" si="795"/>
        <v/>
      </c>
      <c r="PT128" s="522" t="str">
        <f t="shared" si="796"/>
        <v/>
      </c>
      <c r="PU128" s="510" t="str">
        <f t="shared" si="678"/>
        <v/>
      </c>
      <c r="PV128" s="517">
        <f t="shared" si="679"/>
        <v>0</v>
      </c>
      <c r="PW128" s="510" t="str">
        <f t="shared" si="797"/>
        <v/>
      </c>
      <c r="PX128" s="522" t="str">
        <f t="shared" si="798"/>
        <v/>
      </c>
      <c r="PY128" s="510" t="str">
        <f t="shared" si="680"/>
        <v/>
      </c>
      <c r="PZ128" s="517">
        <f t="shared" si="681"/>
        <v>0</v>
      </c>
      <c r="QA128" s="510" t="str">
        <f t="shared" si="799"/>
        <v/>
      </c>
      <c r="QB128" s="522" t="str">
        <f t="shared" si="800"/>
        <v/>
      </c>
      <c r="QC128" s="510" t="str">
        <f t="shared" si="682"/>
        <v/>
      </c>
      <c r="QD128" s="517">
        <f t="shared" si="683"/>
        <v>0</v>
      </c>
      <c r="QE128" s="510" t="str">
        <f t="shared" si="801"/>
        <v/>
      </c>
      <c r="QF128" s="522" t="str">
        <f t="shared" si="802"/>
        <v/>
      </c>
      <c r="QG128" s="510" t="str">
        <f t="shared" si="684"/>
        <v/>
      </c>
      <c r="QH128" s="517">
        <f t="shared" si="685"/>
        <v>0</v>
      </c>
    </row>
    <row r="129" spans="72:450" ht="13.3" thickTop="1" thickBot="1" x14ac:dyDescent="0.35">
      <c r="BT129" s="287" t="str">
        <f t="shared" si="804"/>
        <v/>
      </c>
      <c r="BU129" s="14" t="str">
        <f t="shared" si="805"/>
        <v/>
      </c>
      <c r="BV129" s="495">
        <f t="shared" si="559"/>
        <v>0</v>
      </c>
      <c r="BW129" s="495">
        <f t="shared" si="806"/>
        <v>0</v>
      </c>
      <c r="BX129" s="905">
        <f t="shared" si="808"/>
        <v>1</v>
      </c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GN129" s="137">
        <f t="shared" si="567"/>
        <v>0</v>
      </c>
      <c r="GU129" s="594">
        <v>39</v>
      </c>
      <c r="HA129" s="81" t="str">
        <f t="shared" si="562"/>
        <v/>
      </c>
      <c r="HB129" s="569" t="str">
        <f t="shared" si="563"/>
        <v/>
      </c>
      <c r="HC129" s="15">
        <f t="shared" si="568"/>
        <v>0</v>
      </c>
      <c r="HD129" s="582">
        <f t="shared" si="809"/>
        <v>0</v>
      </c>
      <c r="HE129" s="576">
        <f t="shared" si="807"/>
        <v>0</v>
      </c>
      <c r="HF129" s="566">
        <f t="shared" si="807"/>
        <v>0</v>
      </c>
      <c r="HG129" s="16">
        <f t="shared" si="810"/>
        <v>0</v>
      </c>
      <c r="HH129" s="17" t="str">
        <f t="shared" si="566"/>
        <v/>
      </c>
      <c r="HI129" s="510" t="str">
        <f t="shared" si="686"/>
        <v/>
      </c>
      <c r="HJ129" s="517">
        <f t="shared" si="803"/>
        <v>0</v>
      </c>
      <c r="HK129" s="510" t="str">
        <f t="shared" si="687"/>
        <v/>
      </c>
      <c r="HL129" s="522" t="str">
        <f t="shared" si="688"/>
        <v/>
      </c>
      <c r="HM129" s="510" t="str">
        <f t="shared" si="570"/>
        <v/>
      </c>
      <c r="HN129" s="517">
        <f t="shared" si="571"/>
        <v>0</v>
      </c>
      <c r="HO129" s="510" t="str">
        <f t="shared" si="689"/>
        <v/>
      </c>
      <c r="HP129" s="522" t="str">
        <f t="shared" si="690"/>
        <v/>
      </c>
      <c r="HQ129" s="510" t="str">
        <f t="shared" si="572"/>
        <v/>
      </c>
      <c r="HR129" s="517">
        <f t="shared" si="573"/>
        <v>0</v>
      </c>
      <c r="HS129" s="510" t="str">
        <f t="shared" si="691"/>
        <v/>
      </c>
      <c r="HT129" s="522" t="str">
        <f t="shared" si="692"/>
        <v/>
      </c>
      <c r="HU129" s="510" t="str">
        <f t="shared" si="574"/>
        <v/>
      </c>
      <c r="HV129" s="517">
        <f t="shared" si="575"/>
        <v>0</v>
      </c>
      <c r="HW129" s="510" t="str">
        <f t="shared" si="693"/>
        <v/>
      </c>
      <c r="HX129" s="522" t="str">
        <f t="shared" si="694"/>
        <v/>
      </c>
      <c r="HY129" s="510" t="str">
        <f t="shared" si="576"/>
        <v/>
      </c>
      <c r="HZ129" s="517">
        <f t="shared" si="577"/>
        <v>0</v>
      </c>
      <c r="IA129" s="510" t="str">
        <f t="shared" si="695"/>
        <v/>
      </c>
      <c r="IB129" s="522" t="str">
        <f t="shared" si="696"/>
        <v/>
      </c>
      <c r="IC129" s="510" t="str">
        <f t="shared" si="578"/>
        <v/>
      </c>
      <c r="ID129" s="517">
        <f t="shared" si="579"/>
        <v>0</v>
      </c>
      <c r="IE129" s="510" t="str">
        <f t="shared" si="697"/>
        <v/>
      </c>
      <c r="IF129" s="522" t="str">
        <f t="shared" si="698"/>
        <v/>
      </c>
      <c r="IG129" s="510" t="str">
        <f t="shared" si="580"/>
        <v/>
      </c>
      <c r="IH129" s="517">
        <f t="shared" si="581"/>
        <v>0</v>
      </c>
      <c r="II129" s="510" t="str">
        <f t="shared" si="699"/>
        <v/>
      </c>
      <c r="IJ129" s="522" t="str">
        <f t="shared" si="700"/>
        <v/>
      </c>
      <c r="IK129" s="510" t="str">
        <f t="shared" si="582"/>
        <v/>
      </c>
      <c r="IL129" s="517">
        <f t="shared" si="583"/>
        <v>0</v>
      </c>
      <c r="IM129" s="510" t="str">
        <f t="shared" si="701"/>
        <v/>
      </c>
      <c r="IN129" s="522" t="str">
        <f t="shared" si="702"/>
        <v/>
      </c>
      <c r="IO129" s="510" t="str">
        <f t="shared" si="584"/>
        <v/>
      </c>
      <c r="IP129" s="517">
        <f t="shared" si="585"/>
        <v>0</v>
      </c>
      <c r="IQ129" s="510" t="str">
        <f t="shared" si="703"/>
        <v/>
      </c>
      <c r="IR129" s="522" t="str">
        <f t="shared" si="704"/>
        <v/>
      </c>
      <c r="IS129" s="510" t="str">
        <f t="shared" si="586"/>
        <v/>
      </c>
      <c r="IT129" s="517">
        <f t="shared" si="587"/>
        <v>0</v>
      </c>
      <c r="IU129" s="510" t="str">
        <f t="shared" si="705"/>
        <v/>
      </c>
      <c r="IV129" s="522" t="str">
        <f t="shared" si="706"/>
        <v/>
      </c>
      <c r="IW129" s="510" t="str">
        <f t="shared" si="588"/>
        <v/>
      </c>
      <c r="IX129" s="517">
        <f t="shared" si="589"/>
        <v>0</v>
      </c>
      <c r="IY129" s="510" t="str">
        <f t="shared" si="707"/>
        <v/>
      </c>
      <c r="IZ129" s="522" t="str">
        <f t="shared" si="708"/>
        <v/>
      </c>
      <c r="JA129" s="510" t="str">
        <f t="shared" si="590"/>
        <v/>
      </c>
      <c r="JB129" s="517">
        <f t="shared" si="591"/>
        <v>0</v>
      </c>
      <c r="JC129" s="510" t="str">
        <f t="shared" si="709"/>
        <v/>
      </c>
      <c r="JD129" s="522" t="str">
        <f t="shared" si="710"/>
        <v/>
      </c>
      <c r="JE129" s="510" t="str">
        <f t="shared" si="592"/>
        <v/>
      </c>
      <c r="JF129" s="517">
        <f t="shared" si="593"/>
        <v>0</v>
      </c>
      <c r="JG129" s="510" t="str">
        <f t="shared" si="711"/>
        <v/>
      </c>
      <c r="JH129" s="522" t="str">
        <f t="shared" si="712"/>
        <v/>
      </c>
      <c r="JI129" s="510" t="str">
        <f t="shared" si="594"/>
        <v/>
      </c>
      <c r="JJ129" s="517">
        <f t="shared" si="595"/>
        <v>0</v>
      </c>
      <c r="JK129" s="510" t="str">
        <f t="shared" si="713"/>
        <v/>
      </c>
      <c r="JL129" s="522" t="str">
        <f t="shared" si="714"/>
        <v/>
      </c>
      <c r="JM129" s="510" t="str">
        <f t="shared" si="596"/>
        <v/>
      </c>
      <c r="JN129" s="517">
        <f t="shared" si="597"/>
        <v>0</v>
      </c>
      <c r="JO129" s="510" t="str">
        <f t="shared" si="715"/>
        <v/>
      </c>
      <c r="JP129" s="522" t="str">
        <f t="shared" si="716"/>
        <v/>
      </c>
      <c r="JQ129" s="510" t="str">
        <f t="shared" si="598"/>
        <v/>
      </c>
      <c r="JR129" s="517">
        <f t="shared" si="599"/>
        <v>0</v>
      </c>
      <c r="JS129" s="510" t="str">
        <f t="shared" si="717"/>
        <v/>
      </c>
      <c r="JT129" s="522" t="str">
        <f t="shared" si="718"/>
        <v/>
      </c>
      <c r="JU129" s="510" t="str">
        <f t="shared" si="600"/>
        <v/>
      </c>
      <c r="JV129" s="517">
        <f t="shared" si="601"/>
        <v>0</v>
      </c>
      <c r="JW129" s="510" t="str">
        <f t="shared" si="719"/>
        <v/>
      </c>
      <c r="JX129" s="522" t="str">
        <f t="shared" si="720"/>
        <v/>
      </c>
      <c r="JY129" s="510" t="str">
        <f t="shared" si="602"/>
        <v/>
      </c>
      <c r="JZ129" s="517">
        <f t="shared" si="603"/>
        <v>0</v>
      </c>
      <c r="KA129" s="510" t="str">
        <f t="shared" si="721"/>
        <v/>
      </c>
      <c r="KB129" s="522" t="str">
        <f t="shared" si="722"/>
        <v/>
      </c>
      <c r="KC129" s="510" t="str">
        <f t="shared" si="604"/>
        <v/>
      </c>
      <c r="KD129" s="517">
        <f t="shared" si="605"/>
        <v>0</v>
      </c>
      <c r="KE129" s="510" t="str">
        <f t="shared" si="723"/>
        <v/>
      </c>
      <c r="KF129" s="522" t="str">
        <f t="shared" si="724"/>
        <v/>
      </c>
      <c r="KG129" s="510" t="str">
        <f t="shared" si="606"/>
        <v/>
      </c>
      <c r="KH129" s="517">
        <f t="shared" si="607"/>
        <v>0</v>
      </c>
      <c r="KI129" s="510" t="str">
        <f t="shared" si="725"/>
        <v/>
      </c>
      <c r="KJ129" s="522" t="str">
        <f t="shared" si="726"/>
        <v/>
      </c>
      <c r="KK129" s="510" t="str">
        <f t="shared" si="608"/>
        <v/>
      </c>
      <c r="KL129" s="517">
        <f t="shared" si="609"/>
        <v>0</v>
      </c>
      <c r="KM129" s="510" t="str">
        <f t="shared" si="727"/>
        <v/>
      </c>
      <c r="KN129" s="522" t="str">
        <f t="shared" si="728"/>
        <v/>
      </c>
      <c r="KO129" s="510" t="str">
        <f t="shared" si="610"/>
        <v/>
      </c>
      <c r="KP129" s="517">
        <f t="shared" si="611"/>
        <v>0</v>
      </c>
      <c r="KQ129" s="510" t="str">
        <f t="shared" si="729"/>
        <v/>
      </c>
      <c r="KR129" s="522" t="str">
        <f t="shared" si="730"/>
        <v/>
      </c>
      <c r="KS129" s="510" t="str">
        <f t="shared" si="612"/>
        <v/>
      </c>
      <c r="KT129" s="517">
        <f t="shared" si="613"/>
        <v>0</v>
      </c>
      <c r="KU129" s="510" t="str">
        <f t="shared" si="731"/>
        <v/>
      </c>
      <c r="KV129" s="522" t="str">
        <f t="shared" si="732"/>
        <v/>
      </c>
      <c r="KW129" s="510" t="str">
        <f t="shared" si="614"/>
        <v/>
      </c>
      <c r="KX129" s="517">
        <f t="shared" si="615"/>
        <v>0</v>
      </c>
      <c r="KY129" s="510" t="str">
        <f t="shared" si="733"/>
        <v/>
      </c>
      <c r="KZ129" s="522" t="str">
        <f t="shared" si="734"/>
        <v/>
      </c>
      <c r="LA129" s="510" t="str">
        <f t="shared" si="616"/>
        <v/>
      </c>
      <c r="LB129" s="517">
        <f t="shared" si="617"/>
        <v>0</v>
      </c>
      <c r="LC129" s="510" t="str">
        <f t="shared" si="735"/>
        <v/>
      </c>
      <c r="LD129" s="522" t="str">
        <f t="shared" si="736"/>
        <v/>
      </c>
      <c r="LE129" s="510" t="str">
        <f t="shared" si="618"/>
        <v/>
      </c>
      <c r="LF129" s="517">
        <f t="shared" si="619"/>
        <v>0</v>
      </c>
      <c r="LG129" s="510" t="str">
        <f t="shared" si="737"/>
        <v/>
      </c>
      <c r="LH129" s="522" t="str">
        <f t="shared" si="738"/>
        <v/>
      </c>
      <c r="LI129" s="510" t="str">
        <f t="shared" si="620"/>
        <v/>
      </c>
      <c r="LJ129" s="517">
        <f t="shared" si="621"/>
        <v>0</v>
      </c>
      <c r="LK129" s="510" t="str">
        <f t="shared" si="739"/>
        <v/>
      </c>
      <c r="LL129" s="522" t="str">
        <f t="shared" si="740"/>
        <v/>
      </c>
      <c r="LM129" s="510" t="str">
        <f t="shared" si="622"/>
        <v/>
      </c>
      <c r="LN129" s="517">
        <f t="shared" si="623"/>
        <v>0</v>
      </c>
      <c r="LO129" s="510" t="str">
        <f t="shared" si="741"/>
        <v/>
      </c>
      <c r="LP129" s="522" t="str">
        <f t="shared" si="742"/>
        <v/>
      </c>
      <c r="LQ129" s="510" t="str">
        <f t="shared" si="624"/>
        <v/>
      </c>
      <c r="LR129" s="517">
        <f t="shared" si="625"/>
        <v>0</v>
      </c>
      <c r="LS129" s="510" t="str">
        <f t="shared" si="743"/>
        <v/>
      </c>
      <c r="LT129" s="522" t="str">
        <f t="shared" si="744"/>
        <v/>
      </c>
      <c r="LU129" s="510" t="str">
        <f t="shared" si="626"/>
        <v/>
      </c>
      <c r="LV129" s="517">
        <f t="shared" si="627"/>
        <v>0</v>
      </c>
      <c r="LW129" s="510" t="str">
        <f t="shared" si="745"/>
        <v/>
      </c>
      <c r="LX129" s="522" t="str">
        <f t="shared" si="746"/>
        <v/>
      </c>
      <c r="LY129" s="510" t="str">
        <f t="shared" si="628"/>
        <v/>
      </c>
      <c r="LZ129" s="517">
        <f t="shared" si="629"/>
        <v>0</v>
      </c>
      <c r="MA129" s="510" t="str">
        <f t="shared" si="747"/>
        <v/>
      </c>
      <c r="MB129" s="522" t="str">
        <f t="shared" si="748"/>
        <v/>
      </c>
      <c r="MC129" s="510" t="str">
        <f t="shared" si="630"/>
        <v/>
      </c>
      <c r="MD129" s="517">
        <f t="shared" si="631"/>
        <v>0</v>
      </c>
      <c r="ME129" s="510" t="str">
        <f t="shared" si="749"/>
        <v/>
      </c>
      <c r="MF129" s="522" t="str">
        <f t="shared" si="750"/>
        <v/>
      </c>
      <c r="MG129" s="510" t="str">
        <f t="shared" si="632"/>
        <v/>
      </c>
      <c r="MH129" s="517">
        <f t="shared" si="633"/>
        <v>0</v>
      </c>
      <c r="MI129" s="510" t="str">
        <f t="shared" si="751"/>
        <v/>
      </c>
      <c r="MJ129" s="522" t="str">
        <f t="shared" si="752"/>
        <v/>
      </c>
      <c r="MK129" s="510" t="str">
        <f t="shared" si="634"/>
        <v/>
      </c>
      <c r="ML129" s="517">
        <f t="shared" si="635"/>
        <v>0</v>
      </c>
      <c r="MM129" s="510" t="str">
        <f t="shared" si="753"/>
        <v/>
      </c>
      <c r="MN129" s="522" t="str">
        <f t="shared" si="754"/>
        <v/>
      </c>
      <c r="MO129" s="510" t="str">
        <f t="shared" si="636"/>
        <v/>
      </c>
      <c r="MP129" s="517">
        <f t="shared" si="637"/>
        <v>0</v>
      </c>
      <c r="MQ129" s="510" t="str">
        <f t="shared" si="755"/>
        <v/>
      </c>
      <c r="MR129" s="522" t="str">
        <f t="shared" si="756"/>
        <v/>
      </c>
      <c r="MS129" s="510" t="str">
        <f t="shared" si="638"/>
        <v/>
      </c>
      <c r="MT129" s="517">
        <f t="shared" si="639"/>
        <v>0</v>
      </c>
      <c r="MU129" s="510" t="str">
        <f t="shared" si="757"/>
        <v/>
      </c>
      <c r="MV129" s="522" t="str">
        <f t="shared" si="758"/>
        <v/>
      </c>
      <c r="MW129" s="510" t="str">
        <f t="shared" si="640"/>
        <v/>
      </c>
      <c r="MX129" s="517">
        <f t="shared" si="641"/>
        <v>0</v>
      </c>
      <c r="MY129" s="510" t="str">
        <f t="shared" si="759"/>
        <v/>
      </c>
      <c r="MZ129" s="522" t="str">
        <f t="shared" si="760"/>
        <v/>
      </c>
      <c r="NA129" s="510" t="str">
        <f t="shared" si="642"/>
        <v/>
      </c>
      <c r="NB129" s="517">
        <f t="shared" si="643"/>
        <v>0</v>
      </c>
      <c r="NC129" s="510" t="str">
        <f t="shared" si="761"/>
        <v/>
      </c>
      <c r="ND129" s="522" t="str">
        <f t="shared" si="762"/>
        <v/>
      </c>
      <c r="NE129" s="510" t="str">
        <f t="shared" si="644"/>
        <v/>
      </c>
      <c r="NF129" s="517">
        <f t="shared" si="645"/>
        <v>0</v>
      </c>
      <c r="NG129" s="510" t="str">
        <f t="shared" si="763"/>
        <v/>
      </c>
      <c r="NH129" s="522" t="str">
        <f t="shared" si="764"/>
        <v/>
      </c>
      <c r="NI129" s="510" t="str">
        <f t="shared" si="646"/>
        <v/>
      </c>
      <c r="NJ129" s="517">
        <f t="shared" si="647"/>
        <v>0</v>
      </c>
      <c r="NK129" s="510" t="str">
        <f t="shared" si="765"/>
        <v/>
      </c>
      <c r="NL129" s="522" t="str">
        <f t="shared" si="766"/>
        <v/>
      </c>
      <c r="NM129" s="510" t="str">
        <f t="shared" si="648"/>
        <v/>
      </c>
      <c r="NN129" s="517">
        <f t="shared" si="649"/>
        <v>0</v>
      </c>
      <c r="NO129" s="510" t="str">
        <f t="shared" si="767"/>
        <v/>
      </c>
      <c r="NP129" s="522" t="str">
        <f t="shared" si="768"/>
        <v/>
      </c>
      <c r="NQ129" s="510" t="str">
        <f t="shared" si="650"/>
        <v/>
      </c>
      <c r="NR129" s="517">
        <f t="shared" si="651"/>
        <v>0</v>
      </c>
      <c r="NS129" s="510" t="str">
        <f t="shared" si="769"/>
        <v/>
      </c>
      <c r="NT129" s="522" t="str">
        <f t="shared" si="770"/>
        <v/>
      </c>
      <c r="NU129" s="510" t="str">
        <f t="shared" si="652"/>
        <v/>
      </c>
      <c r="NV129" s="517">
        <f t="shared" si="653"/>
        <v>0</v>
      </c>
      <c r="NW129" s="510" t="str">
        <f t="shared" si="771"/>
        <v/>
      </c>
      <c r="NX129" s="522" t="str">
        <f t="shared" si="772"/>
        <v/>
      </c>
      <c r="NY129" s="510" t="str">
        <f t="shared" si="654"/>
        <v/>
      </c>
      <c r="NZ129" s="517">
        <f t="shared" si="655"/>
        <v>0</v>
      </c>
      <c r="OA129" s="510" t="str">
        <f t="shared" si="773"/>
        <v/>
      </c>
      <c r="OB129" s="522" t="str">
        <f t="shared" si="774"/>
        <v/>
      </c>
      <c r="OC129" s="510" t="str">
        <f t="shared" si="656"/>
        <v/>
      </c>
      <c r="OD129" s="517">
        <f t="shared" si="657"/>
        <v>0</v>
      </c>
      <c r="OE129" s="510" t="str">
        <f t="shared" si="775"/>
        <v/>
      </c>
      <c r="OF129" s="522" t="str">
        <f t="shared" si="776"/>
        <v/>
      </c>
      <c r="OG129" s="510" t="str">
        <f t="shared" si="658"/>
        <v/>
      </c>
      <c r="OH129" s="517">
        <f t="shared" si="659"/>
        <v>0</v>
      </c>
      <c r="OI129" s="510" t="str">
        <f t="shared" si="777"/>
        <v/>
      </c>
      <c r="OJ129" s="522" t="str">
        <f t="shared" si="778"/>
        <v/>
      </c>
      <c r="OK129" s="510" t="str">
        <f t="shared" si="660"/>
        <v/>
      </c>
      <c r="OL129" s="517">
        <f t="shared" si="661"/>
        <v>0</v>
      </c>
      <c r="OM129" s="510" t="str">
        <f t="shared" si="779"/>
        <v/>
      </c>
      <c r="ON129" s="522" t="str">
        <f t="shared" si="780"/>
        <v/>
      </c>
      <c r="OO129" s="510" t="str">
        <f t="shared" si="662"/>
        <v/>
      </c>
      <c r="OP129" s="517">
        <f t="shared" si="663"/>
        <v>0</v>
      </c>
      <c r="OQ129" s="510" t="str">
        <f t="shared" si="781"/>
        <v/>
      </c>
      <c r="OR129" s="522" t="str">
        <f t="shared" si="782"/>
        <v/>
      </c>
      <c r="OS129" s="510" t="str">
        <f t="shared" si="664"/>
        <v/>
      </c>
      <c r="OT129" s="517">
        <f t="shared" si="665"/>
        <v>0</v>
      </c>
      <c r="OU129" s="510" t="str">
        <f t="shared" si="783"/>
        <v/>
      </c>
      <c r="OV129" s="522" t="str">
        <f t="shared" si="784"/>
        <v/>
      </c>
      <c r="OW129" s="510" t="str">
        <f t="shared" si="666"/>
        <v/>
      </c>
      <c r="OX129" s="517">
        <f t="shared" si="667"/>
        <v>0</v>
      </c>
      <c r="OY129" s="510" t="str">
        <f t="shared" si="785"/>
        <v/>
      </c>
      <c r="OZ129" s="522" t="str">
        <f t="shared" si="786"/>
        <v/>
      </c>
      <c r="PA129" s="510" t="str">
        <f t="shared" si="668"/>
        <v/>
      </c>
      <c r="PB129" s="517">
        <f t="shared" si="669"/>
        <v>0</v>
      </c>
      <c r="PC129" s="510" t="str">
        <f t="shared" si="787"/>
        <v/>
      </c>
      <c r="PD129" s="522" t="str">
        <f t="shared" si="788"/>
        <v/>
      </c>
      <c r="PE129" s="510" t="str">
        <f t="shared" si="670"/>
        <v/>
      </c>
      <c r="PF129" s="517">
        <f t="shared" si="671"/>
        <v>0</v>
      </c>
      <c r="PG129" s="510" t="str">
        <f t="shared" si="789"/>
        <v/>
      </c>
      <c r="PH129" s="522" t="str">
        <f t="shared" si="790"/>
        <v/>
      </c>
      <c r="PI129" s="510" t="str">
        <f t="shared" si="672"/>
        <v/>
      </c>
      <c r="PJ129" s="517">
        <f t="shared" si="673"/>
        <v>0</v>
      </c>
      <c r="PK129" s="510" t="str">
        <f t="shared" si="791"/>
        <v/>
      </c>
      <c r="PL129" s="522" t="str">
        <f t="shared" si="792"/>
        <v/>
      </c>
      <c r="PM129" s="510" t="str">
        <f t="shared" si="674"/>
        <v/>
      </c>
      <c r="PN129" s="517">
        <f t="shared" si="675"/>
        <v>0</v>
      </c>
      <c r="PO129" s="510" t="str">
        <f t="shared" si="793"/>
        <v/>
      </c>
      <c r="PP129" s="522" t="str">
        <f t="shared" si="794"/>
        <v/>
      </c>
      <c r="PQ129" s="510" t="str">
        <f t="shared" si="676"/>
        <v/>
      </c>
      <c r="PR129" s="517">
        <f t="shared" si="677"/>
        <v>0</v>
      </c>
      <c r="PS129" s="510" t="str">
        <f t="shared" si="795"/>
        <v/>
      </c>
      <c r="PT129" s="522" t="str">
        <f t="shared" si="796"/>
        <v/>
      </c>
      <c r="PU129" s="510" t="str">
        <f t="shared" si="678"/>
        <v/>
      </c>
      <c r="PV129" s="517">
        <f t="shared" si="679"/>
        <v>0</v>
      </c>
      <c r="PW129" s="510" t="str">
        <f t="shared" si="797"/>
        <v/>
      </c>
      <c r="PX129" s="522" t="str">
        <f t="shared" si="798"/>
        <v/>
      </c>
      <c r="PY129" s="510" t="str">
        <f t="shared" si="680"/>
        <v/>
      </c>
      <c r="PZ129" s="517">
        <f t="shared" si="681"/>
        <v>0</v>
      </c>
      <c r="QA129" s="510" t="str">
        <f t="shared" si="799"/>
        <v/>
      </c>
      <c r="QB129" s="522" t="str">
        <f t="shared" si="800"/>
        <v/>
      </c>
      <c r="QC129" s="510" t="str">
        <f t="shared" si="682"/>
        <v/>
      </c>
      <c r="QD129" s="517">
        <f t="shared" si="683"/>
        <v>0</v>
      </c>
      <c r="QE129" s="510" t="str">
        <f t="shared" si="801"/>
        <v/>
      </c>
      <c r="QF129" s="522" t="str">
        <f t="shared" si="802"/>
        <v/>
      </c>
      <c r="QG129" s="510" t="str">
        <f t="shared" si="684"/>
        <v/>
      </c>
      <c r="QH129" s="517">
        <f t="shared" si="685"/>
        <v>0</v>
      </c>
    </row>
    <row r="130" spans="72:450" ht="13.3" thickTop="1" thickBot="1" x14ac:dyDescent="0.35">
      <c r="BT130" s="287" t="str">
        <f t="shared" si="804"/>
        <v/>
      </c>
      <c r="BU130" s="14" t="str">
        <f t="shared" si="805"/>
        <v/>
      </c>
      <c r="BV130" s="495">
        <f t="shared" si="559"/>
        <v>0</v>
      </c>
      <c r="BW130" s="495">
        <f t="shared" si="806"/>
        <v>0</v>
      </c>
      <c r="BX130" s="905">
        <f t="shared" si="808"/>
        <v>1</v>
      </c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GN130" s="137">
        <f t="shared" si="567"/>
        <v>0</v>
      </c>
      <c r="GU130" s="594">
        <v>40</v>
      </c>
      <c r="HA130" s="81" t="str">
        <f t="shared" si="562"/>
        <v/>
      </c>
      <c r="HB130" s="569" t="str">
        <f t="shared" si="563"/>
        <v/>
      </c>
      <c r="HC130" s="15">
        <f t="shared" si="568"/>
        <v>0</v>
      </c>
      <c r="HD130" s="582">
        <f t="shared" si="809"/>
        <v>0</v>
      </c>
      <c r="HE130" s="576">
        <f t="shared" si="807"/>
        <v>0</v>
      </c>
      <c r="HF130" s="566">
        <f t="shared" si="807"/>
        <v>0</v>
      </c>
      <c r="HG130" s="16">
        <f t="shared" si="810"/>
        <v>0</v>
      </c>
      <c r="HH130" s="17" t="str">
        <f t="shared" si="566"/>
        <v/>
      </c>
      <c r="HI130" s="510" t="str">
        <f t="shared" si="686"/>
        <v/>
      </c>
      <c r="HJ130" s="517">
        <f t="shared" si="803"/>
        <v>0</v>
      </c>
      <c r="HK130" s="510" t="str">
        <f t="shared" si="687"/>
        <v/>
      </c>
      <c r="HL130" s="522" t="str">
        <f t="shared" si="688"/>
        <v/>
      </c>
      <c r="HM130" s="510" t="str">
        <f t="shared" si="570"/>
        <v/>
      </c>
      <c r="HN130" s="517">
        <f t="shared" si="571"/>
        <v>0</v>
      </c>
      <c r="HO130" s="510" t="str">
        <f t="shared" si="689"/>
        <v/>
      </c>
      <c r="HP130" s="522" t="str">
        <f t="shared" si="690"/>
        <v/>
      </c>
      <c r="HQ130" s="510" t="str">
        <f t="shared" si="572"/>
        <v/>
      </c>
      <c r="HR130" s="517">
        <f t="shared" si="573"/>
        <v>0</v>
      </c>
      <c r="HS130" s="510" t="str">
        <f t="shared" si="691"/>
        <v/>
      </c>
      <c r="HT130" s="522" t="str">
        <f t="shared" si="692"/>
        <v/>
      </c>
      <c r="HU130" s="510" t="str">
        <f t="shared" si="574"/>
        <v/>
      </c>
      <c r="HV130" s="517">
        <f t="shared" si="575"/>
        <v>0</v>
      </c>
      <c r="HW130" s="510" t="str">
        <f t="shared" si="693"/>
        <v/>
      </c>
      <c r="HX130" s="522" t="str">
        <f t="shared" si="694"/>
        <v/>
      </c>
      <c r="HY130" s="510" t="str">
        <f t="shared" si="576"/>
        <v/>
      </c>
      <c r="HZ130" s="517">
        <f t="shared" si="577"/>
        <v>0</v>
      </c>
      <c r="IA130" s="510" t="str">
        <f t="shared" si="695"/>
        <v/>
      </c>
      <c r="IB130" s="522" t="str">
        <f t="shared" si="696"/>
        <v/>
      </c>
      <c r="IC130" s="510" t="str">
        <f t="shared" si="578"/>
        <v/>
      </c>
      <c r="ID130" s="517">
        <f t="shared" si="579"/>
        <v>0</v>
      </c>
      <c r="IE130" s="510" t="str">
        <f t="shared" si="697"/>
        <v/>
      </c>
      <c r="IF130" s="522" t="str">
        <f t="shared" si="698"/>
        <v/>
      </c>
      <c r="IG130" s="510" t="str">
        <f t="shared" si="580"/>
        <v/>
      </c>
      <c r="IH130" s="517">
        <f t="shared" si="581"/>
        <v>0</v>
      </c>
      <c r="II130" s="510" t="str">
        <f t="shared" si="699"/>
        <v/>
      </c>
      <c r="IJ130" s="522" t="str">
        <f t="shared" si="700"/>
        <v/>
      </c>
      <c r="IK130" s="510" t="str">
        <f t="shared" si="582"/>
        <v/>
      </c>
      <c r="IL130" s="517">
        <f t="shared" si="583"/>
        <v>0</v>
      </c>
      <c r="IM130" s="510" t="str">
        <f t="shared" si="701"/>
        <v/>
      </c>
      <c r="IN130" s="522" t="str">
        <f t="shared" si="702"/>
        <v/>
      </c>
      <c r="IO130" s="510" t="str">
        <f t="shared" si="584"/>
        <v/>
      </c>
      <c r="IP130" s="517">
        <f t="shared" si="585"/>
        <v>0</v>
      </c>
      <c r="IQ130" s="510" t="str">
        <f t="shared" si="703"/>
        <v/>
      </c>
      <c r="IR130" s="522" t="str">
        <f t="shared" si="704"/>
        <v/>
      </c>
      <c r="IS130" s="510" t="str">
        <f t="shared" si="586"/>
        <v/>
      </c>
      <c r="IT130" s="517">
        <f t="shared" si="587"/>
        <v>0</v>
      </c>
      <c r="IU130" s="510" t="str">
        <f t="shared" si="705"/>
        <v/>
      </c>
      <c r="IV130" s="522" t="str">
        <f t="shared" si="706"/>
        <v/>
      </c>
      <c r="IW130" s="510" t="str">
        <f t="shared" si="588"/>
        <v/>
      </c>
      <c r="IX130" s="517">
        <f t="shared" si="589"/>
        <v>0</v>
      </c>
      <c r="IY130" s="510" t="str">
        <f t="shared" si="707"/>
        <v/>
      </c>
      <c r="IZ130" s="522" t="str">
        <f t="shared" si="708"/>
        <v/>
      </c>
      <c r="JA130" s="510" t="str">
        <f t="shared" si="590"/>
        <v/>
      </c>
      <c r="JB130" s="517">
        <f t="shared" si="591"/>
        <v>0</v>
      </c>
      <c r="JC130" s="510" t="str">
        <f t="shared" si="709"/>
        <v/>
      </c>
      <c r="JD130" s="522" t="str">
        <f t="shared" si="710"/>
        <v/>
      </c>
      <c r="JE130" s="510" t="str">
        <f t="shared" si="592"/>
        <v/>
      </c>
      <c r="JF130" s="517">
        <f t="shared" si="593"/>
        <v>0</v>
      </c>
      <c r="JG130" s="510" t="str">
        <f t="shared" si="711"/>
        <v/>
      </c>
      <c r="JH130" s="522" t="str">
        <f t="shared" si="712"/>
        <v/>
      </c>
      <c r="JI130" s="510" t="str">
        <f t="shared" si="594"/>
        <v/>
      </c>
      <c r="JJ130" s="517">
        <f t="shared" si="595"/>
        <v>0</v>
      </c>
      <c r="JK130" s="510" t="str">
        <f t="shared" si="713"/>
        <v/>
      </c>
      <c r="JL130" s="522" t="str">
        <f t="shared" si="714"/>
        <v/>
      </c>
      <c r="JM130" s="510" t="str">
        <f t="shared" si="596"/>
        <v/>
      </c>
      <c r="JN130" s="517">
        <f t="shared" si="597"/>
        <v>0</v>
      </c>
      <c r="JO130" s="510" t="str">
        <f t="shared" si="715"/>
        <v/>
      </c>
      <c r="JP130" s="522" t="str">
        <f t="shared" si="716"/>
        <v/>
      </c>
      <c r="JQ130" s="510" t="str">
        <f t="shared" si="598"/>
        <v/>
      </c>
      <c r="JR130" s="517">
        <f t="shared" si="599"/>
        <v>0</v>
      </c>
      <c r="JS130" s="510" t="str">
        <f t="shared" si="717"/>
        <v/>
      </c>
      <c r="JT130" s="522" t="str">
        <f t="shared" si="718"/>
        <v/>
      </c>
      <c r="JU130" s="510" t="str">
        <f t="shared" si="600"/>
        <v/>
      </c>
      <c r="JV130" s="517">
        <f t="shared" si="601"/>
        <v>0</v>
      </c>
      <c r="JW130" s="510" t="str">
        <f t="shared" si="719"/>
        <v/>
      </c>
      <c r="JX130" s="522" t="str">
        <f t="shared" si="720"/>
        <v/>
      </c>
      <c r="JY130" s="510" t="str">
        <f t="shared" si="602"/>
        <v/>
      </c>
      <c r="JZ130" s="517">
        <f t="shared" si="603"/>
        <v>0</v>
      </c>
      <c r="KA130" s="510" t="str">
        <f t="shared" si="721"/>
        <v/>
      </c>
      <c r="KB130" s="522" t="str">
        <f t="shared" si="722"/>
        <v/>
      </c>
      <c r="KC130" s="510" t="str">
        <f t="shared" si="604"/>
        <v/>
      </c>
      <c r="KD130" s="517">
        <f t="shared" si="605"/>
        <v>0</v>
      </c>
      <c r="KE130" s="510" t="str">
        <f t="shared" si="723"/>
        <v/>
      </c>
      <c r="KF130" s="522" t="str">
        <f t="shared" si="724"/>
        <v/>
      </c>
      <c r="KG130" s="510" t="str">
        <f t="shared" si="606"/>
        <v/>
      </c>
      <c r="KH130" s="517">
        <f t="shared" si="607"/>
        <v>0</v>
      </c>
      <c r="KI130" s="510" t="str">
        <f t="shared" si="725"/>
        <v/>
      </c>
      <c r="KJ130" s="522" t="str">
        <f t="shared" si="726"/>
        <v/>
      </c>
      <c r="KK130" s="510" t="str">
        <f t="shared" si="608"/>
        <v/>
      </c>
      <c r="KL130" s="517">
        <f t="shared" si="609"/>
        <v>0</v>
      </c>
      <c r="KM130" s="510" t="str">
        <f t="shared" si="727"/>
        <v/>
      </c>
      <c r="KN130" s="522" t="str">
        <f t="shared" si="728"/>
        <v/>
      </c>
      <c r="KO130" s="510" t="str">
        <f t="shared" si="610"/>
        <v/>
      </c>
      <c r="KP130" s="517">
        <f t="shared" si="611"/>
        <v>0</v>
      </c>
      <c r="KQ130" s="510" t="str">
        <f t="shared" si="729"/>
        <v/>
      </c>
      <c r="KR130" s="522" t="str">
        <f t="shared" si="730"/>
        <v/>
      </c>
      <c r="KS130" s="510" t="str">
        <f t="shared" si="612"/>
        <v/>
      </c>
      <c r="KT130" s="517">
        <f t="shared" si="613"/>
        <v>0</v>
      </c>
      <c r="KU130" s="510" t="str">
        <f t="shared" si="731"/>
        <v/>
      </c>
      <c r="KV130" s="522" t="str">
        <f t="shared" si="732"/>
        <v/>
      </c>
      <c r="KW130" s="510" t="str">
        <f t="shared" si="614"/>
        <v/>
      </c>
      <c r="KX130" s="517">
        <f t="shared" si="615"/>
        <v>0</v>
      </c>
      <c r="KY130" s="510" t="str">
        <f t="shared" si="733"/>
        <v/>
      </c>
      <c r="KZ130" s="522" t="str">
        <f t="shared" si="734"/>
        <v/>
      </c>
      <c r="LA130" s="510" t="str">
        <f t="shared" si="616"/>
        <v/>
      </c>
      <c r="LB130" s="517">
        <f t="shared" si="617"/>
        <v>0</v>
      </c>
      <c r="LC130" s="510" t="str">
        <f t="shared" si="735"/>
        <v/>
      </c>
      <c r="LD130" s="522" t="str">
        <f t="shared" si="736"/>
        <v/>
      </c>
      <c r="LE130" s="510" t="str">
        <f t="shared" si="618"/>
        <v/>
      </c>
      <c r="LF130" s="517">
        <f t="shared" si="619"/>
        <v>0</v>
      </c>
      <c r="LG130" s="510" t="str">
        <f t="shared" si="737"/>
        <v/>
      </c>
      <c r="LH130" s="522" t="str">
        <f t="shared" si="738"/>
        <v/>
      </c>
      <c r="LI130" s="510" t="str">
        <f t="shared" si="620"/>
        <v/>
      </c>
      <c r="LJ130" s="517">
        <f t="shared" si="621"/>
        <v>0</v>
      </c>
      <c r="LK130" s="510" t="str">
        <f t="shared" si="739"/>
        <v/>
      </c>
      <c r="LL130" s="522" t="str">
        <f t="shared" si="740"/>
        <v/>
      </c>
      <c r="LM130" s="510" t="str">
        <f t="shared" si="622"/>
        <v/>
      </c>
      <c r="LN130" s="517">
        <f t="shared" si="623"/>
        <v>0</v>
      </c>
      <c r="LO130" s="510" t="str">
        <f t="shared" si="741"/>
        <v/>
      </c>
      <c r="LP130" s="522" t="str">
        <f t="shared" si="742"/>
        <v/>
      </c>
      <c r="LQ130" s="510" t="str">
        <f t="shared" si="624"/>
        <v/>
      </c>
      <c r="LR130" s="517">
        <f t="shared" si="625"/>
        <v>0</v>
      </c>
      <c r="LS130" s="510" t="str">
        <f t="shared" si="743"/>
        <v/>
      </c>
      <c r="LT130" s="522" t="str">
        <f t="shared" si="744"/>
        <v/>
      </c>
      <c r="LU130" s="510" t="str">
        <f t="shared" si="626"/>
        <v/>
      </c>
      <c r="LV130" s="517">
        <f t="shared" si="627"/>
        <v>0</v>
      </c>
      <c r="LW130" s="510" t="str">
        <f t="shared" si="745"/>
        <v/>
      </c>
      <c r="LX130" s="522" t="str">
        <f t="shared" si="746"/>
        <v/>
      </c>
      <c r="LY130" s="510" t="str">
        <f t="shared" si="628"/>
        <v/>
      </c>
      <c r="LZ130" s="517">
        <f t="shared" si="629"/>
        <v>0</v>
      </c>
      <c r="MA130" s="510" t="str">
        <f t="shared" si="747"/>
        <v/>
      </c>
      <c r="MB130" s="522" t="str">
        <f t="shared" si="748"/>
        <v/>
      </c>
      <c r="MC130" s="510" t="str">
        <f t="shared" si="630"/>
        <v/>
      </c>
      <c r="MD130" s="517">
        <f t="shared" si="631"/>
        <v>0</v>
      </c>
      <c r="ME130" s="510" t="str">
        <f t="shared" si="749"/>
        <v/>
      </c>
      <c r="MF130" s="522" t="str">
        <f t="shared" si="750"/>
        <v/>
      </c>
      <c r="MG130" s="510" t="str">
        <f t="shared" si="632"/>
        <v/>
      </c>
      <c r="MH130" s="517">
        <f t="shared" si="633"/>
        <v>0</v>
      </c>
      <c r="MI130" s="510" t="str">
        <f t="shared" si="751"/>
        <v/>
      </c>
      <c r="MJ130" s="522" t="str">
        <f t="shared" si="752"/>
        <v/>
      </c>
      <c r="MK130" s="510" t="str">
        <f t="shared" si="634"/>
        <v/>
      </c>
      <c r="ML130" s="517">
        <f t="shared" si="635"/>
        <v>0</v>
      </c>
      <c r="MM130" s="510" t="str">
        <f t="shared" si="753"/>
        <v/>
      </c>
      <c r="MN130" s="522" t="str">
        <f t="shared" si="754"/>
        <v/>
      </c>
      <c r="MO130" s="510" t="str">
        <f t="shared" si="636"/>
        <v/>
      </c>
      <c r="MP130" s="517">
        <f t="shared" si="637"/>
        <v>0</v>
      </c>
      <c r="MQ130" s="510" t="str">
        <f t="shared" si="755"/>
        <v/>
      </c>
      <c r="MR130" s="522" t="str">
        <f t="shared" si="756"/>
        <v/>
      </c>
      <c r="MS130" s="510" t="str">
        <f t="shared" si="638"/>
        <v/>
      </c>
      <c r="MT130" s="517">
        <f t="shared" si="639"/>
        <v>0</v>
      </c>
      <c r="MU130" s="510" t="str">
        <f t="shared" si="757"/>
        <v/>
      </c>
      <c r="MV130" s="522" t="str">
        <f t="shared" si="758"/>
        <v/>
      </c>
      <c r="MW130" s="510" t="str">
        <f t="shared" si="640"/>
        <v/>
      </c>
      <c r="MX130" s="517">
        <f t="shared" si="641"/>
        <v>0</v>
      </c>
      <c r="MY130" s="510" t="str">
        <f t="shared" si="759"/>
        <v/>
      </c>
      <c r="MZ130" s="522" t="str">
        <f t="shared" si="760"/>
        <v/>
      </c>
      <c r="NA130" s="510" t="str">
        <f t="shared" si="642"/>
        <v/>
      </c>
      <c r="NB130" s="517">
        <f t="shared" si="643"/>
        <v>0</v>
      </c>
      <c r="NC130" s="510" t="str">
        <f t="shared" si="761"/>
        <v/>
      </c>
      <c r="ND130" s="522" t="str">
        <f t="shared" si="762"/>
        <v/>
      </c>
      <c r="NE130" s="510" t="str">
        <f t="shared" si="644"/>
        <v/>
      </c>
      <c r="NF130" s="517">
        <f t="shared" si="645"/>
        <v>0</v>
      </c>
      <c r="NG130" s="510" t="str">
        <f t="shared" si="763"/>
        <v/>
      </c>
      <c r="NH130" s="522" t="str">
        <f t="shared" si="764"/>
        <v/>
      </c>
      <c r="NI130" s="510" t="str">
        <f t="shared" si="646"/>
        <v/>
      </c>
      <c r="NJ130" s="517">
        <f t="shared" si="647"/>
        <v>0</v>
      </c>
      <c r="NK130" s="510" t="str">
        <f t="shared" si="765"/>
        <v/>
      </c>
      <c r="NL130" s="522" t="str">
        <f t="shared" si="766"/>
        <v/>
      </c>
      <c r="NM130" s="510" t="str">
        <f t="shared" si="648"/>
        <v/>
      </c>
      <c r="NN130" s="517">
        <f t="shared" si="649"/>
        <v>0</v>
      </c>
      <c r="NO130" s="510" t="str">
        <f t="shared" si="767"/>
        <v/>
      </c>
      <c r="NP130" s="522" t="str">
        <f t="shared" si="768"/>
        <v/>
      </c>
      <c r="NQ130" s="510" t="str">
        <f t="shared" si="650"/>
        <v/>
      </c>
      <c r="NR130" s="517">
        <f t="shared" si="651"/>
        <v>0</v>
      </c>
      <c r="NS130" s="510" t="str">
        <f t="shared" si="769"/>
        <v/>
      </c>
      <c r="NT130" s="522" t="str">
        <f t="shared" si="770"/>
        <v/>
      </c>
      <c r="NU130" s="510" t="str">
        <f t="shared" si="652"/>
        <v/>
      </c>
      <c r="NV130" s="517">
        <f t="shared" si="653"/>
        <v>0</v>
      </c>
      <c r="NW130" s="510" t="str">
        <f t="shared" si="771"/>
        <v/>
      </c>
      <c r="NX130" s="522" t="str">
        <f t="shared" si="772"/>
        <v/>
      </c>
      <c r="NY130" s="510" t="str">
        <f t="shared" si="654"/>
        <v/>
      </c>
      <c r="NZ130" s="517">
        <f t="shared" si="655"/>
        <v>0</v>
      </c>
      <c r="OA130" s="510" t="str">
        <f t="shared" si="773"/>
        <v/>
      </c>
      <c r="OB130" s="522" t="str">
        <f t="shared" si="774"/>
        <v/>
      </c>
      <c r="OC130" s="510" t="str">
        <f t="shared" si="656"/>
        <v/>
      </c>
      <c r="OD130" s="517">
        <f t="shared" si="657"/>
        <v>0</v>
      </c>
      <c r="OE130" s="510" t="str">
        <f t="shared" si="775"/>
        <v/>
      </c>
      <c r="OF130" s="522" t="str">
        <f t="shared" si="776"/>
        <v/>
      </c>
      <c r="OG130" s="510" t="str">
        <f t="shared" si="658"/>
        <v/>
      </c>
      <c r="OH130" s="517">
        <f t="shared" si="659"/>
        <v>0</v>
      </c>
      <c r="OI130" s="510" t="str">
        <f t="shared" si="777"/>
        <v/>
      </c>
      <c r="OJ130" s="522" t="str">
        <f t="shared" si="778"/>
        <v/>
      </c>
      <c r="OK130" s="510" t="str">
        <f t="shared" si="660"/>
        <v/>
      </c>
      <c r="OL130" s="517">
        <f t="shared" si="661"/>
        <v>0</v>
      </c>
      <c r="OM130" s="510" t="str">
        <f t="shared" si="779"/>
        <v/>
      </c>
      <c r="ON130" s="522" t="str">
        <f t="shared" si="780"/>
        <v/>
      </c>
      <c r="OO130" s="510" t="str">
        <f t="shared" si="662"/>
        <v/>
      </c>
      <c r="OP130" s="517">
        <f t="shared" si="663"/>
        <v>0</v>
      </c>
      <c r="OQ130" s="510" t="str">
        <f t="shared" si="781"/>
        <v/>
      </c>
      <c r="OR130" s="522" t="str">
        <f t="shared" si="782"/>
        <v/>
      </c>
      <c r="OS130" s="510" t="str">
        <f t="shared" si="664"/>
        <v/>
      </c>
      <c r="OT130" s="517">
        <f t="shared" si="665"/>
        <v>0</v>
      </c>
      <c r="OU130" s="510" t="str">
        <f t="shared" si="783"/>
        <v/>
      </c>
      <c r="OV130" s="522" t="str">
        <f t="shared" si="784"/>
        <v/>
      </c>
      <c r="OW130" s="510" t="str">
        <f t="shared" si="666"/>
        <v/>
      </c>
      <c r="OX130" s="517">
        <f t="shared" si="667"/>
        <v>0</v>
      </c>
      <c r="OY130" s="510" t="str">
        <f t="shared" si="785"/>
        <v/>
      </c>
      <c r="OZ130" s="522" t="str">
        <f t="shared" si="786"/>
        <v/>
      </c>
      <c r="PA130" s="510" t="str">
        <f t="shared" si="668"/>
        <v/>
      </c>
      <c r="PB130" s="517">
        <f t="shared" si="669"/>
        <v>0</v>
      </c>
      <c r="PC130" s="510" t="str">
        <f t="shared" si="787"/>
        <v/>
      </c>
      <c r="PD130" s="522" t="str">
        <f t="shared" si="788"/>
        <v/>
      </c>
      <c r="PE130" s="510" t="str">
        <f t="shared" si="670"/>
        <v/>
      </c>
      <c r="PF130" s="517">
        <f t="shared" si="671"/>
        <v>0</v>
      </c>
      <c r="PG130" s="510" t="str">
        <f t="shared" si="789"/>
        <v/>
      </c>
      <c r="PH130" s="522" t="str">
        <f t="shared" si="790"/>
        <v/>
      </c>
      <c r="PI130" s="510" t="str">
        <f t="shared" si="672"/>
        <v/>
      </c>
      <c r="PJ130" s="517">
        <f t="shared" si="673"/>
        <v>0</v>
      </c>
      <c r="PK130" s="510" t="str">
        <f t="shared" si="791"/>
        <v/>
      </c>
      <c r="PL130" s="522" t="str">
        <f t="shared" si="792"/>
        <v/>
      </c>
      <c r="PM130" s="510" t="str">
        <f t="shared" si="674"/>
        <v/>
      </c>
      <c r="PN130" s="517">
        <f t="shared" si="675"/>
        <v>0</v>
      </c>
      <c r="PO130" s="510" t="str">
        <f t="shared" si="793"/>
        <v/>
      </c>
      <c r="PP130" s="522" t="str">
        <f t="shared" si="794"/>
        <v/>
      </c>
      <c r="PQ130" s="510" t="str">
        <f t="shared" si="676"/>
        <v/>
      </c>
      <c r="PR130" s="517">
        <f t="shared" si="677"/>
        <v>0</v>
      </c>
      <c r="PS130" s="510" t="str">
        <f t="shared" si="795"/>
        <v/>
      </c>
      <c r="PT130" s="522" t="str">
        <f t="shared" si="796"/>
        <v/>
      </c>
      <c r="PU130" s="510" t="str">
        <f t="shared" si="678"/>
        <v/>
      </c>
      <c r="PV130" s="517">
        <f t="shared" si="679"/>
        <v>0</v>
      </c>
      <c r="PW130" s="510" t="str">
        <f t="shared" si="797"/>
        <v/>
      </c>
      <c r="PX130" s="522" t="str">
        <f t="shared" si="798"/>
        <v/>
      </c>
      <c r="PY130" s="510" t="str">
        <f t="shared" si="680"/>
        <v/>
      </c>
      <c r="PZ130" s="517">
        <f t="shared" si="681"/>
        <v>0</v>
      </c>
      <c r="QA130" s="510" t="str">
        <f t="shared" si="799"/>
        <v/>
      </c>
      <c r="QB130" s="522" t="str">
        <f t="shared" si="800"/>
        <v/>
      </c>
      <c r="QC130" s="510" t="str">
        <f t="shared" si="682"/>
        <v/>
      </c>
      <c r="QD130" s="517">
        <f t="shared" si="683"/>
        <v>0</v>
      </c>
      <c r="QE130" s="510" t="str">
        <f t="shared" si="801"/>
        <v/>
      </c>
      <c r="QF130" s="522" t="str">
        <f t="shared" si="802"/>
        <v/>
      </c>
      <c r="QG130" s="510" t="str">
        <f t="shared" si="684"/>
        <v/>
      </c>
      <c r="QH130" s="517">
        <f t="shared" si="685"/>
        <v>0</v>
      </c>
    </row>
    <row r="131" spans="72:450" ht="13.3" thickTop="1" thickBot="1" x14ac:dyDescent="0.35">
      <c r="BT131" s="287" t="str">
        <f t="shared" si="804"/>
        <v/>
      </c>
      <c r="BU131" s="14" t="str">
        <f t="shared" si="805"/>
        <v/>
      </c>
      <c r="BV131" s="495">
        <f t="shared" si="559"/>
        <v>0</v>
      </c>
      <c r="BW131" s="495">
        <f t="shared" si="806"/>
        <v>0</v>
      </c>
      <c r="BX131" s="905">
        <f t="shared" si="808"/>
        <v>1</v>
      </c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GN131" s="137">
        <f t="shared" si="567"/>
        <v>0</v>
      </c>
      <c r="GU131" s="594">
        <v>41</v>
      </c>
      <c r="HA131" s="81" t="str">
        <f t="shared" si="562"/>
        <v/>
      </c>
      <c r="HB131" s="569" t="str">
        <f t="shared" si="563"/>
        <v/>
      </c>
      <c r="HC131" s="15">
        <f t="shared" si="568"/>
        <v>0</v>
      </c>
      <c r="HD131" s="582">
        <f t="shared" si="809"/>
        <v>0</v>
      </c>
      <c r="HE131" s="576">
        <f t="shared" ref="HE131:HF150" si="811">HE67</f>
        <v>0</v>
      </c>
      <c r="HF131" s="566">
        <f t="shared" si="811"/>
        <v>0</v>
      </c>
      <c r="HG131" s="16">
        <f t="shared" si="810"/>
        <v>0</v>
      </c>
      <c r="HH131" s="17" t="str">
        <f t="shared" si="566"/>
        <v/>
      </c>
      <c r="HI131" s="510" t="str">
        <f t="shared" si="686"/>
        <v/>
      </c>
      <c r="HJ131" s="517">
        <f t="shared" si="803"/>
        <v>0</v>
      </c>
      <c r="HK131" s="510" t="str">
        <f t="shared" si="687"/>
        <v/>
      </c>
      <c r="HL131" s="522" t="str">
        <f t="shared" si="688"/>
        <v/>
      </c>
      <c r="HM131" s="510" t="str">
        <f t="shared" si="570"/>
        <v/>
      </c>
      <c r="HN131" s="517">
        <f t="shared" si="571"/>
        <v>0</v>
      </c>
      <c r="HO131" s="510" t="str">
        <f t="shared" si="689"/>
        <v/>
      </c>
      <c r="HP131" s="522" t="str">
        <f t="shared" si="690"/>
        <v/>
      </c>
      <c r="HQ131" s="510" t="str">
        <f t="shared" si="572"/>
        <v/>
      </c>
      <c r="HR131" s="517">
        <f t="shared" si="573"/>
        <v>0</v>
      </c>
      <c r="HS131" s="510" t="str">
        <f t="shared" si="691"/>
        <v/>
      </c>
      <c r="HT131" s="522" t="str">
        <f t="shared" si="692"/>
        <v/>
      </c>
      <c r="HU131" s="510" t="str">
        <f t="shared" si="574"/>
        <v/>
      </c>
      <c r="HV131" s="517">
        <f t="shared" si="575"/>
        <v>0</v>
      </c>
      <c r="HW131" s="510" t="str">
        <f t="shared" si="693"/>
        <v/>
      </c>
      <c r="HX131" s="522" t="str">
        <f t="shared" si="694"/>
        <v/>
      </c>
      <c r="HY131" s="510" t="str">
        <f t="shared" si="576"/>
        <v/>
      </c>
      <c r="HZ131" s="517">
        <f t="shared" si="577"/>
        <v>0</v>
      </c>
      <c r="IA131" s="510" t="str">
        <f t="shared" si="695"/>
        <v/>
      </c>
      <c r="IB131" s="522" t="str">
        <f t="shared" si="696"/>
        <v/>
      </c>
      <c r="IC131" s="510" t="str">
        <f t="shared" si="578"/>
        <v/>
      </c>
      <c r="ID131" s="517">
        <f t="shared" si="579"/>
        <v>0</v>
      </c>
      <c r="IE131" s="510" t="str">
        <f t="shared" si="697"/>
        <v/>
      </c>
      <c r="IF131" s="522" t="str">
        <f t="shared" si="698"/>
        <v/>
      </c>
      <c r="IG131" s="510" t="str">
        <f t="shared" si="580"/>
        <v/>
      </c>
      <c r="IH131" s="517">
        <f t="shared" si="581"/>
        <v>0</v>
      </c>
      <c r="II131" s="510" t="str">
        <f t="shared" si="699"/>
        <v/>
      </c>
      <c r="IJ131" s="522" t="str">
        <f t="shared" si="700"/>
        <v/>
      </c>
      <c r="IK131" s="510" t="str">
        <f t="shared" si="582"/>
        <v/>
      </c>
      <c r="IL131" s="517">
        <f t="shared" si="583"/>
        <v>0</v>
      </c>
      <c r="IM131" s="510" t="str">
        <f t="shared" si="701"/>
        <v/>
      </c>
      <c r="IN131" s="522" t="str">
        <f t="shared" si="702"/>
        <v/>
      </c>
      <c r="IO131" s="510" t="str">
        <f t="shared" si="584"/>
        <v/>
      </c>
      <c r="IP131" s="517">
        <f t="shared" si="585"/>
        <v>0</v>
      </c>
      <c r="IQ131" s="510" t="str">
        <f t="shared" si="703"/>
        <v/>
      </c>
      <c r="IR131" s="522" t="str">
        <f t="shared" si="704"/>
        <v/>
      </c>
      <c r="IS131" s="510" t="str">
        <f t="shared" si="586"/>
        <v/>
      </c>
      <c r="IT131" s="517">
        <f t="shared" si="587"/>
        <v>0</v>
      </c>
      <c r="IU131" s="510" t="str">
        <f t="shared" si="705"/>
        <v/>
      </c>
      <c r="IV131" s="522" t="str">
        <f t="shared" si="706"/>
        <v/>
      </c>
      <c r="IW131" s="510" t="str">
        <f t="shared" si="588"/>
        <v/>
      </c>
      <c r="IX131" s="517">
        <f t="shared" si="589"/>
        <v>0</v>
      </c>
      <c r="IY131" s="510" t="str">
        <f t="shared" si="707"/>
        <v/>
      </c>
      <c r="IZ131" s="522" t="str">
        <f t="shared" si="708"/>
        <v/>
      </c>
      <c r="JA131" s="510" t="str">
        <f t="shared" si="590"/>
        <v/>
      </c>
      <c r="JB131" s="517">
        <f t="shared" si="591"/>
        <v>0</v>
      </c>
      <c r="JC131" s="510" t="str">
        <f t="shared" si="709"/>
        <v/>
      </c>
      <c r="JD131" s="522" t="str">
        <f t="shared" si="710"/>
        <v/>
      </c>
      <c r="JE131" s="510" t="str">
        <f t="shared" si="592"/>
        <v/>
      </c>
      <c r="JF131" s="517">
        <f t="shared" si="593"/>
        <v>0</v>
      </c>
      <c r="JG131" s="510" t="str">
        <f t="shared" si="711"/>
        <v/>
      </c>
      <c r="JH131" s="522" t="str">
        <f t="shared" si="712"/>
        <v/>
      </c>
      <c r="JI131" s="510" t="str">
        <f t="shared" si="594"/>
        <v/>
      </c>
      <c r="JJ131" s="517">
        <f t="shared" si="595"/>
        <v>0</v>
      </c>
      <c r="JK131" s="510" t="str">
        <f t="shared" si="713"/>
        <v/>
      </c>
      <c r="JL131" s="522" t="str">
        <f t="shared" si="714"/>
        <v/>
      </c>
      <c r="JM131" s="510" t="str">
        <f t="shared" si="596"/>
        <v/>
      </c>
      <c r="JN131" s="517">
        <f t="shared" si="597"/>
        <v>0</v>
      </c>
      <c r="JO131" s="510" t="str">
        <f t="shared" si="715"/>
        <v/>
      </c>
      <c r="JP131" s="522" t="str">
        <f t="shared" si="716"/>
        <v/>
      </c>
      <c r="JQ131" s="510" t="str">
        <f t="shared" si="598"/>
        <v/>
      </c>
      <c r="JR131" s="517">
        <f t="shared" si="599"/>
        <v>0</v>
      </c>
      <c r="JS131" s="510" t="str">
        <f t="shared" si="717"/>
        <v/>
      </c>
      <c r="JT131" s="522" t="str">
        <f t="shared" si="718"/>
        <v/>
      </c>
      <c r="JU131" s="510" t="str">
        <f t="shared" si="600"/>
        <v/>
      </c>
      <c r="JV131" s="517">
        <f t="shared" si="601"/>
        <v>0</v>
      </c>
      <c r="JW131" s="510" t="str">
        <f t="shared" si="719"/>
        <v/>
      </c>
      <c r="JX131" s="522" t="str">
        <f t="shared" si="720"/>
        <v/>
      </c>
      <c r="JY131" s="510" t="str">
        <f t="shared" si="602"/>
        <v/>
      </c>
      <c r="JZ131" s="517">
        <f t="shared" si="603"/>
        <v>0</v>
      </c>
      <c r="KA131" s="510" t="str">
        <f t="shared" si="721"/>
        <v/>
      </c>
      <c r="KB131" s="522" t="str">
        <f t="shared" si="722"/>
        <v/>
      </c>
      <c r="KC131" s="510" t="str">
        <f t="shared" si="604"/>
        <v/>
      </c>
      <c r="KD131" s="517">
        <f t="shared" si="605"/>
        <v>0</v>
      </c>
      <c r="KE131" s="510" t="str">
        <f t="shared" si="723"/>
        <v/>
      </c>
      <c r="KF131" s="522" t="str">
        <f t="shared" si="724"/>
        <v/>
      </c>
      <c r="KG131" s="510" t="str">
        <f t="shared" si="606"/>
        <v/>
      </c>
      <c r="KH131" s="517">
        <f t="shared" si="607"/>
        <v>0</v>
      </c>
      <c r="KI131" s="510" t="str">
        <f t="shared" si="725"/>
        <v/>
      </c>
      <c r="KJ131" s="522" t="str">
        <f t="shared" si="726"/>
        <v/>
      </c>
      <c r="KK131" s="510" t="str">
        <f t="shared" si="608"/>
        <v/>
      </c>
      <c r="KL131" s="517">
        <f t="shared" si="609"/>
        <v>0</v>
      </c>
      <c r="KM131" s="510" t="str">
        <f t="shared" si="727"/>
        <v/>
      </c>
      <c r="KN131" s="522" t="str">
        <f t="shared" si="728"/>
        <v/>
      </c>
      <c r="KO131" s="510" t="str">
        <f t="shared" si="610"/>
        <v/>
      </c>
      <c r="KP131" s="517">
        <f t="shared" si="611"/>
        <v>0</v>
      </c>
      <c r="KQ131" s="510" t="str">
        <f t="shared" si="729"/>
        <v/>
      </c>
      <c r="KR131" s="522" t="str">
        <f t="shared" si="730"/>
        <v/>
      </c>
      <c r="KS131" s="510" t="str">
        <f t="shared" si="612"/>
        <v/>
      </c>
      <c r="KT131" s="517">
        <f t="shared" si="613"/>
        <v>0</v>
      </c>
      <c r="KU131" s="510" t="str">
        <f t="shared" si="731"/>
        <v/>
      </c>
      <c r="KV131" s="522" t="str">
        <f t="shared" si="732"/>
        <v/>
      </c>
      <c r="KW131" s="510" t="str">
        <f t="shared" si="614"/>
        <v/>
      </c>
      <c r="KX131" s="517">
        <f t="shared" si="615"/>
        <v>0</v>
      </c>
      <c r="KY131" s="510" t="str">
        <f t="shared" si="733"/>
        <v/>
      </c>
      <c r="KZ131" s="522" t="str">
        <f t="shared" si="734"/>
        <v/>
      </c>
      <c r="LA131" s="510" t="str">
        <f t="shared" si="616"/>
        <v/>
      </c>
      <c r="LB131" s="517">
        <f t="shared" si="617"/>
        <v>0</v>
      </c>
      <c r="LC131" s="510" t="str">
        <f t="shared" si="735"/>
        <v/>
      </c>
      <c r="LD131" s="522" t="str">
        <f t="shared" si="736"/>
        <v/>
      </c>
      <c r="LE131" s="510" t="str">
        <f t="shared" si="618"/>
        <v/>
      </c>
      <c r="LF131" s="517">
        <f t="shared" si="619"/>
        <v>0</v>
      </c>
      <c r="LG131" s="510" t="str">
        <f t="shared" si="737"/>
        <v/>
      </c>
      <c r="LH131" s="522" t="str">
        <f t="shared" si="738"/>
        <v/>
      </c>
      <c r="LI131" s="510" t="str">
        <f t="shared" si="620"/>
        <v/>
      </c>
      <c r="LJ131" s="517">
        <f t="shared" si="621"/>
        <v>0</v>
      </c>
      <c r="LK131" s="510" t="str">
        <f t="shared" si="739"/>
        <v/>
      </c>
      <c r="LL131" s="522" t="str">
        <f t="shared" si="740"/>
        <v/>
      </c>
      <c r="LM131" s="510" t="str">
        <f t="shared" si="622"/>
        <v/>
      </c>
      <c r="LN131" s="517">
        <f t="shared" si="623"/>
        <v>0</v>
      </c>
      <c r="LO131" s="510" t="str">
        <f t="shared" si="741"/>
        <v/>
      </c>
      <c r="LP131" s="522" t="str">
        <f t="shared" si="742"/>
        <v/>
      </c>
      <c r="LQ131" s="510" t="str">
        <f t="shared" si="624"/>
        <v/>
      </c>
      <c r="LR131" s="517">
        <f t="shared" si="625"/>
        <v>0</v>
      </c>
      <c r="LS131" s="510" t="str">
        <f t="shared" si="743"/>
        <v/>
      </c>
      <c r="LT131" s="522" t="str">
        <f t="shared" si="744"/>
        <v/>
      </c>
      <c r="LU131" s="510" t="str">
        <f t="shared" si="626"/>
        <v/>
      </c>
      <c r="LV131" s="517">
        <f t="shared" si="627"/>
        <v>0</v>
      </c>
      <c r="LW131" s="510" t="str">
        <f t="shared" si="745"/>
        <v/>
      </c>
      <c r="LX131" s="522" t="str">
        <f t="shared" si="746"/>
        <v/>
      </c>
      <c r="LY131" s="510" t="str">
        <f t="shared" si="628"/>
        <v/>
      </c>
      <c r="LZ131" s="517">
        <f t="shared" si="629"/>
        <v>0</v>
      </c>
      <c r="MA131" s="510" t="str">
        <f t="shared" si="747"/>
        <v/>
      </c>
      <c r="MB131" s="522" t="str">
        <f t="shared" si="748"/>
        <v/>
      </c>
      <c r="MC131" s="510" t="str">
        <f t="shared" si="630"/>
        <v/>
      </c>
      <c r="MD131" s="517">
        <f t="shared" si="631"/>
        <v>0</v>
      </c>
      <c r="ME131" s="510" t="str">
        <f t="shared" si="749"/>
        <v/>
      </c>
      <c r="MF131" s="522" t="str">
        <f t="shared" si="750"/>
        <v/>
      </c>
      <c r="MG131" s="510" t="str">
        <f t="shared" si="632"/>
        <v/>
      </c>
      <c r="MH131" s="517">
        <f t="shared" si="633"/>
        <v>0</v>
      </c>
      <c r="MI131" s="510" t="str">
        <f t="shared" si="751"/>
        <v/>
      </c>
      <c r="MJ131" s="522" t="str">
        <f t="shared" si="752"/>
        <v/>
      </c>
      <c r="MK131" s="510" t="str">
        <f t="shared" si="634"/>
        <v/>
      </c>
      <c r="ML131" s="517">
        <f t="shared" si="635"/>
        <v>0</v>
      </c>
      <c r="MM131" s="510" t="str">
        <f t="shared" si="753"/>
        <v/>
      </c>
      <c r="MN131" s="522" t="str">
        <f t="shared" si="754"/>
        <v/>
      </c>
      <c r="MO131" s="510" t="str">
        <f t="shared" si="636"/>
        <v/>
      </c>
      <c r="MP131" s="517">
        <f t="shared" si="637"/>
        <v>0</v>
      </c>
      <c r="MQ131" s="510" t="str">
        <f t="shared" si="755"/>
        <v/>
      </c>
      <c r="MR131" s="522" t="str">
        <f t="shared" si="756"/>
        <v/>
      </c>
      <c r="MS131" s="510" t="str">
        <f t="shared" si="638"/>
        <v/>
      </c>
      <c r="MT131" s="517">
        <f t="shared" si="639"/>
        <v>0</v>
      </c>
      <c r="MU131" s="510" t="str">
        <f t="shared" si="757"/>
        <v/>
      </c>
      <c r="MV131" s="522" t="str">
        <f t="shared" si="758"/>
        <v/>
      </c>
      <c r="MW131" s="510" t="str">
        <f t="shared" si="640"/>
        <v/>
      </c>
      <c r="MX131" s="517">
        <f t="shared" si="641"/>
        <v>0</v>
      </c>
      <c r="MY131" s="510" t="str">
        <f t="shared" si="759"/>
        <v/>
      </c>
      <c r="MZ131" s="522" t="str">
        <f t="shared" si="760"/>
        <v/>
      </c>
      <c r="NA131" s="510" t="str">
        <f t="shared" si="642"/>
        <v/>
      </c>
      <c r="NB131" s="517">
        <f t="shared" si="643"/>
        <v>0</v>
      </c>
      <c r="NC131" s="510" t="str">
        <f t="shared" si="761"/>
        <v/>
      </c>
      <c r="ND131" s="522" t="str">
        <f t="shared" si="762"/>
        <v/>
      </c>
      <c r="NE131" s="510" t="str">
        <f t="shared" si="644"/>
        <v/>
      </c>
      <c r="NF131" s="517">
        <f t="shared" si="645"/>
        <v>0</v>
      </c>
      <c r="NG131" s="510" t="str">
        <f t="shared" si="763"/>
        <v/>
      </c>
      <c r="NH131" s="522" t="str">
        <f t="shared" si="764"/>
        <v/>
      </c>
      <c r="NI131" s="510" t="str">
        <f t="shared" si="646"/>
        <v/>
      </c>
      <c r="NJ131" s="517">
        <f t="shared" si="647"/>
        <v>0</v>
      </c>
      <c r="NK131" s="510" t="str">
        <f t="shared" si="765"/>
        <v/>
      </c>
      <c r="NL131" s="522" t="str">
        <f t="shared" si="766"/>
        <v/>
      </c>
      <c r="NM131" s="510" t="str">
        <f t="shared" si="648"/>
        <v/>
      </c>
      <c r="NN131" s="517">
        <f t="shared" si="649"/>
        <v>0</v>
      </c>
      <c r="NO131" s="510" t="str">
        <f t="shared" si="767"/>
        <v/>
      </c>
      <c r="NP131" s="522" t="str">
        <f t="shared" si="768"/>
        <v/>
      </c>
      <c r="NQ131" s="510" t="str">
        <f t="shared" si="650"/>
        <v/>
      </c>
      <c r="NR131" s="517">
        <f t="shared" si="651"/>
        <v>0</v>
      </c>
      <c r="NS131" s="510" t="str">
        <f t="shared" si="769"/>
        <v/>
      </c>
      <c r="NT131" s="522" t="str">
        <f t="shared" si="770"/>
        <v/>
      </c>
      <c r="NU131" s="510" t="str">
        <f t="shared" si="652"/>
        <v/>
      </c>
      <c r="NV131" s="517">
        <f t="shared" si="653"/>
        <v>0</v>
      </c>
      <c r="NW131" s="510" t="str">
        <f t="shared" si="771"/>
        <v/>
      </c>
      <c r="NX131" s="522" t="str">
        <f t="shared" si="772"/>
        <v/>
      </c>
      <c r="NY131" s="510" t="str">
        <f t="shared" si="654"/>
        <v/>
      </c>
      <c r="NZ131" s="517">
        <f t="shared" si="655"/>
        <v>0</v>
      </c>
      <c r="OA131" s="510" t="str">
        <f t="shared" si="773"/>
        <v/>
      </c>
      <c r="OB131" s="522" t="str">
        <f t="shared" si="774"/>
        <v/>
      </c>
      <c r="OC131" s="510" t="str">
        <f t="shared" si="656"/>
        <v/>
      </c>
      <c r="OD131" s="517">
        <f t="shared" si="657"/>
        <v>0</v>
      </c>
      <c r="OE131" s="510" t="str">
        <f t="shared" si="775"/>
        <v/>
      </c>
      <c r="OF131" s="522" t="str">
        <f t="shared" si="776"/>
        <v/>
      </c>
      <c r="OG131" s="510" t="str">
        <f t="shared" si="658"/>
        <v/>
      </c>
      <c r="OH131" s="517">
        <f t="shared" si="659"/>
        <v>0</v>
      </c>
      <c r="OI131" s="510" t="str">
        <f t="shared" si="777"/>
        <v/>
      </c>
      <c r="OJ131" s="522" t="str">
        <f t="shared" si="778"/>
        <v/>
      </c>
      <c r="OK131" s="510" t="str">
        <f t="shared" si="660"/>
        <v/>
      </c>
      <c r="OL131" s="517">
        <f t="shared" si="661"/>
        <v>0</v>
      </c>
      <c r="OM131" s="510" t="str">
        <f t="shared" si="779"/>
        <v/>
      </c>
      <c r="ON131" s="522" t="str">
        <f t="shared" si="780"/>
        <v/>
      </c>
      <c r="OO131" s="510" t="str">
        <f t="shared" si="662"/>
        <v/>
      </c>
      <c r="OP131" s="517">
        <f t="shared" si="663"/>
        <v>0</v>
      </c>
      <c r="OQ131" s="510" t="str">
        <f t="shared" si="781"/>
        <v/>
      </c>
      <c r="OR131" s="522" t="str">
        <f t="shared" si="782"/>
        <v/>
      </c>
      <c r="OS131" s="510" t="str">
        <f t="shared" si="664"/>
        <v/>
      </c>
      <c r="OT131" s="517">
        <f t="shared" si="665"/>
        <v>0</v>
      </c>
      <c r="OU131" s="510" t="str">
        <f t="shared" si="783"/>
        <v/>
      </c>
      <c r="OV131" s="522" t="str">
        <f t="shared" si="784"/>
        <v/>
      </c>
      <c r="OW131" s="510" t="str">
        <f t="shared" si="666"/>
        <v/>
      </c>
      <c r="OX131" s="517">
        <f t="shared" si="667"/>
        <v>0</v>
      </c>
      <c r="OY131" s="510" t="str">
        <f t="shared" si="785"/>
        <v/>
      </c>
      <c r="OZ131" s="522" t="str">
        <f t="shared" si="786"/>
        <v/>
      </c>
      <c r="PA131" s="510" t="str">
        <f t="shared" si="668"/>
        <v/>
      </c>
      <c r="PB131" s="517">
        <f t="shared" si="669"/>
        <v>0</v>
      </c>
      <c r="PC131" s="510" t="str">
        <f t="shared" si="787"/>
        <v/>
      </c>
      <c r="PD131" s="522" t="str">
        <f t="shared" si="788"/>
        <v/>
      </c>
      <c r="PE131" s="510" t="str">
        <f t="shared" si="670"/>
        <v/>
      </c>
      <c r="PF131" s="517">
        <f t="shared" si="671"/>
        <v>0</v>
      </c>
      <c r="PG131" s="510" t="str">
        <f t="shared" si="789"/>
        <v/>
      </c>
      <c r="PH131" s="522" t="str">
        <f t="shared" si="790"/>
        <v/>
      </c>
      <c r="PI131" s="510" t="str">
        <f t="shared" si="672"/>
        <v/>
      </c>
      <c r="PJ131" s="517">
        <f t="shared" si="673"/>
        <v>0</v>
      </c>
      <c r="PK131" s="510" t="str">
        <f t="shared" si="791"/>
        <v/>
      </c>
      <c r="PL131" s="522" t="str">
        <f t="shared" si="792"/>
        <v/>
      </c>
      <c r="PM131" s="510" t="str">
        <f t="shared" si="674"/>
        <v/>
      </c>
      <c r="PN131" s="517">
        <f t="shared" si="675"/>
        <v>0</v>
      </c>
      <c r="PO131" s="510" t="str">
        <f t="shared" si="793"/>
        <v/>
      </c>
      <c r="PP131" s="522" t="str">
        <f t="shared" si="794"/>
        <v/>
      </c>
      <c r="PQ131" s="510" t="str">
        <f t="shared" si="676"/>
        <v/>
      </c>
      <c r="PR131" s="517">
        <f t="shared" si="677"/>
        <v>0</v>
      </c>
      <c r="PS131" s="510" t="str">
        <f t="shared" si="795"/>
        <v/>
      </c>
      <c r="PT131" s="522" t="str">
        <f t="shared" si="796"/>
        <v/>
      </c>
      <c r="PU131" s="510" t="str">
        <f t="shared" si="678"/>
        <v/>
      </c>
      <c r="PV131" s="517">
        <f t="shared" si="679"/>
        <v>0</v>
      </c>
      <c r="PW131" s="510" t="str">
        <f t="shared" si="797"/>
        <v/>
      </c>
      <c r="PX131" s="522" t="str">
        <f t="shared" si="798"/>
        <v/>
      </c>
      <c r="PY131" s="510" t="str">
        <f t="shared" si="680"/>
        <v/>
      </c>
      <c r="PZ131" s="517">
        <f t="shared" si="681"/>
        <v>0</v>
      </c>
      <c r="QA131" s="510" t="str">
        <f t="shared" si="799"/>
        <v/>
      </c>
      <c r="QB131" s="522" t="str">
        <f t="shared" si="800"/>
        <v/>
      </c>
      <c r="QC131" s="510" t="str">
        <f t="shared" si="682"/>
        <v/>
      </c>
      <c r="QD131" s="517">
        <f t="shared" si="683"/>
        <v>0</v>
      </c>
      <c r="QE131" s="510" t="str">
        <f t="shared" si="801"/>
        <v/>
      </c>
      <c r="QF131" s="522" t="str">
        <f t="shared" si="802"/>
        <v/>
      </c>
      <c r="QG131" s="510" t="str">
        <f t="shared" si="684"/>
        <v/>
      </c>
      <c r="QH131" s="517">
        <f t="shared" si="685"/>
        <v>0</v>
      </c>
    </row>
    <row r="132" spans="72:450" ht="13.3" thickTop="1" thickBot="1" x14ac:dyDescent="0.35">
      <c r="BT132" s="287" t="str">
        <f t="shared" si="804"/>
        <v/>
      </c>
      <c r="BU132" s="14" t="str">
        <f t="shared" si="805"/>
        <v/>
      </c>
      <c r="BV132" s="495">
        <f t="shared" si="559"/>
        <v>0</v>
      </c>
      <c r="BW132" s="495">
        <f t="shared" si="806"/>
        <v>0</v>
      </c>
      <c r="BX132" s="905">
        <f t="shared" si="808"/>
        <v>1</v>
      </c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GN132" s="137">
        <f t="shared" si="567"/>
        <v>0</v>
      </c>
      <c r="GU132" s="594">
        <v>42</v>
      </c>
      <c r="HA132" s="81" t="str">
        <f t="shared" si="562"/>
        <v/>
      </c>
      <c r="HB132" s="569" t="str">
        <f t="shared" si="563"/>
        <v/>
      </c>
      <c r="HC132" s="15">
        <f t="shared" si="568"/>
        <v>0</v>
      </c>
      <c r="HD132" s="582">
        <f t="shared" si="809"/>
        <v>0</v>
      </c>
      <c r="HE132" s="576">
        <f t="shared" si="811"/>
        <v>0</v>
      </c>
      <c r="HF132" s="566">
        <f t="shared" si="811"/>
        <v>0</v>
      </c>
      <c r="HG132" s="16">
        <f t="shared" si="810"/>
        <v>0</v>
      </c>
      <c r="HH132" s="17" t="str">
        <f t="shared" si="566"/>
        <v/>
      </c>
      <c r="HI132" s="510" t="str">
        <f t="shared" si="686"/>
        <v/>
      </c>
      <c r="HJ132" s="517">
        <f t="shared" si="803"/>
        <v>0</v>
      </c>
      <c r="HK132" s="510" t="str">
        <f t="shared" si="687"/>
        <v/>
      </c>
      <c r="HL132" s="522" t="str">
        <f t="shared" si="688"/>
        <v/>
      </c>
      <c r="HM132" s="510" t="str">
        <f t="shared" si="570"/>
        <v/>
      </c>
      <c r="HN132" s="517">
        <f t="shared" si="571"/>
        <v>0</v>
      </c>
      <c r="HO132" s="510" t="str">
        <f t="shared" si="689"/>
        <v/>
      </c>
      <c r="HP132" s="522" t="str">
        <f t="shared" si="690"/>
        <v/>
      </c>
      <c r="HQ132" s="510" t="str">
        <f t="shared" si="572"/>
        <v/>
      </c>
      <c r="HR132" s="517">
        <f t="shared" si="573"/>
        <v>0</v>
      </c>
      <c r="HS132" s="510" t="str">
        <f t="shared" si="691"/>
        <v/>
      </c>
      <c r="HT132" s="522" t="str">
        <f t="shared" si="692"/>
        <v/>
      </c>
      <c r="HU132" s="510" t="str">
        <f t="shared" si="574"/>
        <v/>
      </c>
      <c r="HV132" s="517">
        <f t="shared" si="575"/>
        <v>0</v>
      </c>
      <c r="HW132" s="510" t="str">
        <f t="shared" si="693"/>
        <v/>
      </c>
      <c r="HX132" s="522" t="str">
        <f t="shared" si="694"/>
        <v/>
      </c>
      <c r="HY132" s="510" t="str">
        <f t="shared" si="576"/>
        <v/>
      </c>
      <c r="HZ132" s="517">
        <f t="shared" si="577"/>
        <v>0</v>
      </c>
      <c r="IA132" s="510" t="str">
        <f t="shared" si="695"/>
        <v/>
      </c>
      <c r="IB132" s="522" t="str">
        <f t="shared" si="696"/>
        <v/>
      </c>
      <c r="IC132" s="510" t="str">
        <f t="shared" si="578"/>
        <v/>
      </c>
      <c r="ID132" s="517">
        <f t="shared" si="579"/>
        <v>0</v>
      </c>
      <c r="IE132" s="510" t="str">
        <f t="shared" si="697"/>
        <v/>
      </c>
      <c r="IF132" s="522" t="str">
        <f t="shared" si="698"/>
        <v/>
      </c>
      <c r="IG132" s="510" t="str">
        <f t="shared" si="580"/>
        <v/>
      </c>
      <c r="IH132" s="517">
        <f t="shared" si="581"/>
        <v>0</v>
      </c>
      <c r="II132" s="510" t="str">
        <f t="shared" si="699"/>
        <v/>
      </c>
      <c r="IJ132" s="522" t="str">
        <f t="shared" si="700"/>
        <v/>
      </c>
      <c r="IK132" s="510" t="str">
        <f t="shared" si="582"/>
        <v/>
      </c>
      <c r="IL132" s="517">
        <f t="shared" si="583"/>
        <v>0</v>
      </c>
      <c r="IM132" s="510" t="str">
        <f t="shared" si="701"/>
        <v/>
      </c>
      <c r="IN132" s="522" t="str">
        <f t="shared" si="702"/>
        <v/>
      </c>
      <c r="IO132" s="510" t="str">
        <f t="shared" si="584"/>
        <v/>
      </c>
      <c r="IP132" s="517">
        <f t="shared" si="585"/>
        <v>0</v>
      </c>
      <c r="IQ132" s="510" t="str">
        <f t="shared" si="703"/>
        <v/>
      </c>
      <c r="IR132" s="522" t="str">
        <f t="shared" si="704"/>
        <v/>
      </c>
      <c r="IS132" s="510" t="str">
        <f t="shared" si="586"/>
        <v/>
      </c>
      <c r="IT132" s="517">
        <f t="shared" si="587"/>
        <v>0</v>
      </c>
      <c r="IU132" s="510" t="str">
        <f t="shared" si="705"/>
        <v/>
      </c>
      <c r="IV132" s="522" t="str">
        <f t="shared" si="706"/>
        <v/>
      </c>
      <c r="IW132" s="510" t="str">
        <f t="shared" si="588"/>
        <v/>
      </c>
      <c r="IX132" s="517">
        <f t="shared" si="589"/>
        <v>0</v>
      </c>
      <c r="IY132" s="510" t="str">
        <f t="shared" si="707"/>
        <v/>
      </c>
      <c r="IZ132" s="522" t="str">
        <f t="shared" si="708"/>
        <v/>
      </c>
      <c r="JA132" s="510" t="str">
        <f t="shared" si="590"/>
        <v/>
      </c>
      <c r="JB132" s="517">
        <f t="shared" si="591"/>
        <v>0</v>
      </c>
      <c r="JC132" s="510" t="str">
        <f t="shared" si="709"/>
        <v/>
      </c>
      <c r="JD132" s="522" t="str">
        <f t="shared" si="710"/>
        <v/>
      </c>
      <c r="JE132" s="510" t="str">
        <f t="shared" si="592"/>
        <v/>
      </c>
      <c r="JF132" s="517">
        <f t="shared" si="593"/>
        <v>0</v>
      </c>
      <c r="JG132" s="510" t="str">
        <f t="shared" si="711"/>
        <v/>
      </c>
      <c r="JH132" s="522" t="str">
        <f t="shared" si="712"/>
        <v/>
      </c>
      <c r="JI132" s="510" t="str">
        <f t="shared" si="594"/>
        <v/>
      </c>
      <c r="JJ132" s="517">
        <f t="shared" si="595"/>
        <v>0</v>
      </c>
      <c r="JK132" s="510" t="str">
        <f t="shared" si="713"/>
        <v/>
      </c>
      <c r="JL132" s="522" t="str">
        <f t="shared" si="714"/>
        <v/>
      </c>
      <c r="JM132" s="510" t="str">
        <f t="shared" si="596"/>
        <v/>
      </c>
      <c r="JN132" s="517">
        <f t="shared" si="597"/>
        <v>0</v>
      </c>
      <c r="JO132" s="510" t="str">
        <f t="shared" si="715"/>
        <v/>
      </c>
      <c r="JP132" s="522" t="str">
        <f t="shared" si="716"/>
        <v/>
      </c>
      <c r="JQ132" s="510" t="str">
        <f t="shared" si="598"/>
        <v/>
      </c>
      <c r="JR132" s="517">
        <f t="shared" si="599"/>
        <v>0</v>
      </c>
      <c r="JS132" s="510" t="str">
        <f t="shared" si="717"/>
        <v/>
      </c>
      <c r="JT132" s="522" t="str">
        <f t="shared" si="718"/>
        <v/>
      </c>
      <c r="JU132" s="510" t="str">
        <f t="shared" si="600"/>
        <v/>
      </c>
      <c r="JV132" s="517">
        <f t="shared" si="601"/>
        <v>0</v>
      </c>
      <c r="JW132" s="510" t="str">
        <f t="shared" si="719"/>
        <v/>
      </c>
      <c r="JX132" s="522" t="str">
        <f t="shared" si="720"/>
        <v/>
      </c>
      <c r="JY132" s="510" t="str">
        <f t="shared" si="602"/>
        <v/>
      </c>
      <c r="JZ132" s="517">
        <f t="shared" si="603"/>
        <v>0</v>
      </c>
      <c r="KA132" s="510" t="str">
        <f t="shared" si="721"/>
        <v/>
      </c>
      <c r="KB132" s="522" t="str">
        <f t="shared" si="722"/>
        <v/>
      </c>
      <c r="KC132" s="510" t="str">
        <f t="shared" si="604"/>
        <v/>
      </c>
      <c r="KD132" s="517">
        <f t="shared" si="605"/>
        <v>0</v>
      </c>
      <c r="KE132" s="510" t="str">
        <f t="shared" si="723"/>
        <v/>
      </c>
      <c r="KF132" s="522" t="str">
        <f t="shared" si="724"/>
        <v/>
      </c>
      <c r="KG132" s="510" t="str">
        <f t="shared" si="606"/>
        <v/>
      </c>
      <c r="KH132" s="517">
        <f t="shared" si="607"/>
        <v>0</v>
      </c>
      <c r="KI132" s="510" t="str">
        <f t="shared" si="725"/>
        <v/>
      </c>
      <c r="KJ132" s="522" t="str">
        <f t="shared" si="726"/>
        <v/>
      </c>
      <c r="KK132" s="510" t="str">
        <f t="shared" si="608"/>
        <v/>
      </c>
      <c r="KL132" s="517">
        <f t="shared" si="609"/>
        <v>0</v>
      </c>
      <c r="KM132" s="510" t="str">
        <f t="shared" si="727"/>
        <v/>
      </c>
      <c r="KN132" s="522" t="str">
        <f t="shared" si="728"/>
        <v/>
      </c>
      <c r="KO132" s="510" t="str">
        <f t="shared" si="610"/>
        <v/>
      </c>
      <c r="KP132" s="517">
        <f t="shared" si="611"/>
        <v>0</v>
      </c>
      <c r="KQ132" s="510" t="str">
        <f t="shared" si="729"/>
        <v/>
      </c>
      <c r="KR132" s="522" t="str">
        <f t="shared" si="730"/>
        <v/>
      </c>
      <c r="KS132" s="510" t="str">
        <f t="shared" si="612"/>
        <v/>
      </c>
      <c r="KT132" s="517">
        <f t="shared" si="613"/>
        <v>0</v>
      </c>
      <c r="KU132" s="510" t="str">
        <f t="shared" si="731"/>
        <v/>
      </c>
      <c r="KV132" s="522" t="str">
        <f t="shared" si="732"/>
        <v/>
      </c>
      <c r="KW132" s="510" t="str">
        <f t="shared" si="614"/>
        <v/>
      </c>
      <c r="KX132" s="517">
        <f t="shared" si="615"/>
        <v>0</v>
      </c>
      <c r="KY132" s="510" t="str">
        <f t="shared" si="733"/>
        <v/>
      </c>
      <c r="KZ132" s="522" t="str">
        <f t="shared" si="734"/>
        <v/>
      </c>
      <c r="LA132" s="510" t="str">
        <f t="shared" si="616"/>
        <v/>
      </c>
      <c r="LB132" s="517">
        <f t="shared" si="617"/>
        <v>0</v>
      </c>
      <c r="LC132" s="510" t="str">
        <f t="shared" si="735"/>
        <v/>
      </c>
      <c r="LD132" s="522" t="str">
        <f t="shared" si="736"/>
        <v/>
      </c>
      <c r="LE132" s="510" t="str">
        <f t="shared" si="618"/>
        <v/>
      </c>
      <c r="LF132" s="517">
        <f t="shared" si="619"/>
        <v>0</v>
      </c>
      <c r="LG132" s="510" t="str">
        <f t="shared" si="737"/>
        <v/>
      </c>
      <c r="LH132" s="522" t="str">
        <f t="shared" si="738"/>
        <v/>
      </c>
      <c r="LI132" s="510" t="str">
        <f t="shared" si="620"/>
        <v/>
      </c>
      <c r="LJ132" s="517">
        <f t="shared" si="621"/>
        <v>0</v>
      </c>
      <c r="LK132" s="510" t="str">
        <f t="shared" si="739"/>
        <v/>
      </c>
      <c r="LL132" s="522" t="str">
        <f t="shared" si="740"/>
        <v/>
      </c>
      <c r="LM132" s="510" t="str">
        <f t="shared" si="622"/>
        <v/>
      </c>
      <c r="LN132" s="517">
        <f t="shared" si="623"/>
        <v>0</v>
      </c>
      <c r="LO132" s="510" t="str">
        <f t="shared" si="741"/>
        <v/>
      </c>
      <c r="LP132" s="522" t="str">
        <f t="shared" si="742"/>
        <v/>
      </c>
      <c r="LQ132" s="510" t="str">
        <f t="shared" si="624"/>
        <v/>
      </c>
      <c r="LR132" s="517">
        <f t="shared" si="625"/>
        <v>0</v>
      </c>
      <c r="LS132" s="510" t="str">
        <f t="shared" si="743"/>
        <v/>
      </c>
      <c r="LT132" s="522" t="str">
        <f t="shared" si="744"/>
        <v/>
      </c>
      <c r="LU132" s="510" t="str">
        <f t="shared" si="626"/>
        <v/>
      </c>
      <c r="LV132" s="517">
        <f t="shared" si="627"/>
        <v>0</v>
      </c>
      <c r="LW132" s="510" t="str">
        <f t="shared" si="745"/>
        <v/>
      </c>
      <c r="LX132" s="522" t="str">
        <f t="shared" si="746"/>
        <v/>
      </c>
      <c r="LY132" s="510" t="str">
        <f t="shared" si="628"/>
        <v/>
      </c>
      <c r="LZ132" s="517">
        <f t="shared" si="629"/>
        <v>0</v>
      </c>
      <c r="MA132" s="510" t="str">
        <f t="shared" si="747"/>
        <v/>
      </c>
      <c r="MB132" s="522" t="str">
        <f t="shared" si="748"/>
        <v/>
      </c>
      <c r="MC132" s="510" t="str">
        <f t="shared" si="630"/>
        <v/>
      </c>
      <c r="MD132" s="517">
        <f t="shared" si="631"/>
        <v>0</v>
      </c>
      <c r="ME132" s="510" t="str">
        <f t="shared" si="749"/>
        <v/>
      </c>
      <c r="MF132" s="522" t="str">
        <f t="shared" si="750"/>
        <v/>
      </c>
      <c r="MG132" s="510" t="str">
        <f t="shared" si="632"/>
        <v/>
      </c>
      <c r="MH132" s="517">
        <f t="shared" si="633"/>
        <v>0</v>
      </c>
      <c r="MI132" s="510" t="str">
        <f t="shared" si="751"/>
        <v/>
      </c>
      <c r="MJ132" s="522" t="str">
        <f t="shared" si="752"/>
        <v/>
      </c>
      <c r="MK132" s="510" t="str">
        <f t="shared" si="634"/>
        <v/>
      </c>
      <c r="ML132" s="517">
        <f t="shared" si="635"/>
        <v>0</v>
      </c>
      <c r="MM132" s="510" t="str">
        <f t="shared" si="753"/>
        <v/>
      </c>
      <c r="MN132" s="522" t="str">
        <f t="shared" si="754"/>
        <v/>
      </c>
      <c r="MO132" s="510" t="str">
        <f t="shared" si="636"/>
        <v/>
      </c>
      <c r="MP132" s="517">
        <f t="shared" si="637"/>
        <v>0</v>
      </c>
      <c r="MQ132" s="510" t="str">
        <f t="shared" si="755"/>
        <v/>
      </c>
      <c r="MR132" s="522" t="str">
        <f t="shared" si="756"/>
        <v/>
      </c>
      <c r="MS132" s="510" t="str">
        <f t="shared" si="638"/>
        <v/>
      </c>
      <c r="MT132" s="517">
        <f t="shared" si="639"/>
        <v>0</v>
      </c>
      <c r="MU132" s="510" t="str">
        <f t="shared" si="757"/>
        <v/>
      </c>
      <c r="MV132" s="522" t="str">
        <f t="shared" si="758"/>
        <v/>
      </c>
      <c r="MW132" s="510" t="str">
        <f t="shared" si="640"/>
        <v/>
      </c>
      <c r="MX132" s="517">
        <f t="shared" si="641"/>
        <v>0</v>
      </c>
      <c r="MY132" s="510" t="str">
        <f t="shared" si="759"/>
        <v/>
      </c>
      <c r="MZ132" s="522" t="str">
        <f t="shared" si="760"/>
        <v/>
      </c>
      <c r="NA132" s="510" t="str">
        <f t="shared" si="642"/>
        <v/>
      </c>
      <c r="NB132" s="517">
        <f t="shared" si="643"/>
        <v>0</v>
      </c>
      <c r="NC132" s="510" t="str">
        <f t="shared" si="761"/>
        <v/>
      </c>
      <c r="ND132" s="522" t="str">
        <f t="shared" si="762"/>
        <v/>
      </c>
      <c r="NE132" s="510" t="str">
        <f t="shared" si="644"/>
        <v/>
      </c>
      <c r="NF132" s="517">
        <f t="shared" si="645"/>
        <v>0</v>
      </c>
      <c r="NG132" s="510" t="str">
        <f t="shared" si="763"/>
        <v/>
      </c>
      <c r="NH132" s="522" t="str">
        <f t="shared" si="764"/>
        <v/>
      </c>
      <c r="NI132" s="510" t="str">
        <f t="shared" si="646"/>
        <v/>
      </c>
      <c r="NJ132" s="517">
        <f t="shared" si="647"/>
        <v>0</v>
      </c>
      <c r="NK132" s="510" t="str">
        <f t="shared" si="765"/>
        <v/>
      </c>
      <c r="NL132" s="522" t="str">
        <f t="shared" si="766"/>
        <v/>
      </c>
      <c r="NM132" s="510" t="str">
        <f t="shared" si="648"/>
        <v/>
      </c>
      <c r="NN132" s="517">
        <f t="shared" si="649"/>
        <v>0</v>
      </c>
      <c r="NO132" s="510" t="str">
        <f t="shared" si="767"/>
        <v/>
      </c>
      <c r="NP132" s="522" t="str">
        <f t="shared" si="768"/>
        <v/>
      </c>
      <c r="NQ132" s="510" t="str">
        <f t="shared" si="650"/>
        <v/>
      </c>
      <c r="NR132" s="517">
        <f t="shared" si="651"/>
        <v>0</v>
      </c>
      <c r="NS132" s="510" t="str">
        <f t="shared" si="769"/>
        <v/>
      </c>
      <c r="NT132" s="522" t="str">
        <f t="shared" si="770"/>
        <v/>
      </c>
      <c r="NU132" s="510" t="str">
        <f t="shared" si="652"/>
        <v/>
      </c>
      <c r="NV132" s="517">
        <f t="shared" si="653"/>
        <v>0</v>
      </c>
      <c r="NW132" s="510" t="str">
        <f t="shared" si="771"/>
        <v/>
      </c>
      <c r="NX132" s="522" t="str">
        <f t="shared" si="772"/>
        <v/>
      </c>
      <c r="NY132" s="510" t="str">
        <f t="shared" si="654"/>
        <v/>
      </c>
      <c r="NZ132" s="517">
        <f t="shared" si="655"/>
        <v>0</v>
      </c>
      <c r="OA132" s="510" t="str">
        <f t="shared" si="773"/>
        <v/>
      </c>
      <c r="OB132" s="522" t="str">
        <f t="shared" si="774"/>
        <v/>
      </c>
      <c r="OC132" s="510" t="str">
        <f t="shared" si="656"/>
        <v/>
      </c>
      <c r="OD132" s="517">
        <f t="shared" si="657"/>
        <v>0</v>
      </c>
      <c r="OE132" s="510" t="str">
        <f t="shared" si="775"/>
        <v/>
      </c>
      <c r="OF132" s="522" t="str">
        <f t="shared" si="776"/>
        <v/>
      </c>
      <c r="OG132" s="510" t="str">
        <f t="shared" si="658"/>
        <v/>
      </c>
      <c r="OH132" s="517">
        <f t="shared" si="659"/>
        <v>0</v>
      </c>
      <c r="OI132" s="510" t="str">
        <f t="shared" si="777"/>
        <v/>
      </c>
      <c r="OJ132" s="522" t="str">
        <f t="shared" si="778"/>
        <v/>
      </c>
      <c r="OK132" s="510" t="str">
        <f t="shared" si="660"/>
        <v/>
      </c>
      <c r="OL132" s="517">
        <f t="shared" si="661"/>
        <v>0</v>
      </c>
      <c r="OM132" s="510" t="str">
        <f t="shared" si="779"/>
        <v/>
      </c>
      <c r="ON132" s="522" t="str">
        <f t="shared" si="780"/>
        <v/>
      </c>
      <c r="OO132" s="510" t="str">
        <f t="shared" si="662"/>
        <v/>
      </c>
      <c r="OP132" s="517">
        <f t="shared" si="663"/>
        <v>0</v>
      </c>
      <c r="OQ132" s="510" t="str">
        <f t="shared" si="781"/>
        <v/>
      </c>
      <c r="OR132" s="522" t="str">
        <f t="shared" si="782"/>
        <v/>
      </c>
      <c r="OS132" s="510" t="str">
        <f t="shared" si="664"/>
        <v/>
      </c>
      <c r="OT132" s="517">
        <f t="shared" si="665"/>
        <v>0</v>
      </c>
      <c r="OU132" s="510" t="str">
        <f t="shared" si="783"/>
        <v/>
      </c>
      <c r="OV132" s="522" t="str">
        <f t="shared" si="784"/>
        <v/>
      </c>
      <c r="OW132" s="510" t="str">
        <f t="shared" si="666"/>
        <v/>
      </c>
      <c r="OX132" s="517">
        <f t="shared" si="667"/>
        <v>0</v>
      </c>
      <c r="OY132" s="510" t="str">
        <f t="shared" si="785"/>
        <v/>
      </c>
      <c r="OZ132" s="522" t="str">
        <f t="shared" si="786"/>
        <v/>
      </c>
      <c r="PA132" s="510" t="str">
        <f t="shared" si="668"/>
        <v/>
      </c>
      <c r="PB132" s="517">
        <f t="shared" si="669"/>
        <v>0</v>
      </c>
      <c r="PC132" s="510" t="str">
        <f t="shared" si="787"/>
        <v/>
      </c>
      <c r="PD132" s="522" t="str">
        <f t="shared" si="788"/>
        <v/>
      </c>
      <c r="PE132" s="510" t="str">
        <f t="shared" si="670"/>
        <v/>
      </c>
      <c r="PF132" s="517">
        <f t="shared" si="671"/>
        <v>0</v>
      </c>
      <c r="PG132" s="510" t="str">
        <f t="shared" si="789"/>
        <v/>
      </c>
      <c r="PH132" s="522" t="str">
        <f t="shared" si="790"/>
        <v/>
      </c>
      <c r="PI132" s="510" t="str">
        <f t="shared" si="672"/>
        <v/>
      </c>
      <c r="PJ132" s="517">
        <f t="shared" si="673"/>
        <v>0</v>
      </c>
      <c r="PK132" s="510" t="str">
        <f t="shared" si="791"/>
        <v/>
      </c>
      <c r="PL132" s="522" t="str">
        <f t="shared" si="792"/>
        <v/>
      </c>
      <c r="PM132" s="510" t="str">
        <f t="shared" si="674"/>
        <v/>
      </c>
      <c r="PN132" s="517">
        <f t="shared" si="675"/>
        <v>0</v>
      </c>
      <c r="PO132" s="510" t="str">
        <f t="shared" si="793"/>
        <v/>
      </c>
      <c r="PP132" s="522" t="str">
        <f t="shared" si="794"/>
        <v/>
      </c>
      <c r="PQ132" s="510" t="str">
        <f t="shared" si="676"/>
        <v/>
      </c>
      <c r="PR132" s="517">
        <f t="shared" si="677"/>
        <v>0</v>
      </c>
      <c r="PS132" s="510" t="str">
        <f t="shared" si="795"/>
        <v/>
      </c>
      <c r="PT132" s="522" t="str">
        <f t="shared" si="796"/>
        <v/>
      </c>
      <c r="PU132" s="510" t="str">
        <f t="shared" si="678"/>
        <v/>
      </c>
      <c r="PV132" s="517">
        <f t="shared" si="679"/>
        <v>0</v>
      </c>
      <c r="PW132" s="510" t="str">
        <f t="shared" si="797"/>
        <v/>
      </c>
      <c r="PX132" s="522" t="str">
        <f t="shared" si="798"/>
        <v/>
      </c>
      <c r="PY132" s="510" t="str">
        <f t="shared" si="680"/>
        <v/>
      </c>
      <c r="PZ132" s="517">
        <f t="shared" si="681"/>
        <v>0</v>
      </c>
      <c r="QA132" s="510" t="str">
        <f t="shared" si="799"/>
        <v/>
      </c>
      <c r="QB132" s="522" t="str">
        <f t="shared" si="800"/>
        <v/>
      </c>
      <c r="QC132" s="510" t="str">
        <f t="shared" si="682"/>
        <v/>
      </c>
      <c r="QD132" s="517">
        <f t="shared" si="683"/>
        <v>0</v>
      </c>
      <c r="QE132" s="510" t="str">
        <f t="shared" si="801"/>
        <v/>
      </c>
      <c r="QF132" s="522" t="str">
        <f t="shared" si="802"/>
        <v/>
      </c>
      <c r="QG132" s="510" t="str">
        <f t="shared" si="684"/>
        <v/>
      </c>
      <c r="QH132" s="517">
        <f t="shared" si="685"/>
        <v>0</v>
      </c>
    </row>
    <row r="133" spans="72:450" ht="13.3" thickTop="1" thickBot="1" x14ac:dyDescent="0.35">
      <c r="BT133" s="287" t="str">
        <f t="shared" si="804"/>
        <v/>
      </c>
      <c r="BU133" s="14" t="str">
        <f t="shared" si="805"/>
        <v/>
      </c>
      <c r="BV133" s="495">
        <f t="shared" si="559"/>
        <v>0</v>
      </c>
      <c r="BW133" s="495">
        <f t="shared" si="806"/>
        <v>0</v>
      </c>
      <c r="BX133" s="905">
        <f t="shared" si="808"/>
        <v>1</v>
      </c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GN133" s="137">
        <f t="shared" si="567"/>
        <v>0</v>
      </c>
      <c r="GU133" s="594">
        <v>43</v>
      </c>
      <c r="HA133" s="81" t="str">
        <f t="shared" si="562"/>
        <v/>
      </c>
      <c r="HB133" s="569" t="str">
        <f t="shared" si="563"/>
        <v/>
      </c>
      <c r="HC133" s="15">
        <f t="shared" si="568"/>
        <v>0</v>
      </c>
      <c r="HD133" s="582">
        <f t="shared" si="809"/>
        <v>0</v>
      </c>
      <c r="HE133" s="576">
        <f t="shared" si="811"/>
        <v>0</v>
      </c>
      <c r="HF133" s="566">
        <f t="shared" si="811"/>
        <v>0</v>
      </c>
      <c r="HG133" s="16">
        <f t="shared" si="810"/>
        <v>0</v>
      </c>
      <c r="HH133" s="17" t="str">
        <f t="shared" si="566"/>
        <v/>
      </c>
      <c r="HI133" s="510" t="str">
        <f t="shared" si="686"/>
        <v/>
      </c>
      <c r="HJ133" s="517">
        <f t="shared" si="803"/>
        <v>0</v>
      </c>
      <c r="HK133" s="510" t="str">
        <f t="shared" si="687"/>
        <v/>
      </c>
      <c r="HL133" s="522" t="str">
        <f t="shared" si="688"/>
        <v/>
      </c>
      <c r="HM133" s="510" t="str">
        <f t="shared" si="570"/>
        <v/>
      </c>
      <c r="HN133" s="517">
        <f t="shared" si="571"/>
        <v>0</v>
      </c>
      <c r="HO133" s="510" t="str">
        <f t="shared" si="689"/>
        <v/>
      </c>
      <c r="HP133" s="522" t="str">
        <f t="shared" si="690"/>
        <v/>
      </c>
      <c r="HQ133" s="510" t="str">
        <f t="shared" si="572"/>
        <v/>
      </c>
      <c r="HR133" s="517">
        <f t="shared" si="573"/>
        <v>0</v>
      </c>
      <c r="HS133" s="510" t="str">
        <f t="shared" si="691"/>
        <v/>
      </c>
      <c r="HT133" s="522" t="str">
        <f t="shared" si="692"/>
        <v/>
      </c>
      <c r="HU133" s="510" t="str">
        <f t="shared" si="574"/>
        <v/>
      </c>
      <c r="HV133" s="517">
        <f t="shared" si="575"/>
        <v>0</v>
      </c>
      <c r="HW133" s="510" t="str">
        <f t="shared" si="693"/>
        <v/>
      </c>
      <c r="HX133" s="522" t="str">
        <f t="shared" si="694"/>
        <v/>
      </c>
      <c r="HY133" s="510" t="str">
        <f t="shared" si="576"/>
        <v/>
      </c>
      <c r="HZ133" s="517">
        <f t="shared" si="577"/>
        <v>0</v>
      </c>
      <c r="IA133" s="510" t="str">
        <f t="shared" si="695"/>
        <v/>
      </c>
      <c r="IB133" s="522" t="str">
        <f t="shared" si="696"/>
        <v/>
      </c>
      <c r="IC133" s="510" t="str">
        <f t="shared" si="578"/>
        <v/>
      </c>
      <c r="ID133" s="517">
        <f t="shared" si="579"/>
        <v>0</v>
      </c>
      <c r="IE133" s="510" t="str">
        <f t="shared" si="697"/>
        <v/>
      </c>
      <c r="IF133" s="522" t="str">
        <f t="shared" si="698"/>
        <v/>
      </c>
      <c r="IG133" s="510" t="str">
        <f t="shared" si="580"/>
        <v/>
      </c>
      <c r="IH133" s="517">
        <f t="shared" si="581"/>
        <v>0</v>
      </c>
      <c r="II133" s="510" t="str">
        <f t="shared" si="699"/>
        <v/>
      </c>
      <c r="IJ133" s="522" t="str">
        <f t="shared" si="700"/>
        <v/>
      </c>
      <c r="IK133" s="510" t="str">
        <f t="shared" si="582"/>
        <v/>
      </c>
      <c r="IL133" s="517">
        <f t="shared" si="583"/>
        <v>0</v>
      </c>
      <c r="IM133" s="510" t="str">
        <f t="shared" si="701"/>
        <v/>
      </c>
      <c r="IN133" s="522" t="str">
        <f t="shared" si="702"/>
        <v/>
      </c>
      <c r="IO133" s="510" t="str">
        <f t="shared" si="584"/>
        <v/>
      </c>
      <c r="IP133" s="517">
        <f t="shared" si="585"/>
        <v>0</v>
      </c>
      <c r="IQ133" s="510" t="str">
        <f t="shared" si="703"/>
        <v/>
      </c>
      <c r="IR133" s="522" t="str">
        <f t="shared" si="704"/>
        <v/>
      </c>
      <c r="IS133" s="510" t="str">
        <f t="shared" si="586"/>
        <v/>
      </c>
      <c r="IT133" s="517">
        <f t="shared" si="587"/>
        <v>0</v>
      </c>
      <c r="IU133" s="510" t="str">
        <f t="shared" si="705"/>
        <v/>
      </c>
      <c r="IV133" s="522" t="str">
        <f t="shared" si="706"/>
        <v/>
      </c>
      <c r="IW133" s="510" t="str">
        <f t="shared" si="588"/>
        <v/>
      </c>
      <c r="IX133" s="517">
        <f t="shared" si="589"/>
        <v>0</v>
      </c>
      <c r="IY133" s="510" t="str">
        <f t="shared" si="707"/>
        <v/>
      </c>
      <c r="IZ133" s="522" t="str">
        <f t="shared" si="708"/>
        <v/>
      </c>
      <c r="JA133" s="510" t="str">
        <f t="shared" si="590"/>
        <v/>
      </c>
      <c r="JB133" s="517">
        <f t="shared" si="591"/>
        <v>0</v>
      </c>
      <c r="JC133" s="510" t="str">
        <f t="shared" si="709"/>
        <v/>
      </c>
      <c r="JD133" s="522" t="str">
        <f t="shared" si="710"/>
        <v/>
      </c>
      <c r="JE133" s="510" t="str">
        <f t="shared" si="592"/>
        <v/>
      </c>
      <c r="JF133" s="517">
        <f t="shared" si="593"/>
        <v>0</v>
      </c>
      <c r="JG133" s="510" t="str">
        <f t="shared" si="711"/>
        <v/>
      </c>
      <c r="JH133" s="522" t="str">
        <f t="shared" si="712"/>
        <v/>
      </c>
      <c r="JI133" s="510" t="str">
        <f t="shared" si="594"/>
        <v/>
      </c>
      <c r="JJ133" s="517">
        <f t="shared" si="595"/>
        <v>0</v>
      </c>
      <c r="JK133" s="510" t="str">
        <f t="shared" si="713"/>
        <v/>
      </c>
      <c r="JL133" s="522" t="str">
        <f t="shared" si="714"/>
        <v/>
      </c>
      <c r="JM133" s="510" t="str">
        <f t="shared" si="596"/>
        <v/>
      </c>
      <c r="JN133" s="517">
        <f t="shared" si="597"/>
        <v>0</v>
      </c>
      <c r="JO133" s="510" t="str">
        <f t="shared" si="715"/>
        <v/>
      </c>
      <c r="JP133" s="522" t="str">
        <f t="shared" si="716"/>
        <v/>
      </c>
      <c r="JQ133" s="510" t="str">
        <f t="shared" si="598"/>
        <v/>
      </c>
      <c r="JR133" s="517">
        <f t="shared" si="599"/>
        <v>0</v>
      </c>
      <c r="JS133" s="510" t="str">
        <f t="shared" si="717"/>
        <v/>
      </c>
      <c r="JT133" s="522" t="str">
        <f t="shared" si="718"/>
        <v/>
      </c>
      <c r="JU133" s="510" t="str">
        <f t="shared" si="600"/>
        <v/>
      </c>
      <c r="JV133" s="517">
        <f t="shared" si="601"/>
        <v>0</v>
      </c>
      <c r="JW133" s="510" t="str">
        <f t="shared" si="719"/>
        <v/>
      </c>
      <c r="JX133" s="522" t="str">
        <f t="shared" si="720"/>
        <v/>
      </c>
      <c r="JY133" s="510" t="str">
        <f t="shared" si="602"/>
        <v/>
      </c>
      <c r="JZ133" s="517">
        <f t="shared" si="603"/>
        <v>0</v>
      </c>
      <c r="KA133" s="510" t="str">
        <f t="shared" si="721"/>
        <v/>
      </c>
      <c r="KB133" s="522" t="str">
        <f t="shared" si="722"/>
        <v/>
      </c>
      <c r="KC133" s="510" t="str">
        <f t="shared" si="604"/>
        <v/>
      </c>
      <c r="KD133" s="517">
        <f t="shared" si="605"/>
        <v>0</v>
      </c>
      <c r="KE133" s="510" t="str">
        <f t="shared" si="723"/>
        <v/>
      </c>
      <c r="KF133" s="522" t="str">
        <f t="shared" si="724"/>
        <v/>
      </c>
      <c r="KG133" s="510" t="str">
        <f t="shared" si="606"/>
        <v/>
      </c>
      <c r="KH133" s="517">
        <f t="shared" si="607"/>
        <v>0</v>
      </c>
      <c r="KI133" s="510" t="str">
        <f t="shared" si="725"/>
        <v/>
      </c>
      <c r="KJ133" s="522" t="str">
        <f t="shared" si="726"/>
        <v/>
      </c>
      <c r="KK133" s="510" t="str">
        <f t="shared" si="608"/>
        <v/>
      </c>
      <c r="KL133" s="517">
        <f t="shared" si="609"/>
        <v>0</v>
      </c>
      <c r="KM133" s="510" t="str">
        <f t="shared" si="727"/>
        <v/>
      </c>
      <c r="KN133" s="522" t="str">
        <f t="shared" si="728"/>
        <v/>
      </c>
      <c r="KO133" s="510" t="str">
        <f t="shared" si="610"/>
        <v/>
      </c>
      <c r="KP133" s="517">
        <f t="shared" si="611"/>
        <v>0</v>
      </c>
      <c r="KQ133" s="510" t="str">
        <f t="shared" si="729"/>
        <v/>
      </c>
      <c r="KR133" s="522" t="str">
        <f t="shared" si="730"/>
        <v/>
      </c>
      <c r="KS133" s="510" t="str">
        <f t="shared" si="612"/>
        <v/>
      </c>
      <c r="KT133" s="517">
        <f t="shared" si="613"/>
        <v>0</v>
      </c>
      <c r="KU133" s="510" t="str">
        <f t="shared" si="731"/>
        <v/>
      </c>
      <c r="KV133" s="522" t="str">
        <f t="shared" si="732"/>
        <v/>
      </c>
      <c r="KW133" s="510" t="str">
        <f t="shared" si="614"/>
        <v/>
      </c>
      <c r="KX133" s="517">
        <f t="shared" si="615"/>
        <v>0</v>
      </c>
      <c r="KY133" s="510" t="str">
        <f t="shared" si="733"/>
        <v/>
      </c>
      <c r="KZ133" s="522" t="str">
        <f t="shared" si="734"/>
        <v/>
      </c>
      <c r="LA133" s="510" t="str">
        <f t="shared" si="616"/>
        <v/>
      </c>
      <c r="LB133" s="517">
        <f t="shared" si="617"/>
        <v>0</v>
      </c>
      <c r="LC133" s="510" t="str">
        <f t="shared" si="735"/>
        <v/>
      </c>
      <c r="LD133" s="522" t="str">
        <f t="shared" si="736"/>
        <v/>
      </c>
      <c r="LE133" s="510" t="str">
        <f t="shared" si="618"/>
        <v/>
      </c>
      <c r="LF133" s="517">
        <f t="shared" si="619"/>
        <v>0</v>
      </c>
      <c r="LG133" s="510" t="str">
        <f t="shared" si="737"/>
        <v/>
      </c>
      <c r="LH133" s="522" t="str">
        <f t="shared" si="738"/>
        <v/>
      </c>
      <c r="LI133" s="510" t="str">
        <f t="shared" si="620"/>
        <v/>
      </c>
      <c r="LJ133" s="517">
        <f t="shared" si="621"/>
        <v>0</v>
      </c>
      <c r="LK133" s="510" t="str">
        <f t="shared" si="739"/>
        <v/>
      </c>
      <c r="LL133" s="522" t="str">
        <f t="shared" si="740"/>
        <v/>
      </c>
      <c r="LM133" s="510" t="str">
        <f t="shared" si="622"/>
        <v/>
      </c>
      <c r="LN133" s="517">
        <f t="shared" si="623"/>
        <v>0</v>
      </c>
      <c r="LO133" s="510" t="str">
        <f t="shared" si="741"/>
        <v/>
      </c>
      <c r="LP133" s="522" t="str">
        <f t="shared" si="742"/>
        <v/>
      </c>
      <c r="LQ133" s="510" t="str">
        <f t="shared" si="624"/>
        <v/>
      </c>
      <c r="LR133" s="517">
        <f t="shared" si="625"/>
        <v>0</v>
      </c>
      <c r="LS133" s="510" t="str">
        <f t="shared" si="743"/>
        <v/>
      </c>
      <c r="LT133" s="522" t="str">
        <f t="shared" si="744"/>
        <v/>
      </c>
      <c r="LU133" s="510" t="str">
        <f t="shared" si="626"/>
        <v/>
      </c>
      <c r="LV133" s="517">
        <f t="shared" si="627"/>
        <v>0</v>
      </c>
      <c r="LW133" s="510" t="str">
        <f t="shared" si="745"/>
        <v/>
      </c>
      <c r="LX133" s="522" t="str">
        <f t="shared" si="746"/>
        <v/>
      </c>
      <c r="LY133" s="510" t="str">
        <f t="shared" si="628"/>
        <v/>
      </c>
      <c r="LZ133" s="517">
        <f t="shared" si="629"/>
        <v>0</v>
      </c>
      <c r="MA133" s="510" t="str">
        <f t="shared" si="747"/>
        <v/>
      </c>
      <c r="MB133" s="522" t="str">
        <f t="shared" si="748"/>
        <v/>
      </c>
      <c r="MC133" s="510" t="str">
        <f t="shared" si="630"/>
        <v/>
      </c>
      <c r="MD133" s="517">
        <f t="shared" si="631"/>
        <v>0</v>
      </c>
      <c r="ME133" s="510" t="str">
        <f t="shared" si="749"/>
        <v/>
      </c>
      <c r="MF133" s="522" t="str">
        <f t="shared" si="750"/>
        <v/>
      </c>
      <c r="MG133" s="510" t="str">
        <f t="shared" si="632"/>
        <v/>
      </c>
      <c r="MH133" s="517">
        <f t="shared" si="633"/>
        <v>0</v>
      </c>
      <c r="MI133" s="510" t="str">
        <f t="shared" si="751"/>
        <v/>
      </c>
      <c r="MJ133" s="522" t="str">
        <f t="shared" si="752"/>
        <v/>
      </c>
      <c r="MK133" s="510" t="str">
        <f t="shared" si="634"/>
        <v/>
      </c>
      <c r="ML133" s="517">
        <f t="shared" si="635"/>
        <v>0</v>
      </c>
      <c r="MM133" s="510" t="str">
        <f t="shared" si="753"/>
        <v/>
      </c>
      <c r="MN133" s="522" t="str">
        <f t="shared" si="754"/>
        <v/>
      </c>
      <c r="MO133" s="510" t="str">
        <f t="shared" si="636"/>
        <v/>
      </c>
      <c r="MP133" s="517">
        <f t="shared" si="637"/>
        <v>0</v>
      </c>
      <c r="MQ133" s="510" t="str">
        <f t="shared" si="755"/>
        <v/>
      </c>
      <c r="MR133" s="522" t="str">
        <f t="shared" si="756"/>
        <v/>
      </c>
      <c r="MS133" s="510" t="str">
        <f t="shared" si="638"/>
        <v/>
      </c>
      <c r="MT133" s="517">
        <f t="shared" si="639"/>
        <v>0</v>
      </c>
      <c r="MU133" s="510" t="str">
        <f t="shared" si="757"/>
        <v/>
      </c>
      <c r="MV133" s="522" t="str">
        <f t="shared" si="758"/>
        <v/>
      </c>
      <c r="MW133" s="510" t="str">
        <f t="shared" si="640"/>
        <v/>
      </c>
      <c r="MX133" s="517">
        <f t="shared" si="641"/>
        <v>0</v>
      </c>
      <c r="MY133" s="510" t="str">
        <f t="shared" si="759"/>
        <v/>
      </c>
      <c r="MZ133" s="522" t="str">
        <f t="shared" si="760"/>
        <v/>
      </c>
      <c r="NA133" s="510" t="str">
        <f t="shared" si="642"/>
        <v/>
      </c>
      <c r="NB133" s="517">
        <f t="shared" si="643"/>
        <v>0</v>
      </c>
      <c r="NC133" s="510" t="str">
        <f t="shared" si="761"/>
        <v/>
      </c>
      <c r="ND133" s="522" t="str">
        <f t="shared" si="762"/>
        <v/>
      </c>
      <c r="NE133" s="510" t="str">
        <f t="shared" si="644"/>
        <v/>
      </c>
      <c r="NF133" s="517">
        <f t="shared" si="645"/>
        <v>0</v>
      </c>
      <c r="NG133" s="510" t="str">
        <f t="shared" si="763"/>
        <v/>
      </c>
      <c r="NH133" s="522" t="str">
        <f t="shared" si="764"/>
        <v/>
      </c>
      <c r="NI133" s="510" t="str">
        <f t="shared" si="646"/>
        <v/>
      </c>
      <c r="NJ133" s="517">
        <f t="shared" si="647"/>
        <v>0</v>
      </c>
      <c r="NK133" s="510" t="str">
        <f t="shared" si="765"/>
        <v/>
      </c>
      <c r="NL133" s="522" t="str">
        <f t="shared" si="766"/>
        <v/>
      </c>
      <c r="NM133" s="510" t="str">
        <f t="shared" si="648"/>
        <v/>
      </c>
      <c r="NN133" s="517">
        <f t="shared" si="649"/>
        <v>0</v>
      </c>
      <c r="NO133" s="510" t="str">
        <f t="shared" si="767"/>
        <v/>
      </c>
      <c r="NP133" s="522" t="str">
        <f t="shared" si="768"/>
        <v/>
      </c>
      <c r="NQ133" s="510" t="str">
        <f t="shared" si="650"/>
        <v/>
      </c>
      <c r="NR133" s="517">
        <f t="shared" si="651"/>
        <v>0</v>
      </c>
      <c r="NS133" s="510" t="str">
        <f t="shared" si="769"/>
        <v/>
      </c>
      <c r="NT133" s="522" t="str">
        <f t="shared" si="770"/>
        <v/>
      </c>
      <c r="NU133" s="510" t="str">
        <f t="shared" si="652"/>
        <v/>
      </c>
      <c r="NV133" s="517">
        <f t="shared" si="653"/>
        <v>0</v>
      </c>
      <c r="NW133" s="510" t="str">
        <f t="shared" si="771"/>
        <v/>
      </c>
      <c r="NX133" s="522" t="str">
        <f t="shared" si="772"/>
        <v/>
      </c>
      <c r="NY133" s="510" t="str">
        <f t="shared" si="654"/>
        <v/>
      </c>
      <c r="NZ133" s="517">
        <f t="shared" si="655"/>
        <v>0</v>
      </c>
      <c r="OA133" s="510" t="str">
        <f t="shared" si="773"/>
        <v/>
      </c>
      <c r="OB133" s="522" t="str">
        <f t="shared" si="774"/>
        <v/>
      </c>
      <c r="OC133" s="510" t="str">
        <f t="shared" si="656"/>
        <v/>
      </c>
      <c r="OD133" s="517">
        <f t="shared" si="657"/>
        <v>0</v>
      </c>
      <c r="OE133" s="510" t="str">
        <f t="shared" si="775"/>
        <v/>
      </c>
      <c r="OF133" s="522" t="str">
        <f t="shared" si="776"/>
        <v/>
      </c>
      <c r="OG133" s="510" t="str">
        <f t="shared" si="658"/>
        <v/>
      </c>
      <c r="OH133" s="517">
        <f t="shared" si="659"/>
        <v>0</v>
      </c>
      <c r="OI133" s="510" t="str">
        <f t="shared" si="777"/>
        <v/>
      </c>
      <c r="OJ133" s="522" t="str">
        <f t="shared" si="778"/>
        <v/>
      </c>
      <c r="OK133" s="510" t="str">
        <f t="shared" si="660"/>
        <v/>
      </c>
      <c r="OL133" s="517">
        <f t="shared" si="661"/>
        <v>0</v>
      </c>
      <c r="OM133" s="510" t="str">
        <f t="shared" si="779"/>
        <v/>
      </c>
      <c r="ON133" s="522" t="str">
        <f t="shared" si="780"/>
        <v/>
      </c>
      <c r="OO133" s="510" t="str">
        <f t="shared" si="662"/>
        <v/>
      </c>
      <c r="OP133" s="517">
        <f t="shared" si="663"/>
        <v>0</v>
      </c>
      <c r="OQ133" s="510" t="str">
        <f t="shared" si="781"/>
        <v/>
      </c>
      <c r="OR133" s="522" t="str">
        <f t="shared" si="782"/>
        <v/>
      </c>
      <c r="OS133" s="510" t="str">
        <f t="shared" si="664"/>
        <v/>
      </c>
      <c r="OT133" s="517">
        <f t="shared" si="665"/>
        <v>0</v>
      </c>
      <c r="OU133" s="510" t="str">
        <f t="shared" si="783"/>
        <v/>
      </c>
      <c r="OV133" s="522" t="str">
        <f t="shared" si="784"/>
        <v/>
      </c>
      <c r="OW133" s="510" t="str">
        <f t="shared" si="666"/>
        <v/>
      </c>
      <c r="OX133" s="517">
        <f t="shared" si="667"/>
        <v>0</v>
      </c>
      <c r="OY133" s="510" t="str">
        <f t="shared" si="785"/>
        <v/>
      </c>
      <c r="OZ133" s="522" t="str">
        <f t="shared" si="786"/>
        <v/>
      </c>
      <c r="PA133" s="510" t="str">
        <f t="shared" si="668"/>
        <v/>
      </c>
      <c r="PB133" s="517">
        <f t="shared" si="669"/>
        <v>0</v>
      </c>
      <c r="PC133" s="510" t="str">
        <f t="shared" si="787"/>
        <v/>
      </c>
      <c r="PD133" s="522" t="str">
        <f t="shared" si="788"/>
        <v/>
      </c>
      <c r="PE133" s="510" t="str">
        <f t="shared" si="670"/>
        <v/>
      </c>
      <c r="PF133" s="517">
        <f t="shared" si="671"/>
        <v>0</v>
      </c>
      <c r="PG133" s="510" t="str">
        <f t="shared" si="789"/>
        <v/>
      </c>
      <c r="PH133" s="522" t="str">
        <f t="shared" si="790"/>
        <v/>
      </c>
      <c r="PI133" s="510" t="str">
        <f t="shared" si="672"/>
        <v/>
      </c>
      <c r="PJ133" s="517">
        <f t="shared" si="673"/>
        <v>0</v>
      </c>
      <c r="PK133" s="510" t="str">
        <f t="shared" si="791"/>
        <v/>
      </c>
      <c r="PL133" s="522" t="str">
        <f t="shared" si="792"/>
        <v/>
      </c>
      <c r="PM133" s="510" t="str">
        <f t="shared" si="674"/>
        <v/>
      </c>
      <c r="PN133" s="517">
        <f t="shared" si="675"/>
        <v>0</v>
      </c>
      <c r="PO133" s="510" t="str">
        <f t="shared" si="793"/>
        <v/>
      </c>
      <c r="PP133" s="522" t="str">
        <f t="shared" si="794"/>
        <v/>
      </c>
      <c r="PQ133" s="510" t="str">
        <f t="shared" si="676"/>
        <v/>
      </c>
      <c r="PR133" s="517">
        <f t="shared" si="677"/>
        <v>0</v>
      </c>
      <c r="PS133" s="510" t="str">
        <f t="shared" si="795"/>
        <v/>
      </c>
      <c r="PT133" s="522" t="str">
        <f t="shared" si="796"/>
        <v/>
      </c>
      <c r="PU133" s="510" t="str">
        <f t="shared" si="678"/>
        <v/>
      </c>
      <c r="PV133" s="517">
        <f t="shared" si="679"/>
        <v>0</v>
      </c>
      <c r="PW133" s="510" t="str">
        <f t="shared" si="797"/>
        <v/>
      </c>
      <c r="PX133" s="522" t="str">
        <f t="shared" si="798"/>
        <v/>
      </c>
      <c r="PY133" s="510" t="str">
        <f t="shared" si="680"/>
        <v/>
      </c>
      <c r="PZ133" s="517">
        <f t="shared" si="681"/>
        <v>0</v>
      </c>
      <c r="QA133" s="510" t="str">
        <f t="shared" si="799"/>
        <v/>
      </c>
      <c r="QB133" s="522" t="str">
        <f t="shared" si="800"/>
        <v/>
      </c>
      <c r="QC133" s="510" t="str">
        <f t="shared" si="682"/>
        <v/>
      </c>
      <c r="QD133" s="517">
        <f t="shared" si="683"/>
        <v>0</v>
      </c>
      <c r="QE133" s="510" t="str">
        <f t="shared" si="801"/>
        <v/>
      </c>
      <c r="QF133" s="522" t="str">
        <f t="shared" si="802"/>
        <v/>
      </c>
      <c r="QG133" s="510" t="str">
        <f t="shared" si="684"/>
        <v/>
      </c>
      <c r="QH133" s="517">
        <f t="shared" si="685"/>
        <v>0</v>
      </c>
    </row>
    <row r="134" spans="72:450" ht="13.3" thickTop="1" thickBot="1" x14ac:dyDescent="0.35">
      <c r="BT134" s="287" t="str">
        <f t="shared" si="804"/>
        <v/>
      </c>
      <c r="BU134" s="14" t="str">
        <f t="shared" si="805"/>
        <v/>
      </c>
      <c r="BV134" s="495">
        <f t="shared" si="559"/>
        <v>0</v>
      </c>
      <c r="BW134" s="495">
        <f t="shared" si="806"/>
        <v>0</v>
      </c>
      <c r="BX134" s="905">
        <f t="shared" si="808"/>
        <v>1</v>
      </c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GN134" s="137">
        <f t="shared" si="567"/>
        <v>0</v>
      </c>
      <c r="GU134" s="594">
        <v>44</v>
      </c>
      <c r="HA134" s="81" t="str">
        <f t="shared" si="562"/>
        <v/>
      </c>
      <c r="HB134" s="569" t="str">
        <f t="shared" si="563"/>
        <v/>
      </c>
      <c r="HC134" s="15">
        <f t="shared" si="568"/>
        <v>0</v>
      </c>
      <c r="HD134" s="582">
        <f t="shared" si="809"/>
        <v>0</v>
      </c>
      <c r="HE134" s="576">
        <f t="shared" si="811"/>
        <v>0</v>
      </c>
      <c r="HF134" s="566">
        <f t="shared" si="811"/>
        <v>0</v>
      </c>
      <c r="HG134" s="16">
        <f t="shared" si="810"/>
        <v>0</v>
      </c>
      <c r="HH134" s="17" t="str">
        <f t="shared" si="566"/>
        <v/>
      </c>
      <c r="HI134" s="510" t="str">
        <f t="shared" si="686"/>
        <v/>
      </c>
      <c r="HJ134" s="517">
        <f t="shared" si="803"/>
        <v>0</v>
      </c>
      <c r="HK134" s="510" t="str">
        <f t="shared" si="687"/>
        <v/>
      </c>
      <c r="HL134" s="522" t="str">
        <f t="shared" si="688"/>
        <v/>
      </c>
      <c r="HM134" s="510" t="str">
        <f t="shared" si="570"/>
        <v/>
      </c>
      <c r="HN134" s="517">
        <f t="shared" si="571"/>
        <v>0</v>
      </c>
      <c r="HO134" s="510" t="str">
        <f t="shared" si="689"/>
        <v/>
      </c>
      <c r="HP134" s="522" t="str">
        <f t="shared" si="690"/>
        <v/>
      </c>
      <c r="HQ134" s="510" t="str">
        <f t="shared" si="572"/>
        <v/>
      </c>
      <c r="HR134" s="517">
        <f t="shared" si="573"/>
        <v>0</v>
      </c>
      <c r="HS134" s="510" t="str">
        <f t="shared" si="691"/>
        <v/>
      </c>
      <c r="HT134" s="522" t="str">
        <f t="shared" si="692"/>
        <v/>
      </c>
      <c r="HU134" s="510" t="str">
        <f t="shared" si="574"/>
        <v/>
      </c>
      <c r="HV134" s="517">
        <f t="shared" si="575"/>
        <v>0</v>
      </c>
      <c r="HW134" s="510" t="str">
        <f t="shared" si="693"/>
        <v/>
      </c>
      <c r="HX134" s="522" t="str">
        <f t="shared" si="694"/>
        <v/>
      </c>
      <c r="HY134" s="510" t="str">
        <f t="shared" si="576"/>
        <v/>
      </c>
      <c r="HZ134" s="517">
        <f t="shared" si="577"/>
        <v>0</v>
      </c>
      <c r="IA134" s="510" t="str">
        <f t="shared" si="695"/>
        <v/>
      </c>
      <c r="IB134" s="522" t="str">
        <f t="shared" si="696"/>
        <v/>
      </c>
      <c r="IC134" s="510" t="str">
        <f t="shared" si="578"/>
        <v/>
      </c>
      <c r="ID134" s="517">
        <f t="shared" si="579"/>
        <v>0</v>
      </c>
      <c r="IE134" s="510" t="str">
        <f t="shared" si="697"/>
        <v/>
      </c>
      <c r="IF134" s="522" t="str">
        <f t="shared" si="698"/>
        <v/>
      </c>
      <c r="IG134" s="510" t="str">
        <f t="shared" si="580"/>
        <v/>
      </c>
      <c r="IH134" s="517">
        <f t="shared" si="581"/>
        <v>0</v>
      </c>
      <c r="II134" s="510" t="str">
        <f t="shared" si="699"/>
        <v/>
      </c>
      <c r="IJ134" s="522" t="str">
        <f t="shared" si="700"/>
        <v/>
      </c>
      <c r="IK134" s="510" t="str">
        <f t="shared" si="582"/>
        <v/>
      </c>
      <c r="IL134" s="517">
        <f t="shared" si="583"/>
        <v>0</v>
      </c>
      <c r="IM134" s="510" t="str">
        <f t="shared" si="701"/>
        <v/>
      </c>
      <c r="IN134" s="522" t="str">
        <f t="shared" si="702"/>
        <v/>
      </c>
      <c r="IO134" s="510" t="str">
        <f t="shared" si="584"/>
        <v/>
      </c>
      <c r="IP134" s="517">
        <f t="shared" si="585"/>
        <v>0</v>
      </c>
      <c r="IQ134" s="510" t="str">
        <f t="shared" si="703"/>
        <v/>
      </c>
      <c r="IR134" s="522" t="str">
        <f t="shared" si="704"/>
        <v/>
      </c>
      <c r="IS134" s="510" t="str">
        <f t="shared" si="586"/>
        <v/>
      </c>
      <c r="IT134" s="517">
        <f t="shared" si="587"/>
        <v>0</v>
      </c>
      <c r="IU134" s="510" t="str">
        <f t="shared" si="705"/>
        <v/>
      </c>
      <c r="IV134" s="522" t="str">
        <f t="shared" si="706"/>
        <v/>
      </c>
      <c r="IW134" s="510" t="str">
        <f t="shared" si="588"/>
        <v/>
      </c>
      <c r="IX134" s="517">
        <f t="shared" si="589"/>
        <v>0</v>
      </c>
      <c r="IY134" s="510" t="str">
        <f t="shared" si="707"/>
        <v/>
      </c>
      <c r="IZ134" s="522" t="str">
        <f t="shared" si="708"/>
        <v/>
      </c>
      <c r="JA134" s="510" t="str">
        <f t="shared" si="590"/>
        <v/>
      </c>
      <c r="JB134" s="517">
        <f t="shared" si="591"/>
        <v>0</v>
      </c>
      <c r="JC134" s="510" t="str">
        <f t="shared" si="709"/>
        <v/>
      </c>
      <c r="JD134" s="522" t="str">
        <f t="shared" si="710"/>
        <v/>
      </c>
      <c r="JE134" s="510" t="str">
        <f t="shared" si="592"/>
        <v/>
      </c>
      <c r="JF134" s="517">
        <f t="shared" si="593"/>
        <v>0</v>
      </c>
      <c r="JG134" s="510" t="str">
        <f t="shared" si="711"/>
        <v/>
      </c>
      <c r="JH134" s="522" t="str">
        <f t="shared" si="712"/>
        <v/>
      </c>
      <c r="JI134" s="510" t="str">
        <f t="shared" si="594"/>
        <v/>
      </c>
      <c r="JJ134" s="517">
        <f t="shared" si="595"/>
        <v>0</v>
      </c>
      <c r="JK134" s="510" t="str">
        <f t="shared" si="713"/>
        <v/>
      </c>
      <c r="JL134" s="522" t="str">
        <f t="shared" si="714"/>
        <v/>
      </c>
      <c r="JM134" s="510" t="str">
        <f t="shared" si="596"/>
        <v/>
      </c>
      <c r="JN134" s="517">
        <f t="shared" si="597"/>
        <v>0</v>
      </c>
      <c r="JO134" s="510" t="str">
        <f t="shared" si="715"/>
        <v/>
      </c>
      <c r="JP134" s="522" t="str">
        <f t="shared" si="716"/>
        <v/>
      </c>
      <c r="JQ134" s="510" t="str">
        <f t="shared" si="598"/>
        <v/>
      </c>
      <c r="JR134" s="517">
        <f t="shared" si="599"/>
        <v>0</v>
      </c>
      <c r="JS134" s="510" t="str">
        <f t="shared" si="717"/>
        <v/>
      </c>
      <c r="JT134" s="522" t="str">
        <f t="shared" si="718"/>
        <v/>
      </c>
      <c r="JU134" s="510" t="str">
        <f t="shared" si="600"/>
        <v/>
      </c>
      <c r="JV134" s="517">
        <f t="shared" si="601"/>
        <v>0</v>
      </c>
      <c r="JW134" s="510" t="str">
        <f t="shared" si="719"/>
        <v/>
      </c>
      <c r="JX134" s="522" t="str">
        <f t="shared" si="720"/>
        <v/>
      </c>
      <c r="JY134" s="510" t="str">
        <f t="shared" si="602"/>
        <v/>
      </c>
      <c r="JZ134" s="517">
        <f t="shared" si="603"/>
        <v>0</v>
      </c>
      <c r="KA134" s="510" t="str">
        <f t="shared" si="721"/>
        <v/>
      </c>
      <c r="KB134" s="522" t="str">
        <f t="shared" si="722"/>
        <v/>
      </c>
      <c r="KC134" s="510" t="str">
        <f t="shared" si="604"/>
        <v/>
      </c>
      <c r="KD134" s="517">
        <f t="shared" si="605"/>
        <v>0</v>
      </c>
      <c r="KE134" s="510" t="str">
        <f t="shared" si="723"/>
        <v/>
      </c>
      <c r="KF134" s="522" t="str">
        <f t="shared" si="724"/>
        <v/>
      </c>
      <c r="KG134" s="510" t="str">
        <f t="shared" si="606"/>
        <v/>
      </c>
      <c r="KH134" s="517">
        <f t="shared" si="607"/>
        <v>0</v>
      </c>
      <c r="KI134" s="510" t="str">
        <f t="shared" si="725"/>
        <v/>
      </c>
      <c r="KJ134" s="522" t="str">
        <f t="shared" si="726"/>
        <v/>
      </c>
      <c r="KK134" s="510" t="str">
        <f t="shared" si="608"/>
        <v/>
      </c>
      <c r="KL134" s="517">
        <f t="shared" si="609"/>
        <v>0</v>
      </c>
      <c r="KM134" s="510" t="str">
        <f t="shared" si="727"/>
        <v/>
      </c>
      <c r="KN134" s="522" t="str">
        <f t="shared" si="728"/>
        <v/>
      </c>
      <c r="KO134" s="510" t="str">
        <f t="shared" si="610"/>
        <v/>
      </c>
      <c r="KP134" s="517">
        <f t="shared" si="611"/>
        <v>0</v>
      </c>
      <c r="KQ134" s="510" t="str">
        <f t="shared" si="729"/>
        <v/>
      </c>
      <c r="KR134" s="522" t="str">
        <f t="shared" si="730"/>
        <v/>
      </c>
      <c r="KS134" s="510" t="str">
        <f t="shared" si="612"/>
        <v/>
      </c>
      <c r="KT134" s="517">
        <f t="shared" si="613"/>
        <v>0</v>
      </c>
      <c r="KU134" s="510" t="str">
        <f t="shared" si="731"/>
        <v/>
      </c>
      <c r="KV134" s="522" t="str">
        <f t="shared" si="732"/>
        <v/>
      </c>
      <c r="KW134" s="510" t="str">
        <f t="shared" si="614"/>
        <v/>
      </c>
      <c r="KX134" s="517">
        <f t="shared" si="615"/>
        <v>0</v>
      </c>
      <c r="KY134" s="510" t="str">
        <f t="shared" si="733"/>
        <v/>
      </c>
      <c r="KZ134" s="522" t="str">
        <f t="shared" si="734"/>
        <v/>
      </c>
      <c r="LA134" s="510" t="str">
        <f t="shared" si="616"/>
        <v/>
      </c>
      <c r="LB134" s="517">
        <f t="shared" si="617"/>
        <v>0</v>
      </c>
      <c r="LC134" s="510" t="str">
        <f t="shared" si="735"/>
        <v/>
      </c>
      <c r="LD134" s="522" t="str">
        <f t="shared" si="736"/>
        <v/>
      </c>
      <c r="LE134" s="510" t="str">
        <f t="shared" si="618"/>
        <v/>
      </c>
      <c r="LF134" s="517">
        <f t="shared" si="619"/>
        <v>0</v>
      </c>
      <c r="LG134" s="510" t="str">
        <f t="shared" si="737"/>
        <v/>
      </c>
      <c r="LH134" s="522" t="str">
        <f t="shared" si="738"/>
        <v/>
      </c>
      <c r="LI134" s="510" t="str">
        <f t="shared" si="620"/>
        <v/>
      </c>
      <c r="LJ134" s="517">
        <f t="shared" si="621"/>
        <v>0</v>
      </c>
      <c r="LK134" s="510" t="str">
        <f t="shared" si="739"/>
        <v/>
      </c>
      <c r="LL134" s="522" t="str">
        <f t="shared" si="740"/>
        <v/>
      </c>
      <c r="LM134" s="510" t="str">
        <f t="shared" si="622"/>
        <v/>
      </c>
      <c r="LN134" s="517">
        <f t="shared" si="623"/>
        <v>0</v>
      </c>
      <c r="LO134" s="510" t="str">
        <f t="shared" si="741"/>
        <v/>
      </c>
      <c r="LP134" s="522" t="str">
        <f t="shared" si="742"/>
        <v/>
      </c>
      <c r="LQ134" s="510" t="str">
        <f t="shared" si="624"/>
        <v/>
      </c>
      <c r="LR134" s="517">
        <f t="shared" si="625"/>
        <v>0</v>
      </c>
      <c r="LS134" s="510" t="str">
        <f t="shared" si="743"/>
        <v/>
      </c>
      <c r="LT134" s="522" t="str">
        <f t="shared" si="744"/>
        <v/>
      </c>
      <c r="LU134" s="510" t="str">
        <f t="shared" si="626"/>
        <v/>
      </c>
      <c r="LV134" s="517">
        <f t="shared" si="627"/>
        <v>0</v>
      </c>
      <c r="LW134" s="510" t="str">
        <f t="shared" si="745"/>
        <v/>
      </c>
      <c r="LX134" s="522" t="str">
        <f t="shared" si="746"/>
        <v/>
      </c>
      <c r="LY134" s="510" t="str">
        <f t="shared" si="628"/>
        <v/>
      </c>
      <c r="LZ134" s="517">
        <f t="shared" si="629"/>
        <v>0</v>
      </c>
      <c r="MA134" s="510" t="str">
        <f t="shared" si="747"/>
        <v/>
      </c>
      <c r="MB134" s="522" t="str">
        <f t="shared" si="748"/>
        <v/>
      </c>
      <c r="MC134" s="510" t="str">
        <f t="shared" si="630"/>
        <v/>
      </c>
      <c r="MD134" s="517">
        <f t="shared" si="631"/>
        <v>0</v>
      </c>
      <c r="ME134" s="510" t="str">
        <f t="shared" si="749"/>
        <v/>
      </c>
      <c r="MF134" s="522" t="str">
        <f t="shared" si="750"/>
        <v/>
      </c>
      <c r="MG134" s="510" t="str">
        <f t="shared" si="632"/>
        <v/>
      </c>
      <c r="MH134" s="517">
        <f t="shared" si="633"/>
        <v>0</v>
      </c>
      <c r="MI134" s="510" t="str">
        <f t="shared" si="751"/>
        <v/>
      </c>
      <c r="MJ134" s="522" t="str">
        <f t="shared" si="752"/>
        <v/>
      </c>
      <c r="MK134" s="510" t="str">
        <f t="shared" si="634"/>
        <v/>
      </c>
      <c r="ML134" s="517">
        <f t="shared" si="635"/>
        <v>0</v>
      </c>
      <c r="MM134" s="510" t="str">
        <f t="shared" si="753"/>
        <v/>
      </c>
      <c r="MN134" s="522" t="str">
        <f t="shared" si="754"/>
        <v/>
      </c>
      <c r="MO134" s="510" t="str">
        <f t="shared" si="636"/>
        <v/>
      </c>
      <c r="MP134" s="517">
        <f t="shared" si="637"/>
        <v>0</v>
      </c>
      <c r="MQ134" s="510" t="str">
        <f t="shared" si="755"/>
        <v/>
      </c>
      <c r="MR134" s="522" t="str">
        <f t="shared" si="756"/>
        <v/>
      </c>
      <c r="MS134" s="510" t="str">
        <f t="shared" si="638"/>
        <v/>
      </c>
      <c r="MT134" s="517">
        <f t="shared" si="639"/>
        <v>0</v>
      </c>
      <c r="MU134" s="510" t="str">
        <f t="shared" si="757"/>
        <v/>
      </c>
      <c r="MV134" s="522" t="str">
        <f t="shared" si="758"/>
        <v/>
      </c>
      <c r="MW134" s="510" t="str">
        <f t="shared" si="640"/>
        <v/>
      </c>
      <c r="MX134" s="517">
        <f t="shared" si="641"/>
        <v>0</v>
      </c>
      <c r="MY134" s="510" t="str">
        <f t="shared" si="759"/>
        <v/>
      </c>
      <c r="MZ134" s="522" t="str">
        <f t="shared" si="760"/>
        <v/>
      </c>
      <c r="NA134" s="510" t="str">
        <f t="shared" si="642"/>
        <v/>
      </c>
      <c r="NB134" s="517">
        <f t="shared" si="643"/>
        <v>0</v>
      </c>
      <c r="NC134" s="510" t="str">
        <f t="shared" si="761"/>
        <v/>
      </c>
      <c r="ND134" s="522" t="str">
        <f t="shared" si="762"/>
        <v/>
      </c>
      <c r="NE134" s="510" t="str">
        <f t="shared" si="644"/>
        <v/>
      </c>
      <c r="NF134" s="517">
        <f t="shared" si="645"/>
        <v>0</v>
      </c>
      <c r="NG134" s="510" t="str">
        <f t="shared" si="763"/>
        <v/>
      </c>
      <c r="NH134" s="522" t="str">
        <f t="shared" si="764"/>
        <v/>
      </c>
      <c r="NI134" s="510" t="str">
        <f t="shared" si="646"/>
        <v/>
      </c>
      <c r="NJ134" s="517">
        <f t="shared" si="647"/>
        <v>0</v>
      </c>
      <c r="NK134" s="510" t="str">
        <f t="shared" si="765"/>
        <v/>
      </c>
      <c r="NL134" s="522" t="str">
        <f t="shared" si="766"/>
        <v/>
      </c>
      <c r="NM134" s="510" t="str">
        <f t="shared" si="648"/>
        <v/>
      </c>
      <c r="NN134" s="517">
        <f t="shared" si="649"/>
        <v>0</v>
      </c>
      <c r="NO134" s="510" t="str">
        <f t="shared" si="767"/>
        <v/>
      </c>
      <c r="NP134" s="522" t="str">
        <f t="shared" si="768"/>
        <v/>
      </c>
      <c r="NQ134" s="510" t="str">
        <f t="shared" si="650"/>
        <v/>
      </c>
      <c r="NR134" s="517">
        <f t="shared" si="651"/>
        <v>0</v>
      </c>
      <c r="NS134" s="510" t="str">
        <f t="shared" si="769"/>
        <v/>
      </c>
      <c r="NT134" s="522" t="str">
        <f t="shared" si="770"/>
        <v/>
      </c>
      <c r="NU134" s="510" t="str">
        <f t="shared" si="652"/>
        <v/>
      </c>
      <c r="NV134" s="517">
        <f t="shared" si="653"/>
        <v>0</v>
      </c>
      <c r="NW134" s="510" t="str">
        <f t="shared" si="771"/>
        <v/>
      </c>
      <c r="NX134" s="522" t="str">
        <f t="shared" si="772"/>
        <v/>
      </c>
      <c r="NY134" s="510" t="str">
        <f t="shared" si="654"/>
        <v/>
      </c>
      <c r="NZ134" s="517">
        <f t="shared" si="655"/>
        <v>0</v>
      </c>
      <c r="OA134" s="510" t="str">
        <f t="shared" si="773"/>
        <v/>
      </c>
      <c r="OB134" s="522" t="str">
        <f t="shared" si="774"/>
        <v/>
      </c>
      <c r="OC134" s="510" t="str">
        <f t="shared" si="656"/>
        <v/>
      </c>
      <c r="OD134" s="517">
        <f t="shared" si="657"/>
        <v>0</v>
      </c>
      <c r="OE134" s="510" t="str">
        <f t="shared" si="775"/>
        <v/>
      </c>
      <c r="OF134" s="522" t="str">
        <f t="shared" si="776"/>
        <v/>
      </c>
      <c r="OG134" s="510" t="str">
        <f t="shared" si="658"/>
        <v/>
      </c>
      <c r="OH134" s="517">
        <f t="shared" si="659"/>
        <v>0</v>
      </c>
      <c r="OI134" s="510" t="str">
        <f t="shared" si="777"/>
        <v/>
      </c>
      <c r="OJ134" s="522" t="str">
        <f t="shared" si="778"/>
        <v/>
      </c>
      <c r="OK134" s="510" t="str">
        <f t="shared" si="660"/>
        <v/>
      </c>
      <c r="OL134" s="517">
        <f t="shared" si="661"/>
        <v>0</v>
      </c>
      <c r="OM134" s="510" t="str">
        <f t="shared" si="779"/>
        <v/>
      </c>
      <c r="ON134" s="522" t="str">
        <f t="shared" si="780"/>
        <v/>
      </c>
      <c r="OO134" s="510" t="str">
        <f t="shared" si="662"/>
        <v/>
      </c>
      <c r="OP134" s="517">
        <f t="shared" si="663"/>
        <v>0</v>
      </c>
      <c r="OQ134" s="510" t="str">
        <f t="shared" si="781"/>
        <v/>
      </c>
      <c r="OR134" s="522" t="str">
        <f t="shared" si="782"/>
        <v/>
      </c>
      <c r="OS134" s="510" t="str">
        <f t="shared" si="664"/>
        <v/>
      </c>
      <c r="OT134" s="517">
        <f t="shared" si="665"/>
        <v>0</v>
      </c>
      <c r="OU134" s="510" t="str">
        <f t="shared" si="783"/>
        <v/>
      </c>
      <c r="OV134" s="522" t="str">
        <f t="shared" si="784"/>
        <v/>
      </c>
      <c r="OW134" s="510" t="str">
        <f t="shared" si="666"/>
        <v/>
      </c>
      <c r="OX134" s="517">
        <f t="shared" si="667"/>
        <v>0</v>
      </c>
      <c r="OY134" s="510" t="str">
        <f t="shared" si="785"/>
        <v/>
      </c>
      <c r="OZ134" s="522" t="str">
        <f t="shared" si="786"/>
        <v/>
      </c>
      <c r="PA134" s="510" t="str">
        <f t="shared" si="668"/>
        <v/>
      </c>
      <c r="PB134" s="517">
        <f t="shared" si="669"/>
        <v>0</v>
      </c>
      <c r="PC134" s="510" t="str">
        <f t="shared" si="787"/>
        <v/>
      </c>
      <c r="PD134" s="522" t="str">
        <f t="shared" si="788"/>
        <v/>
      </c>
      <c r="PE134" s="510" t="str">
        <f t="shared" si="670"/>
        <v/>
      </c>
      <c r="PF134" s="517">
        <f t="shared" si="671"/>
        <v>0</v>
      </c>
      <c r="PG134" s="510" t="str">
        <f t="shared" si="789"/>
        <v/>
      </c>
      <c r="PH134" s="522" t="str">
        <f t="shared" si="790"/>
        <v/>
      </c>
      <c r="PI134" s="510" t="str">
        <f t="shared" si="672"/>
        <v/>
      </c>
      <c r="PJ134" s="517">
        <f t="shared" si="673"/>
        <v>0</v>
      </c>
      <c r="PK134" s="510" t="str">
        <f t="shared" si="791"/>
        <v/>
      </c>
      <c r="PL134" s="522" t="str">
        <f t="shared" si="792"/>
        <v/>
      </c>
      <c r="PM134" s="510" t="str">
        <f t="shared" si="674"/>
        <v/>
      </c>
      <c r="PN134" s="517">
        <f t="shared" si="675"/>
        <v>0</v>
      </c>
      <c r="PO134" s="510" t="str">
        <f t="shared" si="793"/>
        <v/>
      </c>
      <c r="PP134" s="522" t="str">
        <f t="shared" si="794"/>
        <v/>
      </c>
      <c r="PQ134" s="510" t="str">
        <f t="shared" si="676"/>
        <v/>
      </c>
      <c r="PR134" s="517">
        <f t="shared" si="677"/>
        <v>0</v>
      </c>
      <c r="PS134" s="510" t="str">
        <f t="shared" si="795"/>
        <v/>
      </c>
      <c r="PT134" s="522" t="str">
        <f t="shared" si="796"/>
        <v/>
      </c>
      <c r="PU134" s="510" t="str">
        <f t="shared" si="678"/>
        <v/>
      </c>
      <c r="PV134" s="517">
        <f t="shared" si="679"/>
        <v>0</v>
      </c>
      <c r="PW134" s="510" t="str">
        <f t="shared" si="797"/>
        <v/>
      </c>
      <c r="PX134" s="522" t="str">
        <f t="shared" si="798"/>
        <v/>
      </c>
      <c r="PY134" s="510" t="str">
        <f t="shared" si="680"/>
        <v/>
      </c>
      <c r="PZ134" s="517">
        <f t="shared" si="681"/>
        <v>0</v>
      </c>
      <c r="QA134" s="510" t="str">
        <f t="shared" si="799"/>
        <v/>
      </c>
      <c r="QB134" s="522" t="str">
        <f t="shared" si="800"/>
        <v/>
      </c>
      <c r="QC134" s="510" t="str">
        <f t="shared" si="682"/>
        <v/>
      </c>
      <c r="QD134" s="517">
        <f t="shared" si="683"/>
        <v>0</v>
      </c>
      <c r="QE134" s="510" t="str">
        <f t="shared" si="801"/>
        <v/>
      </c>
      <c r="QF134" s="522" t="str">
        <f t="shared" si="802"/>
        <v/>
      </c>
      <c r="QG134" s="510" t="str">
        <f t="shared" si="684"/>
        <v/>
      </c>
      <c r="QH134" s="517">
        <f t="shared" si="685"/>
        <v>0</v>
      </c>
    </row>
    <row r="135" spans="72:450" ht="13.3" thickTop="1" thickBot="1" x14ac:dyDescent="0.35">
      <c r="BT135" s="287" t="str">
        <f t="shared" si="804"/>
        <v/>
      </c>
      <c r="BU135" s="14" t="str">
        <f t="shared" si="805"/>
        <v/>
      </c>
      <c r="BV135" s="495">
        <f t="shared" si="559"/>
        <v>0</v>
      </c>
      <c r="BW135" s="495">
        <f t="shared" si="806"/>
        <v>0</v>
      </c>
      <c r="BX135" s="905">
        <f t="shared" si="808"/>
        <v>1</v>
      </c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GN135" s="137">
        <f t="shared" si="567"/>
        <v>0</v>
      </c>
      <c r="GU135" s="594">
        <v>45</v>
      </c>
      <c r="HA135" s="81" t="str">
        <f t="shared" si="562"/>
        <v/>
      </c>
      <c r="HB135" s="569" t="str">
        <f t="shared" si="563"/>
        <v/>
      </c>
      <c r="HC135" s="15">
        <f t="shared" si="568"/>
        <v>0</v>
      </c>
      <c r="HD135" s="582">
        <f t="shared" si="809"/>
        <v>0</v>
      </c>
      <c r="HE135" s="576">
        <f t="shared" si="811"/>
        <v>0</v>
      </c>
      <c r="HF135" s="566">
        <f t="shared" si="811"/>
        <v>0</v>
      </c>
      <c r="HG135" s="16">
        <f t="shared" si="810"/>
        <v>0</v>
      </c>
      <c r="HH135" s="17" t="str">
        <f t="shared" si="566"/>
        <v/>
      </c>
      <c r="HI135" s="510" t="str">
        <f t="shared" si="686"/>
        <v/>
      </c>
      <c r="HJ135" s="517">
        <f t="shared" si="803"/>
        <v>0</v>
      </c>
      <c r="HK135" s="510" t="str">
        <f t="shared" si="687"/>
        <v/>
      </c>
      <c r="HL135" s="522" t="str">
        <f t="shared" si="688"/>
        <v/>
      </c>
      <c r="HM135" s="510" t="str">
        <f t="shared" si="570"/>
        <v/>
      </c>
      <c r="HN135" s="517">
        <f t="shared" si="571"/>
        <v>0</v>
      </c>
      <c r="HO135" s="510" t="str">
        <f t="shared" si="689"/>
        <v/>
      </c>
      <c r="HP135" s="522" t="str">
        <f t="shared" si="690"/>
        <v/>
      </c>
      <c r="HQ135" s="510" t="str">
        <f t="shared" si="572"/>
        <v/>
      </c>
      <c r="HR135" s="517">
        <f t="shared" si="573"/>
        <v>0</v>
      </c>
      <c r="HS135" s="510" t="str">
        <f t="shared" si="691"/>
        <v/>
      </c>
      <c r="HT135" s="522" t="str">
        <f t="shared" si="692"/>
        <v/>
      </c>
      <c r="HU135" s="510" t="str">
        <f t="shared" si="574"/>
        <v/>
      </c>
      <c r="HV135" s="517">
        <f t="shared" si="575"/>
        <v>0</v>
      </c>
      <c r="HW135" s="510" t="str">
        <f t="shared" si="693"/>
        <v/>
      </c>
      <c r="HX135" s="522" t="str">
        <f t="shared" si="694"/>
        <v/>
      </c>
      <c r="HY135" s="510" t="str">
        <f t="shared" si="576"/>
        <v/>
      </c>
      <c r="HZ135" s="517">
        <f t="shared" si="577"/>
        <v>0</v>
      </c>
      <c r="IA135" s="510" t="str">
        <f t="shared" si="695"/>
        <v/>
      </c>
      <c r="IB135" s="522" t="str">
        <f t="shared" si="696"/>
        <v/>
      </c>
      <c r="IC135" s="510" t="str">
        <f t="shared" si="578"/>
        <v/>
      </c>
      <c r="ID135" s="517">
        <f t="shared" si="579"/>
        <v>0</v>
      </c>
      <c r="IE135" s="510" t="str">
        <f t="shared" si="697"/>
        <v/>
      </c>
      <c r="IF135" s="522" t="str">
        <f t="shared" si="698"/>
        <v/>
      </c>
      <c r="IG135" s="510" t="str">
        <f t="shared" si="580"/>
        <v/>
      </c>
      <c r="IH135" s="517">
        <f t="shared" si="581"/>
        <v>0</v>
      </c>
      <c r="II135" s="510" t="str">
        <f t="shared" si="699"/>
        <v/>
      </c>
      <c r="IJ135" s="522" t="str">
        <f t="shared" si="700"/>
        <v/>
      </c>
      <c r="IK135" s="510" t="str">
        <f t="shared" si="582"/>
        <v/>
      </c>
      <c r="IL135" s="517">
        <f t="shared" si="583"/>
        <v>0</v>
      </c>
      <c r="IM135" s="510" t="str">
        <f t="shared" si="701"/>
        <v/>
      </c>
      <c r="IN135" s="522" t="str">
        <f t="shared" si="702"/>
        <v/>
      </c>
      <c r="IO135" s="510" t="str">
        <f t="shared" si="584"/>
        <v/>
      </c>
      <c r="IP135" s="517">
        <f t="shared" si="585"/>
        <v>0</v>
      </c>
      <c r="IQ135" s="510" t="str">
        <f t="shared" si="703"/>
        <v/>
      </c>
      <c r="IR135" s="522" t="str">
        <f t="shared" si="704"/>
        <v/>
      </c>
      <c r="IS135" s="510" t="str">
        <f t="shared" si="586"/>
        <v/>
      </c>
      <c r="IT135" s="517">
        <f t="shared" si="587"/>
        <v>0</v>
      </c>
      <c r="IU135" s="510" t="str">
        <f t="shared" si="705"/>
        <v/>
      </c>
      <c r="IV135" s="522" t="str">
        <f t="shared" si="706"/>
        <v/>
      </c>
      <c r="IW135" s="510" t="str">
        <f t="shared" si="588"/>
        <v/>
      </c>
      <c r="IX135" s="517">
        <f t="shared" si="589"/>
        <v>0</v>
      </c>
      <c r="IY135" s="510" t="str">
        <f t="shared" si="707"/>
        <v/>
      </c>
      <c r="IZ135" s="522" t="str">
        <f t="shared" si="708"/>
        <v/>
      </c>
      <c r="JA135" s="510" t="str">
        <f t="shared" si="590"/>
        <v/>
      </c>
      <c r="JB135" s="517">
        <f t="shared" si="591"/>
        <v>0</v>
      </c>
      <c r="JC135" s="510" t="str">
        <f t="shared" si="709"/>
        <v/>
      </c>
      <c r="JD135" s="522" t="str">
        <f t="shared" si="710"/>
        <v/>
      </c>
      <c r="JE135" s="510" t="str">
        <f t="shared" si="592"/>
        <v/>
      </c>
      <c r="JF135" s="517">
        <f t="shared" si="593"/>
        <v>0</v>
      </c>
      <c r="JG135" s="510" t="str">
        <f t="shared" si="711"/>
        <v/>
      </c>
      <c r="JH135" s="522" t="str">
        <f t="shared" si="712"/>
        <v/>
      </c>
      <c r="JI135" s="510" t="str">
        <f t="shared" si="594"/>
        <v/>
      </c>
      <c r="JJ135" s="517">
        <f t="shared" si="595"/>
        <v>0</v>
      </c>
      <c r="JK135" s="510" t="str">
        <f t="shared" si="713"/>
        <v/>
      </c>
      <c r="JL135" s="522" t="str">
        <f t="shared" si="714"/>
        <v/>
      </c>
      <c r="JM135" s="510" t="str">
        <f t="shared" si="596"/>
        <v/>
      </c>
      <c r="JN135" s="517">
        <f t="shared" si="597"/>
        <v>0</v>
      </c>
      <c r="JO135" s="510" t="str">
        <f t="shared" si="715"/>
        <v/>
      </c>
      <c r="JP135" s="522" t="str">
        <f t="shared" si="716"/>
        <v/>
      </c>
      <c r="JQ135" s="510" t="str">
        <f t="shared" si="598"/>
        <v/>
      </c>
      <c r="JR135" s="517">
        <f t="shared" si="599"/>
        <v>0</v>
      </c>
      <c r="JS135" s="510" t="str">
        <f t="shared" si="717"/>
        <v/>
      </c>
      <c r="JT135" s="522" t="str">
        <f t="shared" si="718"/>
        <v/>
      </c>
      <c r="JU135" s="510" t="str">
        <f t="shared" si="600"/>
        <v/>
      </c>
      <c r="JV135" s="517">
        <f t="shared" si="601"/>
        <v>0</v>
      </c>
      <c r="JW135" s="510" t="str">
        <f t="shared" si="719"/>
        <v/>
      </c>
      <c r="JX135" s="522" t="str">
        <f t="shared" si="720"/>
        <v/>
      </c>
      <c r="JY135" s="510" t="str">
        <f t="shared" si="602"/>
        <v/>
      </c>
      <c r="JZ135" s="517">
        <f t="shared" si="603"/>
        <v>0</v>
      </c>
      <c r="KA135" s="510" t="str">
        <f t="shared" si="721"/>
        <v/>
      </c>
      <c r="KB135" s="522" t="str">
        <f t="shared" si="722"/>
        <v/>
      </c>
      <c r="KC135" s="510" t="str">
        <f t="shared" si="604"/>
        <v/>
      </c>
      <c r="KD135" s="517">
        <f t="shared" si="605"/>
        <v>0</v>
      </c>
      <c r="KE135" s="510" t="str">
        <f t="shared" si="723"/>
        <v/>
      </c>
      <c r="KF135" s="522" t="str">
        <f t="shared" si="724"/>
        <v/>
      </c>
      <c r="KG135" s="510" t="str">
        <f t="shared" si="606"/>
        <v/>
      </c>
      <c r="KH135" s="517">
        <f t="shared" si="607"/>
        <v>0</v>
      </c>
      <c r="KI135" s="510" t="str">
        <f t="shared" si="725"/>
        <v/>
      </c>
      <c r="KJ135" s="522" t="str">
        <f t="shared" si="726"/>
        <v/>
      </c>
      <c r="KK135" s="510" t="str">
        <f t="shared" si="608"/>
        <v/>
      </c>
      <c r="KL135" s="517">
        <f t="shared" si="609"/>
        <v>0</v>
      </c>
      <c r="KM135" s="510" t="str">
        <f t="shared" si="727"/>
        <v/>
      </c>
      <c r="KN135" s="522" t="str">
        <f t="shared" si="728"/>
        <v/>
      </c>
      <c r="KO135" s="510" t="str">
        <f t="shared" si="610"/>
        <v/>
      </c>
      <c r="KP135" s="517">
        <f t="shared" si="611"/>
        <v>0</v>
      </c>
      <c r="KQ135" s="510" t="str">
        <f t="shared" si="729"/>
        <v/>
      </c>
      <c r="KR135" s="522" t="str">
        <f t="shared" si="730"/>
        <v/>
      </c>
      <c r="KS135" s="510" t="str">
        <f t="shared" si="612"/>
        <v/>
      </c>
      <c r="KT135" s="517">
        <f t="shared" si="613"/>
        <v>0</v>
      </c>
      <c r="KU135" s="510" t="str">
        <f t="shared" si="731"/>
        <v/>
      </c>
      <c r="KV135" s="522" t="str">
        <f t="shared" si="732"/>
        <v/>
      </c>
      <c r="KW135" s="510" t="str">
        <f t="shared" si="614"/>
        <v/>
      </c>
      <c r="KX135" s="517">
        <f t="shared" si="615"/>
        <v>0</v>
      </c>
      <c r="KY135" s="510" t="str">
        <f t="shared" si="733"/>
        <v/>
      </c>
      <c r="KZ135" s="522" t="str">
        <f t="shared" si="734"/>
        <v/>
      </c>
      <c r="LA135" s="510" t="str">
        <f t="shared" si="616"/>
        <v/>
      </c>
      <c r="LB135" s="517">
        <f t="shared" si="617"/>
        <v>0</v>
      </c>
      <c r="LC135" s="510" t="str">
        <f t="shared" si="735"/>
        <v/>
      </c>
      <c r="LD135" s="522" t="str">
        <f t="shared" si="736"/>
        <v/>
      </c>
      <c r="LE135" s="510" t="str">
        <f t="shared" si="618"/>
        <v/>
      </c>
      <c r="LF135" s="517">
        <f t="shared" si="619"/>
        <v>0</v>
      </c>
      <c r="LG135" s="510" t="str">
        <f t="shared" si="737"/>
        <v/>
      </c>
      <c r="LH135" s="522" t="str">
        <f t="shared" si="738"/>
        <v/>
      </c>
      <c r="LI135" s="510" t="str">
        <f t="shared" si="620"/>
        <v/>
      </c>
      <c r="LJ135" s="517">
        <f t="shared" si="621"/>
        <v>0</v>
      </c>
      <c r="LK135" s="510" t="str">
        <f t="shared" si="739"/>
        <v/>
      </c>
      <c r="LL135" s="522" t="str">
        <f t="shared" si="740"/>
        <v/>
      </c>
      <c r="LM135" s="510" t="str">
        <f t="shared" si="622"/>
        <v/>
      </c>
      <c r="LN135" s="517">
        <f t="shared" si="623"/>
        <v>0</v>
      </c>
      <c r="LO135" s="510" t="str">
        <f t="shared" si="741"/>
        <v/>
      </c>
      <c r="LP135" s="522" t="str">
        <f t="shared" si="742"/>
        <v/>
      </c>
      <c r="LQ135" s="510" t="str">
        <f t="shared" si="624"/>
        <v/>
      </c>
      <c r="LR135" s="517">
        <f t="shared" si="625"/>
        <v>0</v>
      </c>
      <c r="LS135" s="510" t="str">
        <f t="shared" si="743"/>
        <v/>
      </c>
      <c r="LT135" s="522" t="str">
        <f t="shared" si="744"/>
        <v/>
      </c>
      <c r="LU135" s="510" t="str">
        <f t="shared" si="626"/>
        <v/>
      </c>
      <c r="LV135" s="517">
        <f t="shared" si="627"/>
        <v>0</v>
      </c>
      <c r="LW135" s="510" t="str">
        <f t="shared" si="745"/>
        <v/>
      </c>
      <c r="LX135" s="522" t="str">
        <f t="shared" si="746"/>
        <v/>
      </c>
      <c r="LY135" s="510" t="str">
        <f t="shared" si="628"/>
        <v/>
      </c>
      <c r="LZ135" s="517">
        <f t="shared" si="629"/>
        <v>0</v>
      </c>
      <c r="MA135" s="510" t="str">
        <f t="shared" si="747"/>
        <v/>
      </c>
      <c r="MB135" s="522" t="str">
        <f t="shared" si="748"/>
        <v/>
      </c>
      <c r="MC135" s="510" t="str">
        <f t="shared" si="630"/>
        <v/>
      </c>
      <c r="MD135" s="517">
        <f t="shared" si="631"/>
        <v>0</v>
      </c>
      <c r="ME135" s="510" t="str">
        <f t="shared" si="749"/>
        <v/>
      </c>
      <c r="MF135" s="522" t="str">
        <f t="shared" si="750"/>
        <v/>
      </c>
      <c r="MG135" s="510" t="str">
        <f t="shared" si="632"/>
        <v/>
      </c>
      <c r="MH135" s="517">
        <f t="shared" si="633"/>
        <v>0</v>
      </c>
      <c r="MI135" s="510" t="str">
        <f t="shared" si="751"/>
        <v/>
      </c>
      <c r="MJ135" s="522" t="str">
        <f t="shared" si="752"/>
        <v/>
      </c>
      <c r="MK135" s="510" t="str">
        <f t="shared" si="634"/>
        <v/>
      </c>
      <c r="ML135" s="517">
        <f t="shared" si="635"/>
        <v>0</v>
      </c>
      <c r="MM135" s="510" t="str">
        <f t="shared" si="753"/>
        <v/>
      </c>
      <c r="MN135" s="522" t="str">
        <f t="shared" si="754"/>
        <v/>
      </c>
      <c r="MO135" s="510" t="str">
        <f t="shared" si="636"/>
        <v/>
      </c>
      <c r="MP135" s="517">
        <f t="shared" si="637"/>
        <v>0</v>
      </c>
      <c r="MQ135" s="510" t="str">
        <f t="shared" si="755"/>
        <v/>
      </c>
      <c r="MR135" s="522" t="str">
        <f t="shared" si="756"/>
        <v/>
      </c>
      <c r="MS135" s="510" t="str">
        <f t="shared" si="638"/>
        <v/>
      </c>
      <c r="MT135" s="517">
        <f t="shared" si="639"/>
        <v>0</v>
      </c>
      <c r="MU135" s="510" t="str">
        <f t="shared" si="757"/>
        <v/>
      </c>
      <c r="MV135" s="522" t="str">
        <f t="shared" si="758"/>
        <v/>
      </c>
      <c r="MW135" s="510" t="str">
        <f t="shared" si="640"/>
        <v/>
      </c>
      <c r="MX135" s="517">
        <f t="shared" si="641"/>
        <v>0</v>
      </c>
      <c r="MY135" s="510" t="str">
        <f t="shared" si="759"/>
        <v/>
      </c>
      <c r="MZ135" s="522" t="str">
        <f t="shared" si="760"/>
        <v/>
      </c>
      <c r="NA135" s="510" t="str">
        <f t="shared" si="642"/>
        <v/>
      </c>
      <c r="NB135" s="517">
        <f t="shared" si="643"/>
        <v>0</v>
      </c>
      <c r="NC135" s="510" t="str">
        <f t="shared" si="761"/>
        <v/>
      </c>
      <c r="ND135" s="522" t="str">
        <f t="shared" si="762"/>
        <v/>
      </c>
      <c r="NE135" s="510" t="str">
        <f t="shared" si="644"/>
        <v/>
      </c>
      <c r="NF135" s="517">
        <f t="shared" si="645"/>
        <v>0</v>
      </c>
      <c r="NG135" s="510" t="str">
        <f t="shared" si="763"/>
        <v/>
      </c>
      <c r="NH135" s="522" t="str">
        <f t="shared" si="764"/>
        <v/>
      </c>
      <c r="NI135" s="510" t="str">
        <f t="shared" si="646"/>
        <v/>
      </c>
      <c r="NJ135" s="517">
        <f t="shared" si="647"/>
        <v>0</v>
      </c>
      <c r="NK135" s="510" t="str">
        <f t="shared" si="765"/>
        <v/>
      </c>
      <c r="NL135" s="522" t="str">
        <f t="shared" si="766"/>
        <v/>
      </c>
      <c r="NM135" s="510" t="str">
        <f t="shared" si="648"/>
        <v/>
      </c>
      <c r="NN135" s="517">
        <f t="shared" si="649"/>
        <v>0</v>
      </c>
      <c r="NO135" s="510" t="str">
        <f t="shared" si="767"/>
        <v/>
      </c>
      <c r="NP135" s="522" t="str">
        <f t="shared" si="768"/>
        <v/>
      </c>
      <c r="NQ135" s="510" t="str">
        <f t="shared" si="650"/>
        <v/>
      </c>
      <c r="NR135" s="517">
        <f t="shared" si="651"/>
        <v>0</v>
      </c>
      <c r="NS135" s="510" t="str">
        <f t="shared" si="769"/>
        <v/>
      </c>
      <c r="NT135" s="522" t="str">
        <f t="shared" si="770"/>
        <v/>
      </c>
      <c r="NU135" s="510" t="str">
        <f t="shared" si="652"/>
        <v/>
      </c>
      <c r="NV135" s="517">
        <f t="shared" si="653"/>
        <v>0</v>
      </c>
      <c r="NW135" s="510" t="str">
        <f t="shared" si="771"/>
        <v/>
      </c>
      <c r="NX135" s="522" t="str">
        <f t="shared" si="772"/>
        <v/>
      </c>
      <c r="NY135" s="510" t="str">
        <f t="shared" si="654"/>
        <v/>
      </c>
      <c r="NZ135" s="517">
        <f t="shared" si="655"/>
        <v>0</v>
      </c>
      <c r="OA135" s="510" t="str">
        <f t="shared" si="773"/>
        <v/>
      </c>
      <c r="OB135" s="522" t="str">
        <f t="shared" si="774"/>
        <v/>
      </c>
      <c r="OC135" s="510" t="str">
        <f t="shared" si="656"/>
        <v/>
      </c>
      <c r="OD135" s="517">
        <f t="shared" si="657"/>
        <v>0</v>
      </c>
      <c r="OE135" s="510" t="str">
        <f t="shared" si="775"/>
        <v/>
      </c>
      <c r="OF135" s="522" t="str">
        <f t="shared" si="776"/>
        <v/>
      </c>
      <c r="OG135" s="510" t="str">
        <f t="shared" si="658"/>
        <v/>
      </c>
      <c r="OH135" s="517">
        <f t="shared" si="659"/>
        <v>0</v>
      </c>
      <c r="OI135" s="510" t="str">
        <f t="shared" si="777"/>
        <v/>
      </c>
      <c r="OJ135" s="522" t="str">
        <f t="shared" si="778"/>
        <v/>
      </c>
      <c r="OK135" s="510" t="str">
        <f t="shared" si="660"/>
        <v/>
      </c>
      <c r="OL135" s="517">
        <f t="shared" si="661"/>
        <v>0</v>
      </c>
      <c r="OM135" s="510" t="str">
        <f t="shared" si="779"/>
        <v/>
      </c>
      <c r="ON135" s="522" t="str">
        <f t="shared" si="780"/>
        <v/>
      </c>
      <c r="OO135" s="510" t="str">
        <f t="shared" si="662"/>
        <v/>
      </c>
      <c r="OP135" s="517">
        <f t="shared" si="663"/>
        <v>0</v>
      </c>
      <c r="OQ135" s="510" t="str">
        <f t="shared" si="781"/>
        <v/>
      </c>
      <c r="OR135" s="522" t="str">
        <f t="shared" si="782"/>
        <v/>
      </c>
      <c r="OS135" s="510" t="str">
        <f t="shared" si="664"/>
        <v/>
      </c>
      <c r="OT135" s="517">
        <f t="shared" si="665"/>
        <v>0</v>
      </c>
      <c r="OU135" s="510" t="str">
        <f t="shared" si="783"/>
        <v/>
      </c>
      <c r="OV135" s="522" t="str">
        <f t="shared" si="784"/>
        <v/>
      </c>
      <c r="OW135" s="510" t="str">
        <f t="shared" si="666"/>
        <v/>
      </c>
      <c r="OX135" s="517">
        <f t="shared" si="667"/>
        <v>0</v>
      </c>
      <c r="OY135" s="510" t="str">
        <f t="shared" si="785"/>
        <v/>
      </c>
      <c r="OZ135" s="522" t="str">
        <f t="shared" si="786"/>
        <v/>
      </c>
      <c r="PA135" s="510" t="str">
        <f t="shared" si="668"/>
        <v/>
      </c>
      <c r="PB135" s="517">
        <f t="shared" si="669"/>
        <v>0</v>
      </c>
      <c r="PC135" s="510" t="str">
        <f t="shared" si="787"/>
        <v/>
      </c>
      <c r="PD135" s="522" t="str">
        <f t="shared" si="788"/>
        <v/>
      </c>
      <c r="PE135" s="510" t="str">
        <f t="shared" si="670"/>
        <v/>
      </c>
      <c r="PF135" s="517">
        <f t="shared" si="671"/>
        <v>0</v>
      </c>
      <c r="PG135" s="510" t="str">
        <f t="shared" si="789"/>
        <v/>
      </c>
      <c r="PH135" s="522" t="str">
        <f t="shared" si="790"/>
        <v/>
      </c>
      <c r="PI135" s="510" t="str">
        <f t="shared" si="672"/>
        <v/>
      </c>
      <c r="PJ135" s="517">
        <f t="shared" si="673"/>
        <v>0</v>
      </c>
      <c r="PK135" s="510" t="str">
        <f t="shared" si="791"/>
        <v/>
      </c>
      <c r="PL135" s="522" t="str">
        <f t="shared" si="792"/>
        <v/>
      </c>
      <c r="PM135" s="510" t="str">
        <f t="shared" si="674"/>
        <v/>
      </c>
      <c r="PN135" s="517">
        <f t="shared" si="675"/>
        <v>0</v>
      </c>
      <c r="PO135" s="510" t="str">
        <f t="shared" si="793"/>
        <v/>
      </c>
      <c r="PP135" s="522" t="str">
        <f t="shared" si="794"/>
        <v/>
      </c>
      <c r="PQ135" s="510" t="str">
        <f t="shared" si="676"/>
        <v/>
      </c>
      <c r="PR135" s="517">
        <f t="shared" si="677"/>
        <v>0</v>
      </c>
      <c r="PS135" s="510" t="str">
        <f t="shared" si="795"/>
        <v/>
      </c>
      <c r="PT135" s="522" t="str">
        <f t="shared" si="796"/>
        <v/>
      </c>
      <c r="PU135" s="510" t="str">
        <f t="shared" si="678"/>
        <v/>
      </c>
      <c r="PV135" s="517">
        <f t="shared" si="679"/>
        <v>0</v>
      </c>
      <c r="PW135" s="510" t="str">
        <f t="shared" si="797"/>
        <v/>
      </c>
      <c r="PX135" s="522" t="str">
        <f t="shared" si="798"/>
        <v/>
      </c>
      <c r="PY135" s="510" t="str">
        <f t="shared" si="680"/>
        <v/>
      </c>
      <c r="PZ135" s="517">
        <f t="shared" si="681"/>
        <v>0</v>
      </c>
      <c r="QA135" s="510" t="str">
        <f t="shared" si="799"/>
        <v/>
      </c>
      <c r="QB135" s="522" t="str">
        <f t="shared" si="800"/>
        <v/>
      </c>
      <c r="QC135" s="510" t="str">
        <f t="shared" si="682"/>
        <v/>
      </c>
      <c r="QD135" s="517">
        <f t="shared" si="683"/>
        <v>0</v>
      </c>
      <c r="QE135" s="510" t="str">
        <f t="shared" si="801"/>
        <v/>
      </c>
      <c r="QF135" s="522" t="str">
        <f t="shared" si="802"/>
        <v/>
      </c>
      <c r="QG135" s="510" t="str">
        <f t="shared" si="684"/>
        <v/>
      </c>
      <c r="QH135" s="517">
        <f t="shared" si="685"/>
        <v>0</v>
      </c>
    </row>
    <row r="136" spans="72:450" ht="13.3" thickTop="1" thickBot="1" x14ac:dyDescent="0.35">
      <c r="BT136" s="287" t="str">
        <f t="shared" si="804"/>
        <v/>
      </c>
      <c r="BU136" s="14" t="str">
        <f t="shared" si="805"/>
        <v/>
      </c>
      <c r="BV136" s="495">
        <f t="shared" si="559"/>
        <v>0</v>
      </c>
      <c r="BW136" s="495">
        <f t="shared" si="806"/>
        <v>0</v>
      </c>
      <c r="BX136" s="905">
        <f t="shared" si="808"/>
        <v>1</v>
      </c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GN136" s="137">
        <f t="shared" si="567"/>
        <v>0</v>
      </c>
      <c r="GU136" s="594">
        <v>46</v>
      </c>
      <c r="HA136" s="81" t="str">
        <f t="shared" si="562"/>
        <v/>
      </c>
      <c r="HB136" s="569" t="str">
        <f t="shared" si="563"/>
        <v/>
      </c>
      <c r="HC136" s="15">
        <f t="shared" si="568"/>
        <v>0</v>
      </c>
      <c r="HD136" s="582">
        <f t="shared" si="809"/>
        <v>0</v>
      </c>
      <c r="HE136" s="576">
        <f t="shared" si="811"/>
        <v>0</v>
      </c>
      <c r="HF136" s="566">
        <f t="shared" si="811"/>
        <v>0</v>
      </c>
      <c r="HG136" s="16">
        <f t="shared" si="810"/>
        <v>0</v>
      </c>
      <c r="HH136" s="17" t="str">
        <f t="shared" si="566"/>
        <v/>
      </c>
      <c r="HI136" s="510" t="str">
        <f t="shared" si="686"/>
        <v/>
      </c>
      <c r="HJ136" s="517">
        <f t="shared" si="803"/>
        <v>0</v>
      </c>
      <c r="HK136" s="510" t="str">
        <f t="shared" si="687"/>
        <v/>
      </c>
      <c r="HL136" s="522" t="str">
        <f t="shared" si="688"/>
        <v/>
      </c>
      <c r="HM136" s="510" t="str">
        <f t="shared" si="570"/>
        <v/>
      </c>
      <c r="HN136" s="517">
        <f t="shared" si="571"/>
        <v>0</v>
      </c>
      <c r="HO136" s="510" t="str">
        <f t="shared" si="689"/>
        <v/>
      </c>
      <c r="HP136" s="522" t="str">
        <f t="shared" si="690"/>
        <v/>
      </c>
      <c r="HQ136" s="510" t="str">
        <f t="shared" si="572"/>
        <v/>
      </c>
      <c r="HR136" s="517">
        <f t="shared" si="573"/>
        <v>0</v>
      </c>
      <c r="HS136" s="510" t="str">
        <f t="shared" si="691"/>
        <v/>
      </c>
      <c r="HT136" s="522" t="str">
        <f t="shared" si="692"/>
        <v/>
      </c>
      <c r="HU136" s="510" t="str">
        <f t="shared" si="574"/>
        <v/>
      </c>
      <c r="HV136" s="517">
        <f t="shared" si="575"/>
        <v>0</v>
      </c>
      <c r="HW136" s="510" t="str">
        <f t="shared" si="693"/>
        <v/>
      </c>
      <c r="HX136" s="522" t="str">
        <f t="shared" si="694"/>
        <v/>
      </c>
      <c r="HY136" s="510" t="str">
        <f t="shared" si="576"/>
        <v/>
      </c>
      <c r="HZ136" s="517">
        <f t="shared" si="577"/>
        <v>0</v>
      </c>
      <c r="IA136" s="510" t="str">
        <f t="shared" si="695"/>
        <v/>
      </c>
      <c r="IB136" s="522" t="str">
        <f t="shared" si="696"/>
        <v/>
      </c>
      <c r="IC136" s="510" t="str">
        <f t="shared" si="578"/>
        <v/>
      </c>
      <c r="ID136" s="517">
        <f t="shared" si="579"/>
        <v>0</v>
      </c>
      <c r="IE136" s="510" t="str">
        <f t="shared" si="697"/>
        <v/>
      </c>
      <c r="IF136" s="522" t="str">
        <f t="shared" si="698"/>
        <v/>
      </c>
      <c r="IG136" s="510" t="str">
        <f t="shared" si="580"/>
        <v/>
      </c>
      <c r="IH136" s="517">
        <f t="shared" si="581"/>
        <v>0</v>
      </c>
      <c r="II136" s="510" t="str">
        <f t="shared" si="699"/>
        <v/>
      </c>
      <c r="IJ136" s="522" t="str">
        <f t="shared" si="700"/>
        <v/>
      </c>
      <c r="IK136" s="510" t="str">
        <f t="shared" si="582"/>
        <v/>
      </c>
      <c r="IL136" s="517">
        <f t="shared" si="583"/>
        <v>0</v>
      </c>
      <c r="IM136" s="510" t="str">
        <f t="shared" si="701"/>
        <v/>
      </c>
      <c r="IN136" s="522" t="str">
        <f t="shared" si="702"/>
        <v/>
      </c>
      <c r="IO136" s="510" t="str">
        <f t="shared" si="584"/>
        <v/>
      </c>
      <c r="IP136" s="517">
        <f t="shared" si="585"/>
        <v>0</v>
      </c>
      <c r="IQ136" s="510" t="str">
        <f t="shared" si="703"/>
        <v/>
      </c>
      <c r="IR136" s="522" t="str">
        <f t="shared" si="704"/>
        <v/>
      </c>
      <c r="IS136" s="510" t="str">
        <f t="shared" si="586"/>
        <v/>
      </c>
      <c r="IT136" s="517">
        <f t="shared" si="587"/>
        <v>0</v>
      </c>
      <c r="IU136" s="510" t="str">
        <f t="shared" si="705"/>
        <v/>
      </c>
      <c r="IV136" s="522" t="str">
        <f t="shared" si="706"/>
        <v/>
      </c>
      <c r="IW136" s="510" t="str">
        <f t="shared" si="588"/>
        <v/>
      </c>
      <c r="IX136" s="517">
        <f t="shared" si="589"/>
        <v>0</v>
      </c>
      <c r="IY136" s="510" t="str">
        <f t="shared" si="707"/>
        <v/>
      </c>
      <c r="IZ136" s="522" t="str">
        <f t="shared" si="708"/>
        <v/>
      </c>
      <c r="JA136" s="510" t="str">
        <f t="shared" si="590"/>
        <v/>
      </c>
      <c r="JB136" s="517">
        <f t="shared" si="591"/>
        <v>0</v>
      </c>
      <c r="JC136" s="510" t="str">
        <f t="shared" si="709"/>
        <v/>
      </c>
      <c r="JD136" s="522" t="str">
        <f t="shared" si="710"/>
        <v/>
      </c>
      <c r="JE136" s="510" t="str">
        <f t="shared" si="592"/>
        <v/>
      </c>
      <c r="JF136" s="517">
        <f t="shared" si="593"/>
        <v>0</v>
      </c>
      <c r="JG136" s="510" t="str">
        <f t="shared" si="711"/>
        <v/>
      </c>
      <c r="JH136" s="522" t="str">
        <f t="shared" si="712"/>
        <v/>
      </c>
      <c r="JI136" s="510" t="str">
        <f t="shared" si="594"/>
        <v/>
      </c>
      <c r="JJ136" s="517">
        <f t="shared" si="595"/>
        <v>0</v>
      </c>
      <c r="JK136" s="510" t="str">
        <f t="shared" si="713"/>
        <v/>
      </c>
      <c r="JL136" s="522" t="str">
        <f t="shared" si="714"/>
        <v/>
      </c>
      <c r="JM136" s="510" t="str">
        <f t="shared" si="596"/>
        <v/>
      </c>
      <c r="JN136" s="517">
        <f t="shared" si="597"/>
        <v>0</v>
      </c>
      <c r="JO136" s="510" t="str">
        <f t="shared" si="715"/>
        <v/>
      </c>
      <c r="JP136" s="522" t="str">
        <f t="shared" si="716"/>
        <v/>
      </c>
      <c r="JQ136" s="510" t="str">
        <f t="shared" si="598"/>
        <v/>
      </c>
      <c r="JR136" s="517">
        <f t="shared" si="599"/>
        <v>0</v>
      </c>
      <c r="JS136" s="510" t="str">
        <f t="shared" si="717"/>
        <v/>
      </c>
      <c r="JT136" s="522" t="str">
        <f t="shared" si="718"/>
        <v/>
      </c>
      <c r="JU136" s="510" t="str">
        <f t="shared" si="600"/>
        <v/>
      </c>
      <c r="JV136" s="517">
        <f t="shared" si="601"/>
        <v>0</v>
      </c>
      <c r="JW136" s="510" t="str">
        <f t="shared" si="719"/>
        <v/>
      </c>
      <c r="JX136" s="522" t="str">
        <f t="shared" si="720"/>
        <v/>
      </c>
      <c r="JY136" s="510" t="str">
        <f t="shared" si="602"/>
        <v/>
      </c>
      <c r="JZ136" s="517">
        <f t="shared" si="603"/>
        <v>0</v>
      </c>
      <c r="KA136" s="510" t="str">
        <f t="shared" si="721"/>
        <v/>
      </c>
      <c r="KB136" s="522" t="str">
        <f t="shared" si="722"/>
        <v/>
      </c>
      <c r="KC136" s="510" t="str">
        <f t="shared" si="604"/>
        <v/>
      </c>
      <c r="KD136" s="517">
        <f t="shared" si="605"/>
        <v>0</v>
      </c>
      <c r="KE136" s="510" t="str">
        <f t="shared" si="723"/>
        <v/>
      </c>
      <c r="KF136" s="522" t="str">
        <f t="shared" si="724"/>
        <v/>
      </c>
      <c r="KG136" s="510" t="str">
        <f t="shared" si="606"/>
        <v/>
      </c>
      <c r="KH136" s="517">
        <f t="shared" si="607"/>
        <v>0</v>
      </c>
      <c r="KI136" s="510" t="str">
        <f t="shared" si="725"/>
        <v/>
      </c>
      <c r="KJ136" s="522" t="str">
        <f t="shared" si="726"/>
        <v/>
      </c>
      <c r="KK136" s="510" t="str">
        <f t="shared" si="608"/>
        <v/>
      </c>
      <c r="KL136" s="517">
        <f t="shared" si="609"/>
        <v>0</v>
      </c>
      <c r="KM136" s="510" t="str">
        <f t="shared" si="727"/>
        <v/>
      </c>
      <c r="KN136" s="522" t="str">
        <f t="shared" si="728"/>
        <v/>
      </c>
      <c r="KO136" s="510" t="str">
        <f t="shared" si="610"/>
        <v/>
      </c>
      <c r="KP136" s="517">
        <f t="shared" si="611"/>
        <v>0</v>
      </c>
      <c r="KQ136" s="510" t="str">
        <f t="shared" si="729"/>
        <v/>
      </c>
      <c r="KR136" s="522" t="str">
        <f t="shared" si="730"/>
        <v/>
      </c>
      <c r="KS136" s="510" t="str">
        <f t="shared" si="612"/>
        <v/>
      </c>
      <c r="KT136" s="517">
        <f t="shared" si="613"/>
        <v>0</v>
      </c>
      <c r="KU136" s="510" t="str">
        <f t="shared" si="731"/>
        <v/>
      </c>
      <c r="KV136" s="522" t="str">
        <f t="shared" si="732"/>
        <v/>
      </c>
      <c r="KW136" s="510" t="str">
        <f t="shared" si="614"/>
        <v/>
      </c>
      <c r="KX136" s="517">
        <f t="shared" si="615"/>
        <v>0</v>
      </c>
      <c r="KY136" s="510" t="str">
        <f t="shared" si="733"/>
        <v/>
      </c>
      <c r="KZ136" s="522" t="str">
        <f t="shared" si="734"/>
        <v/>
      </c>
      <c r="LA136" s="510" t="str">
        <f t="shared" si="616"/>
        <v/>
      </c>
      <c r="LB136" s="517">
        <f t="shared" si="617"/>
        <v>0</v>
      </c>
      <c r="LC136" s="510" t="str">
        <f t="shared" si="735"/>
        <v/>
      </c>
      <c r="LD136" s="522" t="str">
        <f t="shared" si="736"/>
        <v/>
      </c>
      <c r="LE136" s="510" t="str">
        <f t="shared" si="618"/>
        <v/>
      </c>
      <c r="LF136" s="517">
        <f t="shared" si="619"/>
        <v>0</v>
      </c>
      <c r="LG136" s="510" t="str">
        <f t="shared" si="737"/>
        <v/>
      </c>
      <c r="LH136" s="522" t="str">
        <f t="shared" si="738"/>
        <v/>
      </c>
      <c r="LI136" s="510" t="str">
        <f t="shared" si="620"/>
        <v/>
      </c>
      <c r="LJ136" s="517">
        <f t="shared" si="621"/>
        <v>0</v>
      </c>
      <c r="LK136" s="510" t="str">
        <f t="shared" si="739"/>
        <v/>
      </c>
      <c r="LL136" s="522" t="str">
        <f t="shared" si="740"/>
        <v/>
      </c>
      <c r="LM136" s="510" t="str">
        <f t="shared" si="622"/>
        <v/>
      </c>
      <c r="LN136" s="517">
        <f t="shared" si="623"/>
        <v>0</v>
      </c>
      <c r="LO136" s="510" t="str">
        <f t="shared" si="741"/>
        <v/>
      </c>
      <c r="LP136" s="522" t="str">
        <f t="shared" si="742"/>
        <v/>
      </c>
      <c r="LQ136" s="510" t="str">
        <f t="shared" si="624"/>
        <v/>
      </c>
      <c r="LR136" s="517">
        <f t="shared" si="625"/>
        <v>0</v>
      </c>
      <c r="LS136" s="510" t="str">
        <f t="shared" si="743"/>
        <v/>
      </c>
      <c r="LT136" s="522" t="str">
        <f t="shared" si="744"/>
        <v/>
      </c>
      <c r="LU136" s="510" t="str">
        <f t="shared" si="626"/>
        <v/>
      </c>
      <c r="LV136" s="517">
        <f t="shared" si="627"/>
        <v>0</v>
      </c>
      <c r="LW136" s="510" t="str">
        <f t="shared" si="745"/>
        <v/>
      </c>
      <c r="LX136" s="522" t="str">
        <f t="shared" si="746"/>
        <v/>
      </c>
      <c r="LY136" s="510" t="str">
        <f t="shared" si="628"/>
        <v/>
      </c>
      <c r="LZ136" s="517">
        <f t="shared" si="629"/>
        <v>0</v>
      </c>
      <c r="MA136" s="510" t="str">
        <f t="shared" si="747"/>
        <v/>
      </c>
      <c r="MB136" s="522" t="str">
        <f t="shared" si="748"/>
        <v/>
      </c>
      <c r="MC136" s="510" t="str">
        <f t="shared" si="630"/>
        <v/>
      </c>
      <c r="MD136" s="517">
        <f t="shared" si="631"/>
        <v>0</v>
      </c>
      <c r="ME136" s="510" t="str">
        <f t="shared" si="749"/>
        <v/>
      </c>
      <c r="MF136" s="522" t="str">
        <f t="shared" si="750"/>
        <v/>
      </c>
      <c r="MG136" s="510" t="str">
        <f t="shared" si="632"/>
        <v/>
      </c>
      <c r="MH136" s="517">
        <f t="shared" si="633"/>
        <v>0</v>
      </c>
      <c r="MI136" s="510" t="str">
        <f t="shared" si="751"/>
        <v/>
      </c>
      <c r="MJ136" s="522" t="str">
        <f t="shared" si="752"/>
        <v/>
      </c>
      <c r="MK136" s="510" t="str">
        <f t="shared" si="634"/>
        <v/>
      </c>
      <c r="ML136" s="517">
        <f t="shared" si="635"/>
        <v>0</v>
      </c>
      <c r="MM136" s="510" t="str">
        <f t="shared" si="753"/>
        <v/>
      </c>
      <c r="MN136" s="522" t="str">
        <f t="shared" si="754"/>
        <v/>
      </c>
      <c r="MO136" s="510" t="str">
        <f t="shared" si="636"/>
        <v/>
      </c>
      <c r="MP136" s="517">
        <f t="shared" si="637"/>
        <v>0</v>
      </c>
      <c r="MQ136" s="510" t="str">
        <f t="shared" si="755"/>
        <v/>
      </c>
      <c r="MR136" s="522" t="str">
        <f t="shared" si="756"/>
        <v/>
      </c>
      <c r="MS136" s="510" t="str">
        <f t="shared" si="638"/>
        <v/>
      </c>
      <c r="MT136" s="517">
        <f t="shared" si="639"/>
        <v>0</v>
      </c>
      <c r="MU136" s="510" t="str">
        <f t="shared" si="757"/>
        <v/>
      </c>
      <c r="MV136" s="522" t="str">
        <f t="shared" si="758"/>
        <v/>
      </c>
      <c r="MW136" s="510" t="str">
        <f t="shared" si="640"/>
        <v/>
      </c>
      <c r="MX136" s="517">
        <f t="shared" si="641"/>
        <v>0</v>
      </c>
      <c r="MY136" s="510" t="str">
        <f t="shared" si="759"/>
        <v/>
      </c>
      <c r="MZ136" s="522" t="str">
        <f t="shared" si="760"/>
        <v/>
      </c>
      <c r="NA136" s="510" t="str">
        <f t="shared" si="642"/>
        <v/>
      </c>
      <c r="NB136" s="517">
        <f t="shared" si="643"/>
        <v>0</v>
      </c>
      <c r="NC136" s="510" t="str">
        <f t="shared" si="761"/>
        <v/>
      </c>
      <c r="ND136" s="522" t="str">
        <f t="shared" si="762"/>
        <v/>
      </c>
      <c r="NE136" s="510" t="str">
        <f t="shared" si="644"/>
        <v/>
      </c>
      <c r="NF136" s="517">
        <f t="shared" si="645"/>
        <v>0</v>
      </c>
      <c r="NG136" s="510" t="str">
        <f t="shared" si="763"/>
        <v/>
      </c>
      <c r="NH136" s="522" t="str">
        <f t="shared" si="764"/>
        <v/>
      </c>
      <c r="NI136" s="510" t="str">
        <f t="shared" si="646"/>
        <v/>
      </c>
      <c r="NJ136" s="517">
        <f t="shared" si="647"/>
        <v>0</v>
      </c>
      <c r="NK136" s="510" t="str">
        <f t="shared" si="765"/>
        <v/>
      </c>
      <c r="NL136" s="522" t="str">
        <f t="shared" si="766"/>
        <v/>
      </c>
      <c r="NM136" s="510" t="str">
        <f t="shared" si="648"/>
        <v/>
      </c>
      <c r="NN136" s="517">
        <f t="shared" si="649"/>
        <v>0</v>
      </c>
      <c r="NO136" s="510" t="str">
        <f t="shared" si="767"/>
        <v/>
      </c>
      <c r="NP136" s="522" t="str">
        <f t="shared" si="768"/>
        <v/>
      </c>
      <c r="NQ136" s="510" t="str">
        <f t="shared" si="650"/>
        <v/>
      </c>
      <c r="NR136" s="517">
        <f t="shared" si="651"/>
        <v>0</v>
      </c>
      <c r="NS136" s="510" t="str">
        <f t="shared" si="769"/>
        <v/>
      </c>
      <c r="NT136" s="522" t="str">
        <f t="shared" si="770"/>
        <v/>
      </c>
      <c r="NU136" s="510" t="str">
        <f t="shared" si="652"/>
        <v/>
      </c>
      <c r="NV136" s="517">
        <f t="shared" si="653"/>
        <v>0</v>
      </c>
      <c r="NW136" s="510" t="str">
        <f t="shared" si="771"/>
        <v/>
      </c>
      <c r="NX136" s="522" t="str">
        <f t="shared" si="772"/>
        <v/>
      </c>
      <c r="NY136" s="510" t="str">
        <f t="shared" si="654"/>
        <v/>
      </c>
      <c r="NZ136" s="517">
        <f t="shared" si="655"/>
        <v>0</v>
      </c>
      <c r="OA136" s="510" t="str">
        <f t="shared" si="773"/>
        <v/>
      </c>
      <c r="OB136" s="522" t="str">
        <f t="shared" si="774"/>
        <v/>
      </c>
      <c r="OC136" s="510" t="str">
        <f t="shared" si="656"/>
        <v/>
      </c>
      <c r="OD136" s="517">
        <f t="shared" si="657"/>
        <v>0</v>
      </c>
      <c r="OE136" s="510" t="str">
        <f t="shared" si="775"/>
        <v/>
      </c>
      <c r="OF136" s="522" t="str">
        <f t="shared" si="776"/>
        <v/>
      </c>
      <c r="OG136" s="510" t="str">
        <f t="shared" si="658"/>
        <v/>
      </c>
      <c r="OH136" s="517">
        <f t="shared" si="659"/>
        <v>0</v>
      </c>
      <c r="OI136" s="510" t="str">
        <f t="shared" si="777"/>
        <v/>
      </c>
      <c r="OJ136" s="522" t="str">
        <f t="shared" si="778"/>
        <v/>
      </c>
      <c r="OK136" s="510" t="str">
        <f t="shared" si="660"/>
        <v/>
      </c>
      <c r="OL136" s="517">
        <f t="shared" si="661"/>
        <v>0</v>
      </c>
      <c r="OM136" s="510" t="str">
        <f t="shared" si="779"/>
        <v/>
      </c>
      <c r="ON136" s="522" t="str">
        <f t="shared" si="780"/>
        <v/>
      </c>
      <c r="OO136" s="510" t="str">
        <f t="shared" si="662"/>
        <v/>
      </c>
      <c r="OP136" s="517">
        <f t="shared" si="663"/>
        <v>0</v>
      </c>
      <c r="OQ136" s="510" t="str">
        <f t="shared" si="781"/>
        <v/>
      </c>
      <c r="OR136" s="522" t="str">
        <f t="shared" si="782"/>
        <v/>
      </c>
      <c r="OS136" s="510" t="str">
        <f t="shared" si="664"/>
        <v/>
      </c>
      <c r="OT136" s="517">
        <f t="shared" si="665"/>
        <v>0</v>
      </c>
      <c r="OU136" s="510" t="str">
        <f t="shared" si="783"/>
        <v/>
      </c>
      <c r="OV136" s="522" t="str">
        <f t="shared" si="784"/>
        <v/>
      </c>
      <c r="OW136" s="510" t="str">
        <f t="shared" si="666"/>
        <v/>
      </c>
      <c r="OX136" s="517">
        <f t="shared" si="667"/>
        <v>0</v>
      </c>
      <c r="OY136" s="510" t="str">
        <f t="shared" si="785"/>
        <v/>
      </c>
      <c r="OZ136" s="522" t="str">
        <f t="shared" si="786"/>
        <v/>
      </c>
      <c r="PA136" s="510" t="str">
        <f t="shared" si="668"/>
        <v/>
      </c>
      <c r="PB136" s="517">
        <f t="shared" si="669"/>
        <v>0</v>
      </c>
      <c r="PC136" s="510" t="str">
        <f t="shared" si="787"/>
        <v/>
      </c>
      <c r="PD136" s="522" t="str">
        <f t="shared" si="788"/>
        <v/>
      </c>
      <c r="PE136" s="510" t="str">
        <f t="shared" si="670"/>
        <v/>
      </c>
      <c r="PF136" s="517">
        <f t="shared" si="671"/>
        <v>0</v>
      </c>
      <c r="PG136" s="510" t="str">
        <f t="shared" si="789"/>
        <v/>
      </c>
      <c r="PH136" s="522" t="str">
        <f t="shared" si="790"/>
        <v/>
      </c>
      <c r="PI136" s="510" t="str">
        <f t="shared" si="672"/>
        <v/>
      </c>
      <c r="PJ136" s="517">
        <f t="shared" si="673"/>
        <v>0</v>
      </c>
      <c r="PK136" s="510" t="str">
        <f t="shared" si="791"/>
        <v/>
      </c>
      <c r="PL136" s="522" t="str">
        <f t="shared" si="792"/>
        <v/>
      </c>
      <c r="PM136" s="510" t="str">
        <f t="shared" si="674"/>
        <v/>
      </c>
      <c r="PN136" s="517">
        <f t="shared" si="675"/>
        <v>0</v>
      </c>
      <c r="PO136" s="510" t="str">
        <f t="shared" si="793"/>
        <v/>
      </c>
      <c r="PP136" s="522" t="str">
        <f t="shared" si="794"/>
        <v/>
      </c>
      <c r="PQ136" s="510" t="str">
        <f t="shared" si="676"/>
        <v/>
      </c>
      <c r="PR136" s="517">
        <f t="shared" si="677"/>
        <v>0</v>
      </c>
      <c r="PS136" s="510" t="str">
        <f t="shared" si="795"/>
        <v/>
      </c>
      <c r="PT136" s="522" t="str">
        <f t="shared" si="796"/>
        <v/>
      </c>
      <c r="PU136" s="510" t="str">
        <f t="shared" si="678"/>
        <v/>
      </c>
      <c r="PV136" s="517">
        <f t="shared" si="679"/>
        <v>0</v>
      </c>
      <c r="PW136" s="510" t="str">
        <f t="shared" si="797"/>
        <v/>
      </c>
      <c r="PX136" s="522" t="str">
        <f t="shared" si="798"/>
        <v/>
      </c>
      <c r="PY136" s="510" t="str">
        <f t="shared" si="680"/>
        <v/>
      </c>
      <c r="PZ136" s="517">
        <f t="shared" si="681"/>
        <v>0</v>
      </c>
      <c r="QA136" s="510" t="str">
        <f t="shared" si="799"/>
        <v/>
      </c>
      <c r="QB136" s="522" t="str">
        <f t="shared" si="800"/>
        <v/>
      </c>
      <c r="QC136" s="510" t="str">
        <f t="shared" si="682"/>
        <v/>
      </c>
      <c r="QD136" s="517">
        <f t="shared" si="683"/>
        <v>0</v>
      </c>
      <c r="QE136" s="510" t="str">
        <f t="shared" si="801"/>
        <v/>
      </c>
      <c r="QF136" s="522" t="str">
        <f t="shared" si="802"/>
        <v/>
      </c>
      <c r="QG136" s="510" t="str">
        <f t="shared" si="684"/>
        <v/>
      </c>
      <c r="QH136" s="517">
        <f t="shared" si="685"/>
        <v>0</v>
      </c>
    </row>
    <row r="137" spans="72:450" ht="13.3" thickTop="1" thickBot="1" x14ac:dyDescent="0.35">
      <c r="BT137" s="287" t="str">
        <f t="shared" si="804"/>
        <v/>
      </c>
      <c r="BU137" s="14" t="str">
        <f t="shared" si="805"/>
        <v/>
      </c>
      <c r="BV137" s="495">
        <f t="shared" si="559"/>
        <v>0</v>
      </c>
      <c r="BW137" s="495">
        <f t="shared" si="806"/>
        <v>0</v>
      </c>
      <c r="BX137" s="905">
        <f t="shared" si="808"/>
        <v>1</v>
      </c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GN137" s="137">
        <f t="shared" si="567"/>
        <v>0</v>
      </c>
      <c r="GU137" s="594">
        <v>47</v>
      </c>
      <c r="HA137" s="81" t="str">
        <f t="shared" si="562"/>
        <v/>
      </c>
      <c r="HB137" s="569" t="str">
        <f t="shared" si="563"/>
        <v/>
      </c>
      <c r="HC137" s="15">
        <f t="shared" si="568"/>
        <v>0</v>
      </c>
      <c r="HD137" s="582">
        <f t="shared" si="809"/>
        <v>0</v>
      </c>
      <c r="HE137" s="576">
        <f t="shared" si="811"/>
        <v>0</v>
      </c>
      <c r="HF137" s="566">
        <f t="shared" si="811"/>
        <v>0</v>
      </c>
      <c r="HG137" s="16">
        <f t="shared" si="810"/>
        <v>0</v>
      </c>
      <c r="HH137" s="17" t="str">
        <f t="shared" si="566"/>
        <v/>
      </c>
      <c r="HI137" s="510" t="str">
        <f t="shared" si="686"/>
        <v/>
      </c>
      <c r="HJ137" s="517">
        <f t="shared" si="803"/>
        <v>0</v>
      </c>
      <c r="HK137" s="510" t="str">
        <f t="shared" si="687"/>
        <v/>
      </c>
      <c r="HL137" s="522" t="str">
        <f t="shared" si="688"/>
        <v/>
      </c>
      <c r="HM137" s="510" t="str">
        <f t="shared" si="570"/>
        <v/>
      </c>
      <c r="HN137" s="517">
        <f t="shared" si="571"/>
        <v>0</v>
      </c>
      <c r="HO137" s="510" t="str">
        <f t="shared" si="689"/>
        <v/>
      </c>
      <c r="HP137" s="522" t="str">
        <f t="shared" si="690"/>
        <v/>
      </c>
      <c r="HQ137" s="510" t="str">
        <f t="shared" si="572"/>
        <v/>
      </c>
      <c r="HR137" s="517">
        <f t="shared" si="573"/>
        <v>0</v>
      </c>
      <c r="HS137" s="510" t="str">
        <f t="shared" si="691"/>
        <v/>
      </c>
      <c r="HT137" s="522" t="str">
        <f t="shared" si="692"/>
        <v/>
      </c>
      <c r="HU137" s="510" t="str">
        <f t="shared" si="574"/>
        <v/>
      </c>
      <c r="HV137" s="517">
        <f t="shared" si="575"/>
        <v>0</v>
      </c>
      <c r="HW137" s="510" t="str">
        <f t="shared" si="693"/>
        <v/>
      </c>
      <c r="HX137" s="522" t="str">
        <f t="shared" si="694"/>
        <v/>
      </c>
      <c r="HY137" s="510" t="str">
        <f t="shared" si="576"/>
        <v/>
      </c>
      <c r="HZ137" s="517">
        <f t="shared" si="577"/>
        <v>0</v>
      </c>
      <c r="IA137" s="510" t="str">
        <f t="shared" si="695"/>
        <v/>
      </c>
      <c r="IB137" s="522" t="str">
        <f t="shared" si="696"/>
        <v/>
      </c>
      <c r="IC137" s="510" t="str">
        <f t="shared" si="578"/>
        <v/>
      </c>
      <c r="ID137" s="517">
        <f t="shared" si="579"/>
        <v>0</v>
      </c>
      <c r="IE137" s="510" t="str">
        <f t="shared" si="697"/>
        <v/>
      </c>
      <c r="IF137" s="522" t="str">
        <f t="shared" si="698"/>
        <v/>
      </c>
      <c r="IG137" s="510" t="str">
        <f t="shared" si="580"/>
        <v/>
      </c>
      <c r="IH137" s="517">
        <f t="shared" si="581"/>
        <v>0</v>
      </c>
      <c r="II137" s="510" t="str">
        <f t="shared" si="699"/>
        <v/>
      </c>
      <c r="IJ137" s="522" t="str">
        <f t="shared" si="700"/>
        <v/>
      </c>
      <c r="IK137" s="510" t="str">
        <f t="shared" si="582"/>
        <v/>
      </c>
      <c r="IL137" s="517">
        <f t="shared" si="583"/>
        <v>0</v>
      </c>
      <c r="IM137" s="510" t="str">
        <f t="shared" si="701"/>
        <v/>
      </c>
      <c r="IN137" s="522" t="str">
        <f t="shared" si="702"/>
        <v/>
      </c>
      <c r="IO137" s="510" t="str">
        <f t="shared" si="584"/>
        <v/>
      </c>
      <c r="IP137" s="517">
        <f t="shared" si="585"/>
        <v>0</v>
      </c>
      <c r="IQ137" s="510" t="str">
        <f t="shared" si="703"/>
        <v/>
      </c>
      <c r="IR137" s="522" t="str">
        <f t="shared" si="704"/>
        <v/>
      </c>
      <c r="IS137" s="510" t="str">
        <f t="shared" si="586"/>
        <v/>
      </c>
      <c r="IT137" s="517">
        <f t="shared" si="587"/>
        <v>0</v>
      </c>
      <c r="IU137" s="510" t="str">
        <f t="shared" si="705"/>
        <v/>
      </c>
      <c r="IV137" s="522" t="str">
        <f t="shared" si="706"/>
        <v/>
      </c>
      <c r="IW137" s="510" t="str">
        <f t="shared" si="588"/>
        <v/>
      </c>
      <c r="IX137" s="517">
        <f t="shared" si="589"/>
        <v>0</v>
      </c>
      <c r="IY137" s="510" t="str">
        <f t="shared" si="707"/>
        <v/>
      </c>
      <c r="IZ137" s="522" t="str">
        <f t="shared" si="708"/>
        <v/>
      </c>
      <c r="JA137" s="510" t="str">
        <f t="shared" si="590"/>
        <v/>
      </c>
      <c r="JB137" s="517">
        <f t="shared" si="591"/>
        <v>0</v>
      </c>
      <c r="JC137" s="510" t="str">
        <f t="shared" si="709"/>
        <v/>
      </c>
      <c r="JD137" s="522" t="str">
        <f t="shared" si="710"/>
        <v/>
      </c>
      <c r="JE137" s="510" t="str">
        <f t="shared" si="592"/>
        <v/>
      </c>
      <c r="JF137" s="517">
        <f t="shared" si="593"/>
        <v>0</v>
      </c>
      <c r="JG137" s="510" t="str">
        <f t="shared" si="711"/>
        <v/>
      </c>
      <c r="JH137" s="522" t="str">
        <f t="shared" si="712"/>
        <v/>
      </c>
      <c r="JI137" s="510" t="str">
        <f t="shared" si="594"/>
        <v/>
      </c>
      <c r="JJ137" s="517">
        <f t="shared" si="595"/>
        <v>0</v>
      </c>
      <c r="JK137" s="510" t="str">
        <f t="shared" si="713"/>
        <v/>
      </c>
      <c r="JL137" s="522" t="str">
        <f t="shared" si="714"/>
        <v/>
      </c>
      <c r="JM137" s="510" t="str">
        <f t="shared" si="596"/>
        <v/>
      </c>
      <c r="JN137" s="517">
        <f t="shared" si="597"/>
        <v>0</v>
      </c>
      <c r="JO137" s="510" t="str">
        <f t="shared" si="715"/>
        <v/>
      </c>
      <c r="JP137" s="522" t="str">
        <f t="shared" si="716"/>
        <v/>
      </c>
      <c r="JQ137" s="510" t="str">
        <f t="shared" si="598"/>
        <v/>
      </c>
      <c r="JR137" s="517">
        <f t="shared" si="599"/>
        <v>0</v>
      </c>
      <c r="JS137" s="510" t="str">
        <f t="shared" si="717"/>
        <v/>
      </c>
      <c r="JT137" s="522" t="str">
        <f t="shared" si="718"/>
        <v/>
      </c>
      <c r="JU137" s="510" t="str">
        <f t="shared" si="600"/>
        <v/>
      </c>
      <c r="JV137" s="517">
        <f t="shared" si="601"/>
        <v>0</v>
      </c>
      <c r="JW137" s="510" t="str">
        <f t="shared" si="719"/>
        <v/>
      </c>
      <c r="JX137" s="522" t="str">
        <f t="shared" si="720"/>
        <v/>
      </c>
      <c r="JY137" s="510" t="str">
        <f t="shared" si="602"/>
        <v/>
      </c>
      <c r="JZ137" s="517">
        <f t="shared" si="603"/>
        <v>0</v>
      </c>
      <c r="KA137" s="510" t="str">
        <f t="shared" si="721"/>
        <v/>
      </c>
      <c r="KB137" s="522" t="str">
        <f t="shared" si="722"/>
        <v/>
      </c>
      <c r="KC137" s="510" t="str">
        <f t="shared" si="604"/>
        <v/>
      </c>
      <c r="KD137" s="517">
        <f t="shared" si="605"/>
        <v>0</v>
      </c>
      <c r="KE137" s="510" t="str">
        <f t="shared" si="723"/>
        <v/>
      </c>
      <c r="KF137" s="522" t="str">
        <f t="shared" si="724"/>
        <v/>
      </c>
      <c r="KG137" s="510" t="str">
        <f t="shared" si="606"/>
        <v/>
      </c>
      <c r="KH137" s="517">
        <f t="shared" si="607"/>
        <v>0</v>
      </c>
      <c r="KI137" s="510" t="str">
        <f t="shared" si="725"/>
        <v/>
      </c>
      <c r="KJ137" s="522" t="str">
        <f t="shared" si="726"/>
        <v/>
      </c>
      <c r="KK137" s="510" t="str">
        <f t="shared" si="608"/>
        <v/>
      </c>
      <c r="KL137" s="517">
        <f t="shared" si="609"/>
        <v>0</v>
      </c>
      <c r="KM137" s="510" t="str">
        <f t="shared" si="727"/>
        <v/>
      </c>
      <c r="KN137" s="522" t="str">
        <f t="shared" si="728"/>
        <v/>
      </c>
      <c r="KO137" s="510" t="str">
        <f t="shared" si="610"/>
        <v/>
      </c>
      <c r="KP137" s="517">
        <f t="shared" si="611"/>
        <v>0</v>
      </c>
      <c r="KQ137" s="510" t="str">
        <f t="shared" si="729"/>
        <v/>
      </c>
      <c r="KR137" s="522" t="str">
        <f t="shared" si="730"/>
        <v/>
      </c>
      <c r="KS137" s="510" t="str">
        <f t="shared" si="612"/>
        <v/>
      </c>
      <c r="KT137" s="517">
        <f t="shared" si="613"/>
        <v>0</v>
      </c>
      <c r="KU137" s="510" t="str">
        <f t="shared" si="731"/>
        <v/>
      </c>
      <c r="KV137" s="522" t="str">
        <f t="shared" si="732"/>
        <v/>
      </c>
      <c r="KW137" s="510" t="str">
        <f t="shared" si="614"/>
        <v/>
      </c>
      <c r="KX137" s="517">
        <f t="shared" si="615"/>
        <v>0</v>
      </c>
      <c r="KY137" s="510" t="str">
        <f t="shared" si="733"/>
        <v/>
      </c>
      <c r="KZ137" s="522" t="str">
        <f t="shared" si="734"/>
        <v/>
      </c>
      <c r="LA137" s="510" t="str">
        <f t="shared" si="616"/>
        <v/>
      </c>
      <c r="LB137" s="517">
        <f t="shared" si="617"/>
        <v>0</v>
      </c>
      <c r="LC137" s="510" t="str">
        <f t="shared" si="735"/>
        <v/>
      </c>
      <c r="LD137" s="522" t="str">
        <f t="shared" si="736"/>
        <v/>
      </c>
      <c r="LE137" s="510" t="str">
        <f t="shared" si="618"/>
        <v/>
      </c>
      <c r="LF137" s="517">
        <f t="shared" si="619"/>
        <v>0</v>
      </c>
      <c r="LG137" s="510" t="str">
        <f t="shared" si="737"/>
        <v/>
      </c>
      <c r="LH137" s="522" t="str">
        <f t="shared" si="738"/>
        <v/>
      </c>
      <c r="LI137" s="510" t="str">
        <f t="shared" si="620"/>
        <v/>
      </c>
      <c r="LJ137" s="517">
        <f t="shared" si="621"/>
        <v>0</v>
      </c>
      <c r="LK137" s="510" t="str">
        <f t="shared" si="739"/>
        <v/>
      </c>
      <c r="LL137" s="522" t="str">
        <f t="shared" si="740"/>
        <v/>
      </c>
      <c r="LM137" s="510" t="str">
        <f t="shared" si="622"/>
        <v/>
      </c>
      <c r="LN137" s="517">
        <f t="shared" si="623"/>
        <v>0</v>
      </c>
      <c r="LO137" s="510" t="str">
        <f t="shared" si="741"/>
        <v/>
      </c>
      <c r="LP137" s="522" t="str">
        <f t="shared" si="742"/>
        <v/>
      </c>
      <c r="LQ137" s="510" t="str">
        <f t="shared" si="624"/>
        <v/>
      </c>
      <c r="LR137" s="517">
        <f t="shared" si="625"/>
        <v>0</v>
      </c>
      <c r="LS137" s="510" t="str">
        <f t="shared" si="743"/>
        <v/>
      </c>
      <c r="LT137" s="522" t="str">
        <f t="shared" si="744"/>
        <v/>
      </c>
      <c r="LU137" s="510" t="str">
        <f t="shared" si="626"/>
        <v/>
      </c>
      <c r="LV137" s="517">
        <f t="shared" si="627"/>
        <v>0</v>
      </c>
      <c r="LW137" s="510" t="str">
        <f t="shared" si="745"/>
        <v/>
      </c>
      <c r="LX137" s="522" t="str">
        <f t="shared" si="746"/>
        <v/>
      </c>
      <c r="LY137" s="510" t="str">
        <f t="shared" si="628"/>
        <v/>
      </c>
      <c r="LZ137" s="517">
        <f t="shared" si="629"/>
        <v>0</v>
      </c>
      <c r="MA137" s="510" t="str">
        <f t="shared" si="747"/>
        <v/>
      </c>
      <c r="MB137" s="522" t="str">
        <f t="shared" si="748"/>
        <v/>
      </c>
      <c r="MC137" s="510" t="str">
        <f t="shared" si="630"/>
        <v/>
      </c>
      <c r="MD137" s="517">
        <f t="shared" si="631"/>
        <v>0</v>
      </c>
      <c r="ME137" s="510" t="str">
        <f t="shared" si="749"/>
        <v/>
      </c>
      <c r="MF137" s="522" t="str">
        <f t="shared" si="750"/>
        <v/>
      </c>
      <c r="MG137" s="510" t="str">
        <f t="shared" si="632"/>
        <v/>
      </c>
      <c r="MH137" s="517">
        <f t="shared" si="633"/>
        <v>0</v>
      </c>
      <c r="MI137" s="510" t="str">
        <f t="shared" si="751"/>
        <v/>
      </c>
      <c r="MJ137" s="522" t="str">
        <f t="shared" si="752"/>
        <v/>
      </c>
      <c r="MK137" s="510" t="str">
        <f t="shared" si="634"/>
        <v/>
      </c>
      <c r="ML137" s="517">
        <f t="shared" si="635"/>
        <v>0</v>
      </c>
      <c r="MM137" s="510" t="str">
        <f t="shared" si="753"/>
        <v/>
      </c>
      <c r="MN137" s="522" t="str">
        <f t="shared" si="754"/>
        <v/>
      </c>
      <c r="MO137" s="510" t="str">
        <f t="shared" si="636"/>
        <v/>
      </c>
      <c r="MP137" s="517">
        <f t="shared" si="637"/>
        <v>0</v>
      </c>
      <c r="MQ137" s="510" t="str">
        <f t="shared" si="755"/>
        <v/>
      </c>
      <c r="MR137" s="522" t="str">
        <f t="shared" si="756"/>
        <v/>
      </c>
      <c r="MS137" s="510" t="str">
        <f t="shared" si="638"/>
        <v/>
      </c>
      <c r="MT137" s="517">
        <f t="shared" si="639"/>
        <v>0</v>
      </c>
      <c r="MU137" s="510" t="str">
        <f t="shared" si="757"/>
        <v/>
      </c>
      <c r="MV137" s="522" t="str">
        <f t="shared" si="758"/>
        <v/>
      </c>
      <c r="MW137" s="510" t="str">
        <f t="shared" si="640"/>
        <v/>
      </c>
      <c r="MX137" s="517">
        <f t="shared" si="641"/>
        <v>0</v>
      </c>
      <c r="MY137" s="510" t="str">
        <f t="shared" si="759"/>
        <v/>
      </c>
      <c r="MZ137" s="522" t="str">
        <f t="shared" si="760"/>
        <v/>
      </c>
      <c r="NA137" s="510" t="str">
        <f t="shared" si="642"/>
        <v/>
      </c>
      <c r="NB137" s="517">
        <f t="shared" si="643"/>
        <v>0</v>
      </c>
      <c r="NC137" s="510" t="str">
        <f t="shared" si="761"/>
        <v/>
      </c>
      <c r="ND137" s="522" t="str">
        <f t="shared" si="762"/>
        <v/>
      </c>
      <c r="NE137" s="510" t="str">
        <f t="shared" si="644"/>
        <v/>
      </c>
      <c r="NF137" s="517">
        <f t="shared" si="645"/>
        <v>0</v>
      </c>
      <c r="NG137" s="510" t="str">
        <f t="shared" si="763"/>
        <v/>
      </c>
      <c r="NH137" s="522" t="str">
        <f t="shared" si="764"/>
        <v/>
      </c>
      <c r="NI137" s="510" t="str">
        <f t="shared" si="646"/>
        <v/>
      </c>
      <c r="NJ137" s="517">
        <f t="shared" si="647"/>
        <v>0</v>
      </c>
      <c r="NK137" s="510" t="str">
        <f t="shared" si="765"/>
        <v/>
      </c>
      <c r="NL137" s="522" t="str">
        <f t="shared" si="766"/>
        <v/>
      </c>
      <c r="NM137" s="510" t="str">
        <f t="shared" si="648"/>
        <v/>
      </c>
      <c r="NN137" s="517">
        <f t="shared" si="649"/>
        <v>0</v>
      </c>
      <c r="NO137" s="510" t="str">
        <f t="shared" si="767"/>
        <v/>
      </c>
      <c r="NP137" s="522" t="str">
        <f t="shared" si="768"/>
        <v/>
      </c>
      <c r="NQ137" s="510" t="str">
        <f t="shared" si="650"/>
        <v/>
      </c>
      <c r="NR137" s="517">
        <f t="shared" si="651"/>
        <v>0</v>
      </c>
      <c r="NS137" s="510" t="str">
        <f t="shared" si="769"/>
        <v/>
      </c>
      <c r="NT137" s="522" t="str">
        <f t="shared" si="770"/>
        <v/>
      </c>
      <c r="NU137" s="510" t="str">
        <f t="shared" si="652"/>
        <v/>
      </c>
      <c r="NV137" s="517">
        <f t="shared" si="653"/>
        <v>0</v>
      </c>
      <c r="NW137" s="510" t="str">
        <f t="shared" si="771"/>
        <v/>
      </c>
      <c r="NX137" s="522" t="str">
        <f t="shared" si="772"/>
        <v/>
      </c>
      <c r="NY137" s="510" t="str">
        <f t="shared" si="654"/>
        <v/>
      </c>
      <c r="NZ137" s="517">
        <f t="shared" si="655"/>
        <v>0</v>
      </c>
      <c r="OA137" s="510" t="str">
        <f t="shared" si="773"/>
        <v/>
      </c>
      <c r="OB137" s="522" t="str">
        <f t="shared" si="774"/>
        <v/>
      </c>
      <c r="OC137" s="510" t="str">
        <f t="shared" si="656"/>
        <v/>
      </c>
      <c r="OD137" s="517">
        <f t="shared" si="657"/>
        <v>0</v>
      </c>
      <c r="OE137" s="510" t="str">
        <f t="shared" si="775"/>
        <v/>
      </c>
      <c r="OF137" s="522" t="str">
        <f t="shared" si="776"/>
        <v/>
      </c>
      <c r="OG137" s="510" t="str">
        <f t="shared" si="658"/>
        <v/>
      </c>
      <c r="OH137" s="517">
        <f t="shared" si="659"/>
        <v>0</v>
      </c>
      <c r="OI137" s="510" t="str">
        <f t="shared" si="777"/>
        <v/>
      </c>
      <c r="OJ137" s="522" t="str">
        <f t="shared" si="778"/>
        <v/>
      </c>
      <c r="OK137" s="510" t="str">
        <f t="shared" si="660"/>
        <v/>
      </c>
      <c r="OL137" s="517">
        <f t="shared" si="661"/>
        <v>0</v>
      </c>
      <c r="OM137" s="510" t="str">
        <f t="shared" si="779"/>
        <v/>
      </c>
      <c r="ON137" s="522" t="str">
        <f t="shared" si="780"/>
        <v/>
      </c>
      <c r="OO137" s="510" t="str">
        <f t="shared" si="662"/>
        <v/>
      </c>
      <c r="OP137" s="517">
        <f t="shared" si="663"/>
        <v>0</v>
      </c>
      <c r="OQ137" s="510" t="str">
        <f t="shared" si="781"/>
        <v/>
      </c>
      <c r="OR137" s="522" t="str">
        <f t="shared" si="782"/>
        <v/>
      </c>
      <c r="OS137" s="510" t="str">
        <f t="shared" si="664"/>
        <v/>
      </c>
      <c r="OT137" s="517">
        <f t="shared" si="665"/>
        <v>0</v>
      </c>
      <c r="OU137" s="510" t="str">
        <f t="shared" si="783"/>
        <v/>
      </c>
      <c r="OV137" s="522" t="str">
        <f t="shared" si="784"/>
        <v/>
      </c>
      <c r="OW137" s="510" t="str">
        <f t="shared" si="666"/>
        <v/>
      </c>
      <c r="OX137" s="517">
        <f t="shared" si="667"/>
        <v>0</v>
      </c>
      <c r="OY137" s="510" t="str">
        <f t="shared" si="785"/>
        <v/>
      </c>
      <c r="OZ137" s="522" t="str">
        <f t="shared" si="786"/>
        <v/>
      </c>
      <c r="PA137" s="510" t="str">
        <f t="shared" si="668"/>
        <v/>
      </c>
      <c r="PB137" s="517">
        <f t="shared" si="669"/>
        <v>0</v>
      </c>
      <c r="PC137" s="510" t="str">
        <f t="shared" si="787"/>
        <v/>
      </c>
      <c r="PD137" s="522" t="str">
        <f t="shared" si="788"/>
        <v/>
      </c>
      <c r="PE137" s="510" t="str">
        <f t="shared" si="670"/>
        <v/>
      </c>
      <c r="PF137" s="517">
        <f t="shared" si="671"/>
        <v>0</v>
      </c>
      <c r="PG137" s="510" t="str">
        <f t="shared" si="789"/>
        <v/>
      </c>
      <c r="PH137" s="522" t="str">
        <f t="shared" si="790"/>
        <v/>
      </c>
      <c r="PI137" s="510" t="str">
        <f t="shared" si="672"/>
        <v/>
      </c>
      <c r="PJ137" s="517">
        <f t="shared" si="673"/>
        <v>0</v>
      </c>
      <c r="PK137" s="510" t="str">
        <f t="shared" si="791"/>
        <v/>
      </c>
      <c r="PL137" s="522" t="str">
        <f t="shared" si="792"/>
        <v/>
      </c>
      <c r="PM137" s="510" t="str">
        <f t="shared" si="674"/>
        <v/>
      </c>
      <c r="PN137" s="517">
        <f t="shared" si="675"/>
        <v>0</v>
      </c>
      <c r="PO137" s="510" t="str">
        <f t="shared" si="793"/>
        <v/>
      </c>
      <c r="PP137" s="522" t="str">
        <f t="shared" si="794"/>
        <v/>
      </c>
      <c r="PQ137" s="510" t="str">
        <f t="shared" si="676"/>
        <v/>
      </c>
      <c r="PR137" s="517">
        <f t="shared" si="677"/>
        <v>0</v>
      </c>
      <c r="PS137" s="510" t="str">
        <f t="shared" si="795"/>
        <v/>
      </c>
      <c r="PT137" s="522" t="str">
        <f t="shared" si="796"/>
        <v/>
      </c>
      <c r="PU137" s="510" t="str">
        <f t="shared" si="678"/>
        <v/>
      </c>
      <c r="PV137" s="517">
        <f t="shared" si="679"/>
        <v>0</v>
      </c>
      <c r="PW137" s="510" t="str">
        <f t="shared" si="797"/>
        <v/>
      </c>
      <c r="PX137" s="522" t="str">
        <f t="shared" si="798"/>
        <v/>
      </c>
      <c r="PY137" s="510" t="str">
        <f t="shared" si="680"/>
        <v/>
      </c>
      <c r="PZ137" s="517">
        <f t="shared" si="681"/>
        <v>0</v>
      </c>
      <c r="QA137" s="510" t="str">
        <f t="shared" si="799"/>
        <v/>
      </c>
      <c r="QB137" s="522" t="str">
        <f t="shared" si="800"/>
        <v/>
      </c>
      <c r="QC137" s="510" t="str">
        <f t="shared" si="682"/>
        <v/>
      </c>
      <c r="QD137" s="517">
        <f t="shared" si="683"/>
        <v>0</v>
      </c>
      <c r="QE137" s="510" t="str">
        <f t="shared" si="801"/>
        <v/>
      </c>
      <c r="QF137" s="522" t="str">
        <f t="shared" si="802"/>
        <v/>
      </c>
      <c r="QG137" s="510" t="str">
        <f t="shared" si="684"/>
        <v/>
      </c>
      <c r="QH137" s="517">
        <f t="shared" si="685"/>
        <v>0</v>
      </c>
    </row>
    <row r="138" spans="72:450" ht="13.3" thickTop="1" thickBot="1" x14ac:dyDescent="0.35">
      <c r="BT138" s="287" t="str">
        <f t="shared" si="804"/>
        <v/>
      </c>
      <c r="BU138" s="14" t="str">
        <f t="shared" si="805"/>
        <v/>
      </c>
      <c r="BV138" s="495">
        <f t="shared" si="559"/>
        <v>0</v>
      </c>
      <c r="BW138" s="495">
        <f t="shared" si="806"/>
        <v>0</v>
      </c>
      <c r="BX138" s="905">
        <f t="shared" si="808"/>
        <v>1</v>
      </c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GN138" s="137">
        <f t="shared" si="567"/>
        <v>0</v>
      </c>
      <c r="GU138" s="594">
        <v>48</v>
      </c>
      <c r="HA138" s="81" t="str">
        <f t="shared" si="562"/>
        <v/>
      </c>
      <c r="HB138" s="569" t="str">
        <f t="shared" si="563"/>
        <v/>
      </c>
      <c r="HC138" s="15">
        <f t="shared" si="568"/>
        <v>0</v>
      </c>
      <c r="HD138" s="582">
        <f t="shared" si="809"/>
        <v>0</v>
      </c>
      <c r="HE138" s="576">
        <f t="shared" si="811"/>
        <v>0</v>
      </c>
      <c r="HF138" s="566">
        <f t="shared" si="811"/>
        <v>0</v>
      </c>
      <c r="HG138" s="16">
        <f t="shared" si="810"/>
        <v>0</v>
      </c>
      <c r="HH138" s="17" t="str">
        <f t="shared" si="566"/>
        <v/>
      </c>
      <c r="HI138" s="510" t="str">
        <f t="shared" si="686"/>
        <v/>
      </c>
      <c r="HJ138" s="517">
        <f t="shared" si="803"/>
        <v>0</v>
      </c>
      <c r="HK138" s="510" t="str">
        <f t="shared" si="687"/>
        <v/>
      </c>
      <c r="HL138" s="522" t="str">
        <f t="shared" si="688"/>
        <v/>
      </c>
      <c r="HM138" s="510" t="str">
        <f t="shared" si="570"/>
        <v/>
      </c>
      <c r="HN138" s="517">
        <f t="shared" si="571"/>
        <v>0</v>
      </c>
      <c r="HO138" s="510" t="str">
        <f t="shared" si="689"/>
        <v/>
      </c>
      <c r="HP138" s="522" t="str">
        <f t="shared" si="690"/>
        <v/>
      </c>
      <c r="HQ138" s="510" t="str">
        <f t="shared" si="572"/>
        <v/>
      </c>
      <c r="HR138" s="517">
        <f t="shared" si="573"/>
        <v>0</v>
      </c>
      <c r="HS138" s="510" t="str">
        <f t="shared" si="691"/>
        <v/>
      </c>
      <c r="HT138" s="522" t="str">
        <f t="shared" si="692"/>
        <v/>
      </c>
      <c r="HU138" s="510" t="str">
        <f t="shared" si="574"/>
        <v/>
      </c>
      <c r="HV138" s="517">
        <f t="shared" si="575"/>
        <v>0</v>
      </c>
      <c r="HW138" s="510" t="str">
        <f t="shared" si="693"/>
        <v/>
      </c>
      <c r="HX138" s="522" t="str">
        <f t="shared" si="694"/>
        <v/>
      </c>
      <c r="HY138" s="510" t="str">
        <f t="shared" si="576"/>
        <v/>
      </c>
      <c r="HZ138" s="517">
        <f t="shared" si="577"/>
        <v>0</v>
      </c>
      <c r="IA138" s="510" t="str">
        <f t="shared" si="695"/>
        <v/>
      </c>
      <c r="IB138" s="522" t="str">
        <f t="shared" si="696"/>
        <v/>
      </c>
      <c r="IC138" s="510" t="str">
        <f t="shared" si="578"/>
        <v/>
      </c>
      <c r="ID138" s="517">
        <f t="shared" si="579"/>
        <v>0</v>
      </c>
      <c r="IE138" s="510" t="str">
        <f t="shared" si="697"/>
        <v/>
      </c>
      <c r="IF138" s="522" t="str">
        <f t="shared" si="698"/>
        <v/>
      </c>
      <c r="IG138" s="510" t="str">
        <f t="shared" si="580"/>
        <v/>
      </c>
      <c r="IH138" s="517">
        <f t="shared" si="581"/>
        <v>0</v>
      </c>
      <c r="II138" s="510" t="str">
        <f t="shared" si="699"/>
        <v/>
      </c>
      <c r="IJ138" s="522" t="str">
        <f t="shared" si="700"/>
        <v/>
      </c>
      <c r="IK138" s="510" t="str">
        <f t="shared" si="582"/>
        <v/>
      </c>
      <c r="IL138" s="517">
        <f t="shared" si="583"/>
        <v>0</v>
      </c>
      <c r="IM138" s="510" t="str">
        <f t="shared" si="701"/>
        <v/>
      </c>
      <c r="IN138" s="522" t="str">
        <f t="shared" si="702"/>
        <v/>
      </c>
      <c r="IO138" s="510" t="str">
        <f t="shared" si="584"/>
        <v/>
      </c>
      <c r="IP138" s="517">
        <f t="shared" si="585"/>
        <v>0</v>
      </c>
      <c r="IQ138" s="510" t="str">
        <f t="shared" si="703"/>
        <v/>
      </c>
      <c r="IR138" s="522" t="str">
        <f t="shared" si="704"/>
        <v/>
      </c>
      <c r="IS138" s="510" t="str">
        <f t="shared" si="586"/>
        <v/>
      </c>
      <c r="IT138" s="517">
        <f t="shared" si="587"/>
        <v>0</v>
      </c>
      <c r="IU138" s="510" t="str">
        <f t="shared" si="705"/>
        <v/>
      </c>
      <c r="IV138" s="522" t="str">
        <f t="shared" si="706"/>
        <v/>
      </c>
      <c r="IW138" s="510" t="str">
        <f t="shared" si="588"/>
        <v/>
      </c>
      <c r="IX138" s="517">
        <f t="shared" si="589"/>
        <v>0</v>
      </c>
      <c r="IY138" s="510" t="str">
        <f t="shared" si="707"/>
        <v/>
      </c>
      <c r="IZ138" s="522" t="str">
        <f t="shared" si="708"/>
        <v/>
      </c>
      <c r="JA138" s="510" t="str">
        <f t="shared" si="590"/>
        <v/>
      </c>
      <c r="JB138" s="517">
        <f t="shared" si="591"/>
        <v>0</v>
      </c>
      <c r="JC138" s="510" t="str">
        <f t="shared" si="709"/>
        <v/>
      </c>
      <c r="JD138" s="522" t="str">
        <f t="shared" si="710"/>
        <v/>
      </c>
      <c r="JE138" s="510" t="str">
        <f t="shared" si="592"/>
        <v/>
      </c>
      <c r="JF138" s="517">
        <f t="shared" si="593"/>
        <v>0</v>
      </c>
      <c r="JG138" s="510" t="str">
        <f t="shared" si="711"/>
        <v/>
      </c>
      <c r="JH138" s="522" t="str">
        <f t="shared" si="712"/>
        <v/>
      </c>
      <c r="JI138" s="510" t="str">
        <f t="shared" si="594"/>
        <v/>
      </c>
      <c r="JJ138" s="517">
        <f t="shared" si="595"/>
        <v>0</v>
      </c>
      <c r="JK138" s="510" t="str">
        <f t="shared" si="713"/>
        <v/>
      </c>
      <c r="JL138" s="522" t="str">
        <f t="shared" si="714"/>
        <v/>
      </c>
      <c r="JM138" s="510" t="str">
        <f t="shared" si="596"/>
        <v/>
      </c>
      <c r="JN138" s="517">
        <f t="shared" si="597"/>
        <v>0</v>
      </c>
      <c r="JO138" s="510" t="str">
        <f t="shared" si="715"/>
        <v/>
      </c>
      <c r="JP138" s="522" t="str">
        <f t="shared" si="716"/>
        <v/>
      </c>
      <c r="JQ138" s="510" t="str">
        <f t="shared" si="598"/>
        <v/>
      </c>
      <c r="JR138" s="517">
        <f t="shared" si="599"/>
        <v>0</v>
      </c>
      <c r="JS138" s="510" t="str">
        <f t="shared" si="717"/>
        <v/>
      </c>
      <c r="JT138" s="522" t="str">
        <f t="shared" si="718"/>
        <v/>
      </c>
      <c r="JU138" s="510" t="str">
        <f t="shared" si="600"/>
        <v/>
      </c>
      <c r="JV138" s="517">
        <f t="shared" si="601"/>
        <v>0</v>
      </c>
      <c r="JW138" s="510" t="str">
        <f t="shared" si="719"/>
        <v/>
      </c>
      <c r="JX138" s="522" t="str">
        <f t="shared" si="720"/>
        <v/>
      </c>
      <c r="JY138" s="510" t="str">
        <f t="shared" si="602"/>
        <v/>
      </c>
      <c r="JZ138" s="517">
        <f t="shared" si="603"/>
        <v>0</v>
      </c>
      <c r="KA138" s="510" t="str">
        <f t="shared" si="721"/>
        <v/>
      </c>
      <c r="KB138" s="522" t="str">
        <f t="shared" si="722"/>
        <v/>
      </c>
      <c r="KC138" s="510" t="str">
        <f t="shared" si="604"/>
        <v/>
      </c>
      <c r="KD138" s="517">
        <f t="shared" si="605"/>
        <v>0</v>
      </c>
      <c r="KE138" s="510" t="str">
        <f t="shared" si="723"/>
        <v/>
      </c>
      <c r="KF138" s="522" t="str">
        <f t="shared" si="724"/>
        <v/>
      </c>
      <c r="KG138" s="510" t="str">
        <f t="shared" si="606"/>
        <v/>
      </c>
      <c r="KH138" s="517">
        <f t="shared" si="607"/>
        <v>0</v>
      </c>
      <c r="KI138" s="510" t="str">
        <f t="shared" si="725"/>
        <v/>
      </c>
      <c r="KJ138" s="522" t="str">
        <f t="shared" si="726"/>
        <v/>
      </c>
      <c r="KK138" s="510" t="str">
        <f t="shared" si="608"/>
        <v/>
      </c>
      <c r="KL138" s="517">
        <f t="shared" si="609"/>
        <v>0</v>
      </c>
      <c r="KM138" s="510" t="str">
        <f t="shared" si="727"/>
        <v/>
      </c>
      <c r="KN138" s="522" t="str">
        <f t="shared" si="728"/>
        <v/>
      </c>
      <c r="KO138" s="510" t="str">
        <f t="shared" si="610"/>
        <v/>
      </c>
      <c r="KP138" s="517">
        <f t="shared" si="611"/>
        <v>0</v>
      </c>
      <c r="KQ138" s="510" t="str">
        <f t="shared" si="729"/>
        <v/>
      </c>
      <c r="KR138" s="522" t="str">
        <f t="shared" si="730"/>
        <v/>
      </c>
      <c r="KS138" s="510" t="str">
        <f t="shared" si="612"/>
        <v/>
      </c>
      <c r="KT138" s="517">
        <f t="shared" si="613"/>
        <v>0</v>
      </c>
      <c r="KU138" s="510" t="str">
        <f t="shared" si="731"/>
        <v/>
      </c>
      <c r="KV138" s="522" t="str">
        <f t="shared" si="732"/>
        <v/>
      </c>
      <c r="KW138" s="510" t="str">
        <f t="shared" si="614"/>
        <v/>
      </c>
      <c r="KX138" s="517">
        <f t="shared" si="615"/>
        <v>0</v>
      </c>
      <c r="KY138" s="510" t="str">
        <f t="shared" si="733"/>
        <v/>
      </c>
      <c r="KZ138" s="522" t="str">
        <f t="shared" si="734"/>
        <v/>
      </c>
      <c r="LA138" s="510" t="str">
        <f t="shared" si="616"/>
        <v/>
      </c>
      <c r="LB138" s="517">
        <f t="shared" si="617"/>
        <v>0</v>
      </c>
      <c r="LC138" s="510" t="str">
        <f t="shared" si="735"/>
        <v/>
      </c>
      <c r="LD138" s="522" t="str">
        <f t="shared" si="736"/>
        <v/>
      </c>
      <c r="LE138" s="510" t="str">
        <f t="shared" si="618"/>
        <v/>
      </c>
      <c r="LF138" s="517">
        <f t="shared" si="619"/>
        <v>0</v>
      </c>
      <c r="LG138" s="510" t="str">
        <f t="shared" si="737"/>
        <v/>
      </c>
      <c r="LH138" s="522" t="str">
        <f t="shared" si="738"/>
        <v/>
      </c>
      <c r="LI138" s="510" t="str">
        <f t="shared" si="620"/>
        <v/>
      </c>
      <c r="LJ138" s="517">
        <f t="shared" si="621"/>
        <v>0</v>
      </c>
      <c r="LK138" s="510" t="str">
        <f t="shared" si="739"/>
        <v/>
      </c>
      <c r="LL138" s="522" t="str">
        <f t="shared" si="740"/>
        <v/>
      </c>
      <c r="LM138" s="510" t="str">
        <f t="shared" si="622"/>
        <v/>
      </c>
      <c r="LN138" s="517">
        <f t="shared" si="623"/>
        <v>0</v>
      </c>
      <c r="LO138" s="510" t="str">
        <f t="shared" si="741"/>
        <v/>
      </c>
      <c r="LP138" s="522" t="str">
        <f t="shared" si="742"/>
        <v/>
      </c>
      <c r="LQ138" s="510" t="str">
        <f t="shared" si="624"/>
        <v/>
      </c>
      <c r="LR138" s="517">
        <f t="shared" si="625"/>
        <v>0</v>
      </c>
      <c r="LS138" s="510" t="str">
        <f t="shared" si="743"/>
        <v/>
      </c>
      <c r="LT138" s="522" t="str">
        <f t="shared" si="744"/>
        <v/>
      </c>
      <c r="LU138" s="510" t="str">
        <f t="shared" si="626"/>
        <v/>
      </c>
      <c r="LV138" s="517">
        <f t="shared" si="627"/>
        <v>0</v>
      </c>
      <c r="LW138" s="510" t="str">
        <f t="shared" si="745"/>
        <v/>
      </c>
      <c r="LX138" s="522" t="str">
        <f t="shared" si="746"/>
        <v/>
      </c>
      <c r="LY138" s="510" t="str">
        <f t="shared" si="628"/>
        <v/>
      </c>
      <c r="LZ138" s="517">
        <f t="shared" si="629"/>
        <v>0</v>
      </c>
      <c r="MA138" s="510" t="str">
        <f t="shared" si="747"/>
        <v/>
      </c>
      <c r="MB138" s="522" t="str">
        <f t="shared" si="748"/>
        <v/>
      </c>
      <c r="MC138" s="510" t="str">
        <f t="shared" si="630"/>
        <v/>
      </c>
      <c r="MD138" s="517">
        <f t="shared" si="631"/>
        <v>0</v>
      </c>
      <c r="ME138" s="510" t="str">
        <f t="shared" si="749"/>
        <v/>
      </c>
      <c r="MF138" s="522" t="str">
        <f t="shared" si="750"/>
        <v/>
      </c>
      <c r="MG138" s="510" t="str">
        <f t="shared" si="632"/>
        <v/>
      </c>
      <c r="MH138" s="517">
        <f t="shared" si="633"/>
        <v>0</v>
      </c>
      <c r="MI138" s="510" t="str">
        <f t="shared" si="751"/>
        <v/>
      </c>
      <c r="MJ138" s="522" t="str">
        <f t="shared" si="752"/>
        <v/>
      </c>
      <c r="MK138" s="510" t="str">
        <f t="shared" si="634"/>
        <v/>
      </c>
      <c r="ML138" s="517">
        <f t="shared" si="635"/>
        <v>0</v>
      </c>
      <c r="MM138" s="510" t="str">
        <f t="shared" si="753"/>
        <v/>
      </c>
      <c r="MN138" s="522" t="str">
        <f t="shared" si="754"/>
        <v/>
      </c>
      <c r="MO138" s="510" t="str">
        <f t="shared" si="636"/>
        <v/>
      </c>
      <c r="MP138" s="517">
        <f t="shared" si="637"/>
        <v>0</v>
      </c>
      <c r="MQ138" s="510" t="str">
        <f t="shared" si="755"/>
        <v/>
      </c>
      <c r="MR138" s="522" t="str">
        <f t="shared" si="756"/>
        <v/>
      </c>
      <c r="MS138" s="510" t="str">
        <f t="shared" si="638"/>
        <v/>
      </c>
      <c r="MT138" s="517">
        <f t="shared" si="639"/>
        <v>0</v>
      </c>
      <c r="MU138" s="510" t="str">
        <f t="shared" si="757"/>
        <v/>
      </c>
      <c r="MV138" s="522" t="str">
        <f t="shared" si="758"/>
        <v/>
      </c>
      <c r="MW138" s="510" t="str">
        <f t="shared" si="640"/>
        <v/>
      </c>
      <c r="MX138" s="517">
        <f t="shared" si="641"/>
        <v>0</v>
      </c>
      <c r="MY138" s="510" t="str">
        <f t="shared" si="759"/>
        <v/>
      </c>
      <c r="MZ138" s="522" t="str">
        <f t="shared" si="760"/>
        <v/>
      </c>
      <c r="NA138" s="510" t="str">
        <f t="shared" si="642"/>
        <v/>
      </c>
      <c r="NB138" s="517">
        <f t="shared" si="643"/>
        <v>0</v>
      </c>
      <c r="NC138" s="510" t="str">
        <f t="shared" si="761"/>
        <v/>
      </c>
      <c r="ND138" s="522" t="str">
        <f t="shared" si="762"/>
        <v/>
      </c>
      <c r="NE138" s="510" t="str">
        <f t="shared" si="644"/>
        <v/>
      </c>
      <c r="NF138" s="517">
        <f t="shared" si="645"/>
        <v>0</v>
      </c>
      <c r="NG138" s="510" t="str">
        <f t="shared" si="763"/>
        <v/>
      </c>
      <c r="NH138" s="522" t="str">
        <f t="shared" si="764"/>
        <v/>
      </c>
      <c r="NI138" s="510" t="str">
        <f t="shared" si="646"/>
        <v/>
      </c>
      <c r="NJ138" s="517">
        <f t="shared" si="647"/>
        <v>0</v>
      </c>
      <c r="NK138" s="510" t="str">
        <f t="shared" si="765"/>
        <v/>
      </c>
      <c r="NL138" s="522" t="str">
        <f t="shared" si="766"/>
        <v/>
      </c>
      <c r="NM138" s="510" t="str">
        <f t="shared" si="648"/>
        <v/>
      </c>
      <c r="NN138" s="517">
        <f t="shared" si="649"/>
        <v>0</v>
      </c>
      <c r="NO138" s="510" t="str">
        <f t="shared" si="767"/>
        <v/>
      </c>
      <c r="NP138" s="522" t="str">
        <f t="shared" si="768"/>
        <v/>
      </c>
      <c r="NQ138" s="510" t="str">
        <f t="shared" si="650"/>
        <v/>
      </c>
      <c r="NR138" s="517">
        <f t="shared" si="651"/>
        <v>0</v>
      </c>
      <c r="NS138" s="510" t="str">
        <f t="shared" si="769"/>
        <v/>
      </c>
      <c r="NT138" s="522" t="str">
        <f t="shared" si="770"/>
        <v/>
      </c>
      <c r="NU138" s="510" t="str">
        <f t="shared" si="652"/>
        <v/>
      </c>
      <c r="NV138" s="517">
        <f t="shared" si="653"/>
        <v>0</v>
      </c>
      <c r="NW138" s="510" t="str">
        <f t="shared" si="771"/>
        <v/>
      </c>
      <c r="NX138" s="522" t="str">
        <f t="shared" si="772"/>
        <v/>
      </c>
      <c r="NY138" s="510" t="str">
        <f t="shared" si="654"/>
        <v/>
      </c>
      <c r="NZ138" s="517">
        <f t="shared" si="655"/>
        <v>0</v>
      </c>
      <c r="OA138" s="510" t="str">
        <f t="shared" si="773"/>
        <v/>
      </c>
      <c r="OB138" s="522" t="str">
        <f t="shared" si="774"/>
        <v/>
      </c>
      <c r="OC138" s="510" t="str">
        <f t="shared" si="656"/>
        <v/>
      </c>
      <c r="OD138" s="517">
        <f t="shared" si="657"/>
        <v>0</v>
      </c>
      <c r="OE138" s="510" t="str">
        <f t="shared" si="775"/>
        <v/>
      </c>
      <c r="OF138" s="522" t="str">
        <f t="shared" si="776"/>
        <v/>
      </c>
      <c r="OG138" s="510" t="str">
        <f t="shared" si="658"/>
        <v/>
      </c>
      <c r="OH138" s="517">
        <f t="shared" si="659"/>
        <v>0</v>
      </c>
      <c r="OI138" s="510" t="str">
        <f t="shared" si="777"/>
        <v/>
      </c>
      <c r="OJ138" s="522" t="str">
        <f t="shared" si="778"/>
        <v/>
      </c>
      <c r="OK138" s="510" t="str">
        <f t="shared" si="660"/>
        <v/>
      </c>
      <c r="OL138" s="517">
        <f t="shared" si="661"/>
        <v>0</v>
      </c>
      <c r="OM138" s="510" t="str">
        <f t="shared" si="779"/>
        <v/>
      </c>
      <c r="ON138" s="522" t="str">
        <f t="shared" si="780"/>
        <v/>
      </c>
      <c r="OO138" s="510" t="str">
        <f t="shared" si="662"/>
        <v/>
      </c>
      <c r="OP138" s="517">
        <f t="shared" si="663"/>
        <v>0</v>
      </c>
      <c r="OQ138" s="510" t="str">
        <f t="shared" si="781"/>
        <v/>
      </c>
      <c r="OR138" s="522" t="str">
        <f t="shared" si="782"/>
        <v/>
      </c>
      <c r="OS138" s="510" t="str">
        <f t="shared" si="664"/>
        <v/>
      </c>
      <c r="OT138" s="517">
        <f t="shared" si="665"/>
        <v>0</v>
      </c>
      <c r="OU138" s="510" t="str">
        <f t="shared" si="783"/>
        <v/>
      </c>
      <c r="OV138" s="522" t="str">
        <f t="shared" si="784"/>
        <v/>
      </c>
      <c r="OW138" s="510" t="str">
        <f t="shared" si="666"/>
        <v/>
      </c>
      <c r="OX138" s="517">
        <f t="shared" si="667"/>
        <v>0</v>
      </c>
      <c r="OY138" s="510" t="str">
        <f t="shared" si="785"/>
        <v/>
      </c>
      <c r="OZ138" s="522" t="str">
        <f t="shared" si="786"/>
        <v/>
      </c>
      <c r="PA138" s="510" t="str">
        <f t="shared" si="668"/>
        <v/>
      </c>
      <c r="PB138" s="517">
        <f t="shared" si="669"/>
        <v>0</v>
      </c>
      <c r="PC138" s="510" t="str">
        <f t="shared" si="787"/>
        <v/>
      </c>
      <c r="PD138" s="522" t="str">
        <f t="shared" si="788"/>
        <v/>
      </c>
      <c r="PE138" s="510" t="str">
        <f t="shared" si="670"/>
        <v/>
      </c>
      <c r="PF138" s="517">
        <f t="shared" si="671"/>
        <v>0</v>
      </c>
      <c r="PG138" s="510" t="str">
        <f t="shared" si="789"/>
        <v/>
      </c>
      <c r="PH138" s="522" t="str">
        <f t="shared" si="790"/>
        <v/>
      </c>
      <c r="PI138" s="510" t="str">
        <f t="shared" si="672"/>
        <v/>
      </c>
      <c r="PJ138" s="517">
        <f t="shared" si="673"/>
        <v>0</v>
      </c>
      <c r="PK138" s="510" t="str">
        <f t="shared" si="791"/>
        <v/>
      </c>
      <c r="PL138" s="522" t="str">
        <f t="shared" si="792"/>
        <v/>
      </c>
      <c r="PM138" s="510" t="str">
        <f t="shared" si="674"/>
        <v/>
      </c>
      <c r="PN138" s="517">
        <f t="shared" si="675"/>
        <v>0</v>
      </c>
      <c r="PO138" s="510" t="str">
        <f t="shared" si="793"/>
        <v/>
      </c>
      <c r="PP138" s="522" t="str">
        <f t="shared" si="794"/>
        <v/>
      </c>
      <c r="PQ138" s="510" t="str">
        <f t="shared" si="676"/>
        <v/>
      </c>
      <c r="PR138" s="517">
        <f t="shared" si="677"/>
        <v>0</v>
      </c>
      <c r="PS138" s="510" t="str">
        <f t="shared" si="795"/>
        <v/>
      </c>
      <c r="PT138" s="522" t="str">
        <f t="shared" si="796"/>
        <v/>
      </c>
      <c r="PU138" s="510" t="str">
        <f t="shared" si="678"/>
        <v/>
      </c>
      <c r="PV138" s="517">
        <f t="shared" si="679"/>
        <v>0</v>
      </c>
      <c r="PW138" s="510" t="str">
        <f t="shared" si="797"/>
        <v/>
      </c>
      <c r="PX138" s="522" t="str">
        <f t="shared" si="798"/>
        <v/>
      </c>
      <c r="PY138" s="510" t="str">
        <f t="shared" si="680"/>
        <v/>
      </c>
      <c r="PZ138" s="517">
        <f t="shared" si="681"/>
        <v>0</v>
      </c>
      <c r="QA138" s="510" t="str">
        <f t="shared" si="799"/>
        <v/>
      </c>
      <c r="QB138" s="522" t="str">
        <f t="shared" si="800"/>
        <v/>
      </c>
      <c r="QC138" s="510" t="str">
        <f t="shared" si="682"/>
        <v/>
      </c>
      <c r="QD138" s="517">
        <f t="shared" si="683"/>
        <v>0</v>
      </c>
      <c r="QE138" s="510" t="str">
        <f t="shared" si="801"/>
        <v/>
      </c>
      <c r="QF138" s="522" t="str">
        <f t="shared" si="802"/>
        <v/>
      </c>
      <c r="QG138" s="510" t="str">
        <f t="shared" si="684"/>
        <v/>
      </c>
      <c r="QH138" s="517">
        <f t="shared" si="685"/>
        <v>0</v>
      </c>
    </row>
    <row r="139" spans="72:450" ht="13.3" thickTop="1" thickBot="1" x14ac:dyDescent="0.35">
      <c r="BT139" s="287" t="str">
        <f t="shared" si="804"/>
        <v/>
      </c>
      <c r="BU139" s="14" t="str">
        <f t="shared" si="805"/>
        <v/>
      </c>
      <c r="BV139" s="495">
        <f t="shared" si="559"/>
        <v>0</v>
      </c>
      <c r="BW139" s="495">
        <f t="shared" si="806"/>
        <v>0</v>
      </c>
      <c r="BX139" s="905">
        <f t="shared" si="808"/>
        <v>1</v>
      </c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GN139" s="137">
        <f t="shared" si="567"/>
        <v>0</v>
      </c>
      <c r="GU139" s="594">
        <v>49</v>
      </c>
      <c r="HA139" s="81" t="str">
        <f t="shared" si="562"/>
        <v/>
      </c>
      <c r="HB139" s="569" t="str">
        <f t="shared" si="563"/>
        <v/>
      </c>
      <c r="HC139" s="15">
        <f t="shared" si="568"/>
        <v>0</v>
      </c>
      <c r="HD139" s="582">
        <f t="shared" si="809"/>
        <v>0</v>
      </c>
      <c r="HE139" s="576">
        <f t="shared" si="811"/>
        <v>0</v>
      </c>
      <c r="HF139" s="566">
        <f t="shared" si="811"/>
        <v>0</v>
      </c>
      <c r="HG139" s="16">
        <f t="shared" si="810"/>
        <v>0</v>
      </c>
      <c r="HH139" s="17" t="str">
        <f t="shared" si="566"/>
        <v/>
      </c>
      <c r="HI139" s="510" t="str">
        <f t="shared" si="686"/>
        <v/>
      </c>
      <c r="HJ139" s="517">
        <f t="shared" si="803"/>
        <v>0</v>
      </c>
      <c r="HK139" s="510" t="str">
        <f t="shared" si="687"/>
        <v/>
      </c>
      <c r="HL139" s="522" t="str">
        <f t="shared" si="688"/>
        <v/>
      </c>
      <c r="HM139" s="510" t="str">
        <f t="shared" si="570"/>
        <v/>
      </c>
      <c r="HN139" s="517">
        <f t="shared" si="571"/>
        <v>0</v>
      </c>
      <c r="HO139" s="510" t="str">
        <f t="shared" si="689"/>
        <v/>
      </c>
      <c r="HP139" s="522" t="str">
        <f t="shared" si="690"/>
        <v/>
      </c>
      <c r="HQ139" s="510" t="str">
        <f t="shared" si="572"/>
        <v/>
      </c>
      <c r="HR139" s="517">
        <f t="shared" si="573"/>
        <v>0</v>
      </c>
      <c r="HS139" s="510" t="str">
        <f t="shared" si="691"/>
        <v/>
      </c>
      <c r="HT139" s="522" t="str">
        <f t="shared" si="692"/>
        <v/>
      </c>
      <c r="HU139" s="510" t="str">
        <f t="shared" si="574"/>
        <v/>
      </c>
      <c r="HV139" s="517">
        <f t="shared" si="575"/>
        <v>0</v>
      </c>
      <c r="HW139" s="510" t="str">
        <f t="shared" si="693"/>
        <v/>
      </c>
      <c r="HX139" s="522" t="str">
        <f t="shared" si="694"/>
        <v/>
      </c>
      <c r="HY139" s="510" t="str">
        <f t="shared" si="576"/>
        <v/>
      </c>
      <c r="HZ139" s="517">
        <f t="shared" si="577"/>
        <v>0</v>
      </c>
      <c r="IA139" s="510" t="str">
        <f t="shared" si="695"/>
        <v/>
      </c>
      <c r="IB139" s="522" t="str">
        <f t="shared" si="696"/>
        <v/>
      </c>
      <c r="IC139" s="510" t="str">
        <f t="shared" si="578"/>
        <v/>
      </c>
      <c r="ID139" s="517">
        <f t="shared" si="579"/>
        <v>0</v>
      </c>
      <c r="IE139" s="510" t="str">
        <f t="shared" si="697"/>
        <v/>
      </c>
      <c r="IF139" s="522" t="str">
        <f t="shared" si="698"/>
        <v/>
      </c>
      <c r="IG139" s="510" t="str">
        <f t="shared" si="580"/>
        <v/>
      </c>
      <c r="IH139" s="517">
        <f t="shared" si="581"/>
        <v>0</v>
      </c>
      <c r="II139" s="510" t="str">
        <f t="shared" si="699"/>
        <v/>
      </c>
      <c r="IJ139" s="522" t="str">
        <f t="shared" si="700"/>
        <v/>
      </c>
      <c r="IK139" s="510" t="str">
        <f t="shared" si="582"/>
        <v/>
      </c>
      <c r="IL139" s="517">
        <f t="shared" si="583"/>
        <v>0</v>
      </c>
      <c r="IM139" s="510" t="str">
        <f t="shared" si="701"/>
        <v/>
      </c>
      <c r="IN139" s="522" t="str">
        <f t="shared" si="702"/>
        <v/>
      </c>
      <c r="IO139" s="510" t="str">
        <f t="shared" si="584"/>
        <v/>
      </c>
      <c r="IP139" s="517">
        <f t="shared" si="585"/>
        <v>0</v>
      </c>
      <c r="IQ139" s="510" t="str">
        <f t="shared" si="703"/>
        <v/>
      </c>
      <c r="IR139" s="522" t="str">
        <f t="shared" si="704"/>
        <v/>
      </c>
      <c r="IS139" s="510" t="str">
        <f t="shared" si="586"/>
        <v/>
      </c>
      <c r="IT139" s="517">
        <f t="shared" si="587"/>
        <v>0</v>
      </c>
      <c r="IU139" s="510" t="str">
        <f t="shared" si="705"/>
        <v/>
      </c>
      <c r="IV139" s="522" t="str">
        <f t="shared" si="706"/>
        <v/>
      </c>
      <c r="IW139" s="510" t="str">
        <f t="shared" si="588"/>
        <v/>
      </c>
      <c r="IX139" s="517">
        <f t="shared" si="589"/>
        <v>0</v>
      </c>
      <c r="IY139" s="510" t="str">
        <f t="shared" si="707"/>
        <v/>
      </c>
      <c r="IZ139" s="522" t="str">
        <f t="shared" si="708"/>
        <v/>
      </c>
      <c r="JA139" s="510" t="str">
        <f t="shared" si="590"/>
        <v/>
      </c>
      <c r="JB139" s="517">
        <f t="shared" si="591"/>
        <v>0</v>
      </c>
      <c r="JC139" s="510" t="str">
        <f t="shared" si="709"/>
        <v/>
      </c>
      <c r="JD139" s="522" t="str">
        <f t="shared" si="710"/>
        <v/>
      </c>
      <c r="JE139" s="510" t="str">
        <f t="shared" si="592"/>
        <v/>
      </c>
      <c r="JF139" s="517">
        <f t="shared" si="593"/>
        <v>0</v>
      </c>
      <c r="JG139" s="510" t="str">
        <f t="shared" si="711"/>
        <v/>
      </c>
      <c r="JH139" s="522" t="str">
        <f t="shared" si="712"/>
        <v/>
      </c>
      <c r="JI139" s="510" t="str">
        <f t="shared" si="594"/>
        <v/>
      </c>
      <c r="JJ139" s="517">
        <f t="shared" si="595"/>
        <v>0</v>
      </c>
      <c r="JK139" s="510" t="str">
        <f t="shared" si="713"/>
        <v/>
      </c>
      <c r="JL139" s="522" t="str">
        <f t="shared" si="714"/>
        <v/>
      </c>
      <c r="JM139" s="510" t="str">
        <f t="shared" si="596"/>
        <v/>
      </c>
      <c r="JN139" s="517">
        <f t="shared" si="597"/>
        <v>0</v>
      </c>
      <c r="JO139" s="510" t="str">
        <f t="shared" si="715"/>
        <v/>
      </c>
      <c r="JP139" s="522" t="str">
        <f t="shared" si="716"/>
        <v/>
      </c>
      <c r="JQ139" s="510" t="str">
        <f t="shared" si="598"/>
        <v/>
      </c>
      <c r="JR139" s="517">
        <f t="shared" si="599"/>
        <v>0</v>
      </c>
      <c r="JS139" s="510" t="str">
        <f t="shared" si="717"/>
        <v/>
      </c>
      <c r="JT139" s="522" t="str">
        <f t="shared" si="718"/>
        <v/>
      </c>
      <c r="JU139" s="510" t="str">
        <f t="shared" si="600"/>
        <v/>
      </c>
      <c r="JV139" s="517">
        <f t="shared" si="601"/>
        <v>0</v>
      </c>
      <c r="JW139" s="510" t="str">
        <f t="shared" si="719"/>
        <v/>
      </c>
      <c r="JX139" s="522" t="str">
        <f t="shared" si="720"/>
        <v/>
      </c>
      <c r="JY139" s="510" t="str">
        <f t="shared" si="602"/>
        <v/>
      </c>
      <c r="JZ139" s="517">
        <f t="shared" si="603"/>
        <v>0</v>
      </c>
      <c r="KA139" s="510" t="str">
        <f t="shared" si="721"/>
        <v/>
      </c>
      <c r="KB139" s="522" t="str">
        <f t="shared" si="722"/>
        <v/>
      </c>
      <c r="KC139" s="510" t="str">
        <f t="shared" si="604"/>
        <v/>
      </c>
      <c r="KD139" s="517">
        <f t="shared" si="605"/>
        <v>0</v>
      </c>
      <c r="KE139" s="510" t="str">
        <f t="shared" si="723"/>
        <v/>
      </c>
      <c r="KF139" s="522" t="str">
        <f t="shared" si="724"/>
        <v/>
      </c>
      <c r="KG139" s="510" t="str">
        <f t="shared" si="606"/>
        <v/>
      </c>
      <c r="KH139" s="517">
        <f t="shared" si="607"/>
        <v>0</v>
      </c>
      <c r="KI139" s="510" t="str">
        <f t="shared" si="725"/>
        <v/>
      </c>
      <c r="KJ139" s="522" t="str">
        <f t="shared" si="726"/>
        <v/>
      </c>
      <c r="KK139" s="510" t="str">
        <f t="shared" si="608"/>
        <v/>
      </c>
      <c r="KL139" s="517">
        <f t="shared" si="609"/>
        <v>0</v>
      </c>
      <c r="KM139" s="510" t="str">
        <f t="shared" si="727"/>
        <v/>
      </c>
      <c r="KN139" s="522" t="str">
        <f t="shared" si="728"/>
        <v/>
      </c>
      <c r="KO139" s="510" t="str">
        <f t="shared" si="610"/>
        <v/>
      </c>
      <c r="KP139" s="517">
        <f t="shared" si="611"/>
        <v>0</v>
      </c>
      <c r="KQ139" s="510" t="str">
        <f t="shared" si="729"/>
        <v/>
      </c>
      <c r="KR139" s="522" t="str">
        <f t="shared" si="730"/>
        <v/>
      </c>
      <c r="KS139" s="510" t="str">
        <f t="shared" si="612"/>
        <v/>
      </c>
      <c r="KT139" s="517">
        <f t="shared" si="613"/>
        <v>0</v>
      </c>
      <c r="KU139" s="510" t="str">
        <f t="shared" si="731"/>
        <v/>
      </c>
      <c r="KV139" s="522" t="str">
        <f t="shared" si="732"/>
        <v/>
      </c>
      <c r="KW139" s="510" t="str">
        <f t="shared" si="614"/>
        <v/>
      </c>
      <c r="KX139" s="517">
        <f t="shared" si="615"/>
        <v>0</v>
      </c>
      <c r="KY139" s="510" t="str">
        <f t="shared" si="733"/>
        <v/>
      </c>
      <c r="KZ139" s="522" t="str">
        <f t="shared" si="734"/>
        <v/>
      </c>
      <c r="LA139" s="510" t="str">
        <f t="shared" si="616"/>
        <v/>
      </c>
      <c r="LB139" s="517">
        <f t="shared" si="617"/>
        <v>0</v>
      </c>
      <c r="LC139" s="510" t="str">
        <f t="shared" si="735"/>
        <v/>
      </c>
      <c r="LD139" s="522" t="str">
        <f t="shared" si="736"/>
        <v/>
      </c>
      <c r="LE139" s="510" t="str">
        <f t="shared" si="618"/>
        <v/>
      </c>
      <c r="LF139" s="517">
        <f t="shared" si="619"/>
        <v>0</v>
      </c>
      <c r="LG139" s="510" t="str">
        <f t="shared" si="737"/>
        <v/>
      </c>
      <c r="LH139" s="522" t="str">
        <f t="shared" si="738"/>
        <v/>
      </c>
      <c r="LI139" s="510" t="str">
        <f t="shared" si="620"/>
        <v/>
      </c>
      <c r="LJ139" s="517">
        <f t="shared" si="621"/>
        <v>0</v>
      </c>
      <c r="LK139" s="510" t="str">
        <f t="shared" si="739"/>
        <v/>
      </c>
      <c r="LL139" s="522" t="str">
        <f t="shared" si="740"/>
        <v/>
      </c>
      <c r="LM139" s="510" t="str">
        <f t="shared" si="622"/>
        <v/>
      </c>
      <c r="LN139" s="517">
        <f t="shared" si="623"/>
        <v>0</v>
      </c>
      <c r="LO139" s="510" t="str">
        <f t="shared" si="741"/>
        <v/>
      </c>
      <c r="LP139" s="522" t="str">
        <f t="shared" si="742"/>
        <v/>
      </c>
      <c r="LQ139" s="510" t="str">
        <f t="shared" si="624"/>
        <v/>
      </c>
      <c r="LR139" s="517">
        <f t="shared" si="625"/>
        <v>0</v>
      </c>
      <c r="LS139" s="510" t="str">
        <f t="shared" si="743"/>
        <v/>
      </c>
      <c r="LT139" s="522" t="str">
        <f t="shared" si="744"/>
        <v/>
      </c>
      <c r="LU139" s="510" t="str">
        <f t="shared" si="626"/>
        <v/>
      </c>
      <c r="LV139" s="517">
        <f t="shared" si="627"/>
        <v>0</v>
      </c>
      <c r="LW139" s="510" t="str">
        <f t="shared" si="745"/>
        <v/>
      </c>
      <c r="LX139" s="522" t="str">
        <f t="shared" si="746"/>
        <v/>
      </c>
      <c r="LY139" s="510" t="str">
        <f t="shared" si="628"/>
        <v/>
      </c>
      <c r="LZ139" s="517">
        <f t="shared" si="629"/>
        <v>0</v>
      </c>
      <c r="MA139" s="510" t="str">
        <f t="shared" si="747"/>
        <v/>
      </c>
      <c r="MB139" s="522" t="str">
        <f t="shared" si="748"/>
        <v/>
      </c>
      <c r="MC139" s="510" t="str">
        <f t="shared" si="630"/>
        <v/>
      </c>
      <c r="MD139" s="517">
        <f t="shared" si="631"/>
        <v>0</v>
      </c>
      <c r="ME139" s="510" t="str">
        <f t="shared" si="749"/>
        <v/>
      </c>
      <c r="MF139" s="522" t="str">
        <f t="shared" si="750"/>
        <v/>
      </c>
      <c r="MG139" s="510" t="str">
        <f t="shared" si="632"/>
        <v/>
      </c>
      <c r="MH139" s="517">
        <f t="shared" si="633"/>
        <v>0</v>
      </c>
      <c r="MI139" s="510" t="str">
        <f t="shared" si="751"/>
        <v/>
      </c>
      <c r="MJ139" s="522" t="str">
        <f t="shared" si="752"/>
        <v/>
      </c>
      <c r="MK139" s="510" t="str">
        <f t="shared" si="634"/>
        <v/>
      </c>
      <c r="ML139" s="517">
        <f t="shared" si="635"/>
        <v>0</v>
      </c>
      <c r="MM139" s="510" t="str">
        <f t="shared" si="753"/>
        <v/>
      </c>
      <c r="MN139" s="522" t="str">
        <f t="shared" si="754"/>
        <v/>
      </c>
      <c r="MO139" s="510" t="str">
        <f t="shared" si="636"/>
        <v/>
      </c>
      <c r="MP139" s="517">
        <f t="shared" si="637"/>
        <v>0</v>
      </c>
      <c r="MQ139" s="510" t="str">
        <f t="shared" si="755"/>
        <v/>
      </c>
      <c r="MR139" s="522" t="str">
        <f t="shared" si="756"/>
        <v/>
      </c>
      <c r="MS139" s="510" t="str">
        <f t="shared" si="638"/>
        <v/>
      </c>
      <c r="MT139" s="517">
        <f t="shared" si="639"/>
        <v>0</v>
      </c>
      <c r="MU139" s="510" t="str">
        <f t="shared" si="757"/>
        <v/>
      </c>
      <c r="MV139" s="522" t="str">
        <f t="shared" si="758"/>
        <v/>
      </c>
      <c r="MW139" s="510" t="str">
        <f t="shared" si="640"/>
        <v/>
      </c>
      <c r="MX139" s="517">
        <f t="shared" si="641"/>
        <v>0</v>
      </c>
      <c r="MY139" s="510" t="str">
        <f t="shared" si="759"/>
        <v/>
      </c>
      <c r="MZ139" s="522" t="str">
        <f t="shared" si="760"/>
        <v/>
      </c>
      <c r="NA139" s="510" t="str">
        <f t="shared" si="642"/>
        <v/>
      </c>
      <c r="NB139" s="517">
        <f t="shared" si="643"/>
        <v>0</v>
      </c>
      <c r="NC139" s="510" t="str">
        <f t="shared" si="761"/>
        <v/>
      </c>
      <c r="ND139" s="522" t="str">
        <f t="shared" si="762"/>
        <v/>
      </c>
      <c r="NE139" s="510" t="str">
        <f t="shared" si="644"/>
        <v/>
      </c>
      <c r="NF139" s="517">
        <f t="shared" si="645"/>
        <v>0</v>
      </c>
      <c r="NG139" s="510" t="str">
        <f t="shared" si="763"/>
        <v/>
      </c>
      <c r="NH139" s="522" t="str">
        <f t="shared" si="764"/>
        <v/>
      </c>
      <c r="NI139" s="510" t="str">
        <f t="shared" si="646"/>
        <v/>
      </c>
      <c r="NJ139" s="517">
        <f t="shared" si="647"/>
        <v>0</v>
      </c>
      <c r="NK139" s="510" t="str">
        <f t="shared" si="765"/>
        <v/>
      </c>
      <c r="NL139" s="522" t="str">
        <f t="shared" si="766"/>
        <v/>
      </c>
      <c r="NM139" s="510" t="str">
        <f t="shared" si="648"/>
        <v/>
      </c>
      <c r="NN139" s="517">
        <f t="shared" si="649"/>
        <v>0</v>
      </c>
      <c r="NO139" s="510" t="str">
        <f t="shared" si="767"/>
        <v/>
      </c>
      <c r="NP139" s="522" t="str">
        <f t="shared" si="768"/>
        <v/>
      </c>
      <c r="NQ139" s="510" t="str">
        <f t="shared" si="650"/>
        <v/>
      </c>
      <c r="NR139" s="517">
        <f t="shared" si="651"/>
        <v>0</v>
      </c>
      <c r="NS139" s="510" t="str">
        <f t="shared" si="769"/>
        <v/>
      </c>
      <c r="NT139" s="522" t="str">
        <f t="shared" si="770"/>
        <v/>
      </c>
      <c r="NU139" s="510" t="str">
        <f t="shared" si="652"/>
        <v/>
      </c>
      <c r="NV139" s="517">
        <f t="shared" si="653"/>
        <v>0</v>
      </c>
      <c r="NW139" s="510" t="str">
        <f t="shared" si="771"/>
        <v/>
      </c>
      <c r="NX139" s="522" t="str">
        <f t="shared" si="772"/>
        <v/>
      </c>
      <c r="NY139" s="510" t="str">
        <f t="shared" si="654"/>
        <v/>
      </c>
      <c r="NZ139" s="517">
        <f t="shared" si="655"/>
        <v>0</v>
      </c>
      <c r="OA139" s="510" t="str">
        <f t="shared" si="773"/>
        <v/>
      </c>
      <c r="OB139" s="522" t="str">
        <f t="shared" si="774"/>
        <v/>
      </c>
      <c r="OC139" s="510" t="str">
        <f t="shared" si="656"/>
        <v/>
      </c>
      <c r="OD139" s="517">
        <f t="shared" si="657"/>
        <v>0</v>
      </c>
      <c r="OE139" s="510" t="str">
        <f t="shared" si="775"/>
        <v/>
      </c>
      <c r="OF139" s="522" t="str">
        <f t="shared" si="776"/>
        <v/>
      </c>
      <c r="OG139" s="510" t="str">
        <f t="shared" si="658"/>
        <v/>
      </c>
      <c r="OH139" s="517">
        <f t="shared" si="659"/>
        <v>0</v>
      </c>
      <c r="OI139" s="510" t="str">
        <f t="shared" si="777"/>
        <v/>
      </c>
      <c r="OJ139" s="522" t="str">
        <f t="shared" si="778"/>
        <v/>
      </c>
      <c r="OK139" s="510" t="str">
        <f t="shared" si="660"/>
        <v/>
      </c>
      <c r="OL139" s="517">
        <f t="shared" si="661"/>
        <v>0</v>
      </c>
      <c r="OM139" s="510" t="str">
        <f t="shared" si="779"/>
        <v/>
      </c>
      <c r="ON139" s="522" t="str">
        <f t="shared" si="780"/>
        <v/>
      </c>
      <c r="OO139" s="510" t="str">
        <f t="shared" si="662"/>
        <v/>
      </c>
      <c r="OP139" s="517">
        <f t="shared" si="663"/>
        <v>0</v>
      </c>
      <c r="OQ139" s="510" t="str">
        <f t="shared" si="781"/>
        <v/>
      </c>
      <c r="OR139" s="522" t="str">
        <f t="shared" si="782"/>
        <v/>
      </c>
      <c r="OS139" s="510" t="str">
        <f t="shared" si="664"/>
        <v/>
      </c>
      <c r="OT139" s="517">
        <f t="shared" si="665"/>
        <v>0</v>
      </c>
      <c r="OU139" s="510" t="str">
        <f t="shared" si="783"/>
        <v/>
      </c>
      <c r="OV139" s="522" t="str">
        <f t="shared" si="784"/>
        <v/>
      </c>
      <c r="OW139" s="510" t="str">
        <f t="shared" si="666"/>
        <v/>
      </c>
      <c r="OX139" s="517">
        <f t="shared" si="667"/>
        <v>0</v>
      </c>
      <c r="OY139" s="510" t="str">
        <f t="shared" si="785"/>
        <v/>
      </c>
      <c r="OZ139" s="522" t="str">
        <f t="shared" si="786"/>
        <v/>
      </c>
      <c r="PA139" s="510" t="str">
        <f t="shared" si="668"/>
        <v/>
      </c>
      <c r="PB139" s="517">
        <f t="shared" si="669"/>
        <v>0</v>
      </c>
      <c r="PC139" s="510" t="str">
        <f t="shared" si="787"/>
        <v/>
      </c>
      <c r="PD139" s="522" t="str">
        <f t="shared" si="788"/>
        <v/>
      </c>
      <c r="PE139" s="510" t="str">
        <f t="shared" si="670"/>
        <v/>
      </c>
      <c r="PF139" s="517">
        <f t="shared" si="671"/>
        <v>0</v>
      </c>
      <c r="PG139" s="510" t="str">
        <f t="shared" si="789"/>
        <v/>
      </c>
      <c r="PH139" s="522" t="str">
        <f t="shared" si="790"/>
        <v/>
      </c>
      <c r="PI139" s="510" t="str">
        <f t="shared" si="672"/>
        <v/>
      </c>
      <c r="PJ139" s="517">
        <f t="shared" si="673"/>
        <v>0</v>
      </c>
      <c r="PK139" s="510" t="str">
        <f t="shared" si="791"/>
        <v/>
      </c>
      <c r="PL139" s="522" t="str">
        <f t="shared" si="792"/>
        <v/>
      </c>
      <c r="PM139" s="510" t="str">
        <f t="shared" si="674"/>
        <v/>
      </c>
      <c r="PN139" s="517">
        <f t="shared" si="675"/>
        <v>0</v>
      </c>
      <c r="PO139" s="510" t="str">
        <f t="shared" si="793"/>
        <v/>
      </c>
      <c r="PP139" s="522" t="str">
        <f t="shared" si="794"/>
        <v/>
      </c>
      <c r="PQ139" s="510" t="str">
        <f t="shared" si="676"/>
        <v/>
      </c>
      <c r="PR139" s="517">
        <f t="shared" si="677"/>
        <v>0</v>
      </c>
      <c r="PS139" s="510" t="str">
        <f t="shared" si="795"/>
        <v/>
      </c>
      <c r="PT139" s="522" t="str">
        <f t="shared" si="796"/>
        <v/>
      </c>
      <c r="PU139" s="510" t="str">
        <f t="shared" si="678"/>
        <v/>
      </c>
      <c r="PV139" s="517">
        <f t="shared" si="679"/>
        <v>0</v>
      </c>
      <c r="PW139" s="510" t="str">
        <f t="shared" si="797"/>
        <v/>
      </c>
      <c r="PX139" s="522" t="str">
        <f t="shared" si="798"/>
        <v/>
      </c>
      <c r="PY139" s="510" t="str">
        <f t="shared" si="680"/>
        <v/>
      </c>
      <c r="PZ139" s="517">
        <f t="shared" si="681"/>
        <v>0</v>
      </c>
      <c r="QA139" s="510" t="str">
        <f t="shared" si="799"/>
        <v/>
      </c>
      <c r="QB139" s="522" t="str">
        <f t="shared" si="800"/>
        <v/>
      </c>
      <c r="QC139" s="510" t="str">
        <f t="shared" si="682"/>
        <v/>
      </c>
      <c r="QD139" s="517">
        <f t="shared" si="683"/>
        <v>0</v>
      </c>
      <c r="QE139" s="510" t="str">
        <f t="shared" si="801"/>
        <v/>
      </c>
      <c r="QF139" s="522" t="str">
        <f t="shared" si="802"/>
        <v/>
      </c>
      <c r="QG139" s="510" t="str">
        <f t="shared" si="684"/>
        <v/>
      </c>
      <c r="QH139" s="517">
        <f t="shared" si="685"/>
        <v>0</v>
      </c>
    </row>
    <row r="140" spans="72:450" ht="13.3" thickTop="1" thickBot="1" x14ac:dyDescent="0.35">
      <c r="BT140" s="287" t="str">
        <f t="shared" si="804"/>
        <v/>
      </c>
      <c r="BU140" s="14" t="str">
        <f t="shared" si="805"/>
        <v/>
      </c>
      <c r="BV140" s="495">
        <f t="shared" si="559"/>
        <v>0</v>
      </c>
      <c r="BW140" s="495">
        <f t="shared" si="806"/>
        <v>0</v>
      </c>
      <c r="BX140" s="905">
        <f t="shared" si="808"/>
        <v>1</v>
      </c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GN140" s="137">
        <f t="shared" si="567"/>
        <v>0</v>
      </c>
      <c r="GU140" s="594">
        <v>50</v>
      </c>
      <c r="HA140" s="81" t="str">
        <f t="shared" si="562"/>
        <v/>
      </c>
      <c r="HB140" s="569" t="str">
        <f t="shared" si="563"/>
        <v/>
      </c>
      <c r="HC140" s="15">
        <f t="shared" si="568"/>
        <v>0</v>
      </c>
      <c r="HD140" s="582">
        <f t="shared" si="809"/>
        <v>0</v>
      </c>
      <c r="HE140" s="576">
        <f t="shared" si="811"/>
        <v>0</v>
      </c>
      <c r="HF140" s="566">
        <f t="shared" si="811"/>
        <v>0</v>
      </c>
      <c r="HG140" s="16">
        <f t="shared" si="810"/>
        <v>0</v>
      </c>
      <c r="HH140" s="17" t="str">
        <f t="shared" si="566"/>
        <v/>
      </c>
      <c r="HI140" s="510" t="str">
        <f t="shared" si="686"/>
        <v/>
      </c>
      <c r="HJ140" s="517">
        <f t="shared" si="803"/>
        <v>0</v>
      </c>
      <c r="HK140" s="510" t="str">
        <f t="shared" si="687"/>
        <v/>
      </c>
      <c r="HL140" s="522" t="str">
        <f t="shared" si="688"/>
        <v/>
      </c>
      <c r="HM140" s="510" t="str">
        <f t="shared" si="570"/>
        <v/>
      </c>
      <c r="HN140" s="517">
        <f t="shared" si="571"/>
        <v>0</v>
      </c>
      <c r="HO140" s="510" t="str">
        <f t="shared" si="689"/>
        <v/>
      </c>
      <c r="HP140" s="522" t="str">
        <f t="shared" si="690"/>
        <v/>
      </c>
      <c r="HQ140" s="510" t="str">
        <f t="shared" si="572"/>
        <v/>
      </c>
      <c r="HR140" s="517">
        <f t="shared" si="573"/>
        <v>0</v>
      </c>
      <c r="HS140" s="510" t="str">
        <f t="shared" si="691"/>
        <v/>
      </c>
      <c r="HT140" s="522" t="str">
        <f t="shared" si="692"/>
        <v/>
      </c>
      <c r="HU140" s="510" t="str">
        <f t="shared" si="574"/>
        <v/>
      </c>
      <c r="HV140" s="517">
        <f t="shared" si="575"/>
        <v>0</v>
      </c>
      <c r="HW140" s="510" t="str">
        <f t="shared" si="693"/>
        <v/>
      </c>
      <c r="HX140" s="522" t="str">
        <f t="shared" si="694"/>
        <v/>
      </c>
      <c r="HY140" s="510" t="str">
        <f t="shared" si="576"/>
        <v/>
      </c>
      <c r="HZ140" s="517">
        <f t="shared" si="577"/>
        <v>0</v>
      </c>
      <c r="IA140" s="510" t="str">
        <f t="shared" si="695"/>
        <v/>
      </c>
      <c r="IB140" s="522" t="str">
        <f t="shared" si="696"/>
        <v/>
      </c>
      <c r="IC140" s="510" t="str">
        <f t="shared" si="578"/>
        <v/>
      </c>
      <c r="ID140" s="517">
        <f t="shared" si="579"/>
        <v>0</v>
      </c>
      <c r="IE140" s="510" t="str">
        <f t="shared" si="697"/>
        <v/>
      </c>
      <c r="IF140" s="522" t="str">
        <f t="shared" si="698"/>
        <v/>
      </c>
      <c r="IG140" s="510" t="str">
        <f t="shared" si="580"/>
        <v/>
      </c>
      <c r="IH140" s="517">
        <f t="shared" si="581"/>
        <v>0</v>
      </c>
      <c r="II140" s="510" t="str">
        <f t="shared" si="699"/>
        <v/>
      </c>
      <c r="IJ140" s="522" t="str">
        <f t="shared" si="700"/>
        <v/>
      </c>
      <c r="IK140" s="510" t="str">
        <f t="shared" si="582"/>
        <v/>
      </c>
      <c r="IL140" s="517">
        <f t="shared" si="583"/>
        <v>0</v>
      </c>
      <c r="IM140" s="510" t="str">
        <f t="shared" si="701"/>
        <v/>
      </c>
      <c r="IN140" s="522" t="str">
        <f t="shared" si="702"/>
        <v/>
      </c>
      <c r="IO140" s="510" t="str">
        <f t="shared" si="584"/>
        <v/>
      </c>
      <c r="IP140" s="517">
        <f t="shared" si="585"/>
        <v>0</v>
      </c>
      <c r="IQ140" s="510" t="str">
        <f t="shared" si="703"/>
        <v/>
      </c>
      <c r="IR140" s="522" t="str">
        <f t="shared" si="704"/>
        <v/>
      </c>
      <c r="IS140" s="510" t="str">
        <f t="shared" si="586"/>
        <v/>
      </c>
      <c r="IT140" s="517">
        <f t="shared" si="587"/>
        <v>0</v>
      </c>
      <c r="IU140" s="510" t="str">
        <f t="shared" si="705"/>
        <v/>
      </c>
      <c r="IV140" s="522" t="str">
        <f t="shared" si="706"/>
        <v/>
      </c>
      <c r="IW140" s="510" t="str">
        <f t="shared" si="588"/>
        <v/>
      </c>
      <c r="IX140" s="517">
        <f t="shared" si="589"/>
        <v>0</v>
      </c>
      <c r="IY140" s="510" t="str">
        <f t="shared" si="707"/>
        <v/>
      </c>
      <c r="IZ140" s="522" t="str">
        <f t="shared" si="708"/>
        <v/>
      </c>
      <c r="JA140" s="510" t="str">
        <f t="shared" si="590"/>
        <v/>
      </c>
      <c r="JB140" s="517">
        <f t="shared" si="591"/>
        <v>0</v>
      </c>
      <c r="JC140" s="510" t="str">
        <f t="shared" si="709"/>
        <v/>
      </c>
      <c r="JD140" s="522" t="str">
        <f t="shared" si="710"/>
        <v/>
      </c>
      <c r="JE140" s="510" t="str">
        <f t="shared" si="592"/>
        <v/>
      </c>
      <c r="JF140" s="517">
        <f t="shared" si="593"/>
        <v>0</v>
      </c>
      <c r="JG140" s="510" t="str">
        <f t="shared" si="711"/>
        <v/>
      </c>
      <c r="JH140" s="522" t="str">
        <f t="shared" si="712"/>
        <v/>
      </c>
      <c r="JI140" s="510" t="str">
        <f t="shared" si="594"/>
        <v/>
      </c>
      <c r="JJ140" s="517">
        <f t="shared" si="595"/>
        <v>0</v>
      </c>
      <c r="JK140" s="510" t="str">
        <f t="shared" si="713"/>
        <v/>
      </c>
      <c r="JL140" s="522" t="str">
        <f t="shared" si="714"/>
        <v/>
      </c>
      <c r="JM140" s="510" t="str">
        <f t="shared" si="596"/>
        <v/>
      </c>
      <c r="JN140" s="517">
        <f t="shared" si="597"/>
        <v>0</v>
      </c>
      <c r="JO140" s="510" t="str">
        <f t="shared" si="715"/>
        <v/>
      </c>
      <c r="JP140" s="522" t="str">
        <f t="shared" si="716"/>
        <v/>
      </c>
      <c r="JQ140" s="510" t="str">
        <f t="shared" si="598"/>
        <v/>
      </c>
      <c r="JR140" s="517">
        <f t="shared" si="599"/>
        <v>0</v>
      </c>
      <c r="JS140" s="510" t="str">
        <f t="shared" si="717"/>
        <v/>
      </c>
      <c r="JT140" s="522" t="str">
        <f t="shared" si="718"/>
        <v/>
      </c>
      <c r="JU140" s="510" t="str">
        <f t="shared" si="600"/>
        <v/>
      </c>
      <c r="JV140" s="517">
        <f t="shared" si="601"/>
        <v>0</v>
      </c>
      <c r="JW140" s="510" t="str">
        <f t="shared" si="719"/>
        <v/>
      </c>
      <c r="JX140" s="522" t="str">
        <f t="shared" si="720"/>
        <v/>
      </c>
      <c r="JY140" s="510" t="str">
        <f t="shared" si="602"/>
        <v/>
      </c>
      <c r="JZ140" s="517">
        <f t="shared" si="603"/>
        <v>0</v>
      </c>
      <c r="KA140" s="510" t="str">
        <f t="shared" si="721"/>
        <v/>
      </c>
      <c r="KB140" s="522" t="str">
        <f t="shared" si="722"/>
        <v/>
      </c>
      <c r="KC140" s="510" t="str">
        <f t="shared" si="604"/>
        <v/>
      </c>
      <c r="KD140" s="517">
        <f t="shared" si="605"/>
        <v>0</v>
      </c>
      <c r="KE140" s="510" t="str">
        <f t="shared" si="723"/>
        <v/>
      </c>
      <c r="KF140" s="522" t="str">
        <f t="shared" si="724"/>
        <v/>
      </c>
      <c r="KG140" s="510" t="str">
        <f t="shared" si="606"/>
        <v/>
      </c>
      <c r="KH140" s="517">
        <f t="shared" si="607"/>
        <v>0</v>
      </c>
      <c r="KI140" s="510" t="str">
        <f t="shared" si="725"/>
        <v/>
      </c>
      <c r="KJ140" s="522" t="str">
        <f t="shared" si="726"/>
        <v/>
      </c>
      <c r="KK140" s="510" t="str">
        <f t="shared" si="608"/>
        <v/>
      </c>
      <c r="KL140" s="517">
        <f t="shared" si="609"/>
        <v>0</v>
      </c>
      <c r="KM140" s="510" t="str">
        <f t="shared" si="727"/>
        <v/>
      </c>
      <c r="KN140" s="522" t="str">
        <f t="shared" si="728"/>
        <v/>
      </c>
      <c r="KO140" s="510" t="str">
        <f t="shared" si="610"/>
        <v/>
      </c>
      <c r="KP140" s="517">
        <f t="shared" si="611"/>
        <v>0</v>
      </c>
      <c r="KQ140" s="510" t="str">
        <f t="shared" si="729"/>
        <v/>
      </c>
      <c r="KR140" s="522" t="str">
        <f t="shared" si="730"/>
        <v/>
      </c>
      <c r="KS140" s="510" t="str">
        <f t="shared" si="612"/>
        <v/>
      </c>
      <c r="KT140" s="517">
        <f t="shared" si="613"/>
        <v>0</v>
      </c>
      <c r="KU140" s="510" t="str">
        <f t="shared" si="731"/>
        <v/>
      </c>
      <c r="KV140" s="522" t="str">
        <f t="shared" si="732"/>
        <v/>
      </c>
      <c r="KW140" s="510" t="str">
        <f t="shared" si="614"/>
        <v/>
      </c>
      <c r="KX140" s="517">
        <f t="shared" si="615"/>
        <v>0</v>
      </c>
      <c r="KY140" s="510" t="str">
        <f t="shared" si="733"/>
        <v/>
      </c>
      <c r="KZ140" s="522" t="str">
        <f t="shared" si="734"/>
        <v/>
      </c>
      <c r="LA140" s="510" t="str">
        <f t="shared" si="616"/>
        <v/>
      </c>
      <c r="LB140" s="517">
        <f t="shared" si="617"/>
        <v>0</v>
      </c>
      <c r="LC140" s="510" t="str">
        <f t="shared" si="735"/>
        <v/>
      </c>
      <c r="LD140" s="522" t="str">
        <f t="shared" si="736"/>
        <v/>
      </c>
      <c r="LE140" s="510" t="str">
        <f t="shared" si="618"/>
        <v/>
      </c>
      <c r="LF140" s="517">
        <f t="shared" si="619"/>
        <v>0</v>
      </c>
      <c r="LG140" s="510" t="str">
        <f t="shared" si="737"/>
        <v/>
      </c>
      <c r="LH140" s="522" t="str">
        <f t="shared" si="738"/>
        <v/>
      </c>
      <c r="LI140" s="510" t="str">
        <f t="shared" si="620"/>
        <v/>
      </c>
      <c r="LJ140" s="517">
        <f t="shared" si="621"/>
        <v>0</v>
      </c>
      <c r="LK140" s="510" t="str">
        <f t="shared" si="739"/>
        <v/>
      </c>
      <c r="LL140" s="522" t="str">
        <f t="shared" si="740"/>
        <v/>
      </c>
      <c r="LM140" s="510" t="str">
        <f t="shared" si="622"/>
        <v/>
      </c>
      <c r="LN140" s="517">
        <f t="shared" si="623"/>
        <v>0</v>
      </c>
      <c r="LO140" s="510" t="str">
        <f t="shared" si="741"/>
        <v/>
      </c>
      <c r="LP140" s="522" t="str">
        <f t="shared" si="742"/>
        <v/>
      </c>
      <c r="LQ140" s="510" t="str">
        <f t="shared" si="624"/>
        <v/>
      </c>
      <c r="LR140" s="517">
        <f t="shared" si="625"/>
        <v>0</v>
      </c>
      <c r="LS140" s="510" t="str">
        <f t="shared" si="743"/>
        <v/>
      </c>
      <c r="LT140" s="522" t="str">
        <f t="shared" si="744"/>
        <v/>
      </c>
      <c r="LU140" s="510" t="str">
        <f t="shared" si="626"/>
        <v/>
      </c>
      <c r="LV140" s="517">
        <f t="shared" si="627"/>
        <v>0</v>
      </c>
      <c r="LW140" s="510" t="str">
        <f t="shared" si="745"/>
        <v/>
      </c>
      <c r="LX140" s="522" t="str">
        <f t="shared" si="746"/>
        <v/>
      </c>
      <c r="LY140" s="510" t="str">
        <f t="shared" si="628"/>
        <v/>
      </c>
      <c r="LZ140" s="517">
        <f t="shared" si="629"/>
        <v>0</v>
      </c>
      <c r="MA140" s="510" t="str">
        <f t="shared" si="747"/>
        <v/>
      </c>
      <c r="MB140" s="522" t="str">
        <f t="shared" si="748"/>
        <v/>
      </c>
      <c r="MC140" s="510" t="str">
        <f t="shared" si="630"/>
        <v/>
      </c>
      <c r="MD140" s="517">
        <f t="shared" si="631"/>
        <v>0</v>
      </c>
      <c r="ME140" s="510" t="str">
        <f t="shared" si="749"/>
        <v/>
      </c>
      <c r="MF140" s="522" t="str">
        <f t="shared" si="750"/>
        <v/>
      </c>
      <c r="MG140" s="510" t="str">
        <f t="shared" si="632"/>
        <v/>
      </c>
      <c r="MH140" s="517">
        <f t="shared" si="633"/>
        <v>0</v>
      </c>
      <c r="MI140" s="510" t="str">
        <f t="shared" si="751"/>
        <v/>
      </c>
      <c r="MJ140" s="522" t="str">
        <f t="shared" si="752"/>
        <v/>
      </c>
      <c r="MK140" s="510" t="str">
        <f t="shared" si="634"/>
        <v/>
      </c>
      <c r="ML140" s="517">
        <f t="shared" si="635"/>
        <v>0</v>
      </c>
      <c r="MM140" s="510" t="str">
        <f t="shared" si="753"/>
        <v/>
      </c>
      <c r="MN140" s="522" t="str">
        <f t="shared" si="754"/>
        <v/>
      </c>
      <c r="MO140" s="510" t="str">
        <f t="shared" si="636"/>
        <v/>
      </c>
      <c r="MP140" s="517">
        <f t="shared" si="637"/>
        <v>0</v>
      </c>
      <c r="MQ140" s="510" t="str">
        <f t="shared" si="755"/>
        <v/>
      </c>
      <c r="MR140" s="522" t="str">
        <f t="shared" si="756"/>
        <v/>
      </c>
      <c r="MS140" s="510" t="str">
        <f t="shared" si="638"/>
        <v/>
      </c>
      <c r="MT140" s="517">
        <f t="shared" si="639"/>
        <v>0</v>
      </c>
      <c r="MU140" s="510" t="str">
        <f t="shared" si="757"/>
        <v/>
      </c>
      <c r="MV140" s="522" t="str">
        <f t="shared" si="758"/>
        <v/>
      </c>
      <c r="MW140" s="510" t="str">
        <f t="shared" si="640"/>
        <v/>
      </c>
      <c r="MX140" s="517">
        <f t="shared" si="641"/>
        <v>0</v>
      </c>
      <c r="MY140" s="510" t="str">
        <f t="shared" si="759"/>
        <v/>
      </c>
      <c r="MZ140" s="522" t="str">
        <f t="shared" si="760"/>
        <v/>
      </c>
      <c r="NA140" s="510" t="str">
        <f t="shared" si="642"/>
        <v/>
      </c>
      <c r="NB140" s="517">
        <f t="shared" si="643"/>
        <v>0</v>
      </c>
      <c r="NC140" s="510" t="str">
        <f t="shared" si="761"/>
        <v/>
      </c>
      <c r="ND140" s="522" t="str">
        <f t="shared" si="762"/>
        <v/>
      </c>
      <c r="NE140" s="510" t="str">
        <f t="shared" si="644"/>
        <v/>
      </c>
      <c r="NF140" s="517">
        <f t="shared" si="645"/>
        <v>0</v>
      </c>
      <c r="NG140" s="510" t="str">
        <f t="shared" si="763"/>
        <v/>
      </c>
      <c r="NH140" s="522" t="str">
        <f t="shared" si="764"/>
        <v/>
      </c>
      <c r="NI140" s="510" t="str">
        <f t="shared" si="646"/>
        <v/>
      </c>
      <c r="NJ140" s="517">
        <f t="shared" si="647"/>
        <v>0</v>
      </c>
      <c r="NK140" s="510" t="str">
        <f t="shared" si="765"/>
        <v/>
      </c>
      <c r="NL140" s="522" t="str">
        <f t="shared" si="766"/>
        <v/>
      </c>
      <c r="NM140" s="510" t="str">
        <f t="shared" si="648"/>
        <v/>
      </c>
      <c r="NN140" s="517">
        <f t="shared" si="649"/>
        <v>0</v>
      </c>
      <c r="NO140" s="510" t="str">
        <f t="shared" si="767"/>
        <v/>
      </c>
      <c r="NP140" s="522" t="str">
        <f t="shared" si="768"/>
        <v/>
      </c>
      <c r="NQ140" s="510" t="str">
        <f t="shared" si="650"/>
        <v/>
      </c>
      <c r="NR140" s="517">
        <f t="shared" si="651"/>
        <v>0</v>
      </c>
      <c r="NS140" s="510" t="str">
        <f t="shared" si="769"/>
        <v/>
      </c>
      <c r="NT140" s="522" t="str">
        <f t="shared" si="770"/>
        <v/>
      </c>
      <c r="NU140" s="510" t="str">
        <f t="shared" si="652"/>
        <v/>
      </c>
      <c r="NV140" s="517">
        <f t="shared" si="653"/>
        <v>0</v>
      </c>
      <c r="NW140" s="510" t="str">
        <f t="shared" si="771"/>
        <v/>
      </c>
      <c r="NX140" s="522" t="str">
        <f t="shared" si="772"/>
        <v/>
      </c>
      <c r="NY140" s="510" t="str">
        <f t="shared" si="654"/>
        <v/>
      </c>
      <c r="NZ140" s="517">
        <f t="shared" si="655"/>
        <v>0</v>
      </c>
      <c r="OA140" s="510" t="str">
        <f t="shared" si="773"/>
        <v/>
      </c>
      <c r="OB140" s="522" t="str">
        <f t="shared" si="774"/>
        <v/>
      </c>
      <c r="OC140" s="510" t="str">
        <f t="shared" si="656"/>
        <v/>
      </c>
      <c r="OD140" s="517">
        <f t="shared" si="657"/>
        <v>0</v>
      </c>
      <c r="OE140" s="510" t="str">
        <f t="shared" si="775"/>
        <v/>
      </c>
      <c r="OF140" s="522" t="str">
        <f t="shared" si="776"/>
        <v/>
      </c>
      <c r="OG140" s="510" t="str">
        <f t="shared" si="658"/>
        <v/>
      </c>
      <c r="OH140" s="517">
        <f t="shared" si="659"/>
        <v>0</v>
      </c>
      <c r="OI140" s="510" t="str">
        <f t="shared" si="777"/>
        <v/>
      </c>
      <c r="OJ140" s="522" t="str">
        <f t="shared" si="778"/>
        <v/>
      </c>
      <c r="OK140" s="510" t="str">
        <f t="shared" si="660"/>
        <v/>
      </c>
      <c r="OL140" s="517">
        <f t="shared" si="661"/>
        <v>0</v>
      </c>
      <c r="OM140" s="510" t="str">
        <f t="shared" si="779"/>
        <v/>
      </c>
      <c r="ON140" s="522" t="str">
        <f t="shared" si="780"/>
        <v/>
      </c>
      <c r="OO140" s="510" t="str">
        <f t="shared" si="662"/>
        <v/>
      </c>
      <c r="OP140" s="517">
        <f t="shared" si="663"/>
        <v>0</v>
      </c>
      <c r="OQ140" s="510" t="str">
        <f t="shared" si="781"/>
        <v/>
      </c>
      <c r="OR140" s="522" t="str">
        <f t="shared" si="782"/>
        <v/>
      </c>
      <c r="OS140" s="510" t="str">
        <f t="shared" si="664"/>
        <v/>
      </c>
      <c r="OT140" s="517">
        <f t="shared" si="665"/>
        <v>0</v>
      </c>
      <c r="OU140" s="510" t="str">
        <f t="shared" si="783"/>
        <v/>
      </c>
      <c r="OV140" s="522" t="str">
        <f t="shared" si="784"/>
        <v/>
      </c>
      <c r="OW140" s="510" t="str">
        <f t="shared" si="666"/>
        <v/>
      </c>
      <c r="OX140" s="517">
        <f t="shared" si="667"/>
        <v>0</v>
      </c>
      <c r="OY140" s="510" t="str">
        <f t="shared" si="785"/>
        <v/>
      </c>
      <c r="OZ140" s="522" t="str">
        <f t="shared" si="786"/>
        <v/>
      </c>
      <c r="PA140" s="510" t="str">
        <f t="shared" si="668"/>
        <v/>
      </c>
      <c r="PB140" s="517">
        <f t="shared" si="669"/>
        <v>0</v>
      </c>
      <c r="PC140" s="510" t="str">
        <f t="shared" si="787"/>
        <v/>
      </c>
      <c r="PD140" s="522" t="str">
        <f t="shared" si="788"/>
        <v/>
      </c>
      <c r="PE140" s="510" t="str">
        <f t="shared" si="670"/>
        <v/>
      </c>
      <c r="PF140" s="517">
        <f t="shared" si="671"/>
        <v>0</v>
      </c>
      <c r="PG140" s="510" t="str">
        <f t="shared" si="789"/>
        <v/>
      </c>
      <c r="PH140" s="522" t="str">
        <f t="shared" si="790"/>
        <v/>
      </c>
      <c r="PI140" s="510" t="str">
        <f t="shared" si="672"/>
        <v/>
      </c>
      <c r="PJ140" s="517">
        <f t="shared" si="673"/>
        <v>0</v>
      </c>
      <c r="PK140" s="510" t="str">
        <f t="shared" si="791"/>
        <v/>
      </c>
      <c r="PL140" s="522" t="str">
        <f t="shared" si="792"/>
        <v/>
      </c>
      <c r="PM140" s="510" t="str">
        <f t="shared" si="674"/>
        <v/>
      </c>
      <c r="PN140" s="517">
        <f t="shared" si="675"/>
        <v>0</v>
      </c>
      <c r="PO140" s="510" t="str">
        <f t="shared" si="793"/>
        <v/>
      </c>
      <c r="PP140" s="522" t="str">
        <f t="shared" si="794"/>
        <v/>
      </c>
      <c r="PQ140" s="510" t="str">
        <f t="shared" si="676"/>
        <v/>
      </c>
      <c r="PR140" s="517">
        <f t="shared" si="677"/>
        <v>0</v>
      </c>
      <c r="PS140" s="510" t="str">
        <f t="shared" si="795"/>
        <v/>
      </c>
      <c r="PT140" s="522" t="str">
        <f t="shared" si="796"/>
        <v/>
      </c>
      <c r="PU140" s="510" t="str">
        <f t="shared" si="678"/>
        <v/>
      </c>
      <c r="PV140" s="517">
        <f t="shared" si="679"/>
        <v>0</v>
      </c>
      <c r="PW140" s="510" t="str">
        <f t="shared" si="797"/>
        <v/>
      </c>
      <c r="PX140" s="522" t="str">
        <f t="shared" si="798"/>
        <v/>
      </c>
      <c r="PY140" s="510" t="str">
        <f t="shared" si="680"/>
        <v/>
      </c>
      <c r="PZ140" s="517">
        <f t="shared" si="681"/>
        <v>0</v>
      </c>
      <c r="QA140" s="510" t="str">
        <f t="shared" si="799"/>
        <v/>
      </c>
      <c r="QB140" s="522" t="str">
        <f t="shared" si="800"/>
        <v/>
      </c>
      <c r="QC140" s="510" t="str">
        <f t="shared" si="682"/>
        <v/>
      </c>
      <c r="QD140" s="517">
        <f t="shared" si="683"/>
        <v>0</v>
      </c>
      <c r="QE140" s="510" t="str">
        <f t="shared" si="801"/>
        <v/>
      </c>
      <c r="QF140" s="522" t="str">
        <f t="shared" si="802"/>
        <v/>
      </c>
      <c r="QG140" s="510" t="str">
        <f t="shared" si="684"/>
        <v/>
      </c>
      <c r="QH140" s="517">
        <f t="shared" si="685"/>
        <v>0</v>
      </c>
    </row>
    <row r="141" spans="72:450" ht="13.3" thickTop="1" thickBot="1" x14ac:dyDescent="0.35">
      <c r="BT141" s="287" t="str">
        <f t="shared" si="804"/>
        <v/>
      </c>
      <c r="BU141" s="14" t="str">
        <f t="shared" si="805"/>
        <v/>
      </c>
      <c r="BV141" s="495">
        <f t="shared" si="559"/>
        <v>0</v>
      </c>
      <c r="BW141" s="495">
        <f t="shared" si="806"/>
        <v>0</v>
      </c>
      <c r="BX141" s="905">
        <f t="shared" si="808"/>
        <v>1</v>
      </c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GN141" s="137">
        <f t="shared" si="567"/>
        <v>0</v>
      </c>
      <c r="GU141" s="594">
        <v>51</v>
      </c>
      <c r="HA141" s="81" t="str">
        <f t="shared" si="562"/>
        <v/>
      </c>
      <c r="HB141" s="569" t="str">
        <f t="shared" si="563"/>
        <v/>
      </c>
      <c r="HC141" s="15">
        <f t="shared" si="568"/>
        <v>0</v>
      </c>
      <c r="HD141" s="582">
        <f t="shared" si="809"/>
        <v>0</v>
      </c>
      <c r="HE141" s="576">
        <f t="shared" si="811"/>
        <v>0</v>
      </c>
      <c r="HF141" s="566">
        <f t="shared" si="811"/>
        <v>0</v>
      </c>
      <c r="HG141" s="16">
        <f t="shared" si="810"/>
        <v>0</v>
      </c>
      <c r="HH141" s="17" t="str">
        <f t="shared" si="566"/>
        <v/>
      </c>
      <c r="HI141" s="510" t="str">
        <f t="shared" si="686"/>
        <v/>
      </c>
      <c r="HJ141" s="517">
        <f t="shared" si="803"/>
        <v>0</v>
      </c>
      <c r="HK141" s="510" t="str">
        <f t="shared" si="687"/>
        <v/>
      </c>
      <c r="HL141" s="522" t="str">
        <f t="shared" si="688"/>
        <v/>
      </c>
      <c r="HM141" s="510" t="str">
        <f t="shared" si="570"/>
        <v/>
      </c>
      <c r="HN141" s="517">
        <f t="shared" si="571"/>
        <v>0</v>
      </c>
      <c r="HO141" s="510" t="str">
        <f t="shared" si="689"/>
        <v/>
      </c>
      <c r="HP141" s="522" t="str">
        <f t="shared" si="690"/>
        <v/>
      </c>
      <c r="HQ141" s="510" t="str">
        <f t="shared" si="572"/>
        <v/>
      </c>
      <c r="HR141" s="517">
        <f t="shared" si="573"/>
        <v>0</v>
      </c>
      <c r="HS141" s="510" t="str">
        <f t="shared" si="691"/>
        <v/>
      </c>
      <c r="HT141" s="522" t="str">
        <f t="shared" si="692"/>
        <v/>
      </c>
      <c r="HU141" s="510" t="str">
        <f t="shared" si="574"/>
        <v/>
      </c>
      <c r="HV141" s="517">
        <f t="shared" si="575"/>
        <v>0</v>
      </c>
      <c r="HW141" s="510" t="str">
        <f t="shared" si="693"/>
        <v/>
      </c>
      <c r="HX141" s="522" t="str">
        <f t="shared" si="694"/>
        <v/>
      </c>
      <c r="HY141" s="510" t="str">
        <f t="shared" si="576"/>
        <v/>
      </c>
      <c r="HZ141" s="517">
        <f t="shared" si="577"/>
        <v>0</v>
      </c>
      <c r="IA141" s="510" t="str">
        <f t="shared" si="695"/>
        <v/>
      </c>
      <c r="IB141" s="522" t="str">
        <f t="shared" si="696"/>
        <v/>
      </c>
      <c r="IC141" s="510" t="str">
        <f t="shared" si="578"/>
        <v/>
      </c>
      <c r="ID141" s="517">
        <f t="shared" si="579"/>
        <v>0</v>
      </c>
      <c r="IE141" s="510" t="str">
        <f t="shared" si="697"/>
        <v/>
      </c>
      <c r="IF141" s="522" t="str">
        <f t="shared" si="698"/>
        <v/>
      </c>
      <c r="IG141" s="510" t="str">
        <f t="shared" si="580"/>
        <v/>
      </c>
      <c r="IH141" s="517">
        <f t="shared" si="581"/>
        <v>0</v>
      </c>
      <c r="II141" s="510" t="str">
        <f t="shared" si="699"/>
        <v/>
      </c>
      <c r="IJ141" s="522" t="str">
        <f t="shared" si="700"/>
        <v/>
      </c>
      <c r="IK141" s="510" t="str">
        <f t="shared" si="582"/>
        <v/>
      </c>
      <c r="IL141" s="517">
        <f t="shared" si="583"/>
        <v>0</v>
      </c>
      <c r="IM141" s="510" t="str">
        <f t="shared" si="701"/>
        <v/>
      </c>
      <c r="IN141" s="522" t="str">
        <f t="shared" si="702"/>
        <v/>
      </c>
      <c r="IO141" s="510" t="str">
        <f t="shared" si="584"/>
        <v/>
      </c>
      <c r="IP141" s="517">
        <f t="shared" si="585"/>
        <v>0</v>
      </c>
      <c r="IQ141" s="510" t="str">
        <f t="shared" si="703"/>
        <v/>
      </c>
      <c r="IR141" s="522" t="str">
        <f t="shared" si="704"/>
        <v/>
      </c>
      <c r="IS141" s="510" t="str">
        <f t="shared" si="586"/>
        <v/>
      </c>
      <c r="IT141" s="517">
        <f t="shared" si="587"/>
        <v>0</v>
      </c>
      <c r="IU141" s="510" t="str">
        <f t="shared" si="705"/>
        <v/>
      </c>
      <c r="IV141" s="522" t="str">
        <f t="shared" si="706"/>
        <v/>
      </c>
      <c r="IW141" s="510" t="str">
        <f t="shared" si="588"/>
        <v/>
      </c>
      <c r="IX141" s="517">
        <f t="shared" si="589"/>
        <v>0</v>
      </c>
      <c r="IY141" s="510" t="str">
        <f t="shared" si="707"/>
        <v/>
      </c>
      <c r="IZ141" s="522" t="str">
        <f t="shared" si="708"/>
        <v/>
      </c>
      <c r="JA141" s="510" t="str">
        <f t="shared" si="590"/>
        <v/>
      </c>
      <c r="JB141" s="517">
        <f t="shared" si="591"/>
        <v>0</v>
      </c>
      <c r="JC141" s="510" t="str">
        <f t="shared" si="709"/>
        <v/>
      </c>
      <c r="JD141" s="522" t="str">
        <f t="shared" si="710"/>
        <v/>
      </c>
      <c r="JE141" s="510" t="str">
        <f t="shared" si="592"/>
        <v/>
      </c>
      <c r="JF141" s="517">
        <f t="shared" si="593"/>
        <v>0</v>
      </c>
      <c r="JG141" s="510" t="str">
        <f t="shared" si="711"/>
        <v/>
      </c>
      <c r="JH141" s="522" t="str">
        <f t="shared" si="712"/>
        <v/>
      </c>
      <c r="JI141" s="510" t="str">
        <f t="shared" si="594"/>
        <v/>
      </c>
      <c r="JJ141" s="517">
        <f t="shared" si="595"/>
        <v>0</v>
      </c>
      <c r="JK141" s="510" t="str">
        <f t="shared" si="713"/>
        <v/>
      </c>
      <c r="JL141" s="522" t="str">
        <f t="shared" si="714"/>
        <v/>
      </c>
      <c r="JM141" s="510" t="str">
        <f t="shared" si="596"/>
        <v/>
      </c>
      <c r="JN141" s="517">
        <f t="shared" si="597"/>
        <v>0</v>
      </c>
      <c r="JO141" s="510" t="str">
        <f t="shared" si="715"/>
        <v/>
      </c>
      <c r="JP141" s="522" t="str">
        <f t="shared" si="716"/>
        <v/>
      </c>
      <c r="JQ141" s="510" t="str">
        <f t="shared" si="598"/>
        <v/>
      </c>
      <c r="JR141" s="517">
        <f t="shared" si="599"/>
        <v>0</v>
      </c>
      <c r="JS141" s="510" t="str">
        <f t="shared" si="717"/>
        <v/>
      </c>
      <c r="JT141" s="522" t="str">
        <f t="shared" si="718"/>
        <v/>
      </c>
      <c r="JU141" s="510" t="str">
        <f t="shared" si="600"/>
        <v/>
      </c>
      <c r="JV141" s="517">
        <f t="shared" si="601"/>
        <v>0</v>
      </c>
      <c r="JW141" s="510" t="str">
        <f t="shared" si="719"/>
        <v/>
      </c>
      <c r="JX141" s="522" t="str">
        <f t="shared" si="720"/>
        <v/>
      </c>
      <c r="JY141" s="510" t="str">
        <f t="shared" si="602"/>
        <v/>
      </c>
      <c r="JZ141" s="517">
        <f t="shared" si="603"/>
        <v>0</v>
      </c>
      <c r="KA141" s="510" t="str">
        <f t="shared" si="721"/>
        <v/>
      </c>
      <c r="KB141" s="522" t="str">
        <f t="shared" si="722"/>
        <v/>
      </c>
      <c r="KC141" s="510" t="str">
        <f t="shared" si="604"/>
        <v/>
      </c>
      <c r="KD141" s="517">
        <f t="shared" si="605"/>
        <v>0</v>
      </c>
      <c r="KE141" s="510" t="str">
        <f t="shared" si="723"/>
        <v/>
      </c>
      <c r="KF141" s="522" t="str">
        <f t="shared" si="724"/>
        <v/>
      </c>
      <c r="KG141" s="510" t="str">
        <f t="shared" si="606"/>
        <v/>
      </c>
      <c r="KH141" s="517">
        <f t="shared" si="607"/>
        <v>0</v>
      </c>
      <c r="KI141" s="510" t="str">
        <f t="shared" si="725"/>
        <v/>
      </c>
      <c r="KJ141" s="522" t="str">
        <f t="shared" si="726"/>
        <v/>
      </c>
      <c r="KK141" s="510" t="str">
        <f t="shared" si="608"/>
        <v/>
      </c>
      <c r="KL141" s="517">
        <f t="shared" si="609"/>
        <v>0</v>
      </c>
      <c r="KM141" s="510" t="str">
        <f t="shared" si="727"/>
        <v/>
      </c>
      <c r="KN141" s="522" t="str">
        <f t="shared" si="728"/>
        <v/>
      </c>
      <c r="KO141" s="510" t="str">
        <f t="shared" si="610"/>
        <v/>
      </c>
      <c r="KP141" s="517">
        <f t="shared" si="611"/>
        <v>0</v>
      </c>
      <c r="KQ141" s="510" t="str">
        <f t="shared" si="729"/>
        <v/>
      </c>
      <c r="KR141" s="522" t="str">
        <f t="shared" si="730"/>
        <v/>
      </c>
      <c r="KS141" s="510" t="str">
        <f t="shared" si="612"/>
        <v/>
      </c>
      <c r="KT141" s="517">
        <f t="shared" si="613"/>
        <v>0</v>
      </c>
      <c r="KU141" s="510" t="str">
        <f t="shared" si="731"/>
        <v/>
      </c>
      <c r="KV141" s="522" t="str">
        <f t="shared" si="732"/>
        <v/>
      </c>
      <c r="KW141" s="510" t="str">
        <f t="shared" si="614"/>
        <v/>
      </c>
      <c r="KX141" s="517">
        <f t="shared" si="615"/>
        <v>0</v>
      </c>
      <c r="KY141" s="510" t="str">
        <f t="shared" si="733"/>
        <v/>
      </c>
      <c r="KZ141" s="522" t="str">
        <f t="shared" si="734"/>
        <v/>
      </c>
      <c r="LA141" s="510" t="str">
        <f t="shared" si="616"/>
        <v/>
      </c>
      <c r="LB141" s="517">
        <f t="shared" si="617"/>
        <v>0</v>
      </c>
      <c r="LC141" s="510" t="str">
        <f t="shared" si="735"/>
        <v/>
      </c>
      <c r="LD141" s="522" t="str">
        <f t="shared" si="736"/>
        <v/>
      </c>
      <c r="LE141" s="510" t="str">
        <f t="shared" si="618"/>
        <v/>
      </c>
      <c r="LF141" s="517">
        <f t="shared" si="619"/>
        <v>0</v>
      </c>
      <c r="LG141" s="510" t="str">
        <f t="shared" si="737"/>
        <v/>
      </c>
      <c r="LH141" s="522" t="str">
        <f t="shared" si="738"/>
        <v/>
      </c>
      <c r="LI141" s="510" t="str">
        <f t="shared" si="620"/>
        <v/>
      </c>
      <c r="LJ141" s="517">
        <f t="shared" si="621"/>
        <v>0</v>
      </c>
      <c r="LK141" s="510" t="str">
        <f t="shared" si="739"/>
        <v/>
      </c>
      <c r="LL141" s="522" t="str">
        <f t="shared" si="740"/>
        <v/>
      </c>
      <c r="LM141" s="510" t="str">
        <f t="shared" si="622"/>
        <v/>
      </c>
      <c r="LN141" s="517">
        <f t="shared" si="623"/>
        <v>0</v>
      </c>
      <c r="LO141" s="510" t="str">
        <f t="shared" si="741"/>
        <v/>
      </c>
      <c r="LP141" s="522" t="str">
        <f t="shared" si="742"/>
        <v/>
      </c>
      <c r="LQ141" s="510" t="str">
        <f t="shared" si="624"/>
        <v/>
      </c>
      <c r="LR141" s="517">
        <f t="shared" si="625"/>
        <v>0</v>
      </c>
      <c r="LS141" s="510" t="str">
        <f t="shared" si="743"/>
        <v/>
      </c>
      <c r="LT141" s="522" t="str">
        <f t="shared" si="744"/>
        <v/>
      </c>
      <c r="LU141" s="510" t="str">
        <f t="shared" si="626"/>
        <v/>
      </c>
      <c r="LV141" s="517">
        <f t="shared" si="627"/>
        <v>0</v>
      </c>
      <c r="LW141" s="510" t="str">
        <f t="shared" si="745"/>
        <v/>
      </c>
      <c r="LX141" s="522" t="str">
        <f t="shared" si="746"/>
        <v/>
      </c>
      <c r="LY141" s="510" t="str">
        <f t="shared" si="628"/>
        <v/>
      </c>
      <c r="LZ141" s="517">
        <f t="shared" si="629"/>
        <v>0</v>
      </c>
      <c r="MA141" s="510" t="str">
        <f t="shared" si="747"/>
        <v/>
      </c>
      <c r="MB141" s="522" t="str">
        <f t="shared" si="748"/>
        <v/>
      </c>
      <c r="MC141" s="510" t="str">
        <f t="shared" si="630"/>
        <v/>
      </c>
      <c r="MD141" s="517">
        <f t="shared" si="631"/>
        <v>0</v>
      </c>
      <c r="ME141" s="510" t="str">
        <f t="shared" si="749"/>
        <v/>
      </c>
      <c r="MF141" s="522" t="str">
        <f t="shared" si="750"/>
        <v/>
      </c>
      <c r="MG141" s="510" t="str">
        <f t="shared" si="632"/>
        <v/>
      </c>
      <c r="MH141" s="517">
        <f t="shared" si="633"/>
        <v>0</v>
      </c>
      <c r="MI141" s="510" t="str">
        <f t="shared" si="751"/>
        <v/>
      </c>
      <c r="MJ141" s="522" t="str">
        <f t="shared" si="752"/>
        <v/>
      </c>
      <c r="MK141" s="510" t="str">
        <f t="shared" si="634"/>
        <v/>
      </c>
      <c r="ML141" s="517">
        <f t="shared" si="635"/>
        <v>0</v>
      </c>
      <c r="MM141" s="510" t="str">
        <f t="shared" si="753"/>
        <v/>
      </c>
      <c r="MN141" s="522" t="str">
        <f t="shared" si="754"/>
        <v/>
      </c>
      <c r="MO141" s="510" t="str">
        <f t="shared" si="636"/>
        <v/>
      </c>
      <c r="MP141" s="517">
        <f t="shared" si="637"/>
        <v>0</v>
      </c>
      <c r="MQ141" s="510" t="str">
        <f t="shared" si="755"/>
        <v/>
      </c>
      <c r="MR141" s="522" t="str">
        <f t="shared" si="756"/>
        <v/>
      </c>
      <c r="MS141" s="510" t="str">
        <f t="shared" si="638"/>
        <v/>
      </c>
      <c r="MT141" s="517">
        <f t="shared" si="639"/>
        <v>0</v>
      </c>
      <c r="MU141" s="510" t="str">
        <f t="shared" si="757"/>
        <v/>
      </c>
      <c r="MV141" s="522" t="str">
        <f t="shared" si="758"/>
        <v/>
      </c>
      <c r="MW141" s="510" t="str">
        <f t="shared" si="640"/>
        <v/>
      </c>
      <c r="MX141" s="517">
        <f t="shared" si="641"/>
        <v>0</v>
      </c>
      <c r="MY141" s="510" t="str">
        <f t="shared" si="759"/>
        <v/>
      </c>
      <c r="MZ141" s="522" t="str">
        <f t="shared" si="760"/>
        <v/>
      </c>
      <c r="NA141" s="510" t="str">
        <f t="shared" si="642"/>
        <v/>
      </c>
      <c r="NB141" s="517">
        <f t="shared" si="643"/>
        <v>0</v>
      </c>
      <c r="NC141" s="510" t="str">
        <f t="shared" si="761"/>
        <v/>
      </c>
      <c r="ND141" s="522" t="str">
        <f t="shared" si="762"/>
        <v/>
      </c>
      <c r="NE141" s="510" t="str">
        <f t="shared" si="644"/>
        <v/>
      </c>
      <c r="NF141" s="517">
        <f t="shared" si="645"/>
        <v>0</v>
      </c>
      <c r="NG141" s="510" t="str">
        <f t="shared" si="763"/>
        <v/>
      </c>
      <c r="NH141" s="522" t="str">
        <f t="shared" si="764"/>
        <v/>
      </c>
      <c r="NI141" s="510" t="str">
        <f t="shared" si="646"/>
        <v/>
      </c>
      <c r="NJ141" s="517">
        <f t="shared" si="647"/>
        <v>0</v>
      </c>
      <c r="NK141" s="510" t="str">
        <f t="shared" si="765"/>
        <v/>
      </c>
      <c r="NL141" s="522" t="str">
        <f t="shared" si="766"/>
        <v/>
      </c>
      <c r="NM141" s="510" t="str">
        <f t="shared" si="648"/>
        <v/>
      </c>
      <c r="NN141" s="517">
        <f t="shared" si="649"/>
        <v>0</v>
      </c>
      <c r="NO141" s="510" t="str">
        <f t="shared" si="767"/>
        <v/>
      </c>
      <c r="NP141" s="522" t="str">
        <f t="shared" si="768"/>
        <v/>
      </c>
      <c r="NQ141" s="510" t="str">
        <f t="shared" si="650"/>
        <v/>
      </c>
      <c r="NR141" s="517">
        <f t="shared" si="651"/>
        <v>0</v>
      </c>
      <c r="NS141" s="510" t="str">
        <f t="shared" si="769"/>
        <v/>
      </c>
      <c r="NT141" s="522" t="str">
        <f t="shared" si="770"/>
        <v/>
      </c>
      <c r="NU141" s="510" t="str">
        <f t="shared" si="652"/>
        <v/>
      </c>
      <c r="NV141" s="517">
        <f t="shared" si="653"/>
        <v>0</v>
      </c>
      <c r="NW141" s="510" t="str">
        <f t="shared" si="771"/>
        <v/>
      </c>
      <c r="NX141" s="522" t="str">
        <f t="shared" si="772"/>
        <v/>
      </c>
      <c r="NY141" s="510" t="str">
        <f t="shared" si="654"/>
        <v/>
      </c>
      <c r="NZ141" s="517">
        <f t="shared" si="655"/>
        <v>0</v>
      </c>
      <c r="OA141" s="510" t="str">
        <f t="shared" si="773"/>
        <v/>
      </c>
      <c r="OB141" s="522" t="str">
        <f t="shared" si="774"/>
        <v/>
      </c>
      <c r="OC141" s="510" t="str">
        <f t="shared" si="656"/>
        <v/>
      </c>
      <c r="OD141" s="517">
        <f t="shared" si="657"/>
        <v>0</v>
      </c>
      <c r="OE141" s="510" t="str">
        <f t="shared" si="775"/>
        <v/>
      </c>
      <c r="OF141" s="522" t="str">
        <f t="shared" si="776"/>
        <v/>
      </c>
      <c r="OG141" s="510" t="str">
        <f t="shared" si="658"/>
        <v/>
      </c>
      <c r="OH141" s="517">
        <f t="shared" si="659"/>
        <v>0</v>
      </c>
      <c r="OI141" s="510" t="str">
        <f t="shared" si="777"/>
        <v/>
      </c>
      <c r="OJ141" s="522" t="str">
        <f t="shared" si="778"/>
        <v/>
      </c>
      <c r="OK141" s="510" t="str">
        <f t="shared" si="660"/>
        <v/>
      </c>
      <c r="OL141" s="517">
        <f t="shared" si="661"/>
        <v>0</v>
      </c>
      <c r="OM141" s="510" t="str">
        <f t="shared" si="779"/>
        <v/>
      </c>
      <c r="ON141" s="522" t="str">
        <f t="shared" si="780"/>
        <v/>
      </c>
      <c r="OO141" s="510" t="str">
        <f t="shared" si="662"/>
        <v/>
      </c>
      <c r="OP141" s="517">
        <f t="shared" si="663"/>
        <v>0</v>
      </c>
      <c r="OQ141" s="510" t="str">
        <f t="shared" si="781"/>
        <v/>
      </c>
      <c r="OR141" s="522" t="str">
        <f t="shared" si="782"/>
        <v/>
      </c>
      <c r="OS141" s="510" t="str">
        <f t="shared" si="664"/>
        <v/>
      </c>
      <c r="OT141" s="517">
        <f t="shared" si="665"/>
        <v>0</v>
      </c>
      <c r="OU141" s="510" t="str">
        <f t="shared" si="783"/>
        <v/>
      </c>
      <c r="OV141" s="522" t="str">
        <f t="shared" si="784"/>
        <v/>
      </c>
      <c r="OW141" s="510" t="str">
        <f t="shared" si="666"/>
        <v/>
      </c>
      <c r="OX141" s="517">
        <f t="shared" si="667"/>
        <v>0</v>
      </c>
      <c r="OY141" s="510" t="str">
        <f t="shared" si="785"/>
        <v/>
      </c>
      <c r="OZ141" s="522" t="str">
        <f t="shared" si="786"/>
        <v/>
      </c>
      <c r="PA141" s="510" t="str">
        <f t="shared" si="668"/>
        <v/>
      </c>
      <c r="PB141" s="517">
        <f t="shared" si="669"/>
        <v>0</v>
      </c>
      <c r="PC141" s="510" t="str">
        <f t="shared" si="787"/>
        <v/>
      </c>
      <c r="PD141" s="522" t="str">
        <f t="shared" si="788"/>
        <v/>
      </c>
      <c r="PE141" s="510" t="str">
        <f t="shared" si="670"/>
        <v/>
      </c>
      <c r="PF141" s="517">
        <f t="shared" si="671"/>
        <v>0</v>
      </c>
      <c r="PG141" s="510" t="str">
        <f t="shared" si="789"/>
        <v/>
      </c>
      <c r="PH141" s="522" t="str">
        <f t="shared" si="790"/>
        <v/>
      </c>
      <c r="PI141" s="510" t="str">
        <f t="shared" si="672"/>
        <v/>
      </c>
      <c r="PJ141" s="517">
        <f t="shared" si="673"/>
        <v>0</v>
      </c>
      <c r="PK141" s="510" t="str">
        <f t="shared" si="791"/>
        <v/>
      </c>
      <c r="PL141" s="522" t="str">
        <f t="shared" si="792"/>
        <v/>
      </c>
      <c r="PM141" s="510" t="str">
        <f t="shared" si="674"/>
        <v/>
      </c>
      <c r="PN141" s="517">
        <f t="shared" si="675"/>
        <v>0</v>
      </c>
      <c r="PO141" s="510" t="str">
        <f t="shared" si="793"/>
        <v/>
      </c>
      <c r="PP141" s="522" t="str">
        <f t="shared" si="794"/>
        <v/>
      </c>
      <c r="PQ141" s="510" t="str">
        <f t="shared" si="676"/>
        <v/>
      </c>
      <c r="PR141" s="517">
        <f t="shared" si="677"/>
        <v>0</v>
      </c>
      <c r="PS141" s="510" t="str">
        <f t="shared" si="795"/>
        <v/>
      </c>
      <c r="PT141" s="522" t="str">
        <f t="shared" si="796"/>
        <v/>
      </c>
      <c r="PU141" s="510" t="str">
        <f t="shared" si="678"/>
        <v/>
      </c>
      <c r="PV141" s="517">
        <f t="shared" si="679"/>
        <v>0</v>
      </c>
      <c r="PW141" s="510" t="str">
        <f t="shared" si="797"/>
        <v/>
      </c>
      <c r="PX141" s="522" t="str">
        <f t="shared" si="798"/>
        <v/>
      </c>
      <c r="PY141" s="510" t="str">
        <f t="shared" si="680"/>
        <v/>
      </c>
      <c r="PZ141" s="517">
        <f t="shared" si="681"/>
        <v>0</v>
      </c>
      <c r="QA141" s="510" t="str">
        <f t="shared" si="799"/>
        <v/>
      </c>
      <c r="QB141" s="522" t="str">
        <f t="shared" si="800"/>
        <v/>
      </c>
      <c r="QC141" s="510" t="str">
        <f t="shared" si="682"/>
        <v/>
      </c>
      <c r="QD141" s="517">
        <f t="shared" si="683"/>
        <v>0</v>
      </c>
      <c r="QE141" s="510" t="str">
        <f t="shared" si="801"/>
        <v/>
      </c>
      <c r="QF141" s="522" t="str">
        <f t="shared" si="802"/>
        <v/>
      </c>
      <c r="QG141" s="510" t="str">
        <f t="shared" si="684"/>
        <v/>
      </c>
      <c r="QH141" s="517">
        <f t="shared" si="685"/>
        <v>0</v>
      </c>
    </row>
    <row r="142" spans="72:450" ht="13.3" thickTop="1" thickBot="1" x14ac:dyDescent="0.35">
      <c r="BT142" s="287" t="str">
        <f t="shared" si="804"/>
        <v/>
      </c>
      <c r="BU142" s="14" t="str">
        <f t="shared" si="805"/>
        <v/>
      </c>
      <c r="BV142" s="495">
        <f t="shared" si="559"/>
        <v>0</v>
      </c>
      <c r="BW142" s="495">
        <f t="shared" si="806"/>
        <v>0</v>
      </c>
      <c r="BX142" s="905">
        <f t="shared" si="808"/>
        <v>1</v>
      </c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GN142" s="137">
        <f t="shared" si="567"/>
        <v>0</v>
      </c>
      <c r="GU142" s="594">
        <v>52</v>
      </c>
      <c r="HA142" s="81" t="str">
        <f t="shared" si="562"/>
        <v/>
      </c>
      <c r="HB142" s="569" t="str">
        <f t="shared" si="563"/>
        <v/>
      </c>
      <c r="HC142" s="15">
        <f t="shared" si="568"/>
        <v>0</v>
      </c>
      <c r="HD142" s="582">
        <f t="shared" si="809"/>
        <v>0</v>
      </c>
      <c r="HE142" s="576">
        <f t="shared" si="811"/>
        <v>0</v>
      </c>
      <c r="HF142" s="566">
        <f t="shared" si="811"/>
        <v>0</v>
      </c>
      <c r="HG142" s="16">
        <f t="shared" si="810"/>
        <v>0</v>
      </c>
      <c r="HH142" s="17" t="str">
        <f t="shared" si="566"/>
        <v/>
      </c>
      <c r="HI142" s="510" t="str">
        <f t="shared" si="686"/>
        <v/>
      </c>
      <c r="HJ142" s="517">
        <f t="shared" si="803"/>
        <v>0</v>
      </c>
      <c r="HK142" s="510" t="str">
        <f t="shared" si="687"/>
        <v/>
      </c>
      <c r="HL142" s="522" t="str">
        <f t="shared" si="688"/>
        <v/>
      </c>
      <c r="HM142" s="510" t="str">
        <f t="shared" si="570"/>
        <v/>
      </c>
      <c r="HN142" s="517">
        <f t="shared" si="571"/>
        <v>0</v>
      </c>
      <c r="HO142" s="510" t="str">
        <f t="shared" si="689"/>
        <v/>
      </c>
      <c r="HP142" s="522" t="str">
        <f t="shared" si="690"/>
        <v/>
      </c>
      <c r="HQ142" s="510" t="str">
        <f t="shared" si="572"/>
        <v/>
      </c>
      <c r="HR142" s="517">
        <f t="shared" si="573"/>
        <v>0</v>
      </c>
      <c r="HS142" s="510" t="str">
        <f t="shared" si="691"/>
        <v/>
      </c>
      <c r="HT142" s="522" t="str">
        <f t="shared" si="692"/>
        <v/>
      </c>
      <c r="HU142" s="510" t="str">
        <f t="shared" si="574"/>
        <v/>
      </c>
      <c r="HV142" s="517">
        <f t="shared" si="575"/>
        <v>0</v>
      </c>
      <c r="HW142" s="510" t="str">
        <f t="shared" si="693"/>
        <v/>
      </c>
      <c r="HX142" s="522" t="str">
        <f t="shared" si="694"/>
        <v/>
      </c>
      <c r="HY142" s="510" t="str">
        <f t="shared" si="576"/>
        <v/>
      </c>
      <c r="HZ142" s="517">
        <f t="shared" si="577"/>
        <v>0</v>
      </c>
      <c r="IA142" s="510" t="str">
        <f t="shared" si="695"/>
        <v/>
      </c>
      <c r="IB142" s="522" t="str">
        <f t="shared" si="696"/>
        <v/>
      </c>
      <c r="IC142" s="510" t="str">
        <f t="shared" si="578"/>
        <v/>
      </c>
      <c r="ID142" s="517">
        <f t="shared" si="579"/>
        <v>0</v>
      </c>
      <c r="IE142" s="510" t="str">
        <f t="shared" si="697"/>
        <v/>
      </c>
      <c r="IF142" s="522" t="str">
        <f t="shared" si="698"/>
        <v/>
      </c>
      <c r="IG142" s="510" t="str">
        <f t="shared" si="580"/>
        <v/>
      </c>
      <c r="IH142" s="517">
        <f t="shared" si="581"/>
        <v>0</v>
      </c>
      <c r="II142" s="510" t="str">
        <f t="shared" si="699"/>
        <v/>
      </c>
      <c r="IJ142" s="522" t="str">
        <f t="shared" si="700"/>
        <v/>
      </c>
      <c r="IK142" s="510" t="str">
        <f t="shared" si="582"/>
        <v/>
      </c>
      <c r="IL142" s="517">
        <f t="shared" si="583"/>
        <v>0</v>
      </c>
      <c r="IM142" s="510" t="str">
        <f t="shared" si="701"/>
        <v/>
      </c>
      <c r="IN142" s="522" t="str">
        <f t="shared" si="702"/>
        <v/>
      </c>
      <c r="IO142" s="510" t="str">
        <f t="shared" si="584"/>
        <v/>
      </c>
      <c r="IP142" s="517">
        <f t="shared" si="585"/>
        <v>0</v>
      </c>
      <c r="IQ142" s="510" t="str">
        <f t="shared" si="703"/>
        <v/>
      </c>
      <c r="IR142" s="522" t="str">
        <f t="shared" si="704"/>
        <v/>
      </c>
      <c r="IS142" s="510" t="str">
        <f t="shared" si="586"/>
        <v/>
      </c>
      <c r="IT142" s="517">
        <f t="shared" si="587"/>
        <v>0</v>
      </c>
      <c r="IU142" s="510" t="str">
        <f t="shared" si="705"/>
        <v/>
      </c>
      <c r="IV142" s="522" t="str">
        <f t="shared" si="706"/>
        <v/>
      </c>
      <c r="IW142" s="510" t="str">
        <f t="shared" si="588"/>
        <v/>
      </c>
      <c r="IX142" s="517">
        <f t="shared" si="589"/>
        <v>0</v>
      </c>
      <c r="IY142" s="510" t="str">
        <f t="shared" si="707"/>
        <v/>
      </c>
      <c r="IZ142" s="522" t="str">
        <f t="shared" si="708"/>
        <v/>
      </c>
      <c r="JA142" s="510" t="str">
        <f t="shared" si="590"/>
        <v/>
      </c>
      <c r="JB142" s="517">
        <f t="shared" si="591"/>
        <v>0</v>
      </c>
      <c r="JC142" s="510" t="str">
        <f t="shared" si="709"/>
        <v/>
      </c>
      <c r="JD142" s="522" t="str">
        <f t="shared" si="710"/>
        <v/>
      </c>
      <c r="JE142" s="510" t="str">
        <f t="shared" si="592"/>
        <v/>
      </c>
      <c r="JF142" s="517">
        <f t="shared" si="593"/>
        <v>0</v>
      </c>
      <c r="JG142" s="510" t="str">
        <f t="shared" si="711"/>
        <v/>
      </c>
      <c r="JH142" s="522" t="str">
        <f t="shared" si="712"/>
        <v/>
      </c>
      <c r="JI142" s="510" t="str">
        <f t="shared" si="594"/>
        <v/>
      </c>
      <c r="JJ142" s="517">
        <f t="shared" si="595"/>
        <v>0</v>
      </c>
      <c r="JK142" s="510" t="str">
        <f t="shared" si="713"/>
        <v/>
      </c>
      <c r="JL142" s="522" t="str">
        <f t="shared" si="714"/>
        <v/>
      </c>
      <c r="JM142" s="510" t="str">
        <f t="shared" si="596"/>
        <v/>
      </c>
      <c r="JN142" s="517">
        <f t="shared" si="597"/>
        <v>0</v>
      </c>
      <c r="JO142" s="510" t="str">
        <f t="shared" si="715"/>
        <v/>
      </c>
      <c r="JP142" s="522" t="str">
        <f t="shared" si="716"/>
        <v/>
      </c>
      <c r="JQ142" s="510" t="str">
        <f t="shared" si="598"/>
        <v/>
      </c>
      <c r="JR142" s="517">
        <f t="shared" si="599"/>
        <v>0</v>
      </c>
      <c r="JS142" s="510" t="str">
        <f t="shared" si="717"/>
        <v/>
      </c>
      <c r="JT142" s="522" t="str">
        <f t="shared" si="718"/>
        <v/>
      </c>
      <c r="JU142" s="510" t="str">
        <f t="shared" si="600"/>
        <v/>
      </c>
      <c r="JV142" s="517">
        <f t="shared" si="601"/>
        <v>0</v>
      </c>
      <c r="JW142" s="510" t="str">
        <f t="shared" si="719"/>
        <v/>
      </c>
      <c r="JX142" s="522" t="str">
        <f t="shared" si="720"/>
        <v/>
      </c>
      <c r="JY142" s="510" t="str">
        <f t="shared" si="602"/>
        <v/>
      </c>
      <c r="JZ142" s="517">
        <f t="shared" si="603"/>
        <v>0</v>
      </c>
      <c r="KA142" s="510" t="str">
        <f t="shared" si="721"/>
        <v/>
      </c>
      <c r="KB142" s="522" t="str">
        <f t="shared" si="722"/>
        <v/>
      </c>
      <c r="KC142" s="510" t="str">
        <f t="shared" si="604"/>
        <v/>
      </c>
      <c r="KD142" s="517">
        <f t="shared" si="605"/>
        <v>0</v>
      </c>
      <c r="KE142" s="510" t="str">
        <f t="shared" si="723"/>
        <v/>
      </c>
      <c r="KF142" s="522" t="str">
        <f t="shared" si="724"/>
        <v/>
      </c>
      <c r="KG142" s="510" t="str">
        <f t="shared" si="606"/>
        <v/>
      </c>
      <c r="KH142" s="517">
        <f t="shared" si="607"/>
        <v>0</v>
      </c>
      <c r="KI142" s="510" t="str">
        <f t="shared" si="725"/>
        <v/>
      </c>
      <c r="KJ142" s="522" t="str">
        <f t="shared" si="726"/>
        <v/>
      </c>
      <c r="KK142" s="510" t="str">
        <f t="shared" si="608"/>
        <v/>
      </c>
      <c r="KL142" s="517">
        <f t="shared" si="609"/>
        <v>0</v>
      </c>
      <c r="KM142" s="510" t="str">
        <f t="shared" si="727"/>
        <v/>
      </c>
      <c r="KN142" s="522" t="str">
        <f t="shared" si="728"/>
        <v/>
      </c>
      <c r="KO142" s="510" t="str">
        <f t="shared" si="610"/>
        <v/>
      </c>
      <c r="KP142" s="517">
        <f t="shared" si="611"/>
        <v>0</v>
      </c>
      <c r="KQ142" s="510" t="str">
        <f t="shared" si="729"/>
        <v/>
      </c>
      <c r="KR142" s="522" t="str">
        <f t="shared" si="730"/>
        <v/>
      </c>
      <c r="KS142" s="510" t="str">
        <f t="shared" si="612"/>
        <v/>
      </c>
      <c r="KT142" s="517">
        <f t="shared" si="613"/>
        <v>0</v>
      </c>
      <c r="KU142" s="510" t="str">
        <f t="shared" si="731"/>
        <v/>
      </c>
      <c r="KV142" s="522" t="str">
        <f t="shared" si="732"/>
        <v/>
      </c>
      <c r="KW142" s="510" t="str">
        <f t="shared" si="614"/>
        <v/>
      </c>
      <c r="KX142" s="517">
        <f t="shared" si="615"/>
        <v>0</v>
      </c>
      <c r="KY142" s="510" t="str">
        <f t="shared" si="733"/>
        <v/>
      </c>
      <c r="KZ142" s="522" t="str">
        <f t="shared" si="734"/>
        <v/>
      </c>
      <c r="LA142" s="510" t="str">
        <f t="shared" si="616"/>
        <v/>
      </c>
      <c r="LB142" s="517">
        <f t="shared" si="617"/>
        <v>0</v>
      </c>
      <c r="LC142" s="510" t="str">
        <f t="shared" si="735"/>
        <v/>
      </c>
      <c r="LD142" s="522" t="str">
        <f t="shared" si="736"/>
        <v/>
      </c>
      <c r="LE142" s="510" t="str">
        <f t="shared" si="618"/>
        <v/>
      </c>
      <c r="LF142" s="517">
        <f t="shared" si="619"/>
        <v>0</v>
      </c>
      <c r="LG142" s="510" t="str">
        <f t="shared" si="737"/>
        <v/>
      </c>
      <c r="LH142" s="522" t="str">
        <f t="shared" si="738"/>
        <v/>
      </c>
      <c r="LI142" s="510" t="str">
        <f t="shared" si="620"/>
        <v/>
      </c>
      <c r="LJ142" s="517">
        <f t="shared" si="621"/>
        <v>0</v>
      </c>
      <c r="LK142" s="510" t="str">
        <f t="shared" si="739"/>
        <v/>
      </c>
      <c r="LL142" s="522" t="str">
        <f t="shared" si="740"/>
        <v/>
      </c>
      <c r="LM142" s="510" t="str">
        <f t="shared" si="622"/>
        <v/>
      </c>
      <c r="LN142" s="517">
        <f t="shared" si="623"/>
        <v>0</v>
      </c>
      <c r="LO142" s="510" t="str">
        <f t="shared" si="741"/>
        <v/>
      </c>
      <c r="LP142" s="522" t="str">
        <f t="shared" si="742"/>
        <v/>
      </c>
      <c r="LQ142" s="510" t="str">
        <f t="shared" si="624"/>
        <v/>
      </c>
      <c r="LR142" s="517">
        <f t="shared" si="625"/>
        <v>0</v>
      </c>
      <c r="LS142" s="510" t="str">
        <f t="shared" si="743"/>
        <v/>
      </c>
      <c r="LT142" s="522" t="str">
        <f t="shared" si="744"/>
        <v/>
      </c>
      <c r="LU142" s="510" t="str">
        <f t="shared" si="626"/>
        <v/>
      </c>
      <c r="LV142" s="517">
        <f t="shared" si="627"/>
        <v>0</v>
      </c>
      <c r="LW142" s="510" t="str">
        <f t="shared" si="745"/>
        <v/>
      </c>
      <c r="LX142" s="522" t="str">
        <f t="shared" si="746"/>
        <v/>
      </c>
      <c r="LY142" s="510" t="str">
        <f t="shared" si="628"/>
        <v/>
      </c>
      <c r="LZ142" s="517">
        <f t="shared" si="629"/>
        <v>0</v>
      </c>
      <c r="MA142" s="510" t="str">
        <f t="shared" si="747"/>
        <v/>
      </c>
      <c r="MB142" s="522" t="str">
        <f t="shared" si="748"/>
        <v/>
      </c>
      <c r="MC142" s="510" t="str">
        <f t="shared" si="630"/>
        <v/>
      </c>
      <c r="MD142" s="517">
        <f t="shared" si="631"/>
        <v>0</v>
      </c>
      <c r="ME142" s="510" t="str">
        <f t="shared" si="749"/>
        <v/>
      </c>
      <c r="MF142" s="522" t="str">
        <f t="shared" si="750"/>
        <v/>
      </c>
      <c r="MG142" s="510" t="str">
        <f t="shared" si="632"/>
        <v/>
      </c>
      <c r="MH142" s="517">
        <f t="shared" si="633"/>
        <v>0</v>
      </c>
      <c r="MI142" s="510" t="str">
        <f t="shared" si="751"/>
        <v/>
      </c>
      <c r="MJ142" s="522" t="str">
        <f t="shared" si="752"/>
        <v/>
      </c>
      <c r="MK142" s="510" t="str">
        <f t="shared" si="634"/>
        <v/>
      </c>
      <c r="ML142" s="517">
        <f t="shared" si="635"/>
        <v>0</v>
      </c>
      <c r="MM142" s="510" t="str">
        <f t="shared" si="753"/>
        <v/>
      </c>
      <c r="MN142" s="522" t="str">
        <f t="shared" si="754"/>
        <v/>
      </c>
      <c r="MO142" s="510" t="str">
        <f t="shared" si="636"/>
        <v/>
      </c>
      <c r="MP142" s="517">
        <f t="shared" si="637"/>
        <v>0</v>
      </c>
      <c r="MQ142" s="510" t="str">
        <f t="shared" si="755"/>
        <v/>
      </c>
      <c r="MR142" s="522" t="str">
        <f t="shared" si="756"/>
        <v/>
      </c>
      <c r="MS142" s="510" t="str">
        <f t="shared" si="638"/>
        <v/>
      </c>
      <c r="MT142" s="517">
        <f t="shared" si="639"/>
        <v>0</v>
      </c>
      <c r="MU142" s="510" t="str">
        <f t="shared" si="757"/>
        <v/>
      </c>
      <c r="MV142" s="522" t="str">
        <f t="shared" si="758"/>
        <v/>
      </c>
      <c r="MW142" s="510" t="str">
        <f t="shared" si="640"/>
        <v/>
      </c>
      <c r="MX142" s="517">
        <f t="shared" si="641"/>
        <v>0</v>
      </c>
      <c r="MY142" s="510" t="str">
        <f t="shared" si="759"/>
        <v/>
      </c>
      <c r="MZ142" s="522" t="str">
        <f t="shared" si="760"/>
        <v/>
      </c>
      <c r="NA142" s="510" t="str">
        <f t="shared" si="642"/>
        <v/>
      </c>
      <c r="NB142" s="517">
        <f t="shared" si="643"/>
        <v>0</v>
      </c>
      <c r="NC142" s="510" t="str">
        <f t="shared" si="761"/>
        <v/>
      </c>
      <c r="ND142" s="522" t="str">
        <f t="shared" si="762"/>
        <v/>
      </c>
      <c r="NE142" s="510" t="str">
        <f t="shared" si="644"/>
        <v/>
      </c>
      <c r="NF142" s="517">
        <f t="shared" si="645"/>
        <v>0</v>
      </c>
      <c r="NG142" s="510" t="str">
        <f t="shared" si="763"/>
        <v/>
      </c>
      <c r="NH142" s="522" t="str">
        <f t="shared" si="764"/>
        <v/>
      </c>
      <c r="NI142" s="510" t="str">
        <f t="shared" si="646"/>
        <v/>
      </c>
      <c r="NJ142" s="517">
        <f t="shared" si="647"/>
        <v>0</v>
      </c>
      <c r="NK142" s="510" t="str">
        <f t="shared" si="765"/>
        <v/>
      </c>
      <c r="NL142" s="522" t="str">
        <f t="shared" si="766"/>
        <v/>
      </c>
      <c r="NM142" s="510" t="str">
        <f t="shared" si="648"/>
        <v/>
      </c>
      <c r="NN142" s="517">
        <f t="shared" si="649"/>
        <v>0</v>
      </c>
      <c r="NO142" s="510" t="str">
        <f t="shared" si="767"/>
        <v/>
      </c>
      <c r="NP142" s="522" t="str">
        <f t="shared" si="768"/>
        <v/>
      </c>
      <c r="NQ142" s="510" t="str">
        <f t="shared" si="650"/>
        <v/>
      </c>
      <c r="NR142" s="517">
        <f t="shared" si="651"/>
        <v>0</v>
      </c>
      <c r="NS142" s="510" t="str">
        <f t="shared" si="769"/>
        <v/>
      </c>
      <c r="NT142" s="522" t="str">
        <f t="shared" si="770"/>
        <v/>
      </c>
      <c r="NU142" s="510" t="str">
        <f t="shared" si="652"/>
        <v/>
      </c>
      <c r="NV142" s="517">
        <f t="shared" si="653"/>
        <v>0</v>
      </c>
      <c r="NW142" s="510" t="str">
        <f t="shared" si="771"/>
        <v/>
      </c>
      <c r="NX142" s="522" t="str">
        <f t="shared" si="772"/>
        <v/>
      </c>
      <c r="NY142" s="510" t="str">
        <f t="shared" si="654"/>
        <v/>
      </c>
      <c r="NZ142" s="517">
        <f t="shared" si="655"/>
        <v>0</v>
      </c>
      <c r="OA142" s="510" t="str">
        <f t="shared" si="773"/>
        <v/>
      </c>
      <c r="OB142" s="522" t="str">
        <f t="shared" si="774"/>
        <v/>
      </c>
      <c r="OC142" s="510" t="str">
        <f t="shared" si="656"/>
        <v/>
      </c>
      <c r="OD142" s="517">
        <f t="shared" si="657"/>
        <v>0</v>
      </c>
      <c r="OE142" s="510" t="str">
        <f t="shared" si="775"/>
        <v/>
      </c>
      <c r="OF142" s="522" t="str">
        <f t="shared" si="776"/>
        <v/>
      </c>
      <c r="OG142" s="510" t="str">
        <f t="shared" si="658"/>
        <v/>
      </c>
      <c r="OH142" s="517">
        <f t="shared" si="659"/>
        <v>0</v>
      </c>
      <c r="OI142" s="510" t="str">
        <f t="shared" si="777"/>
        <v/>
      </c>
      <c r="OJ142" s="522" t="str">
        <f t="shared" si="778"/>
        <v/>
      </c>
      <c r="OK142" s="510" t="str">
        <f t="shared" si="660"/>
        <v/>
      </c>
      <c r="OL142" s="517">
        <f t="shared" si="661"/>
        <v>0</v>
      </c>
      <c r="OM142" s="510" t="str">
        <f t="shared" si="779"/>
        <v/>
      </c>
      <c r="ON142" s="522" t="str">
        <f t="shared" si="780"/>
        <v/>
      </c>
      <c r="OO142" s="510" t="str">
        <f t="shared" si="662"/>
        <v/>
      </c>
      <c r="OP142" s="517">
        <f t="shared" si="663"/>
        <v>0</v>
      </c>
      <c r="OQ142" s="510" t="str">
        <f t="shared" si="781"/>
        <v/>
      </c>
      <c r="OR142" s="522" t="str">
        <f t="shared" si="782"/>
        <v/>
      </c>
      <c r="OS142" s="510" t="str">
        <f t="shared" si="664"/>
        <v/>
      </c>
      <c r="OT142" s="517">
        <f t="shared" si="665"/>
        <v>0</v>
      </c>
      <c r="OU142" s="510" t="str">
        <f t="shared" si="783"/>
        <v/>
      </c>
      <c r="OV142" s="522" t="str">
        <f t="shared" si="784"/>
        <v/>
      </c>
      <c r="OW142" s="510" t="str">
        <f t="shared" si="666"/>
        <v/>
      </c>
      <c r="OX142" s="517">
        <f t="shared" si="667"/>
        <v>0</v>
      </c>
      <c r="OY142" s="510" t="str">
        <f t="shared" si="785"/>
        <v/>
      </c>
      <c r="OZ142" s="522" t="str">
        <f t="shared" si="786"/>
        <v/>
      </c>
      <c r="PA142" s="510" t="str">
        <f t="shared" si="668"/>
        <v/>
      </c>
      <c r="PB142" s="517">
        <f t="shared" si="669"/>
        <v>0</v>
      </c>
      <c r="PC142" s="510" t="str">
        <f t="shared" si="787"/>
        <v/>
      </c>
      <c r="PD142" s="522" t="str">
        <f t="shared" si="788"/>
        <v/>
      </c>
      <c r="PE142" s="510" t="str">
        <f t="shared" si="670"/>
        <v/>
      </c>
      <c r="PF142" s="517">
        <f t="shared" si="671"/>
        <v>0</v>
      </c>
      <c r="PG142" s="510" t="str">
        <f t="shared" si="789"/>
        <v/>
      </c>
      <c r="PH142" s="522" t="str">
        <f t="shared" si="790"/>
        <v/>
      </c>
      <c r="PI142" s="510" t="str">
        <f t="shared" si="672"/>
        <v/>
      </c>
      <c r="PJ142" s="517">
        <f t="shared" si="673"/>
        <v>0</v>
      </c>
      <c r="PK142" s="510" t="str">
        <f t="shared" si="791"/>
        <v/>
      </c>
      <c r="PL142" s="522" t="str">
        <f t="shared" si="792"/>
        <v/>
      </c>
      <c r="PM142" s="510" t="str">
        <f t="shared" si="674"/>
        <v/>
      </c>
      <c r="PN142" s="517">
        <f t="shared" si="675"/>
        <v>0</v>
      </c>
      <c r="PO142" s="510" t="str">
        <f t="shared" si="793"/>
        <v/>
      </c>
      <c r="PP142" s="522" t="str">
        <f t="shared" si="794"/>
        <v/>
      </c>
      <c r="PQ142" s="510" t="str">
        <f t="shared" si="676"/>
        <v/>
      </c>
      <c r="PR142" s="517">
        <f t="shared" si="677"/>
        <v>0</v>
      </c>
      <c r="PS142" s="510" t="str">
        <f t="shared" si="795"/>
        <v/>
      </c>
      <c r="PT142" s="522" t="str">
        <f t="shared" si="796"/>
        <v/>
      </c>
      <c r="PU142" s="510" t="str">
        <f t="shared" si="678"/>
        <v/>
      </c>
      <c r="PV142" s="517">
        <f t="shared" si="679"/>
        <v>0</v>
      </c>
      <c r="PW142" s="510" t="str">
        <f t="shared" si="797"/>
        <v/>
      </c>
      <c r="PX142" s="522" t="str">
        <f t="shared" si="798"/>
        <v/>
      </c>
      <c r="PY142" s="510" t="str">
        <f t="shared" si="680"/>
        <v/>
      </c>
      <c r="PZ142" s="517">
        <f t="shared" si="681"/>
        <v>0</v>
      </c>
      <c r="QA142" s="510" t="str">
        <f t="shared" si="799"/>
        <v/>
      </c>
      <c r="QB142" s="522" t="str">
        <f t="shared" si="800"/>
        <v/>
      </c>
      <c r="QC142" s="510" t="str">
        <f t="shared" si="682"/>
        <v/>
      </c>
      <c r="QD142" s="517">
        <f t="shared" si="683"/>
        <v>0</v>
      </c>
      <c r="QE142" s="510" t="str">
        <f t="shared" si="801"/>
        <v/>
      </c>
      <c r="QF142" s="522" t="str">
        <f t="shared" si="802"/>
        <v/>
      </c>
      <c r="QG142" s="510" t="str">
        <f t="shared" si="684"/>
        <v/>
      </c>
      <c r="QH142" s="517">
        <f t="shared" si="685"/>
        <v>0</v>
      </c>
    </row>
    <row r="143" spans="72:450" ht="13.3" thickTop="1" thickBot="1" x14ac:dyDescent="0.35">
      <c r="BT143" s="287" t="str">
        <f t="shared" si="804"/>
        <v/>
      </c>
      <c r="BU143" s="14" t="str">
        <f t="shared" si="805"/>
        <v/>
      </c>
      <c r="BV143" s="495">
        <f t="shared" si="559"/>
        <v>0</v>
      </c>
      <c r="BW143" s="495">
        <f t="shared" si="806"/>
        <v>0</v>
      </c>
      <c r="BX143" s="905">
        <f t="shared" si="808"/>
        <v>1</v>
      </c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GN143" s="137">
        <f t="shared" si="567"/>
        <v>0</v>
      </c>
      <c r="GU143" s="594">
        <v>53</v>
      </c>
      <c r="HA143" s="81" t="str">
        <f t="shared" si="562"/>
        <v/>
      </c>
      <c r="HB143" s="569" t="str">
        <f t="shared" si="563"/>
        <v/>
      </c>
      <c r="HC143" s="15">
        <f t="shared" si="568"/>
        <v>0</v>
      </c>
      <c r="HD143" s="582">
        <f t="shared" si="809"/>
        <v>0</v>
      </c>
      <c r="HE143" s="576">
        <f t="shared" si="811"/>
        <v>0</v>
      </c>
      <c r="HF143" s="566">
        <f t="shared" si="811"/>
        <v>0</v>
      </c>
      <c r="HG143" s="16">
        <f t="shared" si="810"/>
        <v>0</v>
      </c>
      <c r="HH143" s="17" t="str">
        <f t="shared" si="566"/>
        <v/>
      </c>
      <c r="HI143" s="510" t="str">
        <f t="shared" si="686"/>
        <v/>
      </c>
      <c r="HJ143" s="517">
        <f t="shared" si="803"/>
        <v>0</v>
      </c>
      <c r="HK143" s="510" t="str">
        <f t="shared" si="687"/>
        <v/>
      </c>
      <c r="HL143" s="522" t="str">
        <f t="shared" si="688"/>
        <v/>
      </c>
      <c r="HM143" s="510" t="str">
        <f t="shared" si="570"/>
        <v/>
      </c>
      <c r="HN143" s="517">
        <f t="shared" si="571"/>
        <v>0</v>
      </c>
      <c r="HO143" s="510" t="str">
        <f t="shared" si="689"/>
        <v/>
      </c>
      <c r="HP143" s="522" t="str">
        <f t="shared" si="690"/>
        <v/>
      </c>
      <c r="HQ143" s="510" t="str">
        <f t="shared" si="572"/>
        <v/>
      </c>
      <c r="HR143" s="517">
        <f t="shared" si="573"/>
        <v>0</v>
      </c>
      <c r="HS143" s="510" t="str">
        <f t="shared" si="691"/>
        <v/>
      </c>
      <c r="HT143" s="522" t="str">
        <f t="shared" si="692"/>
        <v/>
      </c>
      <c r="HU143" s="510" t="str">
        <f t="shared" si="574"/>
        <v/>
      </c>
      <c r="HV143" s="517">
        <f t="shared" si="575"/>
        <v>0</v>
      </c>
      <c r="HW143" s="510" t="str">
        <f t="shared" si="693"/>
        <v/>
      </c>
      <c r="HX143" s="522" t="str">
        <f t="shared" si="694"/>
        <v/>
      </c>
      <c r="HY143" s="510" t="str">
        <f t="shared" si="576"/>
        <v/>
      </c>
      <c r="HZ143" s="517">
        <f t="shared" si="577"/>
        <v>0</v>
      </c>
      <c r="IA143" s="510" t="str">
        <f t="shared" si="695"/>
        <v/>
      </c>
      <c r="IB143" s="522" t="str">
        <f t="shared" si="696"/>
        <v/>
      </c>
      <c r="IC143" s="510" t="str">
        <f t="shared" si="578"/>
        <v/>
      </c>
      <c r="ID143" s="517">
        <f t="shared" si="579"/>
        <v>0</v>
      </c>
      <c r="IE143" s="510" t="str">
        <f t="shared" si="697"/>
        <v/>
      </c>
      <c r="IF143" s="522" t="str">
        <f t="shared" si="698"/>
        <v/>
      </c>
      <c r="IG143" s="510" t="str">
        <f t="shared" si="580"/>
        <v/>
      </c>
      <c r="IH143" s="517">
        <f t="shared" si="581"/>
        <v>0</v>
      </c>
      <c r="II143" s="510" t="str">
        <f t="shared" si="699"/>
        <v/>
      </c>
      <c r="IJ143" s="522" t="str">
        <f t="shared" si="700"/>
        <v/>
      </c>
      <c r="IK143" s="510" t="str">
        <f t="shared" si="582"/>
        <v/>
      </c>
      <c r="IL143" s="517">
        <f t="shared" si="583"/>
        <v>0</v>
      </c>
      <c r="IM143" s="510" t="str">
        <f t="shared" si="701"/>
        <v/>
      </c>
      <c r="IN143" s="522" t="str">
        <f t="shared" si="702"/>
        <v/>
      </c>
      <c r="IO143" s="510" t="str">
        <f t="shared" si="584"/>
        <v/>
      </c>
      <c r="IP143" s="517">
        <f t="shared" si="585"/>
        <v>0</v>
      </c>
      <c r="IQ143" s="510" t="str">
        <f t="shared" si="703"/>
        <v/>
      </c>
      <c r="IR143" s="522" t="str">
        <f t="shared" si="704"/>
        <v/>
      </c>
      <c r="IS143" s="510" t="str">
        <f t="shared" si="586"/>
        <v/>
      </c>
      <c r="IT143" s="517">
        <f t="shared" si="587"/>
        <v>0</v>
      </c>
      <c r="IU143" s="510" t="str">
        <f t="shared" si="705"/>
        <v/>
      </c>
      <c r="IV143" s="522" t="str">
        <f t="shared" si="706"/>
        <v/>
      </c>
      <c r="IW143" s="510" t="str">
        <f t="shared" si="588"/>
        <v/>
      </c>
      <c r="IX143" s="517">
        <f t="shared" si="589"/>
        <v>0</v>
      </c>
      <c r="IY143" s="510" t="str">
        <f t="shared" si="707"/>
        <v/>
      </c>
      <c r="IZ143" s="522" t="str">
        <f t="shared" si="708"/>
        <v/>
      </c>
      <c r="JA143" s="510" t="str">
        <f t="shared" si="590"/>
        <v/>
      </c>
      <c r="JB143" s="517">
        <f t="shared" si="591"/>
        <v>0</v>
      </c>
      <c r="JC143" s="510" t="str">
        <f t="shared" si="709"/>
        <v/>
      </c>
      <c r="JD143" s="522" t="str">
        <f t="shared" si="710"/>
        <v/>
      </c>
      <c r="JE143" s="510" t="str">
        <f t="shared" si="592"/>
        <v/>
      </c>
      <c r="JF143" s="517">
        <f t="shared" si="593"/>
        <v>0</v>
      </c>
      <c r="JG143" s="510" t="str">
        <f t="shared" si="711"/>
        <v/>
      </c>
      <c r="JH143" s="522" t="str">
        <f t="shared" si="712"/>
        <v/>
      </c>
      <c r="JI143" s="510" t="str">
        <f t="shared" si="594"/>
        <v/>
      </c>
      <c r="JJ143" s="517">
        <f t="shared" si="595"/>
        <v>0</v>
      </c>
      <c r="JK143" s="510" t="str">
        <f t="shared" si="713"/>
        <v/>
      </c>
      <c r="JL143" s="522" t="str">
        <f t="shared" si="714"/>
        <v/>
      </c>
      <c r="JM143" s="510" t="str">
        <f t="shared" si="596"/>
        <v/>
      </c>
      <c r="JN143" s="517">
        <f t="shared" si="597"/>
        <v>0</v>
      </c>
      <c r="JO143" s="510" t="str">
        <f t="shared" si="715"/>
        <v/>
      </c>
      <c r="JP143" s="522" t="str">
        <f t="shared" si="716"/>
        <v/>
      </c>
      <c r="JQ143" s="510" t="str">
        <f t="shared" si="598"/>
        <v/>
      </c>
      <c r="JR143" s="517">
        <f t="shared" si="599"/>
        <v>0</v>
      </c>
      <c r="JS143" s="510" t="str">
        <f t="shared" si="717"/>
        <v/>
      </c>
      <c r="JT143" s="522" t="str">
        <f t="shared" si="718"/>
        <v/>
      </c>
      <c r="JU143" s="510" t="str">
        <f t="shared" si="600"/>
        <v/>
      </c>
      <c r="JV143" s="517">
        <f t="shared" si="601"/>
        <v>0</v>
      </c>
      <c r="JW143" s="510" t="str">
        <f t="shared" si="719"/>
        <v/>
      </c>
      <c r="JX143" s="522" t="str">
        <f t="shared" si="720"/>
        <v/>
      </c>
      <c r="JY143" s="510" t="str">
        <f t="shared" si="602"/>
        <v/>
      </c>
      <c r="JZ143" s="517">
        <f t="shared" si="603"/>
        <v>0</v>
      </c>
      <c r="KA143" s="510" t="str">
        <f t="shared" si="721"/>
        <v/>
      </c>
      <c r="KB143" s="522" t="str">
        <f t="shared" si="722"/>
        <v/>
      </c>
      <c r="KC143" s="510" t="str">
        <f t="shared" si="604"/>
        <v/>
      </c>
      <c r="KD143" s="517">
        <f t="shared" si="605"/>
        <v>0</v>
      </c>
      <c r="KE143" s="510" t="str">
        <f t="shared" si="723"/>
        <v/>
      </c>
      <c r="KF143" s="522" t="str">
        <f t="shared" si="724"/>
        <v/>
      </c>
      <c r="KG143" s="510" t="str">
        <f t="shared" si="606"/>
        <v/>
      </c>
      <c r="KH143" s="517">
        <f t="shared" si="607"/>
        <v>0</v>
      </c>
      <c r="KI143" s="510" t="str">
        <f t="shared" si="725"/>
        <v/>
      </c>
      <c r="KJ143" s="522" t="str">
        <f t="shared" si="726"/>
        <v/>
      </c>
      <c r="KK143" s="510" t="str">
        <f t="shared" si="608"/>
        <v/>
      </c>
      <c r="KL143" s="517">
        <f t="shared" si="609"/>
        <v>0</v>
      </c>
      <c r="KM143" s="510" t="str">
        <f t="shared" si="727"/>
        <v/>
      </c>
      <c r="KN143" s="522" t="str">
        <f t="shared" si="728"/>
        <v/>
      </c>
      <c r="KO143" s="510" t="str">
        <f t="shared" si="610"/>
        <v/>
      </c>
      <c r="KP143" s="517">
        <f t="shared" si="611"/>
        <v>0</v>
      </c>
      <c r="KQ143" s="510" t="str">
        <f t="shared" si="729"/>
        <v/>
      </c>
      <c r="KR143" s="522" t="str">
        <f t="shared" si="730"/>
        <v/>
      </c>
      <c r="KS143" s="510" t="str">
        <f t="shared" si="612"/>
        <v/>
      </c>
      <c r="KT143" s="517">
        <f t="shared" si="613"/>
        <v>0</v>
      </c>
      <c r="KU143" s="510" t="str">
        <f t="shared" si="731"/>
        <v/>
      </c>
      <c r="KV143" s="522" t="str">
        <f t="shared" si="732"/>
        <v/>
      </c>
      <c r="KW143" s="510" t="str">
        <f t="shared" si="614"/>
        <v/>
      </c>
      <c r="KX143" s="517">
        <f t="shared" si="615"/>
        <v>0</v>
      </c>
      <c r="KY143" s="510" t="str">
        <f t="shared" si="733"/>
        <v/>
      </c>
      <c r="KZ143" s="522" t="str">
        <f t="shared" si="734"/>
        <v/>
      </c>
      <c r="LA143" s="510" t="str">
        <f t="shared" si="616"/>
        <v/>
      </c>
      <c r="LB143" s="517">
        <f t="shared" si="617"/>
        <v>0</v>
      </c>
      <c r="LC143" s="510" t="str">
        <f t="shared" si="735"/>
        <v/>
      </c>
      <c r="LD143" s="522" t="str">
        <f t="shared" si="736"/>
        <v/>
      </c>
      <c r="LE143" s="510" t="str">
        <f t="shared" si="618"/>
        <v/>
      </c>
      <c r="LF143" s="517">
        <f t="shared" si="619"/>
        <v>0</v>
      </c>
      <c r="LG143" s="510" t="str">
        <f t="shared" si="737"/>
        <v/>
      </c>
      <c r="LH143" s="522" t="str">
        <f t="shared" si="738"/>
        <v/>
      </c>
      <c r="LI143" s="510" t="str">
        <f t="shared" si="620"/>
        <v/>
      </c>
      <c r="LJ143" s="517">
        <f t="shared" si="621"/>
        <v>0</v>
      </c>
      <c r="LK143" s="510" t="str">
        <f t="shared" si="739"/>
        <v/>
      </c>
      <c r="LL143" s="522" t="str">
        <f t="shared" si="740"/>
        <v/>
      </c>
      <c r="LM143" s="510" t="str">
        <f t="shared" si="622"/>
        <v/>
      </c>
      <c r="LN143" s="517">
        <f t="shared" si="623"/>
        <v>0</v>
      </c>
      <c r="LO143" s="510" t="str">
        <f t="shared" si="741"/>
        <v/>
      </c>
      <c r="LP143" s="522" t="str">
        <f t="shared" si="742"/>
        <v/>
      </c>
      <c r="LQ143" s="510" t="str">
        <f t="shared" si="624"/>
        <v/>
      </c>
      <c r="LR143" s="517">
        <f t="shared" si="625"/>
        <v>0</v>
      </c>
      <c r="LS143" s="510" t="str">
        <f t="shared" si="743"/>
        <v/>
      </c>
      <c r="LT143" s="522" t="str">
        <f t="shared" si="744"/>
        <v/>
      </c>
      <c r="LU143" s="510" t="str">
        <f t="shared" si="626"/>
        <v/>
      </c>
      <c r="LV143" s="517">
        <f t="shared" si="627"/>
        <v>0</v>
      </c>
      <c r="LW143" s="510" t="str">
        <f t="shared" si="745"/>
        <v/>
      </c>
      <c r="LX143" s="522" t="str">
        <f t="shared" si="746"/>
        <v/>
      </c>
      <c r="LY143" s="510" t="str">
        <f t="shared" si="628"/>
        <v/>
      </c>
      <c r="LZ143" s="517">
        <f t="shared" si="629"/>
        <v>0</v>
      </c>
      <c r="MA143" s="510" t="str">
        <f t="shared" si="747"/>
        <v/>
      </c>
      <c r="MB143" s="522" t="str">
        <f t="shared" si="748"/>
        <v/>
      </c>
      <c r="MC143" s="510" t="str">
        <f t="shared" si="630"/>
        <v/>
      </c>
      <c r="MD143" s="517">
        <f t="shared" si="631"/>
        <v>0</v>
      </c>
      <c r="ME143" s="510" t="str">
        <f t="shared" si="749"/>
        <v/>
      </c>
      <c r="MF143" s="522" t="str">
        <f t="shared" si="750"/>
        <v/>
      </c>
      <c r="MG143" s="510" t="str">
        <f t="shared" si="632"/>
        <v/>
      </c>
      <c r="MH143" s="517">
        <f t="shared" si="633"/>
        <v>0</v>
      </c>
      <c r="MI143" s="510" t="str">
        <f t="shared" si="751"/>
        <v/>
      </c>
      <c r="MJ143" s="522" t="str">
        <f t="shared" si="752"/>
        <v/>
      </c>
      <c r="MK143" s="510" t="str">
        <f t="shared" si="634"/>
        <v/>
      </c>
      <c r="ML143" s="517">
        <f t="shared" si="635"/>
        <v>0</v>
      </c>
      <c r="MM143" s="510" t="str">
        <f t="shared" si="753"/>
        <v/>
      </c>
      <c r="MN143" s="522" t="str">
        <f t="shared" si="754"/>
        <v/>
      </c>
      <c r="MO143" s="510" t="str">
        <f t="shared" si="636"/>
        <v/>
      </c>
      <c r="MP143" s="517">
        <f t="shared" si="637"/>
        <v>0</v>
      </c>
      <c r="MQ143" s="510" t="str">
        <f t="shared" si="755"/>
        <v/>
      </c>
      <c r="MR143" s="522" t="str">
        <f t="shared" si="756"/>
        <v/>
      </c>
      <c r="MS143" s="510" t="str">
        <f t="shared" si="638"/>
        <v/>
      </c>
      <c r="MT143" s="517">
        <f t="shared" si="639"/>
        <v>0</v>
      </c>
      <c r="MU143" s="510" t="str">
        <f t="shared" si="757"/>
        <v/>
      </c>
      <c r="MV143" s="522" t="str">
        <f t="shared" si="758"/>
        <v/>
      </c>
      <c r="MW143" s="510" t="str">
        <f t="shared" si="640"/>
        <v/>
      </c>
      <c r="MX143" s="517">
        <f t="shared" si="641"/>
        <v>0</v>
      </c>
      <c r="MY143" s="510" t="str">
        <f t="shared" si="759"/>
        <v/>
      </c>
      <c r="MZ143" s="522" t="str">
        <f t="shared" si="760"/>
        <v/>
      </c>
      <c r="NA143" s="510" t="str">
        <f t="shared" si="642"/>
        <v/>
      </c>
      <c r="NB143" s="517">
        <f t="shared" si="643"/>
        <v>0</v>
      </c>
      <c r="NC143" s="510" t="str">
        <f t="shared" si="761"/>
        <v/>
      </c>
      <c r="ND143" s="522" t="str">
        <f t="shared" si="762"/>
        <v/>
      </c>
      <c r="NE143" s="510" t="str">
        <f t="shared" si="644"/>
        <v/>
      </c>
      <c r="NF143" s="517">
        <f t="shared" si="645"/>
        <v>0</v>
      </c>
      <c r="NG143" s="510" t="str">
        <f t="shared" si="763"/>
        <v/>
      </c>
      <c r="NH143" s="522" t="str">
        <f t="shared" si="764"/>
        <v/>
      </c>
      <c r="NI143" s="510" t="str">
        <f t="shared" si="646"/>
        <v/>
      </c>
      <c r="NJ143" s="517">
        <f t="shared" si="647"/>
        <v>0</v>
      </c>
      <c r="NK143" s="510" t="str">
        <f t="shared" si="765"/>
        <v/>
      </c>
      <c r="NL143" s="522" t="str">
        <f t="shared" si="766"/>
        <v/>
      </c>
      <c r="NM143" s="510" t="str">
        <f t="shared" si="648"/>
        <v/>
      </c>
      <c r="NN143" s="517">
        <f t="shared" si="649"/>
        <v>0</v>
      </c>
      <c r="NO143" s="510" t="str">
        <f t="shared" si="767"/>
        <v/>
      </c>
      <c r="NP143" s="522" t="str">
        <f t="shared" si="768"/>
        <v/>
      </c>
      <c r="NQ143" s="510" t="str">
        <f t="shared" si="650"/>
        <v/>
      </c>
      <c r="NR143" s="517">
        <f t="shared" si="651"/>
        <v>0</v>
      </c>
      <c r="NS143" s="510" t="str">
        <f t="shared" si="769"/>
        <v/>
      </c>
      <c r="NT143" s="522" t="str">
        <f t="shared" si="770"/>
        <v/>
      </c>
      <c r="NU143" s="510" t="str">
        <f t="shared" si="652"/>
        <v/>
      </c>
      <c r="NV143" s="517">
        <f t="shared" si="653"/>
        <v>0</v>
      </c>
      <c r="NW143" s="510" t="str">
        <f t="shared" si="771"/>
        <v/>
      </c>
      <c r="NX143" s="522" t="str">
        <f t="shared" si="772"/>
        <v/>
      </c>
      <c r="NY143" s="510" t="str">
        <f t="shared" si="654"/>
        <v/>
      </c>
      <c r="NZ143" s="517">
        <f t="shared" si="655"/>
        <v>0</v>
      </c>
      <c r="OA143" s="510" t="str">
        <f t="shared" si="773"/>
        <v/>
      </c>
      <c r="OB143" s="522" t="str">
        <f t="shared" si="774"/>
        <v/>
      </c>
      <c r="OC143" s="510" t="str">
        <f t="shared" si="656"/>
        <v/>
      </c>
      <c r="OD143" s="517">
        <f t="shared" si="657"/>
        <v>0</v>
      </c>
      <c r="OE143" s="510" t="str">
        <f t="shared" si="775"/>
        <v/>
      </c>
      <c r="OF143" s="522" t="str">
        <f t="shared" si="776"/>
        <v/>
      </c>
      <c r="OG143" s="510" t="str">
        <f t="shared" si="658"/>
        <v/>
      </c>
      <c r="OH143" s="517">
        <f t="shared" si="659"/>
        <v>0</v>
      </c>
      <c r="OI143" s="510" t="str">
        <f t="shared" si="777"/>
        <v/>
      </c>
      <c r="OJ143" s="522" t="str">
        <f t="shared" si="778"/>
        <v/>
      </c>
      <c r="OK143" s="510" t="str">
        <f t="shared" si="660"/>
        <v/>
      </c>
      <c r="OL143" s="517">
        <f t="shared" si="661"/>
        <v>0</v>
      </c>
      <c r="OM143" s="510" t="str">
        <f t="shared" si="779"/>
        <v/>
      </c>
      <c r="ON143" s="522" t="str">
        <f t="shared" si="780"/>
        <v/>
      </c>
      <c r="OO143" s="510" t="str">
        <f t="shared" si="662"/>
        <v/>
      </c>
      <c r="OP143" s="517">
        <f t="shared" si="663"/>
        <v>0</v>
      </c>
      <c r="OQ143" s="510" t="str">
        <f t="shared" si="781"/>
        <v/>
      </c>
      <c r="OR143" s="522" t="str">
        <f t="shared" si="782"/>
        <v/>
      </c>
      <c r="OS143" s="510" t="str">
        <f t="shared" si="664"/>
        <v/>
      </c>
      <c r="OT143" s="517">
        <f t="shared" si="665"/>
        <v>0</v>
      </c>
      <c r="OU143" s="510" t="str">
        <f t="shared" si="783"/>
        <v/>
      </c>
      <c r="OV143" s="522" t="str">
        <f t="shared" si="784"/>
        <v/>
      </c>
      <c r="OW143" s="510" t="str">
        <f t="shared" si="666"/>
        <v/>
      </c>
      <c r="OX143" s="517">
        <f t="shared" si="667"/>
        <v>0</v>
      </c>
      <c r="OY143" s="510" t="str">
        <f t="shared" si="785"/>
        <v/>
      </c>
      <c r="OZ143" s="522" t="str">
        <f t="shared" si="786"/>
        <v/>
      </c>
      <c r="PA143" s="510" t="str">
        <f t="shared" si="668"/>
        <v/>
      </c>
      <c r="PB143" s="517">
        <f t="shared" si="669"/>
        <v>0</v>
      </c>
      <c r="PC143" s="510" t="str">
        <f t="shared" si="787"/>
        <v/>
      </c>
      <c r="PD143" s="522" t="str">
        <f t="shared" si="788"/>
        <v/>
      </c>
      <c r="PE143" s="510" t="str">
        <f t="shared" si="670"/>
        <v/>
      </c>
      <c r="PF143" s="517">
        <f t="shared" si="671"/>
        <v>0</v>
      </c>
      <c r="PG143" s="510" t="str">
        <f t="shared" si="789"/>
        <v/>
      </c>
      <c r="PH143" s="522" t="str">
        <f t="shared" si="790"/>
        <v/>
      </c>
      <c r="PI143" s="510" t="str">
        <f t="shared" si="672"/>
        <v/>
      </c>
      <c r="PJ143" s="517">
        <f t="shared" si="673"/>
        <v>0</v>
      </c>
      <c r="PK143" s="510" t="str">
        <f t="shared" si="791"/>
        <v/>
      </c>
      <c r="PL143" s="522" t="str">
        <f t="shared" si="792"/>
        <v/>
      </c>
      <c r="PM143" s="510" t="str">
        <f t="shared" si="674"/>
        <v/>
      </c>
      <c r="PN143" s="517">
        <f t="shared" si="675"/>
        <v>0</v>
      </c>
      <c r="PO143" s="510" t="str">
        <f t="shared" si="793"/>
        <v/>
      </c>
      <c r="PP143" s="522" t="str">
        <f t="shared" si="794"/>
        <v/>
      </c>
      <c r="PQ143" s="510" t="str">
        <f t="shared" si="676"/>
        <v/>
      </c>
      <c r="PR143" s="517">
        <f t="shared" si="677"/>
        <v>0</v>
      </c>
      <c r="PS143" s="510" t="str">
        <f t="shared" si="795"/>
        <v/>
      </c>
      <c r="PT143" s="522" t="str">
        <f t="shared" si="796"/>
        <v/>
      </c>
      <c r="PU143" s="510" t="str">
        <f t="shared" si="678"/>
        <v/>
      </c>
      <c r="PV143" s="517">
        <f t="shared" si="679"/>
        <v>0</v>
      </c>
      <c r="PW143" s="510" t="str">
        <f t="shared" si="797"/>
        <v/>
      </c>
      <c r="PX143" s="522" t="str">
        <f t="shared" si="798"/>
        <v/>
      </c>
      <c r="PY143" s="510" t="str">
        <f t="shared" si="680"/>
        <v/>
      </c>
      <c r="PZ143" s="517">
        <f t="shared" si="681"/>
        <v>0</v>
      </c>
      <c r="QA143" s="510" t="str">
        <f t="shared" si="799"/>
        <v/>
      </c>
      <c r="QB143" s="522" t="str">
        <f t="shared" si="800"/>
        <v/>
      </c>
      <c r="QC143" s="510" t="str">
        <f t="shared" si="682"/>
        <v/>
      </c>
      <c r="QD143" s="517">
        <f t="shared" si="683"/>
        <v>0</v>
      </c>
      <c r="QE143" s="510" t="str">
        <f t="shared" si="801"/>
        <v/>
      </c>
      <c r="QF143" s="522" t="str">
        <f t="shared" si="802"/>
        <v/>
      </c>
      <c r="QG143" s="510" t="str">
        <f t="shared" si="684"/>
        <v/>
      </c>
      <c r="QH143" s="517">
        <f t="shared" si="685"/>
        <v>0</v>
      </c>
    </row>
    <row r="144" spans="72:450" ht="13.3" thickTop="1" thickBot="1" x14ac:dyDescent="0.35">
      <c r="BT144" s="287" t="str">
        <f t="shared" si="804"/>
        <v/>
      </c>
      <c r="BU144" s="14" t="str">
        <f t="shared" si="805"/>
        <v/>
      </c>
      <c r="BV144" s="495">
        <f t="shared" si="559"/>
        <v>0</v>
      </c>
      <c r="BW144" s="495">
        <f t="shared" si="806"/>
        <v>0</v>
      </c>
      <c r="BX144" s="905">
        <f t="shared" si="808"/>
        <v>1</v>
      </c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GN144" s="137">
        <f t="shared" si="567"/>
        <v>0</v>
      </c>
      <c r="GU144" s="594">
        <v>54</v>
      </c>
      <c r="HA144" s="81" t="str">
        <f t="shared" si="562"/>
        <v/>
      </c>
      <c r="HB144" s="569" t="str">
        <f t="shared" si="563"/>
        <v/>
      </c>
      <c r="HC144" s="15">
        <f t="shared" si="568"/>
        <v>0</v>
      </c>
      <c r="HD144" s="582">
        <f t="shared" si="809"/>
        <v>0</v>
      </c>
      <c r="HE144" s="576">
        <f t="shared" si="811"/>
        <v>0</v>
      </c>
      <c r="HF144" s="566">
        <f t="shared" si="811"/>
        <v>0</v>
      </c>
      <c r="HG144" s="16">
        <f t="shared" si="810"/>
        <v>0</v>
      </c>
      <c r="HH144" s="17" t="str">
        <f t="shared" si="566"/>
        <v/>
      </c>
      <c r="HI144" s="510" t="str">
        <f t="shared" si="686"/>
        <v/>
      </c>
      <c r="HJ144" s="517">
        <f t="shared" si="803"/>
        <v>0</v>
      </c>
      <c r="HK144" s="510" t="str">
        <f t="shared" si="687"/>
        <v/>
      </c>
      <c r="HL144" s="522" t="str">
        <f t="shared" si="688"/>
        <v/>
      </c>
      <c r="HM144" s="510" t="str">
        <f t="shared" si="570"/>
        <v/>
      </c>
      <c r="HN144" s="517">
        <f t="shared" si="571"/>
        <v>0</v>
      </c>
      <c r="HO144" s="510" t="str">
        <f t="shared" si="689"/>
        <v/>
      </c>
      <c r="HP144" s="522" t="str">
        <f t="shared" si="690"/>
        <v/>
      </c>
      <c r="HQ144" s="510" t="str">
        <f t="shared" si="572"/>
        <v/>
      </c>
      <c r="HR144" s="517">
        <f t="shared" si="573"/>
        <v>0</v>
      </c>
      <c r="HS144" s="510" t="str">
        <f t="shared" si="691"/>
        <v/>
      </c>
      <c r="HT144" s="522" t="str">
        <f t="shared" si="692"/>
        <v/>
      </c>
      <c r="HU144" s="510" t="str">
        <f t="shared" si="574"/>
        <v/>
      </c>
      <c r="HV144" s="517">
        <f t="shared" si="575"/>
        <v>0</v>
      </c>
      <c r="HW144" s="510" t="str">
        <f t="shared" si="693"/>
        <v/>
      </c>
      <c r="HX144" s="522" t="str">
        <f t="shared" si="694"/>
        <v/>
      </c>
      <c r="HY144" s="510" t="str">
        <f t="shared" si="576"/>
        <v/>
      </c>
      <c r="HZ144" s="517">
        <f t="shared" si="577"/>
        <v>0</v>
      </c>
      <c r="IA144" s="510" t="str">
        <f t="shared" si="695"/>
        <v/>
      </c>
      <c r="IB144" s="522" t="str">
        <f t="shared" si="696"/>
        <v/>
      </c>
      <c r="IC144" s="510" t="str">
        <f t="shared" si="578"/>
        <v/>
      </c>
      <c r="ID144" s="517">
        <f t="shared" si="579"/>
        <v>0</v>
      </c>
      <c r="IE144" s="510" t="str">
        <f t="shared" si="697"/>
        <v/>
      </c>
      <c r="IF144" s="522" t="str">
        <f t="shared" si="698"/>
        <v/>
      </c>
      <c r="IG144" s="510" t="str">
        <f t="shared" si="580"/>
        <v/>
      </c>
      <c r="IH144" s="517">
        <f t="shared" si="581"/>
        <v>0</v>
      </c>
      <c r="II144" s="510" t="str">
        <f t="shared" si="699"/>
        <v/>
      </c>
      <c r="IJ144" s="522" t="str">
        <f t="shared" si="700"/>
        <v/>
      </c>
      <c r="IK144" s="510" t="str">
        <f t="shared" si="582"/>
        <v/>
      </c>
      <c r="IL144" s="517">
        <f t="shared" si="583"/>
        <v>0</v>
      </c>
      <c r="IM144" s="510" t="str">
        <f t="shared" si="701"/>
        <v/>
      </c>
      <c r="IN144" s="522" t="str">
        <f t="shared" si="702"/>
        <v/>
      </c>
      <c r="IO144" s="510" t="str">
        <f t="shared" si="584"/>
        <v/>
      </c>
      <c r="IP144" s="517">
        <f t="shared" si="585"/>
        <v>0</v>
      </c>
      <c r="IQ144" s="510" t="str">
        <f t="shared" si="703"/>
        <v/>
      </c>
      <c r="IR144" s="522" t="str">
        <f t="shared" si="704"/>
        <v/>
      </c>
      <c r="IS144" s="510" t="str">
        <f t="shared" si="586"/>
        <v/>
      </c>
      <c r="IT144" s="517">
        <f t="shared" si="587"/>
        <v>0</v>
      </c>
      <c r="IU144" s="510" t="str">
        <f t="shared" si="705"/>
        <v/>
      </c>
      <c r="IV144" s="522" t="str">
        <f t="shared" si="706"/>
        <v/>
      </c>
      <c r="IW144" s="510" t="str">
        <f t="shared" si="588"/>
        <v/>
      </c>
      <c r="IX144" s="517">
        <f t="shared" si="589"/>
        <v>0</v>
      </c>
      <c r="IY144" s="510" t="str">
        <f t="shared" si="707"/>
        <v/>
      </c>
      <c r="IZ144" s="522" t="str">
        <f t="shared" si="708"/>
        <v/>
      </c>
      <c r="JA144" s="510" t="str">
        <f t="shared" si="590"/>
        <v/>
      </c>
      <c r="JB144" s="517">
        <f t="shared" si="591"/>
        <v>0</v>
      </c>
      <c r="JC144" s="510" t="str">
        <f t="shared" si="709"/>
        <v/>
      </c>
      <c r="JD144" s="522" t="str">
        <f t="shared" si="710"/>
        <v/>
      </c>
      <c r="JE144" s="510" t="str">
        <f t="shared" si="592"/>
        <v/>
      </c>
      <c r="JF144" s="517">
        <f t="shared" si="593"/>
        <v>0</v>
      </c>
      <c r="JG144" s="510" t="str">
        <f t="shared" si="711"/>
        <v/>
      </c>
      <c r="JH144" s="522" t="str">
        <f t="shared" si="712"/>
        <v/>
      </c>
      <c r="JI144" s="510" t="str">
        <f t="shared" si="594"/>
        <v/>
      </c>
      <c r="JJ144" s="517">
        <f t="shared" si="595"/>
        <v>0</v>
      </c>
      <c r="JK144" s="510" t="str">
        <f t="shared" si="713"/>
        <v/>
      </c>
      <c r="JL144" s="522" t="str">
        <f t="shared" si="714"/>
        <v/>
      </c>
      <c r="JM144" s="510" t="str">
        <f t="shared" si="596"/>
        <v/>
      </c>
      <c r="JN144" s="517">
        <f t="shared" si="597"/>
        <v>0</v>
      </c>
      <c r="JO144" s="510" t="str">
        <f t="shared" si="715"/>
        <v/>
      </c>
      <c r="JP144" s="522" t="str">
        <f t="shared" si="716"/>
        <v/>
      </c>
      <c r="JQ144" s="510" t="str">
        <f t="shared" si="598"/>
        <v/>
      </c>
      <c r="JR144" s="517">
        <f t="shared" si="599"/>
        <v>0</v>
      </c>
      <c r="JS144" s="510" t="str">
        <f t="shared" si="717"/>
        <v/>
      </c>
      <c r="JT144" s="522" t="str">
        <f t="shared" si="718"/>
        <v/>
      </c>
      <c r="JU144" s="510" t="str">
        <f t="shared" si="600"/>
        <v/>
      </c>
      <c r="JV144" s="517">
        <f t="shared" si="601"/>
        <v>0</v>
      </c>
      <c r="JW144" s="510" t="str">
        <f t="shared" si="719"/>
        <v/>
      </c>
      <c r="JX144" s="522" t="str">
        <f t="shared" si="720"/>
        <v/>
      </c>
      <c r="JY144" s="510" t="str">
        <f t="shared" si="602"/>
        <v/>
      </c>
      <c r="JZ144" s="517">
        <f t="shared" si="603"/>
        <v>0</v>
      </c>
      <c r="KA144" s="510" t="str">
        <f t="shared" si="721"/>
        <v/>
      </c>
      <c r="KB144" s="522" t="str">
        <f t="shared" si="722"/>
        <v/>
      </c>
      <c r="KC144" s="510" t="str">
        <f t="shared" si="604"/>
        <v/>
      </c>
      <c r="KD144" s="517">
        <f t="shared" si="605"/>
        <v>0</v>
      </c>
      <c r="KE144" s="510" t="str">
        <f t="shared" si="723"/>
        <v/>
      </c>
      <c r="KF144" s="522" t="str">
        <f t="shared" si="724"/>
        <v/>
      </c>
      <c r="KG144" s="510" t="str">
        <f t="shared" si="606"/>
        <v/>
      </c>
      <c r="KH144" s="517">
        <f t="shared" si="607"/>
        <v>0</v>
      </c>
      <c r="KI144" s="510" t="str">
        <f t="shared" si="725"/>
        <v/>
      </c>
      <c r="KJ144" s="522" t="str">
        <f t="shared" si="726"/>
        <v/>
      </c>
      <c r="KK144" s="510" t="str">
        <f t="shared" si="608"/>
        <v/>
      </c>
      <c r="KL144" s="517">
        <f t="shared" si="609"/>
        <v>0</v>
      </c>
      <c r="KM144" s="510" t="str">
        <f t="shared" si="727"/>
        <v/>
      </c>
      <c r="KN144" s="522" t="str">
        <f t="shared" si="728"/>
        <v/>
      </c>
      <c r="KO144" s="510" t="str">
        <f t="shared" si="610"/>
        <v/>
      </c>
      <c r="KP144" s="517">
        <f t="shared" si="611"/>
        <v>0</v>
      </c>
      <c r="KQ144" s="510" t="str">
        <f t="shared" si="729"/>
        <v/>
      </c>
      <c r="KR144" s="522" t="str">
        <f t="shared" si="730"/>
        <v/>
      </c>
      <c r="KS144" s="510" t="str">
        <f t="shared" si="612"/>
        <v/>
      </c>
      <c r="KT144" s="517">
        <f t="shared" si="613"/>
        <v>0</v>
      </c>
      <c r="KU144" s="510" t="str">
        <f t="shared" si="731"/>
        <v/>
      </c>
      <c r="KV144" s="522" t="str">
        <f t="shared" si="732"/>
        <v/>
      </c>
      <c r="KW144" s="510" t="str">
        <f t="shared" si="614"/>
        <v/>
      </c>
      <c r="KX144" s="517">
        <f t="shared" si="615"/>
        <v>0</v>
      </c>
      <c r="KY144" s="510" t="str">
        <f t="shared" si="733"/>
        <v/>
      </c>
      <c r="KZ144" s="522" t="str">
        <f t="shared" si="734"/>
        <v/>
      </c>
      <c r="LA144" s="510" t="str">
        <f t="shared" si="616"/>
        <v/>
      </c>
      <c r="LB144" s="517">
        <f t="shared" si="617"/>
        <v>0</v>
      </c>
      <c r="LC144" s="510" t="str">
        <f t="shared" si="735"/>
        <v/>
      </c>
      <c r="LD144" s="522" t="str">
        <f t="shared" si="736"/>
        <v/>
      </c>
      <c r="LE144" s="510" t="str">
        <f t="shared" si="618"/>
        <v/>
      </c>
      <c r="LF144" s="517">
        <f t="shared" si="619"/>
        <v>0</v>
      </c>
      <c r="LG144" s="510" t="str">
        <f t="shared" si="737"/>
        <v/>
      </c>
      <c r="LH144" s="522" t="str">
        <f t="shared" si="738"/>
        <v/>
      </c>
      <c r="LI144" s="510" t="str">
        <f t="shared" si="620"/>
        <v/>
      </c>
      <c r="LJ144" s="517">
        <f t="shared" si="621"/>
        <v>0</v>
      </c>
      <c r="LK144" s="510" t="str">
        <f t="shared" si="739"/>
        <v/>
      </c>
      <c r="LL144" s="522" t="str">
        <f t="shared" si="740"/>
        <v/>
      </c>
      <c r="LM144" s="510" t="str">
        <f t="shared" si="622"/>
        <v/>
      </c>
      <c r="LN144" s="517">
        <f t="shared" si="623"/>
        <v>0</v>
      </c>
      <c r="LO144" s="510" t="str">
        <f t="shared" si="741"/>
        <v/>
      </c>
      <c r="LP144" s="522" t="str">
        <f t="shared" si="742"/>
        <v/>
      </c>
      <c r="LQ144" s="510" t="str">
        <f t="shared" si="624"/>
        <v/>
      </c>
      <c r="LR144" s="517">
        <f t="shared" si="625"/>
        <v>0</v>
      </c>
      <c r="LS144" s="510" t="str">
        <f t="shared" si="743"/>
        <v/>
      </c>
      <c r="LT144" s="522" t="str">
        <f t="shared" si="744"/>
        <v/>
      </c>
      <c r="LU144" s="510" t="str">
        <f t="shared" si="626"/>
        <v/>
      </c>
      <c r="LV144" s="517">
        <f t="shared" si="627"/>
        <v>0</v>
      </c>
      <c r="LW144" s="510" t="str">
        <f t="shared" si="745"/>
        <v/>
      </c>
      <c r="LX144" s="522" t="str">
        <f t="shared" si="746"/>
        <v/>
      </c>
      <c r="LY144" s="510" t="str">
        <f t="shared" si="628"/>
        <v/>
      </c>
      <c r="LZ144" s="517">
        <f t="shared" si="629"/>
        <v>0</v>
      </c>
      <c r="MA144" s="510" t="str">
        <f t="shared" si="747"/>
        <v/>
      </c>
      <c r="MB144" s="522" t="str">
        <f t="shared" si="748"/>
        <v/>
      </c>
      <c r="MC144" s="510" t="str">
        <f t="shared" si="630"/>
        <v/>
      </c>
      <c r="MD144" s="517">
        <f t="shared" si="631"/>
        <v>0</v>
      </c>
      <c r="ME144" s="510" t="str">
        <f t="shared" si="749"/>
        <v/>
      </c>
      <c r="MF144" s="522" t="str">
        <f t="shared" si="750"/>
        <v/>
      </c>
      <c r="MG144" s="510" t="str">
        <f t="shared" si="632"/>
        <v/>
      </c>
      <c r="MH144" s="517">
        <f t="shared" si="633"/>
        <v>0</v>
      </c>
      <c r="MI144" s="510" t="str">
        <f t="shared" si="751"/>
        <v/>
      </c>
      <c r="MJ144" s="522" t="str">
        <f t="shared" si="752"/>
        <v/>
      </c>
      <c r="MK144" s="510" t="str">
        <f t="shared" si="634"/>
        <v/>
      </c>
      <c r="ML144" s="517">
        <f t="shared" si="635"/>
        <v>0</v>
      </c>
      <c r="MM144" s="510" t="str">
        <f t="shared" si="753"/>
        <v/>
      </c>
      <c r="MN144" s="522" t="str">
        <f t="shared" si="754"/>
        <v/>
      </c>
      <c r="MO144" s="510" t="str">
        <f t="shared" si="636"/>
        <v/>
      </c>
      <c r="MP144" s="517">
        <f t="shared" si="637"/>
        <v>0</v>
      </c>
      <c r="MQ144" s="510" t="str">
        <f t="shared" si="755"/>
        <v/>
      </c>
      <c r="MR144" s="522" t="str">
        <f t="shared" si="756"/>
        <v/>
      </c>
      <c r="MS144" s="510" t="str">
        <f t="shared" si="638"/>
        <v/>
      </c>
      <c r="MT144" s="517">
        <f t="shared" si="639"/>
        <v>0</v>
      </c>
      <c r="MU144" s="510" t="str">
        <f t="shared" si="757"/>
        <v/>
      </c>
      <c r="MV144" s="522" t="str">
        <f t="shared" si="758"/>
        <v/>
      </c>
      <c r="MW144" s="510" t="str">
        <f t="shared" si="640"/>
        <v/>
      </c>
      <c r="MX144" s="517">
        <f t="shared" si="641"/>
        <v>0</v>
      </c>
      <c r="MY144" s="510" t="str">
        <f t="shared" si="759"/>
        <v/>
      </c>
      <c r="MZ144" s="522" t="str">
        <f t="shared" si="760"/>
        <v/>
      </c>
      <c r="NA144" s="510" t="str">
        <f t="shared" si="642"/>
        <v/>
      </c>
      <c r="NB144" s="517">
        <f t="shared" si="643"/>
        <v>0</v>
      </c>
      <c r="NC144" s="510" t="str">
        <f t="shared" si="761"/>
        <v/>
      </c>
      <c r="ND144" s="522" t="str">
        <f t="shared" si="762"/>
        <v/>
      </c>
      <c r="NE144" s="510" t="str">
        <f t="shared" si="644"/>
        <v/>
      </c>
      <c r="NF144" s="517">
        <f t="shared" si="645"/>
        <v>0</v>
      </c>
      <c r="NG144" s="510" t="str">
        <f t="shared" si="763"/>
        <v/>
      </c>
      <c r="NH144" s="522" t="str">
        <f t="shared" si="764"/>
        <v/>
      </c>
      <c r="NI144" s="510" t="str">
        <f t="shared" si="646"/>
        <v/>
      </c>
      <c r="NJ144" s="517">
        <f t="shared" si="647"/>
        <v>0</v>
      </c>
      <c r="NK144" s="510" t="str">
        <f t="shared" si="765"/>
        <v/>
      </c>
      <c r="NL144" s="522" t="str">
        <f t="shared" si="766"/>
        <v/>
      </c>
      <c r="NM144" s="510" t="str">
        <f t="shared" si="648"/>
        <v/>
      </c>
      <c r="NN144" s="517">
        <f t="shared" si="649"/>
        <v>0</v>
      </c>
      <c r="NO144" s="510" t="str">
        <f t="shared" si="767"/>
        <v/>
      </c>
      <c r="NP144" s="522" t="str">
        <f t="shared" si="768"/>
        <v/>
      </c>
      <c r="NQ144" s="510" t="str">
        <f t="shared" si="650"/>
        <v/>
      </c>
      <c r="NR144" s="517">
        <f t="shared" si="651"/>
        <v>0</v>
      </c>
      <c r="NS144" s="510" t="str">
        <f t="shared" si="769"/>
        <v/>
      </c>
      <c r="NT144" s="522" t="str">
        <f t="shared" si="770"/>
        <v/>
      </c>
      <c r="NU144" s="510" t="str">
        <f t="shared" si="652"/>
        <v/>
      </c>
      <c r="NV144" s="517">
        <f t="shared" si="653"/>
        <v>0</v>
      </c>
      <c r="NW144" s="510" t="str">
        <f t="shared" si="771"/>
        <v/>
      </c>
      <c r="NX144" s="522" t="str">
        <f t="shared" si="772"/>
        <v/>
      </c>
      <c r="NY144" s="510" t="str">
        <f t="shared" si="654"/>
        <v/>
      </c>
      <c r="NZ144" s="517">
        <f t="shared" si="655"/>
        <v>0</v>
      </c>
      <c r="OA144" s="510" t="str">
        <f t="shared" si="773"/>
        <v/>
      </c>
      <c r="OB144" s="522" t="str">
        <f t="shared" si="774"/>
        <v/>
      </c>
      <c r="OC144" s="510" t="str">
        <f t="shared" si="656"/>
        <v/>
      </c>
      <c r="OD144" s="517">
        <f t="shared" si="657"/>
        <v>0</v>
      </c>
      <c r="OE144" s="510" t="str">
        <f t="shared" si="775"/>
        <v/>
      </c>
      <c r="OF144" s="522" t="str">
        <f t="shared" si="776"/>
        <v/>
      </c>
      <c r="OG144" s="510" t="str">
        <f t="shared" si="658"/>
        <v/>
      </c>
      <c r="OH144" s="517">
        <f t="shared" si="659"/>
        <v>0</v>
      </c>
      <c r="OI144" s="510" t="str">
        <f t="shared" si="777"/>
        <v/>
      </c>
      <c r="OJ144" s="522" t="str">
        <f t="shared" si="778"/>
        <v/>
      </c>
      <c r="OK144" s="510" t="str">
        <f t="shared" si="660"/>
        <v/>
      </c>
      <c r="OL144" s="517">
        <f t="shared" si="661"/>
        <v>0</v>
      </c>
      <c r="OM144" s="510" t="str">
        <f t="shared" si="779"/>
        <v/>
      </c>
      <c r="ON144" s="522" t="str">
        <f t="shared" si="780"/>
        <v/>
      </c>
      <c r="OO144" s="510" t="str">
        <f t="shared" si="662"/>
        <v/>
      </c>
      <c r="OP144" s="517">
        <f t="shared" si="663"/>
        <v>0</v>
      </c>
      <c r="OQ144" s="510" t="str">
        <f t="shared" si="781"/>
        <v/>
      </c>
      <c r="OR144" s="522" t="str">
        <f t="shared" si="782"/>
        <v/>
      </c>
      <c r="OS144" s="510" t="str">
        <f t="shared" si="664"/>
        <v/>
      </c>
      <c r="OT144" s="517">
        <f t="shared" si="665"/>
        <v>0</v>
      </c>
      <c r="OU144" s="510" t="str">
        <f t="shared" si="783"/>
        <v/>
      </c>
      <c r="OV144" s="522" t="str">
        <f t="shared" si="784"/>
        <v/>
      </c>
      <c r="OW144" s="510" t="str">
        <f t="shared" si="666"/>
        <v/>
      </c>
      <c r="OX144" s="517">
        <f t="shared" si="667"/>
        <v>0</v>
      </c>
      <c r="OY144" s="510" t="str">
        <f t="shared" si="785"/>
        <v/>
      </c>
      <c r="OZ144" s="522" t="str">
        <f t="shared" si="786"/>
        <v/>
      </c>
      <c r="PA144" s="510" t="str">
        <f t="shared" si="668"/>
        <v/>
      </c>
      <c r="PB144" s="517">
        <f t="shared" si="669"/>
        <v>0</v>
      </c>
      <c r="PC144" s="510" t="str">
        <f t="shared" si="787"/>
        <v/>
      </c>
      <c r="PD144" s="522" t="str">
        <f t="shared" si="788"/>
        <v/>
      </c>
      <c r="PE144" s="510" t="str">
        <f t="shared" si="670"/>
        <v/>
      </c>
      <c r="PF144" s="517">
        <f t="shared" si="671"/>
        <v>0</v>
      </c>
      <c r="PG144" s="510" t="str">
        <f t="shared" si="789"/>
        <v/>
      </c>
      <c r="PH144" s="522" t="str">
        <f t="shared" si="790"/>
        <v/>
      </c>
      <c r="PI144" s="510" t="str">
        <f t="shared" si="672"/>
        <v/>
      </c>
      <c r="PJ144" s="517">
        <f t="shared" si="673"/>
        <v>0</v>
      </c>
      <c r="PK144" s="510" t="str">
        <f t="shared" si="791"/>
        <v/>
      </c>
      <c r="PL144" s="522" t="str">
        <f t="shared" si="792"/>
        <v/>
      </c>
      <c r="PM144" s="510" t="str">
        <f t="shared" si="674"/>
        <v/>
      </c>
      <c r="PN144" s="517">
        <f t="shared" si="675"/>
        <v>0</v>
      </c>
      <c r="PO144" s="510" t="str">
        <f t="shared" si="793"/>
        <v/>
      </c>
      <c r="PP144" s="522" t="str">
        <f t="shared" si="794"/>
        <v/>
      </c>
      <c r="PQ144" s="510" t="str">
        <f t="shared" si="676"/>
        <v/>
      </c>
      <c r="PR144" s="517">
        <f t="shared" si="677"/>
        <v>0</v>
      </c>
      <c r="PS144" s="510" t="str">
        <f t="shared" si="795"/>
        <v/>
      </c>
      <c r="PT144" s="522" t="str">
        <f t="shared" si="796"/>
        <v/>
      </c>
      <c r="PU144" s="510" t="str">
        <f t="shared" si="678"/>
        <v/>
      </c>
      <c r="PV144" s="517">
        <f t="shared" si="679"/>
        <v>0</v>
      </c>
      <c r="PW144" s="510" t="str">
        <f t="shared" si="797"/>
        <v/>
      </c>
      <c r="PX144" s="522" t="str">
        <f t="shared" si="798"/>
        <v/>
      </c>
      <c r="PY144" s="510" t="str">
        <f t="shared" si="680"/>
        <v/>
      </c>
      <c r="PZ144" s="517">
        <f t="shared" si="681"/>
        <v>0</v>
      </c>
      <c r="QA144" s="510" t="str">
        <f t="shared" si="799"/>
        <v/>
      </c>
      <c r="QB144" s="522" t="str">
        <f t="shared" si="800"/>
        <v/>
      </c>
      <c r="QC144" s="510" t="str">
        <f t="shared" si="682"/>
        <v/>
      </c>
      <c r="QD144" s="517">
        <f t="shared" si="683"/>
        <v>0</v>
      </c>
      <c r="QE144" s="510" t="str">
        <f t="shared" si="801"/>
        <v/>
      </c>
      <c r="QF144" s="522" t="str">
        <f t="shared" si="802"/>
        <v/>
      </c>
      <c r="QG144" s="510" t="str">
        <f t="shared" si="684"/>
        <v/>
      </c>
      <c r="QH144" s="517">
        <f t="shared" si="685"/>
        <v>0</v>
      </c>
    </row>
    <row r="145" spans="72:450" ht="13.3" thickTop="1" thickBot="1" x14ac:dyDescent="0.35">
      <c r="BT145" s="287" t="str">
        <f t="shared" si="804"/>
        <v/>
      </c>
      <c r="BU145" s="14" t="str">
        <f t="shared" si="805"/>
        <v/>
      </c>
      <c r="BV145" s="495">
        <f t="shared" si="559"/>
        <v>0</v>
      </c>
      <c r="BW145" s="495">
        <f t="shared" si="806"/>
        <v>0</v>
      </c>
      <c r="BX145" s="905">
        <f t="shared" si="808"/>
        <v>1</v>
      </c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GN145" s="137">
        <f t="shared" si="567"/>
        <v>0</v>
      </c>
      <c r="GU145" s="594">
        <v>55</v>
      </c>
      <c r="HA145" s="81" t="str">
        <f t="shared" si="562"/>
        <v/>
      </c>
      <c r="HB145" s="569" t="str">
        <f t="shared" si="563"/>
        <v/>
      </c>
      <c r="HC145" s="15">
        <f t="shared" si="568"/>
        <v>0</v>
      </c>
      <c r="HD145" s="582">
        <f t="shared" si="809"/>
        <v>0</v>
      </c>
      <c r="HE145" s="576">
        <f t="shared" si="811"/>
        <v>0</v>
      </c>
      <c r="HF145" s="566">
        <f t="shared" si="811"/>
        <v>0</v>
      </c>
      <c r="HG145" s="16">
        <f t="shared" si="810"/>
        <v>0</v>
      </c>
      <c r="HH145" s="17" t="str">
        <f t="shared" si="566"/>
        <v/>
      </c>
      <c r="HI145" s="510" t="str">
        <f t="shared" si="686"/>
        <v/>
      </c>
      <c r="HJ145" s="517">
        <f t="shared" si="803"/>
        <v>0</v>
      </c>
      <c r="HK145" s="510" t="str">
        <f t="shared" si="687"/>
        <v/>
      </c>
      <c r="HL145" s="522" t="str">
        <f t="shared" si="688"/>
        <v/>
      </c>
      <c r="HM145" s="510" t="str">
        <f t="shared" si="570"/>
        <v/>
      </c>
      <c r="HN145" s="517">
        <f t="shared" si="571"/>
        <v>0</v>
      </c>
      <c r="HO145" s="510" t="str">
        <f t="shared" si="689"/>
        <v/>
      </c>
      <c r="HP145" s="522" t="str">
        <f t="shared" si="690"/>
        <v/>
      </c>
      <c r="HQ145" s="510" t="str">
        <f t="shared" si="572"/>
        <v/>
      </c>
      <c r="HR145" s="517">
        <f t="shared" si="573"/>
        <v>0</v>
      </c>
      <c r="HS145" s="510" t="str">
        <f t="shared" si="691"/>
        <v/>
      </c>
      <c r="HT145" s="522" t="str">
        <f t="shared" si="692"/>
        <v/>
      </c>
      <c r="HU145" s="510" t="str">
        <f t="shared" si="574"/>
        <v/>
      </c>
      <c r="HV145" s="517">
        <f t="shared" si="575"/>
        <v>0</v>
      </c>
      <c r="HW145" s="510" t="str">
        <f t="shared" si="693"/>
        <v/>
      </c>
      <c r="HX145" s="522" t="str">
        <f t="shared" si="694"/>
        <v/>
      </c>
      <c r="HY145" s="510" t="str">
        <f t="shared" si="576"/>
        <v/>
      </c>
      <c r="HZ145" s="517">
        <f t="shared" si="577"/>
        <v>0</v>
      </c>
      <c r="IA145" s="510" t="str">
        <f t="shared" si="695"/>
        <v/>
      </c>
      <c r="IB145" s="522" t="str">
        <f t="shared" si="696"/>
        <v/>
      </c>
      <c r="IC145" s="510" t="str">
        <f t="shared" si="578"/>
        <v/>
      </c>
      <c r="ID145" s="517">
        <f t="shared" si="579"/>
        <v>0</v>
      </c>
      <c r="IE145" s="510" t="str">
        <f t="shared" si="697"/>
        <v/>
      </c>
      <c r="IF145" s="522" t="str">
        <f t="shared" si="698"/>
        <v/>
      </c>
      <c r="IG145" s="510" t="str">
        <f t="shared" si="580"/>
        <v/>
      </c>
      <c r="IH145" s="517">
        <f t="shared" si="581"/>
        <v>0</v>
      </c>
      <c r="II145" s="510" t="str">
        <f t="shared" si="699"/>
        <v/>
      </c>
      <c r="IJ145" s="522" t="str">
        <f t="shared" si="700"/>
        <v/>
      </c>
      <c r="IK145" s="510" t="str">
        <f t="shared" si="582"/>
        <v/>
      </c>
      <c r="IL145" s="517">
        <f t="shared" si="583"/>
        <v>0</v>
      </c>
      <c r="IM145" s="510" t="str">
        <f t="shared" si="701"/>
        <v/>
      </c>
      <c r="IN145" s="522" t="str">
        <f t="shared" si="702"/>
        <v/>
      </c>
      <c r="IO145" s="510" t="str">
        <f t="shared" si="584"/>
        <v/>
      </c>
      <c r="IP145" s="517">
        <f t="shared" si="585"/>
        <v>0</v>
      </c>
      <c r="IQ145" s="510" t="str">
        <f t="shared" si="703"/>
        <v/>
      </c>
      <c r="IR145" s="522" t="str">
        <f t="shared" si="704"/>
        <v/>
      </c>
      <c r="IS145" s="510" t="str">
        <f t="shared" si="586"/>
        <v/>
      </c>
      <c r="IT145" s="517">
        <f t="shared" si="587"/>
        <v>0</v>
      </c>
      <c r="IU145" s="510" t="str">
        <f t="shared" si="705"/>
        <v/>
      </c>
      <c r="IV145" s="522" t="str">
        <f t="shared" si="706"/>
        <v/>
      </c>
      <c r="IW145" s="510" t="str">
        <f t="shared" si="588"/>
        <v/>
      </c>
      <c r="IX145" s="517">
        <f t="shared" si="589"/>
        <v>0</v>
      </c>
      <c r="IY145" s="510" t="str">
        <f t="shared" si="707"/>
        <v/>
      </c>
      <c r="IZ145" s="522" t="str">
        <f t="shared" si="708"/>
        <v/>
      </c>
      <c r="JA145" s="510" t="str">
        <f t="shared" si="590"/>
        <v/>
      </c>
      <c r="JB145" s="517">
        <f t="shared" si="591"/>
        <v>0</v>
      </c>
      <c r="JC145" s="510" t="str">
        <f t="shared" si="709"/>
        <v/>
      </c>
      <c r="JD145" s="522" t="str">
        <f t="shared" si="710"/>
        <v/>
      </c>
      <c r="JE145" s="510" t="str">
        <f t="shared" si="592"/>
        <v/>
      </c>
      <c r="JF145" s="517">
        <f t="shared" si="593"/>
        <v>0</v>
      </c>
      <c r="JG145" s="510" t="str">
        <f t="shared" si="711"/>
        <v/>
      </c>
      <c r="JH145" s="522" t="str">
        <f t="shared" si="712"/>
        <v/>
      </c>
      <c r="JI145" s="510" t="str">
        <f t="shared" si="594"/>
        <v/>
      </c>
      <c r="JJ145" s="517">
        <f t="shared" si="595"/>
        <v>0</v>
      </c>
      <c r="JK145" s="510" t="str">
        <f t="shared" si="713"/>
        <v/>
      </c>
      <c r="JL145" s="522" t="str">
        <f t="shared" si="714"/>
        <v/>
      </c>
      <c r="JM145" s="510" t="str">
        <f t="shared" si="596"/>
        <v/>
      </c>
      <c r="JN145" s="517">
        <f t="shared" si="597"/>
        <v>0</v>
      </c>
      <c r="JO145" s="510" t="str">
        <f t="shared" si="715"/>
        <v/>
      </c>
      <c r="JP145" s="522" t="str">
        <f t="shared" si="716"/>
        <v/>
      </c>
      <c r="JQ145" s="510" t="str">
        <f t="shared" si="598"/>
        <v/>
      </c>
      <c r="JR145" s="517">
        <f t="shared" si="599"/>
        <v>0</v>
      </c>
      <c r="JS145" s="510" t="str">
        <f t="shared" si="717"/>
        <v/>
      </c>
      <c r="JT145" s="522" t="str">
        <f t="shared" si="718"/>
        <v/>
      </c>
      <c r="JU145" s="510" t="str">
        <f t="shared" si="600"/>
        <v/>
      </c>
      <c r="JV145" s="517">
        <f t="shared" si="601"/>
        <v>0</v>
      </c>
      <c r="JW145" s="510" t="str">
        <f t="shared" si="719"/>
        <v/>
      </c>
      <c r="JX145" s="522" t="str">
        <f t="shared" si="720"/>
        <v/>
      </c>
      <c r="JY145" s="510" t="str">
        <f t="shared" si="602"/>
        <v/>
      </c>
      <c r="JZ145" s="517">
        <f t="shared" si="603"/>
        <v>0</v>
      </c>
      <c r="KA145" s="510" t="str">
        <f t="shared" si="721"/>
        <v/>
      </c>
      <c r="KB145" s="522" t="str">
        <f t="shared" si="722"/>
        <v/>
      </c>
      <c r="KC145" s="510" t="str">
        <f t="shared" si="604"/>
        <v/>
      </c>
      <c r="KD145" s="517">
        <f t="shared" si="605"/>
        <v>0</v>
      </c>
      <c r="KE145" s="510" t="str">
        <f t="shared" si="723"/>
        <v/>
      </c>
      <c r="KF145" s="522" t="str">
        <f t="shared" si="724"/>
        <v/>
      </c>
      <c r="KG145" s="510" t="str">
        <f t="shared" si="606"/>
        <v/>
      </c>
      <c r="KH145" s="517">
        <f t="shared" si="607"/>
        <v>0</v>
      </c>
      <c r="KI145" s="510" t="str">
        <f t="shared" si="725"/>
        <v/>
      </c>
      <c r="KJ145" s="522" t="str">
        <f t="shared" si="726"/>
        <v/>
      </c>
      <c r="KK145" s="510" t="str">
        <f t="shared" si="608"/>
        <v/>
      </c>
      <c r="KL145" s="517">
        <f t="shared" si="609"/>
        <v>0</v>
      </c>
      <c r="KM145" s="510" t="str">
        <f t="shared" si="727"/>
        <v/>
      </c>
      <c r="KN145" s="522" t="str">
        <f t="shared" si="728"/>
        <v/>
      </c>
      <c r="KO145" s="510" t="str">
        <f t="shared" si="610"/>
        <v/>
      </c>
      <c r="KP145" s="517">
        <f t="shared" si="611"/>
        <v>0</v>
      </c>
      <c r="KQ145" s="510" t="str">
        <f t="shared" si="729"/>
        <v/>
      </c>
      <c r="KR145" s="522" t="str">
        <f t="shared" si="730"/>
        <v/>
      </c>
      <c r="KS145" s="510" t="str">
        <f t="shared" si="612"/>
        <v/>
      </c>
      <c r="KT145" s="517">
        <f t="shared" si="613"/>
        <v>0</v>
      </c>
      <c r="KU145" s="510" t="str">
        <f t="shared" si="731"/>
        <v/>
      </c>
      <c r="KV145" s="522" t="str">
        <f t="shared" si="732"/>
        <v/>
      </c>
      <c r="KW145" s="510" t="str">
        <f t="shared" si="614"/>
        <v/>
      </c>
      <c r="KX145" s="517">
        <f t="shared" si="615"/>
        <v>0</v>
      </c>
      <c r="KY145" s="510" t="str">
        <f t="shared" si="733"/>
        <v/>
      </c>
      <c r="KZ145" s="522" t="str">
        <f t="shared" si="734"/>
        <v/>
      </c>
      <c r="LA145" s="510" t="str">
        <f t="shared" si="616"/>
        <v/>
      </c>
      <c r="LB145" s="517">
        <f t="shared" si="617"/>
        <v>0</v>
      </c>
      <c r="LC145" s="510" t="str">
        <f t="shared" si="735"/>
        <v/>
      </c>
      <c r="LD145" s="522" t="str">
        <f t="shared" si="736"/>
        <v/>
      </c>
      <c r="LE145" s="510" t="str">
        <f t="shared" si="618"/>
        <v/>
      </c>
      <c r="LF145" s="517">
        <f t="shared" si="619"/>
        <v>0</v>
      </c>
      <c r="LG145" s="510" t="str">
        <f t="shared" si="737"/>
        <v/>
      </c>
      <c r="LH145" s="522" t="str">
        <f t="shared" si="738"/>
        <v/>
      </c>
      <c r="LI145" s="510" t="str">
        <f t="shared" si="620"/>
        <v/>
      </c>
      <c r="LJ145" s="517">
        <f t="shared" si="621"/>
        <v>0</v>
      </c>
      <c r="LK145" s="510" t="str">
        <f t="shared" si="739"/>
        <v/>
      </c>
      <c r="LL145" s="522" t="str">
        <f t="shared" si="740"/>
        <v/>
      </c>
      <c r="LM145" s="510" t="str">
        <f t="shared" si="622"/>
        <v/>
      </c>
      <c r="LN145" s="517">
        <f t="shared" si="623"/>
        <v>0</v>
      </c>
      <c r="LO145" s="510" t="str">
        <f t="shared" si="741"/>
        <v/>
      </c>
      <c r="LP145" s="522" t="str">
        <f t="shared" si="742"/>
        <v/>
      </c>
      <c r="LQ145" s="510" t="str">
        <f t="shared" si="624"/>
        <v/>
      </c>
      <c r="LR145" s="517">
        <f t="shared" si="625"/>
        <v>0</v>
      </c>
      <c r="LS145" s="510" t="str">
        <f t="shared" si="743"/>
        <v/>
      </c>
      <c r="LT145" s="522" t="str">
        <f t="shared" si="744"/>
        <v/>
      </c>
      <c r="LU145" s="510" t="str">
        <f t="shared" si="626"/>
        <v/>
      </c>
      <c r="LV145" s="517">
        <f t="shared" si="627"/>
        <v>0</v>
      </c>
      <c r="LW145" s="510" t="str">
        <f t="shared" si="745"/>
        <v/>
      </c>
      <c r="LX145" s="522" t="str">
        <f t="shared" si="746"/>
        <v/>
      </c>
      <c r="LY145" s="510" t="str">
        <f t="shared" si="628"/>
        <v/>
      </c>
      <c r="LZ145" s="517">
        <f t="shared" si="629"/>
        <v>0</v>
      </c>
      <c r="MA145" s="510" t="str">
        <f t="shared" si="747"/>
        <v/>
      </c>
      <c r="MB145" s="522" t="str">
        <f t="shared" si="748"/>
        <v/>
      </c>
      <c r="MC145" s="510" t="str">
        <f t="shared" si="630"/>
        <v/>
      </c>
      <c r="MD145" s="517">
        <f t="shared" si="631"/>
        <v>0</v>
      </c>
      <c r="ME145" s="510" t="str">
        <f t="shared" si="749"/>
        <v/>
      </c>
      <c r="MF145" s="522" t="str">
        <f t="shared" si="750"/>
        <v/>
      </c>
      <c r="MG145" s="510" t="str">
        <f t="shared" si="632"/>
        <v/>
      </c>
      <c r="MH145" s="517">
        <f t="shared" si="633"/>
        <v>0</v>
      </c>
      <c r="MI145" s="510" t="str">
        <f t="shared" si="751"/>
        <v/>
      </c>
      <c r="MJ145" s="522" t="str">
        <f t="shared" si="752"/>
        <v/>
      </c>
      <c r="MK145" s="510" t="str">
        <f t="shared" si="634"/>
        <v/>
      </c>
      <c r="ML145" s="517">
        <f t="shared" si="635"/>
        <v>0</v>
      </c>
      <c r="MM145" s="510" t="str">
        <f t="shared" si="753"/>
        <v/>
      </c>
      <c r="MN145" s="522" t="str">
        <f t="shared" si="754"/>
        <v/>
      </c>
      <c r="MO145" s="510" t="str">
        <f t="shared" si="636"/>
        <v/>
      </c>
      <c r="MP145" s="517">
        <f t="shared" si="637"/>
        <v>0</v>
      </c>
      <c r="MQ145" s="510" t="str">
        <f t="shared" si="755"/>
        <v/>
      </c>
      <c r="MR145" s="522" t="str">
        <f t="shared" si="756"/>
        <v/>
      </c>
      <c r="MS145" s="510" t="str">
        <f t="shared" si="638"/>
        <v/>
      </c>
      <c r="MT145" s="517">
        <f t="shared" si="639"/>
        <v>0</v>
      </c>
      <c r="MU145" s="510" t="str">
        <f t="shared" si="757"/>
        <v/>
      </c>
      <c r="MV145" s="522" t="str">
        <f t="shared" si="758"/>
        <v/>
      </c>
      <c r="MW145" s="510" t="str">
        <f t="shared" si="640"/>
        <v/>
      </c>
      <c r="MX145" s="517">
        <f t="shared" si="641"/>
        <v>0</v>
      </c>
      <c r="MY145" s="510" t="str">
        <f t="shared" si="759"/>
        <v/>
      </c>
      <c r="MZ145" s="522" t="str">
        <f t="shared" si="760"/>
        <v/>
      </c>
      <c r="NA145" s="510" t="str">
        <f t="shared" si="642"/>
        <v/>
      </c>
      <c r="NB145" s="517">
        <f t="shared" si="643"/>
        <v>0</v>
      </c>
      <c r="NC145" s="510" t="str">
        <f t="shared" si="761"/>
        <v/>
      </c>
      <c r="ND145" s="522" t="str">
        <f t="shared" si="762"/>
        <v/>
      </c>
      <c r="NE145" s="510" t="str">
        <f t="shared" si="644"/>
        <v/>
      </c>
      <c r="NF145" s="517">
        <f t="shared" si="645"/>
        <v>0</v>
      </c>
      <c r="NG145" s="510" t="str">
        <f t="shared" si="763"/>
        <v/>
      </c>
      <c r="NH145" s="522" t="str">
        <f t="shared" si="764"/>
        <v/>
      </c>
      <c r="NI145" s="510" t="str">
        <f t="shared" si="646"/>
        <v/>
      </c>
      <c r="NJ145" s="517">
        <f t="shared" si="647"/>
        <v>0</v>
      </c>
      <c r="NK145" s="510" t="str">
        <f t="shared" si="765"/>
        <v/>
      </c>
      <c r="NL145" s="522" t="str">
        <f t="shared" si="766"/>
        <v/>
      </c>
      <c r="NM145" s="510" t="str">
        <f t="shared" si="648"/>
        <v/>
      </c>
      <c r="NN145" s="517">
        <f t="shared" si="649"/>
        <v>0</v>
      </c>
      <c r="NO145" s="510" t="str">
        <f t="shared" si="767"/>
        <v/>
      </c>
      <c r="NP145" s="522" t="str">
        <f t="shared" si="768"/>
        <v/>
      </c>
      <c r="NQ145" s="510" t="str">
        <f t="shared" si="650"/>
        <v/>
      </c>
      <c r="NR145" s="517">
        <f t="shared" si="651"/>
        <v>0</v>
      </c>
      <c r="NS145" s="510" t="str">
        <f t="shared" si="769"/>
        <v/>
      </c>
      <c r="NT145" s="522" t="str">
        <f t="shared" si="770"/>
        <v/>
      </c>
      <c r="NU145" s="510" t="str">
        <f t="shared" si="652"/>
        <v/>
      </c>
      <c r="NV145" s="517">
        <f t="shared" si="653"/>
        <v>0</v>
      </c>
      <c r="NW145" s="510" t="str">
        <f t="shared" si="771"/>
        <v/>
      </c>
      <c r="NX145" s="522" t="str">
        <f t="shared" si="772"/>
        <v/>
      </c>
      <c r="NY145" s="510" t="str">
        <f t="shared" si="654"/>
        <v/>
      </c>
      <c r="NZ145" s="517">
        <f t="shared" si="655"/>
        <v>0</v>
      </c>
      <c r="OA145" s="510" t="str">
        <f t="shared" si="773"/>
        <v/>
      </c>
      <c r="OB145" s="522" t="str">
        <f t="shared" si="774"/>
        <v/>
      </c>
      <c r="OC145" s="510" t="str">
        <f t="shared" si="656"/>
        <v/>
      </c>
      <c r="OD145" s="517">
        <f t="shared" si="657"/>
        <v>0</v>
      </c>
      <c r="OE145" s="510" t="str">
        <f t="shared" si="775"/>
        <v/>
      </c>
      <c r="OF145" s="522" t="str">
        <f t="shared" si="776"/>
        <v/>
      </c>
      <c r="OG145" s="510" t="str">
        <f t="shared" si="658"/>
        <v/>
      </c>
      <c r="OH145" s="517">
        <f t="shared" si="659"/>
        <v>0</v>
      </c>
      <c r="OI145" s="510" t="str">
        <f t="shared" si="777"/>
        <v/>
      </c>
      <c r="OJ145" s="522" t="str">
        <f t="shared" si="778"/>
        <v/>
      </c>
      <c r="OK145" s="510" t="str">
        <f t="shared" si="660"/>
        <v/>
      </c>
      <c r="OL145" s="517">
        <f t="shared" si="661"/>
        <v>0</v>
      </c>
      <c r="OM145" s="510" t="str">
        <f t="shared" si="779"/>
        <v/>
      </c>
      <c r="ON145" s="522" t="str">
        <f t="shared" si="780"/>
        <v/>
      </c>
      <c r="OO145" s="510" t="str">
        <f t="shared" si="662"/>
        <v/>
      </c>
      <c r="OP145" s="517">
        <f t="shared" si="663"/>
        <v>0</v>
      </c>
      <c r="OQ145" s="510" t="str">
        <f t="shared" si="781"/>
        <v/>
      </c>
      <c r="OR145" s="522" t="str">
        <f t="shared" si="782"/>
        <v/>
      </c>
      <c r="OS145" s="510" t="str">
        <f t="shared" si="664"/>
        <v/>
      </c>
      <c r="OT145" s="517">
        <f t="shared" si="665"/>
        <v>0</v>
      </c>
      <c r="OU145" s="510" t="str">
        <f t="shared" si="783"/>
        <v/>
      </c>
      <c r="OV145" s="522" t="str">
        <f t="shared" si="784"/>
        <v/>
      </c>
      <c r="OW145" s="510" t="str">
        <f t="shared" si="666"/>
        <v/>
      </c>
      <c r="OX145" s="517">
        <f t="shared" si="667"/>
        <v>0</v>
      </c>
      <c r="OY145" s="510" t="str">
        <f t="shared" si="785"/>
        <v/>
      </c>
      <c r="OZ145" s="522" t="str">
        <f t="shared" si="786"/>
        <v/>
      </c>
      <c r="PA145" s="510" t="str">
        <f t="shared" si="668"/>
        <v/>
      </c>
      <c r="PB145" s="517">
        <f t="shared" si="669"/>
        <v>0</v>
      </c>
      <c r="PC145" s="510" t="str">
        <f t="shared" si="787"/>
        <v/>
      </c>
      <c r="PD145" s="522" t="str">
        <f t="shared" si="788"/>
        <v/>
      </c>
      <c r="PE145" s="510" t="str">
        <f t="shared" si="670"/>
        <v/>
      </c>
      <c r="PF145" s="517">
        <f t="shared" si="671"/>
        <v>0</v>
      </c>
      <c r="PG145" s="510" t="str">
        <f t="shared" si="789"/>
        <v/>
      </c>
      <c r="PH145" s="522" t="str">
        <f t="shared" si="790"/>
        <v/>
      </c>
      <c r="PI145" s="510" t="str">
        <f t="shared" si="672"/>
        <v/>
      </c>
      <c r="PJ145" s="517">
        <f t="shared" si="673"/>
        <v>0</v>
      </c>
      <c r="PK145" s="510" t="str">
        <f t="shared" si="791"/>
        <v/>
      </c>
      <c r="PL145" s="522" t="str">
        <f t="shared" si="792"/>
        <v/>
      </c>
      <c r="PM145" s="510" t="str">
        <f t="shared" si="674"/>
        <v/>
      </c>
      <c r="PN145" s="517">
        <f t="shared" si="675"/>
        <v>0</v>
      </c>
      <c r="PO145" s="510" t="str">
        <f t="shared" si="793"/>
        <v/>
      </c>
      <c r="PP145" s="522" t="str">
        <f t="shared" si="794"/>
        <v/>
      </c>
      <c r="PQ145" s="510" t="str">
        <f t="shared" si="676"/>
        <v/>
      </c>
      <c r="PR145" s="517">
        <f t="shared" si="677"/>
        <v>0</v>
      </c>
      <c r="PS145" s="510" t="str">
        <f t="shared" si="795"/>
        <v/>
      </c>
      <c r="PT145" s="522" t="str">
        <f t="shared" si="796"/>
        <v/>
      </c>
      <c r="PU145" s="510" t="str">
        <f t="shared" si="678"/>
        <v/>
      </c>
      <c r="PV145" s="517">
        <f t="shared" si="679"/>
        <v>0</v>
      </c>
      <c r="PW145" s="510" t="str">
        <f t="shared" si="797"/>
        <v/>
      </c>
      <c r="PX145" s="522" t="str">
        <f t="shared" si="798"/>
        <v/>
      </c>
      <c r="PY145" s="510" t="str">
        <f t="shared" si="680"/>
        <v/>
      </c>
      <c r="PZ145" s="517">
        <f t="shared" si="681"/>
        <v>0</v>
      </c>
      <c r="QA145" s="510" t="str">
        <f t="shared" si="799"/>
        <v/>
      </c>
      <c r="QB145" s="522" t="str">
        <f t="shared" si="800"/>
        <v/>
      </c>
      <c r="QC145" s="510" t="str">
        <f t="shared" si="682"/>
        <v/>
      </c>
      <c r="QD145" s="517">
        <f t="shared" si="683"/>
        <v>0</v>
      </c>
      <c r="QE145" s="510" t="str">
        <f t="shared" si="801"/>
        <v/>
      </c>
      <c r="QF145" s="522" t="str">
        <f t="shared" si="802"/>
        <v/>
      </c>
      <c r="QG145" s="510" t="str">
        <f t="shared" si="684"/>
        <v/>
      </c>
      <c r="QH145" s="517">
        <f t="shared" si="685"/>
        <v>0</v>
      </c>
    </row>
    <row r="146" spans="72:450" ht="13.3" thickTop="1" thickBot="1" x14ac:dyDescent="0.35">
      <c r="BT146" s="287" t="str">
        <f t="shared" si="804"/>
        <v/>
      </c>
      <c r="BU146" s="14" t="str">
        <f t="shared" si="805"/>
        <v/>
      </c>
      <c r="BV146" s="495">
        <f t="shared" si="559"/>
        <v>0</v>
      </c>
      <c r="BW146" s="495">
        <f t="shared" si="806"/>
        <v>0</v>
      </c>
      <c r="BX146" s="905">
        <f t="shared" si="808"/>
        <v>1</v>
      </c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GN146" s="137">
        <f t="shared" si="567"/>
        <v>0</v>
      </c>
      <c r="GU146" s="594">
        <v>56</v>
      </c>
      <c r="HA146" s="81" t="str">
        <f t="shared" si="562"/>
        <v/>
      </c>
      <c r="HB146" s="569" t="str">
        <f t="shared" si="563"/>
        <v/>
      </c>
      <c r="HC146" s="15">
        <f t="shared" si="568"/>
        <v>0</v>
      </c>
      <c r="HD146" s="582">
        <f t="shared" si="809"/>
        <v>0</v>
      </c>
      <c r="HE146" s="576">
        <f t="shared" si="811"/>
        <v>0</v>
      </c>
      <c r="HF146" s="566">
        <f t="shared" si="811"/>
        <v>0</v>
      </c>
      <c r="HG146" s="16">
        <f t="shared" si="810"/>
        <v>0</v>
      </c>
      <c r="HH146" s="17" t="str">
        <f t="shared" si="566"/>
        <v/>
      </c>
      <c r="HI146" s="510" t="str">
        <f t="shared" si="686"/>
        <v/>
      </c>
      <c r="HJ146" s="517">
        <f t="shared" si="803"/>
        <v>0</v>
      </c>
      <c r="HK146" s="510" t="str">
        <f t="shared" si="687"/>
        <v/>
      </c>
      <c r="HL146" s="522" t="str">
        <f t="shared" si="688"/>
        <v/>
      </c>
      <c r="HM146" s="510" t="str">
        <f t="shared" si="570"/>
        <v/>
      </c>
      <c r="HN146" s="517">
        <f t="shared" si="571"/>
        <v>0</v>
      </c>
      <c r="HO146" s="510" t="str">
        <f t="shared" si="689"/>
        <v/>
      </c>
      <c r="HP146" s="522" t="str">
        <f t="shared" si="690"/>
        <v/>
      </c>
      <c r="HQ146" s="510" t="str">
        <f t="shared" si="572"/>
        <v/>
      </c>
      <c r="HR146" s="517">
        <f t="shared" si="573"/>
        <v>0</v>
      </c>
      <c r="HS146" s="510" t="str">
        <f t="shared" si="691"/>
        <v/>
      </c>
      <c r="HT146" s="522" t="str">
        <f t="shared" si="692"/>
        <v/>
      </c>
      <c r="HU146" s="510" t="str">
        <f t="shared" si="574"/>
        <v/>
      </c>
      <c r="HV146" s="517">
        <f t="shared" si="575"/>
        <v>0</v>
      </c>
      <c r="HW146" s="510" t="str">
        <f t="shared" si="693"/>
        <v/>
      </c>
      <c r="HX146" s="522" t="str">
        <f t="shared" si="694"/>
        <v/>
      </c>
      <c r="HY146" s="510" t="str">
        <f t="shared" si="576"/>
        <v/>
      </c>
      <c r="HZ146" s="517">
        <f t="shared" si="577"/>
        <v>0</v>
      </c>
      <c r="IA146" s="510" t="str">
        <f t="shared" si="695"/>
        <v/>
      </c>
      <c r="IB146" s="522" t="str">
        <f t="shared" si="696"/>
        <v/>
      </c>
      <c r="IC146" s="510" t="str">
        <f t="shared" si="578"/>
        <v/>
      </c>
      <c r="ID146" s="517">
        <f t="shared" si="579"/>
        <v>0</v>
      </c>
      <c r="IE146" s="510" t="str">
        <f t="shared" si="697"/>
        <v/>
      </c>
      <c r="IF146" s="522" t="str">
        <f t="shared" si="698"/>
        <v/>
      </c>
      <c r="IG146" s="510" t="str">
        <f t="shared" si="580"/>
        <v/>
      </c>
      <c r="IH146" s="517">
        <f t="shared" si="581"/>
        <v>0</v>
      </c>
      <c r="II146" s="510" t="str">
        <f t="shared" si="699"/>
        <v/>
      </c>
      <c r="IJ146" s="522" t="str">
        <f t="shared" si="700"/>
        <v/>
      </c>
      <c r="IK146" s="510" t="str">
        <f t="shared" si="582"/>
        <v/>
      </c>
      <c r="IL146" s="517">
        <f t="shared" si="583"/>
        <v>0</v>
      </c>
      <c r="IM146" s="510" t="str">
        <f t="shared" si="701"/>
        <v/>
      </c>
      <c r="IN146" s="522" t="str">
        <f t="shared" si="702"/>
        <v/>
      </c>
      <c r="IO146" s="510" t="str">
        <f t="shared" si="584"/>
        <v/>
      </c>
      <c r="IP146" s="517">
        <f t="shared" si="585"/>
        <v>0</v>
      </c>
      <c r="IQ146" s="510" t="str">
        <f t="shared" si="703"/>
        <v/>
      </c>
      <c r="IR146" s="522" t="str">
        <f t="shared" si="704"/>
        <v/>
      </c>
      <c r="IS146" s="510" t="str">
        <f t="shared" si="586"/>
        <v/>
      </c>
      <c r="IT146" s="517">
        <f t="shared" si="587"/>
        <v>0</v>
      </c>
      <c r="IU146" s="510" t="str">
        <f t="shared" si="705"/>
        <v/>
      </c>
      <c r="IV146" s="522" t="str">
        <f t="shared" si="706"/>
        <v/>
      </c>
      <c r="IW146" s="510" t="str">
        <f t="shared" si="588"/>
        <v/>
      </c>
      <c r="IX146" s="517">
        <f t="shared" si="589"/>
        <v>0</v>
      </c>
      <c r="IY146" s="510" t="str">
        <f t="shared" si="707"/>
        <v/>
      </c>
      <c r="IZ146" s="522" t="str">
        <f t="shared" si="708"/>
        <v/>
      </c>
      <c r="JA146" s="510" t="str">
        <f t="shared" si="590"/>
        <v/>
      </c>
      <c r="JB146" s="517">
        <f t="shared" si="591"/>
        <v>0</v>
      </c>
      <c r="JC146" s="510" t="str">
        <f t="shared" si="709"/>
        <v/>
      </c>
      <c r="JD146" s="522" t="str">
        <f t="shared" si="710"/>
        <v/>
      </c>
      <c r="JE146" s="510" t="str">
        <f t="shared" si="592"/>
        <v/>
      </c>
      <c r="JF146" s="517">
        <f t="shared" si="593"/>
        <v>0</v>
      </c>
      <c r="JG146" s="510" t="str">
        <f t="shared" si="711"/>
        <v/>
      </c>
      <c r="JH146" s="522" t="str">
        <f t="shared" si="712"/>
        <v/>
      </c>
      <c r="JI146" s="510" t="str">
        <f t="shared" si="594"/>
        <v/>
      </c>
      <c r="JJ146" s="517">
        <f t="shared" si="595"/>
        <v>0</v>
      </c>
      <c r="JK146" s="510" t="str">
        <f t="shared" si="713"/>
        <v/>
      </c>
      <c r="JL146" s="522" t="str">
        <f t="shared" si="714"/>
        <v/>
      </c>
      <c r="JM146" s="510" t="str">
        <f t="shared" si="596"/>
        <v/>
      </c>
      <c r="JN146" s="517">
        <f t="shared" si="597"/>
        <v>0</v>
      </c>
      <c r="JO146" s="510" t="str">
        <f t="shared" si="715"/>
        <v/>
      </c>
      <c r="JP146" s="522" t="str">
        <f t="shared" si="716"/>
        <v/>
      </c>
      <c r="JQ146" s="510" t="str">
        <f t="shared" si="598"/>
        <v/>
      </c>
      <c r="JR146" s="517">
        <f t="shared" si="599"/>
        <v>0</v>
      </c>
      <c r="JS146" s="510" t="str">
        <f t="shared" si="717"/>
        <v/>
      </c>
      <c r="JT146" s="522" t="str">
        <f t="shared" si="718"/>
        <v/>
      </c>
      <c r="JU146" s="510" t="str">
        <f t="shared" si="600"/>
        <v/>
      </c>
      <c r="JV146" s="517">
        <f t="shared" si="601"/>
        <v>0</v>
      </c>
      <c r="JW146" s="510" t="str">
        <f t="shared" si="719"/>
        <v/>
      </c>
      <c r="JX146" s="522" t="str">
        <f t="shared" si="720"/>
        <v/>
      </c>
      <c r="JY146" s="510" t="str">
        <f t="shared" si="602"/>
        <v/>
      </c>
      <c r="JZ146" s="517">
        <f t="shared" si="603"/>
        <v>0</v>
      </c>
      <c r="KA146" s="510" t="str">
        <f t="shared" si="721"/>
        <v/>
      </c>
      <c r="KB146" s="522" t="str">
        <f t="shared" si="722"/>
        <v/>
      </c>
      <c r="KC146" s="510" t="str">
        <f t="shared" si="604"/>
        <v/>
      </c>
      <c r="KD146" s="517">
        <f t="shared" si="605"/>
        <v>0</v>
      </c>
      <c r="KE146" s="510" t="str">
        <f t="shared" si="723"/>
        <v/>
      </c>
      <c r="KF146" s="522" t="str">
        <f t="shared" si="724"/>
        <v/>
      </c>
      <c r="KG146" s="510" t="str">
        <f t="shared" si="606"/>
        <v/>
      </c>
      <c r="KH146" s="517">
        <f t="shared" si="607"/>
        <v>0</v>
      </c>
      <c r="KI146" s="510" t="str">
        <f t="shared" si="725"/>
        <v/>
      </c>
      <c r="KJ146" s="522" t="str">
        <f t="shared" si="726"/>
        <v/>
      </c>
      <c r="KK146" s="510" t="str">
        <f t="shared" si="608"/>
        <v/>
      </c>
      <c r="KL146" s="517">
        <f t="shared" si="609"/>
        <v>0</v>
      </c>
      <c r="KM146" s="510" t="str">
        <f t="shared" si="727"/>
        <v/>
      </c>
      <c r="KN146" s="522" t="str">
        <f t="shared" si="728"/>
        <v/>
      </c>
      <c r="KO146" s="510" t="str">
        <f t="shared" si="610"/>
        <v/>
      </c>
      <c r="KP146" s="517">
        <f t="shared" si="611"/>
        <v>0</v>
      </c>
      <c r="KQ146" s="510" t="str">
        <f t="shared" si="729"/>
        <v/>
      </c>
      <c r="KR146" s="522" t="str">
        <f t="shared" si="730"/>
        <v/>
      </c>
      <c r="KS146" s="510" t="str">
        <f t="shared" si="612"/>
        <v/>
      </c>
      <c r="KT146" s="517">
        <f t="shared" si="613"/>
        <v>0</v>
      </c>
      <c r="KU146" s="510" t="str">
        <f t="shared" si="731"/>
        <v/>
      </c>
      <c r="KV146" s="522" t="str">
        <f t="shared" si="732"/>
        <v/>
      </c>
      <c r="KW146" s="510" t="str">
        <f t="shared" si="614"/>
        <v/>
      </c>
      <c r="KX146" s="517">
        <f t="shared" si="615"/>
        <v>0</v>
      </c>
      <c r="KY146" s="510" t="str">
        <f t="shared" si="733"/>
        <v/>
      </c>
      <c r="KZ146" s="522" t="str">
        <f t="shared" si="734"/>
        <v/>
      </c>
      <c r="LA146" s="510" t="str">
        <f t="shared" si="616"/>
        <v/>
      </c>
      <c r="LB146" s="517">
        <f t="shared" si="617"/>
        <v>0</v>
      </c>
      <c r="LC146" s="510" t="str">
        <f t="shared" si="735"/>
        <v/>
      </c>
      <c r="LD146" s="522" t="str">
        <f t="shared" si="736"/>
        <v/>
      </c>
      <c r="LE146" s="510" t="str">
        <f t="shared" si="618"/>
        <v/>
      </c>
      <c r="LF146" s="517">
        <f t="shared" si="619"/>
        <v>0</v>
      </c>
      <c r="LG146" s="510" t="str">
        <f t="shared" si="737"/>
        <v/>
      </c>
      <c r="LH146" s="522" t="str">
        <f t="shared" si="738"/>
        <v/>
      </c>
      <c r="LI146" s="510" t="str">
        <f t="shared" si="620"/>
        <v/>
      </c>
      <c r="LJ146" s="517">
        <f t="shared" si="621"/>
        <v>0</v>
      </c>
      <c r="LK146" s="510" t="str">
        <f t="shared" si="739"/>
        <v/>
      </c>
      <c r="LL146" s="522" t="str">
        <f t="shared" si="740"/>
        <v/>
      </c>
      <c r="LM146" s="510" t="str">
        <f t="shared" si="622"/>
        <v/>
      </c>
      <c r="LN146" s="517">
        <f t="shared" si="623"/>
        <v>0</v>
      </c>
      <c r="LO146" s="510" t="str">
        <f t="shared" si="741"/>
        <v/>
      </c>
      <c r="LP146" s="522" t="str">
        <f t="shared" si="742"/>
        <v/>
      </c>
      <c r="LQ146" s="510" t="str">
        <f t="shared" si="624"/>
        <v/>
      </c>
      <c r="LR146" s="517">
        <f t="shared" si="625"/>
        <v>0</v>
      </c>
      <c r="LS146" s="510" t="str">
        <f t="shared" si="743"/>
        <v/>
      </c>
      <c r="LT146" s="522" t="str">
        <f t="shared" si="744"/>
        <v/>
      </c>
      <c r="LU146" s="510" t="str">
        <f t="shared" si="626"/>
        <v/>
      </c>
      <c r="LV146" s="517">
        <f t="shared" si="627"/>
        <v>0</v>
      </c>
      <c r="LW146" s="510" t="str">
        <f t="shared" si="745"/>
        <v/>
      </c>
      <c r="LX146" s="522" t="str">
        <f t="shared" si="746"/>
        <v/>
      </c>
      <c r="LY146" s="510" t="str">
        <f t="shared" si="628"/>
        <v/>
      </c>
      <c r="LZ146" s="517">
        <f t="shared" si="629"/>
        <v>0</v>
      </c>
      <c r="MA146" s="510" t="str">
        <f t="shared" si="747"/>
        <v/>
      </c>
      <c r="MB146" s="522" t="str">
        <f t="shared" si="748"/>
        <v/>
      </c>
      <c r="MC146" s="510" t="str">
        <f t="shared" si="630"/>
        <v/>
      </c>
      <c r="MD146" s="517">
        <f t="shared" si="631"/>
        <v>0</v>
      </c>
      <c r="ME146" s="510" t="str">
        <f t="shared" si="749"/>
        <v/>
      </c>
      <c r="MF146" s="522" t="str">
        <f t="shared" si="750"/>
        <v/>
      </c>
      <c r="MG146" s="510" t="str">
        <f t="shared" si="632"/>
        <v/>
      </c>
      <c r="MH146" s="517">
        <f t="shared" si="633"/>
        <v>0</v>
      </c>
      <c r="MI146" s="510" t="str">
        <f t="shared" si="751"/>
        <v/>
      </c>
      <c r="MJ146" s="522" t="str">
        <f t="shared" si="752"/>
        <v/>
      </c>
      <c r="MK146" s="510" t="str">
        <f t="shared" si="634"/>
        <v/>
      </c>
      <c r="ML146" s="517">
        <f t="shared" si="635"/>
        <v>0</v>
      </c>
      <c r="MM146" s="510" t="str">
        <f t="shared" si="753"/>
        <v/>
      </c>
      <c r="MN146" s="522" t="str">
        <f t="shared" si="754"/>
        <v/>
      </c>
      <c r="MO146" s="510" t="str">
        <f t="shared" si="636"/>
        <v/>
      </c>
      <c r="MP146" s="517">
        <f t="shared" si="637"/>
        <v>0</v>
      </c>
      <c r="MQ146" s="510" t="str">
        <f t="shared" si="755"/>
        <v/>
      </c>
      <c r="MR146" s="522" t="str">
        <f t="shared" si="756"/>
        <v/>
      </c>
      <c r="MS146" s="510" t="str">
        <f t="shared" si="638"/>
        <v/>
      </c>
      <c r="MT146" s="517">
        <f t="shared" si="639"/>
        <v>0</v>
      </c>
      <c r="MU146" s="510" t="str">
        <f t="shared" si="757"/>
        <v/>
      </c>
      <c r="MV146" s="522" t="str">
        <f t="shared" si="758"/>
        <v/>
      </c>
      <c r="MW146" s="510" t="str">
        <f t="shared" si="640"/>
        <v/>
      </c>
      <c r="MX146" s="517">
        <f t="shared" si="641"/>
        <v>0</v>
      </c>
      <c r="MY146" s="510" t="str">
        <f t="shared" si="759"/>
        <v/>
      </c>
      <c r="MZ146" s="522" t="str">
        <f t="shared" si="760"/>
        <v/>
      </c>
      <c r="NA146" s="510" t="str">
        <f t="shared" si="642"/>
        <v/>
      </c>
      <c r="NB146" s="517">
        <f t="shared" si="643"/>
        <v>0</v>
      </c>
      <c r="NC146" s="510" t="str">
        <f t="shared" si="761"/>
        <v/>
      </c>
      <c r="ND146" s="522" t="str">
        <f t="shared" si="762"/>
        <v/>
      </c>
      <c r="NE146" s="510" t="str">
        <f t="shared" si="644"/>
        <v/>
      </c>
      <c r="NF146" s="517">
        <f t="shared" si="645"/>
        <v>0</v>
      </c>
      <c r="NG146" s="510" t="str">
        <f t="shared" si="763"/>
        <v/>
      </c>
      <c r="NH146" s="522" t="str">
        <f t="shared" si="764"/>
        <v/>
      </c>
      <c r="NI146" s="510" t="str">
        <f t="shared" si="646"/>
        <v/>
      </c>
      <c r="NJ146" s="517">
        <f t="shared" si="647"/>
        <v>0</v>
      </c>
      <c r="NK146" s="510" t="str">
        <f t="shared" si="765"/>
        <v/>
      </c>
      <c r="NL146" s="522" t="str">
        <f t="shared" si="766"/>
        <v/>
      </c>
      <c r="NM146" s="510" t="str">
        <f t="shared" si="648"/>
        <v/>
      </c>
      <c r="NN146" s="517">
        <f t="shared" si="649"/>
        <v>0</v>
      </c>
      <c r="NO146" s="510" t="str">
        <f t="shared" si="767"/>
        <v/>
      </c>
      <c r="NP146" s="522" t="str">
        <f t="shared" si="768"/>
        <v/>
      </c>
      <c r="NQ146" s="510" t="str">
        <f t="shared" si="650"/>
        <v/>
      </c>
      <c r="NR146" s="517">
        <f t="shared" si="651"/>
        <v>0</v>
      </c>
      <c r="NS146" s="510" t="str">
        <f t="shared" si="769"/>
        <v/>
      </c>
      <c r="NT146" s="522" t="str">
        <f t="shared" si="770"/>
        <v/>
      </c>
      <c r="NU146" s="510" t="str">
        <f t="shared" si="652"/>
        <v/>
      </c>
      <c r="NV146" s="517">
        <f t="shared" si="653"/>
        <v>0</v>
      </c>
      <c r="NW146" s="510" t="str">
        <f t="shared" si="771"/>
        <v/>
      </c>
      <c r="NX146" s="522" t="str">
        <f t="shared" si="772"/>
        <v/>
      </c>
      <c r="NY146" s="510" t="str">
        <f t="shared" si="654"/>
        <v/>
      </c>
      <c r="NZ146" s="517">
        <f t="shared" si="655"/>
        <v>0</v>
      </c>
      <c r="OA146" s="510" t="str">
        <f t="shared" si="773"/>
        <v/>
      </c>
      <c r="OB146" s="522" t="str">
        <f t="shared" si="774"/>
        <v/>
      </c>
      <c r="OC146" s="510" t="str">
        <f t="shared" si="656"/>
        <v/>
      </c>
      <c r="OD146" s="517">
        <f t="shared" si="657"/>
        <v>0</v>
      </c>
      <c r="OE146" s="510" t="str">
        <f t="shared" si="775"/>
        <v/>
      </c>
      <c r="OF146" s="522" t="str">
        <f t="shared" si="776"/>
        <v/>
      </c>
      <c r="OG146" s="510" t="str">
        <f t="shared" si="658"/>
        <v/>
      </c>
      <c r="OH146" s="517">
        <f t="shared" si="659"/>
        <v>0</v>
      </c>
      <c r="OI146" s="510" t="str">
        <f t="shared" si="777"/>
        <v/>
      </c>
      <c r="OJ146" s="522" t="str">
        <f t="shared" si="778"/>
        <v/>
      </c>
      <c r="OK146" s="510" t="str">
        <f t="shared" si="660"/>
        <v/>
      </c>
      <c r="OL146" s="517">
        <f t="shared" si="661"/>
        <v>0</v>
      </c>
      <c r="OM146" s="510" t="str">
        <f t="shared" si="779"/>
        <v/>
      </c>
      <c r="ON146" s="522" t="str">
        <f t="shared" si="780"/>
        <v/>
      </c>
      <c r="OO146" s="510" t="str">
        <f t="shared" si="662"/>
        <v/>
      </c>
      <c r="OP146" s="517">
        <f t="shared" si="663"/>
        <v>0</v>
      </c>
      <c r="OQ146" s="510" t="str">
        <f t="shared" si="781"/>
        <v/>
      </c>
      <c r="OR146" s="522" t="str">
        <f t="shared" si="782"/>
        <v/>
      </c>
      <c r="OS146" s="510" t="str">
        <f t="shared" si="664"/>
        <v/>
      </c>
      <c r="OT146" s="517">
        <f t="shared" si="665"/>
        <v>0</v>
      </c>
      <c r="OU146" s="510" t="str">
        <f t="shared" si="783"/>
        <v/>
      </c>
      <c r="OV146" s="522" t="str">
        <f t="shared" si="784"/>
        <v/>
      </c>
      <c r="OW146" s="510" t="str">
        <f t="shared" si="666"/>
        <v/>
      </c>
      <c r="OX146" s="517">
        <f t="shared" si="667"/>
        <v>0</v>
      </c>
      <c r="OY146" s="510" t="str">
        <f t="shared" si="785"/>
        <v/>
      </c>
      <c r="OZ146" s="522" t="str">
        <f t="shared" si="786"/>
        <v/>
      </c>
      <c r="PA146" s="510" t="str">
        <f t="shared" si="668"/>
        <v/>
      </c>
      <c r="PB146" s="517">
        <f t="shared" si="669"/>
        <v>0</v>
      </c>
      <c r="PC146" s="510" t="str">
        <f t="shared" si="787"/>
        <v/>
      </c>
      <c r="PD146" s="522" t="str">
        <f t="shared" si="788"/>
        <v/>
      </c>
      <c r="PE146" s="510" t="str">
        <f t="shared" si="670"/>
        <v/>
      </c>
      <c r="PF146" s="517">
        <f t="shared" si="671"/>
        <v>0</v>
      </c>
      <c r="PG146" s="510" t="str">
        <f t="shared" si="789"/>
        <v/>
      </c>
      <c r="PH146" s="522" t="str">
        <f t="shared" si="790"/>
        <v/>
      </c>
      <c r="PI146" s="510" t="str">
        <f t="shared" si="672"/>
        <v/>
      </c>
      <c r="PJ146" s="517">
        <f t="shared" si="673"/>
        <v>0</v>
      </c>
      <c r="PK146" s="510" t="str">
        <f t="shared" si="791"/>
        <v/>
      </c>
      <c r="PL146" s="522" t="str">
        <f t="shared" si="792"/>
        <v/>
      </c>
      <c r="PM146" s="510" t="str">
        <f t="shared" si="674"/>
        <v/>
      </c>
      <c r="PN146" s="517">
        <f t="shared" si="675"/>
        <v>0</v>
      </c>
      <c r="PO146" s="510" t="str">
        <f t="shared" si="793"/>
        <v/>
      </c>
      <c r="PP146" s="522" t="str">
        <f t="shared" si="794"/>
        <v/>
      </c>
      <c r="PQ146" s="510" t="str">
        <f t="shared" si="676"/>
        <v/>
      </c>
      <c r="PR146" s="517">
        <f t="shared" si="677"/>
        <v>0</v>
      </c>
      <c r="PS146" s="510" t="str">
        <f t="shared" si="795"/>
        <v/>
      </c>
      <c r="PT146" s="522" t="str">
        <f t="shared" si="796"/>
        <v/>
      </c>
      <c r="PU146" s="510" t="str">
        <f t="shared" si="678"/>
        <v/>
      </c>
      <c r="PV146" s="517">
        <f t="shared" si="679"/>
        <v>0</v>
      </c>
      <c r="PW146" s="510" t="str">
        <f t="shared" si="797"/>
        <v/>
      </c>
      <c r="PX146" s="522" t="str">
        <f t="shared" si="798"/>
        <v/>
      </c>
      <c r="PY146" s="510" t="str">
        <f t="shared" si="680"/>
        <v/>
      </c>
      <c r="PZ146" s="517">
        <f t="shared" si="681"/>
        <v>0</v>
      </c>
      <c r="QA146" s="510" t="str">
        <f t="shared" si="799"/>
        <v/>
      </c>
      <c r="QB146" s="522" t="str">
        <f t="shared" si="800"/>
        <v/>
      </c>
      <c r="QC146" s="510" t="str">
        <f t="shared" si="682"/>
        <v/>
      </c>
      <c r="QD146" s="517">
        <f t="shared" si="683"/>
        <v>0</v>
      </c>
      <c r="QE146" s="510" t="str">
        <f t="shared" si="801"/>
        <v/>
      </c>
      <c r="QF146" s="522" t="str">
        <f t="shared" si="802"/>
        <v/>
      </c>
      <c r="QG146" s="510" t="str">
        <f t="shared" si="684"/>
        <v/>
      </c>
      <c r="QH146" s="517">
        <f t="shared" si="685"/>
        <v>0</v>
      </c>
    </row>
    <row r="147" spans="72:450" ht="13.3" thickTop="1" thickBot="1" x14ac:dyDescent="0.35">
      <c r="BT147" s="287" t="str">
        <f t="shared" si="804"/>
        <v/>
      </c>
      <c r="BU147" s="14" t="str">
        <f t="shared" si="805"/>
        <v/>
      </c>
      <c r="BV147" s="495">
        <f t="shared" si="559"/>
        <v>0</v>
      </c>
      <c r="BW147" s="495">
        <f t="shared" si="806"/>
        <v>0</v>
      </c>
      <c r="BX147" s="905">
        <f t="shared" si="808"/>
        <v>1</v>
      </c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GN147" s="137">
        <f t="shared" si="567"/>
        <v>0</v>
      </c>
      <c r="GU147" s="594">
        <v>57</v>
      </c>
      <c r="HA147" s="81" t="str">
        <f t="shared" si="562"/>
        <v/>
      </c>
      <c r="HB147" s="569" t="str">
        <f t="shared" si="563"/>
        <v/>
      </c>
      <c r="HC147" s="15">
        <f t="shared" si="568"/>
        <v>0</v>
      </c>
      <c r="HD147" s="582">
        <f t="shared" si="809"/>
        <v>0</v>
      </c>
      <c r="HE147" s="576">
        <f t="shared" si="811"/>
        <v>0</v>
      </c>
      <c r="HF147" s="566">
        <f t="shared" si="811"/>
        <v>0</v>
      </c>
      <c r="HG147" s="16">
        <f t="shared" si="810"/>
        <v>0</v>
      </c>
      <c r="HH147" s="17" t="str">
        <f t="shared" si="566"/>
        <v/>
      </c>
      <c r="HI147" s="510" t="str">
        <f t="shared" si="686"/>
        <v/>
      </c>
      <c r="HJ147" s="517">
        <f t="shared" si="803"/>
        <v>0</v>
      </c>
      <c r="HK147" s="510" t="str">
        <f t="shared" si="687"/>
        <v/>
      </c>
      <c r="HL147" s="522" t="str">
        <f t="shared" si="688"/>
        <v/>
      </c>
      <c r="HM147" s="510" t="str">
        <f t="shared" si="570"/>
        <v/>
      </c>
      <c r="HN147" s="517">
        <f t="shared" si="571"/>
        <v>0</v>
      </c>
      <c r="HO147" s="510" t="str">
        <f t="shared" si="689"/>
        <v/>
      </c>
      <c r="HP147" s="522" t="str">
        <f t="shared" si="690"/>
        <v/>
      </c>
      <c r="HQ147" s="510" t="str">
        <f t="shared" si="572"/>
        <v/>
      </c>
      <c r="HR147" s="517">
        <f t="shared" si="573"/>
        <v>0</v>
      </c>
      <c r="HS147" s="510" t="str">
        <f t="shared" si="691"/>
        <v/>
      </c>
      <c r="HT147" s="522" t="str">
        <f t="shared" si="692"/>
        <v/>
      </c>
      <c r="HU147" s="510" t="str">
        <f t="shared" si="574"/>
        <v/>
      </c>
      <c r="HV147" s="517">
        <f t="shared" si="575"/>
        <v>0</v>
      </c>
      <c r="HW147" s="510" t="str">
        <f t="shared" si="693"/>
        <v/>
      </c>
      <c r="HX147" s="522" t="str">
        <f t="shared" si="694"/>
        <v/>
      </c>
      <c r="HY147" s="510" t="str">
        <f t="shared" si="576"/>
        <v/>
      </c>
      <c r="HZ147" s="517">
        <f t="shared" si="577"/>
        <v>0</v>
      </c>
      <c r="IA147" s="510" t="str">
        <f t="shared" si="695"/>
        <v/>
      </c>
      <c r="IB147" s="522" t="str">
        <f t="shared" si="696"/>
        <v/>
      </c>
      <c r="IC147" s="510" t="str">
        <f t="shared" si="578"/>
        <v/>
      </c>
      <c r="ID147" s="517">
        <f t="shared" si="579"/>
        <v>0</v>
      </c>
      <c r="IE147" s="510" t="str">
        <f t="shared" si="697"/>
        <v/>
      </c>
      <c r="IF147" s="522" t="str">
        <f t="shared" si="698"/>
        <v/>
      </c>
      <c r="IG147" s="510" t="str">
        <f t="shared" si="580"/>
        <v/>
      </c>
      <c r="IH147" s="517">
        <f t="shared" si="581"/>
        <v>0</v>
      </c>
      <c r="II147" s="510" t="str">
        <f t="shared" si="699"/>
        <v/>
      </c>
      <c r="IJ147" s="522" t="str">
        <f t="shared" si="700"/>
        <v/>
      </c>
      <c r="IK147" s="510" t="str">
        <f t="shared" si="582"/>
        <v/>
      </c>
      <c r="IL147" s="517">
        <f t="shared" si="583"/>
        <v>0</v>
      </c>
      <c r="IM147" s="510" t="str">
        <f t="shared" si="701"/>
        <v/>
      </c>
      <c r="IN147" s="522" t="str">
        <f t="shared" si="702"/>
        <v/>
      </c>
      <c r="IO147" s="510" t="str">
        <f t="shared" si="584"/>
        <v/>
      </c>
      <c r="IP147" s="517">
        <f t="shared" si="585"/>
        <v>0</v>
      </c>
      <c r="IQ147" s="510" t="str">
        <f t="shared" si="703"/>
        <v/>
      </c>
      <c r="IR147" s="522" t="str">
        <f t="shared" si="704"/>
        <v/>
      </c>
      <c r="IS147" s="510" t="str">
        <f t="shared" si="586"/>
        <v/>
      </c>
      <c r="IT147" s="517">
        <f t="shared" si="587"/>
        <v>0</v>
      </c>
      <c r="IU147" s="510" t="str">
        <f t="shared" si="705"/>
        <v/>
      </c>
      <c r="IV147" s="522" t="str">
        <f t="shared" si="706"/>
        <v/>
      </c>
      <c r="IW147" s="510" t="str">
        <f t="shared" si="588"/>
        <v/>
      </c>
      <c r="IX147" s="517">
        <f t="shared" si="589"/>
        <v>0</v>
      </c>
      <c r="IY147" s="510" t="str">
        <f t="shared" si="707"/>
        <v/>
      </c>
      <c r="IZ147" s="522" t="str">
        <f t="shared" si="708"/>
        <v/>
      </c>
      <c r="JA147" s="510" t="str">
        <f t="shared" si="590"/>
        <v/>
      </c>
      <c r="JB147" s="517">
        <f t="shared" si="591"/>
        <v>0</v>
      </c>
      <c r="JC147" s="510" t="str">
        <f t="shared" si="709"/>
        <v/>
      </c>
      <c r="JD147" s="522" t="str">
        <f t="shared" si="710"/>
        <v/>
      </c>
      <c r="JE147" s="510" t="str">
        <f t="shared" si="592"/>
        <v/>
      </c>
      <c r="JF147" s="517">
        <f t="shared" si="593"/>
        <v>0</v>
      </c>
      <c r="JG147" s="510" t="str">
        <f t="shared" si="711"/>
        <v/>
      </c>
      <c r="JH147" s="522" t="str">
        <f t="shared" si="712"/>
        <v/>
      </c>
      <c r="JI147" s="510" t="str">
        <f t="shared" si="594"/>
        <v/>
      </c>
      <c r="JJ147" s="517">
        <f t="shared" si="595"/>
        <v>0</v>
      </c>
      <c r="JK147" s="510" t="str">
        <f t="shared" si="713"/>
        <v/>
      </c>
      <c r="JL147" s="522" t="str">
        <f t="shared" si="714"/>
        <v/>
      </c>
      <c r="JM147" s="510" t="str">
        <f t="shared" si="596"/>
        <v/>
      </c>
      <c r="JN147" s="517">
        <f t="shared" si="597"/>
        <v>0</v>
      </c>
      <c r="JO147" s="510" t="str">
        <f t="shared" si="715"/>
        <v/>
      </c>
      <c r="JP147" s="522" t="str">
        <f t="shared" si="716"/>
        <v/>
      </c>
      <c r="JQ147" s="510" t="str">
        <f t="shared" si="598"/>
        <v/>
      </c>
      <c r="JR147" s="517">
        <f t="shared" si="599"/>
        <v>0</v>
      </c>
      <c r="JS147" s="510" t="str">
        <f t="shared" si="717"/>
        <v/>
      </c>
      <c r="JT147" s="522" t="str">
        <f t="shared" si="718"/>
        <v/>
      </c>
      <c r="JU147" s="510" t="str">
        <f t="shared" si="600"/>
        <v/>
      </c>
      <c r="JV147" s="517">
        <f t="shared" si="601"/>
        <v>0</v>
      </c>
      <c r="JW147" s="510" t="str">
        <f t="shared" si="719"/>
        <v/>
      </c>
      <c r="JX147" s="522" t="str">
        <f t="shared" si="720"/>
        <v/>
      </c>
      <c r="JY147" s="510" t="str">
        <f t="shared" si="602"/>
        <v/>
      </c>
      <c r="JZ147" s="517">
        <f t="shared" si="603"/>
        <v>0</v>
      </c>
      <c r="KA147" s="510" t="str">
        <f t="shared" si="721"/>
        <v/>
      </c>
      <c r="KB147" s="522" t="str">
        <f t="shared" si="722"/>
        <v/>
      </c>
      <c r="KC147" s="510" t="str">
        <f t="shared" si="604"/>
        <v/>
      </c>
      <c r="KD147" s="517">
        <f t="shared" si="605"/>
        <v>0</v>
      </c>
      <c r="KE147" s="510" t="str">
        <f t="shared" si="723"/>
        <v/>
      </c>
      <c r="KF147" s="522" t="str">
        <f t="shared" si="724"/>
        <v/>
      </c>
      <c r="KG147" s="510" t="str">
        <f t="shared" si="606"/>
        <v/>
      </c>
      <c r="KH147" s="517">
        <f t="shared" si="607"/>
        <v>0</v>
      </c>
      <c r="KI147" s="510" t="str">
        <f t="shared" si="725"/>
        <v/>
      </c>
      <c r="KJ147" s="522" t="str">
        <f t="shared" si="726"/>
        <v/>
      </c>
      <c r="KK147" s="510" t="str">
        <f t="shared" si="608"/>
        <v/>
      </c>
      <c r="KL147" s="517">
        <f t="shared" si="609"/>
        <v>0</v>
      </c>
      <c r="KM147" s="510" t="str">
        <f t="shared" si="727"/>
        <v/>
      </c>
      <c r="KN147" s="522" t="str">
        <f t="shared" si="728"/>
        <v/>
      </c>
      <c r="KO147" s="510" t="str">
        <f t="shared" si="610"/>
        <v/>
      </c>
      <c r="KP147" s="517">
        <f t="shared" si="611"/>
        <v>0</v>
      </c>
      <c r="KQ147" s="510" t="str">
        <f t="shared" si="729"/>
        <v/>
      </c>
      <c r="KR147" s="522" t="str">
        <f t="shared" si="730"/>
        <v/>
      </c>
      <c r="KS147" s="510" t="str">
        <f t="shared" si="612"/>
        <v/>
      </c>
      <c r="KT147" s="517">
        <f t="shared" si="613"/>
        <v>0</v>
      </c>
      <c r="KU147" s="510" t="str">
        <f t="shared" si="731"/>
        <v/>
      </c>
      <c r="KV147" s="522" t="str">
        <f t="shared" si="732"/>
        <v/>
      </c>
      <c r="KW147" s="510" t="str">
        <f t="shared" si="614"/>
        <v/>
      </c>
      <c r="KX147" s="517">
        <f t="shared" si="615"/>
        <v>0</v>
      </c>
      <c r="KY147" s="510" t="str">
        <f t="shared" si="733"/>
        <v/>
      </c>
      <c r="KZ147" s="522" t="str">
        <f t="shared" si="734"/>
        <v/>
      </c>
      <c r="LA147" s="510" t="str">
        <f t="shared" si="616"/>
        <v/>
      </c>
      <c r="LB147" s="517">
        <f t="shared" si="617"/>
        <v>0</v>
      </c>
      <c r="LC147" s="510" t="str">
        <f t="shared" si="735"/>
        <v/>
      </c>
      <c r="LD147" s="522" t="str">
        <f t="shared" si="736"/>
        <v/>
      </c>
      <c r="LE147" s="510" t="str">
        <f t="shared" si="618"/>
        <v/>
      </c>
      <c r="LF147" s="517">
        <f t="shared" si="619"/>
        <v>0</v>
      </c>
      <c r="LG147" s="510" t="str">
        <f t="shared" si="737"/>
        <v/>
      </c>
      <c r="LH147" s="522" t="str">
        <f t="shared" si="738"/>
        <v/>
      </c>
      <c r="LI147" s="510" t="str">
        <f t="shared" si="620"/>
        <v/>
      </c>
      <c r="LJ147" s="517">
        <f t="shared" si="621"/>
        <v>0</v>
      </c>
      <c r="LK147" s="510" t="str">
        <f t="shared" si="739"/>
        <v/>
      </c>
      <c r="LL147" s="522" t="str">
        <f t="shared" si="740"/>
        <v/>
      </c>
      <c r="LM147" s="510" t="str">
        <f t="shared" si="622"/>
        <v/>
      </c>
      <c r="LN147" s="517">
        <f t="shared" si="623"/>
        <v>0</v>
      </c>
      <c r="LO147" s="510" t="str">
        <f t="shared" si="741"/>
        <v/>
      </c>
      <c r="LP147" s="522" t="str">
        <f t="shared" si="742"/>
        <v/>
      </c>
      <c r="LQ147" s="510" t="str">
        <f t="shared" si="624"/>
        <v/>
      </c>
      <c r="LR147" s="517">
        <f t="shared" si="625"/>
        <v>0</v>
      </c>
      <c r="LS147" s="510" t="str">
        <f t="shared" si="743"/>
        <v/>
      </c>
      <c r="LT147" s="522" t="str">
        <f t="shared" si="744"/>
        <v/>
      </c>
      <c r="LU147" s="510" t="str">
        <f t="shared" si="626"/>
        <v/>
      </c>
      <c r="LV147" s="517">
        <f t="shared" si="627"/>
        <v>0</v>
      </c>
      <c r="LW147" s="510" t="str">
        <f t="shared" si="745"/>
        <v/>
      </c>
      <c r="LX147" s="522" t="str">
        <f t="shared" si="746"/>
        <v/>
      </c>
      <c r="LY147" s="510" t="str">
        <f t="shared" si="628"/>
        <v/>
      </c>
      <c r="LZ147" s="517">
        <f t="shared" si="629"/>
        <v>0</v>
      </c>
      <c r="MA147" s="510" t="str">
        <f t="shared" si="747"/>
        <v/>
      </c>
      <c r="MB147" s="522" t="str">
        <f t="shared" si="748"/>
        <v/>
      </c>
      <c r="MC147" s="510" t="str">
        <f t="shared" si="630"/>
        <v/>
      </c>
      <c r="MD147" s="517">
        <f t="shared" si="631"/>
        <v>0</v>
      </c>
      <c r="ME147" s="510" t="str">
        <f t="shared" si="749"/>
        <v/>
      </c>
      <c r="MF147" s="522" t="str">
        <f t="shared" si="750"/>
        <v/>
      </c>
      <c r="MG147" s="510" t="str">
        <f t="shared" si="632"/>
        <v/>
      </c>
      <c r="MH147" s="517">
        <f t="shared" si="633"/>
        <v>0</v>
      </c>
      <c r="MI147" s="510" t="str">
        <f t="shared" si="751"/>
        <v/>
      </c>
      <c r="MJ147" s="522" t="str">
        <f t="shared" si="752"/>
        <v/>
      </c>
      <c r="MK147" s="510" t="str">
        <f t="shared" si="634"/>
        <v/>
      </c>
      <c r="ML147" s="517">
        <f t="shared" si="635"/>
        <v>0</v>
      </c>
      <c r="MM147" s="510" t="str">
        <f t="shared" si="753"/>
        <v/>
      </c>
      <c r="MN147" s="522" t="str">
        <f t="shared" si="754"/>
        <v/>
      </c>
      <c r="MO147" s="510" t="str">
        <f t="shared" si="636"/>
        <v/>
      </c>
      <c r="MP147" s="517">
        <f t="shared" si="637"/>
        <v>0</v>
      </c>
      <c r="MQ147" s="510" t="str">
        <f t="shared" si="755"/>
        <v/>
      </c>
      <c r="MR147" s="522" t="str">
        <f t="shared" si="756"/>
        <v/>
      </c>
      <c r="MS147" s="510" t="str">
        <f t="shared" si="638"/>
        <v/>
      </c>
      <c r="MT147" s="517">
        <f t="shared" si="639"/>
        <v>0</v>
      </c>
      <c r="MU147" s="510" t="str">
        <f t="shared" si="757"/>
        <v/>
      </c>
      <c r="MV147" s="522" t="str">
        <f t="shared" si="758"/>
        <v/>
      </c>
      <c r="MW147" s="510" t="str">
        <f t="shared" si="640"/>
        <v/>
      </c>
      <c r="MX147" s="517">
        <f t="shared" si="641"/>
        <v>0</v>
      </c>
      <c r="MY147" s="510" t="str">
        <f t="shared" si="759"/>
        <v/>
      </c>
      <c r="MZ147" s="522" t="str">
        <f t="shared" si="760"/>
        <v/>
      </c>
      <c r="NA147" s="510" t="str">
        <f t="shared" si="642"/>
        <v/>
      </c>
      <c r="NB147" s="517">
        <f t="shared" si="643"/>
        <v>0</v>
      </c>
      <c r="NC147" s="510" t="str">
        <f t="shared" si="761"/>
        <v/>
      </c>
      <c r="ND147" s="522" t="str">
        <f t="shared" si="762"/>
        <v/>
      </c>
      <c r="NE147" s="510" t="str">
        <f t="shared" si="644"/>
        <v/>
      </c>
      <c r="NF147" s="517">
        <f t="shared" si="645"/>
        <v>0</v>
      </c>
      <c r="NG147" s="510" t="str">
        <f t="shared" si="763"/>
        <v/>
      </c>
      <c r="NH147" s="522" t="str">
        <f t="shared" si="764"/>
        <v/>
      </c>
      <c r="NI147" s="510" t="str">
        <f t="shared" si="646"/>
        <v/>
      </c>
      <c r="NJ147" s="517">
        <f t="shared" si="647"/>
        <v>0</v>
      </c>
      <c r="NK147" s="510" t="str">
        <f t="shared" si="765"/>
        <v/>
      </c>
      <c r="NL147" s="522" t="str">
        <f t="shared" si="766"/>
        <v/>
      </c>
      <c r="NM147" s="510" t="str">
        <f t="shared" si="648"/>
        <v/>
      </c>
      <c r="NN147" s="517">
        <f t="shared" si="649"/>
        <v>0</v>
      </c>
      <c r="NO147" s="510" t="str">
        <f t="shared" si="767"/>
        <v/>
      </c>
      <c r="NP147" s="522" t="str">
        <f t="shared" si="768"/>
        <v/>
      </c>
      <c r="NQ147" s="510" t="str">
        <f t="shared" si="650"/>
        <v/>
      </c>
      <c r="NR147" s="517">
        <f t="shared" si="651"/>
        <v>0</v>
      </c>
      <c r="NS147" s="510" t="str">
        <f t="shared" si="769"/>
        <v/>
      </c>
      <c r="NT147" s="522" t="str">
        <f t="shared" si="770"/>
        <v/>
      </c>
      <c r="NU147" s="510" t="str">
        <f t="shared" si="652"/>
        <v/>
      </c>
      <c r="NV147" s="517">
        <f t="shared" si="653"/>
        <v>0</v>
      </c>
      <c r="NW147" s="510" t="str">
        <f t="shared" si="771"/>
        <v/>
      </c>
      <c r="NX147" s="522" t="str">
        <f t="shared" si="772"/>
        <v/>
      </c>
      <c r="NY147" s="510" t="str">
        <f t="shared" si="654"/>
        <v/>
      </c>
      <c r="NZ147" s="517">
        <f t="shared" si="655"/>
        <v>0</v>
      </c>
      <c r="OA147" s="510" t="str">
        <f t="shared" si="773"/>
        <v/>
      </c>
      <c r="OB147" s="522" t="str">
        <f t="shared" si="774"/>
        <v/>
      </c>
      <c r="OC147" s="510" t="str">
        <f t="shared" si="656"/>
        <v/>
      </c>
      <c r="OD147" s="517">
        <f t="shared" si="657"/>
        <v>0</v>
      </c>
      <c r="OE147" s="510" t="str">
        <f t="shared" si="775"/>
        <v/>
      </c>
      <c r="OF147" s="522" t="str">
        <f t="shared" si="776"/>
        <v/>
      </c>
      <c r="OG147" s="510" t="str">
        <f t="shared" si="658"/>
        <v/>
      </c>
      <c r="OH147" s="517">
        <f t="shared" si="659"/>
        <v>0</v>
      </c>
      <c r="OI147" s="510" t="str">
        <f t="shared" si="777"/>
        <v/>
      </c>
      <c r="OJ147" s="522" t="str">
        <f t="shared" si="778"/>
        <v/>
      </c>
      <c r="OK147" s="510" t="str">
        <f t="shared" si="660"/>
        <v/>
      </c>
      <c r="OL147" s="517">
        <f t="shared" si="661"/>
        <v>0</v>
      </c>
      <c r="OM147" s="510" t="str">
        <f t="shared" si="779"/>
        <v/>
      </c>
      <c r="ON147" s="522" t="str">
        <f t="shared" si="780"/>
        <v/>
      </c>
      <c r="OO147" s="510" t="str">
        <f t="shared" si="662"/>
        <v/>
      </c>
      <c r="OP147" s="517">
        <f t="shared" si="663"/>
        <v>0</v>
      </c>
      <c r="OQ147" s="510" t="str">
        <f t="shared" si="781"/>
        <v/>
      </c>
      <c r="OR147" s="522" t="str">
        <f t="shared" si="782"/>
        <v/>
      </c>
      <c r="OS147" s="510" t="str">
        <f t="shared" si="664"/>
        <v/>
      </c>
      <c r="OT147" s="517">
        <f t="shared" si="665"/>
        <v>0</v>
      </c>
      <c r="OU147" s="510" t="str">
        <f t="shared" si="783"/>
        <v/>
      </c>
      <c r="OV147" s="522" t="str">
        <f t="shared" si="784"/>
        <v/>
      </c>
      <c r="OW147" s="510" t="str">
        <f t="shared" si="666"/>
        <v/>
      </c>
      <c r="OX147" s="517">
        <f t="shared" si="667"/>
        <v>0</v>
      </c>
      <c r="OY147" s="510" t="str">
        <f t="shared" si="785"/>
        <v/>
      </c>
      <c r="OZ147" s="522" t="str">
        <f t="shared" si="786"/>
        <v/>
      </c>
      <c r="PA147" s="510" t="str">
        <f t="shared" si="668"/>
        <v/>
      </c>
      <c r="PB147" s="517">
        <f t="shared" si="669"/>
        <v>0</v>
      </c>
      <c r="PC147" s="510" t="str">
        <f t="shared" si="787"/>
        <v/>
      </c>
      <c r="PD147" s="522" t="str">
        <f t="shared" si="788"/>
        <v/>
      </c>
      <c r="PE147" s="510" t="str">
        <f t="shared" si="670"/>
        <v/>
      </c>
      <c r="PF147" s="517">
        <f t="shared" si="671"/>
        <v>0</v>
      </c>
      <c r="PG147" s="510" t="str">
        <f t="shared" si="789"/>
        <v/>
      </c>
      <c r="PH147" s="522" t="str">
        <f t="shared" si="790"/>
        <v/>
      </c>
      <c r="PI147" s="510" t="str">
        <f t="shared" si="672"/>
        <v/>
      </c>
      <c r="PJ147" s="517">
        <f t="shared" si="673"/>
        <v>0</v>
      </c>
      <c r="PK147" s="510" t="str">
        <f t="shared" si="791"/>
        <v/>
      </c>
      <c r="PL147" s="522" t="str">
        <f t="shared" si="792"/>
        <v/>
      </c>
      <c r="PM147" s="510" t="str">
        <f t="shared" si="674"/>
        <v/>
      </c>
      <c r="PN147" s="517">
        <f t="shared" si="675"/>
        <v>0</v>
      </c>
      <c r="PO147" s="510" t="str">
        <f t="shared" si="793"/>
        <v/>
      </c>
      <c r="PP147" s="522" t="str">
        <f t="shared" si="794"/>
        <v/>
      </c>
      <c r="PQ147" s="510" t="str">
        <f t="shared" si="676"/>
        <v/>
      </c>
      <c r="PR147" s="517">
        <f t="shared" si="677"/>
        <v>0</v>
      </c>
      <c r="PS147" s="510" t="str">
        <f t="shared" si="795"/>
        <v/>
      </c>
      <c r="PT147" s="522" t="str">
        <f t="shared" si="796"/>
        <v/>
      </c>
      <c r="PU147" s="510" t="str">
        <f t="shared" si="678"/>
        <v/>
      </c>
      <c r="PV147" s="517">
        <f t="shared" si="679"/>
        <v>0</v>
      </c>
      <c r="PW147" s="510" t="str">
        <f t="shared" si="797"/>
        <v/>
      </c>
      <c r="PX147" s="522" t="str">
        <f t="shared" si="798"/>
        <v/>
      </c>
      <c r="PY147" s="510" t="str">
        <f t="shared" si="680"/>
        <v/>
      </c>
      <c r="PZ147" s="517">
        <f t="shared" si="681"/>
        <v>0</v>
      </c>
      <c r="QA147" s="510" t="str">
        <f t="shared" si="799"/>
        <v/>
      </c>
      <c r="QB147" s="522" t="str">
        <f t="shared" si="800"/>
        <v/>
      </c>
      <c r="QC147" s="510" t="str">
        <f t="shared" si="682"/>
        <v/>
      </c>
      <c r="QD147" s="517">
        <f t="shared" si="683"/>
        <v>0</v>
      </c>
      <c r="QE147" s="510" t="str">
        <f t="shared" si="801"/>
        <v/>
      </c>
      <c r="QF147" s="522" t="str">
        <f t="shared" si="802"/>
        <v/>
      </c>
      <c r="QG147" s="510" t="str">
        <f t="shared" si="684"/>
        <v/>
      </c>
      <c r="QH147" s="517">
        <f t="shared" si="685"/>
        <v>0</v>
      </c>
    </row>
    <row r="148" spans="72:450" ht="13.3" thickTop="1" thickBot="1" x14ac:dyDescent="0.35">
      <c r="BT148" s="287" t="str">
        <f t="shared" si="804"/>
        <v/>
      </c>
      <c r="BU148" s="14" t="str">
        <f t="shared" si="805"/>
        <v/>
      </c>
      <c r="BV148" s="495">
        <f t="shared" si="559"/>
        <v>0</v>
      </c>
      <c r="BW148" s="495">
        <f t="shared" si="806"/>
        <v>0</v>
      </c>
      <c r="BX148" s="905">
        <f t="shared" si="808"/>
        <v>1</v>
      </c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GN148" s="137">
        <f t="shared" si="567"/>
        <v>0</v>
      </c>
      <c r="GU148" s="594">
        <v>58</v>
      </c>
      <c r="HA148" s="81" t="str">
        <f t="shared" si="562"/>
        <v/>
      </c>
      <c r="HB148" s="569" t="str">
        <f t="shared" si="563"/>
        <v/>
      </c>
      <c r="HC148" s="15">
        <f t="shared" si="568"/>
        <v>0</v>
      </c>
      <c r="HD148" s="582">
        <f t="shared" si="809"/>
        <v>0</v>
      </c>
      <c r="HE148" s="576">
        <f t="shared" si="811"/>
        <v>0</v>
      </c>
      <c r="HF148" s="566">
        <f t="shared" si="811"/>
        <v>0</v>
      </c>
      <c r="HG148" s="16">
        <f t="shared" si="810"/>
        <v>0</v>
      </c>
      <c r="HH148" s="17" t="str">
        <f t="shared" si="566"/>
        <v/>
      </c>
      <c r="HI148" s="510" t="str">
        <f t="shared" si="686"/>
        <v/>
      </c>
      <c r="HJ148" s="517">
        <f t="shared" si="803"/>
        <v>0</v>
      </c>
      <c r="HK148" s="510" t="str">
        <f t="shared" si="687"/>
        <v/>
      </c>
      <c r="HL148" s="522" t="str">
        <f t="shared" si="688"/>
        <v/>
      </c>
      <c r="HM148" s="510" t="str">
        <f t="shared" si="570"/>
        <v/>
      </c>
      <c r="HN148" s="517">
        <f t="shared" si="571"/>
        <v>0</v>
      </c>
      <c r="HO148" s="510" t="str">
        <f t="shared" si="689"/>
        <v/>
      </c>
      <c r="HP148" s="522" t="str">
        <f t="shared" si="690"/>
        <v/>
      </c>
      <c r="HQ148" s="510" t="str">
        <f t="shared" si="572"/>
        <v/>
      </c>
      <c r="HR148" s="517">
        <f t="shared" si="573"/>
        <v>0</v>
      </c>
      <c r="HS148" s="510" t="str">
        <f t="shared" si="691"/>
        <v/>
      </c>
      <c r="HT148" s="522" t="str">
        <f t="shared" si="692"/>
        <v/>
      </c>
      <c r="HU148" s="510" t="str">
        <f t="shared" si="574"/>
        <v/>
      </c>
      <c r="HV148" s="517">
        <f t="shared" si="575"/>
        <v>0</v>
      </c>
      <c r="HW148" s="510" t="str">
        <f t="shared" si="693"/>
        <v/>
      </c>
      <c r="HX148" s="522" t="str">
        <f t="shared" si="694"/>
        <v/>
      </c>
      <c r="HY148" s="510" t="str">
        <f t="shared" si="576"/>
        <v/>
      </c>
      <c r="HZ148" s="517">
        <f t="shared" si="577"/>
        <v>0</v>
      </c>
      <c r="IA148" s="510" t="str">
        <f t="shared" si="695"/>
        <v/>
      </c>
      <c r="IB148" s="522" t="str">
        <f t="shared" si="696"/>
        <v/>
      </c>
      <c r="IC148" s="510" t="str">
        <f t="shared" si="578"/>
        <v/>
      </c>
      <c r="ID148" s="517">
        <f t="shared" si="579"/>
        <v>0</v>
      </c>
      <c r="IE148" s="510" t="str">
        <f t="shared" si="697"/>
        <v/>
      </c>
      <c r="IF148" s="522" t="str">
        <f t="shared" si="698"/>
        <v/>
      </c>
      <c r="IG148" s="510" t="str">
        <f t="shared" si="580"/>
        <v/>
      </c>
      <c r="IH148" s="517">
        <f t="shared" si="581"/>
        <v>0</v>
      </c>
      <c r="II148" s="510" t="str">
        <f t="shared" si="699"/>
        <v/>
      </c>
      <c r="IJ148" s="522" t="str">
        <f t="shared" si="700"/>
        <v/>
      </c>
      <c r="IK148" s="510" t="str">
        <f t="shared" si="582"/>
        <v/>
      </c>
      <c r="IL148" s="517">
        <f t="shared" si="583"/>
        <v>0</v>
      </c>
      <c r="IM148" s="510" t="str">
        <f t="shared" si="701"/>
        <v/>
      </c>
      <c r="IN148" s="522" t="str">
        <f t="shared" si="702"/>
        <v/>
      </c>
      <c r="IO148" s="510" t="str">
        <f t="shared" si="584"/>
        <v/>
      </c>
      <c r="IP148" s="517">
        <f t="shared" si="585"/>
        <v>0</v>
      </c>
      <c r="IQ148" s="510" t="str">
        <f t="shared" si="703"/>
        <v/>
      </c>
      <c r="IR148" s="522" t="str">
        <f t="shared" si="704"/>
        <v/>
      </c>
      <c r="IS148" s="510" t="str">
        <f t="shared" si="586"/>
        <v/>
      </c>
      <c r="IT148" s="517">
        <f t="shared" si="587"/>
        <v>0</v>
      </c>
      <c r="IU148" s="510" t="str">
        <f t="shared" si="705"/>
        <v/>
      </c>
      <c r="IV148" s="522" t="str">
        <f t="shared" si="706"/>
        <v/>
      </c>
      <c r="IW148" s="510" t="str">
        <f t="shared" si="588"/>
        <v/>
      </c>
      <c r="IX148" s="517">
        <f t="shared" si="589"/>
        <v>0</v>
      </c>
      <c r="IY148" s="510" t="str">
        <f t="shared" si="707"/>
        <v/>
      </c>
      <c r="IZ148" s="522" t="str">
        <f t="shared" si="708"/>
        <v/>
      </c>
      <c r="JA148" s="510" t="str">
        <f t="shared" si="590"/>
        <v/>
      </c>
      <c r="JB148" s="517">
        <f t="shared" si="591"/>
        <v>0</v>
      </c>
      <c r="JC148" s="510" t="str">
        <f t="shared" si="709"/>
        <v/>
      </c>
      <c r="JD148" s="522" t="str">
        <f t="shared" si="710"/>
        <v/>
      </c>
      <c r="JE148" s="510" t="str">
        <f t="shared" si="592"/>
        <v/>
      </c>
      <c r="JF148" s="517">
        <f t="shared" si="593"/>
        <v>0</v>
      </c>
      <c r="JG148" s="510" t="str">
        <f t="shared" si="711"/>
        <v/>
      </c>
      <c r="JH148" s="522" t="str">
        <f t="shared" si="712"/>
        <v/>
      </c>
      <c r="JI148" s="510" t="str">
        <f t="shared" si="594"/>
        <v/>
      </c>
      <c r="JJ148" s="517">
        <f t="shared" si="595"/>
        <v>0</v>
      </c>
      <c r="JK148" s="510" t="str">
        <f t="shared" si="713"/>
        <v/>
      </c>
      <c r="JL148" s="522" t="str">
        <f t="shared" si="714"/>
        <v/>
      </c>
      <c r="JM148" s="510" t="str">
        <f t="shared" si="596"/>
        <v/>
      </c>
      <c r="JN148" s="517">
        <f t="shared" si="597"/>
        <v>0</v>
      </c>
      <c r="JO148" s="510" t="str">
        <f t="shared" si="715"/>
        <v/>
      </c>
      <c r="JP148" s="522" t="str">
        <f t="shared" si="716"/>
        <v/>
      </c>
      <c r="JQ148" s="510" t="str">
        <f t="shared" si="598"/>
        <v/>
      </c>
      <c r="JR148" s="517">
        <f t="shared" si="599"/>
        <v>0</v>
      </c>
      <c r="JS148" s="510" t="str">
        <f t="shared" si="717"/>
        <v/>
      </c>
      <c r="JT148" s="522" t="str">
        <f t="shared" si="718"/>
        <v/>
      </c>
      <c r="JU148" s="510" t="str">
        <f t="shared" si="600"/>
        <v/>
      </c>
      <c r="JV148" s="517">
        <f t="shared" si="601"/>
        <v>0</v>
      </c>
      <c r="JW148" s="510" t="str">
        <f t="shared" si="719"/>
        <v/>
      </c>
      <c r="JX148" s="522" t="str">
        <f t="shared" si="720"/>
        <v/>
      </c>
      <c r="JY148" s="510" t="str">
        <f t="shared" si="602"/>
        <v/>
      </c>
      <c r="JZ148" s="517">
        <f t="shared" si="603"/>
        <v>0</v>
      </c>
      <c r="KA148" s="510" t="str">
        <f t="shared" si="721"/>
        <v/>
      </c>
      <c r="KB148" s="522" t="str">
        <f t="shared" si="722"/>
        <v/>
      </c>
      <c r="KC148" s="510" t="str">
        <f t="shared" si="604"/>
        <v/>
      </c>
      <c r="KD148" s="517">
        <f t="shared" si="605"/>
        <v>0</v>
      </c>
      <c r="KE148" s="510" t="str">
        <f t="shared" si="723"/>
        <v/>
      </c>
      <c r="KF148" s="522" t="str">
        <f t="shared" si="724"/>
        <v/>
      </c>
      <c r="KG148" s="510" t="str">
        <f t="shared" si="606"/>
        <v/>
      </c>
      <c r="KH148" s="517">
        <f t="shared" si="607"/>
        <v>0</v>
      </c>
      <c r="KI148" s="510" t="str">
        <f t="shared" si="725"/>
        <v/>
      </c>
      <c r="KJ148" s="522" t="str">
        <f t="shared" si="726"/>
        <v/>
      </c>
      <c r="KK148" s="510" t="str">
        <f t="shared" si="608"/>
        <v/>
      </c>
      <c r="KL148" s="517">
        <f t="shared" si="609"/>
        <v>0</v>
      </c>
      <c r="KM148" s="510" t="str">
        <f t="shared" si="727"/>
        <v/>
      </c>
      <c r="KN148" s="522" t="str">
        <f t="shared" si="728"/>
        <v/>
      </c>
      <c r="KO148" s="510" t="str">
        <f t="shared" si="610"/>
        <v/>
      </c>
      <c r="KP148" s="517">
        <f t="shared" si="611"/>
        <v>0</v>
      </c>
      <c r="KQ148" s="510" t="str">
        <f t="shared" si="729"/>
        <v/>
      </c>
      <c r="KR148" s="522" t="str">
        <f t="shared" si="730"/>
        <v/>
      </c>
      <c r="KS148" s="510" t="str">
        <f t="shared" si="612"/>
        <v/>
      </c>
      <c r="KT148" s="517">
        <f t="shared" si="613"/>
        <v>0</v>
      </c>
      <c r="KU148" s="510" t="str">
        <f t="shared" si="731"/>
        <v/>
      </c>
      <c r="KV148" s="522" t="str">
        <f t="shared" si="732"/>
        <v/>
      </c>
      <c r="KW148" s="510" t="str">
        <f t="shared" si="614"/>
        <v/>
      </c>
      <c r="KX148" s="517">
        <f t="shared" si="615"/>
        <v>0</v>
      </c>
      <c r="KY148" s="510" t="str">
        <f t="shared" si="733"/>
        <v/>
      </c>
      <c r="KZ148" s="522" t="str">
        <f t="shared" si="734"/>
        <v/>
      </c>
      <c r="LA148" s="510" t="str">
        <f t="shared" si="616"/>
        <v/>
      </c>
      <c r="LB148" s="517">
        <f t="shared" si="617"/>
        <v>0</v>
      </c>
      <c r="LC148" s="510" t="str">
        <f t="shared" si="735"/>
        <v/>
      </c>
      <c r="LD148" s="522" t="str">
        <f t="shared" si="736"/>
        <v/>
      </c>
      <c r="LE148" s="510" t="str">
        <f t="shared" si="618"/>
        <v/>
      </c>
      <c r="LF148" s="517">
        <f t="shared" si="619"/>
        <v>0</v>
      </c>
      <c r="LG148" s="510" t="str">
        <f t="shared" si="737"/>
        <v/>
      </c>
      <c r="LH148" s="522" t="str">
        <f t="shared" si="738"/>
        <v/>
      </c>
      <c r="LI148" s="510" t="str">
        <f t="shared" si="620"/>
        <v/>
      </c>
      <c r="LJ148" s="517">
        <f t="shared" si="621"/>
        <v>0</v>
      </c>
      <c r="LK148" s="510" t="str">
        <f t="shared" si="739"/>
        <v/>
      </c>
      <c r="LL148" s="522" t="str">
        <f t="shared" si="740"/>
        <v/>
      </c>
      <c r="LM148" s="510" t="str">
        <f t="shared" si="622"/>
        <v/>
      </c>
      <c r="LN148" s="517">
        <f t="shared" si="623"/>
        <v>0</v>
      </c>
      <c r="LO148" s="510" t="str">
        <f t="shared" si="741"/>
        <v/>
      </c>
      <c r="LP148" s="522" t="str">
        <f t="shared" si="742"/>
        <v/>
      </c>
      <c r="LQ148" s="510" t="str">
        <f t="shared" si="624"/>
        <v/>
      </c>
      <c r="LR148" s="517">
        <f t="shared" si="625"/>
        <v>0</v>
      </c>
      <c r="LS148" s="510" t="str">
        <f t="shared" si="743"/>
        <v/>
      </c>
      <c r="LT148" s="522" t="str">
        <f t="shared" si="744"/>
        <v/>
      </c>
      <c r="LU148" s="510" t="str">
        <f t="shared" si="626"/>
        <v/>
      </c>
      <c r="LV148" s="517">
        <f t="shared" si="627"/>
        <v>0</v>
      </c>
      <c r="LW148" s="510" t="str">
        <f t="shared" si="745"/>
        <v/>
      </c>
      <c r="LX148" s="522" t="str">
        <f t="shared" si="746"/>
        <v/>
      </c>
      <c r="LY148" s="510" t="str">
        <f t="shared" si="628"/>
        <v/>
      </c>
      <c r="LZ148" s="517">
        <f t="shared" si="629"/>
        <v>0</v>
      </c>
      <c r="MA148" s="510" t="str">
        <f t="shared" si="747"/>
        <v/>
      </c>
      <c r="MB148" s="522" t="str">
        <f t="shared" si="748"/>
        <v/>
      </c>
      <c r="MC148" s="510" t="str">
        <f t="shared" si="630"/>
        <v/>
      </c>
      <c r="MD148" s="517">
        <f t="shared" si="631"/>
        <v>0</v>
      </c>
      <c r="ME148" s="510" t="str">
        <f t="shared" si="749"/>
        <v/>
      </c>
      <c r="MF148" s="522" t="str">
        <f t="shared" si="750"/>
        <v/>
      </c>
      <c r="MG148" s="510" t="str">
        <f t="shared" si="632"/>
        <v/>
      </c>
      <c r="MH148" s="517">
        <f t="shared" si="633"/>
        <v>0</v>
      </c>
      <c r="MI148" s="510" t="str">
        <f t="shared" si="751"/>
        <v/>
      </c>
      <c r="MJ148" s="522" t="str">
        <f t="shared" si="752"/>
        <v/>
      </c>
      <c r="MK148" s="510" t="str">
        <f t="shared" si="634"/>
        <v/>
      </c>
      <c r="ML148" s="517">
        <f t="shared" si="635"/>
        <v>0</v>
      </c>
      <c r="MM148" s="510" t="str">
        <f t="shared" si="753"/>
        <v/>
      </c>
      <c r="MN148" s="522" t="str">
        <f t="shared" si="754"/>
        <v/>
      </c>
      <c r="MO148" s="510" t="str">
        <f t="shared" si="636"/>
        <v/>
      </c>
      <c r="MP148" s="517">
        <f t="shared" si="637"/>
        <v>0</v>
      </c>
      <c r="MQ148" s="510" t="str">
        <f t="shared" si="755"/>
        <v/>
      </c>
      <c r="MR148" s="522" t="str">
        <f t="shared" si="756"/>
        <v/>
      </c>
      <c r="MS148" s="510" t="str">
        <f t="shared" si="638"/>
        <v/>
      </c>
      <c r="MT148" s="517">
        <f t="shared" si="639"/>
        <v>0</v>
      </c>
      <c r="MU148" s="510" t="str">
        <f t="shared" si="757"/>
        <v/>
      </c>
      <c r="MV148" s="522" t="str">
        <f t="shared" si="758"/>
        <v/>
      </c>
      <c r="MW148" s="510" t="str">
        <f t="shared" si="640"/>
        <v/>
      </c>
      <c r="MX148" s="517">
        <f t="shared" si="641"/>
        <v>0</v>
      </c>
      <c r="MY148" s="510" t="str">
        <f t="shared" si="759"/>
        <v/>
      </c>
      <c r="MZ148" s="522" t="str">
        <f t="shared" si="760"/>
        <v/>
      </c>
      <c r="NA148" s="510" t="str">
        <f t="shared" si="642"/>
        <v/>
      </c>
      <c r="NB148" s="517">
        <f t="shared" si="643"/>
        <v>0</v>
      </c>
      <c r="NC148" s="510" t="str">
        <f t="shared" si="761"/>
        <v/>
      </c>
      <c r="ND148" s="522" t="str">
        <f t="shared" si="762"/>
        <v/>
      </c>
      <c r="NE148" s="510" t="str">
        <f t="shared" si="644"/>
        <v/>
      </c>
      <c r="NF148" s="517">
        <f t="shared" si="645"/>
        <v>0</v>
      </c>
      <c r="NG148" s="510" t="str">
        <f t="shared" si="763"/>
        <v/>
      </c>
      <c r="NH148" s="522" t="str">
        <f t="shared" si="764"/>
        <v/>
      </c>
      <c r="NI148" s="510" t="str">
        <f t="shared" si="646"/>
        <v/>
      </c>
      <c r="NJ148" s="517">
        <f t="shared" si="647"/>
        <v>0</v>
      </c>
      <c r="NK148" s="510" t="str">
        <f t="shared" si="765"/>
        <v/>
      </c>
      <c r="NL148" s="522" t="str">
        <f t="shared" si="766"/>
        <v/>
      </c>
      <c r="NM148" s="510" t="str">
        <f t="shared" si="648"/>
        <v/>
      </c>
      <c r="NN148" s="517">
        <f t="shared" si="649"/>
        <v>0</v>
      </c>
      <c r="NO148" s="510" t="str">
        <f t="shared" si="767"/>
        <v/>
      </c>
      <c r="NP148" s="522" t="str">
        <f t="shared" si="768"/>
        <v/>
      </c>
      <c r="NQ148" s="510" t="str">
        <f t="shared" si="650"/>
        <v/>
      </c>
      <c r="NR148" s="517">
        <f t="shared" si="651"/>
        <v>0</v>
      </c>
      <c r="NS148" s="510" t="str">
        <f t="shared" si="769"/>
        <v/>
      </c>
      <c r="NT148" s="522" t="str">
        <f t="shared" si="770"/>
        <v/>
      </c>
      <c r="NU148" s="510" t="str">
        <f t="shared" si="652"/>
        <v/>
      </c>
      <c r="NV148" s="517">
        <f t="shared" si="653"/>
        <v>0</v>
      </c>
      <c r="NW148" s="510" t="str">
        <f t="shared" si="771"/>
        <v/>
      </c>
      <c r="NX148" s="522" t="str">
        <f t="shared" si="772"/>
        <v/>
      </c>
      <c r="NY148" s="510" t="str">
        <f t="shared" si="654"/>
        <v/>
      </c>
      <c r="NZ148" s="517">
        <f t="shared" si="655"/>
        <v>0</v>
      </c>
      <c r="OA148" s="510" t="str">
        <f t="shared" si="773"/>
        <v/>
      </c>
      <c r="OB148" s="522" t="str">
        <f t="shared" si="774"/>
        <v/>
      </c>
      <c r="OC148" s="510" t="str">
        <f t="shared" si="656"/>
        <v/>
      </c>
      <c r="OD148" s="517">
        <f t="shared" si="657"/>
        <v>0</v>
      </c>
      <c r="OE148" s="510" t="str">
        <f t="shared" si="775"/>
        <v/>
      </c>
      <c r="OF148" s="522" t="str">
        <f t="shared" si="776"/>
        <v/>
      </c>
      <c r="OG148" s="510" t="str">
        <f t="shared" si="658"/>
        <v/>
      </c>
      <c r="OH148" s="517">
        <f t="shared" si="659"/>
        <v>0</v>
      </c>
      <c r="OI148" s="510" t="str">
        <f t="shared" si="777"/>
        <v/>
      </c>
      <c r="OJ148" s="522" t="str">
        <f t="shared" si="778"/>
        <v/>
      </c>
      <c r="OK148" s="510" t="str">
        <f t="shared" si="660"/>
        <v/>
      </c>
      <c r="OL148" s="517">
        <f t="shared" si="661"/>
        <v>0</v>
      </c>
      <c r="OM148" s="510" t="str">
        <f t="shared" si="779"/>
        <v/>
      </c>
      <c r="ON148" s="522" t="str">
        <f t="shared" si="780"/>
        <v/>
      </c>
      <c r="OO148" s="510" t="str">
        <f t="shared" si="662"/>
        <v/>
      </c>
      <c r="OP148" s="517">
        <f t="shared" si="663"/>
        <v>0</v>
      </c>
      <c r="OQ148" s="510" t="str">
        <f t="shared" si="781"/>
        <v/>
      </c>
      <c r="OR148" s="522" t="str">
        <f t="shared" si="782"/>
        <v/>
      </c>
      <c r="OS148" s="510" t="str">
        <f t="shared" si="664"/>
        <v/>
      </c>
      <c r="OT148" s="517">
        <f t="shared" si="665"/>
        <v>0</v>
      </c>
      <c r="OU148" s="510" t="str">
        <f t="shared" si="783"/>
        <v/>
      </c>
      <c r="OV148" s="522" t="str">
        <f t="shared" si="784"/>
        <v/>
      </c>
      <c r="OW148" s="510" t="str">
        <f t="shared" si="666"/>
        <v/>
      </c>
      <c r="OX148" s="517">
        <f t="shared" si="667"/>
        <v>0</v>
      </c>
      <c r="OY148" s="510" t="str">
        <f t="shared" si="785"/>
        <v/>
      </c>
      <c r="OZ148" s="522" t="str">
        <f t="shared" si="786"/>
        <v/>
      </c>
      <c r="PA148" s="510" t="str">
        <f t="shared" si="668"/>
        <v/>
      </c>
      <c r="PB148" s="517">
        <f t="shared" si="669"/>
        <v>0</v>
      </c>
      <c r="PC148" s="510" t="str">
        <f t="shared" si="787"/>
        <v/>
      </c>
      <c r="PD148" s="522" t="str">
        <f t="shared" si="788"/>
        <v/>
      </c>
      <c r="PE148" s="510" t="str">
        <f t="shared" si="670"/>
        <v/>
      </c>
      <c r="PF148" s="517">
        <f t="shared" si="671"/>
        <v>0</v>
      </c>
      <c r="PG148" s="510" t="str">
        <f t="shared" si="789"/>
        <v/>
      </c>
      <c r="PH148" s="522" t="str">
        <f t="shared" si="790"/>
        <v/>
      </c>
      <c r="PI148" s="510" t="str">
        <f t="shared" si="672"/>
        <v/>
      </c>
      <c r="PJ148" s="517">
        <f t="shared" si="673"/>
        <v>0</v>
      </c>
      <c r="PK148" s="510" t="str">
        <f t="shared" si="791"/>
        <v/>
      </c>
      <c r="PL148" s="522" t="str">
        <f t="shared" si="792"/>
        <v/>
      </c>
      <c r="PM148" s="510" t="str">
        <f t="shared" si="674"/>
        <v/>
      </c>
      <c r="PN148" s="517">
        <f t="shared" si="675"/>
        <v>0</v>
      </c>
      <c r="PO148" s="510" t="str">
        <f t="shared" si="793"/>
        <v/>
      </c>
      <c r="PP148" s="522" t="str">
        <f t="shared" si="794"/>
        <v/>
      </c>
      <c r="PQ148" s="510" t="str">
        <f t="shared" si="676"/>
        <v/>
      </c>
      <c r="PR148" s="517">
        <f t="shared" si="677"/>
        <v>0</v>
      </c>
      <c r="PS148" s="510" t="str">
        <f t="shared" si="795"/>
        <v/>
      </c>
      <c r="PT148" s="522" t="str">
        <f t="shared" si="796"/>
        <v/>
      </c>
      <c r="PU148" s="510" t="str">
        <f t="shared" si="678"/>
        <v/>
      </c>
      <c r="PV148" s="517">
        <f t="shared" si="679"/>
        <v>0</v>
      </c>
      <c r="PW148" s="510" t="str">
        <f t="shared" si="797"/>
        <v/>
      </c>
      <c r="PX148" s="522" t="str">
        <f t="shared" si="798"/>
        <v/>
      </c>
      <c r="PY148" s="510" t="str">
        <f t="shared" si="680"/>
        <v/>
      </c>
      <c r="PZ148" s="517">
        <f t="shared" si="681"/>
        <v>0</v>
      </c>
      <c r="QA148" s="510" t="str">
        <f t="shared" si="799"/>
        <v/>
      </c>
      <c r="QB148" s="522" t="str">
        <f t="shared" si="800"/>
        <v/>
      </c>
      <c r="QC148" s="510" t="str">
        <f t="shared" si="682"/>
        <v/>
      </c>
      <c r="QD148" s="517">
        <f t="shared" si="683"/>
        <v>0</v>
      </c>
      <c r="QE148" s="510" t="str">
        <f t="shared" si="801"/>
        <v/>
      </c>
      <c r="QF148" s="522" t="str">
        <f t="shared" si="802"/>
        <v/>
      </c>
      <c r="QG148" s="510" t="str">
        <f t="shared" si="684"/>
        <v/>
      </c>
      <c r="QH148" s="517">
        <f t="shared" si="685"/>
        <v>0</v>
      </c>
    </row>
    <row r="149" spans="72:450" ht="13.3" thickTop="1" thickBot="1" x14ac:dyDescent="0.35">
      <c r="BT149" s="287" t="str">
        <f t="shared" si="804"/>
        <v/>
      </c>
      <c r="BU149" s="14" t="str">
        <f t="shared" si="805"/>
        <v/>
      </c>
      <c r="BV149" s="495">
        <f t="shared" si="559"/>
        <v>0</v>
      </c>
      <c r="BW149" s="495">
        <f t="shared" si="806"/>
        <v>0</v>
      </c>
      <c r="BX149" s="905">
        <f t="shared" si="808"/>
        <v>1</v>
      </c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GN149" s="137">
        <f t="shared" si="567"/>
        <v>0</v>
      </c>
      <c r="GU149" s="594">
        <v>59</v>
      </c>
      <c r="HA149" s="81" t="str">
        <f t="shared" si="562"/>
        <v/>
      </c>
      <c r="HB149" s="569" t="str">
        <f t="shared" si="563"/>
        <v/>
      </c>
      <c r="HC149" s="15">
        <f t="shared" si="568"/>
        <v>0</v>
      </c>
      <c r="HD149" s="582">
        <f t="shared" si="809"/>
        <v>0</v>
      </c>
      <c r="HE149" s="576">
        <f t="shared" si="811"/>
        <v>0</v>
      </c>
      <c r="HF149" s="566">
        <f t="shared" si="811"/>
        <v>0</v>
      </c>
      <c r="HG149" s="16">
        <f t="shared" si="810"/>
        <v>0</v>
      </c>
      <c r="HH149" s="17" t="str">
        <f t="shared" si="566"/>
        <v/>
      </c>
      <c r="HI149" s="510" t="str">
        <f t="shared" si="686"/>
        <v/>
      </c>
      <c r="HJ149" s="517">
        <f t="shared" si="803"/>
        <v>0</v>
      </c>
      <c r="HK149" s="510" t="str">
        <f t="shared" si="687"/>
        <v/>
      </c>
      <c r="HL149" s="522" t="str">
        <f t="shared" si="688"/>
        <v/>
      </c>
      <c r="HM149" s="510" t="str">
        <f t="shared" si="570"/>
        <v/>
      </c>
      <c r="HN149" s="517">
        <f t="shared" si="571"/>
        <v>0</v>
      </c>
      <c r="HO149" s="510" t="str">
        <f t="shared" si="689"/>
        <v/>
      </c>
      <c r="HP149" s="522" t="str">
        <f t="shared" si="690"/>
        <v/>
      </c>
      <c r="HQ149" s="510" t="str">
        <f t="shared" si="572"/>
        <v/>
      </c>
      <c r="HR149" s="517">
        <f t="shared" si="573"/>
        <v>0</v>
      </c>
      <c r="HS149" s="510" t="str">
        <f t="shared" si="691"/>
        <v/>
      </c>
      <c r="HT149" s="522" t="str">
        <f t="shared" si="692"/>
        <v/>
      </c>
      <c r="HU149" s="510" t="str">
        <f t="shared" si="574"/>
        <v/>
      </c>
      <c r="HV149" s="517">
        <f t="shared" si="575"/>
        <v>0</v>
      </c>
      <c r="HW149" s="510" t="str">
        <f t="shared" si="693"/>
        <v/>
      </c>
      <c r="HX149" s="522" t="str">
        <f t="shared" si="694"/>
        <v/>
      </c>
      <c r="HY149" s="510" t="str">
        <f t="shared" si="576"/>
        <v/>
      </c>
      <c r="HZ149" s="517">
        <f t="shared" si="577"/>
        <v>0</v>
      </c>
      <c r="IA149" s="510" t="str">
        <f t="shared" si="695"/>
        <v/>
      </c>
      <c r="IB149" s="522" t="str">
        <f t="shared" si="696"/>
        <v/>
      </c>
      <c r="IC149" s="510" t="str">
        <f t="shared" si="578"/>
        <v/>
      </c>
      <c r="ID149" s="517">
        <f t="shared" si="579"/>
        <v>0</v>
      </c>
      <c r="IE149" s="510" t="str">
        <f t="shared" si="697"/>
        <v/>
      </c>
      <c r="IF149" s="522" t="str">
        <f t="shared" si="698"/>
        <v/>
      </c>
      <c r="IG149" s="510" t="str">
        <f t="shared" si="580"/>
        <v/>
      </c>
      <c r="IH149" s="517">
        <f t="shared" si="581"/>
        <v>0</v>
      </c>
      <c r="II149" s="510" t="str">
        <f t="shared" si="699"/>
        <v/>
      </c>
      <c r="IJ149" s="522" t="str">
        <f t="shared" si="700"/>
        <v/>
      </c>
      <c r="IK149" s="510" t="str">
        <f t="shared" si="582"/>
        <v/>
      </c>
      <c r="IL149" s="517">
        <f t="shared" si="583"/>
        <v>0</v>
      </c>
      <c r="IM149" s="510" t="str">
        <f t="shared" si="701"/>
        <v/>
      </c>
      <c r="IN149" s="522" t="str">
        <f t="shared" si="702"/>
        <v/>
      </c>
      <c r="IO149" s="510" t="str">
        <f t="shared" si="584"/>
        <v/>
      </c>
      <c r="IP149" s="517">
        <f t="shared" si="585"/>
        <v>0</v>
      </c>
      <c r="IQ149" s="510" t="str">
        <f t="shared" si="703"/>
        <v/>
      </c>
      <c r="IR149" s="522" t="str">
        <f t="shared" si="704"/>
        <v/>
      </c>
      <c r="IS149" s="510" t="str">
        <f t="shared" si="586"/>
        <v/>
      </c>
      <c r="IT149" s="517">
        <f t="shared" si="587"/>
        <v>0</v>
      </c>
      <c r="IU149" s="510" t="str">
        <f t="shared" si="705"/>
        <v/>
      </c>
      <c r="IV149" s="522" t="str">
        <f t="shared" si="706"/>
        <v/>
      </c>
      <c r="IW149" s="510" t="str">
        <f t="shared" si="588"/>
        <v/>
      </c>
      <c r="IX149" s="517">
        <f t="shared" si="589"/>
        <v>0</v>
      </c>
      <c r="IY149" s="510" t="str">
        <f t="shared" si="707"/>
        <v/>
      </c>
      <c r="IZ149" s="522" t="str">
        <f t="shared" si="708"/>
        <v/>
      </c>
      <c r="JA149" s="510" t="str">
        <f t="shared" si="590"/>
        <v/>
      </c>
      <c r="JB149" s="517">
        <f t="shared" si="591"/>
        <v>0</v>
      </c>
      <c r="JC149" s="510" t="str">
        <f t="shared" si="709"/>
        <v/>
      </c>
      <c r="JD149" s="522" t="str">
        <f t="shared" si="710"/>
        <v/>
      </c>
      <c r="JE149" s="510" t="str">
        <f t="shared" si="592"/>
        <v/>
      </c>
      <c r="JF149" s="517">
        <f t="shared" si="593"/>
        <v>0</v>
      </c>
      <c r="JG149" s="510" t="str">
        <f t="shared" si="711"/>
        <v/>
      </c>
      <c r="JH149" s="522" t="str">
        <f t="shared" si="712"/>
        <v/>
      </c>
      <c r="JI149" s="510" t="str">
        <f t="shared" si="594"/>
        <v/>
      </c>
      <c r="JJ149" s="517">
        <f t="shared" si="595"/>
        <v>0</v>
      </c>
      <c r="JK149" s="510" t="str">
        <f t="shared" si="713"/>
        <v/>
      </c>
      <c r="JL149" s="522" t="str">
        <f t="shared" si="714"/>
        <v/>
      </c>
      <c r="JM149" s="510" t="str">
        <f t="shared" si="596"/>
        <v/>
      </c>
      <c r="JN149" s="517">
        <f t="shared" si="597"/>
        <v>0</v>
      </c>
      <c r="JO149" s="510" t="str">
        <f t="shared" si="715"/>
        <v/>
      </c>
      <c r="JP149" s="522" t="str">
        <f t="shared" si="716"/>
        <v/>
      </c>
      <c r="JQ149" s="510" t="str">
        <f t="shared" si="598"/>
        <v/>
      </c>
      <c r="JR149" s="517">
        <f t="shared" si="599"/>
        <v>0</v>
      </c>
      <c r="JS149" s="510" t="str">
        <f t="shared" si="717"/>
        <v/>
      </c>
      <c r="JT149" s="522" t="str">
        <f t="shared" si="718"/>
        <v/>
      </c>
      <c r="JU149" s="510" t="str">
        <f t="shared" si="600"/>
        <v/>
      </c>
      <c r="JV149" s="517">
        <f t="shared" si="601"/>
        <v>0</v>
      </c>
      <c r="JW149" s="510" t="str">
        <f t="shared" si="719"/>
        <v/>
      </c>
      <c r="JX149" s="522" t="str">
        <f t="shared" si="720"/>
        <v/>
      </c>
      <c r="JY149" s="510" t="str">
        <f t="shared" si="602"/>
        <v/>
      </c>
      <c r="JZ149" s="517">
        <f t="shared" si="603"/>
        <v>0</v>
      </c>
      <c r="KA149" s="510" t="str">
        <f t="shared" si="721"/>
        <v/>
      </c>
      <c r="KB149" s="522" t="str">
        <f t="shared" si="722"/>
        <v/>
      </c>
      <c r="KC149" s="510" t="str">
        <f t="shared" si="604"/>
        <v/>
      </c>
      <c r="KD149" s="517">
        <f t="shared" si="605"/>
        <v>0</v>
      </c>
      <c r="KE149" s="510" t="str">
        <f t="shared" si="723"/>
        <v/>
      </c>
      <c r="KF149" s="522" t="str">
        <f t="shared" si="724"/>
        <v/>
      </c>
      <c r="KG149" s="510" t="str">
        <f t="shared" si="606"/>
        <v/>
      </c>
      <c r="KH149" s="517">
        <f t="shared" si="607"/>
        <v>0</v>
      </c>
      <c r="KI149" s="510" t="str">
        <f t="shared" si="725"/>
        <v/>
      </c>
      <c r="KJ149" s="522" t="str">
        <f t="shared" si="726"/>
        <v/>
      </c>
      <c r="KK149" s="510" t="str">
        <f t="shared" si="608"/>
        <v/>
      </c>
      <c r="KL149" s="517">
        <f t="shared" si="609"/>
        <v>0</v>
      </c>
      <c r="KM149" s="510" t="str">
        <f t="shared" si="727"/>
        <v/>
      </c>
      <c r="KN149" s="522" t="str">
        <f t="shared" si="728"/>
        <v/>
      </c>
      <c r="KO149" s="510" t="str">
        <f t="shared" si="610"/>
        <v/>
      </c>
      <c r="KP149" s="517">
        <f t="shared" si="611"/>
        <v>0</v>
      </c>
      <c r="KQ149" s="510" t="str">
        <f t="shared" si="729"/>
        <v/>
      </c>
      <c r="KR149" s="522" t="str">
        <f t="shared" si="730"/>
        <v/>
      </c>
      <c r="KS149" s="510" t="str">
        <f t="shared" si="612"/>
        <v/>
      </c>
      <c r="KT149" s="517">
        <f t="shared" si="613"/>
        <v>0</v>
      </c>
      <c r="KU149" s="510" t="str">
        <f t="shared" si="731"/>
        <v/>
      </c>
      <c r="KV149" s="522" t="str">
        <f t="shared" si="732"/>
        <v/>
      </c>
      <c r="KW149" s="510" t="str">
        <f t="shared" si="614"/>
        <v/>
      </c>
      <c r="KX149" s="517">
        <f t="shared" si="615"/>
        <v>0</v>
      </c>
      <c r="KY149" s="510" t="str">
        <f t="shared" si="733"/>
        <v/>
      </c>
      <c r="KZ149" s="522" t="str">
        <f t="shared" si="734"/>
        <v/>
      </c>
      <c r="LA149" s="510" t="str">
        <f t="shared" si="616"/>
        <v/>
      </c>
      <c r="LB149" s="517">
        <f t="shared" si="617"/>
        <v>0</v>
      </c>
      <c r="LC149" s="510" t="str">
        <f t="shared" si="735"/>
        <v/>
      </c>
      <c r="LD149" s="522" t="str">
        <f t="shared" si="736"/>
        <v/>
      </c>
      <c r="LE149" s="510" t="str">
        <f t="shared" si="618"/>
        <v/>
      </c>
      <c r="LF149" s="517">
        <f t="shared" si="619"/>
        <v>0</v>
      </c>
      <c r="LG149" s="510" t="str">
        <f t="shared" si="737"/>
        <v/>
      </c>
      <c r="LH149" s="522" t="str">
        <f t="shared" si="738"/>
        <v/>
      </c>
      <c r="LI149" s="510" t="str">
        <f t="shared" si="620"/>
        <v/>
      </c>
      <c r="LJ149" s="517">
        <f t="shared" si="621"/>
        <v>0</v>
      </c>
      <c r="LK149" s="510" t="str">
        <f t="shared" si="739"/>
        <v/>
      </c>
      <c r="LL149" s="522" t="str">
        <f t="shared" si="740"/>
        <v/>
      </c>
      <c r="LM149" s="510" t="str">
        <f t="shared" si="622"/>
        <v/>
      </c>
      <c r="LN149" s="517">
        <f t="shared" si="623"/>
        <v>0</v>
      </c>
      <c r="LO149" s="510" t="str">
        <f t="shared" si="741"/>
        <v/>
      </c>
      <c r="LP149" s="522" t="str">
        <f t="shared" si="742"/>
        <v/>
      </c>
      <c r="LQ149" s="510" t="str">
        <f t="shared" si="624"/>
        <v/>
      </c>
      <c r="LR149" s="517">
        <f t="shared" si="625"/>
        <v>0</v>
      </c>
      <c r="LS149" s="510" t="str">
        <f t="shared" si="743"/>
        <v/>
      </c>
      <c r="LT149" s="522" t="str">
        <f t="shared" si="744"/>
        <v/>
      </c>
      <c r="LU149" s="510" t="str">
        <f t="shared" si="626"/>
        <v/>
      </c>
      <c r="LV149" s="517">
        <f t="shared" si="627"/>
        <v>0</v>
      </c>
      <c r="LW149" s="510" t="str">
        <f t="shared" si="745"/>
        <v/>
      </c>
      <c r="LX149" s="522" t="str">
        <f t="shared" si="746"/>
        <v/>
      </c>
      <c r="LY149" s="510" t="str">
        <f t="shared" si="628"/>
        <v/>
      </c>
      <c r="LZ149" s="517">
        <f t="shared" si="629"/>
        <v>0</v>
      </c>
      <c r="MA149" s="510" t="str">
        <f t="shared" si="747"/>
        <v/>
      </c>
      <c r="MB149" s="522" t="str">
        <f t="shared" si="748"/>
        <v/>
      </c>
      <c r="MC149" s="510" t="str">
        <f t="shared" si="630"/>
        <v/>
      </c>
      <c r="MD149" s="517">
        <f t="shared" si="631"/>
        <v>0</v>
      </c>
      <c r="ME149" s="510" t="str">
        <f t="shared" si="749"/>
        <v/>
      </c>
      <c r="MF149" s="522" t="str">
        <f t="shared" si="750"/>
        <v/>
      </c>
      <c r="MG149" s="510" t="str">
        <f t="shared" si="632"/>
        <v/>
      </c>
      <c r="MH149" s="517">
        <f t="shared" si="633"/>
        <v>0</v>
      </c>
      <c r="MI149" s="510" t="str">
        <f t="shared" si="751"/>
        <v/>
      </c>
      <c r="MJ149" s="522" t="str">
        <f t="shared" si="752"/>
        <v/>
      </c>
      <c r="MK149" s="510" t="str">
        <f t="shared" si="634"/>
        <v/>
      </c>
      <c r="ML149" s="517">
        <f t="shared" si="635"/>
        <v>0</v>
      </c>
      <c r="MM149" s="510" t="str">
        <f t="shared" si="753"/>
        <v/>
      </c>
      <c r="MN149" s="522" t="str">
        <f t="shared" si="754"/>
        <v/>
      </c>
      <c r="MO149" s="510" t="str">
        <f t="shared" si="636"/>
        <v/>
      </c>
      <c r="MP149" s="517">
        <f t="shared" si="637"/>
        <v>0</v>
      </c>
      <c r="MQ149" s="510" t="str">
        <f t="shared" si="755"/>
        <v/>
      </c>
      <c r="MR149" s="522" t="str">
        <f t="shared" si="756"/>
        <v/>
      </c>
      <c r="MS149" s="510" t="str">
        <f t="shared" si="638"/>
        <v/>
      </c>
      <c r="MT149" s="517">
        <f t="shared" si="639"/>
        <v>0</v>
      </c>
      <c r="MU149" s="510" t="str">
        <f t="shared" si="757"/>
        <v/>
      </c>
      <c r="MV149" s="522" t="str">
        <f t="shared" si="758"/>
        <v/>
      </c>
      <c r="MW149" s="510" t="str">
        <f t="shared" si="640"/>
        <v/>
      </c>
      <c r="MX149" s="517">
        <f t="shared" si="641"/>
        <v>0</v>
      </c>
      <c r="MY149" s="510" t="str">
        <f t="shared" si="759"/>
        <v/>
      </c>
      <c r="MZ149" s="522" t="str">
        <f t="shared" si="760"/>
        <v/>
      </c>
      <c r="NA149" s="510" t="str">
        <f t="shared" si="642"/>
        <v/>
      </c>
      <c r="NB149" s="517">
        <f t="shared" si="643"/>
        <v>0</v>
      </c>
      <c r="NC149" s="510" t="str">
        <f t="shared" si="761"/>
        <v/>
      </c>
      <c r="ND149" s="522" t="str">
        <f t="shared" si="762"/>
        <v/>
      </c>
      <c r="NE149" s="510" t="str">
        <f t="shared" si="644"/>
        <v/>
      </c>
      <c r="NF149" s="517">
        <f t="shared" si="645"/>
        <v>0</v>
      </c>
      <c r="NG149" s="510" t="str">
        <f t="shared" si="763"/>
        <v/>
      </c>
      <c r="NH149" s="522" t="str">
        <f t="shared" si="764"/>
        <v/>
      </c>
      <c r="NI149" s="510" t="str">
        <f t="shared" si="646"/>
        <v/>
      </c>
      <c r="NJ149" s="517">
        <f t="shared" si="647"/>
        <v>0</v>
      </c>
      <c r="NK149" s="510" t="str">
        <f t="shared" si="765"/>
        <v/>
      </c>
      <c r="NL149" s="522" t="str">
        <f t="shared" si="766"/>
        <v/>
      </c>
      <c r="NM149" s="510" t="str">
        <f t="shared" si="648"/>
        <v/>
      </c>
      <c r="NN149" s="517">
        <f t="shared" si="649"/>
        <v>0</v>
      </c>
      <c r="NO149" s="510" t="str">
        <f t="shared" si="767"/>
        <v/>
      </c>
      <c r="NP149" s="522" t="str">
        <f t="shared" si="768"/>
        <v/>
      </c>
      <c r="NQ149" s="510" t="str">
        <f t="shared" si="650"/>
        <v/>
      </c>
      <c r="NR149" s="517">
        <f t="shared" si="651"/>
        <v>0</v>
      </c>
      <c r="NS149" s="510" t="str">
        <f t="shared" si="769"/>
        <v/>
      </c>
      <c r="NT149" s="522" t="str">
        <f t="shared" si="770"/>
        <v/>
      </c>
      <c r="NU149" s="510" t="str">
        <f t="shared" si="652"/>
        <v/>
      </c>
      <c r="NV149" s="517">
        <f t="shared" si="653"/>
        <v>0</v>
      </c>
      <c r="NW149" s="510" t="str">
        <f t="shared" si="771"/>
        <v/>
      </c>
      <c r="NX149" s="522" t="str">
        <f t="shared" si="772"/>
        <v/>
      </c>
      <c r="NY149" s="510" t="str">
        <f t="shared" si="654"/>
        <v/>
      </c>
      <c r="NZ149" s="517">
        <f t="shared" si="655"/>
        <v>0</v>
      </c>
      <c r="OA149" s="510" t="str">
        <f t="shared" si="773"/>
        <v/>
      </c>
      <c r="OB149" s="522" t="str">
        <f t="shared" si="774"/>
        <v/>
      </c>
      <c r="OC149" s="510" t="str">
        <f t="shared" si="656"/>
        <v/>
      </c>
      <c r="OD149" s="517">
        <f t="shared" si="657"/>
        <v>0</v>
      </c>
      <c r="OE149" s="510" t="str">
        <f t="shared" si="775"/>
        <v/>
      </c>
      <c r="OF149" s="522" t="str">
        <f t="shared" si="776"/>
        <v/>
      </c>
      <c r="OG149" s="510" t="str">
        <f t="shared" si="658"/>
        <v/>
      </c>
      <c r="OH149" s="517">
        <f t="shared" si="659"/>
        <v>0</v>
      </c>
      <c r="OI149" s="510" t="str">
        <f t="shared" si="777"/>
        <v/>
      </c>
      <c r="OJ149" s="522" t="str">
        <f t="shared" si="778"/>
        <v/>
      </c>
      <c r="OK149" s="510" t="str">
        <f t="shared" si="660"/>
        <v/>
      </c>
      <c r="OL149" s="517">
        <f t="shared" si="661"/>
        <v>0</v>
      </c>
      <c r="OM149" s="510" t="str">
        <f t="shared" si="779"/>
        <v/>
      </c>
      <c r="ON149" s="522" t="str">
        <f t="shared" si="780"/>
        <v/>
      </c>
      <c r="OO149" s="510" t="str">
        <f t="shared" si="662"/>
        <v/>
      </c>
      <c r="OP149" s="517">
        <f t="shared" si="663"/>
        <v>0</v>
      </c>
      <c r="OQ149" s="510" t="str">
        <f t="shared" si="781"/>
        <v/>
      </c>
      <c r="OR149" s="522" t="str">
        <f t="shared" si="782"/>
        <v/>
      </c>
      <c r="OS149" s="510" t="str">
        <f t="shared" si="664"/>
        <v/>
      </c>
      <c r="OT149" s="517">
        <f t="shared" si="665"/>
        <v>0</v>
      </c>
      <c r="OU149" s="510" t="str">
        <f t="shared" si="783"/>
        <v/>
      </c>
      <c r="OV149" s="522" t="str">
        <f t="shared" si="784"/>
        <v/>
      </c>
      <c r="OW149" s="510" t="str">
        <f t="shared" si="666"/>
        <v/>
      </c>
      <c r="OX149" s="517">
        <f t="shared" si="667"/>
        <v>0</v>
      </c>
      <c r="OY149" s="510" t="str">
        <f t="shared" si="785"/>
        <v/>
      </c>
      <c r="OZ149" s="522" t="str">
        <f t="shared" si="786"/>
        <v/>
      </c>
      <c r="PA149" s="510" t="str">
        <f t="shared" si="668"/>
        <v/>
      </c>
      <c r="PB149" s="517">
        <f t="shared" si="669"/>
        <v>0</v>
      </c>
      <c r="PC149" s="510" t="str">
        <f t="shared" si="787"/>
        <v/>
      </c>
      <c r="PD149" s="522" t="str">
        <f t="shared" si="788"/>
        <v/>
      </c>
      <c r="PE149" s="510" t="str">
        <f t="shared" si="670"/>
        <v/>
      </c>
      <c r="PF149" s="517">
        <f t="shared" si="671"/>
        <v>0</v>
      </c>
      <c r="PG149" s="510" t="str">
        <f t="shared" si="789"/>
        <v/>
      </c>
      <c r="PH149" s="522" t="str">
        <f t="shared" si="790"/>
        <v/>
      </c>
      <c r="PI149" s="510" t="str">
        <f t="shared" si="672"/>
        <v/>
      </c>
      <c r="PJ149" s="517">
        <f t="shared" si="673"/>
        <v>0</v>
      </c>
      <c r="PK149" s="510" t="str">
        <f t="shared" si="791"/>
        <v/>
      </c>
      <c r="PL149" s="522" t="str">
        <f t="shared" si="792"/>
        <v/>
      </c>
      <c r="PM149" s="510" t="str">
        <f t="shared" si="674"/>
        <v/>
      </c>
      <c r="PN149" s="517">
        <f t="shared" si="675"/>
        <v>0</v>
      </c>
      <c r="PO149" s="510" t="str">
        <f t="shared" si="793"/>
        <v/>
      </c>
      <c r="PP149" s="522" t="str">
        <f t="shared" si="794"/>
        <v/>
      </c>
      <c r="PQ149" s="510" t="str">
        <f t="shared" si="676"/>
        <v/>
      </c>
      <c r="PR149" s="517">
        <f t="shared" si="677"/>
        <v>0</v>
      </c>
      <c r="PS149" s="510" t="str">
        <f t="shared" si="795"/>
        <v/>
      </c>
      <c r="PT149" s="522" t="str">
        <f t="shared" si="796"/>
        <v/>
      </c>
      <c r="PU149" s="510" t="str">
        <f t="shared" si="678"/>
        <v/>
      </c>
      <c r="PV149" s="517">
        <f t="shared" si="679"/>
        <v>0</v>
      </c>
      <c r="PW149" s="510" t="str">
        <f t="shared" si="797"/>
        <v/>
      </c>
      <c r="PX149" s="522" t="str">
        <f t="shared" si="798"/>
        <v/>
      </c>
      <c r="PY149" s="510" t="str">
        <f t="shared" si="680"/>
        <v/>
      </c>
      <c r="PZ149" s="517">
        <f t="shared" si="681"/>
        <v>0</v>
      </c>
      <c r="QA149" s="510" t="str">
        <f t="shared" si="799"/>
        <v/>
      </c>
      <c r="QB149" s="522" t="str">
        <f t="shared" si="800"/>
        <v/>
      </c>
      <c r="QC149" s="510" t="str">
        <f t="shared" si="682"/>
        <v/>
      </c>
      <c r="QD149" s="517">
        <f t="shared" si="683"/>
        <v>0</v>
      </c>
      <c r="QE149" s="510" t="str">
        <f t="shared" si="801"/>
        <v/>
      </c>
      <c r="QF149" s="522" t="str">
        <f t="shared" si="802"/>
        <v/>
      </c>
      <c r="QG149" s="510" t="str">
        <f t="shared" si="684"/>
        <v/>
      </c>
      <c r="QH149" s="517">
        <f t="shared" si="685"/>
        <v>0</v>
      </c>
    </row>
    <row r="150" spans="72:450" ht="13.3" thickTop="1" thickBot="1" x14ac:dyDescent="0.35"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FH150" s="162"/>
      <c r="GN150" s="137">
        <f t="shared" si="567"/>
        <v>0</v>
      </c>
      <c r="GU150" s="594">
        <v>60</v>
      </c>
      <c r="HA150" s="81" t="str">
        <f t="shared" si="562"/>
        <v/>
      </c>
      <c r="HB150" s="569" t="str">
        <f t="shared" si="563"/>
        <v/>
      </c>
      <c r="HC150" s="15">
        <f t="shared" si="568"/>
        <v>0</v>
      </c>
      <c r="HD150" s="582">
        <f t="shared" si="809"/>
        <v>0</v>
      </c>
      <c r="HE150" s="576">
        <f t="shared" si="811"/>
        <v>0</v>
      </c>
      <c r="HF150" s="566">
        <f t="shared" si="811"/>
        <v>0</v>
      </c>
      <c r="HG150" s="16">
        <f t="shared" si="810"/>
        <v>0</v>
      </c>
      <c r="HH150" s="17" t="str">
        <f t="shared" si="566"/>
        <v/>
      </c>
      <c r="HI150" s="510" t="str">
        <f t="shared" si="686"/>
        <v/>
      </c>
      <c r="HJ150" s="517">
        <f t="shared" si="803"/>
        <v>0</v>
      </c>
      <c r="HK150" s="510" t="str">
        <f t="shared" si="687"/>
        <v/>
      </c>
      <c r="HL150" s="522" t="str">
        <f t="shared" si="688"/>
        <v/>
      </c>
      <c r="HM150" s="510" t="str">
        <f t="shared" si="570"/>
        <v/>
      </c>
      <c r="HN150" s="517">
        <f t="shared" si="571"/>
        <v>0</v>
      </c>
      <c r="HO150" s="510" t="str">
        <f t="shared" si="689"/>
        <v/>
      </c>
      <c r="HP150" s="522" t="str">
        <f t="shared" si="690"/>
        <v/>
      </c>
      <c r="HQ150" s="510" t="str">
        <f t="shared" si="572"/>
        <v/>
      </c>
      <c r="HR150" s="517">
        <f t="shared" si="573"/>
        <v>0</v>
      </c>
      <c r="HS150" s="510" t="str">
        <f t="shared" si="691"/>
        <v/>
      </c>
      <c r="HT150" s="522" t="str">
        <f t="shared" si="692"/>
        <v/>
      </c>
      <c r="HU150" s="510" t="str">
        <f t="shared" si="574"/>
        <v/>
      </c>
      <c r="HV150" s="517">
        <f t="shared" si="575"/>
        <v>0</v>
      </c>
      <c r="HW150" s="510" t="str">
        <f t="shared" si="693"/>
        <v/>
      </c>
      <c r="HX150" s="522" t="str">
        <f t="shared" si="694"/>
        <v/>
      </c>
      <c r="HY150" s="510" t="str">
        <f t="shared" si="576"/>
        <v/>
      </c>
      <c r="HZ150" s="517">
        <f t="shared" si="577"/>
        <v>0</v>
      </c>
      <c r="IA150" s="510" t="str">
        <f t="shared" si="695"/>
        <v/>
      </c>
      <c r="IB150" s="522" t="str">
        <f t="shared" si="696"/>
        <v/>
      </c>
      <c r="IC150" s="510" t="str">
        <f t="shared" si="578"/>
        <v/>
      </c>
      <c r="ID150" s="517">
        <f t="shared" si="579"/>
        <v>0</v>
      </c>
      <c r="IE150" s="510" t="str">
        <f t="shared" si="697"/>
        <v/>
      </c>
      <c r="IF150" s="522" t="str">
        <f t="shared" si="698"/>
        <v/>
      </c>
      <c r="IG150" s="510" t="str">
        <f t="shared" si="580"/>
        <v/>
      </c>
      <c r="IH150" s="517">
        <f t="shared" si="581"/>
        <v>0</v>
      </c>
      <c r="II150" s="510" t="str">
        <f t="shared" si="699"/>
        <v/>
      </c>
      <c r="IJ150" s="522" t="str">
        <f t="shared" si="700"/>
        <v/>
      </c>
      <c r="IK150" s="510" t="str">
        <f t="shared" si="582"/>
        <v/>
      </c>
      <c r="IL150" s="517">
        <f t="shared" si="583"/>
        <v>0</v>
      </c>
      <c r="IM150" s="510" t="str">
        <f t="shared" si="701"/>
        <v/>
      </c>
      <c r="IN150" s="522" t="str">
        <f t="shared" si="702"/>
        <v/>
      </c>
      <c r="IO150" s="510" t="str">
        <f t="shared" si="584"/>
        <v/>
      </c>
      <c r="IP150" s="517">
        <f t="shared" si="585"/>
        <v>0</v>
      </c>
      <c r="IQ150" s="510" t="str">
        <f t="shared" si="703"/>
        <v/>
      </c>
      <c r="IR150" s="522" t="str">
        <f t="shared" si="704"/>
        <v/>
      </c>
      <c r="IS150" s="510" t="str">
        <f t="shared" si="586"/>
        <v/>
      </c>
      <c r="IT150" s="517">
        <f t="shared" si="587"/>
        <v>0</v>
      </c>
      <c r="IU150" s="510" t="str">
        <f t="shared" si="705"/>
        <v/>
      </c>
      <c r="IV150" s="522" t="str">
        <f t="shared" si="706"/>
        <v/>
      </c>
      <c r="IW150" s="510" t="str">
        <f t="shared" si="588"/>
        <v/>
      </c>
      <c r="IX150" s="517">
        <f t="shared" si="589"/>
        <v>0</v>
      </c>
      <c r="IY150" s="510" t="str">
        <f t="shared" si="707"/>
        <v/>
      </c>
      <c r="IZ150" s="522" t="str">
        <f t="shared" si="708"/>
        <v/>
      </c>
      <c r="JA150" s="510" t="str">
        <f t="shared" si="590"/>
        <v/>
      </c>
      <c r="JB150" s="517">
        <f t="shared" si="591"/>
        <v>0</v>
      </c>
      <c r="JC150" s="510" t="str">
        <f t="shared" si="709"/>
        <v/>
      </c>
      <c r="JD150" s="522" t="str">
        <f t="shared" si="710"/>
        <v/>
      </c>
      <c r="JE150" s="510" t="str">
        <f t="shared" si="592"/>
        <v/>
      </c>
      <c r="JF150" s="517">
        <f t="shared" si="593"/>
        <v>0</v>
      </c>
      <c r="JG150" s="510" t="str">
        <f t="shared" si="711"/>
        <v/>
      </c>
      <c r="JH150" s="522" t="str">
        <f t="shared" si="712"/>
        <v/>
      </c>
      <c r="JI150" s="510" t="str">
        <f t="shared" si="594"/>
        <v/>
      </c>
      <c r="JJ150" s="517">
        <f t="shared" si="595"/>
        <v>0</v>
      </c>
      <c r="JK150" s="510" t="str">
        <f t="shared" si="713"/>
        <v/>
      </c>
      <c r="JL150" s="522" t="str">
        <f t="shared" si="714"/>
        <v/>
      </c>
      <c r="JM150" s="510" t="str">
        <f t="shared" si="596"/>
        <v/>
      </c>
      <c r="JN150" s="517">
        <f t="shared" si="597"/>
        <v>0</v>
      </c>
      <c r="JO150" s="510" t="str">
        <f t="shared" si="715"/>
        <v/>
      </c>
      <c r="JP150" s="522" t="str">
        <f t="shared" si="716"/>
        <v/>
      </c>
      <c r="JQ150" s="510" t="str">
        <f t="shared" si="598"/>
        <v/>
      </c>
      <c r="JR150" s="517">
        <f t="shared" si="599"/>
        <v>0</v>
      </c>
      <c r="JS150" s="510" t="str">
        <f t="shared" si="717"/>
        <v/>
      </c>
      <c r="JT150" s="522" t="str">
        <f t="shared" si="718"/>
        <v/>
      </c>
      <c r="JU150" s="510" t="str">
        <f t="shared" si="600"/>
        <v/>
      </c>
      <c r="JV150" s="517">
        <f t="shared" si="601"/>
        <v>0</v>
      </c>
      <c r="JW150" s="510" t="str">
        <f t="shared" si="719"/>
        <v/>
      </c>
      <c r="JX150" s="522" t="str">
        <f t="shared" si="720"/>
        <v/>
      </c>
      <c r="JY150" s="510" t="str">
        <f t="shared" si="602"/>
        <v/>
      </c>
      <c r="JZ150" s="517">
        <f t="shared" si="603"/>
        <v>0</v>
      </c>
      <c r="KA150" s="510" t="str">
        <f t="shared" si="721"/>
        <v/>
      </c>
      <c r="KB150" s="522" t="str">
        <f t="shared" si="722"/>
        <v/>
      </c>
      <c r="KC150" s="510" t="str">
        <f t="shared" si="604"/>
        <v/>
      </c>
      <c r="KD150" s="517">
        <f t="shared" si="605"/>
        <v>0</v>
      </c>
      <c r="KE150" s="510" t="str">
        <f t="shared" si="723"/>
        <v/>
      </c>
      <c r="KF150" s="522" t="str">
        <f t="shared" si="724"/>
        <v/>
      </c>
      <c r="KG150" s="510" t="str">
        <f t="shared" si="606"/>
        <v/>
      </c>
      <c r="KH150" s="517">
        <f t="shared" si="607"/>
        <v>0</v>
      </c>
      <c r="KI150" s="510" t="str">
        <f t="shared" si="725"/>
        <v/>
      </c>
      <c r="KJ150" s="522" t="str">
        <f t="shared" si="726"/>
        <v/>
      </c>
      <c r="KK150" s="510" t="str">
        <f t="shared" si="608"/>
        <v/>
      </c>
      <c r="KL150" s="517">
        <f t="shared" si="609"/>
        <v>0</v>
      </c>
      <c r="KM150" s="510" t="str">
        <f t="shared" si="727"/>
        <v/>
      </c>
      <c r="KN150" s="522" t="str">
        <f t="shared" si="728"/>
        <v/>
      </c>
      <c r="KO150" s="510" t="str">
        <f t="shared" si="610"/>
        <v/>
      </c>
      <c r="KP150" s="517">
        <f t="shared" si="611"/>
        <v>0</v>
      </c>
      <c r="KQ150" s="510" t="str">
        <f t="shared" si="729"/>
        <v/>
      </c>
      <c r="KR150" s="522" t="str">
        <f t="shared" si="730"/>
        <v/>
      </c>
      <c r="KS150" s="510" t="str">
        <f t="shared" si="612"/>
        <v/>
      </c>
      <c r="KT150" s="517">
        <f t="shared" si="613"/>
        <v>0</v>
      </c>
      <c r="KU150" s="510" t="str">
        <f t="shared" si="731"/>
        <v/>
      </c>
      <c r="KV150" s="522" t="str">
        <f t="shared" si="732"/>
        <v/>
      </c>
      <c r="KW150" s="510" t="str">
        <f t="shared" si="614"/>
        <v/>
      </c>
      <c r="KX150" s="517">
        <f t="shared" si="615"/>
        <v>0</v>
      </c>
      <c r="KY150" s="510" t="str">
        <f t="shared" si="733"/>
        <v/>
      </c>
      <c r="KZ150" s="522" t="str">
        <f t="shared" si="734"/>
        <v/>
      </c>
      <c r="LA150" s="510" t="str">
        <f t="shared" si="616"/>
        <v/>
      </c>
      <c r="LB150" s="517">
        <f t="shared" si="617"/>
        <v>0</v>
      </c>
      <c r="LC150" s="510" t="str">
        <f t="shared" si="735"/>
        <v/>
      </c>
      <c r="LD150" s="522" t="str">
        <f t="shared" si="736"/>
        <v/>
      </c>
      <c r="LE150" s="510" t="str">
        <f t="shared" si="618"/>
        <v/>
      </c>
      <c r="LF150" s="517">
        <f t="shared" si="619"/>
        <v>0</v>
      </c>
      <c r="LG150" s="510" t="str">
        <f t="shared" si="737"/>
        <v/>
      </c>
      <c r="LH150" s="522" t="str">
        <f t="shared" si="738"/>
        <v/>
      </c>
      <c r="LI150" s="510" t="str">
        <f t="shared" si="620"/>
        <v/>
      </c>
      <c r="LJ150" s="517">
        <f t="shared" si="621"/>
        <v>0</v>
      </c>
      <c r="LK150" s="510" t="str">
        <f t="shared" si="739"/>
        <v/>
      </c>
      <c r="LL150" s="522" t="str">
        <f t="shared" si="740"/>
        <v/>
      </c>
      <c r="LM150" s="510" t="str">
        <f t="shared" si="622"/>
        <v/>
      </c>
      <c r="LN150" s="517">
        <f t="shared" si="623"/>
        <v>0</v>
      </c>
      <c r="LO150" s="510" t="str">
        <f t="shared" si="741"/>
        <v/>
      </c>
      <c r="LP150" s="522" t="str">
        <f t="shared" si="742"/>
        <v/>
      </c>
      <c r="LQ150" s="510" t="str">
        <f t="shared" si="624"/>
        <v/>
      </c>
      <c r="LR150" s="517">
        <f t="shared" si="625"/>
        <v>0</v>
      </c>
      <c r="LS150" s="510" t="str">
        <f t="shared" si="743"/>
        <v/>
      </c>
      <c r="LT150" s="522" t="str">
        <f t="shared" si="744"/>
        <v/>
      </c>
      <c r="LU150" s="510" t="str">
        <f t="shared" si="626"/>
        <v/>
      </c>
      <c r="LV150" s="517">
        <f t="shared" si="627"/>
        <v>0</v>
      </c>
      <c r="LW150" s="510" t="str">
        <f t="shared" si="745"/>
        <v/>
      </c>
      <c r="LX150" s="522" t="str">
        <f t="shared" si="746"/>
        <v/>
      </c>
      <c r="LY150" s="510" t="str">
        <f t="shared" si="628"/>
        <v/>
      </c>
      <c r="LZ150" s="517">
        <f t="shared" si="629"/>
        <v>0</v>
      </c>
      <c r="MA150" s="510" t="str">
        <f t="shared" si="747"/>
        <v/>
      </c>
      <c r="MB150" s="522" t="str">
        <f t="shared" si="748"/>
        <v/>
      </c>
      <c r="MC150" s="510" t="str">
        <f t="shared" si="630"/>
        <v/>
      </c>
      <c r="MD150" s="517">
        <f t="shared" si="631"/>
        <v>0</v>
      </c>
      <c r="ME150" s="510" t="str">
        <f t="shared" si="749"/>
        <v/>
      </c>
      <c r="MF150" s="522" t="str">
        <f t="shared" si="750"/>
        <v/>
      </c>
      <c r="MG150" s="510" t="str">
        <f t="shared" si="632"/>
        <v/>
      </c>
      <c r="MH150" s="517">
        <f t="shared" si="633"/>
        <v>0</v>
      </c>
      <c r="MI150" s="510" t="str">
        <f t="shared" si="751"/>
        <v/>
      </c>
      <c r="MJ150" s="522" t="str">
        <f t="shared" si="752"/>
        <v/>
      </c>
      <c r="MK150" s="510" t="str">
        <f t="shared" si="634"/>
        <v/>
      </c>
      <c r="ML150" s="517">
        <f t="shared" si="635"/>
        <v>0</v>
      </c>
      <c r="MM150" s="510" t="str">
        <f t="shared" si="753"/>
        <v/>
      </c>
      <c r="MN150" s="522" t="str">
        <f t="shared" si="754"/>
        <v/>
      </c>
      <c r="MO150" s="510" t="str">
        <f t="shared" si="636"/>
        <v/>
      </c>
      <c r="MP150" s="517">
        <f t="shared" si="637"/>
        <v>0</v>
      </c>
      <c r="MQ150" s="510" t="str">
        <f t="shared" si="755"/>
        <v/>
      </c>
      <c r="MR150" s="522" t="str">
        <f t="shared" si="756"/>
        <v/>
      </c>
      <c r="MS150" s="510" t="str">
        <f t="shared" si="638"/>
        <v/>
      </c>
      <c r="MT150" s="517">
        <f t="shared" si="639"/>
        <v>0</v>
      </c>
      <c r="MU150" s="510" t="str">
        <f t="shared" si="757"/>
        <v/>
      </c>
      <c r="MV150" s="522" t="str">
        <f t="shared" si="758"/>
        <v/>
      </c>
      <c r="MW150" s="510" t="str">
        <f t="shared" si="640"/>
        <v/>
      </c>
      <c r="MX150" s="517">
        <f t="shared" si="641"/>
        <v>0</v>
      </c>
      <c r="MY150" s="510" t="str">
        <f t="shared" si="759"/>
        <v/>
      </c>
      <c r="MZ150" s="522" t="str">
        <f t="shared" si="760"/>
        <v/>
      </c>
      <c r="NA150" s="510" t="str">
        <f t="shared" si="642"/>
        <v/>
      </c>
      <c r="NB150" s="517">
        <f t="shared" si="643"/>
        <v>0</v>
      </c>
      <c r="NC150" s="510" t="str">
        <f t="shared" si="761"/>
        <v/>
      </c>
      <c r="ND150" s="522" t="str">
        <f t="shared" si="762"/>
        <v/>
      </c>
      <c r="NE150" s="510" t="str">
        <f t="shared" si="644"/>
        <v/>
      </c>
      <c r="NF150" s="517">
        <f t="shared" si="645"/>
        <v>0</v>
      </c>
      <c r="NG150" s="510" t="str">
        <f t="shared" si="763"/>
        <v/>
      </c>
      <c r="NH150" s="522" t="str">
        <f t="shared" si="764"/>
        <v/>
      </c>
      <c r="NI150" s="510" t="str">
        <f t="shared" si="646"/>
        <v/>
      </c>
      <c r="NJ150" s="517">
        <f t="shared" si="647"/>
        <v>0</v>
      </c>
      <c r="NK150" s="510" t="str">
        <f t="shared" si="765"/>
        <v/>
      </c>
      <c r="NL150" s="522" t="str">
        <f t="shared" si="766"/>
        <v/>
      </c>
      <c r="NM150" s="510" t="str">
        <f t="shared" si="648"/>
        <v/>
      </c>
      <c r="NN150" s="517">
        <f t="shared" si="649"/>
        <v>0</v>
      </c>
      <c r="NO150" s="510" t="str">
        <f t="shared" si="767"/>
        <v/>
      </c>
      <c r="NP150" s="522" t="str">
        <f t="shared" si="768"/>
        <v/>
      </c>
      <c r="NQ150" s="510" t="str">
        <f t="shared" si="650"/>
        <v/>
      </c>
      <c r="NR150" s="517">
        <f t="shared" si="651"/>
        <v>0</v>
      </c>
      <c r="NS150" s="510" t="str">
        <f t="shared" si="769"/>
        <v/>
      </c>
      <c r="NT150" s="522" t="str">
        <f t="shared" si="770"/>
        <v/>
      </c>
      <c r="NU150" s="510" t="str">
        <f t="shared" si="652"/>
        <v/>
      </c>
      <c r="NV150" s="517">
        <f t="shared" si="653"/>
        <v>0</v>
      </c>
      <c r="NW150" s="510" t="str">
        <f t="shared" si="771"/>
        <v/>
      </c>
      <c r="NX150" s="522" t="str">
        <f t="shared" si="772"/>
        <v/>
      </c>
      <c r="NY150" s="510" t="str">
        <f t="shared" si="654"/>
        <v/>
      </c>
      <c r="NZ150" s="517">
        <f t="shared" si="655"/>
        <v>0</v>
      </c>
      <c r="OA150" s="510" t="str">
        <f t="shared" si="773"/>
        <v/>
      </c>
      <c r="OB150" s="522" t="str">
        <f t="shared" si="774"/>
        <v/>
      </c>
      <c r="OC150" s="510" t="str">
        <f t="shared" si="656"/>
        <v/>
      </c>
      <c r="OD150" s="517">
        <f t="shared" si="657"/>
        <v>0</v>
      </c>
      <c r="OE150" s="510" t="str">
        <f t="shared" si="775"/>
        <v/>
      </c>
      <c r="OF150" s="522" t="str">
        <f t="shared" si="776"/>
        <v/>
      </c>
      <c r="OG150" s="510" t="str">
        <f t="shared" si="658"/>
        <v/>
      </c>
      <c r="OH150" s="517">
        <f t="shared" si="659"/>
        <v>0</v>
      </c>
      <c r="OI150" s="510" t="str">
        <f t="shared" si="777"/>
        <v/>
      </c>
      <c r="OJ150" s="522" t="str">
        <f t="shared" si="778"/>
        <v/>
      </c>
      <c r="OK150" s="510" t="str">
        <f t="shared" si="660"/>
        <v/>
      </c>
      <c r="OL150" s="517">
        <f t="shared" si="661"/>
        <v>0</v>
      </c>
      <c r="OM150" s="510" t="str">
        <f t="shared" si="779"/>
        <v/>
      </c>
      <c r="ON150" s="522" t="str">
        <f t="shared" si="780"/>
        <v/>
      </c>
      <c r="OO150" s="510" t="str">
        <f t="shared" si="662"/>
        <v/>
      </c>
      <c r="OP150" s="517">
        <f t="shared" si="663"/>
        <v>0</v>
      </c>
      <c r="OQ150" s="510" t="str">
        <f t="shared" si="781"/>
        <v/>
      </c>
      <c r="OR150" s="522" t="str">
        <f t="shared" si="782"/>
        <v/>
      </c>
      <c r="OS150" s="510" t="str">
        <f t="shared" si="664"/>
        <v/>
      </c>
      <c r="OT150" s="517">
        <f t="shared" si="665"/>
        <v>0</v>
      </c>
      <c r="OU150" s="510" t="str">
        <f t="shared" si="783"/>
        <v/>
      </c>
      <c r="OV150" s="522" t="str">
        <f t="shared" si="784"/>
        <v/>
      </c>
      <c r="OW150" s="510" t="str">
        <f t="shared" si="666"/>
        <v/>
      </c>
      <c r="OX150" s="517">
        <f t="shared" si="667"/>
        <v>0</v>
      </c>
      <c r="OY150" s="510" t="str">
        <f t="shared" si="785"/>
        <v/>
      </c>
      <c r="OZ150" s="522" t="str">
        <f t="shared" si="786"/>
        <v/>
      </c>
      <c r="PA150" s="510" t="str">
        <f t="shared" si="668"/>
        <v/>
      </c>
      <c r="PB150" s="517">
        <f t="shared" si="669"/>
        <v>0</v>
      </c>
      <c r="PC150" s="510" t="str">
        <f t="shared" si="787"/>
        <v/>
      </c>
      <c r="PD150" s="522" t="str">
        <f t="shared" si="788"/>
        <v/>
      </c>
      <c r="PE150" s="510" t="str">
        <f t="shared" si="670"/>
        <v/>
      </c>
      <c r="PF150" s="517">
        <f t="shared" si="671"/>
        <v>0</v>
      </c>
      <c r="PG150" s="510" t="str">
        <f t="shared" si="789"/>
        <v/>
      </c>
      <c r="PH150" s="522" t="str">
        <f t="shared" si="790"/>
        <v/>
      </c>
      <c r="PI150" s="510" t="str">
        <f t="shared" si="672"/>
        <v/>
      </c>
      <c r="PJ150" s="517">
        <f t="shared" si="673"/>
        <v>0</v>
      </c>
      <c r="PK150" s="510" t="str">
        <f t="shared" si="791"/>
        <v/>
      </c>
      <c r="PL150" s="522" t="str">
        <f t="shared" si="792"/>
        <v/>
      </c>
      <c r="PM150" s="510" t="str">
        <f t="shared" si="674"/>
        <v/>
      </c>
      <c r="PN150" s="517">
        <f t="shared" si="675"/>
        <v>0</v>
      </c>
      <c r="PO150" s="510" t="str">
        <f t="shared" si="793"/>
        <v/>
      </c>
      <c r="PP150" s="522" t="str">
        <f t="shared" si="794"/>
        <v/>
      </c>
      <c r="PQ150" s="510" t="str">
        <f t="shared" si="676"/>
        <v/>
      </c>
      <c r="PR150" s="517">
        <f t="shared" si="677"/>
        <v>0</v>
      </c>
      <c r="PS150" s="510" t="str">
        <f t="shared" si="795"/>
        <v/>
      </c>
      <c r="PT150" s="522" t="str">
        <f t="shared" si="796"/>
        <v/>
      </c>
      <c r="PU150" s="510" t="str">
        <f t="shared" si="678"/>
        <v/>
      </c>
      <c r="PV150" s="517">
        <f t="shared" si="679"/>
        <v>0</v>
      </c>
      <c r="PW150" s="510" t="str">
        <f t="shared" si="797"/>
        <v/>
      </c>
      <c r="PX150" s="522" t="str">
        <f t="shared" si="798"/>
        <v/>
      </c>
      <c r="PY150" s="510" t="str">
        <f t="shared" si="680"/>
        <v/>
      </c>
      <c r="PZ150" s="517">
        <f t="shared" si="681"/>
        <v>0</v>
      </c>
      <c r="QA150" s="510" t="str">
        <f t="shared" si="799"/>
        <v/>
      </c>
      <c r="QB150" s="522" t="str">
        <f t="shared" si="800"/>
        <v/>
      </c>
      <c r="QC150" s="510" t="str">
        <f t="shared" si="682"/>
        <v/>
      </c>
      <c r="QD150" s="517">
        <f t="shared" si="683"/>
        <v>0</v>
      </c>
      <c r="QE150" s="510" t="str">
        <f t="shared" si="801"/>
        <v/>
      </c>
      <c r="QF150" s="522" t="str">
        <f t="shared" si="802"/>
        <v/>
      </c>
      <c r="QG150" s="510" t="str">
        <f t="shared" si="684"/>
        <v/>
      </c>
      <c r="QH150" s="517">
        <f t="shared" si="685"/>
        <v>0</v>
      </c>
    </row>
    <row r="151" spans="72:450" ht="18.45" thickTop="1" thickBot="1" x14ac:dyDescent="0.55000000000000004"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FB151" s="162" t="s">
        <v>482</v>
      </c>
      <c r="FD151" s="645" t="s">
        <v>260</v>
      </c>
      <c r="FE151" s="494" t="s">
        <v>42</v>
      </c>
      <c r="FF151" s="787" t="s">
        <v>60</v>
      </c>
      <c r="FG151" s="781" t="s">
        <v>256</v>
      </c>
      <c r="FH151" s="162" t="s">
        <v>483</v>
      </c>
      <c r="FJ151" s="830" t="s">
        <v>262</v>
      </c>
      <c r="FK151" s="791" t="s">
        <v>255</v>
      </c>
      <c r="FL151" s="799" t="s">
        <v>474</v>
      </c>
      <c r="FM151" s="801" t="s">
        <v>247</v>
      </c>
      <c r="FN151" s="784" t="s">
        <v>249</v>
      </c>
      <c r="FQ151" s="146" t="s">
        <v>478</v>
      </c>
      <c r="FR151" s="147"/>
      <c r="FS151" s="147"/>
      <c r="FW151" s="162" t="s">
        <v>476</v>
      </c>
      <c r="FY151" s="799" t="s">
        <v>474</v>
      </c>
      <c r="FZ151" s="801" t="s">
        <v>247</v>
      </c>
      <c r="GA151" s="645" t="s">
        <v>260</v>
      </c>
      <c r="GB151" s="791" t="s">
        <v>255</v>
      </c>
      <c r="GC151" s="494" t="s">
        <v>42</v>
      </c>
      <c r="GD151" s="787" t="s">
        <v>60</v>
      </c>
      <c r="GE151" s="784" t="s">
        <v>249</v>
      </c>
      <c r="GF151" s="781" t="s">
        <v>256</v>
      </c>
      <c r="GK151" s="586" t="s">
        <v>465</v>
      </c>
      <c r="GL151" s="586" t="s">
        <v>404</v>
      </c>
      <c r="GN151" s="777" t="s">
        <v>472</v>
      </c>
      <c r="GO151" s="774" t="s">
        <v>471</v>
      </c>
      <c r="GR151" s="146" t="s">
        <v>477</v>
      </c>
      <c r="GS151" s="147"/>
      <c r="GT151" s="147"/>
      <c r="GU151" s="147"/>
      <c r="GV151" s="147"/>
      <c r="GW151" s="147"/>
      <c r="GX151" s="147"/>
      <c r="GY151" s="147"/>
      <c r="GZ151" s="148"/>
      <c r="HA151" s="128" t="s">
        <v>103</v>
      </c>
      <c r="HB151" s="128"/>
      <c r="HC151" s="128"/>
      <c r="HD151" s="128"/>
      <c r="HE151" s="128"/>
      <c r="HF151" s="593">
        <v>1</v>
      </c>
      <c r="HG151" s="98"/>
      <c r="HH151" s="592">
        <f>HF151+1</f>
        <v>2</v>
      </c>
      <c r="HI151" s="3"/>
      <c r="HJ151" s="3"/>
      <c r="HK151" s="592">
        <f>HH151+1</f>
        <v>3</v>
      </c>
      <c r="HL151" s="3"/>
      <c r="HM151" s="3"/>
      <c r="HN151" s="3"/>
      <c r="HO151" s="592">
        <f>HK151+1</f>
        <v>4</v>
      </c>
      <c r="HP151" s="3"/>
      <c r="HQ151" s="3"/>
      <c r="HR151" s="3"/>
      <c r="HS151" s="592">
        <f>HO151+1</f>
        <v>5</v>
      </c>
      <c r="HT151" s="3"/>
      <c r="HU151" s="3"/>
      <c r="HV151" s="3"/>
      <c r="HW151" s="592">
        <f>HS151+1</f>
        <v>6</v>
      </c>
      <c r="HX151" s="3"/>
      <c r="HY151" s="3"/>
      <c r="HZ151" s="3"/>
      <c r="IA151" s="592">
        <f>HW151+1</f>
        <v>7</v>
      </c>
      <c r="IB151" s="3"/>
      <c r="IC151" s="3"/>
      <c r="ID151" s="3"/>
      <c r="IE151" s="592">
        <f>IA151+1</f>
        <v>8</v>
      </c>
      <c r="IF151" s="3"/>
      <c r="IG151" s="3"/>
      <c r="IH151" s="3"/>
      <c r="II151" s="592">
        <f>IE151+1</f>
        <v>9</v>
      </c>
      <c r="IJ151" s="3"/>
      <c r="IK151" s="3"/>
      <c r="IL151" s="3"/>
      <c r="IM151" s="592">
        <f>II151+1</f>
        <v>10</v>
      </c>
      <c r="IN151" s="3"/>
      <c r="IO151" s="3"/>
      <c r="IP151" s="3"/>
      <c r="IQ151" s="592">
        <f>IM151+1</f>
        <v>11</v>
      </c>
      <c r="IR151" s="3"/>
      <c r="IS151" s="3"/>
      <c r="IT151" s="3"/>
      <c r="IU151" s="592">
        <f>IQ151+1</f>
        <v>12</v>
      </c>
      <c r="IV151" s="3"/>
      <c r="IW151" s="3"/>
      <c r="IX151" s="3"/>
      <c r="IY151" s="592">
        <f>IU151+1</f>
        <v>13</v>
      </c>
      <c r="IZ151" s="3"/>
      <c r="JA151" s="3"/>
      <c r="JB151" s="3"/>
      <c r="JC151" s="592">
        <f>IY151+1</f>
        <v>14</v>
      </c>
      <c r="JD151" s="3"/>
      <c r="JE151" s="3"/>
      <c r="JF151" s="3"/>
      <c r="JG151" s="592">
        <f>JC151+1</f>
        <v>15</v>
      </c>
      <c r="JH151" s="3"/>
      <c r="JI151" s="3"/>
      <c r="JJ151" s="3"/>
      <c r="JK151" s="592">
        <f>JG151+1</f>
        <v>16</v>
      </c>
      <c r="JL151" s="3"/>
      <c r="JM151" s="3"/>
      <c r="JN151" s="3"/>
      <c r="JO151" s="592">
        <f>JK151+1</f>
        <v>17</v>
      </c>
      <c r="JP151" s="3"/>
      <c r="JQ151" s="3"/>
      <c r="JR151" s="3"/>
      <c r="JS151" s="592">
        <f>JO151+1</f>
        <v>18</v>
      </c>
      <c r="JT151" s="3"/>
      <c r="JU151" s="3"/>
      <c r="JV151" s="3"/>
      <c r="JW151" s="592">
        <f>JS151+1</f>
        <v>19</v>
      </c>
      <c r="JX151" s="3"/>
      <c r="JY151" s="3"/>
      <c r="JZ151" s="3"/>
      <c r="KA151" s="592">
        <f>JW151+1</f>
        <v>20</v>
      </c>
      <c r="KB151" s="3"/>
      <c r="KC151" s="3"/>
      <c r="KD151" s="3"/>
      <c r="KE151" s="592">
        <f>KA151+1</f>
        <v>21</v>
      </c>
      <c r="KF151" s="3"/>
      <c r="KG151" s="3"/>
      <c r="KH151" s="3"/>
      <c r="KI151" s="592">
        <f>KE151+1</f>
        <v>22</v>
      </c>
      <c r="KJ151" s="3"/>
      <c r="KK151" s="3"/>
      <c r="KL151" s="3"/>
      <c r="KM151" s="592">
        <f>KI151+1</f>
        <v>23</v>
      </c>
      <c r="KN151" s="3"/>
      <c r="KO151" s="3"/>
      <c r="KP151" s="3"/>
      <c r="KQ151" s="592">
        <f>KM151+1</f>
        <v>24</v>
      </c>
      <c r="KR151" s="3"/>
      <c r="KS151" s="3"/>
      <c r="KT151" s="3"/>
      <c r="KU151" s="592">
        <f>KQ151+1</f>
        <v>25</v>
      </c>
      <c r="KV151" s="3"/>
      <c r="KW151" s="3"/>
      <c r="KX151" s="3"/>
      <c r="KY151" s="592">
        <f>KU151+1</f>
        <v>26</v>
      </c>
      <c r="KZ151" s="3"/>
      <c r="LA151" s="3"/>
      <c r="LB151" s="3"/>
      <c r="LC151" s="592">
        <f>KY151+1</f>
        <v>27</v>
      </c>
      <c r="LD151" s="3"/>
      <c r="LE151" s="3"/>
      <c r="LF151" s="3"/>
      <c r="LG151" s="592">
        <f>LC151+1</f>
        <v>28</v>
      </c>
      <c r="LH151" s="3"/>
      <c r="LI151" s="3"/>
      <c r="LJ151" s="3"/>
      <c r="LK151" s="592">
        <f>LG151+1</f>
        <v>29</v>
      </c>
      <c r="LL151" s="3"/>
      <c r="LM151" s="3"/>
      <c r="LN151" s="3"/>
      <c r="LO151" s="592">
        <f>LK151+1</f>
        <v>30</v>
      </c>
      <c r="LP151" s="3"/>
      <c r="LQ151" s="3"/>
      <c r="LR151" s="3"/>
      <c r="LS151" s="592">
        <f>LO151+1</f>
        <v>31</v>
      </c>
      <c r="LT151" s="3"/>
      <c r="LU151" s="3"/>
      <c r="LV151" s="3"/>
      <c r="LW151" s="592">
        <f>LS151+1</f>
        <v>32</v>
      </c>
      <c r="LX151" s="3"/>
      <c r="LY151" s="3"/>
      <c r="LZ151" s="3"/>
      <c r="MA151" s="592">
        <f>LW151+1</f>
        <v>33</v>
      </c>
      <c r="MB151" s="3"/>
      <c r="MC151" s="3"/>
      <c r="MD151" s="3"/>
      <c r="ME151" s="592">
        <f>MA151+1</f>
        <v>34</v>
      </c>
      <c r="MF151" s="3"/>
      <c r="MG151" s="3"/>
      <c r="MH151" s="3"/>
      <c r="MI151" s="592">
        <f>ME151+1</f>
        <v>35</v>
      </c>
      <c r="MJ151" s="3"/>
      <c r="MK151" s="3"/>
      <c r="ML151" s="3"/>
      <c r="MM151" s="592">
        <f>MI151+1</f>
        <v>36</v>
      </c>
      <c r="MN151" s="3"/>
      <c r="MO151" s="3"/>
      <c r="MP151" s="3"/>
      <c r="MQ151" s="592">
        <f>MM151+1</f>
        <v>37</v>
      </c>
      <c r="MR151" s="3"/>
      <c r="MS151" s="3"/>
      <c r="MT151" s="3"/>
      <c r="MU151" s="592">
        <f>MQ151+1</f>
        <v>38</v>
      </c>
      <c r="MV151" s="3"/>
      <c r="MW151" s="3"/>
      <c r="MX151" s="3"/>
      <c r="MY151" s="592">
        <f>MU151+1</f>
        <v>39</v>
      </c>
      <c r="MZ151" s="3"/>
      <c r="NA151" s="3"/>
      <c r="NB151" s="3"/>
      <c r="NC151" s="592">
        <f>MY151+1</f>
        <v>40</v>
      </c>
      <c r="ND151" s="3"/>
      <c r="NE151" s="3"/>
      <c r="NF151" s="3"/>
      <c r="NG151" s="592">
        <f>NC151+1</f>
        <v>41</v>
      </c>
      <c r="NH151" s="3"/>
      <c r="NI151" s="3"/>
      <c r="NJ151" s="3"/>
      <c r="NK151" s="592">
        <f>NG151+1</f>
        <v>42</v>
      </c>
      <c r="NL151" s="3"/>
      <c r="NM151" s="3"/>
      <c r="NN151" s="3"/>
      <c r="NO151" s="592">
        <f>NK151+1</f>
        <v>43</v>
      </c>
      <c r="NP151" s="3"/>
      <c r="NQ151" s="3"/>
      <c r="NR151" s="3"/>
      <c r="NS151" s="592">
        <f>NO151+1</f>
        <v>44</v>
      </c>
      <c r="NT151" s="3"/>
      <c r="NU151" s="3"/>
      <c r="NV151" s="3"/>
      <c r="NW151" s="592">
        <f>NS151+1</f>
        <v>45</v>
      </c>
      <c r="NX151" s="3"/>
      <c r="NY151" s="3"/>
      <c r="NZ151" s="3"/>
      <c r="OA151" s="592">
        <f>NW151+1</f>
        <v>46</v>
      </c>
      <c r="OB151" s="3"/>
      <c r="OC151" s="3"/>
      <c r="OD151" s="3"/>
      <c r="OE151" s="592">
        <f>OA151+1</f>
        <v>47</v>
      </c>
      <c r="OF151" s="3"/>
      <c r="OG151" s="3"/>
      <c r="OH151" s="3"/>
      <c r="OI151" s="592">
        <f>OE151+1</f>
        <v>48</v>
      </c>
      <c r="OJ151" s="3"/>
      <c r="OK151" s="3"/>
      <c r="OL151" s="3"/>
      <c r="OM151" s="592">
        <f>OI151+1</f>
        <v>49</v>
      </c>
      <c r="ON151" s="3"/>
      <c r="OO151" s="3"/>
      <c r="OP151" s="3"/>
      <c r="OQ151" s="592">
        <f>OM151+1</f>
        <v>50</v>
      </c>
      <c r="OR151" s="3"/>
      <c r="OS151" s="3"/>
      <c r="OT151" s="3"/>
      <c r="OU151" s="592">
        <f>OQ151+1</f>
        <v>51</v>
      </c>
      <c r="OV151" s="3"/>
      <c r="OW151" s="3"/>
      <c r="OX151" s="3"/>
      <c r="OY151" s="592">
        <f>OU151+1</f>
        <v>52</v>
      </c>
      <c r="OZ151" s="3"/>
      <c r="PA151" s="3"/>
      <c r="PB151" s="3"/>
      <c r="PC151" s="592">
        <f>OY151+1</f>
        <v>53</v>
      </c>
      <c r="PD151" s="3"/>
      <c r="PE151" s="3"/>
      <c r="PF151" s="3"/>
      <c r="PG151" s="592">
        <f>PC151+1</f>
        <v>54</v>
      </c>
      <c r="PH151" s="3"/>
      <c r="PI151" s="3"/>
      <c r="PJ151" s="3"/>
      <c r="PK151" s="592">
        <f>PG151+1</f>
        <v>55</v>
      </c>
      <c r="PL151" s="3"/>
      <c r="PM151" s="3"/>
      <c r="PN151" s="3"/>
      <c r="PO151" s="592">
        <f>PK151+1</f>
        <v>56</v>
      </c>
      <c r="PP151" s="3"/>
      <c r="PQ151" s="3"/>
      <c r="PR151" s="3"/>
      <c r="PS151" s="592">
        <f>PO151+1</f>
        <v>57</v>
      </c>
      <c r="PT151" s="3"/>
      <c r="PU151" s="3"/>
      <c r="PV151" s="3"/>
      <c r="PW151" s="592">
        <f>PS151+1</f>
        <v>58</v>
      </c>
      <c r="PX151" s="3"/>
      <c r="PY151" s="3"/>
      <c r="PZ151" s="3"/>
      <c r="QA151" s="592">
        <f>PW151+1</f>
        <v>59</v>
      </c>
      <c r="QB151" s="3"/>
      <c r="QC151" s="3"/>
      <c r="QD151" s="3"/>
      <c r="QE151" s="592">
        <f>QA151+1</f>
        <v>60</v>
      </c>
      <c r="QF151" s="3"/>
      <c r="QG151" s="3"/>
      <c r="QH151" s="3"/>
    </row>
    <row r="152" spans="72:450" ht="17.600000000000001" thickTop="1" thickBot="1" x14ac:dyDescent="0.55000000000000004"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FB152" s="803" t="s">
        <v>475</v>
      </c>
      <c r="FC152" s="804" t="s">
        <v>261</v>
      </c>
      <c r="FD152" s="796" t="str">
        <f>FJ152</f>
        <v>kPa</v>
      </c>
      <c r="FE152" s="474" t="str">
        <f>IF($BD$4=2,"bar/m",IF($BD$4=3,"m.c.a./m",IF($BD$4=4,"kg/cm²/m","kPa/m")))</f>
        <v>kPa/m</v>
      </c>
      <c r="FF152" s="381" t="s">
        <v>53</v>
      </c>
      <c r="FG152" s="780" t="str">
        <f>GF152</f>
        <v>l/min</v>
      </c>
      <c r="FH152" s="803" t="s">
        <v>475</v>
      </c>
      <c r="FI152" s="804" t="s">
        <v>261</v>
      </c>
      <c r="FJ152" s="474" t="str">
        <f>FL152</f>
        <v>kPa</v>
      </c>
      <c r="FK152" s="792" t="s">
        <v>40</v>
      </c>
      <c r="FL152" s="792" t="str">
        <f>FY152</f>
        <v>kPa</v>
      </c>
      <c r="FM152" s="802" t="s">
        <v>40</v>
      </c>
      <c r="FN152" s="785" t="s">
        <v>39</v>
      </c>
      <c r="FO152" s="33" t="s">
        <v>466</v>
      </c>
      <c r="FQ152" s="809" t="s">
        <v>479</v>
      </c>
      <c r="FR152" s="778" t="str">
        <f>IF(OR(SUM($FR$154:$FR$213)=60,SUM($FR$154:$FR$213)=0),"",MATCH(1,$FR$154:$FR$213,0))</f>
        <v/>
      </c>
      <c r="FS152" s="132"/>
      <c r="FW152" s="803" t="s">
        <v>475</v>
      </c>
      <c r="FX152" s="804" t="s">
        <v>261</v>
      </c>
      <c r="FY152" s="792" t="str">
        <f>GA152</f>
        <v>kPa</v>
      </c>
      <c r="FZ152" s="802" t="s">
        <v>40</v>
      </c>
      <c r="GA152" s="796" t="str">
        <f>AH26</f>
        <v>kPa</v>
      </c>
      <c r="GB152" s="792" t="s">
        <v>40</v>
      </c>
      <c r="GC152" s="474" t="str">
        <f>IF($BD$4=2,"bar/m",IF($BD$4=3,"m.c.a./m",IF($BD$4=4,"kg/cm²/m","kPa/m")))</f>
        <v>kPa/m</v>
      </c>
      <c r="GD152" s="381" t="s">
        <v>53</v>
      </c>
      <c r="GE152" s="785" t="s">
        <v>39</v>
      </c>
      <c r="GF152" s="780" t="str">
        <f>R26</f>
        <v>l/min</v>
      </c>
      <c r="GG152" s="33" t="s">
        <v>466</v>
      </c>
      <c r="GK152" s="258" t="s">
        <v>40</v>
      </c>
      <c r="GL152" s="258" t="s">
        <v>40</v>
      </c>
      <c r="GN152" s="778" t="s">
        <v>104</v>
      </c>
      <c r="GO152" s="778" t="str">
        <f>IF(OR(SUM($GO$154:$GO$213)=60,SUM($GO$154:$GO$213)=0),"",MATCH(1,$GO$154:$GO$213,0))</f>
        <v/>
      </c>
      <c r="GP152" s="86"/>
      <c r="GQ152" s="648" t="s">
        <v>399</v>
      </c>
      <c r="GR152" s="646" t="s">
        <v>396</v>
      </c>
      <c r="GS152" s="78"/>
      <c r="GT152" s="132"/>
      <c r="GX152" s="646" t="s">
        <v>397</v>
      </c>
      <c r="GY152" s="131"/>
      <c r="GZ152" s="132"/>
      <c r="HA152" s="145" t="s">
        <v>111</v>
      </c>
      <c r="HB152" s="82"/>
      <c r="HC152" s="136"/>
      <c r="HD152" s="303" t="s">
        <v>260</v>
      </c>
      <c r="HE152" s="575" t="s">
        <v>80</v>
      </c>
      <c r="HF152" s="76" t="s">
        <v>78</v>
      </c>
      <c r="HG152" s="303" t="s">
        <v>260</v>
      </c>
      <c r="HH152" s="511" t="s">
        <v>385</v>
      </c>
      <c r="HI152" s="512"/>
      <c r="HJ152" s="303" t="s">
        <v>260</v>
      </c>
      <c r="HK152" s="511"/>
      <c r="HL152" s="518" t="s">
        <v>385</v>
      </c>
      <c r="HM152" s="512"/>
      <c r="HN152" s="303" t="s">
        <v>260</v>
      </c>
      <c r="HO152" s="511"/>
      <c r="HP152" s="518" t="s">
        <v>385</v>
      </c>
      <c r="HQ152" s="512"/>
      <c r="HR152" s="303" t="s">
        <v>260</v>
      </c>
      <c r="HS152" s="511"/>
      <c r="HT152" s="518" t="s">
        <v>385</v>
      </c>
      <c r="HU152" s="512"/>
      <c r="HV152" s="303" t="s">
        <v>260</v>
      </c>
      <c r="HW152" s="511"/>
      <c r="HX152" s="518" t="s">
        <v>385</v>
      </c>
      <c r="HY152" s="512"/>
      <c r="HZ152" s="303" t="s">
        <v>260</v>
      </c>
      <c r="IA152" s="511"/>
      <c r="IB152" s="518" t="s">
        <v>385</v>
      </c>
      <c r="IC152" s="512"/>
      <c r="ID152" s="303" t="s">
        <v>260</v>
      </c>
      <c r="IE152" s="511"/>
      <c r="IF152" s="518" t="s">
        <v>385</v>
      </c>
      <c r="IG152" s="512"/>
      <c r="IH152" s="303" t="s">
        <v>260</v>
      </c>
      <c r="II152" s="511"/>
      <c r="IJ152" s="518" t="s">
        <v>385</v>
      </c>
      <c r="IK152" s="512"/>
      <c r="IL152" s="303" t="s">
        <v>260</v>
      </c>
      <c r="IM152" s="511"/>
      <c r="IN152" s="518" t="s">
        <v>385</v>
      </c>
      <c r="IO152" s="512"/>
      <c r="IP152" s="303" t="s">
        <v>260</v>
      </c>
      <c r="IQ152" s="511"/>
      <c r="IR152" s="518" t="s">
        <v>385</v>
      </c>
      <c r="IS152" s="512"/>
      <c r="IT152" s="303" t="s">
        <v>260</v>
      </c>
      <c r="IU152" s="511"/>
      <c r="IV152" s="518" t="s">
        <v>385</v>
      </c>
      <c r="IW152" s="512"/>
      <c r="IX152" s="303" t="s">
        <v>260</v>
      </c>
      <c r="IY152" s="511"/>
      <c r="IZ152" s="518" t="s">
        <v>385</v>
      </c>
      <c r="JA152" s="512"/>
      <c r="JB152" s="303" t="s">
        <v>260</v>
      </c>
      <c r="JC152" s="511"/>
      <c r="JD152" s="518" t="s">
        <v>385</v>
      </c>
      <c r="JE152" s="512"/>
      <c r="JF152" s="303" t="s">
        <v>260</v>
      </c>
      <c r="JG152" s="511"/>
      <c r="JH152" s="518" t="s">
        <v>385</v>
      </c>
      <c r="JI152" s="512"/>
      <c r="JJ152" s="303" t="s">
        <v>260</v>
      </c>
      <c r="JK152" s="511"/>
      <c r="JL152" s="518" t="s">
        <v>385</v>
      </c>
      <c r="JM152" s="512"/>
      <c r="JN152" s="303" t="s">
        <v>260</v>
      </c>
      <c r="JO152" s="511"/>
      <c r="JP152" s="518" t="s">
        <v>385</v>
      </c>
      <c r="JQ152" s="512"/>
      <c r="JR152" s="303" t="s">
        <v>260</v>
      </c>
      <c r="JS152" s="511"/>
      <c r="JT152" s="518" t="s">
        <v>385</v>
      </c>
      <c r="JU152" s="512"/>
      <c r="JV152" s="303" t="s">
        <v>260</v>
      </c>
      <c r="JW152" s="511"/>
      <c r="JX152" s="518" t="s">
        <v>385</v>
      </c>
      <c r="JY152" s="512"/>
      <c r="JZ152" s="303" t="s">
        <v>260</v>
      </c>
      <c r="KA152" s="511"/>
      <c r="KB152" s="518" t="s">
        <v>385</v>
      </c>
      <c r="KC152" s="512"/>
      <c r="KD152" s="303" t="s">
        <v>260</v>
      </c>
      <c r="KE152" s="511"/>
      <c r="KF152" s="518" t="s">
        <v>385</v>
      </c>
      <c r="KG152" s="512"/>
      <c r="KH152" s="303" t="s">
        <v>260</v>
      </c>
      <c r="KI152" s="511"/>
      <c r="KJ152" s="518" t="s">
        <v>385</v>
      </c>
      <c r="KK152" s="512"/>
      <c r="KL152" s="303" t="s">
        <v>260</v>
      </c>
      <c r="KM152" s="511"/>
      <c r="KN152" s="518" t="s">
        <v>385</v>
      </c>
      <c r="KO152" s="512"/>
      <c r="KP152" s="303" t="s">
        <v>260</v>
      </c>
      <c r="KQ152" s="511"/>
      <c r="KR152" s="518" t="s">
        <v>385</v>
      </c>
      <c r="KS152" s="512"/>
      <c r="KT152" s="303" t="s">
        <v>260</v>
      </c>
      <c r="KU152" s="511"/>
      <c r="KV152" s="518" t="s">
        <v>385</v>
      </c>
      <c r="KW152" s="512"/>
      <c r="KX152" s="303" t="s">
        <v>260</v>
      </c>
      <c r="KY152" s="511"/>
      <c r="KZ152" s="518" t="s">
        <v>385</v>
      </c>
      <c r="LA152" s="512"/>
      <c r="LB152" s="303" t="s">
        <v>260</v>
      </c>
      <c r="LC152" s="511"/>
      <c r="LD152" s="518" t="s">
        <v>385</v>
      </c>
      <c r="LE152" s="512"/>
      <c r="LF152" s="303" t="s">
        <v>260</v>
      </c>
      <c r="LG152" s="511"/>
      <c r="LH152" s="518" t="s">
        <v>385</v>
      </c>
      <c r="LI152" s="512"/>
      <c r="LJ152" s="303" t="s">
        <v>260</v>
      </c>
      <c r="LK152" s="511"/>
      <c r="LL152" s="518" t="s">
        <v>385</v>
      </c>
      <c r="LM152" s="512"/>
      <c r="LN152" s="303" t="s">
        <v>260</v>
      </c>
      <c r="LO152" s="511"/>
      <c r="LP152" s="518" t="s">
        <v>385</v>
      </c>
      <c r="LQ152" s="512"/>
      <c r="LR152" s="303" t="s">
        <v>260</v>
      </c>
      <c r="LS152" s="511"/>
      <c r="LT152" s="518" t="s">
        <v>385</v>
      </c>
      <c r="LU152" s="512"/>
      <c r="LV152" s="303" t="s">
        <v>260</v>
      </c>
      <c r="LW152" s="511"/>
      <c r="LX152" s="518" t="s">
        <v>385</v>
      </c>
      <c r="LY152" s="512"/>
      <c r="LZ152" s="303" t="s">
        <v>260</v>
      </c>
      <c r="MA152" s="511"/>
      <c r="MB152" s="518" t="s">
        <v>385</v>
      </c>
      <c r="MC152" s="512"/>
      <c r="MD152" s="303" t="s">
        <v>260</v>
      </c>
      <c r="ME152" s="511"/>
      <c r="MF152" s="518" t="s">
        <v>385</v>
      </c>
      <c r="MG152" s="512"/>
      <c r="MH152" s="303" t="s">
        <v>260</v>
      </c>
      <c r="MI152" s="511"/>
      <c r="MJ152" s="518" t="s">
        <v>385</v>
      </c>
      <c r="MK152" s="512"/>
      <c r="ML152" s="303" t="s">
        <v>260</v>
      </c>
      <c r="MM152" s="511"/>
      <c r="MN152" s="518" t="s">
        <v>385</v>
      </c>
      <c r="MO152" s="512"/>
      <c r="MP152" s="303" t="s">
        <v>260</v>
      </c>
      <c r="MQ152" s="511"/>
      <c r="MR152" s="518" t="s">
        <v>385</v>
      </c>
      <c r="MS152" s="512"/>
      <c r="MT152" s="303" t="s">
        <v>260</v>
      </c>
      <c r="MU152" s="511"/>
      <c r="MV152" s="518" t="s">
        <v>385</v>
      </c>
      <c r="MW152" s="512"/>
      <c r="MX152" s="303" t="s">
        <v>260</v>
      </c>
      <c r="MY152" s="511"/>
      <c r="MZ152" s="518" t="s">
        <v>385</v>
      </c>
      <c r="NA152" s="512"/>
      <c r="NB152" s="303" t="s">
        <v>260</v>
      </c>
      <c r="NC152" s="511"/>
      <c r="ND152" s="518" t="s">
        <v>385</v>
      </c>
      <c r="NE152" s="512"/>
      <c r="NF152" s="303" t="s">
        <v>260</v>
      </c>
      <c r="NG152" s="511"/>
      <c r="NH152" s="518" t="s">
        <v>385</v>
      </c>
      <c r="NI152" s="512"/>
      <c r="NJ152" s="303" t="s">
        <v>260</v>
      </c>
      <c r="NK152" s="511"/>
      <c r="NL152" s="518" t="s">
        <v>385</v>
      </c>
      <c r="NM152" s="512"/>
      <c r="NN152" s="303" t="s">
        <v>260</v>
      </c>
      <c r="NO152" s="511"/>
      <c r="NP152" s="518" t="s">
        <v>385</v>
      </c>
      <c r="NQ152" s="512"/>
      <c r="NR152" s="303" t="s">
        <v>260</v>
      </c>
      <c r="NS152" s="511"/>
      <c r="NT152" s="518" t="s">
        <v>385</v>
      </c>
      <c r="NU152" s="512"/>
      <c r="NV152" s="303" t="s">
        <v>260</v>
      </c>
      <c r="NW152" s="511"/>
      <c r="NX152" s="518" t="s">
        <v>385</v>
      </c>
      <c r="NY152" s="512"/>
      <c r="NZ152" s="303" t="s">
        <v>260</v>
      </c>
      <c r="OA152" s="511"/>
      <c r="OB152" s="518" t="s">
        <v>385</v>
      </c>
      <c r="OC152" s="512"/>
      <c r="OD152" s="303" t="s">
        <v>260</v>
      </c>
      <c r="OE152" s="511"/>
      <c r="OF152" s="518" t="s">
        <v>385</v>
      </c>
      <c r="OG152" s="512"/>
      <c r="OH152" s="303" t="s">
        <v>260</v>
      </c>
      <c r="OI152" s="511"/>
      <c r="OJ152" s="518" t="s">
        <v>385</v>
      </c>
      <c r="OK152" s="512"/>
      <c r="OL152" s="303" t="s">
        <v>260</v>
      </c>
      <c r="OM152" s="511"/>
      <c r="ON152" s="518" t="s">
        <v>385</v>
      </c>
      <c r="OO152" s="512"/>
      <c r="OP152" s="303" t="s">
        <v>260</v>
      </c>
      <c r="OQ152" s="511"/>
      <c r="OR152" s="518" t="s">
        <v>385</v>
      </c>
      <c r="OS152" s="512"/>
      <c r="OT152" s="303" t="s">
        <v>260</v>
      </c>
      <c r="OU152" s="511"/>
      <c r="OV152" s="518" t="s">
        <v>385</v>
      </c>
      <c r="OW152" s="512"/>
      <c r="OX152" s="303" t="s">
        <v>260</v>
      </c>
      <c r="OY152" s="511"/>
      <c r="OZ152" s="518" t="s">
        <v>385</v>
      </c>
      <c r="PA152" s="512"/>
      <c r="PB152" s="303" t="s">
        <v>260</v>
      </c>
      <c r="PC152" s="511"/>
      <c r="PD152" s="518" t="s">
        <v>385</v>
      </c>
      <c r="PE152" s="512"/>
      <c r="PF152" s="303" t="s">
        <v>260</v>
      </c>
      <c r="PG152" s="511"/>
      <c r="PH152" s="518" t="s">
        <v>385</v>
      </c>
      <c r="PI152" s="512"/>
      <c r="PJ152" s="303" t="s">
        <v>260</v>
      </c>
      <c r="PK152" s="511"/>
      <c r="PL152" s="518" t="s">
        <v>385</v>
      </c>
      <c r="PM152" s="512"/>
      <c r="PN152" s="303" t="s">
        <v>260</v>
      </c>
      <c r="PO152" s="511"/>
      <c r="PP152" s="518" t="s">
        <v>385</v>
      </c>
      <c r="PQ152" s="512"/>
      <c r="PR152" s="303" t="s">
        <v>260</v>
      </c>
      <c r="PS152" s="511"/>
      <c r="PT152" s="518" t="s">
        <v>385</v>
      </c>
      <c r="PU152" s="512"/>
      <c r="PV152" s="303" t="s">
        <v>260</v>
      </c>
      <c r="PW152" s="511"/>
      <c r="PX152" s="518" t="s">
        <v>385</v>
      </c>
      <c r="PY152" s="512"/>
      <c r="PZ152" s="303" t="s">
        <v>260</v>
      </c>
      <c r="QA152" s="511"/>
      <c r="QB152" s="518" t="s">
        <v>385</v>
      </c>
      <c r="QC152" s="512"/>
      <c r="QD152" s="303" t="s">
        <v>260</v>
      </c>
      <c r="QE152" s="511"/>
      <c r="QF152" s="518" t="s">
        <v>385</v>
      </c>
      <c r="QG152" s="512"/>
      <c r="QH152" s="303" t="s">
        <v>260</v>
      </c>
    </row>
    <row r="153" spans="72:450" ht="13.3" thickTop="1" thickBot="1" x14ac:dyDescent="0.35"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FB153" s="797">
        <f>FD153+FC153+FL153</f>
        <v>460</v>
      </c>
      <c r="FC153" s="797">
        <f>$R$11</f>
        <v>460</v>
      </c>
      <c r="FD153" s="797">
        <f>SUM(FD154:FD213)</f>
        <v>0</v>
      </c>
      <c r="FH153" s="797">
        <f>FJ153+FI153</f>
        <v>460</v>
      </c>
      <c r="FI153" s="797">
        <f>$R$11</f>
        <v>460</v>
      </c>
      <c r="FJ153" s="797">
        <f>SUM(FJ154:FJ213)</f>
        <v>0</v>
      </c>
      <c r="FL153" s="797">
        <f>SUM(FL154:FL213)</f>
        <v>0</v>
      </c>
      <c r="FM153" s="828">
        <f>SUM(FM154:FM213)</f>
        <v>0</v>
      </c>
      <c r="FO153" s="334" t="s">
        <v>481</v>
      </c>
      <c r="FQ153" s="142" t="s">
        <v>398</v>
      </c>
      <c r="FR153" s="132"/>
      <c r="FS153" s="643">
        <f>MIN(FS154:FS213)</f>
        <v>0</v>
      </c>
      <c r="FW153" s="797">
        <f>FY153+GA153+FX153</f>
        <v>460</v>
      </c>
      <c r="FX153" s="797">
        <f>$R$11</f>
        <v>460</v>
      </c>
      <c r="FY153" s="797">
        <f>SUM(FY154:FY213)</f>
        <v>0</v>
      </c>
      <c r="FZ153" s="828">
        <f>SUM(FZ154:FZ213)</f>
        <v>0</v>
      </c>
      <c r="GA153" s="797">
        <f>SUM(GA154:GA213)</f>
        <v>0</v>
      </c>
      <c r="GG153" s="334" t="s">
        <v>468</v>
      </c>
      <c r="GK153" s="84">
        <f>MAX(GK154:GK213)</f>
        <v>0</v>
      </c>
      <c r="GL153" s="84">
        <f>MAX(GL154:GL213)</f>
        <v>0</v>
      </c>
      <c r="GN153" s="143" t="s">
        <v>400</v>
      </c>
      <c r="GO153" s="132"/>
      <c r="GP153" s="649"/>
      <c r="GQ153" s="650"/>
      <c r="GR153" s="142" t="s">
        <v>398</v>
      </c>
      <c r="GS153" s="132"/>
      <c r="GT153" s="643">
        <f>MAX(GT154:GT213)</f>
        <v>0</v>
      </c>
      <c r="GX153" s="142" t="s">
        <v>107</v>
      </c>
      <c r="GY153" s="131"/>
      <c r="GZ153" s="643">
        <f>MAX(GZ154:GZ213)</f>
        <v>0</v>
      </c>
      <c r="HA153" s="127" t="s">
        <v>393</v>
      </c>
      <c r="HB153" s="85"/>
      <c r="HC153" s="643">
        <f>MAX(HC154:HC213)</f>
        <v>0</v>
      </c>
      <c r="HD153" s="276" t="str">
        <f>IF(OR($N$20="x",$N$20="sim",$N$20="s",$N$20="ok"),"bar","kPa")</f>
        <v>kPa</v>
      </c>
      <c r="HE153" s="13"/>
      <c r="HF153" s="79"/>
      <c r="HG153" s="276" t="str">
        <f>IF(OR($N$20="x",$N$20="sim",$N$20="s",$N$20="ok"),"bar","kPa")</f>
        <v>kPa</v>
      </c>
      <c r="HH153" s="514" t="s">
        <v>386</v>
      </c>
      <c r="HI153" s="515"/>
      <c r="HJ153" s="276" t="str">
        <f>IF(OR($N$20="x",$N$20="sim",$N$20="s",$N$20="ok"),"bar","kPa")</f>
        <v>kPa</v>
      </c>
      <c r="HK153" s="519"/>
      <c r="HL153" s="520" t="s">
        <v>386</v>
      </c>
      <c r="HM153" s="515"/>
      <c r="HN153" s="276" t="str">
        <f>IF(OR($N$20="x",$N$20="sim",$N$20="s",$N$20="ok"),"bar","kPa")</f>
        <v>kPa</v>
      </c>
      <c r="HO153" s="519"/>
      <c r="HP153" s="520" t="s">
        <v>386</v>
      </c>
      <c r="HQ153" s="515"/>
      <c r="HR153" s="276" t="str">
        <f>IF(OR($N$20="x",$N$20="sim",$N$20="s",$N$20="ok"),"bar","kPa")</f>
        <v>kPa</v>
      </c>
      <c r="HS153" s="519"/>
      <c r="HT153" s="520" t="s">
        <v>386</v>
      </c>
      <c r="HU153" s="515"/>
      <c r="HV153" s="276" t="str">
        <f>IF(OR($N$20="x",$N$20="sim",$N$20="s",$N$20="ok"),"bar","kPa")</f>
        <v>kPa</v>
      </c>
      <c r="HW153" s="519"/>
      <c r="HX153" s="520" t="s">
        <v>386</v>
      </c>
      <c r="HY153" s="515"/>
      <c r="HZ153" s="276" t="str">
        <f>IF(OR($N$20="x",$N$20="sim",$N$20="s",$N$20="ok"),"bar","kPa")</f>
        <v>kPa</v>
      </c>
      <c r="IA153" s="519"/>
      <c r="IB153" s="520" t="s">
        <v>386</v>
      </c>
      <c r="IC153" s="515"/>
      <c r="ID153" s="276" t="str">
        <f>IF(OR($N$20="x",$N$20="sim",$N$20="s",$N$20="ok"),"bar","kPa")</f>
        <v>kPa</v>
      </c>
      <c r="IE153" s="519"/>
      <c r="IF153" s="520" t="s">
        <v>386</v>
      </c>
      <c r="IG153" s="515"/>
      <c r="IH153" s="276" t="str">
        <f>IF(OR($N$20="x",$N$20="sim",$N$20="s",$N$20="ok"),"bar","kPa")</f>
        <v>kPa</v>
      </c>
      <c r="II153" s="519"/>
      <c r="IJ153" s="520" t="s">
        <v>386</v>
      </c>
      <c r="IK153" s="515"/>
      <c r="IL153" s="276" t="str">
        <f>IF(OR($N$20="x",$N$20="sim",$N$20="s",$N$20="ok"),"bar","kPa")</f>
        <v>kPa</v>
      </c>
      <c r="IM153" s="519"/>
      <c r="IN153" s="520" t="s">
        <v>386</v>
      </c>
      <c r="IO153" s="515"/>
      <c r="IP153" s="276" t="str">
        <f>IF(OR($N$20="x",$N$20="sim",$N$20="s",$N$20="ok"),"bar","kPa")</f>
        <v>kPa</v>
      </c>
      <c r="IQ153" s="519"/>
      <c r="IR153" s="520" t="s">
        <v>386</v>
      </c>
      <c r="IS153" s="515"/>
      <c r="IT153" s="276" t="str">
        <f>IF(OR($N$20="x",$N$20="sim",$N$20="s",$N$20="ok"),"bar","kPa")</f>
        <v>kPa</v>
      </c>
      <c r="IU153" s="519"/>
      <c r="IV153" s="520" t="s">
        <v>386</v>
      </c>
      <c r="IW153" s="515"/>
      <c r="IX153" s="276" t="str">
        <f>IF(OR($N$20="x",$N$20="sim",$N$20="s",$N$20="ok"),"bar","kPa")</f>
        <v>kPa</v>
      </c>
      <c r="IY153" s="519"/>
      <c r="IZ153" s="520" t="s">
        <v>386</v>
      </c>
      <c r="JA153" s="515"/>
      <c r="JB153" s="276" t="str">
        <f>IF(OR($N$20="x",$N$20="sim",$N$20="s",$N$20="ok"),"bar","kPa")</f>
        <v>kPa</v>
      </c>
      <c r="JC153" s="519"/>
      <c r="JD153" s="520" t="s">
        <v>386</v>
      </c>
      <c r="JE153" s="515"/>
      <c r="JF153" s="276" t="str">
        <f>IF(OR($N$20="x",$N$20="sim",$N$20="s",$N$20="ok"),"bar","kPa")</f>
        <v>kPa</v>
      </c>
      <c r="JG153" s="519"/>
      <c r="JH153" s="520" t="s">
        <v>386</v>
      </c>
      <c r="JI153" s="515"/>
      <c r="JJ153" s="276" t="str">
        <f>IF(OR($N$20="x",$N$20="sim",$N$20="s",$N$20="ok"),"bar","kPa")</f>
        <v>kPa</v>
      </c>
      <c r="JK153" s="519"/>
      <c r="JL153" s="520" t="s">
        <v>386</v>
      </c>
      <c r="JM153" s="515"/>
      <c r="JN153" s="276" t="str">
        <f>IF(OR($N$20="x",$N$20="sim",$N$20="s",$N$20="ok"),"bar","kPa")</f>
        <v>kPa</v>
      </c>
      <c r="JO153" s="519"/>
      <c r="JP153" s="520" t="s">
        <v>386</v>
      </c>
      <c r="JQ153" s="515"/>
      <c r="JR153" s="276" t="str">
        <f>IF(OR($N$20="x",$N$20="sim",$N$20="s",$N$20="ok"),"bar","kPa")</f>
        <v>kPa</v>
      </c>
      <c r="JS153" s="519"/>
      <c r="JT153" s="520" t="s">
        <v>386</v>
      </c>
      <c r="JU153" s="515"/>
      <c r="JV153" s="276" t="str">
        <f>IF(OR($N$20="x",$N$20="sim",$N$20="s",$N$20="ok"),"bar","kPa")</f>
        <v>kPa</v>
      </c>
      <c r="JW153" s="519"/>
      <c r="JX153" s="520" t="s">
        <v>386</v>
      </c>
      <c r="JY153" s="515"/>
      <c r="JZ153" s="276" t="str">
        <f>IF(OR($N$20="x",$N$20="sim",$N$20="s",$N$20="ok"),"bar","kPa")</f>
        <v>kPa</v>
      </c>
      <c r="KA153" s="519"/>
      <c r="KB153" s="520" t="s">
        <v>386</v>
      </c>
      <c r="KC153" s="515"/>
      <c r="KD153" s="276" t="str">
        <f>IF(OR($N$20="x",$N$20="sim",$N$20="s",$N$20="ok"),"bar","kPa")</f>
        <v>kPa</v>
      </c>
      <c r="KE153" s="519"/>
      <c r="KF153" s="520" t="s">
        <v>386</v>
      </c>
      <c r="KG153" s="515"/>
      <c r="KH153" s="276" t="str">
        <f>IF(OR($N$20="x",$N$20="sim",$N$20="s",$N$20="ok"),"bar","kPa")</f>
        <v>kPa</v>
      </c>
      <c r="KI153" s="519"/>
      <c r="KJ153" s="520" t="s">
        <v>386</v>
      </c>
      <c r="KK153" s="515"/>
      <c r="KL153" s="276" t="str">
        <f>IF(OR($N$20="x",$N$20="sim",$N$20="s",$N$20="ok"),"bar","kPa")</f>
        <v>kPa</v>
      </c>
      <c r="KM153" s="519"/>
      <c r="KN153" s="520" t="s">
        <v>386</v>
      </c>
      <c r="KO153" s="515"/>
      <c r="KP153" s="276" t="str">
        <f>IF(OR($N$20="x",$N$20="sim",$N$20="s",$N$20="ok"),"bar","kPa")</f>
        <v>kPa</v>
      </c>
      <c r="KQ153" s="519"/>
      <c r="KR153" s="520" t="s">
        <v>386</v>
      </c>
      <c r="KS153" s="515"/>
      <c r="KT153" s="276" t="str">
        <f>IF(OR($N$20="x",$N$20="sim",$N$20="s",$N$20="ok"),"bar","kPa")</f>
        <v>kPa</v>
      </c>
      <c r="KU153" s="519"/>
      <c r="KV153" s="520" t="s">
        <v>386</v>
      </c>
      <c r="KW153" s="515"/>
      <c r="KX153" s="276" t="str">
        <f>IF(OR($N$20="x",$N$20="sim",$N$20="s",$N$20="ok"),"bar","kPa")</f>
        <v>kPa</v>
      </c>
      <c r="KY153" s="519"/>
      <c r="KZ153" s="520" t="s">
        <v>386</v>
      </c>
      <c r="LA153" s="515"/>
      <c r="LB153" s="276" t="str">
        <f>IF(OR($N$20="x",$N$20="sim",$N$20="s",$N$20="ok"),"bar","kPa")</f>
        <v>kPa</v>
      </c>
      <c r="LC153" s="519"/>
      <c r="LD153" s="520" t="s">
        <v>386</v>
      </c>
      <c r="LE153" s="515"/>
      <c r="LF153" s="276" t="str">
        <f>IF(OR($N$20="x",$N$20="sim",$N$20="s",$N$20="ok"),"bar","kPa")</f>
        <v>kPa</v>
      </c>
      <c r="LG153" s="519"/>
      <c r="LH153" s="520" t="s">
        <v>386</v>
      </c>
      <c r="LI153" s="515"/>
      <c r="LJ153" s="276" t="str">
        <f>IF(OR($N$20="x",$N$20="sim",$N$20="s",$N$20="ok"),"bar","kPa")</f>
        <v>kPa</v>
      </c>
      <c r="LK153" s="519"/>
      <c r="LL153" s="520" t="s">
        <v>386</v>
      </c>
      <c r="LM153" s="515"/>
      <c r="LN153" s="276" t="str">
        <f>IF(OR($N$20="x",$N$20="sim",$N$20="s",$N$20="ok"),"bar","kPa")</f>
        <v>kPa</v>
      </c>
      <c r="LO153" s="519"/>
      <c r="LP153" s="520" t="s">
        <v>386</v>
      </c>
      <c r="LQ153" s="515"/>
      <c r="LR153" s="276" t="str">
        <f>IF(OR($N$20="x",$N$20="sim",$N$20="s",$N$20="ok"),"bar","kPa")</f>
        <v>kPa</v>
      </c>
      <c r="LS153" s="519"/>
      <c r="LT153" s="520" t="s">
        <v>386</v>
      </c>
      <c r="LU153" s="515"/>
      <c r="LV153" s="276" t="str">
        <f>IF(OR($N$20="x",$N$20="sim",$N$20="s",$N$20="ok"),"bar","kPa")</f>
        <v>kPa</v>
      </c>
      <c r="LW153" s="519"/>
      <c r="LX153" s="520" t="s">
        <v>386</v>
      </c>
      <c r="LY153" s="515"/>
      <c r="LZ153" s="276" t="str">
        <f>IF(OR($N$20="x",$N$20="sim",$N$20="s",$N$20="ok"),"bar","kPa")</f>
        <v>kPa</v>
      </c>
      <c r="MA153" s="519"/>
      <c r="MB153" s="520" t="s">
        <v>386</v>
      </c>
      <c r="MC153" s="515"/>
      <c r="MD153" s="276" t="str">
        <f>IF(OR($N$20="x",$N$20="sim",$N$20="s",$N$20="ok"),"bar","kPa")</f>
        <v>kPa</v>
      </c>
      <c r="ME153" s="519"/>
      <c r="MF153" s="520" t="s">
        <v>386</v>
      </c>
      <c r="MG153" s="515"/>
      <c r="MH153" s="276" t="str">
        <f>IF(OR($N$20="x",$N$20="sim",$N$20="s",$N$20="ok"),"bar","kPa")</f>
        <v>kPa</v>
      </c>
      <c r="MI153" s="519"/>
      <c r="MJ153" s="520" t="s">
        <v>386</v>
      </c>
      <c r="MK153" s="515"/>
      <c r="ML153" s="276" t="str">
        <f>IF(OR($N$20="x",$N$20="sim",$N$20="s",$N$20="ok"),"bar","kPa")</f>
        <v>kPa</v>
      </c>
      <c r="MM153" s="519"/>
      <c r="MN153" s="520" t="s">
        <v>386</v>
      </c>
      <c r="MO153" s="515"/>
      <c r="MP153" s="276" t="str">
        <f>IF(OR($N$20="x",$N$20="sim",$N$20="s",$N$20="ok"),"bar","kPa")</f>
        <v>kPa</v>
      </c>
      <c r="MQ153" s="519"/>
      <c r="MR153" s="520" t="s">
        <v>386</v>
      </c>
      <c r="MS153" s="515"/>
      <c r="MT153" s="276" t="str">
        <f>IF(OR($N$20="x",$N$20="sim",$N$20="s",$N$20="ok"),"bar","kPa")</f>
        <v>kPa</v>
      </c>
      <c r="MU153" s="519"/>
      <c r="MV153" s="520" t="s">
        <v>386</v>
      </c>
      <c r="MW153" s="515"/>
      <c r="MX153" s="276" t="str">
        <f>IF(OR($N$20="x",$N$20="sim",$N$20="s",$N$20="ok"),"bar","kPa")</f>
        <v>kPa</v>
      </c>
      <c r="MY153" s="519"/>
      <c r="MZ153" s="520" t="s">
        <v>386</v>
      </c>
      <c r="NA153" s="515"/>
      <c r="NB153" s="276" t="str">
        <f>IF(OR($N$20="x",$N$20="sim",$N$20="s",$N$20="ok"),"bar","kPa")</f>
        <v>kPa</v>
      </c>
      <c r="NC153" s="519"/>
      <c r="ND153" s="520" t="s">
        <v>386</v>
      </c>
      <c r="NE153" s="515"/>
      <c r="NF153" s="276" t="str">
        <f>IF(OR($N$20="x",$N$20="sim",$N$20="s",$N$20="ok"),"bar","kPa")</f>
        <v>kPa</v>
      </c>
      <c r="NG153" s="519"/>
      <c r="NH153" s="520" t="s">
        <v>386</v>
      </c>
      <c r="NI153" s="515"/>
      <c r="NJ153" s="276" t="str">
        <f>IF(OR($N$20="x",$N$20="sim",$N$20="s",$N$20="ok"),"bar","kPa")</f>
        <v>kPa</v>
      </c>
      <c r="NK153" s="519"/>
      <c r="NL153" s="520" t="s">
        <v>386</v>
      </c>
      <c r="NM153" s="515"/>
      <c r="NN153" s="276" t="str">
        <f>IF(OR($N$20="x",$N$20="sim",$N$20="s",$N$20="ok"),"bar","kPa")</f>
        <v>kPa</v>
      </c>
      <c r="NO153" s="519"/>
      <c r="NP153" s="520" t="s">
        <v>386</v>
      </c>
      <c r="NQ153" s="515"/>
      <c r="NR153" s="276" t="str">
        <f>IF(OR($N$20="x",$N$20="sim",$N$20="s",$N$20="ok"),"bar","kPa")</f>
        <v>kPa</v>
      </c>
      <c r="NS153" s="519"/>
      <c r="NT153" s="520" t="s">
        <v>386</v>
      </c>
      <c r="NU153" s="515"/>
      <c r="NV153" s="276" t="str">
        <f>IF(OR($N$20="x",$N$20="sim",$N$20="s",$N$20="ok"),"bar","kPa")</f>
        <v>kPa</v>
      </c>
      <c r="NW153" s="519"/>
      <c r="NX153" s="520" t="s">
        <v>386</v>
      </c>
      <c r="NY153" s="515"/>
      <c r="NZ153" s="276" t="str">
        <f>IF(OR($N$20="x",$N$20="sim",$N$20="s",$N$20="ok"),"bar","kPa")</f>
        <v>kPa</v>
      </c>
      <c r="OA153" s="519"/>
      <c r="OB153" s="520" t="s">
        <v>386</v>
      </c>
      <c r="OC153" s="515"/>
      <c r="OD153" s="276" t="str">
        <f>IF(OR($N$20="x",$N$20="sim",$N$20="s",$N$20="ok"),"bar","kPa")</f>
        <v>kPa</v>
      </c>
      <c r="OE153" s="519"/>
      <c r="OF153" s="520" t="s">
        <v>386</v>
      </c>
      <c r="OG153" s="515"/>
      <c r="OH153" s="276" t="str">
        <f>IF(OR($N$20="x",$N$20="sim",$N$20="s",$N$20="ok"),"bar","kPa")</f>
        <v>kPa</v>
      </c>
      <c r="OI153" s="519"/>
      <c r="OJ153" s="520" t="s">
        <v>386</v>
      </c>
      <c r="OK153" s="515"/>
      <c r="OL153" s="276" t="str">
        <f>IF(OR($N$20="x",$N$20="sim",$N$20="s",$N$20="ok"),"bar","kPa")</f>
        <v>kPa</v>
      </c>
      <c r="OM153" s="519"/>
      <c r="ON153" s="520" t="s">
        <v>386</v>
      </c>
      <c r="OO153" s="515"/>
      <c r="OP153" s="276" t="str">
        <f>IF(OR($N$20="x",$N$20="sim",$N$20="s",$N$20="ok"),"bar","kPa")</f>
        <v>kPa</v>
      </c>
      <c r="OQ153" s="519"/>
      <c r="OR153" s="520" t="s">
        <v>386</v>
      </c>
      <c r="OS153" s="515"/>
      <c r="OT153" s="276" t="str">
        <f>IF(OR($N$20="x",$N$20="sim",$N$20="s",$N$20="ok"),"bar","kPa")</f>
        <v>kPa</v>
      </c>
      <c r="OU153" s="519"/>
      <c r="OV153" s="520" t="s">
        <v>386</v>
      </c>
      <c r="OW153" s="515"/>
      <c r="OX153" s="276" t="str">
        <f>IF(OR($N$20="x",$N$20="sim",$N$20="s",$N$20="ok"),"bar","kPa")</f>
        <v>kPa</v>
      </c>
      <c r="OY153" s="519"/>
      <c r="OZ153" s="520" t="s">
        <v>386</v>
      </c>
      <c r="PA153" s="515"/>
      <c r="PB153" s="276" t="str">
        <f>IF(OR($N$20="x",$N$20="sim",$N$20="s",$N$20="ok"),"bar","kPa")</f>
        <v>kPa</v>
      </c>
      <c r="PC153" s="519"/>
      <c r="PD153" s="520" t="s">
        <v>386</v>
      </c>
      <c r="PE153" s="515"/>
      <c r="PF153" s="276" t="str">
        <f>IF(OR($N$20="x",$N$20="sim",$N$20="s",$N$20="ok"),"bar","kPa")</f>
        <v>kPa</v>
      </c>
      <c r="PG153" s="519"/>
      <c r="PH153" s="520" t="s">
        <v>386</v>
      </c>
      <c r="PI153" s="515"/>
      <c r="PJ153" s="276" t="str">
        <f>IF(OR($N$20="x",$N$20="sim",$N$20="s",$N$20="ok"),"bar","kPa")</f>
        <v>kPa</v>
      </c>
      <c r="PK153" s="519"/>
      <c r="PL153" s="520" t="s">
        <v>386</v>
      </c>
      <c r="PM153" s="515"/>
      <c r="PN153" s="276" t="str">
        <f>IF(OR($N$20="x",$N$20="sim",$N$20="s",$N$20="ok"),"bar","kPa")</f>
        <v>kPa</v>
      </c>
      <c r="PO153" s="519"/>
      <c r="PP153" s="520" t="s">
        <v>386</v>
      </c>
      <c r="PQ153" s="515"/>
      <c r="PR153" s="276" t="str">
        <f>IF(OR($N$20="x",$N$20="sim",$N$20="s",$N$20="ok"),"bar","kPa")</f>
        <v>kPa</v>
      </c>
      <c r="PS153" s="519"/>
      <c r="PT153" s="520" t="s">
        <v>386</v>
      </c>
      <c r="PU153" s="515"/>
      <c r="PV153" s="276" t="str">
        <f>IF(OR($N$20="x",$N$20="sim",$N$20="s",$N$20="ok"),"bar","kPa")</f>
        <v>kPa</v>
      </c>
      <c r="PW153" s="519"/>
      <c r="PX153" s="520" t="s">
        <v>386</v>
      </c>
      <c r="PY153" s="515"/>
      <c r="PZ153" s="276" t="str">
        <f>IF(OR($N$20="x",$N$20="sim",$N$20="s",$N$20="ok"),"bar","kPa")</f>
        <v>kPa</v>
      </c>
      <c r="QA153" s="519"/>
      <c r="QB153" s="520" t="s">
        <v>386</v>
      </c>
      <c r="QC153" s="515"/>
      <c r="QD153" s="276" t="str">
        <f>IF(OR($N$20="x",$N$20="sim",$N$20="s",$N$20="ok"),"bar","kPa")</f>
        <v>kPa</v>
      </c>
      <c r="QE153" s="519"/>
      <c r="QF153" s="520" t="s">
        <v>386</v>
      </c>
      <c r="QG153" s="515"/>
      <c r="QH153" s="276" t="str">
        <f>IF(OR($N$20="x",$N$20="sim",$N$20="s",$N$20="ok"),"bar","kPa")</f>
        <v>kPa</v>
      </c>
    </row>
    <row r="154" spans="72:450" ht="13.3" thickTop="1" thickBot="1" x14ac:dyDescent="0.35"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FD154" s="793" t="str">
        <f>IF(FO154="c",FE154*FK154,"")</f>
        <v/>
      </c>
      <c r="FE154" s="783" t="str">
        <f t="shared" ref="FE154:FE185" si="812">IF(FG154="","",IF($N$17="",$AT$21*(1/$BE$11)*61.7*100000*((FG154*$BE$10)^1.85/($R$18^1.85*GE154^4.87)),$AT$21*(1/$BE$11)*((4*$R$18*((FF154^7)/(GE154/1000))^(1/4))/(GE154/1000))))</f>
        <v/>
      </c>
      <c r="FF154" s="788" t="str">
        <f t="shared" ref="FF154:FF185" si="813">IF(OR(FG154="",GE154=""),"",((FG154/(60/$BE$10))/1000)/((PI()*(GE154/1000)^2)/4))</f>
        <v/>
      </c>
      <c r="FG154" s="782" t="str">
        <f>IF(FO154="c",MIN($R$27:$R$46,$R$67:$R$106),"")</f>
        <v/>
      </c>
      <c r="FJ154" s="788" t="str">
        <f>IF(FO154="c",AJ27,"")</f>
        <v/>
      </c>
      <c r="FK154" s="793" t="str">
        <f>IF(FO154="c",M27,"")</f>
        <v/>
      </c>
      <c r="FL154" s="793" t="str">
        <f t="shared" ref="FL154:FL185" si="814">IF(FO154="c",FM154*$AT$21/$BE$11,"")</f>
        <v/>
      </c>
      <c r="FM154" s="798" t="str">
        <f>IF(FO154="c",K27,"")</f>
        <v/>
      </c>
      <c r="FN154" s="786" t="str">
        <f>GE154</f>
        <v/>
      </c>
      <c r="FO154" s="816" t="str">
        <f>EC27</f>
        <v/>
      </c>
      <c r="FP154" s="594">
        <v>1</v>
      </c>
      <c r="FQ154" s="820" t="str">
        <f t="shared" ref="FQ154:FQ173" si="815">IF(OR(FS154="",FS154=0,M27=""),"",IF(FS154=$FS$153,"Menos Crítico",""))</f>
        <v/>
      </c>
      <c r="FR154" s="139" t="str">
        <f t="shared" ref="FR154:FR213" si="816">IF(FQ154="","",1)</f>
        <v/>
      </c>
      <c r="FS154" s="642" t="str">
        <f>IF(GQ154=1,GZ154,"")</f>
        <v/>
      </c>
      <c r="FY154" s="793" t="str">
        <f t="shared" ref="FY154:FY185" si="817">IF(GG154="c",FZ154*$AT$21/$BE$11,"")</f>
        <v/>
      </c>
      <c r="FZ154" s="798" t="str">
        <f>IF(GG154="c",K27,"")</f>
        <v/>
      </c>
      <c r="GA154" s="793" t="str">
        <f>IF(GG154="c",GB154*GC154,"")</f>
        <v/>
      </c>
      <c r="GB154" s="793" t="str">
        <f>IF(GG154="c",M27,"")</f>
        <v/>
      </c>
      <c r="GC154" s="783" t="str">
        <f t="shared" ref="GC154:GC185" si="818">IF(GF154="","",IF($N$17="",$AT$21*(1/$BE$11)*61.7*100000*((GF154*$BE$10)^1.85/($R$18^1.85*GE154^4.87)),$AT$21*(1/$BE$11)*((4*$R$18*((GD154^7)/(GE154/1000))^(1/4))/(GE154/1000))))</f>
        <v/>
      </c>
      <c r="GD154" s="788" t="str">
        <f t="shared" ref="GD154:GD185" si="819">IF(OR(GF154="",GE154=""),"",((GF154/(60/$BE$10))/1000)/((PI()*(GE154/1000)^2)/4))</f>
        <v/>
      </c>
      <c r="GE154" s="786" t="str">
        <f>Y27</f>
        <v/>
      </c>
      <c r="GF154" s="782" t="str">
        <f>IF(GG154="c",MIN($R$27:$R$46,$R$67:$R$106),"")</f>
        <v/>
      </c>
      <c r="GG154" s="818" t="str">
        <f>EE27</f>
        <v/>
      </c>
      <c r="GH154" s="594">
        <v>1</v>
      </c>
      <c r="GI154" s="595" t="str">
        <f t="shared" ref="GI154:GI185" si="820">EG27</f>
        <v/>
      </c>
      <c r="GJ154" s="595" t="str">
        <f t="shared" ref="GJ154:GJ185" si="821">EH27</f>
        <v/>
      </c>
      <c r="GK154" s="15">
        <f>IF(GO154=1,HC282,0)</f>
        <v>0</v>
      </c>
      <c r="GL154" s="15">
        <f>IF(GO154=1,HC27,0)</f>
        <v>0</v>
      </c>
      <c r="GN154" s="137" t="str">
        <f>IF(AND(GR154="Crítico",$GS$214&lt;&gt;0),"Crítico",IF(AND(GR154="",$GS$214&gt;=1),"",IF(AND(GX154="Crítico",$GY$214&lt;&gt;0),"Crítico",GV27)))</f>
        <v/>
      </c>
      <c r="GO154" s="653" t="str">
        <f>IF(GN154="","",1)</f>
        <v/>
      </c>
      <c r="GP154" s="651" t="str">
        <f>IF(OR(EM27="",EM27=0),"",COUNTIF($EM$27:$GT$86,EM27))</f>
        <v/>
      </c>
      <c r="GQ154" s="652">
        <f>IF(OR(GP154="",GP154&gt;1),0,GP154)</f>
        <v>0</v>
      </c>
      <c r="GR154" s="137" t="str">
        <f t="shared" ref="GR154:GR173" si="822">IF(OR(GT154="",GT154=0,M27=""),"",IF(GT154=$GT$153,"Crítico",""))</f>
        <v/>
      </c>
      <c r="GS154" s="139" t="str">
        <f>IF(GR154="","",1)</f>
        <v/>
      </c>
      <c r="GT154" s="642" t="str">
        <f t="shared" ref="GT154:GT213" si="823">IF(GQ154=1,GZ154,"")</f>
        <v/>
      </c>
      <c r="GU154" s="594">
        <v>1</v>
      </c>
      <c r="GX154" s="137" t="str">
        <f t="shared" ref="GX154:GX173" si="824">IF(OR(GZ154="",GZ154=0,M27=""),"",IF(GZ154=$GZ$153,"Crítico",""))</f>
        <v/>
      </c>
      <c r="GY154" s="139" t="str">
        <f>IF(GX154="","",1)</f>
        <v/>
      </c>
      <c r="GZ154" s="642" t="str">
        <f>IF(HC154="","",HC154+HC218)</f>
        <v/>
      </c>
      <c r="HA154" s="137" t="str">
        <f>IF(OR(HC154="",HC154=0),"",IF(HC154=$HC$153,"Crítico",""))</f>
        <v/>
      </c>
      <c r="HB154" s="86" t="str">
        <f>IF(HA154="","",1)</f>
        <v/>
      </c>
      <c r="HC154" s="642" t="str">
        <f>IF(HD154=0,"",HG154+HJ154+HN154+HR154+HV154+HZ154+ID154+IH154+IL154+IP154+IT154+IX154+JB154+JF154+JJ154+JN154+JR154+JV154+JZ154+KD154+KH154+KL154+KP154+KT154+KX154+LB154+LF154+LJ154+LN154+LR154+LV154+LZ154+MD154+MH154+ML154+MP154+MT154+MX154+NB154+NF154+NJ154+NN154+NR154+NV154+NZ154+OD154+OH154+OL154+OP154+OT154+OX154+PB154+PF154+PJ154+PN154+PR154+PV154+PZ154+QD154+QH154)</f>
        <v/>
      </c>
      <c r="HD154" s="582">
        <f t="shared" ref="HD154:HD173" si="825">IF(OR($M27="",G27="",R27=""),0,IF($N$17="",$AT$21*(1/$BE$11)*61.7*100000*(($R27*$BE$10)^1.85/($R$18^1.85*$Y27^4.87))*$M27,$AT$21*(1/$BE$11)*((4*$R$18*(($AN27^7)/($Y27/1000))^(1/4))/($Y27/1000))*$M27))</f>
        <v>0</v>
      </c>
      <c r="HE154" s="576">
        <f t="shared" ref="HE154:HF173" si="826">HE27</f>
        <v>0</v>
      </c>
      <c r="HF154" s="566">
        <f t="shared" si="826"/>
        <v>0</v>
      </c>
      <c r="HG154" s="642">
        <f>IF(OR(HD154=0,HF154=0),0,$HD154)</f>
        <v>0</v>
      </c>
      <c r="HH154" s="17" t="str">
        <f>HH27</f>
        <v/>
      </c>
      <c r="HI154" s="510" t="str">
        <f>HI27</f>
        <v/>
      </c>
      <c r="HJ154" s="642">
        <f>IF(HI154="",0,LOOKUP(HI154,$GU$154:$GU$213,$HD$154:$HD$213))</f>
        <v>0</v>
      </c>
      <c r="HK154" s="510" t="str">
        <f t="shared" ref="HK154:HM173" si="827">HK27</f>
        <v/>
      </c>
      <c r="HL154" s="522" t="str">
        <f t="shared" si="827"/>
        <v/>
      </c>
      <c r="HM154" s="510" t="str">
        <f t="shared" si="827"/>
        <v/>
      </c>
      <c r="HN154" s="642">
        <f>IF(HM154="",0,LOOKUP(HM154,$GU$154:$GU$213,$HD$154:$HD$213))</f>
        <v>0</v>
      </c>
      <c r="HO154" s="510" t="str">
        <f t="shared" ref="HO154:HQ173" si="828">HO27</f>
        <v/>
      </c>
      <c r="HP154" s="522" t="str">
        <f t="shared" si="828"/>
        <v/>
      </c>
      <c r="HQ154" s="510" t="str">
        <f t="shared" si="828"/>
        <v/>
      </c>
      <c r="HR154" s="642">
        <f>IF(HQ154="",0,LOOKUP(HQ154,$GU$154:$GU$213,$HD$154:$HD$213))</f>
        <v>0</v>
      </c>
      <c r="HS154" s="510" t="str">
        <f t="shared" ref="HS154:HU173" si="829">HS27</f>
        <v/>
      </c>
      <c r="HT154" s="522" t="str">
        <f t="shared" si="829"/>
        <v/>
      </c>
      <c r="HU154" s="510" t="str">
        <f t="shared" si="829"/>
        <v/>
      </c>
      <c r="HV154" s="642">
        <f>IF(HU154="",0,LOOKUP(HU154,$GU$154:$GU$213,$HD$154:$HD$213))</f>
        <v>0</v>
      </c>
      <c r="HW154" s="510" t="str">
        <f t="shared" ref="HW154:HY173" si="830">HW27</f>
        <v/>
      </c>
      <c r="HX154" s="522" t="str">
        <f t="shared" si="830"/>
        <v/>
      </c>
      <c r="HY154" s="510" t="str">
        <f t="shared" si="830"/>
        <v/>
      </c>
      <c r="HZ154" s="642">
        <f>IF(HY154="",0,LOOKUP(HY154,$GU$154:$GU$213,$HD$154:$HD$213))</f>
        <v>0</v>
      </c>
      <c r="IA154" s="510" t="str">
        <f t="shared" ref="IA154:IC173" si="831">IA27</f>
        <v/>
      </c>
      <c r="IB154" s="522" t="str">
        <f t="shared" si="831"/>
        <v/>
      </c>
      <c r="IC154" s="510" t="str">
        <f t="shared" si="831"/>
        <v/>
      </c>
      <c r="ID154" s="642">
        <f>IF(IC154="",0,LOOKUP(IC154,$GU$154:$GU$213,$HD$154:$HD$213))</f>
        <v>0</v>
      </c>
      <c r="IE154" s="510" t="str">
        <f t="shared" ref="IE154:IG173" si="832">IE27</f>
        <v/>
      </c>
      <c r="IF154" s="522" t="str">
        <f t="shared" si="832"/>
        <v/>
      </c>
      <c r="IG154" s="510" t="str">
        <f t="shared" si="832"/>
        <v/>
      </c>
      <c r="IH154" s="642">
        <f>IF(IG154="",0,LOOKUP(IG154,$GU$154:$GU$213,$HD$154:$HD$213))</f>
        <v>0</v>
      </c>
      <c r="II154" s="510" t="str">
        <f t="shared" ref="II154:IK173" si="833">II27</f>
        <v/>
      </c>
      <c r="IJ154" s="522" t="str">
        <f t="shared" si="833"/>
        <v/>
      </c>
      <c r="IK154" s="510" t="str">
        <f t="shared" si="833"/>
        <v/>
      </c>
      <c r="IL154" s="642">
        <f>IF(IK154="",0,LOOKUP(IK154,$GU$154:$GU$213,$HD$154:$HD$213))</f>
        <v>0</v>
      </c>
      <c r="IM154" s="510" t="str">
        <f t="shared" ref="IM154:IO173" si="834">IM27</f>
        <v/>
      </c>
      <c r="IN154" s="522" t="str">
        <f t="shared" si="834"/>
        <v/>
      </c>
      <c r="IO154" s="510" t="str">
        <f t="shared" si="834"/>
        <v/>
      </c>
      <c r="IP154" s="642">
        <f>IF(IO154="",0,LOOKUP(IO154,$GU$154:$GU$213,$HD$154:$HD$213))</f>
        <v>0</v>
      </c>
      <c r="IQ154" s="510" t="str">
        <f t="shared" ref="IQ154:IS173" si="835">IQ27</f>
        <v/>
      </c>
      <c r="IR154" s="522" t="str">
        <f t="shared" si="835"/>
        <v/>
      </c>
      <c r="IS154" s="510" t="str">
        <f t="shared" si="835"/>
        <v/>
      </c>
      <c r="IT154" s="642">
        <f>IF(IS154="",0,LOOKUP(IS154,$GU$154:$GU$213,$HD$154:$HD$213))</f>
        <v>0</v>
      </c>
      <c r="IU154" s="510" t="str">
        <f t="shared" ref="IU154:IW173" si="836">IU27</f>
        <v/>
      </c>
      <c r="IV154" s="522" t="str">
        <f t="shared" si="836"/>
        <v/>
      </c>
      <c r="IW154" s="510" t="str">
        <f t="shared" si="836"/>
        <v/>
      </c>
      <c r="IX154" s="642">
        <f>IF(IW154="",0,LOOKUP(IW154,$GU$154:$GU$213,$HD$154:$HD$213))</f>
        <v>0</v>
      </c>
      <c r="IY154" s="510" t="str">
        <f t="shared" ref="IY154:JA173" si="837">IY27</f>
        <v/>
      </c>
      <c r="IZ154" s="522" t="str">
        <f t="shared" si="837"/>
        <v/>
      </c>
      <c r="JA154" s="510" t="str">
        <f t="shared" si="837"/>
        <v/>
      </c>
      <c r="JB154" s="642">
        <f>IF(JA154="",0,LOOKUP(JA154,$GU$154:$GU$213,$HD$154:$HD$213))</f>
        <v>0</v>
      </c>
      <c r="JC154" s="510" t="str">
        <f t="shared" ref="JC154:JE173" si="838">JC27</f>
        <v/>
      </c>
      <c r="JD154" s="522" t="str">
        <f t="shared" si="838"/>
        <v/>
      </c>
      <c r="JE154" s="510" t="str">
        <f t="shared" si="838"/>
        <v/>
      </c>
      <c r="JF154" s="642">
        <f>IF(JE154="",0,LOOKUP(JE154,$GU$154:$GU$213,$HD$154:$HD$213))</f>
        <v>0</v>
      </c>
      <c r="JG154" s="510" t="str">
        <f t="shared" ref="JG154:JI173" si="839">JG27</f>
        <v/>
      </c>
      <c r="JH154" s="522" t="str">
        <f t="shared" si="839"/>
        <v/>
      </c>
      <c r="JI154" s="510" t="str">
        <f t="shared" si="839"/>
        <v/>
      </c>
      <c r="JJ154" s="642">
        <f>IF(JI154="",0,LOOKUP(JI154,$GU$154:$GU$213,$HD$154:$HD$213))</f>
        <v>0</v>
      </c>
      <c r="JK154" s="510" t="str">
        <f t="shared" ref="JK154:JM173" si="840">JK27</f>
        <v/>
      </c>
      <c r="JL154" s="522" t="str">
        <f t="shared" si="840"/>
        <v/>
      </c>
      <c r="JM154" s="510" t="str">
        <f t="shared" si="840"/>
        <v/>
      </c>
      <c r="JN154" s="642">
        <f>IF(JM154="",0,LOOKUP(JM154,$GU$154:$GU$213,$HD$154:$HD$213))</f>
        <v>0</v>
      </c>
      <c r="JO154" s="510" t="str">
        <f t="shared" ref="JO154:JQ173" si="841">JO27</f>
        <v/>
      </c>
      <c r="JP154" s="522" t="str">
        <f t="shared" si="841"/>
        <v/>
      </c>
      <c r="JQ154" s="510" t="str">
        <f t="shared" si="841"/>
        <v/>
      </c>
      <c r="JR154" s="642">
        <f>IF(JQ154="",0,LOOKUP(JQ154,$GU$154:$GU$213,$HD$154:$HD$213))</f>
        <v>0</v>
      </c>
      <c r="JS154" s="510" t="str">
        <f t="shared" ref="JS154:JU173" si="842">JS27</f>
        <v/>
      </c>
      <c r="JT154" s="522" t="str">
        <f t="shared" si="842"/>
        <v/>
      </c>
      <c r="JU154" s="510" t="str">
        <f t="shared" si="842"/>
        <v/>
      </c>
      <c r="JV154" s="642">
        <f>IF(JU154="",0,LOOKUP(JU154,$GU$154:$GU$213,$HD$154:$HD$213))</f>
        <v>0</v>
      </c>
      <c r="JW154" s="510" t="str">
        <f t="shared" ref="JW154:JY173" si="843">JW27</f>
        <v/>
      </c>
      <c r="JX154" s="522" t="str">
        <f t="shared" si="843"/>
        <v/>
      </c>
      <c r="JY154" s="510" t="str">
        <f t="shared" si="843"/>
        <v/>
      </c>
      <c r="JZ154" s="642">
        <f>IF(JY154="",0,LOOKUP(JY154,$GU$154:$GU$213,$HD$154:$HD$213))</f>
        <v>0</v>
      </c>
      <c r="KA154" s="510" t="str">
        <f t="shared" ref="KA154:KC173" si="844">KA27</f>
        <v/>
      </c>
      <c r="KB154" s="522" t="str">
        <f t="shared" si="844"/>
        <v/>
      </c>
      <c r="KC154" s="510" t="str">
        <f t="shared" si="844"/>
        <v/>
      </c>
      <c r="KD154" s="642">
        <f>IF(KC154="",0,LOOKUP(KC154,$GU$154:$GU$213,$HD$154:$HD$213))</f>
        <v>0</v>
      </c>
      <c r="KE154" s="510" t="str">
        <f t="shared" ref="KE154:KG173" si="845">KE27</f>
        <v/>
      </c>
      <c r="KF154" s="522" t="str">
        <f t="shared" si="845"/>
        <v/>
      </c>
      <c r="KG154" s="510" t="str">
        <f t="shared" si="845"/>
        <v/>
      </c>
      <c r="KH154" s="642">
        <f>IF(KG154="",0,LOOKUP(KG154,$GU$154:$GU$213,$HD$154:$HD$213))</f>
        <v>0</v>
      </c>
      <c r="KI154" s="510" t="str">
        <f t="shared" ref="KI154:KK173" si="846">KI27</f>
        <v/>
      </c>
      <c r="KJ154" s="522" t="str">
        <f t="shared" si="846"/>
        <v/>
      </c>
      <c r="KK154" s="510" t="str">
        <f t="shared" si="846"/>
        <v/>
      </c>
      <c r="KL154" s="642">
        <f>IF(KK154="",0,LOOKUP(KK154,$GU$154:$GU$213,$HD$154:$HD$213))</f>
        <v>0</v>
      </c>
      <c r="KM154" s="510" t="str">
        <f t="shared" ref="KM154:KO173" si="847">KM27</f>
        <v/>
      </c>
      <c r="KN154" s="522" t="str">
        <f t="shared" si="847"/>
        <v/>
      </c>
      <c r="KO154" s="510" t="str">
        <f t="shared" si="847"/>
        <v/>
      </c>
      <c r="KP154" s="642">
        <f>IF(KO154="",0,LOOKUP(KO154,$GU$154:$GU$213,$HD$154:$HD$213))</f>
        <v>0</v>
      </c>
      <c r="KQ154" s="510" t="str">
        <f t="shared" ref="KQ154:KS173" si="848">KQ27</f>
        <v/>
      </c>
      <c r="KR154" s="522" t="str">
        <f t="shared" si="848"/>
        <v/>
      </c>
      <c r="KS154" s="510" t="str">
        <f t="shared" si="848"/>
        <v/>
      </c>
      <c r="KT154" s="642">
        <f>IF(KS154="",0,LOOKUP(KS154,$GU$154:$GU$213,$HD$154:$HD$213))</f>
        <v>0</v>
      </c>
      <c r="KU154" s="510" t="str">
        <f t="shared" ref="KU154:KW173" si="849">KU27</f>
        <v/>
      </c>
      <c r="KV154" s="522" t="str">
        <f t="shared" si="849"/>
        <v/>
      </c>
      <c r="KW154" s="510" t="str">
        <f t="shared" si="849"/>
        <v/>
      </c>
      <c r="KX154" s="642">
        <f>IF(KW154="",0,LOOKUP(KW154,$GU$154:$GU$213,$HD$154:$HD$213))</f>
        <v>0</v>
      </c>
      <c r="KY154" s="510" t="str">
        <f t="shared" ref="KY154:LA173" si="850">KY27</f>
        <v/>
      </c>
      <c r="KZ154" s="522" t="str">
        <f t="shared" si="850"/>
        <v/>
      </c>
      <c r="LA154" s="510" t="str">
        <f t="shared" si="850"/>
        <v/>
      </c>
      <c r="LB154" s="642">
        <f>IF(LA154="",0,LOOKUP(LA154,$GU$154:$GU$213,$HD$154:$HD$213))</f>
        <v>0</v>
      </c>
      <c r="LC154" s="510" t="str">
        <f t="shared" ref="LC154:LE173" si="851">LC27</f>
        <v/>
      </c>
      <c r="LD154" s="522" t="str">
        <f t="shared" si="851"/>
        <v/>
      </c>
      <c r="LE154" s="510" t="str">
        <f t="shared" si="851"/>
        <v/>
      </c>
      <c r="LF154" s="642">
        <f>IF(LE154="",0,LOOKUP(LE154,$GU$154:$GU$213,$HD$154:$HD$213))</f>
        <v>0</v>
      </c>
      <c r="LG154" s="510" t="str">
        <f t="shared" ref="LG154:LI173" si="852">LG27</f>
        <v/>
      </c>
      <c r="LH154" s="522" t="str">
        <f t="shared" si="852"/>
        <v/>
      </c>
      <c r="LI154" s="510" t="str">
        <f t="shared" si="852"/>
        <v/>
      </c>
      <c r="LJ154" s="642">
        <f>IF(LI154="",0,LOOKUP(LI154,$GU$154:$GU$213,$HD$154:$HD$213))</f>
        <v>0</v>
      </c>
      <c r="LK154" s="510" t="str">
        <f t="shared" ref="LK154:LM173" si="853">LK27</f>
        <v/>
      </c>
      <c r="LL154" s="522" t="str">
        <f t="shared" si="853"/>
        <v/>
      </c>
      <c r="LM154" s="510" t="str">
        <f t="shared" si="853"/>
        <v/>
      </c>
      <c r="LN154" s="642">
        <f>IF(LM154="",0,LOOKUP(LM154,$GU$154:$GU$213,$HD$154:$HD$213))</f>
        <v>0</v>
      </c>
      <c r="LO154" s="510" t="str">
        <f t="shared" ref="LO154:LQ173" si="854">LO27</f>
        <v/>
      </c>
      <c r="LP154" s="522" t="str">
        <f t="shared" si="854"/>
        <v/>
      </c>
      <c r="LQ154" s="510" t="str">
        <f t="shared" si="854"/>
        <v/>
      </c>
      <c r="LR154" s="642">
        <f>IF(LQ154="",0,LOOKUP(LQ154,$GU$154:$GU$213,$HD$154:$HD$213))</f>
        <v>0</v>
      </c>
      <c r="LS154" s="510" t="str">
        <f t="shared" ref="LS154:LU173" si="855">LS27</f>
        <v/>
      </c>
      <c r="LT154" s="522" t="str">
        <f t="shared" si="855"/>
        <v/>
      </c>
      <c r="LU154" s="510" t="str">
        <f t="shared" si="855"/>
        <v/>
      </c>
      <c r="LV154" s="642">
        <f>IF(LU154="",0,LOOKUP(LU154,$GU$154:$GU$213,$HD$154:$HD$213))</f>
        <v>0</v>
      </c>
      <c r="LW154" s="510" t="str">
        <f t="shared" ref="LW154:LY173" si="856">LW27</f>
        <v/>
      </c>
      <c r="LX154" s="522" t="str">
        <f t="shared" si="856"/>
        <v/>
      </c>
      <c r="LY154" s="510" t="str">
        <f t="shared" si="856"/>
        <v/>
      </c>
      <c r="LZ154" s="642">
        <f>IF(LY154="",0,LOOKUP(LY154,$GU$154:$GU$213,$HD$154:$HD$213))</f>
        <v>0</v>
      </c>
      <c r="MA154" s="510" t="str">
        <f t="shared" ref="MA154:MC173" si="857">MA27</f>
        <v/>
      </c>
      <c r="MB154" s="522" t="str">
        <f t="shared" si="857"/>
        <v/>
      </c>
      <c r="MC154" s="510" t="str">
        <f t="shared" si="857"/>
        <v/>
      </c>
      <c r="MD154" s="642">
        <f>IF(MC154="",0,LOOKUP(MC154,$GU$154:$GU$213,$HD$154:$HD$213))</f>
        <v>0</v>
      </c>
      <c r="ME154" s="510" t="str">
        <f t="shared" ref="ME154:MG173" si="858">ME27</f>
        <v/>
      </c>
      <c r="MF154" s="522" t="str">
        <f t="shared" si="858"/>
        <v/>
      </c>
      <c r="MG154" s="510" t="str">
        <f t="shared" si="858"/>
        <v/>
      </c>
      <c r="MH154" s="642">
        <f>IF(MG154="",0,LOOKUP(MG154,$GU$154:$GU$213,$HD$154:$HD$213))</f>
        <v>0</v>
      </c>
      <c r="MI154" s="510" t="str">
        <f t="shared" ref="MI154:MK173" si="859">MI27</f>
        <v/>
      </c>
      <c r="MJ154" s="522" t="str">
        <f t="shared" si="859"/>
        <v/>
      </c>
      <c r="MK154" s="510" t="str">
        <f t="shared" si="859"/>
        <v/>
      </c>
      <c r="ML154" s="642">
        <f>IF(MK154="",0,LOOKUP(MK154,$GU$154:$GU$213,$HD$154:$HD$213))</f>
        <v>0</v>
      </c>
      <c r="MM154" s="510" t="str">
        <f t="shared" ref="MM154:MO173" si="860">MM27</f>
        <v/>
      </c>
      <c r="MN154" s="522" t="str">
        <f t="shared" si="860"/>
        <v/>
      </c>
      <c r="MO154" s="510" t="str">
        <f t="shared" si="860"/>
        <v/>
      </c>
      <c r="MP154" s="642">
        <f>IF(MO154="",0,LOOKUP(MO154,$GU$154:$GU$213,$HD$154:$HD$213))</f>
        <v>0</v>
      </c>
      <c r="MQ154" s="510" t="str">
        <f t="shared" ref="MQ154:MS173" si="861">MQ27</f>
        <v/>
      </c>
      <c r="MR154" s="522" t="str">
        <f t="shared" si="861"/>
        <v/>
      </c>
      <c r="MS154" s="510" t="str">
        <f t="shared" si="861"/>
        <v/>
      </c>
      <c r="MT154" s="642">
        <f>IF(MS154="",0,LOOKUP(MS154,$GU$154:$GU$213,$HD$154:$HD$213))</f>
        <v>0</v>
      </c>
      <c r="MU154" s="510" t="str">
        <f t="shared" ref="MU154:MW173" si="862">MU27</f>
        <v/>
      </c>
      <c r="MV154" s="522" t="str">
        <f t="shared" si="862"/>
        <v/>
      </c>
      <c r="MW154" s="510" t="str">
        <f t="shared" si="862"/>
        <v/>
      </c>
      <c r="MX154" s="642">
        <f>IF(MW154="",0,LOOKUP(MW154,$GU$154:$GU$213,$HD$154:$HD$213))</f>
        <v>0</v>
      </c>
      <c r="MY154" s="510" t="str">
        <f t="shared" ref="MY154:NA173" si="863">MY27</f>
        <v/>
      </c>
      <c r="MZ154" s="522" t="str">
        <f t="shared" si="863"/>
        <v/>
      </c>
      <c r="NA154" s="510" t="str">
        <f t="shared" si="863"/>
        <v/>
      </c>
      <c r="NB154" s="642">
        <f>IF(NA154="",0,LOOKUP(NA154,$GU$154:$GU$213,$HD$154:$HD$213))</f>
        <v>0</v>
      </c>
      <c r="NC154" s="510" t="str">
        <f t="shared" ref="NC154:NE173" si="864">NC27</f>
        <v/>
      </c>
      <c r="ND154" s="522" t="str">
        <f t="shared" si="864"/>
        <v/>
      </c>
      <c r="NE154" s="510" t="str">
        <f t="shared" si="864"/>
        <v/>
      </c>
      <c r="NF154" s="642">
        <f>IF(NE154="",0,LOOKUP(NE154,$GU$154:$GU$213,$HD$154:$HD$213))</f>
        <v>0</v>
      </c>
      <c r="NG154" s="510" t="str">
        <f t="shared" ref="NG154:NI173" si="865">NG27</f>
        <v/>
      </c>
      <c r="NH154" s="522" t="str">
        <f t="shared" si="865"/>
        <v/>
      </c>
      <c r="NI154" s="510" t="str">
        <f t="shared" si="865"/>
        <v/>
      </c>
      <c r="NJ154" s="642">
        <f>IF(NI154="",0,LOOKUP(NI154,$GU$154:$GU$213,$HD$154:$HD$213))</f>
        <v>0</v>
      </c>
      <c r="NK154" s="510" t="str">
        <f t="shared" ref="NK154:NM173" si="866">NK27</f>
        <v/>
      </c>
      <c r="NL154" s="522" t="str">
        <f t="shared" si="866"/>
        <v/>
      </c>
      <c r="NM154" s="510" t="str">
        <f t="shared" si="866"/>
        <v/>
      </c>
      <c r="NN154" s="642">
        <f>IF(NM154="",0,LOOKUP(NM154,$GU$154:$GU$213,$HD$154:$HD$213))</f>
        <v>0</v>
      </c>
      <c r="NO154" s="510" t="str">
        <f t="shared" ref="NO154:NQ173" si="867">NO27</f>
        <v/>
      </c>
      <c r="NP154" s="522" t="str">
        <f t="shared" si="867"/>
        <v/>
      </c>
      <c r="NQ154" s="510" t="str">
        <f t="shared" si="867"/>
        <v/>
      </c>
      <c r="NR154" s="642">
        <f>IF(NQ154="",0,LOOKUP(NQ154,$GU$154:$GU$213,$HD$154:$HD$213))</f>
        <v>0</v>
      </c>
      <c r="NS154" s="510" t="str">
        <f t="shared" ref="NS154:NU173" si="868">NS27</f>
        <v/>
      </c>
      <c r="NT154" s="522" t="str">
        <f t="shared" si="868"/>
        <v/>
      </c>
      <c r="NU154" s="510" t="str">
        <f t="shared" si="868"/>
        <v/>
      </c>
      <c r="NV154" s="642">
        <f>IF(NU154="",0,LOOKUP(NU154,$GU$154:$GU$213,$HD$154:$HD$213))</f>
        <v>0</v>
      </c>
      <c r="NW154" s="510" t="str">
        <f t="shared" ref="NW154:NY173" si="869">NW27</f>
        <v/>
      </c>
      <c r="NX154" s="522" t="str">
        <f t="shared" si="869"/>
        <v/>
      </c>
      <c r="NY154" s="510" t="str">
        <f t="shared" si="869"/>
        <v/>
      </c>
      <c r="NZ154" s="642">
        <f>IF(NY154="",0,LOOKUP(NY154,$GU$154:$GU$213,$HD$154:$HD$213))</f>
        <v>0</v>
      </c>
      <c r="OA154" s="510" t="str">
        <f t="shared" ref="OA154:OC173" si="870">OA27</f>
        <v/>
      </c>
      <c r="OB154" s="522" t="str">
        <f t="shared" si="870"/>
        <v/>
      </c>
      <c r="OC154" s="510" t="str">
        <f t="shared" si="870"/>
        <v/>
      </c>
      <c r="OD154" s="642">
        <f>IF(OC154="",0,LOOKUP(OC154,$GU$154:$GU$213,$HD$154:$HD$213))</f>
        <v>0</v>
      </c>
      <c r="OE154" s="510" t="str">
        <f t="shared" ref="OE154:OG173" si="871">OE27</f>
        <v/>
      </c>
      <c r="OF154" s="522" t="str">
        <f t="shared" si="871"/>
        <v/>
      </c>
      <c r="OG154" s="510" t="str">
        <f t="shared" si="871"/>
        <v/>
      </c>
      <c r="OH154" s="642">
        <f>IF(OG154="",0,LOOKUP(OG154,$GU$154:$GU$213,$HD$154:$HD$213))</f>
        <v>0</v>
      </c>
      <c r="OI154" s="510" t="str">
        <f t="shared" ref="OI154:OK173" si="872">OI27</f>
        <v/>
      </c>
      <c r="OJ154" s="522" t="str">
        <f t="shared" si="872"/>
        <v/>
      </c>
      <c r="OK154" s="510" t="str">
        <f t="shared" si="872"/>
        <v/>
      </c>
      <c r="OL154" s="642">
        <f>IF(OK154="",0,LOOKUP(OK154,$GU$154:$GU$213,$HD$154:$HD$213))</f>
        <v>0</v>
      </c>
      <c r="OM154" s="510" t="str">
        <f t="shared" ref="OM154:OO173" si="873">OM27</f>
        <v/>
      </c>
      <c r="ON154" s="522" t="str">
        <f t="shared" si="873"/>
        <v/>
      </c>
      <c r="OO154" s="510" t="str">
        <f t="shared" si="873"/>
        <v/>
      </c>
      <c r="OP154" s="642">
        <f>IF(OO154="",0,LOOKUP(OO154,$GU$154:$GU$213,$HD$154:$HD$213))</f>
        <v>0</v>
      </c>
      <c r="OQ154" s="510" t="str">
        <f t="shared" ref="OQ154:OS173" si="874">OQ27</f>
        <v/>
      </c>
      <c r="OR154" s="522" t="str">
        <f t="shared" si="874"/>
        <v/>
      </c>
      <c r="OS154" s="510" t="str">
        <f t="shared" si="874"/>
        <v/>
      </c>
      <c r="OT154" s="642">
        <f>IF(OS154="",0,LOOKUP(OS154,$GU$154:$GU$213,$HD$154:$HD$213))</f>
        <v>0</v>
      </c>
      <c r="OU154" s="510" t="str">
        <f t="shared" ref="OU154:OW173" si="875">OU27</f>
        <v/>
      </c>
      <c r="OV154" s="522" t="str">
        <f t="shared" si="875"/>
        <v/>
      </c>
      <c r="OW154" s="510" t="str">
        <f t="shared" si="875"/>
        <v/>
      </c>
      <c r="OX154" s="642">
        <f>IF(OW154="",0,LOOKUP(OW154,$GU$154:$GU$213,$HD$154:$HD$213))</f>
        <v>0</v>
      </c>
      <c r="OY154" s="510" t="str">
        <f t="shared" ref="OY154:PA173" si="876">OY27</f>
        <v/>
      </c>
      <c r="OZ154" s="522" t="str">
        <f t="shared" si="876"/>
        <v/>
      </c>
      <c r="PA154" s="510" t="str">
        <f t="shared" si="876"/>
        <v/>
      </c>
      <c r="PB154" s="642">
        <f>IF(PA154="",0,LOOKUP(PA154,$GU$154:$GU$213,$HD$154:$HD$213))</f>
        <v>0</v>
      </c>
      <c r="PC154" s="510" t="str">
        <f t="shared" ref="PC154:PE173" si="877">PC27</f>
        <v/>
      </c>
      <c r="PD154" s="522" t="str">
        <f t="shared" si="877"/>
        <v/>
      </c>
      <c r="PE154" s="510" t="str">
        <f t="shared" si="877"/>
        <v/>
      </c>
      <c r="PF154" s="642">
        <f>IF(PE154="",0,LOOKUP(PE154,$GU$154:$GU$213,$HD$154:$HD$213))</f>
        <v>0</v>
      </c>
      <c r="PG154" s="510" t="str">
        <f t="shared" ref="PG154:PI173" si="878">PG27</f>
        <v/>
      </c>
      <c r="PH154" s="522" t="str">
        <f t="shared" si="878"/>
        <v/>
      </c>
      <c r="PI154" s="510" t="str">
        <f t="shared" si="878"/>
        <v/>
      </c>
      <c r="PJ154" s="642">
        <f>IF(PI154="",0,LOOKUP(PI154,$GU$154:$GU$213,$HD$154:$HD$213))</f>
        <v>0</v>
      </c>
      <c r="PK154" s="510" t="str">
        <f t="shared" ref="PK154:PM173" si="879">PK27</f>
        <v/>
      </c>
      <c r="PL154" s="522" t="str">
        <f t="shared" si="879"/>
        <v/>
      </c>
      <c r="PM154" s="510" t="str">
        <f t="shared" si="879"/>
        <v/>
      </c>
      <c r="PN154" s="642">
        <f>IF(PM154="",0,LOOKUP(PM154,$GU$154:$GU$213,$HD$154:$HD$213))</f>
        <v>0</v>
      </c>
      <c r="PO154" s="510" t="str">
        <f t="shared" ref="PO154:PQ173" si="880">PO27</f>
        <v/>
      </c>
      <c r="PP154" s="522" t="str">
        <f t="shared" si="880"/>
        <v/>
      </c>
      <c r="PQ154" s="510" t="str">
        <f t="shared" si="880"/>
        <v/>
      </c>
      <c r="PR154" s="642">
        <f>IF(PQ154="",0,LOOKUP(PQ154,$GU$154:$GU$213,$HD$154:$HD$213))</f>
        <v>0</v>
      </c>
      <c r="PS154" s="510" t="str">
        <f t="shared" ref="PS154:PU173" si="881">PS27</f>
        <v/>
      </c>
      <c r="PT154" s="522" t="str">
        <f t="shared" si="881"/>
        <v/>
      </c>
      <c r="PU154" s="510" t="str">
        <f t="shared" si="881"/>
        <v/>
      </c>
      <c r="PV154" s="642">
        <f>IF(PU154="",0,LOOKUP(PU154,$GU$154:$GU$213,$HD$154:$HD$213))</f>
        <v>0</v>
      </c>
      <c r="PW154" s="510" t="str">
        <f t="shared" ref="PW154:PY173" si="882">PW27</f>
        <v/>
      </c>
      <c r="PX154" s="522" t="str">
        <f t="shared" si="882"/>
        <v/>
      </c>
      <c r="PY154" s="510" t="str">
        <f t="shared" si="882"/>
        <v/>
      </c>
      <c r="PZ154" s="642">
        <f>IF(PY154="",0,LOOKUP(PY154,$GU$154:$GU$213,$HD$154:$HD$213))</f>
        <v>0</v>
      </c>
      <c r="QA154" s="510" t="str">
        <f t="shared" ref="QA154:QC173" si="883">QA27</f>
        <v/>
      </c>
      <c r="QB154" s="522" t="str">
        <f t="shared" si="883"/>
        <v/>
      </c>
      <c r="QC154" s="510" t="str">
        <f t="shared" si="883"/>
        <v/>
      </c>
      <c r="QD154" s="642">
        <f>IF(QC154="",0,LOOKUP(QC154,$GU$154:$GU$213,$HD$154:$HD$213))</f>
        <v>0</v>
      </c>
      <c r="QE154" s="510" t="str">
        <f t="shared" ref="QE154:QG173" si="884">QE27</f>
        <v/>
      </c>
      <c r="QF154" s="522" t="str">
        <f t="shared" si="884"/>
        <v/>
      </c>
      <c r="QG154" s="510" t="str">
        <f t="shared" si="884"/>
        <v/>
      </c>
      <c r="QH154" s="642">
        <f>IF(QG154="",0,LOOKUP(QG154,$GU$154:$GU$213,$HD$154:$HD$213))</f>
        <v>0</v>
      </c>
    </row>
    <row r="155" spans="72:450" ht="13.3" thickTop="1" thickBot="1" x14ac:dyDescent="0.35"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FD155" s="793" t="str">
        <f t="shared" ref="FD155:FD213" si="885">IF(FO155="c",FE155*FK155,"")</f>
        <v/>
      </c>
      <c r="FE155" s="783" t="str">
        <f t="shared" si="812"/>
        <v/>
      </c>
      <c r="FF155" s="788" t="str">
        <f t="shared" si="813"/>
        <v/>
      </c>
      <c r="FG155" s="782" t="str">
        <f t="shared" ref="FG155:FG165" si="886">IF(FO155="c",MIN($R$27:$R$46,$R$67:$R$106),"")</f>
        <v/>
      </c>
      <c r="FJ155" s="788" t="str">
        <f t="shared" ref="FJ155:FJ173" si="887">IF(FO155="c",AJ28,"")</f>
        <v/>
      </c>
      <c r="FK155" s="793" t="str">
        <f t="shared" ref="FK155:FK173" si="888">IF(FO155="c",M28,"")</f>
        <v/>
      </c>
      <c r="FL155" s="793" t="str">
        <f t="shared" si="814"/>
        <v/>
      </c>
      <c r="FM155" s="798" t="str">
        <f t="shared" ref="FM155:FM173" si="889">IF(FO155="c",K28,"")</f>
        <v/>
      </c>
      <c r="FN155" s="786" t="str">
        <f t="shared" ref="FN155:FN213" si="890">GE155</f>
        <v/>
      </c>
      <c r="FO155" s="816" t="str">
        <f t="shared" ref="FO155:FO213" si="891">EC28</f>
        <v/>
      </c>
      <c r="FP155" s="594">
        <v>2</v>
      </c>
      <c r="FQ155" s="820" t="str">
        <f t="shared" si="815"/>
        <v/>
      </c>
      <c r="FR155" s="139" t="str">
        <f t="shared" si="816"/>
        <v/>
      </c>
      <c r="FS155" s="642" t="str">
        <f t="shared" ref="FS155:FS213" si="892">IF(GQ155=1,GZ155,"")</f>
        <v/>
      </c>
      <c r="FY155" s="793" t="str">
        <f t="shared" si="817"/>
        <v/>
      </c>
      <c r="FZ155" s="798" t="str">
        <f t="shared" ref="FZ155:FZ173" si="893">IF(GG155="c",K28,"")</f>
        <v/>
      </c>
      <c r="GA155" s="793" t="str">
        <f t="shared" ref="GA155:GA213" si="894">IF(GG155="c",GB155*GC155,"")</f>
        <v/>
      </c>
      <c r="GB155" s="793" t="str">
        <f t="shared" ref="GB155:GB173" si="895">IF(GG155="c",M28,"")</f>
        <v/>
      </c>
      <c r="GC155" s="783" t="str">
        <f t="shared" si="818"/>
        <v/>
      </c>
      <c r="GD155" s="788" t="str">
        <f t="shared" si="819"/>
        <v/>
      </c>
      <c r="GE155" s="786" t="str">
        <f t="shared" ref="GE155:GE173" si="896">Y28</f>
        <v/>
      </c>
      <c r="GF155" s="782" t="str">
        <f t="shared" ref="GF155:GF213" si="897">IF(GG155="c",MIN($R$27:$R$46,$R$67:$R$106),"")</f>
        <v/>
      </c>
      <c r="GG155" s="818" t="str">
        <f t="shared" ref="GG155:GG213" si="898">EE28</f>
        <v/>
      </c>
      <c r="GH155" s="594">
        <v>2</v>
      </c>
      <c r="GI155" s="595" t="str">
        <f t="shared" si="820"/>
        <v/>
      </c>
      <c r="GJ155" s="595" t="str">
        <f t="shared" si="821"/>
        <v/>
      </c>
      <c r="GK155" s="15">
        <f t="shared" ref="GK155:GK213" si="899">IF(GO155=1,HC283,0)</f>
        <v>0</v>
      </c>
      <c r="GL155" s="15">
        <f t="shared" ref="GL155:GL213" si="900">IF(GO155=1,HC28,0)</f>
        <v>0</v>
      </c>
      <c r="GN155" s="137" t="str">
        <f t="shared" ref="GN155:GN213" si="901">IF(AND(GR155="Crítico",$GS$214&lt;&gt;0),"Crítico",IF(AND(GR155="",$GS$214&gt;=1),"",IF(AND(GX155="Crítico",$GY$214&lt;&gt;0),"Crítico",GV28)))</f>
        <v/>
      </c>
      <c r="GO155" s="653" t="str">
        <f t="shared" ref="GO155:GO213" si="902">IF(GN155="","",1)</f>
        <v/>
      </c>
      <c r="GP155" s="651" t="str">
        <f t="shared" ref="GP155:GP213" si="903">IF(OR(EM28="",EM28=0),"",COUNTIF($EM$27:$GT$86,EM28))</f>
        <v/>
      </c>
      <c r="GQ155" s="652">
        <f t="shared" ref="GQ155:GQ213" si="904">IF(OR(GP155="",GP155&gt;1),0,GP155)</f>
        <v>0</v>
      </c>
      <c r="GR155" s="137" t="str">
        <f t="shared" si="822"/>
        <v/>
      </c>
      <c r="GS155" s="139" t="str">
        <f t="shared" ref="GS155:GS213" si="905">IF(GR155="","",1)</f>
        <v/>
      </c>
      <c r="GT155" s="642" t="str">
        <f t="shared" si="823"/>
        <v/>
      </c>
      <c r="GU155" s="594">
        <v>2</v>
      </c>
      <c r="GX155" s="137" t="str">
        <f t="shared" si="824"/>
        <v/>
      </c>
      <c r="GY155" s="138" t="str">
        <f t="shared" ref="GY155:GY213" si="906">IF(GX155="","",1)</f>
        <v/>
      </c>
      <c r="GZ155" s="642" t="str">
        <f t="shared" ref="GZ155:GZ213" si="907">IF(HC155="","",HC155+HC219)</f>
        <v/>
      </c>
      <c r="HA155" s="81" t="str">
        <f>IF(OR(HC155="",HC155=0),"",IF(HC155=$HC$153,"Crítico",""))</f>
        <v/>
      </c>
      <c r="HB155" s="127" t="str">
        <f>IF(HA155="","",1)</f>
        <v/>
      </c>
      <c r="HC155" s="642" t="str">
        <f t="shared" ref="HC155:HC213" si="908">IF(HD155=0,"",HG155+HJ155+HN155+HR155+HV155+HZ155+ID155+IH155+IL155+IP155+IT155+IX155+JB155+JF155+JJ155+JN155+JR155+JV155+JZ155+KD155+KH155+KL155+KP155+KT155+KX155+LB155+LF155+LJ155+LN155+LR155+LV155+LZ155+MD155+MH155+ML155+MP155+MT155+MX155+NB155+NF155+NJ155+NN155+NR155+NV155+NZ155+OD155+OH155+OL155+OP155+OT155+OX155+PB155+PF155+PJ155+PN155+PR155+PV155+PZ155+QD155+QH155)</f>
        <v/>
      </c>
      <c r="HD155" s="582">
        <f t="shared" si="825"/>
        <v>0</v>
      </c>
      <c r="HE155" s="576">
        <f t="shared" si="826"/>
        <v>0</v>
      </c>
      <c r="HF155" s="566">
        <f t="shared" si="826"/>
        <v>0</v>
      </c>
      <c r="HG155" s="642">
        <f t="shared" ref="HG155:HG213" si="909">IF(OR(HD155=0,HF155=0),0,$HD155)</f>
        <v>0</v>
      </c>
      <c r="HH155" s="17" t="str">
        <f t="shared" ref="HH155:HH213" si="910">HH28</f>
        <v/>
      </c>
      <c r="HI155" s="510" t="str">
        <f t="shared" ref="HI155:HI213" si="911">HI28</f>
        <v/>
      </c>
      <c r="HJ155" s="642">
        <f>IF(HI155="",0,LOOKUP(HI155,$GU$154:$GU$213,$HD$154:$HD$213))</f>
        <v>0</v>
      </c>
      <c r="HK155" s="510" t="str">
        <f t="shared" si="827"/>
        <v/>
      </c>
      <c r="HL155" s="522" t="str">
        <f t="shared" si="827"/>
        <v/>
      </c>
      <c r="HM155" s="510" t="str">
        <f t="shared" si="827"/>
        <v/>
      </c>
      <c r="HN155" s="642">
        <f t="shared" ref="HN155:HN213" si="912">IF(HM155="",0,LOOKUP(HM155,$GU$154:$GU$213,$HD$154:$HD$213))</f>
        <v>0</v>
      </c>
      <c r="HO155" s="510" t="str">
        <f t="shared" si="828"/>
        <v/>
      </c>
      <c r="HP155" s="522" t="str">
        <f t="shared" si="828"/>
        <v/>
      </c>
      <c r="HQ155" s="510" t="str">
        <f t="shared" si="828"/>
        <v/>
      </c>
      <c r="HR155" s="642">
        <f t="shared" ref="HR155:HR213" si="913">IF(HQ155="",0,LOOKUP(HQ155,$GU$154:$GU$213,$HD$154:$HD$213))</f>
        <v>0</v>
      </c>
      <c r="HS155" s="510" t="str">
        <f t="shared" si="829"/>
        <v/>
      </c>
      <c r="HT155" s="522" t="str">
        <f t="shared" si="829"/>
        <v/>
      </c>
      <c r="HU155" s="510" t="str">
        <f t="shared" si="829"/>
        <v/>
      </c>
      <c r="HV155" s="642">
        <f t="shared" ref="HV155:HV213" si="914">IF(HU155="",0,LOOKUP(HU155,$GU$154:$GU$213,$HD$154:$HD$213))</f>
        <v>0</v>
      </c>
      <c r="HW155" s="510" t="str">
        <f t="shared" si="830"/>
        <v/>
      </c>
      <c r="HX155" s="522" t="str">
        <f t="shared" si="830"/>
        <v/>
      </c>
      <c r="HY155" s="510" t="str">
        <f t="shared" si="830"/>
        <v/>
      </c>
      <c r="HZ155" s="642">
        <f t="shared" ref="HZ155:HZ213" si="915">IF(HY155="",0,LOOKUP(HY155,$GU$154:$GU$213,$HD$154:$HD$213))</f>
        <v>0</v>
      </c>
      <c r="IA155" s="510" t="str">
        <f t="shared" si="831"/>
        <v/>
      </c>
      <c r="IB155" s="522" t="str">
        <f t="shared" si="831"/>
        <v/>
      </c>
      <c r="IC155" s="510" t="str">
        <f t="shared" si="831"/>
        <v/>
      </c>
      <c r="ID155" s="642">
        <f t="shared" ref="ID155:ID213" si="916">IF(IC155="",0,LOOKUP(IC155,$GU$154:$GU$213,$HD$154:$HD$213))</f>
        <v>0</v>
      </c>
      <c r="IE155" s="510" t="str">
        <f t="shared" si="832"/>
        <v/>
      </c>
      <c r="IF155" s="522" t="str">
        <f t="shared" si="832"/>
        <v/>
      </c>
      <c r="IG155" s="510" t="str">
        <f t="shared" si="832"/>
        <v/>
      </c>
      <c r="IH155" s="642">
        <f t="shared" ref="IH155:IH213" si="917">IF(IG155="",0,LOOKUP(IG155,$GU$154:$GU$213,$HD$154:$HD$213))</f>
        <v>0</v>
      </c>
      <c r="II155" s="510" t="str">
        <f t="shared" si="833"/>
        <v/>
      </c>
      <c r="IJ155" s="522" t="str">
        <f t="shared" si="833"/>
        <v/>
      </c>
      <c r="IK155" s="510" t="str">
        <f t="shared" si="833"/>
        <v/>
      </c>
      <c r="IL155" s="642">
        <f t="shared" ref="IL155:IL213" si="918">IF(IK155="",0,LOOKUP(IK155,$GU$154:$GU$213,$HD$154:$HD$213))</f>
        <v>0</v>
      </c>
      <c r="IM155" s="510" t="str">
        <f t="shared" si="834"/>
        <v/>
      </c>
      <c r="IN155" s="522" t="str">
        <f t="shared" si="834"/>
        <v/>
      </c>
      <c r="IO155" s="510" t="str">
        <f t="shared" si="834"/>
        <v/>
      </c>
      <c r="IP155" s="642">
        <f t="shared" ref="IP155:IP213" si="919">IF(IO155="",0,LOOKUP(IO155,$GU$154:$GU$213,$HD$154:$HD$213))</f>
        <v>0</v>
      </c>
      <c r="IQ155" s="510" t="str">
        <f t="shared" si="835"/>
        <v/>
      </c>
      <c r="IR155" s="522" t="str">
        <f t="shared" si="835"/>
        <v/>
      </c>
      <c r="IS155" s="510" t="str">
        <f t="shared" si="835"/>
        <v/>
      </c>
      <c r="IT155" s="642">
        <f t="shared" ref="IT155:IT213" si="920">IF(IS155="",0,LOOKUP(IS155,$GU$154:$GU$213,$HD$154:$HD$213))</f>
        <v>0</v>
      </c>
      <c r="IU155" s="510" t="str">
        <f t="shared" si="836"/>
        <v/>
      </c>
      <c r="IV155" s="522" t="str">
        <f t="shared" si="836"/>
        <v/>
      </c>
      <c r="IW155" s="510" t="str">
        <f t="shared" si="836"/>
        <v/>
      </c>
      <c r="IX155" s="642">
        <f t="shared" ref="IX155:IX213" si="921">IF(IW155="",0,LOOKUP(IW155,$GU$154:$GU$213,$HD$154:$HD$213))</f>
        <v>0</v>
      </c>
      <c r="IY155" s="510" t="str">
        <f t="shared" si="837"/>
        <v/>
      </c>
      <c r="IZ155" s="522" t="str">
        <f t="shared" si="837"/>
        <v/>
      </c>
      <c r="JA155" s="510" t="str">
        <f t="shared" si="837"/>
        <v/>
      </c>
      <c r="JB155" s="642">
        <f t="shared" ref="JB155:JB213" si="922">IF(JA155="",0,LOOKUP(JA155,$GU$154:$GU$213,$HD$154:$HD$213))</f>
        <v>0</v>
      </c>
      <c r="JC155" s="510" t="str">
        <f t="shared" si="838"/>
        <v/>
      </c>
      <c r="JD155" s="522" t="str">
        <f t="shared" si="838"/>
        <v/>
      </c>
      <c r="JE155" s="510" t="str">
        <f t="shared" si="838"/>
        <v/>
      </c>
      <c r="JF155" s="642">
        <f t="shared" ref="JF155:JF213" si="923">IF(JE155="",0,LOOKUP(JE155,$GU$154:$GU$213,$HD$154:$HD$213))</f>
        <v>0</v>
      </c>
      <c r="JG155" s="510" t="str">
        <f t="shared" si="839"/>
        <v/>
      </c>
      <c r="JH155" s="522" t="str">
        <f t="shared" si="839"/>
        <v/>
      </c>
      <c r="JI155" s="510" t="str">
        <f t="shared" si="839"/>
        <v/>
      </c>
      <c r="JJ155" s="642">
        <f t="shared" ref="JJ155:JJ213" si="924">IF(JI155="",0,LOOKUP(JI155,$GU$154:$GU$213,$HD$154:$HD$213))</f>
        <v>0</v>
      </c>
      <c r="JK155" s="510" t="str">
        <f t="shared" si="840"/>
        <v/>
      </c>
      <c r="JL155" s="522" t="str">
        <f t="shared" si="840"/>
        <v/>
      </c>
      <c r="JM155" s="510" t="str">
        <f t="shared" si="840"/>
        <v/>
      </c>
      <c r="JN155" s="642">
        <f t="shared" ref="JN155:JN213" si="925">IF(JM155="",0,LOOKUP(JM155,$GU$154:$GU$213,$HD$154:$HD$213))</f>
        <v>0</v>
      </c>
      <c r="JO155" s="510" t="str">
        <f t="shared" si="841"/>
        <v/>
      </c>
      <c r="JP155" s="522" t="str">
        <f t="shared" si="841"/>
        <v/>
      </c>
      <c r="JQ155" s="510" t="str">
        <f t="shared" si="841"/>
        <v/>
      </c>
      <c r="JR155" s="642">
        <f t="shared" ref="JR155:JR213" si="926">IF(JQ155="",0,LOOKUP(JQ155,$GU$154:$GU$213,$HD$154:$HD$213))</f>
        <v>0</v>
      </c>
      <c r="JS155" s="510" t="str">
        <f t="shared" si="842"/>
        <v/>
      </c>
      <c r="JT155" s="522" t="str">
        <f t="shared" si="842"/>
        <v/>
      </c>
      <c r="JU155" s="510" t="str">
        <f t="shared" si="842"/>
        <v/>
      </c>
      <c r="JV155" s="642">
        <f t="shared" ref="JV155:JV213" si="927">IF(JU155="",0,LOOKUP(JU155,$GU$154:$GU$213,$HD$154:$HD$213))</f>
        <v>0</v>
      </c>
      <c r="JW155" s="510" t="str">
        <f t="shared" si="843"/>
        <v/>
      </c>
      <c r="JX155" s="522" t="str">
        <f t="shared" si="843"/>
        <v/>
      </c>
      <c r="JY155" s="510" t="str">
        <f t="shared" si="843"/>
        <v/>
      </c>
      <c r="JZ155" s="642">
        <f t="shared" ref="JZ155:JZ213" si="928">IF(JY155="",0,LOOKUP(JY155,$GU$154:$GU$213,$HD$154:$HD$213))</f>
        <v>0</v>
      </c>
      <c r="KA155" s="510" t="str">
        <f t="shared" si="844"/>
        <v/>
      </c>
      <c r="KB155" s="522" t="str">
        <f t="shared" si="844"/>
        <v/>
      </c>
      <c r="KC155" s="510" t="str">
        <f t="shared" si="844"/>
        <v/>
      </c>
      <c r="KD155" s="642">
        <f t="shared" ref="KD155:KD213" si="929">IF(KC155="",0,LOOKUP(KC155,$GU$154:$GU$213,$HD$154:$HD$213))</f>
        <v>0</v>
      </c>
      <c r="KE155" s="510" t="str">
        <f t="shared" si="845"/>
        <v/>
      </c>
      <c r="KF155" s="522" t="str">
        <f t="shared" si="845"/>
        <v/>
      </c>
      <c r="KG155" s="510" t="str">
        <f t="shared" si="845"/>
        <v/>
      </c>
      <c r="KH155" s="642">
        <f t="shared" ref="KH155:KH213" si="930">IF(KG155="",0,LOOKUP(KG155,$GU$154:$GU$213,$HD$154:$HD$213))</f>
        <v>0</v>
      </c>
      <c r="KI155" s="510" t="str">
        <f t="shared" si="846"/>
        <v/>
      </c>
      <c r="KJ155" s="522" t="str">
        <f t="shared" si="846"/>
        <v/>
      </c>
      <c r="KK155" s="510" t="str">
        <f t="shared" si="846"/>
        <v/>
      </c>
      <c r="KL155" s="642">
        <f t="shared" ref="KL155:KL213" si="931">IF(KK155="",0,LOOKUP(KK155,$GU$154:$GU$213,$HD$154:$HD$213))</f>
        <v>0</v>
      </c>
      <c r="KM155" s="510" t="str">
        <f t="shared" si="847"/>
        <v/>
      </c>
      <c r="KN155" s="522" t="str">
        <f t="shared" si="847"/>
        <v/>
      </c>
      <c r="KO155" s="510" t="str">
        <f t="shared" si="847"/>
        <v/>
      </c>
      <c r="KP155" s="642">
        <f t="shared" ref="KP155:KP213" si="932">IF(KO155="",0,LOOKUP(KO155,$GU$154:$GU$213,$HD$154:$HD$213))</f>
        <v>0</v>
      </c>
      <c r="KQ155" s="510" t="str">
        <f t="shared" si="848"/>
        <v/>
      </c>
      <c r="KR155" s="522" t="str">
        <f t="shared" si="848"/>
        <v/>
      </c>
      <c r="KS155" s="510" t="str">
        <f t="shared" si="848"/>
        <v/>
      </c>
      <c r="KT155" s="642">
        <f t="shared" ref="KT155:KT213" si="933">IF(KS155="",0,LOOKUP(KS155,$GU$154:$GU$213,$HD$154:$HD$213))</f>
        <v>0</v>
      </c>
      <c r="KU155" s="510" t="str">
        <f t="shared" si="849"/>
        <v/>
      </c>
      <c r="KV155" s="522" t="str">
        <f t="shared" si="849"/>
        <v/>
      </c>
      <c r="KW155" s="510" t="str">
        <f t="shared" si="849"/>
        <v/>
      </c>
      <c r="KX155" s="642">
        <f t="shared" ref="KX155:KX213" si="934">IF(KW155="",0,LOOKUP(KW155,$GU$154:$GU$213,$HD$154:$HD$213))</f>
        <v>0</v>
      </c>
      <c r="KY155" s="510" t="str">
        <f t="shared" si="850"/>
        <v/>
      </c>
      <c r="KZ155" s="522" t="str">
        <f t="shared" si="850"/>
        <v/>
      </c>
      <c r="LA155" s="510" t="str">
        <f t="shared" si="850"/>
        <v/>
      </c>
      <c r="LB155" s="642">
        <f t="shared" ref="LB155:LB213" si="935">IF(LA155="",0,LOOKUP(LA155,$GU$154:$GU$213,$HD$154:$HD$213))</f>
        <v>0</v>
      </c>
      <c r="LC155" s="510" t="str">
        <f t="shared" si="851"/>
        <v/>
      </c>
      <c r="LD155" s="522" t="str">
        <f t="shared" si="851"/>
        <v/>
      </c>
      <c r="LE155" s="510" t="str">
        <f t="shared" si="851"/>
        <v/>
      </c>
      <c r="LF155" s="642">
        <f t="shared" ref="LF155:LF213" si="936">IF(LE155="",0,LOOKUP(LE155,$GU$154:$GU$213,$HD$154:$HD$213))</f>
        <v>0</v>
      </c>
      <c r="LG155" s="510" t="str">
        <f t="shared" si="852"/>
        <v/>
      </c>
      <c r="LH155" s="522" t="str">
        <f t="shared" si="852"/>
        <v/>
      </c>
      <c r="LI155" s="510" t="str">
        <f t="shared" si="852"/>
        <v/>
      </c>
      <c r="LJ155" s="642">
        <f t="shared" ref="LJ155:LJ213" si="937">IF(LI155="",0,LOOKUP(LI155,$GU$154:$GU$213,$HD$154:$HD$213))</f>
        <v>0</v>
      </c>
      <c r="LK155" s="510" t="str">
        <f t="shared" si="853"/>
        <v/>
      </c>
      <c r="LL155" s="522" t="str">
        <f t="shared" si="853"/>
        <v/>
      </c>
      <c r="LM155" s="510" t="str">
        <f t="shared" si="853"/>
        <v/>
      </c>
      <c r="LN155" s="642">
        <f t="shared" ref="LN155:LN213" si="938">IF(LM155="",0,LOOKUP(LM155,$GU$154:$GU$213,$HD$154:$HD$213))</f>
        <v>0</v>
      </c>
      <c r="LO155" s="510" t="str">
        <f t="shared" si="854"/>
        <v/>
      </c>
      <c r="LP155" s="522" t="str">
        <f t="shared" si="854"/>
        <v/>
      </c>
      <c r="LQ155" s="510" t="str">
        <f t="shared" si="854"/>
        <v/>
      </c>
      <c r="LR155" s="642">
        <f t="shared" ref="LR155:LR213" si="939">IF(LQ155="",0,LOOKUP(LQ155,$GU$154:$GU$213,$HD$154:$HD$213))</f>
        <v>0</v>
      </c>
      <c r="LS155" s="510" t="str">
        <f t="shared" si="855"/>
        <v/>
      </c>
      <c r="LT155" s="522" t="str">
        <f t="shared" si="855"/>
        <v/>
      </c>
      <c r="LU155" s="510" t="str">
        <f t="shared" si="855"/>
        <v/>
      </c>
      <c r="LV155" s="642">
        <f t="shared" ref="LV155:LV213" si="940">IF(LU155="",0,LOOKUP(LU155,$GU$154:$GU$213,$HD$154:$HD$213))</f>
        <v>0</v>
      </c>
      <c r="LW155" s="510" t="str">
        <f t="shared" si="856"/>
        <v/>
      </c>
      <c r="LX155" s="522" t="str">
        <f t="shared" si="856"/>
        <v/>
      </c>
      <c r="LY155" s="510" t="str">
        <f t="shared" si="856"/>
        <v/>
      </c>
      <c r="LZ155" s="642">
        <f t="shared" ref="LZ155:LZ213" si="941">IF(LY155="",0,LOOKUP(LY155,$GU$154:$GU$213,$HD$154:$HD$213))</f>
        <v>0</v>
      </c>
      <c r="MA155" s="510" t="str">
        <f t="shared" si="857"/>
        <v/>
      </c>
      <c r="MB155" s="522" t="str">
        <f t="shared" si="857"/>
        <v/>
      </c>
      <c r="MC155" s="510" t="str">
        <f t="shared" si="857"/>
        <v/>
      </c>
      <c r="MD155" s="642">
        <f t="shared" ref="MD155:MD213" si="942">IF(MC155="",0,LOOKUP(MC155,$GU$154:$GU$213,$HD$154:$HD$213))</f>
        <v>0</v>
      </c>
      <c r="ME155" s="510" t="str">
        <f t="shared" si="858"/>
        <v/>
      </c>
      <c r="MF155" s="522" t="str">
        <f t="shared" si="858"/>
        <v/>
      </c>
      <c r="MG155" s="510" t="str">
        <f t="shared" si="858"/>
        <v/>
      </c>
      <c r="MH155" s="642">
        <f t="shared" ref="MH155:MH213" si="943">IF(MG155="",0,LOOKUP(MG155,$GU$154:$GU$213,$HD$154:$HD$213))</f>
        <v>0</v>
      </c>
      <c r="MI155" s="510" t="str">
        <f t="shared" si="859"/>
        <v/>
      </c>
      <c r="MJ155" s="522" t="str">
        <f t="shared" si="859"/>
        <v/>
      </c>
      <c r="MK155" s="510" t="str">
        <f t="shared" si="859"/>
        <v/>
      </c>
      <c r="ML155" s="642">
        <f t="shared" ref="ML155:ML213" si="944">IF(MK155="",0,LOOKUP(MK155,$GU$154:$GU$213,$HD$154:$HD$213))</f>
        <v>0</v>
      </c>
      <c r="MM155" s="510" t="str">
        <f t="shared" si="860"/>
        <v/>
      </c>
      <c r="MN155" s="522" t="str">
        <f t="shared" si="860"/>
        <v/>
      </c>
      <c r="MO155" s="510" t="str">
        <f t="shared" si="860"/>
        <v/>
      </c>
      <c r="MP155" s="642">
        <f t="shared" ref="MP155:MP213" si="945">IF(MO155="",0,LOOKUP(MO155,$GU$154:$GU$213,$HD$154:$HD$213))</f>
        <v>0</v>
      </c>
      <c r="MQ155" s="510" t="str">
        <f t="shared" si="861"/>
        <v/>
      </c>
      <c r="MR155" s="522" t="str">
        <f t="shared" si="861"/>
        <v/>
      </c>
      <c r="MS155" s="510" t="str">
        <f t="shared" si="861"/>
        <v/>
      </c>
      <c r="MT155" s="642">
        <f t="shared" ref="MT155:MT213" si="946">IF(MS155="",0,LOOKUP(MS155,$GU$154:$GU$213,$HD$154:$HD$213))</f>
        <v>0</v>
      </c>
      <c r="MU155" s="510" t="str">
        <f t="shared" si="862"/>
        <v/>
      </c>
      <c r="MV155" s="522" t="str">
        <f t="shared" si="862"/>
        <v/>
      </c>
      <c r="MW155" s="510" t="str">
        <f t="shared" si="862"/>
        <v/>
      </c>
      <c r="MX155" s="642">
        <f t="shared" ref="MX155:MX213" si="947">IF(MW155="",0,LOOKUP(MW155,$GU$154:$GU$213,$HD$154:$HD$213))</f>
        <v>0</v>
      </c>
      <c r="MY155" s="510" t="str">
        <f t="shared" si="863"/>
        <v/>
      </c>
      <c r="MZ155" s="522" t="str">
        <f t="shared" si="863"/>
        <v/>
      </c>
      <c r="NA155" s="510" t="str">
        <f t="shared" si="863"/>
        <v/>
      </c>
      <c r="NB155" s="642">
        <f t="shared" ref="NB155:NB213" si="948">IF(NA155="",0,LOOKUP(NA155,$GU$154:$GU$213,$HD$154:$HD$213))</f>
        <v>0</v>
      </c>
      <c r="NC155" s="510" t="str">
        <f t="shared" si="864"/>
        <v/>
      </c>
      <c r="ND155" s="522" t="str">
        <f t="shared" si="864"/>
        <v/>
      </c>
      <c r="NE155" s="510" t="str">
        <f t="shared" si="864"/>
        <v/>
      </c>
      <c r="NF155" s="642">
        <f t="shared" ref="NF155:NF213" si="949">IF(NE155="",0,LOOKUP(NE155,$GU$154:$GU$213,$HD$154:$HD$213))</f>
        <v>0</v>
      </c>
      <c r="NG155" s="510" t="str">
        <f t="shared" si="865"/>
        <v/>
      </c>
      <c r="NH155" s="522" t="str">
        <f t="shared" si="865"/>
        <v/>
      </c>
      <c r="NI155" s="510" t="str">
        <f t="shared" si="865"/>
        <v/>
      </c>
      <c r="NJ155" s="642">
        <f t="shared" ref="NJ155:NJ213" si="950">IF(NI155="",0,LOOKUP(NI155,$GU$154:$GU$213,$HD$154:$HD$213))</f>
        <v>0</v>
      </c>
      <c r="NK155" s="510" t="str">
        <f t="shared" si="866"/>
        <v/>
      </c>
      <c r="NL155" s="522" t="str">
        <f t="shared" si="866"/>
        <v/>
      </c>
      <c r="NM155" s="510" t="str">
        <f t="shared" si="866"/>
        <v/>
      </c>
      <c r="NN155" s="642">
        <f t="shared" ref="NN155:NN213" si="951">IF(NM155="",0,LOOKUP(NM155,$GU$154:$GU$213,$HD$154:$HD$213))</f>
        <v>0</v>
      </c>
      <c r="NO155" s="510" t="str">
        <f t="shared" si="867"/>
        <v/>
      </c>
      <c r="NP155" s="522" t="str">
        <f t="shared" si="867"/>
        <v/>
      </c>
      <c r="NQ155" s="510" t="str">
        <f t="shared" si="867"/>
        <v/>
      </c>
      <c r="NR155" s="642">
        <f t="shared" ref="NR155:NR213" si="952">IF(NQ155="",0,LOOKUP(NQ155,$GU$154:$GU$213,$HD$154:$HD$213))</f>
        <v>0</v>
      </c>
      <c r="NS155" s="510" t="str">
        <f t="shared" si="868"/>
        <v/>
      </c>
      <c r="NT155" s="522" t="str">
        <f t="shared" si="868"/>
        <v/>
      </c>
      <c r="NU155" s="510" t="str">
        <f t="shared" si="868"/>
        <v/>
      </c>
      <c r="NV155" s="642">
        <f t="shared" ref="NV155:NV213" si="953">IF(NU155="",0,LOOKUP(NU155,$GU$154:$GU$213,$HD$154:$HD$213))</f>
        <v>0</v>
      </c>
      <c r="NW155" s="510" t="str">
        <f t="shared" si="869"/>
        <v/>
      </c>
      <c r="NX155" s="522" t="str">
        <f t="shared" si="869"/>
        <v/>
      </c>
      <c r="NY155" s="510" t="str">
        <f t="shared" si="869"/>
        <v/>
      </c>
      <c r="NZ155" s="642">
        <f t="shared" ref="NZ155:NZ213" si="954">IF(NY155="",0,LOOKUP(NY155,$GU$154:$GU$213,$HD$154:$HD$213))</f>
        <v>0</v>
      </c>
      <c r="OA155" s="510" t="str">
        <f t="shared" si="870"/>
        <v/>
      </c>
      <c r="OB155" s="522" t="str">
        <f t="shared" si="870"/>
        <v/>
      </c>
      <c r="OC155" s="510" t="str">
        <f t="shared" si="870"/>
        <v/>
      </c>
      <c r="OD155" s="642">
        <f t="shared" ref="OD155:OD213" si="955">IF(OC155="",0,LOOKUP(OC155,$GU$154:$GU$213,$HD$154:$HD$213))</f>
        <v>0</v>
      </c>
      <c r="OE155" s="510" t="str">
        <f t="shared" si="871"/>
        <v/>
      </c>
      <c r="OF155" s="522" t="str">
        <f t="shared" si="871"/>
        <v/>
      </c>
      <c r="OG155" s="510" t="str">
        <f t="shared" si="871"/>
        <v/>
      </c>
      <c r="OH155" s="642">
        <f t="shared" ref="OH155:OH213" si="956">IF(OG155="",0,LOOKUP(OG155,$GU$154:$GU$213,$HD$154:$HD$213))</f>
        <v>0</v>
      </c>
      <c r="OI155" s="510" t="str">
        <f t="shared" si="872"/>
        <v/>
      </c>
      <c r="OJ155" s="522" t="str">
        <f t="shared" si="872"/>
        <v/>
      </c>
      <c r="OK155" s="510" t="str">
        <f t="shared" si="872"/>
        <v/>
      </c>
      <c r="OL155" s="642">
        <f t="shared" ref="OL155:OL213" si="957">IF(OK155="",0,LOOKUP(OK155,$GU$154:$GU$213,$HD$154:$HD$213))</f>
        <v>0</v>
      </c>
      <c r="OM155" s="510" t="str">
        <f t="shared" si="873"/>
        <v/>
      </c>
      <c r="ON155" s="522" t="str">
        <f t="shared" si="873"/>
        <v/>
      </c>
      <c r="OO155" s="510" t="str">
        <f t="shared" si="873"/>
        <v/>
      </c>
      <c r="OP155" s="642">
        <f t="shared" ref="OP155:OP213" si="958">IF(OO155="",0,LOOKUP(OO155,$GU$154:$GU$213,$HD$154:$HD$213))</f>
        <v>0</v>
      </c>
      <c r="OQ155" s="510" t="str">
        <f t="shared" si="874"/>
        <v/>
      </c>
      <c r="OR155" s="522" t="str">
        <f t="shared" si="874"/>
        <v/>
      </c>
      <c r="OS155" s="510" t="str">
        <f t="shared" si="874"/>
        <v/>
      </c>
      <c r="OT155" s="642">
        <f t="shared" ref="OT155:OT213" si="959">IF(OS155="",0,LOOKUP(OS155,$GU$154:$GU$213,$HD$154:$HD$213))</f>
        <v>0</v>
      </c>
      <c r="OU155" s="510" t="str">
        <f t="shared" si="875"/>
        <v/>
      </c>
      <c r="OV155" s="522" t="str">
        <f t="shared" si="875"/>
        <v/>
      </c>
      <c r="OW155" s="510" t="str">
        <f t="shared" si="875"/>
        <v/>
      </c>
      <c r="OX155" s="642">
        <f t="shared" ref="OX155:OX213" si="960">IF(OW155="",0,LOOKUP(OW155,$GU$154:$GU$213,$HD$154:$HD$213))</f>
        <v>0</v>
      </c>
      <c r="OY155" s="510" t="str">
        <f t="shared" si="876"/>
        <v/>
      </c>
      <c r="OZ155" s="522" t="str">
        <f t="shared" si="876"/>
        <v/>
      </c>
      <c r="PA155" s="510" t="str">
        <f t="shared" si="876"/>
        <v/>
      </c>
      <c r="PB155" s="642">
        <f t="shared" ref="PB155:PB213" si="961">IF(PA155="",0,LOOKUP(PA155,$GU$154:$GU$213,$HD$154:$HD$213))</f>
        <v>0</v>
      </c>
      <c r="PC155" s="510" t="str">
        <f t="shared" si="877"/>
        <v/>
      </c>
      <c r="PD155" s="522" t="str">
        <f t="shared" si="877"/>
        <v/>
      </c>
      <c r="PE155" s="510" t="str">
        <f t="shared" si="877"/>
        <v/>
      </c>
      <c r="PF155" s="642">
        <f t="shared" ref="PF155:PF213" si="962">IF(PE155="",0,LOOKUP(PE155,$GU$154:$GU$213,$HD$154:$HD$213))</f>
        <v>0</v>
      </c>
      <c r="PG155" s="510" t="str">
        <f t="shared" si="878"/>
        <v/>
      </c>
      <c r="PH155" s="522" t="str">
        <f t="shared" si="878"/>
        <v/>
      </c>
      <c r="PI155" s="510" t="str">
        <f t="shared" si="878"/>
        <v/>
      </c>
      <c r="PJ155" s="642">
        <f t="shared" ref="PJ155:PJ213" si="963">IF(PI155="",0,LOOKUP(PI155,$GU$154:$GU$213,$HD$154:$HD$213))</f>
        <v>0</v>
      </c>
      <c r="PK155" s="510" t="str">
        <f t="shared" si="879"/>
        <v/>
      </c>
      <c r="PL155" s="522" t="str">
        <f t="shared" si="879"/>
        <v/>
      </c>
      <c r="PM155" s="510" t="str">
        <f t="shared" si="879"/>
        <v/>
      </c>
      <c r="PN155" s="642">
        <f t="shared" ref="PN155:PN213" si="964">IF(PM155="",0,LOOKUP(PM155,$GU$154:$GU$213,$HD$154:$HD$213))</f>
        <v>0</v>
      </c>
      <c r="PO155" s="510" t="str">
        <f t="shared" si="880"/>
        <v/>
      </c>
      <c r="PP155" s="522" t="str">
        <f t="shared" si="880"/>
        <v/>
      </c>
      <c r="PQ155" s="510" t="str">
        <f t="shared" si="880"/>
        <v/>
      </c>
      <c r="PR155" s="642">
        <f t="shared" ref="PR155:PR213" si="965">IF(PQ155="",0,LOOKUP(PQ155,$GU$154:$GU$213,$HD$154:$HD$213))</f>
        <v>0</v>
      </c>
      <c r="PS155" s="510" t="str">
        <f t="shared" si="881"/>
        <v/>
      </c>
      <c r="PT155" s="522" t="str">
        <f t="shared" si="881"/>
        <v/>
      </c>
      <c r="PU155" s="510" t="str">
        <f t="shared" si="881"/>
        <v/>
      </c>
      <c r="PV155" s="642">
        <f t="shared" ref="PV155:PV213" si="966">IF(PU155="",0,LOOKUP(PU155,$GU$154:$GU$213,$HD$154:$HD$213))</f>
        <v>0</v>
      </c>
      <c r="PW155" s="510" t="str">
        <f t="shared" si="882"/>
        <v/>
      </c>
      <c r="PX155" s="522" t="str">
        <f t="shared" si="882"/>
        <v/>
      </c>
      <c r="PY155" s="510" t="str">
        <f t="shared" si="882"/>
        <v/>
      </c>
      <c r="PZ155" s="642">
        <f t="shared" ref="PZ155:PZ213" si="967">IF(PY155="",0,LOOKUP(PY155,$GU$154:$GU$213,$HD$154:$HD$213))</f>
        <v>0</v>
      </c>
      <c r="QA155" s="510" t="str">
        <f t="shared" si="883"/>
        <v/>
      </c>
      <c r="QB155" s="522" t="str">
        <f t="shared" si="883"/>
        <v/>
      </c>
      <c r="QC155" s="510" t="str">
        <f t="shared" si="883"/>
        <v/>
      </c>
      <c r="QD155" s="642">
        <f t="shared" ref="QD155:QD213" si="968">IF(QC155="",0,LOOKUP(QC155,$GU$154:$GU$213,$HD$154:$HD$213))</f>
        <v>0</v>
      </c>
      <c r="QE155" s="510" t="str">
        <f t="shared" si="884"/>
        <v/>
      </c>
      <c r="QF155" s="522" t="str">
        <f t="shared" si="884"/>
        <v/>
      </c>
      <c r="QG155" s="510" t="str">
        <f t="shared" si="884"/>
        <v/>
      </c>
      <c r="QH155" s="642">
        <f t="shared" ref="QH155:QH213" si="969">IF(QG155="",0,LOOKUP(QG155,$GU$154:$GU$213,$HD$154:$HD$213))</f>
        <v>0</v>
      </c>
    </row>
    <row r="156" spans="72:450" ht="13.3" thickTop="1" thickBot="1" x14ac:dyDescent="0.35"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FD156" s="793" t="str">
        <f t="shared" si="885"/>
        <v/>
      </c>
      <c r="FE156" s="783" t="str">
        <f t="shared" si="812"/>
        <v/>
      </c>
      <c r="FF156" s="788" t="str">
        <f t="shared" si="813"/>
        <v/>
      </c>
      <c r="FG156" s="782" t="str">
        <f t="shared" si="886"/>
        <v/>
      </c>
      <c r="FJ156" s="788" t="str">
        <f t="shared" si="887"/>
        <v/>
      </c>
      <c r="FK156" s="793" t="str">
        <f t="shared" si="888"/>
        <v/>
      </c>
      <c r="FL156" s="793" t="str">
        <f t="shared" si="814"/>
        <v/>
      </c>
      <c r="FM156" s="798" t="str">
        <f t="shared" si="889"/>
        <v/>
      </c>
      <c r="FN156" s="786" t="str">
        <f t="shared" si="890"/>
        <v/>
      </c>
      <c r="FO156" s="816" t="str">
        <f t="shared" si="891"/>
        <v/>
      </c>
      <c r="FP156" s="594">
        <v>3</v>
      </c>
      <c r="FQ156" s="820" t="str">
        <f t="shared" si="815"/>
        <v/>
      </c>
      <c r="FR156" s="139" t="str">
        <f t="shared" si="816"/>
        <v/>
      </c>
      <c r="FS156" s="642" t="str">
        <f t="shared" si="892"/>
        <v/>
      </c>
      <c r="FY156" s="793" t="str">
        <f t="shared" si="817"/>
        <v/>
      </c>
      <c r="FZ156" s="798" t="str">
        <f t="shared" si="893"/>
        <v/>
      </c>
      <c r="GA156" s="793" t="str">
        <f t="shared" si="894"/>
        <v/>
      </c>
      <c r="GB156" s="793" t="str">
        <f t="shared" si="895"/>
        <v/>
      </c>
      <c r="GC156" s="783" t="str">
        <f t="shared" si="818"/>
        <v/>
      </c>
      <c r="GD156" s="788" t="str">
        <f t="shared" si="819"/>
        <v/>
      </c>
      <c r="GE156" s="786" t="str">
        <f t="shared" si="896"/>
        <v/>
      </c>
      <c r="GF156" s="782" t="str">
        <f t="shared" si="897"/>
        <v/>
      </c>
      <c r="GG156" s="818" t="str">
        <f t="shared" si="898"/>
        <v/>
      </c>
      <c r="GH156" s="594">
        <v>3</v>
      </c>
      <c r="GI156" s="595" t="str">
        <f t="shared" si="820"/>
        <v/>
      </c>
      <c r="GJ156" s="595" t="str">
        <f t="shared" si="821"/>
        <v/>
      </c>
      <c r="GK156" s="15">
        <f t="shared" si="899"/>
        <v>0</v>
      </c>
      <c r="GL156" s="15">
        <f t="shared" si="900"/>
        <v>0</v>
      </c>
      <c r="GN156" s="137" t="str">
        <f t="shared" si="901"/>
        <v/>
      </c>
      <c r="GO156" s="653" t="str">
        <f t="shared" si="902"/>
        <v/>
      </c>
      <c r="GP156" s="651" t="str">
        <f t="shared" si="903"/>
        <v/>
      </c>
      <c r="GQ156" s="652">
        <f t="shared" si="904"/>
        <v>0</v>
      </c>
      <c r="GR156" s="137" t="str">
        <f t="shared" si="822"/>
        <v/>
      </c>
      <c r="GS156" s="139" t="str">
        <f t="shared" si="905"/>
        <v/>
      </c>
      <c r="GT156" s="642" t="str">
        <f t="shared" si="823"/>
        <v/>
      </c>
      <c r="GU156" s="594">
        <v>3</v>
      </c>
      <c r="GX156" s="137" t="str">
        <f t="shared" si="824"/>
        <v/>
      </c>
      <c r="GY156" s="138" t="str">
        <f t="shared" si="906"/>
        <v/>
      </c>
      <c r="GZ156" s="642" t="str">
        <f t="shared" si="907"/>
        <v/>
      </c>
      <c r="HA156" s="81" t="str">
        <f t="shared" ref="HA156:HA213" si="970">IF(OR(HC156="",HC156=0),"",IF(HC156=$HC$153,"Crítico",""))</f>
        <v/>
      </c>
      <c r="HB156" s="127" t="str">
        <f t="shared" ref="HB156:HB213" si="971">IF(HA156="","",1)</f>
        <v/>
      </c>
      <c r="HC156" s="642" t="str">
        <f t="shared" si="908"/>
        <v/>
      </c>
      <c r="HD156" s="582">
        <f t="shared" si="825"/>
        <v>0</v>
      </c>
      <c r="HE156" s="576">
        <f t="shared" si="826"/>
        <v>0</v>
      </c>
      <c r="HF156" s="566">
        <f t="shared" si="826"/>
        <v>0</v>
      </c>
      <c r="HG156" s="642">
        <f t="shared" si="909"/>
        <v>0</v>
      </c>
      <c r="HH156" s="17" t="str">
        <f t="shared" si="910"/>
        <v/>
      </c>
      <c r="HI156" s="510" t="str">
        <f t="shared" si="911"/>
        <v/>
      </c>
      <c r="HJ156" s="642">
        <f t="shared" ref="HJ156:HJ213" si="972">IF(HI156="",0,LOOKUP(HI156,$GU$154:$GU$213,$HD$154:$HD$213))</f>
        <v>0</v>
      </c>
      <c r="HK156" s="510" t="str">
        <f t="shared" si="827"/>
        <v/>
      </c>
      <c r="HL156" s="522" t="str">
        <f t="shared" si="827"/>
        <v/>
      </c>
      <c r="HM156" s="510" t="str">
        <f t="shared" si="827"/>
        <v/>
      </c>
      <c r="HN156" s="642">
        <f t="shared" si="912"/>
        <v>0</v>
      </c>
      <c r="HO156" s="510" t="str">
        <f t="shared" si="828"/>
        <v/>
      </c>
      <c r="HP156" s="522" t="str">
        <f t="shared" si="828"/>
        <v/>
      </c>
      <c r="HQ156" s="510" t="str">
        <f t="shared" si="828"/>
        <v/>
      </c>
      <c r="HR156" s="642">
        <f t="shared" si="913"/>
        <v>0</v>
      </c>
      <c r="HS156" s="510" t="str">
        <f t="shared" si="829"/>
        <v/>
      </c>
      <c r="HT156" s="522" t="str">
        <f t="shared" si="829"/>
        <v/>
      </c>
      <c r="HU156" s="510" t="str">
        <f t="shared" si="829"/>
        <v/>
      </c>
      <c r="HV156" s="642">
        <f t="shared" si="914"/>
        <v>0</v>
      </c>
      <c r="HW156" s="510" t="str">
        <f t="shared" si="830"/>
        <v/>
      </c>
      <c r="HX156" s="522" t="str">
        <f t="shared" si="830"/>
        <v/>
      </c>
      <c r="HY156" s="510" t="str">
        <f t="shared" si="830"/>
        <v/>
      </c>
      <c r="HZ156" s="642">
        <f t="shared" si="915"/>
        <v>0</v>
      </c>
      <c r="IA156" s="510" t="str">
        <f t="shared" si="831"/>
        <v/>
      </c>
      <c r="IB156" s="522" t="str">
        <f t="shared" si="831"/>
        <v/>
      </c>
      <c r="IC156" s="510" t="str">
        <f t="shared" si="831"/>
        <v/>
      </c>
      <c r="ID156" s="642">
        <f t="shared" si="916"/>
        <v>0</v>
      </c>
      <c r="IE156" s="510" t="str">
        <f t="shared" si="832"/>
        <v/>
      </c>
      <c r="IF156" s="522" t="str">
        <f t="shared" si="832"/>
        <v/>
      </c>
      <c r="IG156" s="510" t="str">
        <f t="shared" si="832"/>
        <v/>
      </c>
      <c r="IH156" s="642">
        <f t="shared" si="917"/>
        <v>0</v>
      </c>
      <c r="II156" s="510" t="str">
        <f t="shared" si="833"/>
        <v/>
      </c>
      <c r="IJ156" s="522" t="str">
        <f t="shared" si="833"/>
        <v/>
      </c>
      <c r="IK156" s="510" t="str">
        <f t="shared" si="833"/>
        <v/>
      </c>
      <c r="IL156" s="642">
        <f t="shared" si="918"/>
        <v>0</v>
      </c>
      <c r="IM156" s="510" t="str">
        <f t="shared" si="834"/>
        <v/>
      </c>
      <c r="IN156" s="522" t="str">
        <f t="shared" si="834"/>
        <v/>
      </c>
      <c r="IO156" s="510" t="str">
        <f t="shared" si="834"/>
        <v/>
      </c>
      <c r="IP156" s="642">
        <f t="shared" si="919"/>
        <v>0</v>
      </c>
      <c r="IQ156" s="510" t="str">
        <f t="shared" si="835"/>
        <v/>
      </c>
      <c r="IR156" s="522" t="str">
        <f t="shared" si="835"/>
        <v/>
      </c>
      <c r="IS156" s="510" t="str">
        <f t="shared" si="835"/>
        <v/>
      </c>
      <c r="IT156" s="642">
        <f t="shared" si="920"/>
        <v>0</v>
      </c>
      <c r="IU156" s="510" t="str">
        <f t="shared" si="836"/>
        <v/>
      </c>
      <c r="IV156" s="522" t="str">
        <f t="shared" si="836"/>
        <v/>
      </c>
      <c r="IW156" s="510" t="str">
        <f t="shared" si="836"/>
        <v/>
      </c>
      <c r="IX156" s="642">
        <f t="shared" si="921"/>
        <v>0</v>
      </c>
      <c r="IY156" s="510" t="str">
        <f t="shared" si="837"/>
        <v/>
      </c>
      <c r="IZ156" s="522" t="str">
        <f t="shared" si="837"/>
        <v/>
      </c>
      <c r="JA156" s="510" t="str">
        <f t="shared" si="837"/>
        <v/>
      </c>
      <c r="JB156" s="642">
        <f t="shared" si="922"/>
        <v>0</v>
      </c>
      <c r="JC156" s="510" t="str">
        <f t="shared" si="838"/>
        <v/>
      </c>
      <c r="JD156" s="522" t="str">
        <f t="shared" si="838"/>
        <v/>
      </c>
      <c r="JE156" s="510" t="str">
        <f t="shared" si="838"/>
        <v/>
      </c>
      <c r="JF156" s="642">
        <f t="shared" si="923"/>
        <v>0</v>
      </c>
      <c r="JG156" s="510" t="str">
        <f t="shared" si="839"/>
        <v/>
      </c>
      <c r="JH156" s="522" t="str">
        <f t="shared" si="839"/>
        <v/>
      </c>
      <c r="JI156" s="510" t="str">
        <f t="shared" si="839"/>
        <v/>
      </c>
      <c r="JJ156" s="642">
        <f t="shared" si="924"/>
        <v>0</v>
      </c>
      <c r="JK156" s="510" t="str">
        <f t="shared" si="840"/>
        <v/>
      </c>
      <c r="JL156" s="522" t="str">
        <f t="shared" si="840"/>
        <v/>
      </c>
      <c r="JM156" s="510" t="str">
        <f t="shared" si="840"/>
        <v/>
      </c>
      <c r="JN156" s="642">
        <f t="shared" si="925"/>
        <v>0</v>
      </c>
      <c r="JO156" s="510" t="str">
        <f t="shared" si="841"/>
        <v/>
      </c>
      <c r="JP156" s="522" t="str">
        <f t="shared" si="841"/>
        <v/>
      </c>
      <c r="JQ156" s="510" t="str">
        <f t="shared" si="841"/>
        <v/>
      </c>
      <c r="JR156" s="642">
        <f t="shared" si="926"/>
        <v>0</v>
      </c>
      <c r="JS156" s="510" t="str">
        <f t="shared" si="842"/>
        <v/>
      </c>
      <c r="JT156" s="522" t="str">
        <f t="shared" si="842"/>
        <v/>
      </c>
      <c r="JU156" s="510" t="str">
        <f t="shared" si="842"/>
        <v/>
      </c>
      <c r="JV156" s="642">
        <f t="shared" si="927"/>
        <v>0</v>
      </c>
      <c r="JW156" s="510" t="str">
        <f t="shared" si="843"/>
        <v/>
      </c>
      <c r="JX156" s="522" t="str">
        <f t="shared" si="843"/>
        <v/>
      </c>
      <c r="JY156" s="510" t="str">
        <f t="shared" si="843"/>
        <v/>
      </c>
      <c r="JZ156" s="642">
        <f t="shared" si="928"/>
        <v>0</v>
      </c>
      <c r="KA156" s="510" t="str">
        <f t="shared" si="844"/>
        <v/>
      </c>
      <c r="KB156" s="522" t="str">
        <f t="shared" si="844"/>
        <v/>
      </c>
      <c r="KC156" s="510" t="str">
        <f t="shared" si="844"/>
        <v/>
      </c>
      <c r="KD156" s="642">
        <f t="shared" si="929"/>
        <v>0</v>
      </c>
      <c r="KE156" s="510" t="str">
        <f t="shared" si="845"/>
        <v/>
      </c>
      <c r="KF156" s="522" t="str">
        <f t="shared" si="845"/>
        <v/>
      </c>
      <c r="KG156" s="510" t="str">
        <f t="shared" si="845"/>
        <v/>
      </c>
      <c r="KH156" s="642">
        <f t="shared" si="930"/>
        <v>0</v>
      </c>
      <c r="KI156" s="510" t="str">
        <f t="shared" si="846"/>
        <v/>
      </c>
      <c r="KJ156" s="522" t="str">
        <f t="shared" si="846"/>
        <v/>
      </c>
      <c r="KK156" s="510" t="str">
        <f t="shared" si="846"/>
        <v/>
      </c>
      <c r="KL156" s="642">
        <f t="shared" si="931"/>
        <v>0</v>
      </c>
      <c r="KM156" s="510" t="str">
        <f t="shared" si="847"/>
        <v/>
      </c>
      <c r="KN156" s="522" t="str">
        <f t="shared" si="847"/>
        <v/>
      </c>
      <c r="KO156" s="510" t="str">
        <f t="shared" si="847"/>
        <v/>
      </c>
      <c r="KP156" s="642">
        <f t="shared" si="932"/>
        <v>0</v>
      </c>
      <c r="KQ156" s="510" t="str">
        <f t="shared" si="848"/>
        <v/>
      </c>
      <c r="KR156" s="522" t="str">
        <f t="shared" si="848"/>
        <v/>
      </c>
      <c r="KS156" s="510" t="str">
        <f t="shared" si="848"/>
        <v/>
      </c>
      <c r="KT156" s="642">
        <f t="shared" si="933"/>
        <v>0</v>
      </c>
      <c r="KU156" s="510" t="str">
        <f t="shared" si="849"/>
        <v/>
      </c>
      <c r="KV156" s="522" t="str">
        <f t="shared" si="849"/>
        <v/>
      </c>
      <c r="KW156" s="510" t="str">
        <f t="shared" si="849"/>
        <v/>
      </c>
      <c r="KX156" s="642">
        <f t="shared" si="934"/>
        <v>0</v>
      </c>
      <c r="KY156" s="510" t="str">
        <f t="shared" si="850"/>
        <v/>
      </c>
      <c r="KZ156" s="522" t="str">
        <f t="shared" si="850"/>
        <v/>
      </c>
      <c r="LA156" s="510" t="str">
        <f t="shared" si="850"/>
        <v/>
      </c>
      <c r="LB156" s="642">
        <f t="shared" si="935"/>
        <v>0</v>
      </c>
      <c r="LC156" s="510" t="str">
        <f t="shared" si="851"/>
        <v/>
      </c>
      <c r="LD156" s="522" t="str">
        <f t="shared" si="851"/>
        <v/>
      </c>
      <c r="LE156" s="510" t="str">
        <f t="shared" si="851"/>
        <v/>
      </c>
      <c r="LF156" s="642">
        <f t="shared" si="936"/>
        <v>0</v>
      </c>
      <c r="LG156" s="510" t="str">
        <f t="shared" si="852"/>
        <v/>
      </c>
      <c r="LH156" s="522" t="str">
        <f t="shared" si="852"/>
        <v/>
      </c>
      <c r="LI156" s="510" t="str">
        <f t="shared" si="852"/>
        <v/>
      </c>
      <c r="LJ156" s="642">
        <f t="shared" si="937"/>
        <v>0</v>
      </c>
      <c r="LK156" s="510" t="str">
        <f t="shared" si="853"/>
        <v/>
      </c>
      <c r="LL156" s="522" t="str">
        <f t="shared" si="853"/>
        <v/>
      </c>
      <c r="LM156" s="510" t="str">
        <f t="shared" si="853"/>
        <v/>
      </c>
      <c r="LN156" s="642">
        <f t="shared" si="938"/>
        <v>0</v>
      </c>
      <c r="LO156" s="510" t="str">
        <f t="shared" si="854"/>
        <v/>
      </c>
      <c r="LP156" s="522" t="str">
        <f t="shared" si="854"/>
        <v/>
      </c>
      <c r="LQ156" s="510" t="str">
        <f t="shared" si="854"/>
        <v/>
      </c>
      <c r="LR156" s="642">
        <f t="shared" si="939"/>
        <v>0</v>
      </c>
      <c r="LS156" s="510" t="str">
        <f t="shared" si="855"/>
        <v/>
      </c>
      <c r="LT156" s="522" t="str">
        <f t="shared" si="855"/>
        <v/>
      </c>
      <c r="LU156" s="510" t="str">
        <f t="shared" si="855"/>
        <v/>
      </c>
      <c r="LV156" s="642">
        <f t="shared" si="940"/>
        <v>0</v>
      </c>
      <c r="LW156" s="510" t="str">
        <f t="shared" si="856"/>
        <v/>
      </c>
      <c r="LX156" s="522" t="str">
        <f t="shared" si="856"/>
        <v/>
      </c>
      <c r="LY156" s="510" t="str">
        <f t="shared" si="856"/>
        <v/>
      </c>
      <c r="LZ156" s="642">
        <f t="shared" si="941"/>
        <v>0</v>
      </c>
      <c r="MA156" s="510" t="str">
        <f t="shared" si="857"/>
        <v/>
      </c>
      <c r="MB156" s="522" t="str">
        <f t="shared" si="857"/>
        <v/>
      </c>
      <c r="MC156" s="510" t="str">
        <f t="shared" si="857"/>
        <v/>
      </c>
      <c r="MD156" s="642">
        <f t="shared" si="942"/>
        <v>0</v>
      </c>
      <c r="ME156" s="510" t="str">
        <f t="shared" si="858"/>
        <v/>
      </c>
      <c r="MF156" s="522" t="str">
        <f t="shared" si="858"/>
        <v/>
      </c>
      <c r="MG156" s="510" t="str">
        <f t="shared" si="858"/>
        <v/>
      </c>
      <c r="MH156" s="642">
        <f t="shared" si="943"/>
        <v>0</v>
      </c>
      <c r="MI156" s="510" t="str">
        <f t="shared" si="859"/>
        <v/>
      </c>
      <c r="MJ156" s="522" t="str">
        <f t="shared" si="859"/>
        <v/>
      </c>
      <c r="MK156" s="510" t="str">
        <f t="shared" si="859"/>
        <v/>
      </c>
      <c r="ML156" s="642">
        <f t="shared" si="944"/>
        <v>0</v>
      </c>
      <c r="MM156" s="510" t="str">
        <f t="shared" si="860"/>
        <v/>
      </c>
      <c r="MN156" s="522" t="str">
        <f t="shared" si="860"/>
        <v/>
      </c>
      <c r="MO156" s="510" t="str">
        <f t="shared" si="860"/>
        <v/>
      </c>
      <c r="MP156" s="642">
        <f t="shared" si="945"/>
        <v>0</v>
      </c>
      <c r="MQ156" s="510" t="str">
        <f t="shared" si="861"/>
        <v/>
      </c>
      <c r="MR156" s="522" t="str">
        <f t="shared" si="861"/>
        <v/>
      </c>
      <c r="MS156" s="510" t="str">
        <f t="shared" si="861"/>
        <v/>
      </c>
      <c r="MT156" s="642">
        <f t="shared" si="946"/>
        <v>0</v>
      </c>
      <c r="MU156" s="510" t="str">
        <f t="shared" si="862"/>
        <v/>
      </c>
      <c r="MV156" s="522" t="str">
        <f t="shared" si="862"/>
        <v/>
      </c>
      <c r="MW156" s="510" t="str">
        <f t="shared" si="862"/>
        <v/>
      </c>
      <c r="MX156" s="642">
        <f t="shared" si="947"/>
        <v>0</v>
      </c>
      <c r="MY156" s="510" t="str">
        <f t="shared" si="863"/>
        <v/>
      </c>
      <c r="MZ156" s="522" t="str">
        <f t="shared" si="863"/>
        <v/>
      </c>
      <c r="NA156" s="510" t="str">
        <f t="shared" si="863"/>
        <v/>
      </c>
      <c r="NB156" s="642">
        <f t="shared" si="948"/>
        <v>0</v>
      </c>
      <c r="NC156" s="510" t="str">
        <f t="shared" si="864"/>
        <v/>
      </c>
      <c r="ND156" s="522" t="str">
        <f t="shared" si="864"/>
        <v/>
      </c>
      <c r="NE156" s="510" t="str">
        <f t="shared" si="864"/>
        <v/>
      </c>
      <c r="NF156" s="642">
        <f t="shared" si="949"/>
        <v>0</v>
      </c>
      <c r="NG156" s="510" t="str">
        <f t="shared" si="865"/>
        <v/>
      </c>
      <c r="NH156" s="522" t="str">
        <f t="shared" si="865"/>
        <v/>
      </c>
      <c r="NI156" s="510" t="str">
        <f t="shared" si="865"/>
        <v/>
      </c>
      <c r="NJ156" s="642">
        <f t="shared" si="950"/>
        <v>0</v>
      </c>
      <c r="NK156" s="510" t="str">
        <f t="shared" si="866"/>
        <v/>
      </c>
      <c r="NL156" s="522" t="str">
        <f t="shared" si="866"/>
        <v/>
      </c>
      <c r="NM156" s="510" t="str">
        <f t="shared" si="866"/>
        <v/>
      </c>
      <c r="NN156" s="642">
        <f t="shared" si="951"/>
        <v>0</v>
      </c>
      <c r="NO156" s="510" t="str">
        <f t="shared" si="867"/>
        <v/>
      </c>
      <c r="NP156" s="522" t="str">
        <f t="shared" si="867"/>
        <v/>
      </c>
      <c r="NQ156" s="510" t="str">
        <f t="shared" si="867"/>
        <v/>
      </c>
      <c r="NR156" s="642">
        <f t="shared" si="952"/>
        <v>0</v>
      </c>
      <c r="NS156" s="510" t="str">
        <f t="shared" si="868"/>
        <v/>
      </c>
      <c r="NT156" s="522" t="str">
        <f t="shared" si="868"/>
        <v/>
      </c>
      <c r="NU156" s="510" t="str">
        <f t="shared" si="868"/>
        <v/>
      </c>
      <c r="NV156" s="642">
        <f t="shared" si="953"/>
        <v>0</v>
      </c>
      <c r="NW156" s="510" t="str">
        <f t="shared" si="869"/>
        <v/>
      </c>
      <c r="NX156" s="522" t="str">
        <f t="shared" si="869"/>
        <v/>
      </c>
      <c r="NY156" s="510" t="str">
        <f t="shared" si="869"/>
        <v/>
      </c>
      <c r="NZ156" s="642">
        <f t="shared" si="954"/>
        <v>0</v>
      </c>
      <c r="OA156" s="510" t="str">
        <f t="shared" si="870"/>
        <v/>
      </c>
      <c r="OB156" s="522" t="str">
        <f t="shared" si="870"/>
        <v/>
      </c>
      <c r="OC156" s="510" t="str">
        <f t="shared" si="870"/>
        <v/>
      </c>
      <c r="OD156" s="642">
        <f t="shared" si="955"/>
        <v>0</v>
      </c>
      <c r="OE156" s="510" t="str">
        <f t="shared" si="871"/>
        <v/>
      </c>
      <c r="OF156" s="522" t="str">
        <f t="shared" si="871"/>
        <v/>
      </c>
      <c r="OG156" s="510" t="str">
        <f t="shared" si="871"/>
        <v/>
      </c>
      <c r="OH156" s="642">
        <f t="shared" si="956"/>
        <v>0</v>
      </c>
      <c r="OI156" s="510" t="str">
        <f t="shared" si="872"/>
        <v/>
      </c>
      <c r="OJ156" s="522" t="str">
        <f t="shared" si="872"/>
        <v/>
      </c>
      <c r="OK156" s="510" t="str">
        <f t="shared" si="872"/>
        <v/>
      </c>
      <c r="OL156" s="642">
        <f t="shared" si="957"/>
        <v>0</v>
      </c>
      <c r="OM156" s="510" t="str">
        <f t="shared" si="873"/>
        <v/>
      </c>
      <c r="ON156" s="522" t="str">
        <f t="shared" si="873"/>
        <v/>
      </c>
      <c r="OO156" s="510" t="str">
        <f t="shared" si="873"/>
        <v/>
      </c>
      <c r="OP156" s="642">
        <f t="shared" si="958"/>
        <v>0</v>
      </c>
      <c r="OQ156" s="510" t="str">
        <f t="shared" si="874"/>
        <v/>
      </c>
      <c r="OR156" s="522" t="str">
        <f t="shared" si="874"/>
        <v/>
      </c>
      <c r="OS156" s="510" t="str">
        <f t="shared" si="874"/>
        <v/>
      </c>
      <c r="OT156" s="642">
        <f t="shared" si="959"/>
        <v>0</v>
      </c>
      <c r="OU156" s="510" t="str">
        <f t="shared" si="875"/>
        <v/>
      </c>
      <c r="OV156" s="522" t="str">
        <f t="shared" si="875"/>
        <v/>
      </c>
      <c r="OW156" s="510" t="str">
        <f t="shared" si="875"/>
        <v/>
      </c>
      <c r="OX156" s="642">
        <f t="shared" si="960"/>
        <v>0</v>
      </c>
      <c r="OY156" s="510" t="str">
        <f t="shared" si="876"/>
        <v/>
      </c>
      <c r="OZ156" s="522" t="str">
        <f t="shared" si="876"/>
        <v/>
      </c>
      <c r="PA156" s="510" t="str">
        <f t="shared" si="876"/>
        <v/>
      </c>
      <c r="PB156" s="642">
        <f t="shared" si="961"/>
        <v>0</v>
      </c>
      <c r="PC156" s="510" t="str">
        <f t="shared" si="877"/>
        <v/>
      </c>
      <c r="PD156" s="522" t="str">
        <f t="shared" si="877"/>
        <v/>
      </c>
      <c r="PE156" s="510" t="str">
        <f t="shared" si="877"/>
        <v/>
      </c>
      <c r="PF156" s="642">
        <f t="shared" si="962"/>
        <v>0</v>
      </c>
      <c r="PG156" s="510" t="str">
        <f t="shared" si="878"/>
        <v/>
      </c>
      <c r="PH156" s="522" t="str">
        <f t="shared" si="878"/>
        <v/>
      </c>
      <c r="PI156" s="510" t="str">
        <f t="shared" si="878"/>
        <v/>
      </c>
      <c r="PJ156" s="642">
        <f t="shared" si="963"/>
        <v>0</v>
      </c>
      <c r="PK156" s="510" t="str">
        <f t="shared" si="879"/>
        <v/>
      </c>
      <c r="PL156" s="522" t="str">
        <f t="shared" si="879"/>
        <v/>
      </c>
      <c r="PM156" s="510" t="str">
        <f t="shared" si="879"/>
        <v/>
      </c>
      <c r="PN156" s="642">
        <f t="shared" si="964"/>
        <v>0</v>
      </c>
      <c r="PO156" s="510" t="str">
        <f t="shared" si="880"/>
        <v/>
      </c>
      <c r="PP156" s="522" t="str">
        <f t="shared" si="880"/>
        <v/>
      </c>
      <c r="PQ156" s="510" t="str">
        <f t="shared" si="880"/>
        <v/>
      </c>
      <c r="PR156" s="642">
        <f t="shared" si="965"/>
        <v>0</v>
      </c>
      <c r="PS156" s="510" t="str">
        <f t="shared" si="881"/>
        <v/>
      </c>
      <c r="PT156" s="522" t="str">
        <f t="shared" si="881"/>
        <v/>
      </c>
      <c r="PU156" s="510" t="str">
        <f t="shared" si="881"/>
        <v/>
      </c>
      <c r="PV156" s="642">
        <f t="shared" si="966"/>
        <v>0</v>
      </c>
      <c r="PW156" s="510" t="str">
        <f t="shared" si="882"/>
        <v/>
      </c>
      <c r="PX156" s="522" t="str">
        <f t="shared" si="882"/>
        <v/>
      </c>
      <c r="PY156" s="510" t="str">
        <f t="shared" si="882"/>
        <v/>
      </c>
      <c r="PZ156" s="642">
        <f t="shared" si="967"/>
        <v>0</v>
      </c>
      <c r="QA156" s="510" t="str">
        <f t="shared" si="883"/>
        <v/>
      </c>
      <c r="QB156" s="522" t="str">
        <f t="shared" si="883"/>
        <v/>
      </c>
      <c r="QC156" s="510" t="str">
        <f t="shared" si="883"/>
        <v/>
      </c>
      <c r="QD156" s="642">
        <f t="shared" si="968"/>
        <v>0</v>
      </c>
      <c r="QE156" s="510" t="str">
        <f t="shared" si="884"/>
        <v/>
      </c>
      <c r="QF156" s="522" t="str">
        <f t="shared" si="884"/>
        <v/>
      </c>
      <c r="QG156" s="510" t="str">
        <f t="shared" si="884"/>
        <v/>
      </c>
      <c r="QH156" s="642">
        <f t="shared" si="969"/>
        <v>0</v>
      </c>
    </row>
    <row r="157" spans="72:450" ht="13.3" thickTop="1" thickBot="1" x14ac:dyDescent="0.35"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FD157" s="793" t="str">
        <f t="shared" si="885"/>
        <v/>
      </c>
      <c r="FE157" s="783" t="str">
        <f t="shared" si="812"/>
        <v/>
      </c>
      <c r="FF157" s="788" t="str">
        <f t="shared" si="813"/>
        <v/>
      </c>
      <c r="FG157" s="782" t="str">
        <f t="shared" si="886"/>
        <v/>
      </c>
      <c r="FJ157" s="788" t="str">
        <f t="shared" si="887"/>
        <v/>
      </c>
      <c r="FK157" s="793" t="str">
        <f t="shared" si="888"/>
        <v/>
      </c>
      <c r="FL157" s="793" t="str">
        <f t="shared" si="814"/>
        <v/>
      </c>
      <c r="FM157" s="798" t="str">
        <f t="shared" si="889"/>
        <v/>
      </c>
      <c r="FN157" s="786" t="str">
        <f t="shared" si="890"/>
        <v/>
      </c>
      <c r="FO157" s="816" t="str">
        <f t="shared" si="891"/>
        <v/>
      </c>
      <c r="FP157" s="594">
        <v>4</v>
      </c>
      <c r="FQ157" s="820" t="str">
        <f t="shared" si="815"/>
        <v/>
      </c>
      <c r="FR157" s="139" t="str">
        <f t="shared" si="816"/>
        <v/>
      </c>
      <c r="FS157" s="642" t="str">
        <f t="shared" si="892"/>
        <v/>
      </c>
      <c r="FY157" s="793" t="str">
        <f t="shared" si="817"/>
        <v/>
      </c>
      <c r="FZ157" s="798" t="str">
        <f t="shared" si="893"/>
        <v/>
      </c>
      <c r="GA157" s="793" t="str">
        <f t="shared" si="894"/>
        <v/>
      </c>
      <c r="GB157" s="793" t="str">
        <f t="shared" si="895"/>
        <v/>
      </c>
      <c r="GC157" s="783" t="str">
        <f t="shared" si="818"/>
        <v/>
      </c>
      <c r="GD157" s="788" t="str">
        <f t="shared" si="819"/>
        <v/>
      </c>
      <c r="GE157" s="786" t="str">
        <f t="shared" si="896"/>
        <v/>
      </c>
      <c r="GF157" s="782" t="str">
        <f t="shared" si="897"/>
        <v/>
      </c>
      <c r="GG157" s="818" t="str">
        <f t="shared" si="898"/>
        <v/>
      </c>
      <c r="GH157" s="594">
        <v>4</v>
      </c>
      <c r="GI157" s="595" t="str">
        <f t="shared" si="820"/>
        <v/>
      </c>
      <c r="GJ157" s="595" t="str">
        <f t="shared" si="821"/>
        <v/>
      </c>
      <c r="GK157" s="15">
        <f t="shared" si="899"/>
        <v>0</v>
      </c>
      <c r="GL157" s="15">
        <f t="shared" si="900"/>
        <v>0</v>
      </c>
      <c r="GN157" s="137" t="str">
        <f t="shared" si="901"/>
        <v/>
      </c>
      <c r="GO157" s="653" t="str">
        <f t="shared" si="902"/>
        <v/>
      </c>
      <c r="GP157" s="651" t="str">
        <f t="shared" si="903"/>
        <v/>
      </c>
      <c r="GQ157" s="652">
        <f t="shared" si="904"/>
        <v>0</v>
      </c>
      <c r="GR157" s="137" t="str">
        <f t="shared" si="822"/>
        <v/>
      </c>
      <c r="GS157" s="139" t="str">
        <f t="shared" si="905"/>
        <v/>
      </c>
      <c r="GT157" s="642" t="str">
        <f t="shared" si="823"/>
        <v/>
      </c>
      <c r="GU157" s="594">
        <v>4</v>
      </c>
      <c r="GX157" s="137" t="str">
        <f t="shared" si="824"/>
        <v/>
      </c>
      <c r="GY157" s="138" t="str">
        <f t="shared" si="906"/>
        <v/>
      </c>
      <c r="GZ157" s="642" t="str">
        <f t="shared" si="907"/>
        <v/>
      </c>
      <c r="HA157" s="81" t="str">
        <f t="shared" si="970"/>
        <v/>
      </c>
      <c r="HB157" s="127" t="str">
        <f t="shared" si="971"/>
        <v/>
      </c>
      <c r="HC157" s="642" t="str">
        <f t="shared" si="908"/>
        <v/>
      </c>
      <c r="HD157" s="582">
        <f t="shared" si="825"/>
        <v>0</v>
      </c>
      <c r="HE157" s="576">
        <f t="shared" si="826"/>
        <v>0</v>
      </c>
      <c r="HF157" s="566">
        <f t="shared" si="826"/>
        <v>0</v>
      </c>
      <c r="HG157" s="642">
        <f t="shared" si="909"/>
        <v>0</v>
      </c>
      <c r="HH157" s="17" t="str">
        <f t="shared" si="910"/>
        <v/>
      </c>
      <c r="HI157" s="510" t="str">
        <f t="shared" si="911"/>
        <v/>
      </c>
      <c r="HJ157" s="642">
        <f t="shared" si="972"/>
        <v>0</v>
      </c>
      <c r="HK157" s="510" t="str">
        <f t="shared" si="827"/>
        <v/>
      </c>
      <c r="HL157" s="522" t="str">
        <f t="shared" si="827"/>
        <v/>
      </c>
      <c r="HM157" s="510" t="str">
        <f t="shared" si="827"/>
        <v/>
      </c>
      <c r="HN157" s="642">
        <f t="shared" si="912"/>
        <v>0</v>
      </c>
      <c r="HO157" s="510" t="str">
        <f t="shared" si="828"/>
        <v/>
      </c>
      <c r="HP157" s="522" t="str">
        <f t="shared" si="828"/>
        <v/>
      </c>
      <c r="HQ157" s="510" t="str">
        <f t="shared" si="828"/>
        <v/>
      </c>
      <c r="HR157" s="642">
        <f t="shared" si="913"/>
        <v>0</v>
      </c>
      <c r="HS157" s="510" t="str">
        <f t="shared" si="829"/>
        <v/>
      </c>
      <c r="HT157" s="522" t="str">
        <f t="shared" si="829"/>
        <v/>
      </c>
      <c r="HU157" s="510" t="str">
        <f t="shared" si="829"/>
        <v/>
      </c>
      <c r="HV157" s="642">
        <f t="shared" si="914"/>
        <v>0</v>
      </c>
      <c r="HW157" s="510" t="str">
        <f t="shared" si="830"/>
        <v/>
      </c>
      <c r="HX157" s="522" t="str">
        <f t="shared" si="830"/>
        <v/>
      </c>
      <c r="HY157" s="510" t="str">
        <f t="shared" si="830"/>
        <v/>
      </c>
      <c r="HZ157" s="642">
        <f t="shared" si="915"/>
        <v>0</v>
      </c>
      <c r="IA157" s="510" t="str">
        <f t="shared" si="831"/>
        <v/>
      </c>
      <c r="IB157" s="522" t="str">
        <f t="shared" si="831"/>
        <v/>
      </c>
      <c r="IC157" s="510" t="str">
        <f t="shared" si="831"/>
        <v/>
      </c>
      <c r="ID157" s="642">
        <f t="shared" si="916"/>
        <v>0</v>
      </c>
      <c r="IE157" s="510" t="str">
        <f t="shared" si="832"/>
        <v/>
      </c>
      <c r="IF157" s="522" t="str">
        <f t="shared" si="832"/>
        <v/>
      </c>
      <c r="IG157" s="510" t="str">
        <f t="shared" si="832"/>
        <v/>
      </c>
      <c r="IH157" s="642">
        <f t="shared" si="917"/>
        <v>0</v>
      </c>
      <c r="II157" s="510" t="str">
        <f t="shared" si="833"/>
        <v/>
      </c>
      <c r="IJ157" s="522" t="str">
        <f t="shared" si="833"/>
        <v/>
      </c>
      <c r="IK157" s="510" t="str">
        <f t="shared" si="833"/>
        <v/>
      </c>
      <c r="IL157" s="642">
        <f t="shared" si="918"/>
        <v>0</v>
      </c>
      <c r="IM157" s="510" t="str">
        <f t="shared" si="834"/>
        <v/>
      </c>
      <c r="IN157" s="522" t="str">
        <f t="shared" si="834"/>
        <v/>
      </c>
      <c r="IO157" s="510" t="str">
        <f t="shared" si="834"/>
        <v/>
      </c>
      <c r="IP157" s="642">
        <f t="shared" si="919"/>
        <v>0</v>
      </c>
      <c r="IQ157" s="510" t="str">
        <f t="shared" si="835"/>
        <v/>
      </c>
      <c r="IR157" s="522" t="str">
        <f t="shared" si="835"/>
        <v/>
      </c>
      <c r="IS157" s="510" t="str">
        <f t="shared" si="835"/>
        <v/>
      </c>
      <c r="IT157" s="642">
        <f t="shared" si="920"/>
        <v>0</v>
      </c>
      <c r="IU157" s="510" t="str">
        <f t="shared" si="836"/>
        <v/>
      </c>
      <c r="IV157" s="522" t="str">
        <f t="shared" si="836"/>
        <v/>
      </c>
      <c r="IW157" s="510" t="str">
        <f t="shared" si="836"/>
        <v/>
      </c>
      <c r="IX157" s="642">
        <f t="shared" si="921"/>
        <v>0</v>
      </c>
      <c r="IY157" s="510" t="str">
        <f t="shared" si="837"/>
        <v/>
      </c>
      <c r="IZ157" s="522" t="str">
        <f t="shared" si="837"/>
        <v/>
      </c>
      <c r="JA157" s="510" t="str">
        <f t="shared" si="837"/>
        <v/>
      </c>
      <c r="JB157" s="642">
        <f t="shared" si="922"/>
        <v>0</v>
      </c>
      <c r="JC157" s="510" t="str">
        <f t="shared" si="838"/>
        <v/>
      </c>
      <c r="JD157" s="522" t="str">
        <f t="shared" si="838"/>
        <v/>
      </c>
      <c r="JE157" s="510" t="str">
        <f t="shared" si="838"/>
        <v/>
      </c>
      <c r="JF157" s="642">
        <f t="shared" si="923"/>
        <v>0</v>
      </c>
      <c r="JG157" s="510" t="str">
        <f t="shared" si="839"/>
        <v/>
      </c>
      <c r="JH157" s="522" t="str">
        <f t="shared" si="839"/>
        <v/>
      </c>
      <c r="JI157" s="510" t="str">
        <f t="shared" si="839"/>
        <v/>
      </c>
      <c r="JJ157" s="642">
        <f t="shared" si="924"/>
        <v>0</v>
      </c>
      <c r="JK157" s="510" t="str">
        <f t="shared" si="840"/>
        <v/>
      </c>
      <c r="JL157" s="522" t="str">
        <f t="shared" si="840"/>
        <v/>
      </c>
      <c r="JM157" s="510" t="str">
        <f t="shared" si="840"/>
        <v/>
      </c>
      <c r="JN157" s="642">
        <f t="shared" si="925"/>
        <v>0</v>
      </c>
      <c r="JO157" s="510" t="str">
        <f t="shared" si="841"/>
        <v/>
      </c>
      <c r="JP157" s="522" t="str">
        <f t="shared" si="841"/>
        <v/>
      </c>
      <c r="JQ157" s="510" t="str">
        <f t="shared" si="841"/>
        <v/>
      </c>
      <c r="JR157" s="642">
        <f t="shared" si="926"/>
        <v>0</v>
      </c>
      <c r="JS157" s="510" t="str">
        <f t="shared" si="842"/>
        <v/>
      </c>
      <c r="JT157" s="522" t="str">
        <f t="shared" si="842"/>
        <v/>
      </c>
      <c r="JU157" s="510" t="str">
        <f t="shared" si="842"/>
        <v/>
      </c>
      <c r="JV157" s="642">
        <f t="shared" si="927"/>
        <v>0</v>
      </c>
      <c r="JW157" s="510" t="str">
        <f t="shared" si="843"/>
        <v/>
      </c>
      <c r="JX157" s="522" t="str">
        <f t="shared" si="843"/>
        <v/>
      </c>
      <c r="JY157" s="510" t="str">
        <f t="shared" si="843"/>
        <v/>
      </c>
      <c r="JZ157" s="642">
        <f t="shared" si="928"/>
        <v>0</v>
      </c>
      <c r="KA157" s="510" t="str">
        <f t="shared" si="844"/>
        <v/>
      </c>
      <c r="KB157" s="522" t="str">
        <f t="shared" si="844"/>
        <v/>
      </c>
      <c r="KC157" s="510" t="str">
        <f t="shared" si="844"/>
        <v/>
      </c>
      <c r="KD157" s="642">
        <f t="shared" si="929"/>
        <v>0</v>
      </c>
      <c r="KE157" s="510" t="str">
        <f t="shared" si="845"/>
        <v/>
      </c>
      <c r="KF157" s="522" t="str">
        <f t="shared" si="845"/>
        <v/>
      </c>
      <c r="KG157" s="510" t="str">
        <f t="shared" si="845"/>
        <v/>
      </c>
      <c r="KH157" s="642">
        <f t="shared" si="930"/>
        <v>0</v>
      </c>
      <c r="KI157" s="510" t="str">
        <f t="shared" si="846"/>
        <v/>
      </c>
      <c r="KJ157" s="522" t="str">
        <f t="shared" si="846"/>
        <v/>
      </c>
      <c r="KK157" s="510" t="str">
        <f t="shared" si="846"/>
        <v/>
      </c>
      <c r="KL157" s="642">
        <f t="shared" si="931"/>
        <v>0</v>
      </c>
      <c r="KM157" s="510" t="str">
        <f t="shared" si="847"/>
        <v/>
      </c>
      <c r="KN157" s="522" t="str">
        <f t="shared" si="847"/>
        <v/>
      </c>
      <c r="KO157" s="510" t="str">
        <f t="shared" si="847"/>
        <v/>
      </c>
      <c r="KP157" s="642">
        <f t="shared" si="932"/>
        <v>0</v>
      </c>
      <c r="KQ157" s="510" t="str">
        <f t="shared" si="848"/>
        <v/>
      </c>
      <c r="KR157" s="522" t="str">
        <f t="shared" si="848"/>
        <v/>
      </c>
      <c r="KS157" s="510" t="str">
        <f t="shared" si="848"/>
        <v/>
      </c>
      <c r="KT157" s="642">
        <f t="shared" si="933"/>
        <v>0</v>
      </c>
      <c r="KU157" s="510" t="str">
        <f t="shared" si="849"/>
        <v/>
      </c>
      <c r="KV157" s="522" t="str">
        <f t="shared" si="849"/>
        <v/>
      </c>
      <c r="KW157" s="510" t="str">
        <f t="shared" si="849"/>
        <v/>
      </c>
      <c r="KX157" s="642">
        <f t="shared" si="934"/>
        <v>0</v>
      </c>
      <c r="KY157" s="510" t="str">
        <f t="shared" si="850"/>
        <v/>
      </c>
      <c r="KZ157" s="522" t="str">
        <f t="shared" si="850"/>
        <v/>
      </c>
      <c r="LA157" s="510" t="str">
        <f t="shared" si="850"/>
        <v/>
      </c>
      <c r="LB157" s="642">
        <f t="shared" si="935"/>
        <v>0</v>
      </c>
      <c r="LC157" s="510" t="str">
        <f t="shared" si="851"/>
        <v/>
      </c>
      <c r="LD157" s="522" t="str">
        <f t="shared" si="851"/>
        <v/>
      </c>
      <c r="LE157" s="510" t="str">
        <f t="shared" si="851"/>
        <v/>
      </c>
      <c r="LF157" s="642">
        <f t="shared" si="936"/>
        <v>0</v>
      </c>
      <c r="LG157" s="510" t="str">
        <f t="shared" si="852"/>
        <v/>
      </c>
      <c r="LH157" s="522" t="str">
        <f t="shared" si="852"/>
        <v/>
      </c>
      <c r="LI157" s="510" t="str">
        <f t="shared" si="852"/>
        <v/>
      </c>
      <c r="LJ157" s="642">
        <f t="shared" si="937"/>
        <v>0</v>
      </c>
      <c r="LK157" s="510" t="str">
        <f t="shared" si="853"/>
        <v/>
      </c>
      <c r="LL157" s="522" t="str">
        <f t="shared" si="853"/>
        <v/>
      </c>
      <c r="LM157" s="510" t="str">
        <f t="shared" si="853"/>
        <v/>
      </c>
      <c r="LN157" s="642">
        <f t="shared" si="938"/>
        <v>0</v>
      </c>
      <c r="LO157" s="510" t="str">
        <f t="shared" si="854"/>
        <v/>
      </c>
      <c r="LP157" s="522" t="str">
        <f t="shared" si="854"/>
        <v/>
      </c>
      <c r="LQ157" s="510" t="str">
        <f t="shared" si="854"/>
        <v/>
      </c>
      <c r="LR157" s="642">
        <f t="shared" si="939"/>
        <v>0</v>
      </c>
      <c r="LS157" s="510" t="str">
        <f t="shared" si="855"/>
        <v/>
      </c>
      <c r="LT157" s="522" t="str">
        <f t="shared" si="855"/>
        <v/>
      </c>
      <c r="LU157" s="510" t="str">
        <f t="shared" si="855"/>
        <v/>
      </c>
      <c r="LV157" s="642">
        <f t="shared" si="940"/>
        <v>0</v>
      </c>
      <c r="LW157" s="510" t="str">
        <f t="shared" si="856"/>
        <v/>
      </c>
      <c r="LX157" s="522" t="str">
        <f t="shared" si="856"/>
        <v/>
      </c>
      <c r="LY157" s="510" t="str">
        <f t="shared" si="856"/>
        <v/>
      </c>
      <c r="LZ157" s="642">
        <f t="shared" si="941"/>
        <v>0</v>
      </c>
      <c r="MA157" s="510" t="str">
        <f t="shared" si="857"/>
        <v/>
      </c>
      <c r="MB157" s="522" t="str">
        <f t="shared" si="857"/>
        <v/>
      </c>
      <c r="MC157" s="510" t="str">
        <f t="shared" si="857"/>
        <v/>
      </c>
      <c r="MD157" s="642">
        <f t="shared" si="942"/>
        <v>0</v>
      </c>
      <c r="ME157" s="510" t="str">
        <f t="shared" si="858"/>
        <v/>
      </c>
      <c r="MF157" s="522" t="str">
        <f t="shared" si="858"/>
        <v/>
      </c>
      <c r="MG157" s="510" t="str">
        <f t="shared" si="858"/>
        <v/>
      </c>
      <c r="MH157" s="642">
        <f t="shared" si="943"/>
        <v>0</v>
      </c>
      <c r="MI157" s="510" t="str">
        <f t="shared" si="859"/>
        <v/>
      </c>
      <c r="MJ157" s="522" t="str">
        <f t="shared" si="859"/>
        <v/>
      </c>
      <c r="MK157" s="510" t="str">
        <f t="shared" si="859"/>
        <v/>
      </c>
      <c r="ML157" s="642">
        <f t="shared" si="944"/>
        <v>0</v>
      </c>
      <c r="MM157" s="510" t="str">
        <f t="shared" si="860"/>
        <v/>
      </c>
      <c r="MN157" s="522" t="str">
        <f t="shared" si="860"/>
        <v/>
      </c>
      <c r="MO157" s="510" t="str">
        <f t="shared" si="860"/>
        <v/>
      </c>
      <c r="MP157" s="642">
        <f t="shared" si="945"/>
        <v>0</v>
      </c>
      <c r="MQ157" s="510" t="str">
        <f t="shared" si="861"/>
        <v/>
      </c>
      <c r="MR157" s="522" t="str">
        <f t="shared" si="861"/>
        <v/>
      </c>
      <c r="MS157" s="510" t="str">
        <f t="shared" si="861"/>
        <v/>
      </c>
      <c r="MT157" s="642">
        <f t="shared" si="946"/>
        <v>0</v>
      </c>
      <c r="MU157" s="510" t="str">
        <f t="shared" si="862"/>
        <v/>
      </c>
      <c r="MV157" s="522" t="str">
        <f t="shared" si="862"/>
        <v/>
      </c>
      <c r="MW157" s="510" t="str">
        <f t="shared" si="862"/>
        <v/>
      </c>
      <c r="MX157" s="642">
        <f t="shared" si="947"/>
        <v>0</v>
      </c>
      <c r="MY157" s="510" t="str">
        <f t="shared" si="863"/>
        <v/>
      </c>
      <c r="MZ157" s="522" t="str">
        <f t="shared" si="863"/>
        <v/>
      </c>
      <c r="NA157" s="510" t="str">
        <f t="shared" si="863"/>
        <v/>
      </c>
      <c r="NB157" s="642">
        <f t="shared" si="948"/>
        <v>0</v>
      </c>
      <c r="NC157" s="510" t="str">
        <f t="shared" si="864"/>
        <v/>
      </c>
      <c r="ND157" s="522" t="str">
        <f t="shared" si="864"/>
        <v/>
      </c>
      <c r="NE157" s="510" t="str">
        <f t="shared" si="864"/>
        <v/>
      </c>
      <c r="NF157" s="642">
        <f t="shared" si="949"/>
        <v>0</v>
      </c>
      <c r="NG157" s="510" t="str">
        <f t="shared" si="865"/>
        <v/>
      </c>
      <c r="NH157" s="522" t="str">
        <f t="shared" si="865"/>
        <v/>
      </c>
      <c r="NI157" s="510" t="str">
        <f t="shared" si="865"/>
        <v/>
      </c>
      <c r="NJ157" s="642">
        <f t="shared" si="950"/>
        <v>0</v>
      </c>
      <c r="NK157" s="510" t="str">
        <f t="shared" si="866"/>
        <v/>
      </c>
      <c r="NL157" s="522" t="str">
        <f t="shared" si="866"/>
        <v/>
      </c>
      <c r="NM157" s="510" t="str">
        <f t="shared" si="866"/>
        <v/>
      </c>
      <c r="NN157" s="642">
        <f t="shared" si="951"/>
        <v>0</v>
      </c>
      <c r="NO157" s="510" t="str">
        <f t="shared" si="867"/>
        <v/>
      </c>
      <c r="NP157" s="522" t="str">
        <f t="shared" si="867"/>
        <v/>
      </c>
      <c r="NQ157" s="510" t="str">
        <f t="shared" si="867"/>
        <v/>
      </c>
      <c r="NR157" s="642">
        <f t="shared" si="952"/>
        <v>0</v>
      </c>
      <c r="NS157" s="510" t="str">
        <f t="shared" si="868"/>
        <v/>
      </c>
      <c r="NT157" s="522" t="str">
        <f t="shared" si="868"/>
        <v/>
      </c>
      <c r="NU157" s="510" t="str">
        <f t="shared" si="868"/>
        <v/>
      </c>
      <c r="NV157" s="642">
        <f t="shared" si="953"/>
        <v>0</v>
      </c>
      <c r="NW157" s="510" t="str">
        <f t="shared" si="869"/>
        <v/>
      </c>
      <c r="NX157" s="522" t="str">
        <f t="shared" si="869"/>
        <v/>
      </c>
      <c r="NY157" s="510" t="str">
        <f t="shared" si="869"/>
        <v/>
      </c>
      <c r="NZ157" s="642">
        <f t="shared" si="954"/>
        <v>0</v>
      </c>
      <c r="OA157" s="510" t="str">
        <f t="shared" si="870"/>
        <v/>
      </c>
      <c r="OB157" s="522" t="str">
        <f t="shared" si="870"/>
        <v/>
      </c>
      <c r="OC157" s="510" t="str">
        <f t="shared" si="870"/>
        <v/>
      </c>
      <c r="OD157" s="642">
        <f t="shared" si="955"/>
        <v>0</v>
      </c>
      <c r="OE157" s="510" t="str">
        <f t="shared" si="871"/>
        <v/>
      </c>
      <c r="OF157" s="522" t="str">
        <f t="shared" si="871"/>
        <v/>
      </c>
      <c r="OG157" s="510" t="str">
        <f t="shared" si="871"/>
        <v/>
      </c>
      <c r="OH157" s="642">
        <f t="shared" si="956"/>
        <v>0</v>
      </c>
      <c r="OI157" s="510" t="str">
        <f t="shared" si="872"/>
        <v/>
      </c>
      <c r="OJ157" s="522" t="str">
        <f t="shared" si="872"/>
        <v/>
      </c>
      <c r="OK157" s="510" t="str">
        <f t="shared" si="872"/>
        <v/>
      </c>
      <c r="OL157" s="642">
        <f t="shared" si="957"/>
        <v>0</v>
      </c>
      <c r="OM157" s="510" t="str">
        <f t="shared" si="873"/>
        <v/>
      </c>
      <c r="ON157" s="522" t="str">
        <f t="shared" si="873"/>
        <v/>
      </c>
      <c r="OO157" s="510" t="str">
        <f t="shared" si="873"/>
        <v/>
      </c>
      <c r="OP157" s="642">
        <f t="shared" si="958"/>
        <v>0</v>
      </c>
      <c r="OQ157" s="510" t="str">
        <f t="shared" si="874"/>
        <v/>
      </c>
      <c r="OR157" s="522" t="str">
        <f t="shared" si="874"/>
        <v/>
      </c>
      <c r="OS157" s="510" t="str">
        <f t="shared" si="874"/>
        <v/>
      </c>
      <c r="OT157" s="642">
        <f t="shared" si="959"/>
        <v>0</v>
      </c>
      <c r="OU157" s="510" t="str">
        <f t="shared" si="875"/>
        <v/>
      </c>
      <c r="OV157" s="522" t="str">
        <f t="shared" si="875"/>
        <v/>
      </c>
      <c r="OW157" s="510" t="str">
        <f t="shared" si="875"/>
        <v/>
      </c>
      <c r="OX157" s="642">
        <f t="shared" si="960"/>
        <v>0</v>
      </c>
      <c r="OY157" s="510" t="str">
        <f t="shared" si="876"/>
        <v/>
      </c>
      <c r="OZ157" s="522" t="str">
        <f t="shared" si="876"/>
        <v/>
      </c>
      <c r="PA157" s="510" t="str">
        <f t="shared" si="876"/>
        <v/>
      </c>
      <c r="PB157" s="642">
        <f t="shared" si="961"/>
        <v>0</v>
      </c>
      <c r="PC157" s="510" t="str">
        <f t="shared" si="877"/>
        <v/>
      </c>
      <c r="PD157" s="522" t="str">
        <f t="shared" si="877"/>
        <v/>
      </c>
      <c r="PE157" s="510" t="str">
        <f t="shared" si="877"/>
        <v/>
      </c>
      <c r="PF157" s="642">
        <f t="shared" si="962"/>
        <v>0</v>
      </c>
      <c r="PG157" s="510" t="str">
        <f t="shared" si="878"/>
        <v/>
      </c>
      <c r="PH157" s="522" t="str">
        <f t="shared" si="878"/>
        <v/>
      </c>
      <c r="PI157" s="510" t="str">
        <f t="shared" si="878"/>
        <v/>
      </c>
      <c r="PJ157" s="642">
        <f t="shared" si="963"/>
        <v>0</v>
      </c>
      <c r="PK157" s="510" t="str">
        <f t="shared" si="879"/>
        <v/>
      </c>
      <c r="PL157" s="522" t="str">
        <f t="shared" si="879"/>
        <v/>
      </c>
      <c r="PM157" s="510" t="str">
        <f t="shared" si="879"/>
        <v/>
      </c>
      <c r="PN157" s="642">
        <f t="shared" si="964"/>
        <v>0</v>
      </c>
      <c r="PO157" s="510" t="str">
        <f t="shared" si="880"/>
        <v/>
      </c>
      <c r="PP157" s="522" t="str">
        <f t="shared" si="880"/>
        <v/>
      </c>
      <c r="PQ157" s="510" t="str">
        <f t="shared" si="880"/>
        <v/>
      </c>
      <c r="PR157" s="642">
        <f t="shared" si="965"/>
        <v>0</v>
      </c>
      <c r="PS157" s="510" t="str">
        <f t="shared" si="881"/>
        <v/>
      </c>
      <c r="PT157" s="522" t="str">
        <f t="shared" si="881"/>
        <v/>
      </c>
      <c r="PU157" s="510" t="str">
        <f t="shared" si="881"/>
        <v/>
      </c>
      <c r="PV157" s="642">
        <f t="shared" si="966"/>
        <v>0</v>
      </c>
      <c r="PW157" s="510" t="str">
        <f t="shared" si="882"/>
        <v/>
      </c>
      <c r="PX157" s="522" t="str">
        <f t="shared" si="882"/>
        <v/>
      </c>
      <c r="PY157" s="510" t="str">
        <f t="shared" si="882"/>
        <v/>
      </c>
      <c r="PZ157" s="642">
        <f t="shared" si="967"/>
        <v>0</v>
      </c>
      <c r="QA157" s="510" t="str">
        <f t="shared" si="883"/>
        <v/>
      </c>
      <c r="QB157" s="522" t="str">
        <f t="shared" si="883"/>
        <v/>
      </c>
      <c r="QC157" s="510" t="str">
        <f t="shared" si="883"/>
        <v/>
      </c>
      <c r="QD157" s="642">
        <f t="shared" si="968"/>
        <v>0</v>
      </c>
      <c r="QE157" s="510" t="str">
        <f t="shared" si="884"/>
        <v/>
      </c>
      <c r="QF157" s="522" t="str">
        <f t="shared" si="884"/>
        <v/>
      </c>
      <c r="QG157" s="510" t="str">
        <f t="shared" si="884"/>
        <v/>
      </c>
      <c r="QH157" s="642">
        <f t="shared" si="969"/>
        <v>0</v>
      </c>
    </row>
    <row r="158" spans="72:450" ht="13.3" thickTop="1" thickBot="1" x14ac:dyDescent="0.35"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FD158" s="793" t="str">
        <f t="shared" si="885"/>
        <v/>
      </c>
      <c r="FE158" s="783" t="str">
        <f t="shared" si="812"/>
        <v/>
      </c>
      <c r="FF158" s="788" t="str">
        <f t="shared" si="813"/>
        <v/>
      </c>
      <c r="FG158" s="782" t="str">
        <f t="shared" si="886"/>
        <v/>
      </c>
      <c r="FJ158" s="788" t="str">
        <f t="shared" si="887"/>
        <v/>
      </c>
      <c r="FK158" s="793" t="str">
        <f t="shared" si="888"/>
        <v/>
      </c>
      <c r="FL158" s="793" t="str">
        <f t="shared" si="814"/>
        <v/>
      </c>
      <c r="FM158" s="798" t="str">
        <f t="shared" si="889"/>
        <v/>
      </c>
      <c r="FN158" s="786" t="str">
        <f t="shared" si="890"/>
        <v/>
      </c>
      <c r="FO158" s="816" t="str">
        <f t="shared" si="891"/>
        <v/>
      </c>
      <c r="FP158" s="594">
        <v>5</v>
      </c>
      <c r="FQ158" s="820" t="str">
        <f t="shared" si="815"/>
        <v/>
      </c>
      <c r="FR158" s="139" t="str">
        <f t="shared" si="816"/>
        <v/>
      </c>
      <c r="FS158" s="642" t="str">
        <f t="shared" si="892"/>
        <v/>
      </c>
      <c r="FY158" s="793" t="str">
        <f t="shared" si="817"/>
        <v/>
      </c>
      <c r="FZ158" s="798" t="str">
        <f t="shared" si="893"/>
        <v/>
      </c>
      <c r="GA158" s="793" t="str">
        <f t="shared" si="894"/>
        <v/>
      </c>
      <c r="GB158" s="793" t="str">
        <f t="shared" si="895"/>
        <v/>
      </c>
      <c r="GC158" s="783" t="str">
        <f t="shared" si="818"/>
        <v/>
      </c>
      <c r="GD158" s="788" t="str">
        <f t="shared" si="819"/>
        <v/>
      </c>
      <c r="GE158" s="786" t="str">
        <f t="shared" si="896"/>
        <v/>
      </c>
      <c r="GF158" s="782" t="str">
        <f t="shared" si="897"/>
        <v/>
      </c>
      <c r="GG158" s="818" t="str">
        <f t="shared" si="898"/>
        <v/>
      </c>
      <c r="GH158" s="594">
        <v>5</v>
      </c>
      <c r="GI158" s="595" t="str">
        <f t="shared" si="820"/>
        <v/>
      </c>
      <c r="GJ158" s="595" t="str">
        <f t="shared" si="821"/>
        <v/>
      </c>
      <c r="GK158" s="15">
        <f t="shared" si="899"/>
        <v>0</v>
      </c>
      <c r="GL158" s="15">
        <f t="shared" si="900"/>
        <v>0</v>
      </c>
      <c r="GN158" s="137" t="str">
        <f t="shared" si="901"/>
        <v/>
      </c>
      <c r="GO158" s="653" t="str">
        <f t="shared" si="902"/>
        <v/>
      </c>
      <c r="GP158" s="651" t="str">
        <f t="shared" si="903"/>
        <v/>
      </c>
      <c r="GQ158" s="652">
        <f t="shared" si="904"/>
        <v>0</v>
      </c>
      <c r="GR158" s="137" t="str">
        <f t="shared" si="822"/>
        <v/>
      </c>
      <c r="GS158" s="139" t="str">
        <f t="shared" si="905"/>
        <v/>
      </c>
      <c r="GT158" s="642" t="str">
        <f t="shared" si="823"/>
        <v/>
      </c>
      <c r="GU158" s="594">
        <v>5</v>
      </c>
      <c r="GX158" s="137" t="str">
        <f t="shared" si="824"/>
        <v/>
      </c>
      <c r="GY158" s="138" t="str">
        <f t="shared" si="906"/>
        <v/>
      </c>
      <c r="GZ158" s="642" t="str">
        <f t="shared" si="907"/>
        <v/>
      </c>
      <c r="HA158" s="81" t="str">
        <f t="shared" si="970"/>
        <v/>
      </c>
      <c r="HB158" s="127" t="str">
        <f t="shared" si="971"/>
        <v/>
      </c>
      <c r="HC158" s="642" t="str">
        <f t="shared" si="908"/>
        <v/>
      </c>
      <c r="HD158" s="582">
        <f t="shared" si="825"/>
        <v>0</v>
      </c>
      <c r="HE158" s="576">
        <f t="shared" si="826"/>
        <v>0</v>
      </c>
      <c r="HF158" s="566">
        <f t="shared" si="826"/>
        <v>0</v>
      </c>
      <c r="HG158" s="642">
        <f t="shared" si="909"/>
        <v>0</v>
      </c>
      <c r="HH158" s="17" t="str">
        <f t="shared" si="910"/>
        <v/>
      </c>
      <c r="HI158" s="510" t="str">
        <f t="shared" si="911"/>
        <v/>
      </c>
      <c r="HJ158" s="642">
        <f t="shared" si="972"/>
        <v>0</v>
      </c>
      <c r="HK158" s="510" t="str">
        <f t="shared" si="827"/>
        <v/>
      </c>
      <c r="HL158" s="522" t="str">
        <f t="shared" si="827"/>
        <v/>
      </c>
      <c r="HM158" s="510" t="str">
        <f t="shared" si="827"/>
        <v/>
      </c>
      <c r="HN158" s="642">
        <f t="shared" si="912"/>
        <v>0</v>
      </c>
      <c r="HO158" s="510" t="str">
        <f t="shared" si="828"/>
        <v/>
      </c>
      <c r="HP158" s="522" t="str">
        <f t="shared" si="828"/>
        <v/>
      </c>
      <c r="HQ158" s="510" t="str">
        <f t="shared" si="828"/>
        <v/>
      </c>
      <c r="HR158" s="642">
        <f t="shared" si="913"/>
        <v>0</v>
      </c>
      <c r="HS158" s="510" t="str">
        <f t="shared" si="829"/>
        <v/>
      </c>
      <c r="HT158" s="522" t="str">
        <f t="shared" si="829"/>
        <v/>
      </c>
      <c r="HU158" s="510" t="str">
        <f t="shared" si="829"/>
        <v/>
      </c>
      <c r="HV158" s="642">
        <f t="shared" si="914"/>
        <v>0</v>
      </c>
      <c r="HW158" s="510" t="str">
        <f t="shared" si="830"/>
        <v/>
      </c>
      <c r="HX158" s="522" t="str">
        <f t="shared" si="830"/>
        <v/>
      </c>
      <c r="HY158" s="510" t="str">
        <f t="shared" si="830"/>
        <v/>
      </c>
      <c r="HZ158" s="642">
        <f t="shared" si="915"/>
        <v>0</v>
      </c>
      <c r="IA158" s="510" t="str">
        <f t="shared" si="831"/>
        <v/>
      </c>
      <c r="IB158" s="522" t="str">
        <f t="shared" si="831"/>
        <v/>
      </c>
      <c r="IC158" s="510" t="str">
        <f t="shared" si="831"/>
        <v/>
      </c>
      <c r="ID158" s="642">
        <f t="shared" si="916"/>
        <v>0</v>
      </c>
      <c r="IE158" s="510" t="str">
        <f t="shared" si="832"/>
        <v/>
      </c>
      <c r="IF158" s="522" t="str">
        <f t="shared" si="832"/>
        <v/>
      </c>
      <c r="IG158" s="510" t="str">
        <f t="shared" si="832"/>
        <v/>
      </c>
      <c r="IH158" s="642">
        <f t="shared" si="917"/>
        <v>0</v>
      </c>
      <c r="II158" s="510" t="str">
        <f t="shared" si="833"/>
        <v/>
      </c>
      <c r="IJ158" s="522" t="str">
        <f t="shared" si="833"/>
        <v/>
      </c>
      <c r="IK158" s="510" t="str">
        <f t="shared" si="833"/>
        <v/>
      </c>
      <c r="IL158" s="642">
        <f t="shared" si="918"/>
        <v>0</v>
      </c>
      <c r="IM158" s="510" t="str">
        <f t="shared" si="834"/>
        <v/>
      </c>
      <c r="IN158" s="522" t="str">
        <f t="shared" si="834"/>
        <v/>
      </c>
      <c r="IO158" s="510" t="str">
        <f t="shared" si="834"/>
        <v/>
      </c>
      <c r="IP158" s="642">
        <f t="shared" si="919"/>
        <v>0</v>
      </c>
      <c r="IQ158" s="510" t="str">
        <f t="shared" si="835"/>
        <v/>
      </c>
      <c r="IR158" s="522" t="str">
        <f t="shared" si="835"/>
        <v/>
      </c>
      <c r="IS158" s="510" t="str">
        <f t="shared" si="835"/>
        <v/>
      </c>
      <c r="IT158" s="642">
        <f t="shared" si="920"/>
        <v>0</v>
      </c>
      <c r="IU158" s="510" t="str">
        <f t="shared" si="836"/>
        <v/>
      </c>
      <c r="IV158" s="522" t="str">
        <f t="shared" si="836"/>
        <v/>
      </c>
      <c r="IW158" s="510" t="str">
        <f t="shared" si="836"/>
        <v/>
      </c>
      <c r="IX158" s="642">
        <f t="shared" si="921"/>
        <v>0</v>
      </c>
      <c r="IY158" s="510" t="str">
        <f t="shared" si="837"/>
        <v/>
      </c>
      <c r="IZ158" s="522" t="str">
        <f t="shared" si="837"/>
        <v/>
      </c>
      <c r="JA158" s="510" t="str">
        <f t="shared" si="837"/>
        <v/>
      </c>
      <c r="JB158" s="642">
        <f t="shared" si="922"/>
        <v>0</v>
      </c>
      <c r="JC158" s="510" t="str">
        <f t="shared" si="838"/>
        <v/>
      </c>
      <c r="JD158" s="522" t="str">
        <f t="shared" si="838"/>
        <v/>
      </c>
      <c r="JE158" s="510" t="str">
        <f t="shared" si="838"/>
        <v/>
      </c>
      <c r="JF158" s="642">
        <f t="shared" si="923"/>
        <v>0</v>
      </c>
      <c r="JG158" s="510" t="str">
        <f t="shared" si="839"/>
        <v/>
      </c>
      <c r="JH158" s="522" t="str">
        <f t="shared" si="839"/>
        <v/>
      </c>
      <c r="JI158" s="510" t="str">
        <f t="shared" si="839"/>
        <v/>
      </c>
      <c r="JJ158" s="642">
        <f t="shared" si="924"/>
        <v>0</v>
      </c>
      <c r="JK158" s="510" t="str">
        <f t="shared" si="840"/>
        <v/>
      </c>
      <c r="JL158" s="522" t="str">
        <f t="shared" si="840"/>
        <v/>
      </c>
      <c r="JM158" s="510" t="str">
        <f t="shared" si="840"/>
        <v/>
      </c>
      <c r="JN158" s="642">
        <f t="shared" si="925"/>
        <v>0</v>
      </c>
      <c r="JO158" s="510" t="str">
        <f t="shared" si="841"/>
        <v/>
      </c>
      <c r="JP158" s="522" t="str">
        <f t="shared" si="841"/>
        <v/>
      </c>
      <c r="JQ158" s="510" t="str">
        <f t="shared" si="841"/>
        <v/>
      </c>
      <c r="JR158" s="642">
        <f t="shared" si="926"/>
        <v>0</v>
      </c>
      <c r="JS158" s="510" t="str">
        <f t="shared" si="842"/>
        <v/>
      </c>
      <c r="JT158" s="522" t="str">
        <f t="shared" si="842"/>
        <v/>
      </c>
      <c r="JU158" s="510" t="str">
        <f t="shared" si="842"/>
        <v/>
      </c>
      <c r="JV158" s="642">
        <f t="shared" si="927"/>
        <v>0</v>
      </c>
      <c r="JW158" s="510" t="str">
        <f t="shared" si="843"/>
        <v/>
      </c>
      <c r="JX158" s="522" t="str">
        <f t="shared" si="843"/>
        <v/>
      </c>
      <c r="JY158" s="510" t="str">
        <f t="shared" si="843"/>
        <v/>
      </c>
      <c r="JZ158" s="642">
        <f t="shared" si="928"/>
        <v>0</v>
      </c>
      <c r="KA158" s="510" t="str">
        <f t="shared" si="844"/>
        <v/>
      </c>
      <c r="KB158" s="522" t="str">
        <f t="shared" si="844"/>
        <v/>
      </c>
      <c r="KC158" s="510" t="str">
        <f t="shared" si="844"/>
        <v/>
      </c>
      <c r="KD158" s="642">
        <f t="shared" si="929"/>
        <v>0</v>
      </c>
      <c r="KE158" s="510" t="str">
        <f t="shared" si="845"/>
        <v/>
      </c>
      <c r="KF158" s="522" t="str">
        <f t="shared" si="845"/>
        <v/>
      </c>
      <c r="KG158" s="510" t="str">
        <f t="shared" si="845"/>
        <v/>
      </c>
      <c r="KH158" s="642">
        <f t="shared" si="930"/>
        <v>0</v>
      </c>
      <c r="KI158" s="510" t="str">
        <f t="shared" si="846"/>
        <v/>
      </c>
      <c r="KJ158" s="522" t="str">
        <f t="shared" si="846"/>
        <v/>
      </c>
      <c r="KK158" s="510" t="str">
        <f t="shared" si="846"/>
        <v/>
      </c>
      <c r="KL158" s="642">
        <f t="shared" si="931"/>
        <v>0</v>
      </c>
      <c r="KM158" s="510" t="str">
        <f t="shared" si="847"/>
        <v/>
      </c>
      <c r="KN158" s="522" t="str">
        <f t="shared" si="847"/>
        <v/>
      </c>
      <c r="KO158" s="510" t="str">
        <f t="shared" si="847"/>
        <v/>
      </c>
      <c r="KP158" s="642">
        <f t="shared" si="932"/>
        <v>0</v>
      </c>
      <c r="KQ158" s="510" t="str">
        <f t="shared" si="848"/>
        <v/>
      </c>
      <c r="KR158" s="522" t="str">
        <f t="shared" si="848"/>
        <v/>
      </c>
      <c r="KS158" s="510" t="str">
        <f t="shared" si="848"/>
        <v/>
      </c>
      <c r="KT158" s="642">
        <f t="shared" si="933"/>
        <v>0</v>
      </c>
      <c r="KU158" s="510" t="str">
        <f t="shared" si="849"/>
        <v/>
      </c>
      <c r="KV158" s="522" t="str">
        <f t="shared" si="849"/>
        <v/>
      </c>
      <c r="KW158" s="510" t="str">
        <f t="shared" si="849"/>
        <v/>
      </c>
      <c r="KX158" s="642">
        <f t="shared" si="934"/>
        <v>0</v>
      </c>
      <c r="KY158" s="510" t="str">
        <f t="shared" si="850"/>
        <v/>
      </c>
      <c r="KZ158" s="522" t="str">
        <f t="shared" si="850"/>
        <v/>
      </c>
      <c r="LA158" s="510" t="str">
        <f t="shared" si="850"/>
        <v/>
      </c>
      <c r="LB158" s="642">
        <f t="shared" si="935"/>
        <v>0</v>
      </c>
      <c r="LC158" s="510" t="str">
        <f t="shared" si="851"/>
        <v/>
      </c>
      <c r="LD158" s="522" t="str">
        <f t="shared" si="851"/>
        <v/>
      </c>
      <c r="LE158" s="510" t="str">
        <f t="shared" si="851"/>
        <v/>
      </c>
      <c r="LF158" s="642">
        <f t="shared" si="936"/>
        <v>0</v>
      </c>
      <c r="LG158" s="510" t="str">
        <f t="shared" si="852"/>
        <v/>
      </c>
      <c r="LH158" s="522" t="str">
        <f t="shared" si="852"/>
        <v/>
      </c>
      <c r="LI158" s="510" t="str">
        <f t="shared" si="852"/>
        <v/>
      </c>
      <c r="LJ158" s="642">
        <f t="shared" si="937"/>
        <v>0</v>
      </c>
      <c r="LK158" s="510" t="str">
        <f t="shared" si="853"/>
        <v/>
      </c>
      <c r="LL158" s="522" t="str">
        <f t="shared" si="853"/>
        <v/>
      </c>
      <c r="LM158" s="510" t="str">
        <f t="shared" si="853"/>
        <v/>
      </c>
      <c r="LN158" s="642">
        <f t="shared" si="938"/>
        <v>0</v>
      </c>
      <c r="LO158" s="510" t="str">
        <f t="shared" si="854"/>
        <v/>
      </c>
      <c r="LP158" s="522" t="str">
        <f t="shared" si="854"/>
        <v/>
      </c>
      <c r="LQ158" s="510" t="str">
        <f t="shared" si="854"/>
        <v/>
      </c>
      <c r="LR158" s="642">
        <f t="shared" si="939"/>
        <v>0</v>
      </c>
      <c r="LS158" s="510" t="str">
        <f t="shared" si="855"/>
        <v/>
      </c>
      <c r="LT158" s="522" t="str">
        <f t="shared" si="855"/>
        <v/>
      </c>
      <c r="LU158" s="510" t="str">
        <f t="shared" si="855"/>
        <v/>
      </c>
      <c r="LV158" s="642">
        <f t="shared" si="940"/>
        <v>0</v>
      </c>
      <c r="LW158" s="510" t="str">
        <f t="shared" si="856"/>
        <v/>
      </c>
      <c r="LX158" s="522" t="str">
        <f t="shared" si="856"/>
        <v/>
      </c>
      <c r="LY158" s="510" t="str">
        <f t="shared" si="856"/>
        <v/>
      </c>
      <c r="LZ158" s="642">
        <f t="shared" si="941"/>
        <v>0</v>
      </c>
      <c r="MA158" s="510" t="str">
        <f t="shared" si="857"/>
        <v/>
      </c>
      <c r="MB158" s="522" t="str">
        <f t="shared" si="857"/>
        <v/>
      </c>
      <c r="MC158" s="510" t="str">
        <f t="shared" si="857"/>
        <v/>
      </c>
      <c r="MD158" s="642">
        <f t="shared" si="942"/>
        <v>0</v>
      </c>
      <c r="ME158" s="510" t="str">
        <f t="shared" si="858"/>
        <v/>
      </c>
      <c r="MF158" s="522" t="str">
        <f t="shared" si="858"/>
        <v/>
      </c>
      <c r="MG158" s="510" t="str">
        <f t="shared" si="858"/>
        <v/>
      </c>
      <c r="MH158" s="642">
        <f t="shared" si="943"/>
        <v>0</v>
      </c>
      <c r="MI158" s="510" t="str">
        <f t="shared" si="859"/>
        <v/>
      </c>
      <c r="MJ158" s="522" t="str">
        <f t="shared" si="859"/>
        <v/>
      </c>
      <c r="MK158" s="510" t="str">
        <f t="shared" si="859"/>
        <v/>
      </c>
      <c r="ML158" s="642">
        <f t="shared" si="944"/>
        <v>0</v>
      </c>
      <c r="MM158" s="510" t="str">
        <f t="shared" si="860"/>
        <v/>
      </c>
      <c r="MN158" s="522" t="str">
        <f t="shared" si="860"/>
        <v/>
      </c>
      <c r="MO158" s="510" t="str">
        <f t="shared" si="860"/>
        <v/>
      </c>
      <c r="MP158" s="642">
        <f t="shared" si="945"/>
        <v>0</v>
      </c>
      <c r="MQ158" s="510" t="str">
        <f t="shared" si="861"/>
        <v/>
      </c>
      <c r="MR158" s="522" t="str">
        <f t="shared" si="861"/>
        <v/>
      </c>
      <c r="MS158" s="510" t="str">
        <f t="shared" si="861"/>
        <v/>
      </c>
      <c r="MT158" s="642">
        <f t="shared" si="946"/>
        <v>0</v>
      </c>
      <c r="MU158" s="510" t="str">
        <f t="shared" si="862"/>
        <v/>
      </c>
      <c r="MV158" s="522" t="str">
        <f t="shared" si="862"/>
        <v/>
      </c>
      <c r="MW158" s="510" t="str">
        <f t="shared" si="862"/>
        <v/>
      </c>
      <c r="MX158" s="642">
        <f t="shared" si="947"/>
        <v>0</v>
      </c>
      <c r="MY158" s="510" t="str">
        <f t="shared" si="863"/>
        <v/>
      </c>
      <c r="MZ158" s="522" t="str">
        <f t="shared" si="863"/>
        <v/>
      </c>
      <c r="NA158" s="510" t="str">
        <f t="shared" si="863"/>
        <v/>
      </c>
      <c r="NB158" s="642">
        <f t="shared" si="948"/>
        <v>0</v>
      </c>
      <c r="NC158" s="510" t="str">
        <f t="shared" si="864"/>
        <v/>
      </c>
      <c r="ND158" s="522" t="str">
        <f t="shared" si="864"/>
        <v/>
      </c>
      <c r="NE158" s="510" t="str">
        <f t="shared" si="864"/>
        <v/>
      </c>
      <c r="NF158" s="642">
        <f t="shared" si="949"/>
        <v>0</v>
      </c>
      <c r="NG158" s="510" t="str">
        <f t="shared" si="865"/>
        <v/>
      </c>
      <c r="NH158" s="522" t="str">
        <f t="shared" si="865"/>
        <v/>
      </c>
      <c r="NI158" s="510" t="str">
        <f t="shared" si="865"/>
        <v/>
      </c>
      <c r="NJ158" s="642">
        <f t="shared" si="950"/>
        <v>0</v>
      </c>
      <c r="NK158" s="510" t="str">
        <f t="shared" si="866"/>
        <v/>
      </c>
      <c r="NL158" s="522" t="str">
        <f t="shared" si="866"/>
        <v/>
      </c>
      <c r="NM158" s="510" t="str">
        <f t="shared" si="866"/>
        <v/>
      </c>
      <c r="NN158" s="642">
        <f t="shared" si="951"/>
        <v>0</v>
      </c>
      <c r="NO158" s="510" t="str">
        <f t="shared" si="867"/>
        <v/>
      </c>
      <c r="NP158" s="522" t="str">
        <f t="shared" si="867"/>
        <v/>
      </c>
      <c r="NQ158" s="510" t="str">
        <f t="shared" si="867"/>
        <v/>
      </c>
      <c r="NR158" s="642">
        <f t="shared" si="952"/>
        <v>0</v>
      </c>
      <c r="NS158" s="510" t="str">
        <f t="shared" si="868"/>
        <v/>
      </c>
      <c r="NT158" s="522" t="str">
        <f t="shared" si="868"/>
        <v/>
      </c>
      <c r="NU158" s="510" t="str">
        <f t="shared" si="868"/>
        <v/>
      </c>
      <c r="NV158" s="642">
        <f t="shared" si="953"/>
        <v>0</v>
      </c>
      <c r="NW158" s="510" t="str">
        <f t="shared" si="869"/>
        <v/>
      </c>
      <c r="NX158" s="522" t="str">
        <f t="shared" si="869"/>
        <v/>
      </c>
      <c r="NY158" s="510" t="str">
        <f t="shared" si="869"/>
        <v/>
      </c>
      <c r="NZ158" s="642">
        <f t="shared" si="954"/>
        <v>0</v>
      </c>
      <c r="OA158" s="510" t="str">
        <f t="shared" si="870"/>
        <v/>
      </c>
      <c r="OB158" s="522" t="str">
        <f t="shared" si="870"/>
        <v/>
      </c>
      <c r="OC158" s="510" t="str">
        <f t="shared" si="870"/>
        <v/>
      </c>
      <c r="OD158" s="642">
        <f t="shared" si="955"/>
        <v>0</v>
      </c>
      <c r="OE158" s="510" t="str">
        <f t="shared" si="871"/>
        <v/>
      </c>
      <c r="OF158" s="522" t="str">
        <f t="shared" si="871"/>
        <v/>
      </c>
      <c r="OG158" s="510" t="str">
        <f t="shared" si="871"/>
        <v/>
      </c>
      <c r="OH158" s="642">
        <f t="shared" si="956"/>
        <v>0</v>
      </c>
      <c r="OI158" s="510" t="str">
        <f t="shared" si="872"/>
        <v/>
      </c>
      <c r="OJ158" s="522" t="str">
        <f t="shared" si="872"/>
        <v/>
      </c>
      <c r="OK158" s="510" t="str">
        <f t="shared" si="872"/>
        <v/>
      </c>
      <c r="OL158" s="642">
        <f t="shared" si="957"/>
        <v>0</v>
      </c>
      <c r="OM158" s="510" t="str">
        <f t="shared" si="873"/>
        <v/>
      </c>
      <c r="ON158" s="522" t="str">
        <f t="shared" si="873"/>
        <v/>
      </c>
      <c r="OO158" s="510" t="str">
        <f t="shared" si="873"/>
        <v/>
      </c>
      <c r="OP158" s="642">
        <f t="shared" si="958"/>
        <v>0</v>
      </c>
      <c r="OQ158" s="510" t="str">
        <f t="shared" si="874"/>
        <v/>
      </c>
      <c r="OR158" s="522" t="str">
        <f t="shared" si="874"/>
        <v/>
      </c>
      <c r="OS158" s="510" t="str">
        <f t="shared" si="874"/>
        <v/>
      </c>
      <c r="OT158" s="642">
        <f t="shared" si="959"/>
        <v>0</v>
      </c>
      <c r="OU158" s="510" t="str">
        <f t="shared" si="875"/>
        <v/>
      </c>
      <c r="OV158" s="522" t="str">
        <f t="shared" si="875"/>
        <v/>
      </c>
      <c r="OW158" s="510" t="str">
        <f t="shared" si="875"/>
        <v/>
      </c>
      <c r="OX158" s="642">
        <f t="shared" si="960"/>
        <v>0</v>
      </c>
      <c r="OY158" s="510" t="str">
        <f t="shared" si="876"/>
        <v/>
      </c>
      <c r="OZ158" s="522" t="str">
        <f t="shared" si="876"/>
        <v/>
      </c>
      <c r="PA158" s="510" t="str">
        <f t="shared" si="876"/>
        <v/>
      </c>
      <c r="PB158" s="642">
        <f t="shared" si="961"/>
        <v>0</v>
      </c>
      <c r="PC158" s="510" t="str">
        <f t="shared" si="877"/>
        <v/>
      </c>
      <c r="PD158" s="522" t="str">
        <f t="shared" si="877"/>
        <v/>
      </c>
      <c r="PE158" s="510" t="str">
        <f t="shared" si="877"/>
        <v/>
      </c>
      <c r="PF158" s="642">
        <f t="shared" si="962"/>
        <v>0</v>
      </c>
      <c r="PG158" s="510" t="str">
        <f t="shared" si="878"/>
        <v/>
      </c>
      <c r="PH158" s="522" t="str">
        <f t="shared" si="878"/>
        <v/>
      </c>
      <c r="PI158" s="510" t="str">
        <f t="shared" si="878"/>
        <v/>
      </c>
      <c r="PJ158" s="642">
        <f t="shared" si="963"/>
        <v>0</v>
      </c>
      <c r="PK158" s="510" t="str">
        <f t="shared" si="879"/>
        <v/>
      </c>
      <c r="PL158" s="522" t="str">
        <f t="shared" si="879"/>
        <v/>
      </c>
      <c r="PM158" s="510" t="str">
        <f t="shared" si="879"/>
        <v/>
      </c>
      <c r="PN158" s="642">
        <f t="shared" si="964"/>
        <v>0</v>
      </c>
      <c r="PO158" s="510" t="str">
        <f t="shared" si="880"/>
        <v/>
      </c>
      <c r="PP158" s="522" t="str">
        <f t="shared" si="880"/>
        <v/>
      </c>
      <c r="PQ158" s="510" t="str">
        <f t="shared" si="880"/>
        <v/>
      </c>
      <c r="PR158" s="642">
        <f t="shared" si="965"/>
        <v>0</v>
      </c>
      <c r="PS158" s="510" t="str">
        <f t="shared" si="881"/>
        <v/>
      </c>
      <c r="PT158" s="522" t="str">
        <f t="shared" si="881"/>
        <v/>
      </c>
      <c r="PU158" s="510" t="str">
        <f t="shared" si="881"/>
        <v/>
      </c>
      <c r="PV158" s="642">
        <f t="shared" si="966"/>
        <v>0</v>
      </c>
      <c r="PW158" s="510" t="str">
        <f t="shared" si="882"/>
        <v/>
      </c>
      <c r="PX158" s="522" t="str">
        <f t="shared" si="882"/>
        <v/>
      </c>
      <c r="PY158" s="510" t="str">
        <f t="shared" si="882"/>
        <v/>
      </c>
      <c r="PZ158" s="642">
        <f t="shared" si="967"/>
        <v>0</v>
      </c>
      <c r="QA158" s="510" t="str">
        <f t="shared" si="883"/>
        <v/>
      </c>
      <c r="QB158" s="522" t="str">
        <f t="shared" si="883"/>
        <v/>
      </c>
      <c r="QC158" s="510" t="str">
        <f t="shared" si="883"/>
        <v/>
      </c>
      <c r="QD158" s="642">
        <f t="shared" si="968"/>
        <v>0</v>
      </c>
      <c r="QE158" s="510" t="str">
        <f t="shared" si="884"/>
        <v/>
      </c>
      <c r="QF158" s="522" t="str">
        <f t="shared" si="884"/>
        <v/>
      </c>
      <c r="QG158" s="510" t="str">
        <f t="shared" si="884"/>
        <v/>
      </c>
      <c r="QH158" s="642">
        <f t="shared" si="969"/>
        <v>0</v>
      </c>
    </row>
    <row r="159" spans="72:450" ht="13.3" thickTop="1" thickBot="1" x14ac:dyDescent="0.35"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FD159" s="793" t="str">
        <f t="shared" si="885"/>
        <v/>
      </c>
      <c r="FE159" s="783" t="str">
        <f t="shared" si="812"/>
        <v/>
      </c>
      <c r="FF159" s="788" t="str">
        <f t="shared" si="813"/>
        <v/>
      </c>
      <c r="FG159" s="782" t="str">
        <f t="shared" si="886"/>
        <v/>
      </c>
      <c r="FJ159" s="788" t="str">
        <f t="shared" si="887"/>
        <v/>
      </c>
      <c r="FK159" s="793" t="str">
        <f t="shared" si="888"/>
        <v/>
      </c>
      <c r="FL159" s="793" t="str">
        <f t="shared" si="814"/>
        <v/>
      </c>
      <c r="FM159" s="798" t="str">
        <f t="shared" si="889"/>
        <v/>
      </c>
      <c r="FN159" s="786" t="str">
        <f t="shared" si="890"/>
        <v/>
      </c>
      <c r="FO159" s="816" t="str">
        <f t="shared" si="891"/>
        <v/>
      </c>
      <c r="FP159" s="594">
        <v>6</v>
      </c>
      <c r="FQ159" s="820" t="str">
        <f t="shared" si="815"/>
        <v/>
      </c>
      <c r="FR159" s="139" t="str">
        <f t="shared" si="816"/>
        <v/>
      </c>
      <c r="FS159" s="642" t="str">
        <f t="shared" si="892"/>
        <v/>
      </c>
      <c r="FY159" s="793" t="str">
        <f t="shared" si="817"/>
        <v/>
      </c>
      <c r="FZ159" s="798" t="str">
        <f t="shared" si="893"/>
        <v/>
      </c>
      <c r="GA159" s="793" t="str">
        <f t="shared" si="894"/>
        <v/>
      </c>
      <c r="GB159" s="793" t="str">
        <f t="shared" si="895"/>
        <v/>
      </c>
      <c r="GC159" s="783" t="str">
        <f t="shared" si="818"/>
        <v/>
      </c>
      <c r="GD159" s="788" t="str">
        <f t="shared" si="819"/>
        <v/>
      </c>
      <c r="GE159" s="786" t="str">
        <f t="shared" si="896"/>
        <v/>
      </c>
      <c r="GF159" s="782" t="str">
        <f t="shared" si="897"/>
        <v/>
      </c>
      <c r="GG159" s="818" t="str">
        <f t="shared" si="898"/>
        <v/>
      </c>
      <c r="GH159" s="594">
        <v>6</v>
      </c>
      <c r="GI159" s="595" t="str">
        <f t="shared" si="820"/>
        <v/>
      </c>
      <c r="GJ159" s="595" t="str">
        <f t="shared" si="821"/>
        <v/>
      </c>
      <c r="GK159" s="15">
        <f t="shared" si="899"/>
        <v>0</v>
      </c>
      <c r="GL159" s="15">
        <f t="shared" si="900"/>
        <v>0</v>
      </c>
      <c r="GN159" s="137" t="str">
        <f t="shared" si="901"/>
        <v/>
      </c>
      <c r="GO159" s="653" t="str">
        <f t="shared" si="902"/>
        <v/>
      </c>
      <c r="GP159" s="651" t="str">
        <f t="shared" si="903"/>
        <v/>
      </c>
      <c r="GQ159" s="652">
        <f t="shared" si="904"/>
        <v>0</v>
      </c>
      <c r="GR159" s="137" t="str">
        <f t="shared" si="822"/>
        <v/>
      </c>
      <c r="GS159" s="139" t="str">
        <f t="shared" si="905"/>
        <v/>
      </c>
      <c r="GT159" s="642" t="str">
        <f t="shared" si="823"/>
        <v/>
      </c>
      <c r="GU159" s="594">
        <v>6</v>
      </c>
      <c r="GX159" s="137" t="str">
        <f t="shared" si="824"/>
        <v/>
      </c>
      <c r="GY159" s="138" t="str">
        <f t="shared" si="906"/>
        <v/>
      </c>
      <c r="GZ159" s="642" t="str">
        <f t="shared" si="907"/>
        <v/>
      </c>
      <c r="HA159" s="81" t="str">
        <f t="shared" si="970"/>
        <v/>
      </c>
      <c r="HB159" s="127" t="str">
        <f t="shared" si="971"/>
        <v/>
      </c>
      <c r="HC159" s="642" t="str">
        <f t="shared" si="908"/>
        <v/>
      </c>
      <c r="HD159" s="582">
        <f t="shared" si="825"/>
        <v>0</v>
      </c>
      <c r="HE159" s="576">
        <f t="shared" si="826"/>
        <v>0</v>
      </c>
      <c r="HF159" s="566">
        <f t="shared" si="826"/>
        <v>0</v>
      </c>
      <c r="HG159" s="642">
        <f t="shared" si="909"/>
        <v>0</v>
      </c>
      <c r="HH159" s="17" t="str">
        <f t="shared" si="910"/>
        <v/>
      </c>
      <c r="HI159" s="510" t="str">
        <f t="shared" si="911"/>
        <v/>
      </c>
      <c r="HJ159" s="642">
        <f t="shared" si="972"/>
        <v>0</v>
      </c>
      <c r="HK159" s="510" t="str">
        <f t="shared" si="827"/>
        <v/>
      </c>
      <c r="HL159" s="522" t="str">
        <f t="shared" si="827"/>
        <v/>
      </c>
      <c r="HM159" s="510" t="str">
        <f t="shared" si="827"/>
        <v/>
      </c>
      <c r="HN159" s="642">
        <f t="shared" si="912"/>
        <v>0</v>
      </c>
      <c r="HO159" s="510" t="str">
        <f t="shared" si="828"/>
        <v/>
      </c>
      <c r="HP159" s="522" t="str">
        <f t="shared" si="828"/>
        <v/>
      </c>
      <c r="HQ159" s="510" t="str">
        <f t="shared" si="828"/>
        <v/>
      </c>
      <c r="HR159" s="642">
        <f t="shared" si="913"/>
        <v>0</v>
      </c>
      <c r="HS159" s="510" t="str">
        <f t="shared" si="829"/>
        <v/>
      </c>
      <c r="HT159" s="522" t="str">
        <f t="shared" si="829"/>
        <v/>
      </c>
      <c r="HU159" s="510" t="str">
        <f t="shared" si="829"/>
        <v/>
      </c>
      <c r="HV159" s="642">
        <f t="shared" si="914"/>
        <v>0</v>
      </c>
      <c r="HW159" s="510" t="str">
        <f t="shared" si="830"/>
        <v/>
      </c>
      <c r="HX159" s="522" t="str">
        <f t="shared" si="830"/>
        <v/>
      </c>
      <c r="HY159" s="510" t="str">
        <f t="shared" si="830"/>
        <v/>
      </c>
      <c r="HZ159" s="642">
        <f t="shared" si="915"/>
        <v>0</v>
      </c>
      <c r="IA159" s="510" t="str">
        <f t="shared" si="831"/>
        <v/>
      </c>
      <c r="IB159" s="522" t="str">
        <f t="shared" si="831"/>
        <v/>
      </c>
      <c r="IC159" s="510" t="str">
        <f t="shared" si="831"/>
        <v/>
      </c>
      <c r="ID159" s="642">
        <f t="shared" si="916"/>
        <v>0</v>
      </c>
      <c r="IE159" s="510" t="str">
        <f t="shared" si="832"/>
        <v/>
      </c>
      <c r="IF159" s="522" t="str">
        <f t="shared" si="832"/>
        <v/>
      </c>
      <c r="IG159" s="510" t="str">
        <f t="shared" si="832"/>
        <v/>
      </c>
      <c r="IH159" s="642">
        <f t="shared" si="917"/>
        <v>0</v>
      </c>
      <c r="II159" s="510" t="str">
        <f t="shared" si="833"/>
        <v/>
      </c>
      <c r="IJ159" s="522" t="str">
        <f t="shared" si="833"/>
        <v/>
      </c>
      <c r="IK159" s="510" t="str">
        <f t="shared" si="833"/>
        <v/>
      </c>
      <c r="IL159" s="642">
        <f t="shared" si="918"/>
        <v>0</v>
      </c>
      <c r="IM159" s="510" t="str">
        <f t="shared" si="834"/>
        <v/>
      </c>
      <c r="IN159" s="522" t="str">
        <f t="shared" si="834"/>
        <v/>
      </c>
      <c r="IO159" s="510" t="str">
        <f t="shared" si="834"/>
        <v/>
      </c>
      <c r="IP159" s="642">
        <f t="shared" si="919"/>
        <v>0</v>
      </c>
      <c r="IQ159" s="510" t="str">
        <f t="shared" si="835"/>
        <v/>
      </c>
      <c r="IR159" s="522" t="str">
        <f t="shared" si="835"/>
        <v/>
      </c>
      <c r="IS159" s="510" t="str">
        <f t="shared" si="835"/>
        <v/>
      </c>
      <c r="IT159" s="642">
        <f t="shared" si="920"/>
        <v>0</v>
      </c>
      <c r="IU159" s="510" t="str">
        <f t="shared" si="836"/>
        <v/>
      </c>
      <c r="IV159" s="522" t="str">
        <f t="shared" si="836"/>
        <v/>
      </c>
      <c r="IW159" s="510" t="str">
        <f t="shared" si="836"/>
        <v/>
      </c>
      <c r="IX159" s="642">
        <f t="shared" si="921"/>
        <v>0</v>
      </c>
      <c r="IY159" s="510" t="str">
        <f t="shared" si="837"/>
        <v/>
      </c>
      <c r="IZ159" s="522" t="str">
        <f t="shared" si="837"/>
        <v/>
      </c>
      <c r="JA159" s="510" t="str">
        <f t="shared" si="837"/>
        <v/>
      </c>
      <c r="JB159" s="642">
        <f t="shared" si="922"/>
        <v>0</v>
      </c>
      <c r="JC159" s="510" t="str">
        <f t="shared" si="838"/>
        <v/>
      </c>
      <c r="JD159" s="522" t="str">
        <f t="shared" si="838"/>
        <v/>
      </c>
      <c r="JE159" s="510" t="str">
        <f t="shared" si="838"/>
        <v/>
      </c>
      <c r="JF159" s="642">
        <f t="shared" si="923"/>
        <v>0</v>
      </c>
      <c r="JG159" s="510" t="str">
        <f t="shared" si="839"/>
        <v/>
      </c>
      <c r="JH159" s="522" t="str">
        <f t="shared" si="839"/>
        <v/>
      </c>
      <c r="JI159" s="510" t="str">
        <f t="shared" si="839"/>
        <v/>
      </c>
      <c r="JJ159" s="642">
        <f t="shared" si="924"/>
        <v>0</v>
      </c>
      <c r="JK159" s="510" t="str">
        <f t="shared" si="840"/>
        <v/>
      </c>
      <c r="JL159" s="522" t="str">
        <f t="shared" si="840"/>
        <v/>
      </c>
      <c r="JM159" s="510" t="str">
        <f t="shared" si="840"/>
        <v/>
      </c>
      <c r="JN159" s="642">
        <f t="shared" si="925"/>
        <v>0</v>
      </c>
      <c r="JO159" s="510" t="str">
        <f t="shared" si="841"/>
        <v/>
      </c>
      <c r="JP159" s="522" t="str">
        <f t="shared" si="841"/>
        <v/>
      </c>
      <c r="JQ159" s="510" t="str">
        <f t="shared" si="841"/>
        <v/>
      </c>
      <c r="JR159" s="642">
        <f t="shared" si="926"/>
        <v>0</v>
      </c>
      <c r="JS159" s="510" t="str">
        <f t="shared" si="842"/>
        <v/>
      </c>
      <c r="JT159" s="522" t="str">
        <f t="shared" si="842"/>
        <v/>
      </c>
      <c r="JU159" s="510" t="str">
        <f t="shared" si="842"/>
        <v/>
      </c>
      <c r="JV159" s="642">
        <f t="shared" si="927"/>
        <v>0</v>
      </c>
      <c r="JW159" s="510" t="str">
        <f t="shared" si="843"/>
        <v/>
      </c>
      <c r="JX159" s="522" t="str">
        <f t="shared" si="843"/>
        <v/>
      </c>
      <c r="JY159" s="510" t="str">
        <f t="shared" si="843"/>
        <v/>
      </c>
      <c r="JZ159" s="642">
        <f t="shared" si="928"/>
        <v>0</v>
      </c>
      <c r="KA159" s="510" t="str">
        <f t="shared" si="844"/>
        <v/>
      </c>
      <c r="KB159" s="522" t="str">
        <f t="shared" si="844"/>
        <v/>
      </c>
      <c r="KC159" s="510" t="str">
        <f t="shared" si="844"/>
        <v/>
      </c>
      <c r="KD159" s="642">
        <f t="shared" si="929"/>
        <v>0</v>
      </c>
      <c r="KE159" s="510" t="str">
        <f t="shared" si="845"/>
        <v/>
      </c>
      <c r="KF159" s="522" t="str">
        <f t="shared" si="845"/>
        <v/>
      </c>
      <c r="KG159" s="510" t="str">
        <f t="shared" si="845"/>
        <v/>
      </c>
      <c r="KH159" s="642">
        <f t="shared" si="930"/>
        <v>0</v>
      </c>
      <c r="KI159" s="510" t="str">
        <f t="shared" si="846"/>
        <v/>
      </c>
      <c r="KJ159" s="522" t="str">
        <f t="shared" si="846"/>
        <v/>
      </c>
      <c r="KK159" s="510" t="str">
        <f t="shared" si="846"/>
        <v/>
      </c>
      <c r="KL159" s="642">
        <f t="shared" si="931"/>
        <v>0</v>
      </c>
      <c r="KM159" s="510" t="str">
        <f t="shared" si="847"/>
        <v/>
      </c>
      <c r="KN159" s="522" t="str">
        <f t="shared" si="847"/>
        <v/>
      </c>
      <c r="KO159" s="510" t="str">
        <f t="shared" si="847"/>
        <v/>
      </c>
      <c r="KP159" s="642">
        <f t="shared" si="932"/>
        <v>0</v>
      </c>
      <c r="KQ159" s="510" t="str">
        <f t="shared" si="848"/>
        <v/>
      </c>
      <c r="KR159" s="522" t="str">
        <f t="shared" si="848"/>
        <v/>
      </c>
      <c r="KS159" s="510" t="str">
        <f t="shared" si="848"/>
        <v/>
      </c>
      <c r="KT159" s="642">
        <f t="shared" si="933"/>
        <v>0</v>
      </c>
      <c r="KU159" s="510" t="str">
        <f t="shared" si="849"/>
        <v/>
      </c>
      <c r="KV159" s="522" t="str">
        <f t="shared" si="849"/>
        <v/>
      </c>
      <c r="KW159" s="510" t="str">
        <f t="shared" si="849"/>
        <v/>
      </c>
      <c r="KX159" s="642">
        <f t="shared" si="934"/>
        <v>0</v>
      </c>
      <c r="KY159" s="510" t="str">
        <f t="shared" si="850"/>
        <v/>
      </c>
      <c r="KZ159" s="522" t="str">
        <f t="shared" si="850"/>
        <v/>
      </c>
      <c r="LA159" s="510" t="str">
        <f t="shared" si="850"/>
        <v/>
      </c>
      <c r="LB159" s="642">
        <f t="shared" si="935"/>
        <v>0</v>
      </c>
      <c r="LC159" s="510" t="str">
        <f t="shared" si="851"/>
        <v/>
      </c>
      <c r="LD159" s="522" t="str">
        <f t="shared" si="851"/>
        <v/>
      </c>
      <c r="LE159" s="510" t="str">
        <f t="shared" si="851"/>
        <v/>
      </c>
      <c r="LF159" s="642">
        <f t="shared" si="936"/>
        <v>0</v>
      </c>
      <c r="LG159" s="510" t="str">
        <f t="shared" si="852"/>
        <v/>
      </c>
      <c r="LH159" s="522" t="str">
        <f t="shared" si="852"/>
        <v/>
      </c>
      <c r="LI159" s="510" t="str">
        <f t="shared" si="852"/>
        <v/>
      </c>
      <c r="LJ159" s="642">
        <f t="shared" si="937"/>
        <v>0</v>
      </c>
      <c r="LK159" s="510" t="str">
        <f t="shared" si="853"/>
        <v/>
      </c>
      <c r="LL159" s="522" t="str">
        <f t="shared" si="853"/>
        <v/>
      </c>
      <c r="LM159" s="510" t="str">
        <f t="shared" si="853"/>
        <v/>
      </c>
      <c r="LN159" s="642">
        <f t="shared" si="938"/>
        <v>0</v>
      </c>
      <c r="LO159" s="510" t="str">
        <f t="shared" si="854"/>
        <v/>
      </c>
      <c r="LP159" s="522" t="str">
        <f t="shared" si="854"/>
        <v/>
      </c>
      <c r="LQ159" s="510" t="str">
        <f t="shared" si="854"/>
        <v/>
      </c>
      <c r="LR159" s="642">
        <f t="shared" si="939"/>
        <v>0</v>
      </c>
      <c r="LS159" s="510" t="str">
        <f t="shared" si="855"/>
        <v/>
      </c>
      <c r="LT159" s="522" t="str">
        <f t="shared" si="855"/>
        <v/>
      </c>
      <c r="LU159" s="510" t="str">
        <f t="shared" si="855"/>
        <v/>
      </c>
      <c r="LV159" s="642">
        <f t="shared" si="940"/>
        <v>0</v>
      </c>
      <c r="LW159" s="510" t="str">
        <f t="shared" si="856"/>
        <v/>
      </c>
      <c r="LX159" s="522" t="str">
        <f t="shared" si="856"/>
        <v/>
      </c>
      <c r="LY159" s="510" t="str">
        <f t="shared" si="856"/>
        <v/>
      </c>
      <c r="LZ159" s="642">
        <f t="shared" si="941"/>
        <v>0</v>
      </c>
      <c r="MA159" s="510" t="str">
        <f t="shared" si="857"/>
        <v/>
      </c>
      <c r="MB159" s="522" t="str">
        <f t="shared" si="857"/>
        <v/>
      </c>
      <c r="MC159" s="510" t="str">
        <f t="shared" si="857"/>
        <v/>
      </c>
      <c r="MD159" s="642">
        <f t="shared" si="942"/>
        <v>0</v>
      </c>
      <c r="ME159" s="510" t="str">
        <f t="shared" si="858"/>
        <v/>
      </c>
      <c r="MF159" s="522" t="str">
        <f t="shared" si="858"/>
        <v/>
      </c>
      <c r="MG159" s="510" t="str">
        <f t="shared" si="858"/>
        <v/>
      </c>
      <c r="MH159" s="642">
        <f t="shared" si="943"/>
        <v>0</v>
      </c>
      <c r="MI159" s="510" t="str">
        <f t="shared" si="859"/>
        <v/>
      </c>
      <c r="MJ159" s="522" t="str">
        <f t="shared" si="859"/>
        <v/>
      </c>
      <c r="MK159" s="510" t="str">
        <f t="shared" si="859"/>
        <v/>
      </c>
      <c r="ML159" s="642">
        <f t="shared" si="944"/>
        <v>0</v>
      </c>
      <c r="MM159" s="510" t="str">
        <f t="shared" si="860"/>
        <v/>
      </c>
      <c r="MN159" s="522" t="str">
        <f t="shared" si="860"/>
        <v/>
      </c>
      <c r="MO159" s="510" t="str">
        <f t="shared" si="860"/>
        <v/>
      </c>
      <c r="MP159" s="642">
        <f t="shared" si="945"/>
        <v>0</v>
      </c>
      <c r="MQ159" s="510" t="str">
        <f t="shared" si="861"/>
        <v/>
      </c>
      <c r="MR159" s="522" t="str">
        <f t="shared" si="861"/>
        <v/>
      </c>
      <c r="MS159" s="510" t="str">
        <f t="shared" si="861"/>
        <v/>
      </c>
      <c r="MT159" s="642">
        <f t="shared" si="946"/>
        <v>0</v>
      </c>
      <c r="MU159" s="510" t="str">
        <f t="shared" si="862"/>
        <v/>
      </c>
      <c r="MV159" s="522" t="str">
        <f t="shared" si="862"/>
        <v/>
      </c>
      <c r="MW159" s="510" t="str">
        <f t="shared" si="862"/>
        <v/>
      </c>
      <c r="MX159" s="642">
        <f t="shared" si="947"/>
        <v>0</v>
      </c>
      <c r="MY159" s="510" t="str">
        <f t="shared" si="863"/>
        <v/>
      </c>
      <c r="MZ159" s="522" t="str">
        <f t="shared" si="863"/>
        <v/>
      </c>
      <c r="NA159" s="510" t="str">
        <f t="shared" si="863"/>
        <v/>
      </c>
      <c r="NB159" s="642">
        <f t="shared" si="948"/>
        <v>0</v>
      </c>
      <c r="NC159" s="510" t="str">
        <f t="shared" si="864"/>
        <v/>
      </c>
      <c r="ND159" s="522" t="str">
        <f t="shared" si="864"/>
        <v/>
      </c>
      <c r="NE159" s="510" t="str">
        <f t="shared" si="864"/>
        <v/>
      </c>
      <c r="NF159" s="642">
        <f t="shared" si="949"/>
        <v>0</v>
      </c>
      <c r="NG159" s="510" t="str">
        <f t="shared" si="865"/>
        <v/>
      </c>
      <c r="NH159" s="522" t="str">
        <f t="shared" si="865"/>
        <v/>
      </c>
      <c r="NI159" s="510" t="str">
        <f t="shared" si="865"/>
        <v/>
      </c>
      <c r="NJ159" s="642">
        <f t="shared" si="950"/>
        <v>0</v>
      </c>
      <c r="NK159" s="510" t="str">
        <f t="shared" si="866"/>
        <v/>
      </c>
      <c r="NL159" s="522" t="str">
        <f t="shared" si="866"/>
        <v/>
      </c>
      <c r="NM159" s="510" t="str">
        <f t="shared" si="866"/>
        <v/>
      </c>
      <c r="NN159" s="642">
        <f t="shared" si="951"/>
        <v>0</v>
      </c>
      <c r="NO159" s="510" t="str">
        <f t="shared" si="867"/>
        <v/>
      </c>
      <c r="NP159" s="522" t="str">
        <f t="shared" si="867"/>
        <v/>
      </c>
      <c r="NQ159" s="510" t="str">
        <f t="shared" si="867"/>
        <v/>
      </c>
      <c r="NR159" s="642">
        <f t="shared" si="952"/>
        <v>0</v>
      </c>
      <c r="NS159" s="510" t="str">
        <f t="shared" si="868"/>
        <v/>
      </c>
      <c r="NT159" s="522" t="str">
        <f t="shared" si="868"/>
        <v/>
      </c>
      <c r="NU159" s="510" t="str">
        <f t="shared" si="868"/>
        <v/>
      </c>
      <c r="NV159" s="642">
        <f t="shared" si="953"/>
        <v>0</v>
      </c>
      <c r="NW159" s="510" t="str">
        <f t="shared" si="869"/>
        <v/>
      </c>
      <c r="NX159" s="522" t="str">
        <f t="shared" si="869"/>
        <v/>
      </c>
      <c r="NY159" s="510" t="str">
        <f t="shared" si="869"/>
        <v/>
      </c>
      <c r="NZ159" s="642">
        <f t="shared" si="954"/>
        <v>0</v>
      </c>
      <c r="OA159" s="510" t="str">
        <f t="shared" si="870"/>
        <v/>
      </c>
      <c r="OB159" s="522" t="str">
        <f t="shared" si="870"/>
        <v/>
      </c>
      <c r="OC159" s="510" t="str">
        <f t="shared" si="870"/>
        <v/>
      </c>
      <c r="OD159" s="642">
        <f t="shared" si="955"/>
        <v>0</v>
      </c>
      <c r="OE159" s="510" t="str">
        <f t="shared" si="871"/>
        <v/>
      </c>
      <c r="OF159" s="522" t="str">
        <f t="shared" si="871"/>
        <v/>
      </c>
      <c r="OG159" s="510" t="str">
        <f t="shared" si="871"/>
        <v/>
      </c>
      <c r="OH159" s="642">
        <f t="shared" si="956"/>
        <v>0</v>
      </c>
      <c r="OI159" s="510" t="str">
        <f t="shared" si="872"/>
        <v/>
      </c>
      <c r="OJ159" s="522" t="str">
        <f t="shared" si="872"/>
        <v/>
      </c>
      <c r="OK159" s="510" t="str">
        <f t="shared" si="872"/>
        <v/>
      </c>
      <c r="OL159" s="642">
        <f t="shared" si="957"/>
        <v>0</v>
      </c>
      <c r="OM159" s="510" t="str">
        <f t="shared" si="873"/>
        <v/>
      </c>
      <c r="ON159" s="522" t="str">
        <f t="shared" si="873"/>
        <v/>
      </c>
      <c r="OO159" s="510" t="str">
        <f t="shared" si="873"/>
        <v/>
      </c>
      <c r="OP159" s="642">
        <f t="shared" si="958"/>
        <v>0</v>
      </c>
      <c r="OQ159" s="510" t="str">
        <f t="shared" si="874"/>
        <v/>
      </c>
      <c r="OR159" s="522" t="str">
        <f t="shared" si="874"/>
        <v/>
      </c>
      <c r="OS159" s="510" t="str">
        <f t="shared" si="874"/>
        <v/>
      </c>
      <c r="OT159" s="642">
        <f t="shared" si="959"/>
        <v>0</v>
      </c>
      <c r="OU159" s="510" t="str">
        <f t="shared" si="875"/>
        <v/>
      </c>
      <c r="OV159" s="522" t="str">
        <f t="shared" si="875"/>
        <v/>
      </c>
      <c r="OW159" s="510" t="str">
        <f t="shared" si="875"/>
        <v/>
      </c>
      <c r="OX159" s="642">
        <f t="shared" si="960"/>
        <v>0</v>
      </c>
      <c r="OY159" s="510" t="str">
        <f t="shared" si="876"/>
        <v/>
      </c>
      <c r="OZ159" s="522" t="str">
        <f t="shared" si="876"/>
        <v/>
      </c>
      <c r="PA159" s="510" t="str">
        <f t="shared" si="876"/>
        <v/>
      </c>
      <c r="PB159" s="642">
        <f t="shared" si="961"/>
        <v>0</v>
      </c>
      <c r="PC159" s="510" t="str">
        <f t="shared" si="877"/>
        <v/>
      </c>
      <c r="PD159" s="522" t="str">
        <f t="shared" si="877"/>
        <v/>
      </c>
      <c r="PE159" s="510" t="str">
        <f t="shared" si="877"/>
        <v/>
      </c>
      <c r="PF159" s="642">
        <f t="shared" si="962"/>
        <v>0</v>
      </c>
      <c r="PG159" s="510" t="str">
        <f t="shared" si="878"/>
        <v/>
      </c>
      <c r="PH159" s="522" t="str">
        <f t="shared" si="878"/>
        <v/>
      </c>
      <c r="PI159" s="510" t="str">
        <f t="shared" si="878"/>
        <v/>
      </c>
      <c r="PJ159" s="642">
        <f t="shared" si="963"/>
        <v>0</v>
      </c>
      <c r="PK159" s="510" t="str">
        <f t="shared" si="879"/>
        <v/>
      </c>
      <c r="PL159" s="522" t="str">
        <f t="shared" si="879"/>
        <v/>
      </c>
      <c r="PM159" s="510" t="str">
        <f t="shared" si="879"/>
        <v/>
      </c>
      <c r="PN159" s="642">
        <f t="shared" si="964"/>
        <v>0</v>
      </c>
      <c r="PO159" s="510" t="str">
        <f t="shared" si="880"/>
        <v/>
      </c>
      <c r="PP159" s="522" t="str">
        <f t="shared" si="880"/>
        <v/>
      </c>
      <c r="PQ159" s="510" t="str">
        <f t="shared" si="880"/>
        <v/>
      </c>
      <c r="PR159" s="642">
        <f t="shared" si="965"/>
        <v>0</v>
      </c>
      <c r="PS159" s="510" t="str">
        <f t="shared" si="881"/>
        <v/>
      </c>
      <c r="PT159" s="522" t="str">
        <f t="shared" si="881"/>
        <v/>
      </c>
      <c r="PU159" s="510" t="str">
        <f t="shared" si="881"/>
        <v/>
      </c>
      <c r="PV159" s="642">
        <f t="shared" si="966"/>
        <v>0</v>
      </c>
      <c r="PW159" s="510" t="str">
        <f t="shared" si="882"/>
        <v/>
      </c>
      <c r="PX159" s="522" t="str">
        <f t="shared" si="882"/>
        <v/>
      </c>
      <c r="PY159" s="510" t="str">
        <f t="shared" si="882"/>
        <v/>
      </c>
      <c r="PZ159" s="642">
        <f t="shared" si="967"/>
        <v>0</v>
      </c>
      <c r="QA159" s="510" t="str">
        <f t="shared" si="883"/>
        <v/>
      </c>
      <c r="QB159" s="522" t="str">
        <f t="shared" si="883"/>
        <v/>
      </c>
      <c r="QC159" s="510" t="str">
        <f t="shared" si="883"/>
        <v/>
      </c>
      <c r="QD159" s="642">
        <f t="shared" si="968"/>
        <v>0</v>
      </c>
      <c r="QE159" s="510" t="str">
        <f t="shared" si="884"/>
        <v/>
      </c>
      <c r="QF159" s="522" t="str">
        <f t="shared" si="884"/>
        <v/>
      </c>
      <c r="QG159" s="510" t="str">
        <f t="shared" si="884"/>
        <v/>
      </c>
      <c r="QH159" s="642">
        <f t="shared" si="969"/>
        <v>0</v>
      </c>
    </row>
    <row r="160" spans="72:450" ht="13.3" thickTop="1" thickBot="1" x14ac:dyDescent="0.35"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FD160" s="793" t="str">
        <f t="shared" si="885"/>
        <v/>
      </c>
      <c r="FE160" s="783" t="str">
        <f t="shared" si="812"/>
        <v/>
      </c>
      <c r="FF160" s="788" t="str">
        <f t="shared" si="813"/>
        <v/>
      </c>
      <c r="FG160" s="782" t="str">
        <f t="shared" si="886"/>
        <v/>
      </c>
      <c r="FJ160" s="788" t="str">
        <f t="shared" si="887"/>
        <v/>
      </c>
      <c r="FK160" s="793" t="str">
        <f t="shared" si="888"/>
        <v/>
      </c>
      <c r="FL160" s="793" t="str">
        <f t="shared" si="814"/>
        <v/>
      </c>
      <c r="FM160" s="798" t="str">
        <f t="shared" si="889"/>
        <v/>
      </c>
      <c r="FN160" s="786" t="str">
        <f t="shared" si="890"/>
        <v/>
      </c>
      <c r="FO160" s="816" t="str">
        <f t="shared" si="891"/>
        <v/>
      </c>
      <c r="FP160" s="594">
        <v>7</v>
      </c>
      <c r="FQ160" s="820" t="str">
        <f t="shared" si="815"/>
        <v/>
      </c>
      <c r="FR160" s="139" t="str">
        <f t="shared" si="816"/>
        <v/>
      </c>
      <c r="FS160" s="642" t="str">
        <f t="shared" si="892"/>
        <v/>
      </c>
      <c r="FY160" s="793" t="str">
        <f t="shared" si="817"/>
        <v/>
      </c>
      <c r="FZ160" s="798" t="str">
        <f t="shared" si="893"/>
        <v/>
      </c>
      <c r="GA160" s="793" t="str">
        <f t="shared" si="894"/>
        <v/>
      </c>
      <c r="GB160" s="793" t="str">
        <f t="shared" si="895"/>
        <v/>
      </c>
      <c r="GC160" s="783" t="str">
        <f t="shared" si="818"/>
        <v/>
      </c>
      <c r="GD160" s="788" t="str">
        <f t="shared" si="819"/>
        <v/>
      </c>
      <c r="GE160" s="786" t="str">
        <f t="shared" si="896"/>
        <v/>
      </c>
      <c r="GF160" s="782" t="str">
        <f>IF(GG160="c",MIN($R$27:$R$46,$R$67:$R$106),"")</f>
        <v/>
      </c>
      <c r="GG160" s="818" t="str">
        <f t="shared" si="898"/>
        <v/>
      </c>
      <c r="GH160" s="594">
        <v>7</v>
      </c>
      <c r="GI160" s="595" t="str">
        <f t="shared" si="820"/>
        <v/>
      </c>
      <c r="GJ160" s="595" t="str">
        <f t="shared" si="821"/>
        <v/>
      </c>
      <c r="GK160" s="15">
        <f t="shared" si="899"/>
        <v>0</v>
      </c>
      <c r="GL160" s="15">
        <f t="shared" si="900"/>
        <v>0</v>
      </c>
      <c r="GN160" s="137" t="str">
        <f t="shared" si="901"/>
        <v/>
      </c>
      <c r="GO160" s="653" t="str">
        <f t="shared" si="902"/>
        <v/>
      </c>
      <c r="GP160" s="651" t="str">
        <f t="shared" si="903"/>
        <v/>
      </c>
      <c r="GQ160" s="652">
        <f t="shared" si="904"/>
        <v>0</v>
      </c>
      <c r="GR160" s="137" t="str">
        <f t="shared" si="822"/>
        <v/>
      </c>
      <c r="GS160" s="139" t="str">
        <f t="shared" si="905"/>
        <v/>
      </c>
      <c r="GT160" s="642" t="str">
        <f t="shared" si="823"/>
        <v/>
      </c>
      <c r="GU160" s="594">
        <v>7</v>
      </c>
      <c r="GX160" s="137" t="str">
        <f t="shared" si="824"/>
        <v/>
      </c>
      <c r="GY160" s="138" t="str">
        <f t="shared" si="906"/>
        <v/>
      </c>
      <c r="GZ160" s="642" t="str">
        <f t="shared" si="907"/>
        <v/>
      </c>
      <c r="HA160" s="81" t="str">
        <f t="shared" si="970"/>
        <v/>
      </c>
      <c r="HB160" s="127" t="str">
        <f t="shared" si="971"/>
        <v/>
      </c>
      <c r="HC160" s="642" t="str">
        <f t="shared" si="908"/>
        <v/>
      </c>
      <c r="HD160" s="582">
        <f t="shared" si="825"/>
        <v>0</v>
      </c>
      <c r="HE160" s="576">
        <f t="shared" si="826"/>
        <v>0</v>
      </c>
      <c r="HF160" s="566">
        <f t="shared" si="826"/>
        <v>0</v>
      </c>
      <c r="HG160" s="642">
        <f t="shared" si="909"/>
        <v>0</v>
      </c>
      <c r="HH160" s="17" t="str">
        <f t="shared" si="910"/>
        <v/>
      </c>
      <c r="HI160" s="510" t="str">
        <f t="shared" si="911"/>
        <v/>
      </c>
      <c r="HJ160" s="642">
        <f t="shared" si="972"/>
        <v>0</v>
      </c>
      <c r="HK160" s="510" t="str">
        <f t="shared" si="827"/>
        <v/>
      </c>
      <c r="HL160" s="522" t="str">
        <f t="shared" si="827"/>
        <v/>
      </c>
      <c r="HM160" s="510" t="str">
        <f t="shared" si="827"/>
        <v/>
      </c>
      <c r="HN160" s="642">
        <f t="shared" si="912"/>
        <v>0</v>
      </c>
      <c r="HO160" s="510" t="str">
        <f t="shared" si="828"/>
        <v/>
      </c>
      <c r="HP160" s="522" t="str">
        <f t="shared" si="828"/>
        <v/>
      </c>
      <c r="HQ160" s="510" t="str">
        <f t="shared" si="828"/>
        <v/>
      </c>
      <c r="HR160" s="642">
        <f t="shared" si="913"/>
        <v>0</v>
      </c>
      <c r="HS160" s="510" t="str">
        <f t="shared" si="829"/>
        <v/>
      </c>
      <c r="HT160" s="522" t="str">
        <f t="shared" si="829"/>
        <v/>
      </c>
      <c r="HU160" s="510" t="str">
        <f t="shared" si="829"/>
        <v/>
      </c>
      <c r="HV160" s="642">
        <f t="shared" si="914"/>
        <v>0</v>
      </c>
      <c r="HW160" s="510" t="str">
        <f t="shared" si="830"/>
        <v/>
      </c>
      <c r="HX160" s="522" t="str">
        <f t="shared" si="830"/>
        <v/>
      </c>
      <c r="HY160" s="510" t="str">
        <f t="shared" si="830"/>
        <v/>
      </c>
      <c r="HZ160" s="642">
        <f t="shared" si="915"/>
        <v>0</v>
      </c>
      <c r="IA160" s="510" t="str">
        <f t="shared" si="831"/>
        <v/>
      </c>
      <c r="IB160" s="522" t="str">
        <f t="shared" si="831"/>
        <v/>
      </c>
      <c r="IC160" s="510" t="str">
        <f t="shared" si="831"/>
        <v/>
      </c>
      <c r="ID160" s="642">
        <f t="shared" si="916"/>
        <v>0</v>
      </c>
      <c r="IE160" s="510" t="str">
        <f t="shared" si="832"/>
        <v/>
      </c>
      <c r="IF160" s="522" t="str">
        <f t="shared" si="832"/>
        <v/>
      </c>
      <c r="IG160" s="510" t="str">
        <f t="shared" si="832"/>
        <v/>
      </c>
      <c r="IH160" s="642">
        <f t="shared" si="917"/>
        <v>0</v>
      </c>
      <c r="II160" s="510" t="str">
        <f t="shared" si="833"/>
        <v/>
      </c>
      <c r="IJ160" s="522" t="str">
        <f t="shared" si="833"/>
        <v/>
      </c>
      <c r="IK160" s="510" t="str">
        <f t="shared" si="833"/>
        <v/>
      </c>
      <c r="IL160" s="642">
        <f t="shared" si="918"/>
        <v>0</v>
      </c>
      <c r="IM160" s="510" t="str">
        <f t="shared" si="834"/>
        <v/>
      </c>
      <c r="IN160" s="522" t="str">
        <f t="shared" si="834"/>
        <v/>
      </c>
      <c r="IO160" s="510" t="str">
        <f t="shared" si="834"/>
        <v/>
      </c>
      <c r="IP160" s="642">
        <f t="shared" si="919"/>
        <v>0</v>
      </c>
      <c r="IQ160" s="510" t="str">
        <f t="shared" si="835"/>
        <v/>
      </c>
      <c r="IR160" s="522" t="str">
        <f t="shared" si="835"/>
        <v/>
      </c>
      <c r="IS160" s="510" t="str">
        <f t="shared" si="835"/>
        <v/>
      </c>
      <c r="IT160" s="642">
        <f t="shared" si="920"/>
        <v>0</v>
      </c>
      <c r="IU160" s="510" t="str">
        <f t="shared" si="836"/>
        <v/>
      </c>
      <c r="IV160" s="522" t="str">
        <f t="shared" si="836"/>
        <v/>
      </c>
      <c r="IW160" s="510" t="str">
        <f t="shared" si="836"/>
        <v/>
      </c>
      <c r="IX160" s="642">
        <f t="shared" si="921"/>
        <v>0</v>
      </c>
      <c r="IY160" s="510" t="str">
        <f t="shared" si="837"/>
        <v/>
      </c>
      <c r="IZ160" s="522" t="str">
        <f t="shared" si="837"/>
        <v/>
      </c>
      <c r="JA160" s="510" t="str">
        <f t="shared" si="837"/>
        <v/>
      </c>
      <c r="JB160" s="642">
        <f t="shared" si="922"/>
        <v>0</v>
      </c>
      <c r="JC160" s="510" t="str">
        <f t="shared" si="838"/>
        <v/>
      </c>
      <c r="JD160" s="522" t="str">
        <f t="shared" si="838"/>
        <v/>
      </c>
      <c r="JE160" s="510" t="str">
        <f t="shared" si="838"/>
        <v/>
      </c>
      <c r="JF160" s="642">
        <f t="shared" si="923"/>
        <v>0</v>
      </c>
      <c r="JG160" s="510" t="str">
        <f t="shared" si="839"/>
        <v/>
      </c>
      <c r="JH160" s="522" t="str">
        <f t="shared" si="839"/>
        <v/>
      </c>
      <c r="JI160" s="510" t="str">
        <f t="shared" si="839"/>
        <v/>
      </c>
      <c r="JJ160" s="642">
        <f t="shared" si="924"/>
        <v>0</v>
      </c>
      <c r="JK160" s="510" t="str">
        <f t="shared" si="840"/>
        <v/>
      </c>
      <c r="JL160" s="522" t="str">
        <f t="shared" si="840"/>
        <v/>
      </c>
      <c r="JM160" s="510" t="str">
        <f t="shared" si="840"/>
        <v/>
      </c>
      <c r="JN160" s="642">
        <f t="shared" si="925"/>
        <v>0</v>
      </c>
      <c r="JO160" s="510" t="str">
        <f t="shared" si="841"/>
        <v/>
      </c>
      <c r="JP160" s="522" t="str">
        <f t="shared" si="841"/>
        <v/>
      </c>
      <c r="JQ160" s="510" t="str">
        <f t="shared" si="841"/>
        <v/>
      </c>
      <c r="JR160" s="642">
        <f t="shared" si="926"/>
        <v>0</v>
      </c>
      <c r="JS160" s="510" t="str">
        <f t="shared" si="842"/>
        <v/>
      </c>
      <c r="JT160" s="522" t="str">
        <f t="shared" si="842"/>
        <v/>
      </c>
      <c r="JU160" s="510" t="str">
        <f t="shared" si="842"/>
        <v/>
      </c>
      <c r="JV160" s="642">
        <f t="shared" si="927"/>
        <v>0</v>
      </c>
      <c r="JW160" s="510" t="str">
        <f t="shared" si="843"/>
        <v/>
      </c>
      <c r="JX160" s="522" t="str">
        <f t="shared" si="843"/>
        <v/>
      </c>
      <c r="JY160" s="510" t="str">
        <f t="shared" si="843"/>
        <v/>
      </c>
      <c r="JZ160" s="642">
        <f t="shared" si="928"/>
        <v>0</v>
      </c>
      <c r="KA160" s="510" t="str">
        <f t="shared" si="844"/>
        <v/>
      </c>
      <c r="KB160" s="522" t="str">
        <f t="shared" si="844"/>
        <v/>
      </c>
      <c r="KC160" s="510" t="str">
        <f t="shared" si="844"/>
        <v/>
      </c>
      <c r="KD160" s="642">
        <f t="shared" si="929"/>
        <v>0</v>
      </c>
      <c r="KE160" s="510" t="str">
        <f t="shared" si="845"/>
        <v/>
      </c>
      <c r="KF160" s="522" t="str">
        <f t="shared" si="845"/>
        <v/>
      </c>
      <c r="KG160" s="510" t="str">
        <f t="shared" si="845"/>
        <v/>
      </c>
      <c r="KH160" s="642">
        <f t="shared" si="930"/>
        <v>0</v>
      </c>
      <c r="KI160" s="510" t="str">
        <f t="shared" si="846"/>
        <v/>
      </c>
      <c r="KJ160" s="522" t="str">
        <f t="shared" si="846"/>
        <v/>
      </c>
      <c r="KK160" s="510" t="str">
        <f t="shared" si="846"/>
        <v/>
      </c>
      <c r="KL160" s="642">
        <f t="shared" si="931"/>
        <v>0</v>
      </c>
      <c r="KM160" s="510" t="str">
        <f t="shared" si="847"/>
        <v/>
      </c>
      <c r="KN160" s="522" t="str">
        <f t="shared" si="847"/>
        <v/>
      </c>
      <c r="KO160" s="510" t="str">
        <f t="shared" si="847"/>
        <v/>
      </c>
      <c r="KP160" s="642">
        <f t="shared" si="932"/>
        <v>0</v>
      </c>
      <c r="KQ160" s="510" t="str">
        <f t="shared" si="848"/>
        <v/>
      </c>
      <c r="KR160" s="522" t="str">
        <f t="shared" si="848"/>
        <v/>
      </c>
      <c r="KS160" s="510" t="str">
        <f t="shared" si="848"/>
        <v/>
      </c>
      <c r="KT160" s="642">
        <f t="shared" si="933"/>
        <v>0</v>
      </c>
      <c r="KU160" s="510" t="str">
        <f t="shared" si="849"/>
        <v/>
      </c>
      <c r="KV160" s="522" t="str">
        <f t="shared" si="849"/>
        <v/>
      </c>
      <c r="KW160" s="510" t="str">
        <f t="shared" si="849"/>
        <v/>
      </c>
      <c r="KX160" s="642">
        <f t="shared" si="934"/>
        <v>0</v>
      </c>
      <c r="KY160" s="510" t="str">
        <f t="shared" si="850"/>
        <v/>
      </c>
      <c r="KZ160" s="522" t="str">
        <f t="shared" si="850"/>
        <v/>
      </c>
      <c r="LA160" s="510" t="str">
        <f t="shared" si="850"/>
        <v/>
      </c>
      <c r="LB160" s="642">
        <f t="shared" si="935"/>
        <v>0</v>
      </c>
      <c r="LC160" s="510" t="str">
        <f t="shared" si="851"/>
        <v/>
      </c>
      <c r="LD160" s="522" t="str">
        <f t="shared" si="851"/>
        <v/>
      </c>
      <c r="LE160" s="510" t="str">
        <f t="shared" si="851"/>
        <v/>
      </c>
      <c r="LF160" s="642">
        <f t="shared" si="936"/>
        <v>0</v>
      </c>
      <c r="LG160" s="510" t="str">
        <f t="shared" si="852"/>
        <v/>
      </c>
      <c r="LH160" s="522" t="str">
        <f t="shared" si="852"/>
        <v/>
      </c>
      <c r="LI160" s="510" t="str">
        <f t="shared" si="852"/>
        <v/>
      </c>
      <c r="LJ160" s="642">
        <f t="shared" si="937"/>
        <v>0</v>
      </c>
      <c r="LK160" s="510" t="str">
        <f t="shared" si="853"/>
        <v/>
      </c>
      <c r="LL160" s="522" t="str">
        <f t="shared" si="853"/>
        <v/>
      </c>
      <c r="LM160" s="510" t="str">
        <f t="shared" si="853"/>
        <v/>
      </c>
      <c r="LN160" s="642">
        <f t="shared" si="938"/>
        <v>0</v>
      </c>
      <c r="LO160" s="510" t="str">
        <f t="shared" si="854"/>
        <v/>
      </c>
      <c r="LP160" s="522" t="str">
        <f t="shared" si="854"/>
        <v/>
      </c>
      <c r="LQ160" s="510" t="str">
        <f t="shared" si="854"/>
        <v/>
      </c>
      <c r="LR160" s="642">
        <f t="shared" si="939"/>
        <v>0</v>
      </c>
      <c r="LS160" s="510" t="str">
        <f t="shared" si="855"/>
        <v/>
      </c>
      <c r="LT160" s="522" t="str">
        <f t="shared" si="855"/>
        <v/>
      </c>
      <c r="LU160" s="510" t="str">
        <f t="shared" si="855"/>
        <v/>
      </c>
      <c r="LV160" s="642">
        <f t="shared" si="940"/>
        <v>0</v>
      </c>
      <c r="LW160" s="510" t="str">
        <f t="shared" si="856"/>
        <v/>
      </c>
      <c r="LX160" s="522" t="str">
        <f t="shared" si="856"/>
        <v/>
      </c>
      <c r="LY160" s="510" t="str">
        <f t="shared" si="856"/>
        <v/>
      </c>
      <c r="LZ160" s="642">
        <f t="shared" si="941"/>
        <v>0</v>
      </c>
      <c r="MA160" s="510" t="str">
        <f t="shared" si="857"/>
        <v/>
      </c>
      <c r="MB160" s="522" t="str">
        <f t="shared" si="857"/>
        <v/>
      </c>
      <c r="MC160" s="510" t="str">
        <f t="shared" si="857"/>
        <v/>
      </c>
      <c r="MD160" s="642">
        <f t="shared" si="942"/>
        <v>0</v>
      </c>
      <c r="ME160" s="510" t="str">
        <f t="shared" si="858"/>
        <v/>
      </c>
      <c r="MF160" s="522" t="str">
        <f t="shared" si="858"/>
        <v/>
      </c>
      <c r="MG160" s="510" t="str">
        <f t="shared" si="858"/>
        <v/>
      </c>
      <c r="MH160" s="642">
        <f t="shared" si="943"/>
        <v>0</v>
      </c>
      <c r="MI160" s="510" t="str">
        <f t="shared" si="859"/>
        <v/>
      </c>
      <c r="MJ160" s="522" t="str">
        <f t="shared" si="859"/>
        <v/>
      </c>
      <c r="MK160" s="510" t="str">
        <f t="shared" si="859"/>
        <v/>
      </c>
      <c r="ML160" s="642">
        <f t="shared" si="944"/>
        <v>0</v>
      </c>
      <c r="MM160" s="510" t="str">
        <f t="shared" si="860"/>
        <v/>
      </c>
      <c r="MN160" s="522" t="str">
        <f t="shared" si="860"/>
        <v/>
      </c>
      <c r="MO160" s="510" t="str">
        <f t="shared" si="860"/>
        <v/>
      </c>
      <c r="MP160" s="642">
        <f t="shared" si="945"/>
        <v>0</v>
      </c>
      <c r="MQ160" s="510" t="str">
        <f t="shared" si="861"/>
        <v/>
      </c>
      <c r="MR160" s="522" t="str">
        <f t="shared" si="861"/>
        <v/>
      </c>
      <c r="MS160" s="510" t="str">
        <f t="shared" si="861"/>
        <v/>
      </c>
      <c r="MT160" s="642">
        <f t="shared" si="946"/>
        <v>0</v>
      </c>
      <c r="MU160" s="510" t="str">
        <f t="shared" si="862"/>
        <v/>
      </c>
      <c r="MV160" s="522" t="str">
        <f t="shared" si="862"/>
        <v/>
      </c>
      <c r="MW160" s="510" t="str">
        <f t="shared" si="862"/>
        <v/>
      </c>
      <c r="MX160" s="642">
        <f t="shared" si="947"/>
        <v>0</v>
      </c>
      <c r="MY160" s="510" t="str">
        <f t="shared" si="863"/>
        <v/>
      </c>
      <c r="MZ160" s="522" t="str">
        <f t="shared" si="863"/>
        <v/>
      </c>
      <c r="NA160" s="510" t="str">
        <f t="shared" si="863"/>
        <v/>
      </c>
      <c r="NB160" s="642">
        <f t="shared" si="948"/>
        <v>0</v>
      </c>
      <c r="NC160" s="510" t="str">
        <f t="shared" si="864"/>
        <v/>
      </c>
      <c r="ND160" s="522" t="str">
        <f t="shared" si="864"/>
        <v/>
      </c>
      <c r="NE160" s="510" t="str">
        <f t="shared" si="864"/>
        <v/>
      </c>
      <c r="NF160" s="642">
        <f t="shared" si="949"/>
        <v>0</v>
      </c>
      <c r="NG160" s="510" t="str">
        <f t="shared" si="865"/>
        <v/>
      </c>
      <c r="NH160" s="522" t="str">
        <f t="shared" si="865"/>
        <v/>
      </c>
      <c r="NI160" s="510" t="str">
        <f t="shared" si="865"/>
        <v/>
      </c>
      <c r="NJ160" s="642">
        <f t="shared" si="950"/>
        <v>0</v>
      </c>
      <c r="NK160" s="510" t="str">
        <f t="shared" si="866"/>
        <v/>
      </c>
      <c r="NL160" s="522" t="str">
        <f t="shared" si="866"/>
        <v/>
      </c>
      <c r="NM160" s="510" t="str">
        <f t="shared" si="866"/>
        <v/>
      </c>
      <c r="NN160" s="642">
        <f t="shared" si="951"/>
        <v>0</v>
      </c>
      <c r="NO160" s="510" t="str">
        <f t="shared" si="867"/>
        <v/>
      </c>
      <c r="NP160" s="522" t="str">
        <f t="shared" si="867"/>
        <v/>
      </c>
      <c r="NQ160" s="510" t="str">
        <f t="shared" si="867"/>
        <v/>
      </c>
      <c r="NR160" s="642">
        <f t="shared" si="952"/>
        <v>0</v>
      </c>
      <c r="NS160" s="510" t="str">
        <f t="shared" si="868"/>
        <v/>
      </c>
      <c r="NT160" s="522" t="str">
        <f t="shared" si="868"/>
        <v/>
      </c>
      <c r="NU160" s="510" t="str">
        <f t="shared" si="868"/>
        <v/>
      </c>
      <c r="NV160" s="642">
        <f t="shared" si="953"/>
        <v>0</v>
      </c>
      <c r="NW160" s="510" t="str">
        <f t="shared" si="869"/>
        <v/>
      </c>
      <c r="NX160" s="522" t="str">
        <f t="shared" si="869"/>
        <v/>
      </c>
      <c r="NY160" s="510" t="str">
        <f t="shared" si="869"/>
        <v/>
      </c>
      <c r="NZ160" s="642">
        <f t="shared" si="954"/>
        <v>0</v>
      </c>
      <c r="OA160" s="510" t="str">
        <f t="shared" si="870"/>
        <v/>
      </c>
      <c r="OB160" s="522" t="str">
        <f t="shared" si="870"/>
        <v/>
      </c>
      <c r="OC160" s="510" t="str">
        <f t="shared" si="870"/>
        <v/>
      </c>
      <c r="OD160" s="642">
        <f t="shared" si="955"/>
        <v>0</v>
      </c>
      <c r="OE160" s="510" t="str">
        <f t="shared" si="871"/>
        <v/>
      </c>
      <c r="OF160" s="522" t="str">
        <f t="shared" si="871"/>
        <v/>
      </c>
      <c r="OG160" s="510" t="str">
        <f t="shared" si="871"/>
        <v/>
      </c>
      <c r="OH160" s="642">
        <f t="shared" si="956"/>
        <v>0</v>
      </c>
      <c r="OI160" s="510" t="str">
        <f t="shared" si="872"/>
        <v/>
      </c>
      <c r="OJ160" s="522" t="str">
        <f t="shared" si="872"/>
        <v/>
      </c>
      <c r="OK160" s="510" t="str">
        <f t="shared" si="872"/>
        <v/>
      </c>
      <c r="OL160" s="642">
        <f t="shared" si="957"/>
        <v>0</v>
      </c>
      <c r="OM160" s="510" t="str">
        <f t="shared" si="873"/>
        <v/>
      </c>
      <c r="ON160" s="522" t="str">
        <f t="shared" si="873"/>
        <v/>
      </c>
      <c r="OO160" s="510" t="str">
        <f t="shared" si="873"/>
        <v/>
      </c>
      <c r="OP160" s="642">
        <f t="shared" si="958"/>
        <v>0</v>
      </c>
      <c r="OQ160" s="510" t="str">
        <f t="shared" si="874"/>
        <v/>
      </c>
      <c r="OR160" s="522" t="str">
        <f t="shared" si="874"/>
        <v/>
      </c>
      <c r="OS160" s="510" t="str">
        <f t="shared" si="874"/>
        <v/>
      </c>
      <c r="OT160" s="642">
        <f t="shared" si="959"/>
        <v>0</v>
      </c>
      <c r="OU160" s="510" t="str">
        <f t="shared" si="875"/>
        <v/>
      </c>
      <c r="OV160" s="522" t="str">
        <f t="shared" si="875"/>
        <v/>
      </c>
      <c r="OW160" s="510" t="str">
        <f t="shared" si="875"/>
        <v/>
      </c>
      <c r="OX160" s="642">
        <f t="shared" si="960"/>
        <v>0</v>
      </c>
      <c r="OY160" s="510" t="str">
        <f t="shared" si="876"/>
        <v/>
      </c>
      <c r="OZ160" s="522" t="str">
        <f t="shared" si="876"/>
        <v/>
      </c>
      <c r="PA160" s="510" t="str">
        <f t="shared" si="876"/>
        <v/>
      </c>
      <c r="PB160" s="642">
        <f t="shared" si="961"/>
        <v>0</v>
      </c>
      <c r="PC160" s="510" t="str">
        <f t="shared" si="877"/>
        <v/>
      </c>
      <c r="PD160" s="522" t="str">
        <f t="shared" si="877"/>
        <v/>
      </c>
      <c r="PE160" s="510" t="str">
        <f t="shared" si="877"/>
        <v/>
      </c>
      <c r="PF160" s="642">
        <f t="shared" si="962"/>
        <v>0</v>
      </c>
      <c r="PG160" s="510" t="str">
        <f t="shared" si="878"/>
        <v/>
      </c>
      <c r="PH160" s="522" t="str">
        <f t="shared" si="878"/>
        <v/>
      </c>
      <c r="PI160" s="510" t="str">
        <f t="shared" si="878"/>
        <v/>
      </c>
      <c r="PJ160" s="642">
        <f t="shared" si="963"/>
        <v>0</v>
      </c>
      <c r="PK160" s="510" t="str">
        <f t="shared" si="879"/>
        <v/>
      </c>
      <c r="PL160" s="522" t="str">
        <f t="shared" si="879"/>
        <v/>
      </c>
      <c r="PM160" s="510" t="str">
        <f t="shared" si="879"/>
        <v/>
      </c>
      <c r="PN160" s="642">
        <f t="shared" si="964"/>
        <v>0</v>
      </c>
      <c r="PO160" s="510" t="str">
        <f t="shared" si="880"/>
        <v/>
      </c>
      <c r="PP160" s="522" t="str">
        <f t="shared" si="880"/>
        <v/>
      </c>
      <c r="PQ160" s="510" t="str">
        <f t="shared" si="880"/>
        <v/>
      </c>
      <c r="PR160" s="642">
        <f t="shared" si="965"/>
        <v>0</v>
      </c>
      <c r="PS160" s="510" t="str">
        <f t="shared" si="881"/>
        <v/>
      </c>
      <c r="PT160" s="522" t="str">
        <f t="shared" si="881"/>
        <v/>
      </c>
      <c r="PU160" s="510" t="str">
        <f t="shared" si="881"/>
        <v/>
      </c>
      <c r="PV160" s="642">
        <f t="shared" si="966"/>
        <v>0</v>
      </c>
      <c r="PW160" s="510" t="str">
        <f t="shared" si="882"/>
        <v/>
      </c>
      <c r="PX160" s="522" t="str">
        <f t="shared" si="882"/>
        <v/>
      </c>
      <c r="PY160" s="510" t="str">
        <f t="shared" si="882"/>
        <v/>
      </c>
      <c r="PZ160" s="642">
        <f t="shared" si="967"/>
        <v>0</v>
      </c>
      <c r="QA160" s="510" t="str">
        <f t="shared" si="883"/>
        <v/>
      </c>
      <c r="QB160" s="522" t="str">
        <f t="shared" si="883"/>
        <v/>
      </c>
      <c r="QC160" s="510" t="str">
        <f t="shared" si="883"/>
        <v/>
      </c>
      <c r="QD160" s="642">
        <f t="shared" si="968"/>
        <v>0</v>
      </c>
      <c r="QE160" s="510" t="str">
        <f t="shared" si="884"/>
        <v/>
      </c>
      <c r="QF160" s="522" t="str">
        <f t="shared" si="884"/>
        <v/>
      </c>
      <c r="QG160" s="510" t="str">
        <f t="shared" si="884"/>
        <v/>
      </c>
      <c r="QH160" s="642">
        <f t="shared" si="969"/>
        <v>0</v>
      </c>
    </row>
    <row r="161" spans="125:450" ht="13.3" thickTop="1" thickBot="1" x14ac:dyDescent="0.35"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FD161" s="793" t="str">
        <f t="shared" si="885"/>
        <v/>
      </c>
      <c r="FE161" s="783" t="str">
        <f t="shared" si="812"/>
        <v/>
      </c>
      <c r="FF161" s="788" t="str">
        <f t="shared" si="813"/>
        <v/>
      </c>
      <c r="FG161" s="782" t="str">
        <f t="shared" si="886"/>
        <v/>
      </c>
      <c r="FJ161" s="788" t="str">
        <f t="shared" si="887"/>
        <v/>
      </c>
      <c r="FK161" s="793" t="str">
        <f t="shared" si="888"/>
        <v/>
      </c>
      <c r="FL161" s="793" t="str">
        <f t="shared" si="814"/>
        <v/>
      </c>
      <c r="FM161" s="798" t="str">
        <f t="shared" si="889"/>
        <v/>
      </c>
      <c r="FN161" s="786" t="str">
        <f t="shared" si="890"/>
        <v/>
      </c>
      <c r="FO161" s="816" t="str">
        <f t="shared" si="891"/>
        <v/>
      </c>
      <c r="FP161" s="594">
        <v>8</v>
      </c>
      <c r="FQ161" s="820" t="str">
        <f t="shared" si="815"/>
        <v/>
      </c>
      <c r="FR161" s="139" t="str">
        <f t="shared" si="816"/>
        <v/>
      </c>
      <c r="FS161" s="642" t="str">
        <f t="shared" si="892"/>
        <v/>
      </c>
      <c r="FY161" s="793" t="str">
        <f t="shared" si="817"/>
        <v/>
      </c>
      <c r="FZ161" s="798" t="str">
        <f t="shared" si="893"/>
        <v/>
      </c>
      <c r="GA161" s="793" t="str">
        <f t="shared" si="894"/>
        <v/>
      </c>
      <c r="GB161" s="793" t="str">
        <f t="shared" si="895"/>
        <v/>
      </c>
      <c r="GC161" s="783" t="str">
        <f t="shared" si="818"/>
        <v/>
      </c>
      <c r="GD161" s="788" t="str">
        <f t="shared" si="819"/>
        <v/>
      </c>
      <c r="GE161" s="786" t="str">
        <f t="shared" si="896"/>
        <v/>
      </c>
      <c r="GF161" s="782" t="str">
        <f t="shared" si="897"/>
        <v/>
      </c>
      <c r="GG161" s="818" t="str">
        <f t="shared" si="898"/>
        <v/>
      </c>
      <c r="GH161" s="594">
        <v>8</v>
      </c>
      <c r="GI161" s="595" t="str">
        <f t="shared" si="820"/>
        <v/>
      </c>
      <c r="GJ161" s="595" t="str">
        <f t="shared" si="821"/>
        <v/>
      </c>
      <c r="GK161" s="15">
        <f t="shared" si="899"/>
        <v>0</v>
      </c>
      <c r="GL161" s="15">
        <f t="shared" si="900"/>
        <v>0</v>
      </c>
      <c r="GN161" s="137" t="str">
        <f t="shared" si="901"/>
        <v/>
      </c>
      <c r="GO161" s="653" t="str">
        <f t="shared" si="902"/>
        <v/>
      </c>
      <c r="GP161" s="651" t="str">
        <f t="shared" si="903"/>
        <v/>
      </c>
      <c r="GQ161" s="652">
        <f t="shared" si="904"/>
        <v>0</v>
      </c>
      <c r="GR161" s="137" t="str">
        <f t="shared" si="822"/>
        <v/>
      </c>
      <c r="GS161" s="139" t="str">
        <f t="shared" si="905"/>
        <v/>
      </c>
      <c r="GT161" s="642" t="str">
        <f t="shared" si="823"/>
        <v/>
      </c>
      <c r="GU161" s="594">
        <v>8</v>
      </c>
      <c r="GX161" s="137" t="str">
        <f t="shared" si="824"/>
        <v/>
      </c>
      <c r="GY161" s="138" t="str">
        <f t="shared" si="906"/>
        <v/>
      </c>
      <c r="GZ161" s="642" t="str">
        <f t="shared" si="907"/>
        <v/>
      </c>
      <c r="HA161" s="81" t="str">
        <f t="shared" si="970"/>
        <v/>
      </c>
      <c r="HB161" s="127" t="str">
        <f t="shared" si="971"/>
        <v/>
      </c>
      <c r="HC161" s="642" t="str">
        <f t="shared" si="908"/>
        <v/>
      </c>
      <c r="HD161" s="582">
        <f t="shared" si="825"/>
        <v>0</v>
      </c>
      <c r="HE161" s="576">
        <f t="shared" si="826"/>
        <v>0</v>
      </c>
      <c r="HF161" s="566">
        <f t="shared" si="826"/>
        <v>0</v>
      </c>
      <c r="HG161" s="642">
        <f t="shared" si="909"/>
        <v>0</v>
      </c>
      <c r="HH161" s="17" t="str">
        <f t="shared" si="910"/>
        <v/>
      </c>
      <c r="HI161" s="510" t="str">
        <f t="shared" si="911"/>
        <v/>
      </c>
      <c r="HJ161" s="642">
        <f t="shared" si="972"/>
        <v>0</v>
      </c>
      <c r="HK161" s="510" t="str">
        <f t="shared" si="827"/>
        <v/>
      </c>
      <c r="HL161" s="522" t="str">
        <f t="shared" si="827"/>
        <v/>
      </c>
      <c r="HM161" s="510" t="str">
        <f t="shared" si="827"/>
        <v/>
      </c>
      <c r="HN161" s="642">
        <f t="shared" si="912"/>
        <v>0</v>
      </c>
      <c r="HO161" s="510" t="str">
        <f t="shared" si="828"/>
        <v/>
      </c>
      <c r="HP161" s="522" t="str">
        <f t="shared" si="828"/>
        <v/>
      </c>
      <c r="HQ161" s="510" t="str">
        <f t="shared" si="828"/>
        <v/>
      </c>
      <c r="HR161" s="642">
        <f t="shared" si="913"/>
        <v>0</v>
      </c>
      <c r="HS161" s="510" t="str">
        <f t="shared" si="829"/>
        <v/>
      </c>
      <c r="HT161" s="522" t="str">
        <f t="shared" si="829"/>
        <v/>
      </c>
      <c r="HU161" s="510" t="str">
        <f t="shared" si="829"/>
        <v/>
      </c>
      <c r="HV161" s="642">
        <f t="shared" si="914"/>
        <v>0</v>
      </c>
      <c r="HW161" s="510" t="str">
        <f t="shared" si="830"/>
        <v/>
      </c>
      <c r="HX161" s="522" t="str">
        <f t="shared" si="830"/>
        <v/>
      </c>
      <c r="HY161" s="510" t="str">
        <f t="shared" si="830"/>
        <v/>
      </c>
      <c r="HZ161" s="642">
        <f t="shared" si="915"/>
        <v>0</v>
      </c>
      <c r="IA161" s="510" t="str">
        <f t="shared" si="831"/>
        <v/>
      </c>
      <c r="IB161" s="522" t="str">
        <f t="shared" si="831"/>
        <v/>
      </c>
      <c r="IC161" s="510" t="str">
        <f t="shared" si="831"/>
        <v/>
      </c>
      <c r="ID161" s="642">
        <f t="shared" si="916"/>
        <v>0</v>
      </c>
      <c r="IE161" s="510" t="str">
        <f t="shared" si="832"/>
        <v/>
      </c>
      <c r="IF161" s="522" t="str">
        <f t="shared" si="832"/>
        <v/>
      </c>
      <c r="IG161" s="510" t="str">
        <f t="shared" si="832"/>
        <v/>
      </c>
      <c r="IH161" s="642">
        <f t="shared" si="917"/>
        <v>0</v>
      </c>
      <c r="II161" s="510" t="str">
        <f t="shared" si="833"/>
        <v/>
      </c>
      <c r="IJ161" s="522" t="str">
        <f t="shared" si="833"/>
        <v/>
      </c>
      <c r="IK161" s="510" t="str">
        <f t="shared" si="833"/>
        <v/>
      </c>
      <c r="IL161" s="642">
        <f t="shared" si="918"/>
        <v>0</v>
      </c>
      <c r="IM161" s="510" t="str">
        <f t="shared" si="834"/>
        <v/>
      </c>
      <c r="IN161" s="522" t="str">
        <f t="shared" si="834"/>
        <v/>
      </c>
      <c r="IO161" s="510" t="str">
        <f t="shared" si="834"/>
        <v/>
      </c>
      <c r="IP161" s="642">
        <f t="shared" si="919"/>
        <v>0</v>
      </c>
      <c r="IQ161" s="510" t="str">
        <f t="shared" si="835"/>
        <v/>
      </c>
      <c r="IR161" s="522" t="str">
        <f t="shared" si="835"/>
        <v/>
      </c>
      <c r="IS161" s="510" t="str">
        <f t="shared" si="835"/>
        <v/>
      </c>
      <c r="IT161" s="642">
        <f t="shared" si="920"/>
        <v>0</v>
      </c>
      <c r="IU161" s="510" t="str">
        <f t="shared" si="836"/>
        <v/>
      </c>
      <c r="IV161" s="522" t="str">
        <f t="shared" si="836"/>
        <v/>
      </c>
      <c r="IW161" s="510" t="str">
        <f t="shared" si="836"/>
        <v/>
      </c>
      <c r="IX161" s="642">
        <f t="shared" si="921"/>
        <v>0</v>
      </c>
      <c r="IY161" s="510" t="str">
        <f t="shared" si="837"/>
        <v/>
      </c>
      <c r="IZ161" s="522" t="str">
        <f t="shared" si="837"/>
        <v/>
      </c>
      <c r="JA161" s="510" t="str">
        <f t="shared" si="837"/>
        <v/>
      </c>
      <c r="JB161" s="642">
        <f t="shared" si="922"/>
        <v>0</v>
      </c>
      <c r="JC161" s="510" t="str">
        <f t="shared" si="838"/>
        <v/>
      </c>
      <c r="JD161" s="522" t="str">
        <f t="shared" si="838"/>
        <v/>
      </c>
      <c r="JE161" s="510" t="str">
        <f t="shared" si="838"/>
        <v/>
      </c>
      <c r="JF161" s="642">
        <f t="shared" si="923"/>
        <v>0</v>
      </c>
      <c r="JG161" s="510" t="str">
        <f t="shared" si="839"/>
        <v/>
      </c>
      <c r="JH161" s="522" t="str">
        <f t="shared" si="839"/>
        <v/>
      </c>
      <c r="JI161" s="510" t="str">
        <f t="shared" si="839"/>
        <v/>
      </c>
      <c r="JJ161" s="642">
        <f t="shared" si="924"/>
        <v>0</v>
      </c>
      <c r="JK161" s="510" t="str">
        <f t="shared" si="840"/>
        <v/>
      </c>
      <c r="JL161" s="522" t="str">
        <f t="shared" si="840"/>
        <v/>
      </c>
      <c r="JM161" s="510" t="str">
        <f t="shared" si="840"/>
        <v/>
      </c>
      <c r="JN161" s="642">
        <f t="shared" si="925"/>
        <v>0</v>
      </c>
      <c r="JO161" s="510" t="str">
        <f t="shared" si="841"/>
        <v/>
      </c>
      <c r="JP161" s="522" t="str">
        <f t="shared" si="841"/>
        <v/>
      </c>
      <c r="JQ161" s="510" t="str">
        <f t="shared" si="841"/>
        <v/>
      </c>
      <c r="JR161" s="642">
        <f t="shared" si="926"/>
        <v>0</v>
      </c>
      <c r="JS161" s="510" t="str">
        <f t="shared" si="842"/>
        <v/>
      </c>
      <c r="JT161" s="522" t="str">
        <f t="shared" si="842"/>
        <v/>
      </c>
      <c r="JU161" s="510" t="str">
        <f t="shared" si="842"/>
        <v/>
      </c>
      <c r="JV161" s="642">
        <f t="shared" si="927"/>
        <v>0</v>
      </c>
      <c r="JW161" s="510" t="str">
        <f t="shared" si="843"/>
        <v/>
      </c>
      <c r="JX161" s="522" t="str">
        <f t="shared" si="843"/>
        <v/>
      </c>
      <c r="JY161" s="510" t="str">
        <f t="shared" si="843"/>
        <v/>
      </c>
      <c r="JZ161" s="642">
        <f t="shared" si="928"/>
        <v>0</v>
      </c>
      <c r="KA161" s="510" t="str">
        <f t="shared" si="844"/>
        <v/>
      </c>
      <c r="KB161" s="522" t="str">
        <f t="shared" si="844"/>
        <v/>
      </c>
      <c r="KC161" s="510" t="str">
        <f t="shared" si="844"/>
        <v/>
      </c>
      <c r="KD161" s="642">
        <f t="shared" si="929"/>
        <v>0</v>
      </c>
      <c r="KE161" s="510" t="str">
        <f t="shared" si="845"/>
        <v/>
      </c>
      <c r="KF161" s="522" t="str">
        <f t="shared" si="845"/>
        <v/>
      </c>
      <c r="KG161" s="510" t="str">
        <f t="shared" si="845"/>
        <v/>
      </c>
      <c r="KH161" s="642">
        <f t="shared" si="930"/>
        <v>0</v>
      </c>
      <c r="KI161" s="510" t="str">
        <f t="shared" si="846"/>
        <v/>
      </c>
      <c r="KJ161" s="522" t="str">
        <f t="shared" si="846"/>
        <v/>
      </c>
      <c r="KK161" s="510" t="str">
        <f t="shared" si="846"/>
        <v/>
      </c>
      <c r="KL161" s="642">
        <f t="shared" si="931"/>
        <v>0</v>
      </c>
      <c r="KM161" s="510" t="str">
        <f t="shared" si="847"/>
        <v/>
      </c>
      <c r="KN161" s="522" t="str">
        <f t="shared" si="847"/>
        <v/>
      </c>
      <c r="KO161" s="510" t="str">
        <f t="shared" si="847"/>
        <v/>
      </c>
      <c r="KP161" s="642">
        <f t="shared" si="932"/>
        <v>0</v>
      </c>
      <c r="KQ161" s="510" t="str">
        <f t="shared" si="848"/>
        <v/>
      </c>
      <c r="KR161" s="522" t="str">
        <f t="shared" si="848"/>
        <v/>
      </c>
      <c r="KS161" s="510" t="str">
        <f t="shared" si="848"/>
        <v/>
      </c>
      <c r="KT161" s="642">
        <f t="shared" si="933"/>
        <v>0</v>
      </c>
      <c r="KU161" s="510" t="str">
        <f t="shared" si="849"/>
        <v/>
      </c>
      <c r="KV161" s="522" t="str">
        <f t="shared" si="849"/>
        <v/>
      </c>
      <c r="KW161" s="510" t="str">
        <f t="shared" si="849"/>
        <v/>
      </c>
      <c r="KX161" s="642">
        <f t="shared" si="934"/>
        <v>0</v>
      </c>
      <c r="KY161" s="510" t="str">
        <f t="shared" si="850"/>
        <v/>
      </c>
      <c r="KZ161" s="522" t="str">
        <f t="shared" si="850"/>
        <v/>
      </c>
      <c r="LA161" s="510" t="str">
        <f t="shared" si="850"/>
        <v/>
      </c>
      <c r="LB161" s="642">
        <f t="shared" si="935"/>
        <v>0</v>
      </c>
      <c r="LC161" s="510" t="str">
        <f t="shared" si="851"/>
        <v/>
      </c>
      <c r="LD161" s="522" t="str">
        <f t="shared" si="851"/>
        <v/>
      </c>
      <c r="LE161" s="510" t="str">
        <f t="shared" si="851"/>
        <v/>
      </c>
      <c r="LF161" s="642">
        <f t="shared" si="936"/>
        <v>0</v>
      </c>
      <c r="LG161" s="510" t="str">
        <f t="shared" si="852"/>
        <v/>
      </c>
      <c r="LH161" s="522" t="str">
        <f t="shared" si="852"/>
        <v/>
      </c>
      <c r="LI161" s="510" t="str">
        <f t="shared" si="852"/>
        <v/>
      </c>
      <c r="LJ161" s="642">
        <f t="shared" si="937"/>
        <v>0</v>
      </c>
      <c r="LK161" s="510" t="str">
        <f t="shared" si="853"/>
        <v/>
      </c>
      <c r="LL161" s="522" t="str">
        <f t="shared" si="853"/>
        <v/>
      </c>
      <c r="LM161" s="510" t="str">
        <f t="shared" si="853"/>
        <v/>
      </c>
      <c r="LN161" s="642">
        <f t="shared" si="938"/>
        <v>0</v>
      </c>
      <c r="LO161" s="510" t="str">
        <f t="shared" si="854"/>
        <v/>
      </c>
      <c r="LP161" s="522" t="str">
        <f t="shared" si="854"/>
        <v/>
      </c>
      <c r="LQ161" s="510" t="str">
        <f t="shared" si="854"/>
        <v/>
      </c>
      <c r="LR161" s="642">
        <f t="shared" si="939"/>
        <v>0</v>
      </c>
      <c r="LS161" s="510" t="str">
        <f t="shared" si="855"/>
        <v/>
      </c>
      <c r="LT161" s="522" t="str">
        <f t="shared" si="855"/>
        <v/>
      </c>
      <c r="LU161" s="510" t="str">
        <f t="shared" si="855"/>
        <v/>
      </c>
      <c r="LV161" s="642">
        <f t="shared" si="940"/>
        <v>0</v>
      </c>
      <c r="LW161" s="510" t="str">
        <f t="shared" si="856"/>
        <v/>
      </c>
      <c r="LX161" s="522" t="str">
        <f t="shared" si="856"/>
        <v/>
      </c>
      <c r="LY161" s="510" t="str">
        <f t="shared" si="856"/>
        <v/>
      </c>
      <c r="LZ161" s="642">
        <f t="shared" si="941"/>
        <v>0</v>
      </c>
      <c r="MA161" s="510" t="str">
        <f t="shared" si="857"/>
        <v/>
      </c>
      <c r="MB161" s="522" t="str">
        <f t="shared" si="857"/>
        <v/>
      </c>
      <c r="MC161" s="510" t="str">
        <f t="shared" si="857"/>
        <v/>
      </c>
      <c r="MD161" s="642">
        <f t="shared" si="942"/>
        <v>0</v>
      </c>
      <c r="ME161" s="510" t="str">
        <f t="shared" si="858"/>
        <v/>
      </c>
      <c r="MF161" s="522" t="str">
        <f t="shared" si="858"/>
        <v/>
      </c>
      <c r="MG161" s="510" t="str">
        <f t="shared" si="858"/>
        <v/>
      </c>
      <c r="MH161" s="642">
        <f t="shared" si="943"/>
        <v>0</v>
      </c>
      <c r="MI161" s="510" t="str">
        <f t="shared" si="859"/>
        <v/>
      </c>
      <c r="MJ161" s="522" t="str">
        <f t="shared" si="859"/>
        <v/>
      </c>
      <c r="MK161" s="510" t="str">
        <f t="shared" si="859"/>
        <v/>
      </c>
      <c r="ML161" s="642">
        <f t="shared" si="944"/>
        <v>0</v>
      </c>
      <c r="MM161" s="510" t="str">
        <f t="shared" si="860"/>
        <v/>
      </c>
      <c r="MN161" s="522" t="str">
        <f t="shared" si="860"/>
        <v/>
      </c>
      <c r="MO161" s="510" t="str">
        <f t="shared" si="860"/>
        <v/>
      </c>
      <c r="MP161" s="642">
        <f t="shared" si="945"/>
        <v>0</v>
      </c>
      <c r="MQ161" s="510" t="str">
        <f t="shared" si="861"/>
        <v/>
      </c>
      <c r="MR161" s="522" t="str">
        <f t="shared" si="861"/>
        <v/>
      </c>
      <c r="MS161" s="510" t="str">
        <f t="shared" si="861"/>
        <v/>
      </c>
      <c r="MT161" s="642">
        <f t="shared" si="946"/>
        <v>0</v>
      </c>
      <c r="MU161" s="510" t="str">
        <f t="shared" si="862"/>
        <v/>
      </c>
      <c r="MV161" s="522" t="str">
        <f t="shared" si="862"/>
        <v/>
      </c>
      <c r="MW161" s="510" t="str">
        <f t="shared" si="862"/>
        <v/>
      </c>
      <c r="MX161" s="642">
        <f t="shared" si="947"/>
        <v>0</v>
      </c>
      <c r="MY161" s="510" t="str">
        <f t="shared" si="863"/>
        <v/>
      </c>
      <c r="MZ161" s="522" t="str">
        <f t="shared" si="863"/>
        <v/>
      </c>
      <c r="NA161" s="510" t="str">
        <f t="shared" si="863"/>
        <v/>
      </c>
      <c r="NB161" s="642">
        <f t="shared" si="948"/>
        <v>0</v>
      </c>
      <c r="NC161" s="510" t="str">
        <f t="shared" si="864"/>
        <v/>
      </c>
      <c r="ND161" s="522" t="str">
        <f t="shared" si="864"/>
        <v/>
      </c>
      <c r="NE161" s="510" t="str">
        <f t="shared" si="864"/>
        <v/>
      </c>
      <c r="NF161" s="642">
        <f t="shared" si="949"/>
        <v>0</v>
      </c>
      <c r="NG161" s="510" t="str">
        <f t="shared" si="865"/>
        <v/>
      </c>
      <c r="NH161" s="522" t="str">
        <f t="shared" si="865"/>
        <v/>
      </c>
      <c r="NI161" s="510" t="str">
        <f t="shared" si="865"/>
        <v/>
      </c>
      <c r="NJ161" s="642">
        <f t="shared" si="950"/>
        <v>0</v>
      </c>
      <c r="NK161" s="510" t="str">
        <f t="shared" si="866"/>
        <v/>
      </c>
      <c r="NL161" s="522" t="str">
        <f t="shared" si="866"/>
        <v/>
      </c>
      <c r="NM161" s="510" t="str">
        <f t="shared" si="866"/>
        <v/>
      </c>
      <c r="NN161" s="642">
        <f t="shared" si="951"/>
        <v>0</v>
      </c>
      <c r="NO161" s="510" t="str">
        <f t="shared" si="867"/>
        <v/>
      </c>
      <c r="NP161" s="522" t="str">
        <f t="shared" si="867"/>
        <v/>
      </c>
      <c r="NQ161" s="510" t="str">
        <f t="shared" si="867"/>
        <v/>
      </c>
      <c r="NR161" s="642">
        <f t="shared" si="952"/>
        <v>0</v>
      </c>
      <c r="NS161" s="510" t="str">
        <f t="shared" si="868"/>
        <v/>
      </c>
      <c r="NT161" s="522" t="str">
        <f t="shared" si="868"/>
        <v/>
      </c>
      <c r="NU161" s="510" t="str">
        <f t="shared" si="868"/>
        <v/>
      </c>
      <c r="NV161" s="642">
        <f t="shared" si="953"/>
        <v>0</v>
      </c>
      <c r="NW161" s="510" t="str">
        <f t="shared" si="869"/>
        <v/>
      </c>
      <c r="NX161" s="522" t="str">
        <f t="shared" si="869"/>
        <v/>
      </c>
      <c r="NY161" s="510" t="str">
        <f t="shared" si="869"/>
        <v/>
      </c>
      <c r="NZ161" s="642">
        <f t="shared" si="954"/>
        <v>0</v>
      </c>
      <c r="OA161" s="510" t="str">
        <f t="shared" si="870"/>
        <v/>
      </c>
      <c r="OB161" s="522" t="str">
        <f t="shared" si="870"/>
        <v/>
      </c>
      <c r="OC161" s="510" t="str">
        <f t="shared" si="870"/>
        <v/>
      </c>
      <c r="OD161" s="642">
        <f t="shared" si="955"/>
        <v>0</v>
      </c>
      <c r="OE161" s="510" t="str">
        <f t="shared" si="871"/>
        <v/>
      </c>
      <c r="OF161" s="522" t="str">
        <f t="shared" si="871"/>
        <v/>
      </c>
      <c r="OG161" s="510" t="str">
        <f t="shared" si="871"/>
        <v/>
      </c>
      <c r="OH161" s="642">
        <f t="shared" si="956"/>
        <v>0</v>
      </c>
      <c r="OI161" s="510" t="str">
        <f t="shared" si="872"/>
        <v/>
      </c>
      <c r="OJ161" s="522" t="str">
        <f t="shared" si="872"/>
        <v/>
      </c>
      <c r="OK161" s="510" t="str">
        <f t="shared" si="872"/>
        <v/>
      </c>
      <c r="OL161" s="642">
        <f t="shared" si="957"/>
        <v>0</v>
      </c>
      <c r="OM161" s="510" t="str">
        <f t="shared" si="873"/>
        <v/>
      </c>
      <c r="ON161" s="522" t="str">
        <f t="shared" si="873"/>
        <v/>
      </c>
      <c r="OO161" s="510" t="str">
        <f t="shared" si="873"/>
        <v/>
      </c>
      <c r="OP161" s="642">
        <f t="shared" si="958"/>
        <v>0</v>
      </c>
      <c r="OQ161" s="510" t="str">
        <f t="shared" si="874"/>
        <v/>
      </c>
      <c r="OR161" s="522" t="str">
        <f t="shared" si="874"/>
        <v/>
      </c>
      <c r="OS161" s="510" t="str">
        <f t="shared" si="874"/>
        <v/>
      </c>
      <c r="OT161" s="642">
        <f t="shared" si="959"/>
        <v>0</v>
      </c>
      <c r="OU161" s="510" t="str">
        <f t="shared" si="875"/>
        <v/>
      </c>
      <c r="OV161" s="522" t="str">
        <f t="shared" si="875"/>
        <v/>
      </c>
      <c r="OW161" s="510" t="str">
        <f t="shared" si="875"/>
        <v/>
      </c>
      <c r="OX161" s="642">
        <f t="shared" si="960"/>
        <v>0</v>
      </c>
      <c r="OY161" s="510" t="str">
        <f t="shared" si="876"/>
        <v/>
      </c>
      <c r="OZ161" s="522" t="str">
        <f t="shared" si="876"/>
        <v/>
      </c>
      <c r="PA161" s="510" t="str">
        <f t="shared" si="876"/>
        <v/>
      </c>
      <c r="PB161" s="642">
        <f t="shared" si="961"/>
        <v>0</v>
      </c>
      <c r="PC161" s="510" t="str">
        <f t="shared" si="877"/>
        <v/>
      </c>
      <c r="PD161" s="522" t="str">
        <f t="shared" si="877"/>
        <v/>
      </c>
      <c r="PE161" s="510" t="str">
        <f t="shared" si="877"/>
        <v/>
      </c>
      <c r="PF161" s="642">
        <f t="shared" si="962"/>
        <v>0</v>
      </c>
      <c r="PG161" s="510" t="str">
        <f t="shared" si="878"/>
        <v/>
      </c>
      <c r="PH161" s="522" t="str">
        <f t="shared" si="878"/>
        <v/>
      </c>
      <c r="PI161" s="510" t="str">
        <f t="shared" si="878"/>
        <v/>
      </c>
      <c r="PJ161" s="642">
        <f t="shared" si="963"/>
        <v>0</v>
      </c>
      <c r="PK161" s="510" t="str">
        <f t="shared" si="879"/>
        <v/>
      </c>
      <c r="PL161" s="522" t="str">
        <f t="shared" si="879"/>
        <v/>
      </c>
      <c r="PM161" s="510" t="str">
        <f t="shared" si="879"/>
        <v/>
      </c>
      <c r="PN161" s="642">
        <f t="shared" si="964"/>
        <v>0</v>
      </c>
      <c r="PO161" s="510" t="str">
        <f t="shared" si="880"/>
        <v/>
      </c>
      <c r="PP161" s="522" t="str">
        <f t="shared" si="880"/>
        <v/>
      </c>
      <c r="PQ161" s="510" t="str">
        <f t="shared" si="880"/>
        <v/>
      </c>
      <c r="PR161" s="642">
        <f t="shared" si="965"/>
        <v>0</v>
      </c>
      <c r="PS161" s="510" t="str">
        <f t="shared" si="881"/>
        <v/>
      </c>
      <c r="PT161" s="522" t="str">
        <f t="shared" si="881"/>
        <v/>
      </c>
      <c r="PU161" s="510" t="str">
        <f t="shared" si="881"/>
        <v/>
      </c>
      <c r="PV161" s="642">
        <f t="shared" si="966"/>
        <v>0</v>
      </c>
      <c r="PW161" s="510" t="str">
        <f t="shared" si="882"/>
        <v/>
      </c>
      <c r="PX161" s="522" t="str">
        <f t="shared" si="882"/>
        <v/>
      </c>
      <c r="PY161" s="510" t="str">
        <f t="shared" si="882"/>
        <v/>
      </c>
      <c r="PZ161" s="642">
        <f t="shared" si="967"/>
        <v>0</v>
      </c>
      <c r="QA161" s="510" t="str">
        <f t="shared" si="883"/>
        <v/>
      </c>
      <c r="QB161" s="522" t="str">
        <f t="shared" si="883"/>
        <v/>
      </c>
      <c r="QC161" s="510" t="str">
        <f t="shared" si="883"/>
        <v/>
      </c>
      <c r="QD161" s="642">
        <f t="shared" si="968"/>
        <v>0</v>
      </c>
      <c r="QE161" s="510" t="str">
        <f t="shared" si="884"/>
        <v/>
      </c>
      <c r="QF161" s="522" t="str">
        <f t="shared" si="884"/>
        <v/>
      </c>
      <c r="QG161" s="510" t="str">
        <f t="shared" si="884"/>
        <v/>
      </c>
      <c r="QH161" s="642">
        <f t="shared" si="969"/>
        <v>0</v>
      </c>
    </row>
    <row r="162" spans="125:450" ht="13.3" thickTop="1" thickBot="1" x14ac:dyDescent="0.35"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FD162" s="793" t="str">
        <f t="shared" si="885"/>
        <v/>
      </c>
      <c r="FE162" s="783" t="str">
        <f t="shared" si="812"/>
        <v/>
      </c>
      <c r="FF162" s="788" t="str">
        <f t="shared" si="813"/>
        <v/>
      </c>
      <c r="FG162" s="782" t="str">
        <f t="shared" si="886"/>
        <v/>
      </c>
      <c r="FJ162" s="788" t="str">
        <f t="shared" si="887"/>
        <v/>
      </c>
      <c r="FK162" s="793" t="str">
        <f t="shared" si="888"/>
        <v/>
      </c>
      <c r="FL162" s="793" t="str">
        <f t="shared" si="814"/>
        <v/>
      </c>
      <c r="FM162" s="798" t="str">
        <f t="shared" si="889"/>
        <v/>
      </c>
      <c r="FN162" s="786" t="str">
        <f t="shared" si="890"/>
        <v/>
      </c>
      <c r="FO162" s="816" t="str">
        <f t="shared" si="891"/>
        <v/>
      </c>
      <c r="FP162" s="594">
        <v>9</v>
      </c>
      <c r="FQ162" s="820" t="str">
        <f t="shared" si="815"/>
        <v/>
      </c>
      <c r="FR162" s="139" t="str">
        <f t="shared" si="816"/>
        <v/>
      </c>
      <c r="FS162" s="642" t="str">
        <f t="shared" si="892"/>
        <v/>
      </c>
      <c r="FY162" s="793" t="str">
        <f t="shared" si="817"/>
        <v/>
      </c>
      <c r="FZ162" s="798" t="str">
        <f t="shared" si="893"/>
        <v/>
      </c>
      <c r="GA162" s="793" t="str">
        <f t="shared" si="894"/>
        <v/>
      </c>
      <c r="GB162" s="793" t="str">
        <f t="shared" si="895"/>
        <v/>
      </c>
      <c r="GC162" s="783" t="str">
        <f t="shared" si="818"/>
        <v/>
      </c>
      <c r="GD162" s="788" t="str">
        <f t="shared" si="819"/>
        <v/>
      </c>
      <c r="GE162" s="786" t="str">
        <f t="shared" si="896"/>
        <v/>
      </c>
      <c r="GF162" s="782" t="str">
        <f t="shared" si="897"/>
        <v/>
      </c>
      <c r="GG162" s="818" t="str">
        <f t="shared" si="898"/>
        <v/>
      </c>
      <c r="GH162" s="594">
        <v>9</v>
      </c>
      <c r="GI162" s="595" t="str">
        <f t="shared" si="820"/>
        <v/>
      </c>
      <c r="GJ162" s="595" t="str">
        <f t="shared" si="821"/>
        <v/>
      </c>
      <c r="GK162" s="15">
        <f t="shared" si="899"/>
        <v>0</v>
      </c>
      <c r="GL162" s="15">
        <f t="shared" si="900"/>
        <v>0</v>
      </c>
      <c r="GN162" s="137" t="str">
        <f t="shared" si="901"/>
        <v/>
      </c>
      <c r="GO162" s="653" t="str">
        <f t="shared" si="902"/>
        <v/>
      </c>
      <c r="GP162" s="651" t="str">
        <f t="shared" si="903"/>
        <v/>
      </c>
      <c r="GQ162" s="652">
        <f t="shared" si="904"/>
        <v>0</v>
      </c>
      <c r="GR162" s="137" t="str">
        <f t="shared" si="822"/>
        <v/>
      </c>
      <c r="GS162" s="139" t="str">
        <f t="shared" si="905"/>
        <v/>
      </c>
      <c r="GT162" s="642" t="str">
        <f t="shared" si="823"/>
        <v/>
      </c>
      <c r="GU162" s="594">
        <v>9</v>
      </c>
      <c r="GX162" s="137" t="str">
        <f t="shared" si="824"/>
        <v/>
      </c>
      <c r="GY162" s="138" t="str">
        <f t="shared" si="906"/>
        <v/>
      </c>
      <c r="GZ162" s="642" t="str">
        <f t="shared" si="907"/>
        <v/>
      </c>
      <c r="HA162" s="81" t="str">
        <f t="shared" si="970"/>
        <v/>
      </c>
      <c r="HB162" s="127" t="str">
        <f t="shared" si="971"/>
        <v/>
      </c>
      <c r="HC162" s="642" t="str">
        <f t="shared" si="908"/>
        <v/>
      </c>
      <c r="HD162" s="582">
        <f t="shared" si="825"/>
        <v>0</v>
      </c>
      <c r="HE162" s="576">
        <f t="shared" si="826"/>
        <v>0</v>
      </c>
      <c r="HF162" s="566">
        <f t="shared" si="826"/>
        <v>0</v>
      </c>
      <c r="HG162" s="642">
        <f t="shared" si="909"/>
        <v>0</v>
      </c>
      <c r="HH162" s="17" t="str">
        <f t="shared" si="910"/>
        <v/>
      </c>
      <c r="HI162" s="510" t="str">
        <f t="shared" si="911"/>
        <v/>
      </c>
      <c r="HJ162" s="642">
        <f t="shared" si="972"/>
        <v>0</v>
      </c>
      <c r="HK162" s="510" t="str">
        <f t="shared" si="827"/>
        <v/>
      </c>
      <c r="HL162" s="522" t="str">
        <f t="shared" si="827"/>
        <v/>
      </c>
      <c r="HM162" s="510" t="str">
        <f t="shared" si="827"/>
        <v/>
      </c>
      <c r="HN162" s="642">
        <f t="shared" si="912"/>
        <v>0</v>
      </c>
      <c r="HO162" s="510" t="str">
        <f t="shared" si="828"/>
        <v/>
      </c>
      <c r="HP162" s="522" t="str">
        <f t="shared" si="828"/>
        <v/>
      </c>
      <c r="HQ162" s="510" t="str">
        <f t="shared" si="828"/>
        <v/>
      </c>
      <c r="HR162" s="642">
        <f t="shared" si="913"/>
        <v>0</v>
      </c>
      <c r="HS162" s="510" t="str">
        <f t="shared" si="829"/>
        <v/>
      </c>
      <c r="HT162" s="522" t="str">
        <f t="shared" si="829"/>
        <v/>
      </c>
      <c r="HU162" s="510" t="str">
        <f t="shared" si="829"/>
        <v/>
      </c>
      <c r="HV162" s="642">
        <f t="shared" si="914"/>
        <v>0</v>
      </c>
      <c r="HW162" s="510" t="str">
        <f t="shared" si="830"/>
        <v/>
      </c>
      <c r="HX162" s="522" t="str">
        <f t="shared" si="830"/>
        <v/>
      </c>
      <c r="HY162" s="510" t="str">
        <f t="shared" si="830"/>
        <v/>
      </c>
      <c r="HZ162" s="642">
        <f t="shared" si="915"/>
        <v>0</v>
      </c>
      <c r="IA162" s="510" t="str">
        <f t="shared" si="831"/>
        <v/>
      </c>
      <c r="IB162" s="522" t="str">
        <f t="shared" si="831"/>
        <v/>
      </c>
      <c r="IC162" s="510" t="str">
        <f t="shared" si="831"/>
        <v/>
      </c>
      <c r="ID162" s="642">
        <f t="shared" si="916"/>
        <v>0</v>
      </c>
      <c r="IE162" s="510" t="str">
        <f t="shared" si="832"/>
        <v/>
      </c>
      <c r="IF162" s="522" t="str">
        <f t="shared" si="832"/>
        <v/>
      </c>
      <c r="IG162" s="510" t="str">
        <f t="shared" si="832"/>
        <v/>
      </c>
      <c r="IH162" s="642">
        <f t="shared" si="917"/>
        <v>0</v>
      </c>
      <c r="II162" s="510" t="str">
        <f t="shared" si="833"/>
        <v/>
      </c>
      <c r="IJ162" s="522" t="str">
        <f t="shared" si="833"/>
        <v/>
      </c>
      <c r="IK162" s="510" t="str">
        <f t="shared" si="833"/>
        <v/>
      </c>
      <c r="IL162" s="642">
        <f t="shared" si="918"/>
        <v>0</v>
      </c>
      <c r="IM162" s="510" t="str">
        <f t="shared" si="834"/>
        <v/>
      </c>
      <c r="IN162" s="522" t="str">
        <f t="shared" si="834"/>
        <v/>
      </c>
      <c r="IO162" s="510" t="str">
        <f t="shared" si="834"/>
        <v/>
      </c>
      <c r="IP162" s="642">
        <f t="shared" si="919"/>
        <v>0</v>
      </c>
      <c r="IQ162" s="510" t="str">
        <f t="shared" si="835"/>
        <v/>
      </c>
      <c r="IR162" s="522" t="str">
        <f t="shared" si="835"/>
        <v/>
      </c>
      <c r="IS162" s="510" t="str">
        <f t="shared" si="835"/>
        <v/>
      </c>
      <c r="IT162" s="642">
        <f t="shared" si="920"/>
        <v>0</v>
      </c>
      <c r="IU162" s="510" t="str">
        <f t="shared" si="836"/>
        <v/>
      </c>
      <c r="IV162" s="522" t="str">
        <f t="shared" si="836"/>
        <v/>
      </c>
      <c r="IW162" s="510" t="str">
        <f t="shared" si="836"/>
        <v/>
      </c>
      <c r="IX162" s="642">
        <f t="shared" si="921"/>
        <v>0</v>
      </c>
      <c r="IY162" s="510" t="str">
        <f t="shared" si="837"/>
        <v/>
      </c>
      <c r="IZ162" s="522" t="str">
        <f t="shared" si="837"/>
        <v/>
      </c>
      <c r="JA162" s="510" t="str">
        <f t="shared" si="837"/>
        <v/>
      </c>
      <c r="JB162" s="642">
        <f t="shared" si="922"/>
        <v>0</v>
      </c>
      <c r="JC162" s="510" t="str">
        <f t="shared" si="838"/>
        <v/>
      </c>
      <c r="JD162" s="522" t="str">
        <f t="shared" si="838"/>
        <v/>
      </c>
      <c r="JE162" s="510" t="str">
        <f t="shared" si="838"/>
        <v/>
      </c>
      <c r="JF162" s="642">
        <f t="shared" si="923"/>
        <v>0</v>
      </c>
      <c r="JG162" s="510" t="str">
        <f t="shared" si="839"/>
        <v/>
      </c>
      <c r="JH162" s="522" t="str">
        <f t="shared" si="839"/>
        <v/>
      </c>
      <c r="JI162" s="510" t="str">
        <f t="shared" si="839"/>
        <v/>
      </c>
      <c r="JJ162" s="642">
        <f t="shared" si="924"/>
        <v>0</v>
      </c>
      <c r="JK162" s="510" t="str">
        <f t="shared" si="840"/>
        <v/>
      </c>
      <c r="JL162" s="522" t="str">
        <f t="shared" si="840"/>
        <v/>
      </c>
      <c r="JM162" s="510" t="str">
        <f t="shared" si="840"/>
        <v/>
      </c>
      <c r="JN162" s="642">
        <f t="shared" si="925"/>
        <v>0</v>
      </c>
      <c r="JO162" s="510" t="str">
        <f t="shared" si="841"/>
        <v/>
      </c>
      <c r="JP162" s="522" t="str">
        <f t="shared" si="841"/>
        <v/>
      </c>
      <c r="JQ162" s="510" t="str">
        <f t="shared" si="841"/>
        <v/>
      </c>
      <c r="JR162" s="642">
        <f t="shared" si="926"/>
        <v>0</v>
      </c>
      <c r="JS162" s="510" t="str">
        <f t="shared" si="842"/>
        <v/>
      </c>
      <c r="JT162" s="522" t="str">
        <f t="shared" si="842"/>
        <v/>
      </c>
      <c r="JU162" s="510" t="str">
        <f t="shared" si="842"/>
        <v/>
      </c>
      <c r="JV162" s="642">
        <f t="shared" si="927"/>
        <v>0</v>
      </c>
      <c r="JW162" s="510" t="str">
        <f t="shared" si="843"/>
        <v/>
      </c>
      <c r="JX162" s="522" t="str">
        <f t="shared" si="843"/>
        <v/>
      </c>
      <c r="JY162" s="510" t="str">
        <f t="shared" si="843"/>
        <v/>
      </c>
      <c r="JZ162" s="642">
        <f t="shared" si="928"/>
        <v>0</v>
      </c>
      <c r="KA162" s="510" t="str">
        <f t="shared" si="844"/>
        <v/>
      </c>
      <c r="KB162" s="522" t="str">
        <f t="shared" si="844"/>
        <v/>
      </c>
      <c r="KC162" s="510" t="str">
        <f t="shared" si="844"/>
        <v/>
      </c>
      <c r="KD162" s="642">
        <f t="shared" si="929"/>
        <v>0</v>
      </c>
      <c r="KE162" s="510" t="str">
        <f t="shared" si="845"/>
        <v/>
      </c>
      <c r="KF162" s="522" t="str">
        <f t="shared" si="845"/>
        <v/>
      </c>
      <c r="KG162" s="510" t="str">
        <f t="shared" si="845"/>
        <v/>
      </c>
      <c r="KH162" s="642">
        <f t="shared" si="930"/>
        <v>0</v>
      </c>
      <c r="KI162" s="510" t="str">
        <f t="shared" si="846"/>
        <v/>
      </c>
      <c r="KJ162" s="522" t="str">
        <f t="shared" si="846"/>
        <v/>
      </c>
      <c r="KK162" s="510" t="str">
        <f t="shared" si="846"/>
        <v/>
      </c>
      <c r="KL162" s="642">
        <f t="shared" si="931"/>
        <v>0</v>
      </c>
      <c r="KM162" s="510" t="str">
        <f t="shared" si="847"/>
        <v/>
      </c>
      <c r="KN162" s="522" t="str">
        <f t="shared" si="847"/>
        <v/>
      </c>
      <c r="KO162" s="510" t="str">
        <f t="shared" si="847"/>
        <v/>
      </c>
      <c r="KP162" s="642">
        <f t="shared" si="932"/>
        <v>0</v>
      </c>
      <c r="KQ162" s="510" t="str">
        <f t="shared" si="848"/>
        <v/>
      </c>
      <c r="KR162" s="522" t="str">
        <f t="shared" si="848"/>
        <v/>
      </c>
      <c r="KS162" s="510" t="str">
        <f t="shared" si="848"/>
        <v/>
      </c>
      <c r="KT162" s="642">
        <f t="shared" si="933"/>
        <v>0</v>
      </c>
      <c r="KU162" s="510" t="str">
        <f t="shared" si="849"/>
        <v/>
      </c>
      <c r="KV162" s="522" t="str">
        <f t="shared" si="849"/>
        <v/>
      </c>
      <c r="KW162" s="510" t="str">
        <f t="shared" si="849"/>
        <v/>
      </c>
      <c r="KX162" s="642">
        <f t="shared" si="934"/>
        <v>0</v>
      </c>
      <c r="KY162" s="510" t="str">
        <f t="shared" si="850"/>
        <v/>
      </c>
      <c r="KZ162" s="522" t="str">
        <f t="shared" si="850"/>
        <v/>
      </c>
      <c r="LA162" s="510" t="str">
        <f t="shared" si="850"/>
        <v/>
      </c>
      <c r="LB162" s="642">
        <f t="shared" si="935"/>
        <v>0</v>
      </c>
      <c r="LC162" s="510" t="str">
        <f t="shared" si="851"/>
        <v/>
      </c>
      <c r="LD162" s="522" t="str">
        <f t="shared" si="851"/>
        <v/>
      </c>
      <c r="LE162" s="510" t="str">
        <f t="shared" si="851"/>
        <v/>
      </c>
      <c r="LF162" s="642">
        <f t="shared" si="936"/>
        <v>0</v>
      </c>
      <c r="LG162" s="510" t="str">
        <f t="shared" si="852"/>
        <v/>
      </c>
      <c r="LH162" s="522" t="str">
        <f t="shared" si="852"/>
        <v/>
      </c>
      <c r="LI162" s="510" t="str">
        <f t="shared" si="852"/>
        <v/>
      </c>
      <c r="LJ162" s="642">
        <f t="shared" si="937"/>
        <v>0</v>
      </c>
      <c r="LK162" s="510" t="str">
        <f t="shared" si="853"/>
        <v/>
      </c>
      <c r="LL162" s="522" t="str">
        <f t="shared" si="853"/>
        <v/>
      </c>
      <c r="LM162" s="510" t="str">
        <f t="shared" si="853"/>
        <v/>
      </c>
      <c r="LN162" s="642">
        <f t="shared" si="938"/>
        <v>0</v>
      </c>
      <c r="LO162" s="510" t="str">
        <f t="shared" si="854"/>
        <v/>
      </c>
      <c r="LP162" s="522" t="str">
        <f t="shared" si="854"/>
        <v/>
      </c>
      <c r="LQ162" s="510" t="str">
        <f t="shared" si="854"/>
        <v/>
      </c>
      <c r="LR162" s="642">
        <f t="shared" si="939"/>
        <v>0</v>
      </c>
      <c r="LS162" s="510" t="str">
        <f t="shared" si="855"/>
        <v/>
      </c>
      <c r="LT162" s="522" t="str">
        <f t="shared" si="855"/>
        <v/>
      </c>
      <c r="LU162" s="510" t="str">
        <f t="shared" si="855"/>
        <v/>
      </c>
      <c r="LV162" s="642">
        <f t="shared" si="940"/>
        <v>0</v>
      </c>
      <c r="LW162" s="510" t="str">
        <f t="shared" si="856"/>
        <v/>
      </c>
      <c r="LX162" s="522" t="str">
        <f t="shared" si="856"/>
        <v/>
      </c>
      <c r="LY162" s="510" t="str">
        <f t="shared" si="856"/>
        <v/>
      </c>
      <c r="LZ162" s="642">
        <f t="shared" si="941"/>
        <v>0</v>
      </c>
      <c r="MA162" s="510" t="str">
        <f t="shared" si="857"/>
        <v/>
      </c>
      <c r="MB162" s="522" t="str">
        <f t="shared" si="857"/>
        <v/>
      </c>
      <c r="MC162" s="510" t="str">
        <f t="shared" si="857"/>
        <v/>
      </c>
      <c r="MD162" s="642">
        <f t="shared" si="942"/>
        <v>0</v>
      </c>
      <c r="ME162" s="510" t="str">
        <f t="shared" si="858"/>
        <v/>
      </c>
      <c r="MF162" s="522" t="str">
        <f t="shared" si="858"/>
        <v/>
      </c>
      <c r="MG162" s="510" t="str">
        <f t="shared" si="858"/>
        <v/>
      </c>
      <c r="MH162" s="642">
        <f t="shared" si="943"/>
        <v>0</v>
      </c>
      <c r="MI162" s="510" t="str">
        <f t="shared" si="859"/>
        <v/>
      </c>
      <c r="MJ162" s="522" t="str">
        <f t="shared" si="859"/>
        <v/>
      </c>
      <c r="MK162" s="510" t="str">
        <f t="shared" si="859"/>
        <v/>
      </c>
      <c r="ML162" s="642">
        <f t="shared" si="944"/>
        <v>0</v>
      </c>
      <c r="MM162" s="510" t="str">
        <f t="shared" si="860"/>
        <v/>
      </c>
      <c r="MN162" s="522" t="str">
        <f t="shared" si="860"/>
        <v/>
      </c>
      <c r="MO162" s="510" t="str">
        <f t="shared" si="860"/>
        <v/>
      </c>
      <c r="MP162" s="642">
        <f t="shared" si="945"/>
        <v>0</v>
      </c>
      <c r="MQ162" s="510" t="str">
        <f t="shared" si="861"/>
        <v/>
      </c>
      <c r="MR162" s="522" t="str">
        <f t="shared" si="861"/>
        <v/>
      </c>
      <c r="MS162" s="510" t="str">
        <f t="shared" si="861"/>
        <v/>
      </c>
      <c r="MT162" s="642">
        <f t="shared" si="946"/>
        <v>0</v>
      </c>
      <c r="MU162" s="510" t="str">
        <f t="shared" si="862"/>
        <v/>
      </c>
      <c r="MV162" s="522" t="str">
        <f t="shared" si="862"/>
        <v/>
      </c>
      <c r="MW162" s="510" t="str">
        <f t="shared" si="862"/>
        <v/>
      </c>
      <c r="MX162" s="642">
        <f t="shared" si="947"/>
        <v>0</v>
      </c>
      <c r="MY162" s="510" t="str">
        <f t="shared" si="863"/>
        <v/>
      </c>
      <c r="MZ162" s="522" t="str">
        <f t="shared" si="863"/>
        <v/>
      </c>
      <c r="NA162" s="510" t="str">
        <f t="shared" si="863"/>
        <v/>
      </c>
      <c r="NB162" s="642">
        <f t="shared" si="948"/>
        <v>0</v>
      </c>
      <c r="NC162" s="510" t="str">
        <f t="shared" si="864"/>
        <v/>
      </c>
      <c r="ND162" s="522" t="str">
        <f t="shared" si="864"/>
        <v/>
      </c>
      <c r="NE162" s="510" t="str">
        <f t="shared" si="864"/>
        <v/>
      </c>
      <c r="NF162" s="642">
        <f t="shared" si="949"/>
        <v>0</v>
      </c>
      <c r="NG162" s="510" t="str">
        <f t="shared" si="865"/>
        <v/>
      </c>
      <c r="NH162" s="522" t="str">
        <f t="shared" si="865"/>
        <v/>
      </c>
      <c r="NI162" s="510" t="str">
        <f t="shared" si="865"/>
        <v/>
      </c>
      <c r="NJ162" s="642">
        <f t="shared" si="950"/>
        <v>0</v>
      </c>
      <c r="NK162" s="510" t="str">
        <f t="shared" si="866"/>
        <v/>
      </c>
      <c r="NL162" s="522" t="str">
        <f t="shared" si="866"/>
        <v/>
      </c>
      <c r="NM162" s="510" t="str">
        <f t="shared" si="866"/>
        <v/>
      </c>
      <c r="NN162" s="642">
        <f t="shared" si="951"/>
        <v>0</v>
      </c>
      <c r="NO162" s="510" t="str">
        <f t="shared" si="867"/>
        <v/>
      </c>
      <c r="NP162" s="522" t="str">
        <f t="shared" si="867"/>
        <v/>
      </c>
      <c r="NQ162" s="510" t="str">
        <f t="shared" si="867"/>
        <v/>
      </c>
      <c r="NR162" s="642">
        <f t="shared" si="952"/>
        <v>0</v>
      </c>
      <c r="NS162" s="510" t="str">
        <f t="shared" si="868"/>
        <v/>
      </c>
      <c r="NT162" s="522" t="str">
        <f t="shared" si="868"/>
        <v/>
      </c>
      <c r="NU162" s="510" t="str">
        <f t="shared" si="868"/>
        <v/>
      </c>
      <c r="NV162" s="642">
        <f t="shared" si="953"/>
        <v>0</v>
      </c>
      <c r="NW162" s="510" t="str">
        <f t="shared" si="869"/>
        <v/>
      </c>
      <c r="NX162" s="522" t="str">
        <f t="shared" si="869"/>
        <v/>
      </c>
      <c r="NY162" s="510" t="str">
        <f t="shared" si="869"/>
        <v/>
      </c>
      <c r="NZ162" s="642">
        <f t="shared" si="954"/>
        <v>0</v>
      </c>
      <c r="OA162" s="510" t="str">
        <f t="shared" si="870"/>
        <v/>
      </c>
      <c r="OB162" s="522" t="str">
        <f t="shared" si="870"/>
        <v/>
      </c>
      <c r="OC162" s="510" t="str">
        <f t="shared" si="870"/>
        <v/>
      </c>
      <c r="OD162" s="642">
        <f t="shared" si="955"/>
        <v>0</v>
      </c>
      <c r="OE162" s="510" t="str">
        <f t="shared" si="871"/>
        <v/>
      </c>
      <c r="OF162" s="522" t="str">
        <f t="shared" si="871"/>
        <v/>
      </c>
      <c r="OG162" s="510" t="str">
        <f t="shared" si="871"/>
        <v/>
      </c>
      <c r="OH162" s="642">
        <f t="shared" si="956"/>
        <v>0</v>
      </c>
      <c r="OI162" s="510" t="str">
        <f t="shared" si="872"/>
        <v/>
      </c>
      <c r="OJ162" s="522" t="str">
        <f t="shared" si="872"/>
        <v/>
      </c>
      <c r="OK162" s="510" t="str">
        <f t="shared" si="872"/>
        <v/>
      </c>
      <c r="OL162" s="642">
        <f t="shared" si="957"/>
        <v>0</v>
      </c>
      <c r="OM162" s="510" t="str">
        <f t="shared" si="873"/>
        <v/>
      </c>
      <c r="ON162" s="522" t="str">
        <f t="shared" si="873"/>
        <v/>
      </c>
      <c r="OO162" s="510" t="str">
        <f t="shared" si="873"/>
        <v/>
      </c>
      <c r="OP162" s="642">
        <f t="shared" si="958"/>
        <v>0</v>
      </c>
      <c r="OQ162" s="510" t="str">
        <f t="shared" si="874"/>
        <v/>
      </c>
      <c r="OR162" s="522" t="str">
        <f t="shared" si="874"/>
        <v/>
      </c>
      <c r="OS162" s="510" t="str">
        <f t="shared" si="874"/>
        <v/>
      </c>
      <c r="OT162" s="642">
        <f t="shared" si="959"/>
        <v>0</v>
      </c>
      <c r="OU162" s="510" t="str">
        <f t="shared" si="875"/>
        <v/>
      </c>
      <c r="OV162" s="522" t="str">
        <f t="shared" si="875"/>
        <v/>
      </c>
      <c r="OW162" s="510" t="str">
        <f t="shared" si="875"/>
        <v/>
      </c>
      <c r="OX162" s="642">
        <f t="shared" si="960"/>
        <v>0</v>
      </c>
      <c r="OY162" s="510" t="str">
        <f t="shared" si="876"/>
        <v/>
      </c>
      <c r="OZ162" s="522" t="str">
        <f t="shared" si="876"/>
        <v/>
      </c>
      <c r="PA162" s="510" t="str">
        <f t="shared" si="876"/>
        <v/>
      </c>
      <c r="PB162" s="642">
        <f t="shared" si="961"/>
        <v>0</v>
      </c>
      <c r="PC162" s="510" t="str">
        <f t="shared" si="877"/>
        <v/>
      </c>
      <c r="PD162" s="522" t="str">
        <f t="shared" si="877"/>
        <v/>
      </c>
      <c r="PE162" s="510" t="str">
        <f t="shared" si="877"/>
        <v/>
      </c>
      <c r="PF162" s="642">
        <f t="shared" si="962"/>
        <v>0</v>
      </c>
      <c r="PG162" s="510" t="str">
        <f t="shared" si="878"/>
        <v/>
      </c>
      <c r="PH162" s="522" t="str">
        <f t="shared" si="878"/>
        <v/>
      </c>
      <c r="PI162" s="510" t="str">
        <f t="shared" si="878"/>
        <v/>
      </c>
      <c r="PJ162" s="642">
        <f t="shared" si="963"/>
        <v>0</v>
      </c>
      <c r="PK162" s="510" t="str">
        <f t="shared" si="879"/>
        <v/>
      </c>
      <c r="PL162" s="522" t="str">
        <f t="shared" si="879"/>
        <v/>
      </c>
      <c r="PM162" s="510" t="str">
        <f t="shared" si="879"/>
        <v/>
      </c>
      <c r="PN162" s="642">
        <f t="shared" si="964"/>
        <v>0</v>
      </c>
      <c r="PO162" s="510" t="str">
        <f t="shared" si="880"/>
        <v/>
      </c>
      <c r="PP162" s="522" t="str">
        <f t="shared" si="880"/>
        <v/>
      </c>
      <c r="PQ162" s="510" t="str">
        <f t="shared" si="880"/>
        <v/>
      </c>
      <c r="PR162" s="642">
        <f t="shared" si="965"/>
        <v>0</v>
      </c>
      <c r="PS162" s="510" t="str">
        <f t="shared" si="881"/>
        <v/>
      </c>
      <c r="PT162" s="522" t="str">
        <f t="shared" si="881"/>
        <v/>
      </c>
      <c r="PU162" s="510" t="str">
        <f t="shared" si="881"/>
        <v/>
      </c>
      <c r="PV162" s="642">
        <f t="shared" si="966"/>
        <v>0</v>
      </c>
      <c r="PW162" s="510" t="str">
        <f t="shared" si="882"/>
        <v/>
      </c>
      <c r="PX162" s="522" t="str">
        <f t="shared" si="882"/>
        <v/>
      </c>
      <c r="PY162" s="510" t="str">
        <f t="shared" si="882"/>
        <v/>
      </c>
      <c r="PZ162" s="642">
        <f t="shared" si="967"/>
        <v>0</v>
      </c>
      <c r="QA162" s="510" t="str">
        <f t="shared" si="883"/>
        <v/>
      </c>
      <c r="QB162" s="522" t="str">
        <f t="shared" si="883"/>
        <v/>
      </c>
      <c r="QC162" s="510" t="str">
        <f t="shared" si="883"/>
        <v/>
      </c>
      <c r="QD162" s="642">
        <f t="shared" si="968"/>
        <v>0</v>
      </c>
      <c r="QE162" s="510" t="str">
        <f t="shared" si="884"/>
        <v/>
      </c>
      <c r="QF162" s="522" t="str">
        <f t="shared" si="884"/>
        <v/>
      </c>
      <c r="QG162" s="510" t="str">
        <f t="shared" si="884"/>
        <v/>
      </c>
      <c r="QH162" s="642">
        <f t="shared" si="969"/>
        <v>0</v>
      </c>
    </row>
    <row r="163" spans="125:450" ht="13.3" thickTop="1" thickBot="1" x14ac:dyDescent="0.35"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FD163" s="793" t="str">
        <f t="shared" si="885"/>
        <v/>
      </c>
      <c r="FE163" s="783" t="str">
        <f t="shared" si="812"/>
        <v/>
      </c>
      <c r="FF163" s="788" t="str">
        <f t="shared" si="813"/>
        <v/>
      </c>
      <c r="FG163" s="782" t="str">
        <f t="shared" si="886"/>
        <v/>
      </c>
      <c r="FJ163" s="788" t="str">
        <f t="shared" si="887"/>
        <v/>
      </c>
      <c r="FK163" s="793" t="str">
        <f t="shared" si="888"/>
        <v/>
      </c>
      <c r="FL163" s="793" t="str">
        <f t="shared" si="814"/>
        <v/>
      </c>
      <c r="FM163" s="798" t="str">
        <f t="shared" si="889"/>
        <v/>
      </c>
      <c r="FN163" s="786" t="str">
        <f t="shared" si="890"/>
        <v/>
      </c>
      <c r="FO163" s="816" t="str">
        <f t="shared" si="891"/>
        <v/>
      </c>
      <c r="FP163" s="594">
        <v>10</v>
      </c>
      <c r="FQ163" s="820" t="str">
        <f t="shared" si="815"/>
        <v/>
      </c>
      <c r="FR163" s="139" t="str">
        <f t="shared" si="816"/>
        <v/>
      </c>
      <c r="FS163" s="642" t="str">
        <f t="shared" si="892"/>
        <v/>
      </c>
      <c r="FY163" s="793" t="str">
        <f t="shared" si="817"/>
        <v/>
      </c>
      <c r="FZ163" s="798" t="str">
        <f t="shared" si="893"/>
        <v/>
      </c>
      <c r="GA163" s="793" t="str">
        <f t="shared" si="894"/>
        <v/>
      </c>
      <c r="GB163" s="793" t="str">
        <f t="shared" si="895"/>
        <v/>
      </c>
      <c r="GC163" s="783" t="str">
        <f t="shared" si="818"/>
        <v/>
      </c>
      <c r="GD163" s="788" t="str">
        <f t="shared" si="819"/>
        <v/>
      </c>
      <c r="GE163" s="786" t="str">
        <f t="shared" si="896"/>
        <v/>
      </c>
      <c r="GF163" s="782" t="str">
        <f t="shared" si="897"/>
        <v/>
      </c>
      <c r="GG163" s="818" t="str">
        <f t="shared" si="898"/>
        <v/>
      </c>
      <c r="GH163" s="594">
        <v>10</v>
      </c>
      <c r="GI163" s="595" t="str">
        <f t="shared" si="820"/>
        <v/>
      </c>
      <c r="GJ163" s="595" t="str">
        <f t="shared" si="821"/>
        <v/>
      </c>
      <c r="GK163" s="15">
        <f t="shared" si="899"/>
        <v>0</v>
      </c>
      <c r="GL163" s="15">
        <f t="shared" si="900"/>
        <v>0</v>
      </c>
      <c r="GN163" s="137" t="str">
        <f t="shared" si="901"/>
        <v/>
      </c>
      <c r="GO163" s="653" t="str">
        <f t="shared" si="902"/>
        <v/>
      </c>
      <c r="GP163" s="651" t="str">
        <f t="shared" si="903"/>
        <v/>
      </c>
      <c r="GQ163" s="652">
        <f t="shared" si="904"/>
        <v>0</v>
      </c>
      <c r="GR163" s="137" t="str">
        <f t="shared" si="822"/>
        <v/>
      </c>
      <c r="GS163" s="139" t="str">
        <f t="shared" si="905"/>
        <v/>
      </c>
      <c r="GT163" s="642" t="str">
        <f t="shared" si="823"/>
        <v/>
      </c>
      <c r="GU163" s="594">
        <v>10</v>
      </c>
      <c r="GX163" s="137" t="str">
        <f t="shared" si="824"/>
        <v/>
      </c>
      <c r="GY163" s="138" t="str">
        <f t="shared" si="906"/>
        <v/>
      </c>
      <c r="GZ163" s="642" t="str">
        <f t="shared" si="907"/>
        <v/>
      </c>
      <c r="HA163" s="81" t="str">
        <f t="shared" si="970"/>
        <v/>
      </c>
      <c r="HB163" s="127" t="str">
        <f t="shared" si="971"/>
        <v/>
      </c>
      <c r="HC163" s="642" t="str">
        <f t="shared" si="908"/>
        <v/>
      </c>
      <c r="HD163" s="582">
        <f t="shared" si="825"/>
        <v>0</v>
      </c>
      <c r="HE163" s="576">
        <f t="shared" si="826"/>
        <v>0</v>
      </c>
      <c r="HF163" s="566">
        <f t="shared" si="826"/>
        <v>0</v>
      </c>
      <c r="HG163" s="642">
        <f t="shared" si="909"/>
        <v>0</v>
      </c>
      <c r="HH163" s="17" t="str">
        <f t="shared" si="910"/>
        <v/>
      </c>
      <c r="HI163" s="510" t="str">
        <f t="shared" si="911"/>
        <v/>
      </c>
      <c r="HJ163" s="642">
        <f t="shared" si="972"/>
        <v>0</v>
      </c>
      <c r="HK163" s="510" t="str">
        <f t="shared" si="827"/>
        <v/>
      </c>
      <c r="HL163" s="522" t="str">
        <f t="shared" si="827"/>
        <v/>
      </c>
      <c r="HM163" s="510" t="str">
        <f t="shared" si="827"/>
        <v/>
      </c>
      <c r="HN163" s="642">
        <f t="shared" si="912"/>
        <v>0</v>
      </c>
      <c r="HO163" s="510" t="str">
        <f t="shared" si="828"/>
        <v/>
      </c>
      <c r="HP163" s="522" t="str">
        <f t="shared" si="828"/>
        <v/>
      </c>
      <c r="HQ163" s="510" t="str">
        <f t="shared" si="828"/>
        <v/>
      </c>
      <c r="HR163" s="642">
        <f t="shared" si="913"/>
        <v>0</v>
      </c>
      <c r="HS163" s="510" t="str">
        <f t="shared" si="829"/>
        <v/>
      </c>
      <c r="HT163" s="522" t="str">
        <f t="shared" si="829"/>
        <v/>
      </c>
      <c r="HU163" s="510" t="str">
        <f t="shared" si="829"/>
        <v/>
      </c>
      <c r="HV163" s="642">
        <f t="shared" si="914"/>
        <v>0</v>
      </c>
      <c r="HW163" s="510" t="str">
        <f t="shared" si="830"/>
        <v/>
      </c>
      <c r="HX163" s="522" t="str">
        <f t="shared" si="830"/>
        <v/>
      </c>
      <c r="HY163" s="510" t="str">
        <f t="shared" si="830"/>
        <v/>
      </c>
      <c r="HZ163" s="642">
        <f t="shared" si="915"/>
        <v>0</v>
      </c>
      <c r="IA163" s="510" t="str">
        <f t="shared" si="831"/>
        <v/>
      </c>
      <c r="IB163" s="522" t="str">
        <f t="shared" si="831"/>
        <v/>
      </c>
      <c r="IC163" s="510" t="str">
        <f t="shared" si="831"/>
        <v/>
      </c>
      <c r="ID163" s="642">
        <f t="shared" si="916"/>
        <v>0</v>
      </c>
      <c r="IE163" s="510" t="str">
        <f t="shared" si="832"/>
        <v/>
      </c>
      <c r="IF163" s="522" t="str">
        <f t="shared" si="832"/>
        <v/>
      </c>
      <c r="IG163" s="510" t="str">
        <f t="shared" si="832"/>
        <v/>
      </c>
      <c r="IH163" s="642">
        <f t="shared" si="917"/>
        <v>0</v>
      </c>
      <c r="II163" s="510" t="str">
        <f t="shared" si="833"/>
        <v/>
      </c>
      <c r="IJ163" s="522" t="str">
        <f t="shared" si="833"/>
        <v/>
      </c>
      <c r="IK163" s="510" t="str">
        <f t="shared" si="833"/>
        <v/>
      </c>
      <c r="IL163" s="642">
        <f t="shared" si="918"/>
        <v>0</v>
      </c>
      <c r="IM163" s="510" t="str">
        <f t="shared" si="834"/>
        <v/>
      </c>
      <c r="IN163" s="522" t="str">
        <f t="shared" si="834"/>
        <v/>
      </c>
      <c r="IO163" s="510" t="str">
        <f t="shared" si="834"/>
        <v/>
      </c>
      <c r="IP163" s="642">
        <f t="shared" si="919"/>
        <v>0</v>
      </c>
      <c r="IQ163" s="510" t="str">
        <f t="shared" si="835"/>
        <v/>
      </c>
      <c r="IR163" s="522" t="str">
        <f t="shared" si="835"/>
        <v/>
      </c>
      <c r="IS163" s="510" t="str">
        <f t="shared" si="835"/>
        <v/>
      </c>
      <c r="IT163" s="642">
        <f t="shared" si="920"/>
        <v>0</v>
      </c>
      <c r="IU163" s="510" t="str">
        <f t="shared" si="836"/>
        <v/>
      </c>
      <c r="IV163" s="522" t="str">
        <f t="shared" si="836"/>
        <v/>
      </c>
      <c r="IW163" s="510" t="str">
        <f t="shared" si="836"/>
        <v/>
      </c>
      <c r="IX163" s="642">
        <f t="shared" si="921"/>
        <v>0</v>
      </c>
      <c r="IY163" s="510" t="str">
        <f t="shared" si="837"/>
        <v/>
      </c>
      <c r="IZ163" s="522" t="str">
        <f t="shared" si="837"/>
        <v/>
      </c>
      <c r="JA163" s="510" t="str">
        <f t="shared" si="837"/>
        <v/>
      </c>
      <c r="JB163" s="642">
        <f t="shared" si="922"/>
        <v>0</v>
      </c>
      <c r="JC163" s="510" t="str">
        <f t="shared" si="838"/>
        <v/>
      </c>
      <c r="JD163" s="522" t="str">
        <f t="shared" si="838"/>
        <v/>
      </c>
      <c r="JE163" s="510" t="str">
        <f t="shared" si="838"/>
        <v/>
      </c>
      <c r="JF163" s="642">
        <f t="shared" si="923"/>
        <v>0</v>
      </c>
      <c r="JG163" s="510" t="str">
        <f t="shared" si="839"/>
        <v/>
      </c>
      <c r="JH163" s="522" t="str">
        <f t="shared" si="839"/>
        <v/>
      </c>
      <c r="JI163" s="510" t="str">
        <f t="shared" si="839"/>
        <v/>
      </c>
      <c r="JJ163" s="642">
        <f t="shared" si="924"/>
        <v>0</v>
      </c>
      <c r="JK163" s="510" t="str">
        <f t="shared" si="840"/>
        <v/>
      </c>
      <c r="JL163" s="522" t="str">
        <f t="shared" si="840"/>
        <v/>
      </c>
      <c r="JM163" s="510" t="str">
        <f t="shared" si="840"/>
        <v/>
      </c>
      <c r="JN163" s="642">
        <f t="shared" si="925"/>
        <v>0</v>
      </c>
      <c r="JO163" s="510" t="str">
        <f t="shared" si="841"/>
        <v/>
      </c>
      <c r="JP163" s="522" t="str">
        <f t="shared" si="841"/>
        <v/>
      </c>
      <c r="JQ163" s="510" t="str">
        <f t="shared" si="841"/>
        <v/>
      </c>
      <c r="JR163" s="642">
        <f t="shared" si="926"/>
        <v>0</v>
      </c>
      <c r="JS163" s="510" t="str">
        <f t="shared" si="842"/>
        <v/>
      </c>
      <c r="JT163" s="522" t="str">
        <f t="shared" si="842"/>
        <v/>
      </c>
      <c r="JU163" s="510" t="str">
        <f t="shared" si="842"/>
        <v/>
      </c>
      <c r="JV163" s="642">
        <f t="shared" si="927"/>
        <v>0</v>
      </c>
      <c r="JW163" s="510" t="str">
        <f t="shared" si="843"/>
        <v/>
      </c>
      <c r="JX163" s="522" t="str">
        <f t="shared" si="843"/>
        <v/>
      </c>
      <c r="JY163" s="510" t="str">
        <f t="shared" si="843"/>
        <v/>
      </c>
      <c r="JZ163" s="642">
        <f t="shared" si="928"/>
        <v>0</v>
      </c>
      <c r="KA163" s="510" t="str">
        <f t="shared" si="844"/>
        <v/>
      </c>
      <c r="KB163" s="522" t="str">
        <f t="shared" si="844"/>
        <v/>
      </c>
      <c r="KC163" s="510" t="str">
        <f t="shared" si="844"/>
        <v/>
      </c>
      <c r="KD163" s="642">
        <f t="shared" si="929"/>
        <v>0</v>
      </c>
      <c r="KE163" s="510" t="str">
        <f t="shared" si="845"/>
        <v/>
      </c>
      <c r="KF163" s="522" t="str">
        <f t="shared" si="845"/>
        <v/>
      </c>
      <c r="KG163" s="510" t="str">
        <f t="shared" si="845"/>
        <v/>
      </c>
      <c r="KH163" s="642">
        <f t="shared" si="930"/>
        <v>0</v>
      </c>
      <c r="KI163" s="510" t="str">
        <f t="shared" si="846"/>
        <v/>
      </c>
      <c r="KJ163" s="522" t="str">
        <f t="shared" si="846"/>
        <v/>
      </c>
      <c r="KK163" s="510" t="str">
        <f t="shared" si="846"/>
        <v/>
      </c>
      <c r="KL163" s="642">
        <f t="shared" si="931"/>
        <v>0</v>
      </c>
      <c r="KM163" s="510" t="str">
        <f t="shared" si="847"/>
        <v/>
      </c>
      <c r="KN163" s="522" t="str">
        <f t="shared" si="847"/>
        <v/>
      </c>
      <c r="KO163" s="510" t="str">
        <f t="shared" si="847"/>
        <v/>
      </c>
      <c r="KP163" s="642">
        <f t="shared" si="932"/>
        <v>0</v>
      </c>
      <c r="KQ163" s="510" t="str">
        <f t="shared" si="848"/>
        <v/>
      </c>
      <c r="KR163" s="522" t="str">
        <f t="shared" si="848"/>
        <v/>
      </c>
      <c r="KS163" s="510" t="str">
        <f t="shared" si="848"/>
        <v/>
      </c>
      <c r="KT163" s="642">
        <f t="shared" si="933"/>
        <v>0</v>
      </c>
      <c r="KU163" s="510" t="str">
        <f t="shared" si="849"/>
        <v/>
      </c>
      <c r="KV163" s="522" t="str">
        <f t="shared" si="849"/>
        <v/>
      </c>
      <c r="KW163" s="510" t="str">
        <f t="shared" si="849"/>
        <v/>
      </c>
      <c r="KX163" s="642">
        <f t="shared" si="934"/>
        <v>0</v>
      </c>
      <c r="KY163" s="510" t="str">
        <f t="shared" si="850"/>
        <v/>
      </c>
      <c r="KZ163" s="522" t="str">
        <f t="shared" si="850"/>
        <v/>
      </c>
      <c r="LA163" s="510" t="str">
        <f t="shared" si="850"/>
        <v/>
      </c>
      <c r="LB163" s="642">
        <f t="shared" si="935"/>
        <v>0</v>
      </c>
      <c r="LC163" s="510" t="str">
        <f t="shared" si="851"/>
        <v/>
      </c>
      <c r="LD163" s="522" t="str">
        <f t="shared" si="851"/>
        <v/>
      </c>
      <c r="LE163" s="510" t="str">
        <f t="shared" si="851"/>
        <v/>
      </c>
      <c r="LF163" s="642">
        <f t="shared" si="936"/>
        <v>0</v>
      </c>
      <c r="LG163" s="510" t="str">
        <f t="shared" si="852"/>
        <v/>
      </c>
      <c r="LH163" s="522" t="str">
        <f t="shared" si="852"/>
        <v/>
      </c>
      <c r="LI163" s="510" t="str">
        <f t="shared" si="852"/>
        <v/>
      </c>
      <c r="LJ163" s="642">
        <f t="shared" si="937"/>
        <v>0</v>
      </c>
      <c r="LK163" s="510" t="str">
        <f t="shared" si="853"/>
        <v/>
      </c>
      <c r="LL163" s="522" t="str">
        <f t="shared" si="853"/>
        <v/>
      </c>
      <c r="LM163" s="510" t="str">
        <f t="shared" si="853"/>
        <v/>
      </c>
      <c r="LN163" s="642">
        <f t="shared" si="938"/>
        <v>0</v>
      </c>
      <c r="LO163" s="510" t="str">
        <f t="shared" si="854"/>
        <v/>
      </c>
      <c r="LP163" s="522" t="str">
        <f t="shared" si="854"/>
        <v/>
      </c>
      <c r="LQ163" s="510" t="str">
        <f t="shared" si="854"/>
        <v/>
      </c>
      <c r="LR163" s="642">
        <f t="shared" si="939"/>
        <v>0</v>
      </c>
      <c r="LS163" s="510" t="str">
        <f t="shared" si="855"/>
        <v/>
      </c>
      <c r="LT163" s="522" t="str">
        <f t="shared" si="855"/>
        <v/>
      </c>
      <c r="LU163" s="510" t="str">
        <f t="shared" si="855"/>
        <v/>
      </c>
      <c r="LV163" s="642">
        <f t="shared" si="940"/>
        <v>0</v>
      </c>
      <c r="LW163" s="510" t="str">
        <f t="shared" si="856"/>
        <v/>
      </c>
      <c r="LX163" s="522" t="str">
        <f t="shared" si="856"/>
        <v/>
      </c>
      <c r="LY163" s="510" t="str">
        <f t="shared" si="856"/>
        <v/>
      </c>
      <c r="LZ163" s="642">
        <f t="shared" si="941"/>
        <v>0</v>
      </c>
      <c r="MA163" s="510" t="str">
        <f t="shared" si="857"/>
        <v/>
      </c>
      <c r="MB163" s="522" t="str">
        <f t="shared" si="857"/>
        <v/>
      </c>
      <c r="MC163" s="510" t="str">
        <f t="shared" si="857"/>
        <v/>
      </c>
      <c r="MD163" s="642">
        <f t="shared" si="942"/>
        <v>0</v>
      </c>
      <c r="ME163" s="510" t="str">
        <f t="shared" si="858"/>
        <v/>
      </c>
      <c r="MF163" s="522" t="str">
        <f t="shared" si="858"/>
        <v/>
      </c>
      <c r="MG163" s="510" t="str">
        <f t="shared" si="858"/>
        <v/>
      </c>
      <c r="MH163" s="642">
        <f t="shared" si="943"/>
        <v>0</v>
      </c>
      <c r="MI163" s="510" t="str">
        <f t="shared" si="859"/>
        <v/>
      </c>
      <c r="MJ163" s="522" t="str">
        <f t="shared" si="859"/>
        <v/>
      </c>
      <c r="MK163" s="510" t="str">
        <f t="shared" si="859"/>
        <v/>
      </c>
      <c r="ML163" s="642">
        <f t="shared" si="944"/>
        <v>0</v>
      </c>
      <c r="MM163" s="510" t="str">
        <f t="shared" si="860"/>
        <v/>
      </c>
      <c r="MN163" s="522" t="str">
        <f t="shared" si="860"/>
        <v/>
      </c>
      <c r="MO163" s="510" t="str">
        <f t="shared" si="860"/>
        <v/>
      </c>
      <c r="MP163" s="642">
        <f t="shared" si="945"/>
        <v>0</v>
      </c>
      <c r="MQ163" s="510" t="str">
        <f t="shared" si="861"/>
        <v/>
      </c>
      <c r="MR163" s="522" t="str">
        <f t="shared" si="861"/>
        <v/>
      </c>
      <c r="MS163" s="510" t="str">
        <f t="shared" si="861"/>
        <v/>
      </c>
      <c r="MT163" s="642">
        <f t="shared" si="946"/>
        <v>0</v>
      </c>
      <c r="MU163" s="510" t="str">
        <f t="shared" si="862"/>
        <v/>
      </c>
      <c r="MV163" s="522" t="str">
        <f t="shared" si="862"/>
        <v/>
      </c>
      <c r="MW163" s="510" t="str">
        <f t="shared" si="862"/>
        <v/>
      </c>
      <c r="MX163" s="642">
        <f t="shared" si="947"/>
        <v>0</v>
      </c>
      <c r="MY163" s="510" t="str">
        <f t="shared" si="863"/>
        <v/>
      </c>
      <c r="MZ163" s="522" t="str">
        <f t="shared" si="863"/>
        <v/>
      </c>
      <c r="NA163" s="510" t="str">
        <f t="shared" si="863"/>
        <v/>
      </c>
      <c r="NB163" s="642">
        <f t="shared" si="948"/>
        <v>0</v>
      </c>
      <c r="NC163" s="510" t="str">
        <f t="shared" si="864"/>
        <v/>
      </c>
      <c r="ND163" s="522" t="str">
        <f t="shared" si="864"/>
        <v/>
      </c>
      <c r="NE163" s="510" t="str">
        <f t="shared" si="864"/>
        <v/>
      </c>
      <c r="NF163" s="642">
        <f t="shared" si="949"/>
        <v>0</v>
      </c>
      <c r="NG163" s="510" t="str">
        <f t="shared" si="865"/>
        <v/>
      </c>
      <c r="NH163" s="522" t="str">
        <f t="shared" si="865"/>
        <v/>
      </c>
      <c r="NI163" s="510" t="str">
        <f t="shared" si="865"/>
        <v/>
      </c>
      <c r="NJ163" s="642">
        <f t="shared" si="950"/>
        <v>0</v>
      </c>
      <c r="NK163" s="510" t="str">
        <f t="shared" si="866"/>
        <v/>
      </c>
      <c r="NL163" s="522" t="str">
        <f t="shared" si="866"/>
        <v/>
      </c>
      <c r="NM163" s="510" t="str">
        <f t="shared" si="866"/>
        <v/>
      </c>
      <c r="NN163" s="642">
        <f t="shared" si="951"/>
        <v>0</v>
      </c>
      <c r="NO163" s="510" t="str">
        <f t="shared" si="867"/>
        <v/>
      </c>
      <c r="NP163" s="522" t="str">
        <f t="shared" si="867"/>
        <v/>
      </c>
      <c r="NQ163" s="510" t="str">
        <f t="shared" si="867"/>
        <v/>
      </c>
      <c r="NR163" s="642">
        <f t="shared" si="952"/>
        <v>0</v>
      </c>
      <c r="NS163" s="510" t="str">
        <f t="shared" si="868"/>
        <v/>
      </c>
      <c r="NT163" s="522" t="str">
        <f t="shared" si="868"/>
        <v/>
      </c>
      <c r="NU163" s="510" t="str">
        <f t="shared" si="868"/>
        <v/>
      </c>
      <c r="NV163" s="642">
        <f t="shared" si="953"/>
        <v>0</v>
      </c>
      <c r="NW163" s="510" t="str">
        <f t="shared" si="869"/>
        <v/>
      </c>
      <c r="NX163" s="522" t="str">
        <f t="shared" si="869"/>
        <v/>
      </c>
      <c r="NY163" s="510" t="str">
        <f t="shared" si="869"/>
        <v/>
      </c>
      <c r="NZ163" s="642">
        <f t="shared" si="954"/>
        <v>0</v>
      </c>
      <c r="OA163" s="510" t="str">
        <f t="shared" si="870"/>
        <v/>
      </c>
      <c r="OB163" s="522" t="str">
        <f t="shared" si="870"/>
        <v/>
      </c>
      <c r="OC163" s="510" t="str">
        <f t="shared" si="870"/>
        <v/>
      </c>
      <c r="OD163" s="642">
        <f t="shared" si="955"/>
        <v>0</v>
      </c>
      <c r="OE163" s="510" t="str">
        <f t="shared" si="871"/>
        <v/>
      </c>
      <c r="OF163" s="522" t="str">
        <f t="shared" si="871"/>
        <v/>
      </c>
      <c r="OG163" s="510" t="str">
        <f t="shared" si="871"/>
        <v/>
      </c>
      <c r="OH163" s="642">
        <f t="shared" si="956"/>
        <v>0</v>
      </c>
      <c r="OI163" s="510" t="str">
        <f t="shared" si="872"/>
        <v/>
      </c>
      <c r="OJ163" s="522" t="str">
        <f t="shared" si="872"/>
        <v/>
      </c>
      <c r="OK163" s="510" t="str">
        <f t="shared" si="872"/>
        <v/>
      </c>
      <c r="OL163" s="642">
        <f t="shared" si="957"/>
        <v>0</v>
      </c>
      <c r="OM163" s="510" t="str">
        <f t="shared" si="873"/>
        <v/>
      </c>
      <c r="ON163" s="522" t="str">
        <f t="shared" si="873"/>
        <v/>
      </c>
      <c r="OO163" s="510" t="str">
        <f t="shared" si="873"/>
        <v/>
      </c>
      <c r="OP163" s="642">
        <f t="shared" si="958"/>
        <v>0</v>
      </c>
      <c r="OQ163" s="510" t="str">
        <f t="shared" si="874"/>
        <v/>
      </c>
      <c r="OR163" s="522" t="str">
        <f t="shared" si="874"/>
        <v/>
      </c>
      <c r="OS163" s="510" t="str">
        <f t="shared" si="874"/>
        <v/>
      </c>
      <c r="OT163" s="642">
        <f t="shared" si="959"/>
        <v>0</v>
      </c>
      <c r="OU163" s="510" t="str">
        <f t="shared" si="875"/>
        <v/>
      </c>
      <c r="OV163" s="522" t="str">
        <f t="shared" si="875"/>
        <v/>
      </c>
      <c r="OW163" s="510" t="str">
        <f t="shared" si="875"/>
        <v/>
      </c>
      <c r="OX163" s="642">
        <f t="shared" si="960"/>
        <v>0</v>
      </c>
      <c r="OY163" s="510" t="str">
        <f t="shared" si="876"/>
        <v/>
      </c>
      <c r="OZ163" s="522" t="str">
        <f t="shared" si="876"/>
        <v/>
      </c>
      <c r="PA163" s="510" t="str">
        <f t="shared" si="876"/>
        <v/>
      </c>
      <c r="PB163" s="642">
        <f t="shared" si="961"/>
        <v>0</v>
      </c>
      <c r="PC163" s="510" t="str">
        <f t="shared" si="877"/>
        <v/>
      </c>
      <c r="PD163" s="522" t="str">
        <f t="shared" si="877"/>
        <v/>
      </c>
      <c r="PE163" s="510" t="str">
        <f t="shared" si="877"/>
        <v/>
      </c>
      <c r="PF163" s="642">
        <f t="shared" si="962"/>
        <v>0</v>
      </c>
      <c r="PG163" s="510" t="str">
        <f t="shared" si="878"/>
        <v/>
      </c>
      <c r="PH163" s="522" t="str">
        <f t="shared" si="878"/>
        <v/>
      </c>
      <c r="PI163" s="510" t="str">
        <f t="shared" si="878"/>
        <v/>
      </c>
      <c r="PJ163" s="642">
        <f t="shared" si="963"/>
        <v>0</v>
      </c>
      <c r="PK163" s="510" t="str">
        <f t="shared" si="879"/>
        <v/>
      </c>
      <c r="PL163" s="522" t="str">
        <f t="shared" si="879"/>
        <v/>
      </c>
      <c r="PM163" s="510" t="str">
        <f t="shared" si="879"/>
        <v/>
      </c>
      <c r="PN163" s="642">
        <f t="shared" si="964"/>
        <v>0</v>
      </c>
      <c r="PO163" s="510" t="str">
        <f t="shared" si="880"/>
        <v/>
      </c>
      <c r="PP163" s="522" t="str">
        <f t="shared" si="880"/>
        <v/>
      </c>
      <c r="PQ163" s="510" t="str">
        <f t="shared" si="880"/>
        <v/>
      </c>
      <c r="PR163" s="642">
        <f t="shared" si="965"/>
        <v>0</v>
      </c>
      <c r="PS163" s="510" t="str">
        <f t="shared" si="881"/>
        <v/>
      </c>
      <c r="PT163" s="522" t="str">
        <f t="shared" si="881"/>
        <v/>
      </c>
      <c r="PU163" s="510" t="str">
        <f t="shared" si="881"/>
        <v/>
      </c>
      <c r="PV163" s="642">
        <f t="shared" si="966"/>
        <v>0</v>
      </c>
      <c r="PW163" s="510" t="str">
        <f t="shared" si="882"/>
        <v/>
      </c>
      <c r="PX163" s="522" t="str">
        <f t="shared" si="882"/>
        <v/>
      </c>
      <c r="PY163" s="510" t="str">
        <f t="shared" si="882"/>
        <v/>
      </c>
      <c r="PZ163" s="642">
        <f t="shared" si="967"/>
        <v>0</v>
      </c>
      <c r="QA163" s="510" t="str">
        <f t="shared" si="883"/>
        <v/>
      </c>
      <c r="QB163" s="522" t="str">
        <f t="shared" si="883"/>
        <v/>
      </c>
      <c r="QC163" s="510" t="str">
        <f t="shared" si="883"/>
        <v/>
      </c>
      <c r="QD163" s="642">
        <f t="shared" si="968"/>
        <v>0</v>
      </c>
      <c r="QE163" s="510" t="str">
        <f t="shared" si="884"/>
        <v/>
      </c>
      <c r="QF163" s="522" t="str">
        <f t="shared" si="884"/>
        <v/>
      </c>
      <c r="QG163" s="510" t="str">
        <f t="shared" si="884"/>
        <v/>
      </c>
      <c r="QH163" s="642">
        <f t="shared" si="969"/>
        <v>0</v>
      </c>
    </row>
    <row r="164" spans="125:450" ht="13.3" thickTop="1" thickBot="1" x14ac:dyDescent="0.35"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FD164" s="793" t="str">
        <f t="shared" si="885"/>
        <v/>
      </c>
      <c r="FE164" s="783" t="str">
        <f t="shared" si="812"/>
        <v/>
      </c>
      <c r="FF164" s="788" t="str">
        <f t="shared" si="813"/>
        <v/>
      </c>
      <c r="FG164" s="782" t="str">
        <f t="shared" si="886"/>
        <v/>
      </c>
      <c r="FJ164" s="788" t="str">
        <f t="shared" si="887"/>
        <v/>
      </c>
      <c r="FK164" s="793" t="str">
        <f t="shared" si="888"/>
        <v/>
      </c>
      <c r="FL164" s="793" t="str">
        <f t="shared" si="814"/>
        <v/>
      </c>
      <c r="FM164" s="798" t="str">
        <f t="shared" si="889"/>
        <v/>
      </c>
      <c r="FN164" s="786" t="str">
        <f t="shared" si="890"/>
        <v/>
      </c>
      <c r="FO164" s="816" t="str">
        <f t="shared" si="891"/>
        <v/>
      </c>
      <c r="FP164" s="594">
        <v>11</v>
      </c>
      <c r="FQ164" s="820" t="str">
        <f t="shared" si="815"/>
        <v/>
      </c>
      <c r="FR164" s="139" t="str">
        <f t="shared" si="816"/>
        <v/>
      </c>
      <c r="FS164" s="642" t="str">
        <f t="shared" si="892"/>
        <v/>
      </c>
      <c r="FY164" s="793" t="str">
        <f t="shared" si="817"/>
        <v/>
      </c>
      <c r="FZ164" s="798" t="str">
        <f t="shared" si="893"/>
        <v/>
      </c>
      <c r="GA164" s="793" t="str">
        <f t="shared" si="894"/>
        <v/>
      </c>
      <c r="GB164" s="793" t="str">
        <f t="shared" si="895"/>
        <v/>
      </c>
      <c r="GC164" s="783" t="str">
        <f t="shared" si="818"/>
        <v/>
      </c>
      <c r="GD164" s="788" t="str">
        <f t="shared" si="819"/>
        <v/>
      </c>
      <c r="GE164" s="786" t="str">
        <f t="shared" si="896"/>
        <v/>
      </c>
      <c r="GF164" s="782" t="str">
        <f t="shared" si="897"/>
        <v/>
      </c>
      <c r="GG164" s="818" t="str">
        <f t="shared" si="898"/>
        <v/>
      </c>
      <c r="GH164" s="594">
        <v>11</v>
      </c>
      <c r="GI164" s="595" t="str">
        <f t="shared" si="820"/>
        <v/>
      </c>
      <c r="GJ164" s="595" t="str">
        <f t="shared" si="821"/>
        <v/>
      </c>
      <c r="GK164" s="15">
        <f t="shared" si="899"/>
        <v>0</v>
      </c>
      <c r="GL164" s="15">
        <f t="shared" si="900"/>
        <v>0</v>
      </c>
      <c r="GN164" s="137" t="str">
        <f t="shared" si="901"/>
        <v/>
      </c>
      <c r="GO164" s="653" t="str">
        <f t="shared" si="902"/>
        <v/>
      </c>
      <c r="GP164" s="651" t="str">
        <f t="shared" si="903"/>
        <v/>
      </c>
      <c r="GQ164" s="652">
        <f t="shared" si="904"/>
        <v>0</v>
      </c>
      <c r="GR164" s="137" t="str">
        <f t="shared" si="822"/>
        <v/>
      </c>
      <c r="GS164" s="139" t="str">
        <f t="shared" si="905"/>
        <v/>
      </c>
      <c r="GT164" s="642" t="str">
        <f t="shared" si="823"/>
        <v/>
      </c>
      <c r="GU164" s="594">
        <v>11</v>
      </c>
      <c r="GX164" s="137" t="str">
        <f t="shared" si="824"/>
        <v/>
      </c>
      <c r="GY164" s="138" t="str">
        <f t="shared" si="906"/>
        <v/>
      </c>
      <c r="GZ164" s="642" t="str">
        <f t="shared" si="907"/>
        <v/>
      </c>
      <c r="HA164" s="81" t="str">
        <f t="shared" si="970"/>
        <v/>
      </c>
      <c r="HB164" s="127" t="str">
        <f t="shared" si="971"/>
        <v/>
      </c>
      <c r="HC164" s="642" t="str">
        <f t="shared" si="908"/>
        <v/>
      </c>
      <c r="HD164" s="582">
        <f t="shared" si="825"/>
        <v>0</v>
      </c>
      <c r="HE164" s="576">
        <f t="shared" si="826"/>
        <v>0</v>
      </c>
      <c r="HF164" s="566">
        <f t="shared" si="826"/>
        <v>0</v>
      </c>
      <c r="HG164" s="642">
        <f t="shared" si="909"/>
        <v>0</v>
      </c>
      <c r="HH164" s="17" t="str">
        <f t="shared" si="910"/>
        <v/>
      </c>
      <c r="HI164" s="510" t="str">
        <f t="shared" si="911"/>
        <v/>
      </c>
      <c r="HJ164" s="642">
        <f t="shared" si="972"/>
        <v>0</v>
      </c>
      <c r="HK164" s="510" t="str">
        <f t="shared" si="827"/>
        <v/>
      </c>
      <c r="HL164" s="522" t="str">
        <f t="shared" si="827"/>
        <v/>
      </c>
      <c r="HM164" s="510" t="str">
        <f t="shared" si="827"/>
        <v/>
      </c>
      <c r="HN164" s="642">
        <f t="shared" si="912"/>
        <v>0</v>
      </c>
      <c r="HO164" s="510" t="str">
        <f t="shared" si="828"/>
        <v/>
      </c>
      <c r="HP164" s="522" t="str">
        <f t="shared" si="828"/>
        <v/>
      </c>
      <c r="HQ164" s="510" t="str">
        <f t="shared" si="828"/>
        <v/>
      </c>
      <c r="HR164" s="642">
        <f t="shared" si="913"/>
        <v>0</v>
      </c>
      <c r="HS164" s="510" t="str">
        <f t="shared" si="829"/>
        <v/>
      </c>
      <c r="HT164" s="522" t="str">
        <f t="shared" si="829"/>
        <v/>
      </c>
      <c r="HU164" s="510" t="str">
        <f t="shared" si="829"/>
        <v/>
      </c>
      <c r="HV164" s="642">
        <f t="shared" si="914"/>
        <v>0</v>
      </c>
      <c r="HW164" s="510" t="str">
        <f t="shared" si="830"/>
        <v/>
      </c>
      <c r="HX164" s="522" t="str">
        <f t="shared" si="830"/>
        <v/>
      </c>
      <c r="HY164" s="510" t="str">
        <f t="shared" si="830"/>
        <v/>
      </c>
      <c r="HZ164" s="642">
        <f t="shared" si="915"/>
        <v>0</v>
      </c>
      <c r="IA164" s="510" t="str">
        <f t="shared" si="831"/>
        <v/>
      </c>
      <c r="IB164" s="522" t="str">
        <f t="shared" si="831"/>
        <v/>
      </c>
      <c r="IC164" s="510" t="str">
        <f t="shared" si="831"/>
        <v/>
      </c>
      <c r="ID164" s="642">
        <f t="shared" si="916"/>
        <v>0</v>
      </c>
      <c r="IE164" s="510" t="str">
        <f t="shared" si="832"/>
        <v/>
      </c>
      <c r="IF164" s="522" t="str">
        <f t="shared" si="832"/>
        <v/>
      </c>
      <c r="IG164" s="510" t="str">
        <f t="shared" si="832"/>
        <v/>
      </c>
      <c r="IH164" s="642">
        <f t="shared" si="917"/>
        <v>0</v>
      </c>
      <c r="II164" s="510" t="str">
        <f t="shared" si="833"/>
        <v/>
      </c>
      <c r="IJ164" s="522" t="str">
        <f t="shared" si="833"/>
        <v/>
      </c>
      <c r="IK164" s="510" t="str">
        <f t="shared" si="833"/>
        <v/>
      </c>
      <c r="IL164" s="642">
        <f t="shared" si="918"/>
        <v>0</v>
      </c>
      <c r="IM164" s="510" t="str">
        <f t="shared" si="834"/>
        <v/>
      </c>
      <c r="IN164" s="522" t="str">
        <f t="shared" si="834"/>
        <v/>
      </c>
      <c r="IO164" s="510" t="str">
        <f t="shared" si="834"/>
        <v/>
      </c>
      <c r="IP164" s="642">
        <f t="shared" si="919"/>
        <v>0</v>
      </c>
      <c r="IQ164" s="510" t="str">
        <f t="shared" si="835"/>
        <v/>
      </c>
      <c r="IR164" s="522" t="str">
        <f t="shared" si="835"/>
        <v/>
      </c>
      <c r="IS164" s="510" t="str">
        <f t="shared" si="835"/>
        <v/>
      </c>
      <c r="IT164" s="642">
        <f t="shared" si="920"/>
        <v>0</v>
      </c>
      <c r="IU164" s="510" t="str">
        <f t="shared" si="836"/>
        <v/>
      </c>
      <c r="IV164" s="522" t="str">
        <f t="shared" si="836"/>
        <v/>
      </c>
      <c r="IW164" s="510" t="str">
        <f t="shared" si="836"/>
        <v/>
      </c>
      <c r="IX164" s="642">
        <f t="shared" si="921"/>
        <v>0</v>
      </c>
      <c r="IY164" s="510" t="str">
        <f t="shared" si="837"/>
        <v/>
      </c>
      <c r="IZ164" s="522" t="str">
        <f t="shared" si="837"/>
        <v/>
      </c>
      <c r="JA164" s="510" t="str">
        <f t="shared" si="837"/>
        <v/>
      </c>
      <c r="JB164" s="642">
        <f t="shared" si="922"/>
        <v>0</v>
      </c>
      <c r="JC164" s="510" t="str">
        <f t="shared" si="838"/>
        <v/>
      </c>
      <c r="JD164" s="522" t="str">
        <f t="shared" si="838"/>
        <v/>
      </c>
      <c r="JE164" s="510" t="str">
        <f t="shared" si="838"/>
        <v/>
      </c>
      <c r="JF164" s="642">
        <f t="shared" si="923"/>
        <v>0</v>
      </c>
      <c r="JG164" s="510" t="str">
        <f t="shared" si="839"/>
        <v/>
      </c>
      <c r="JH164" s="522" t="str">
        <f t="shared" si="839"/>
        <v/>
      </c>
      <c r="JI164" s="510" t="str">
        <f t="shared" si="839"/>
        <v/>
      </c>
      <c r="JJ164" s="642">
        <f t="shared" si="924"/>
        <v>0</v>
      </c>
      <c r="JK164" s="510" t="str">
        <f t="shared" si="840"/>
        <v/>
      </c>
      <c r="JL164" s="522" t="str">
        <f t="shared" si="840"/>
        <v/>
      </c>
      <c r="JM164" s="510" t="str">
        <f t="shared" si="840"/>
        <v/>
      </c>
      <c r="JN164" s="642">
        <f t="shared" si="925"/>
        <v>0</v>
      </c>
      <c r="JO164" s="510" t="str">
        <f t="shared" si="841"/>
        <v/>
      </c>
      <c r="JP164" s="522" t="str">
        <f t="shared" si="841"/>
        <v/>
      </c>
      <c r="JQ164" s="510" t="str">
        <f t="shared" si="841"/>
        <v/>
      </c>
      <c r="JR164" s="642">
        <f t="shared" si="926"/>
        <v>0</v>
      </c>
      <c r="JS164" s="510" t="str">
        <f t="shared" si="842"/>
        <v/>
      </c>
      <c r="JT164" s="522" t="str">
        <f t="shared" si="842"/>
        <v/>
      </c>
      <c r="JU164" s="510" t="str">
        <f t="shared" si="842"/>
        <v/>
      </c>
      <c r="JV164" s="642">
        <f t="shared" si="927"/>
        <v>0</v>
      </c>
      <c r="JW164" s="510" t="str">
        <f t="shared" si="843"/>
        <v/>
      </c>
      <c r="JX164" s="522" t="str">
        <f t="shared" si="843"/>
        <v/>
      </c>
      <c r="JY164" s="510" t="str">
        <f t="shared" si="843"/>
        <v/>
      </c>
      <c r="JZ164" s="642">
        <f t="shared" si="928"/>
        <v>0</v>
      </c>
      <c r="KA164" s="510" t="str">
        <f t="shared" si="844"/>
        <v/>
      </c>
      <c r="KB164" s="522" t="str">
        <f t="shared" si="844"/>
        <v/>
      </c>
      <c r="KC164" s="510" t="str">
        <f t="shared" si="844"/>
        <v/>
      </c>
      <c r="KD164" s="642">
        <f t="shared" si="929"/>
        <v>0</v>
      </c>
      <c r="KE164" s="510" t="str">
        <f t="shared" si="845"/>
        <v/>
      </c>
      <c r="KF164" s="522" t="str">
        <f t="shared" si="845"/>
        <v/>
      </c>
      <c r="KG164" s="510" t="str">
        <f t="shared" si="845"/>
        <v/>
      </c>
      <c r="KH164" s="642">
        <f t="shared" si="930"/>
        <v>0</v>
      </c>
      <c r="KI164" s="510" t="str">
        <f t="shared" si="846"/>
        <v/>
      </c>
      <c r="KJ164" s="522" t="str">
        <f t="shared" si="846"/>
        <v/>
      </c>
      <c r="KK164" s="510" t="str">
        <f t="shared" si="846"/>
        <v/>
      </c>
      <c r="KL164" s="642">
        <f t="shared" si="931"/>
        <v>0</v>
      </c>
      <c r="KM164" s="510" t="str">
        <f t="shared" si="847"/>
        <v/>
      </c>
      <c r="KN164" s="522" t="str">
        <f t="shared" si="847"/>
        <v/>
      </c>
      <c r="KO164" s="510" t="str">
        <f t="shared" si="847"/>
        <v/>
      </c>
      <c r="KP164" s="642">
        <f t="shared" si="932"/>
        <v>0</v>
      </c>
      <c r="KQ164" s="510" t="str">
        <f t="shared" si="848"/>
        <v/>
      </c>
      <c r="KR164" s="522" t="str">
        <f t="shared" si="848"/>
        <v/>
      </c>
      <c r="KS164" s="510" t="str">
        <f t="shared" si="848"/>
        <v/>
      </c>
      <c r="KT164" s="642">
        <f t="shared" si="933"/>
        <v>0</v>
      </c>
      <c r="KU164" s="510" t="str">
        <f t="shared" si="849"/>
        <v/>
      </c>
      <c r="KV164" s="522" t="str">
        <f t="shared" si="849"/>
        <v/>
      </c>
      <c r="KW164" s="510" t="str">
        <f t="shared" si="849"/>
        <v/>
      </c>
      <c r="KX164" s="642">
        <f t="shared" si="934"/>
        <v>0</v>
      </c>
      <c r="KY164" s="510" t="str">
        <f t="shared" si="850"/>
        <v/>
      </c>
      <c r="KZ164" s="522" t="str">
        <f t="shared" si="850"/>
        <v/>
      </c>
      <c r="LA164" s="510" t="str">
        <f t="shared" si="850"/>
        <v/>
      </c>
      <c r="LB164" s="642">
        <f t="shared" si="935"/>
        <v>0</v>
      </c>
      <c r="LC164" s="510" t="str">
        <f t="shared" si="851"/>
        <v/>
      </c>
      <c r="LD164" s="522" t="str">
        <f t="shared" si="851"/>
        <v/>
      </c>
      <c r="LE164" s="510" t="str">
        <f t="shared" si="851"/>
        <v/>
      </c>
      <c r="LF164" s="642">
        <f t="shared" si="936"/>
        <v>0</v>
      </c>
      <c r="LG164" s="510" t="str">
        <f t="shared" si="852"/>
        <v/>
      </c>
      <c r="LH164" s="522" t="str">
        <f t="shared" si="852"/>
        <v/>
      </c>
      <c r="LI164" s="510" t="str">
        <f t="shared" si="852"/>
        <v/>
      </c>
      <c r="LJ164" s="642">
        <f t="shared" si="937"/>
        <v>0</v>
      </c>
      <c r="LK164" s="510" t="str">
        <f t="shared" si="853"/>
        <v/>
      </c>
      <c r="LL164" s="522" t="str">
        <f t="shared" si="853"/>
        <v/>
      </c>
      <c r="LM164" s="510" t="str">
        <f t="shared" si="853"/>
        <v/>
      </c>
      <c r="LN164" s="642">
        <f t="shared" si="938"/>
        <v>0</v>
      </c>
      <c r="LO164" s="510" t="str">
        <f t="shared" si="854"/>
        <v/>
      </c>
      <c r="LP164" s="522" t="str">
        <f t="shared" si="854"/>
        <v/>
      </c>
      <c r="LQ164" s="510" t="str">
        <f t="shared" si="854"/>
        <v/>
      </c>
      <c r="LR164" s="642">
        <f t="shared" si="939"/>
        <v>0</v>
      </c>
      <c r="LS164" s="510" t="str">
        <f t="shared" si="855"/>
        <v/>
      </c>
      <c r="LT164" s="522" t="str">
        <f t="shared" si="855"/>
        <v/>
      </c>
      <c r="LU164" s="510" t="str">
        <f t="shared" si="855"/>
        <v/>
      </c>
      <c r="LV164" s="642">
        <f t="shared" si="940"/>
        <v>0</v>
      </c>
      <c r="LW164" s="510" t="str">
        <f t="shared" si="856"/>
        <v/>
      </c>
      <c r="LX164" s="522" t="str">
        <f t="shared" si="856"/>
        <v/>
      </c>
      <c r="LY164" s="510" t="str">
        <f t="shared" si="856"/>
        <v/>
      </c>
      <c r="LZ164" s="642">
        <f t="shared" si="941"/>
        <v>0</v>
      </c>
      <c r="MA164" s="510" t="str">
        <f t="shared" si="857"/>
        <v/>
      </c>
      <c r="MB164" s="522" t="str">
        <f t="shared" si="857"/>
        <v/>
      </c>
      <c r="MC164" s="510" t="str">
        <f t="shared" si="857"/>
        <v/>
      </c>
      <c r="MD164" s="642">
        <f t="shared" si="942"/>
        <v>0</v>
      </c>
      <c r="ME164" s="510" t="str">
        <f t="shared" si="858"/>
        <v/>
      </c>
      <c r="MF164" s="522" t="str">
        <f t="shared" si="858"/>
        <v/>
      </c>
      <c r="MG164" s="510" t="str">
        <f t="shared" si="858"/>
        <v/>
      </c>
      <c r="MH164" s="642">
        <f t="shared" si="943"/>
        <v>0</v>
      </c>
      <c r="MI164" s="510" t="str">
        <f t="shared" si="859"/>
        <v/>
      </c>
      <c r="MJ164" s="522" t="str">
        <f t="shared" si="859"/>
        <v/>
      </c>
      <c r="MK164" s="510" t="str">
        <f t="shared" si="859"/>
        <v/>
      </c>
      <c r="ML164" s="642">
        <f t="shared" si="944"/>
        <v>0</v>
      </c>
      <c r="MM164" s="510" t="str">
        <f t="shared" si="860"/>
        <v/>
      </c>
      <c r="MN164" s="522" t="str">
        <f t="shared" si="860"/>
        <v/>
      </c>
      <c r="MO164" s="510" t="str">
        <f t="shared" si="860"/>
        <v/>
      </c>
      <c r="MP164" s="642">
        <f t="shared" si="945"/>
        <v>0</v>
      </c>
      <c r="MQ164" s="510" t="str">
        <f t="shared" si="861"/>
        <v/>
      </c>
      <c r="MR164" s="522" t="str">
        <f t="shared" si="861"/>
        <v/>
      </c>
      <c r="MS164" s="510" t="str">
        <f t="shared" si="861"/>
        <v/>
      </c>
      <c r="MT164" s="642">
        <f t="shared" si="946"/>
        <v>0</v>
      </c>
      <c r="MU164" s="510" t="str">
        <f t="shared" si="862"/>
        <v/>
      </c>
      <c r="MV164" s="522" t="str">
        <f t="shared" si="862"/>
        <v/>
      </c>
      <c r="MW164" s="510" t="str">
        <f t="shared" si="862"/>
        <v/>
      </c>
      <c r="MX164" s="642">
        <f t="shared" si="947"/>
        <v>0</v>
      </c>
      <c r="MY164" s="510" t="str">
        <f t="shared" si="863"/>
        <v/>
      </c>
      <c r="MZ164" s="522" t="str">
        <f t="shared" si="863"/>
        <v/>
      </c>
      <c r="NA164" s="510" t="str">
        <f t="shared" si="863"/>
        <v/>
      </c>
      <c r="NB164" s="642">
        <f t="shared" si="948"/>
        <v>0</v>
      </c>
      <c r="NC164" s="510" t="str">
        <f t="shared" si="864"/>
        <v/>
      </c>
      <c r="ND164" s="522" t="str">
        <f t="shared" si="864"/>
        <v/>
      </c>
      <c r="NE164" s="510" t="str">
        <f t="shared" si="864"/>
        <v/>
      </c>
      <c r="NF164" s="642">
        <f t="shared" si="949"/>
        <v>0</v>
      </c>
      <c r="NG164" s="510" t="str">
        <f t="shared" si="865"/>
        <v/>
      </c>
      <c r="NH164" s="522" t="str">
        <f t="shared" si="865"/>
        <v/>
      </c>
      <c r="NI164" s="510" t="str">
        <f t="shared" si="865"/>
        <v/>
      </c>
      <c r="NJ164" s="642">
        <f t="shared" si="950"/>
        <v>0</v>
      </c>
      <c r="NK164" s="510" t="str">
        <f t="shared" si="866"/>
        <v/>
      </c>
      <c r="NL164" s="522" t="str">
        <f t="shared" si="866"/>
        <v/>
      </c>
      <c r="NM164" s="510" t="str">
        <f t="shared" si="866"/>
        <v/>
      </c>
      <c r="NN164" s="642">
        <f t="shared" si="951"/>
        <v>0</v>
      </c>
      <c r="NO164" s="510" t="str">
        <f t="shared" si="867"/>
        <v/>
      </c>
      <c r="NP164" s="522" t="str">
        <f t="shared" si="867"/>
        <v/>
      </c>
      <c r="NQ164" s="510" t="str">
        <f t="shared" si="867"/>
        <v/>
      </c>
      <c r="NR164" s="642">
        <f t="shared" si="952"/>
        <v>0</v>
      </c>
      <c r="NS164" s="510" t="str">
        <f t="shared" si="868"/>
        <v/>
      </c>
      <c r="NT164" s="522" t="str">
        <f t="shared" si="868"/>
        <v/>
      </c>
      <c r="NU164" s="510" t="str">
        <f t="shared" si="868"/>
        <v/>
      </c>
      <c r="NV164" s="642">
        <f t="shared" si="953"/>
        <v>0</v>
      </c>
      <c r="NW164" s="510" t="str">
        <f t="shared" si="869"/>
        <v/>
      </c>
      <c r="NX164" s="522" t="str">
        <f t="shared" si="869"/>
        <v/>
      </c>
      <c r="NY164" s="510" t="str">
        <f t="shared" si="869"/>
        <v/>
      </c>
      <c r="NZ164" s="642">
        <f t="shared" si="954"/>
        <v>0</v>
      </c>
      <c r="OA164" s="510" t="str">
        <f t="shared" si="870"/>
        <v/>
      </c>
      <c r="OB164" s="522" t="str">
        <f t="shared" si="870"/>
        <v/>
      </c>
      <c r="OC164" s="510" t="str">
        <f t="shared" si="870"/>
        <v/>
      </c>
      <c r="OD164" s="642">
        <f t="shared" si="955"/>
        <v>0</v>
      </c>
      <c r="OE164" s="510" t="str">
        <f t="shared" si="871"/>
        <v/>
      </c>
      <c r="OF164" s="522" t="str">
        <f t="shared" si="871"/>
        <v/>
      </c>
      <c r="OG164" s="510" t="str">
        <f t="shared" si="871"/>
        <v/>
      </c>
      <c r="OH164" s="642">
        <f t="shared" si="956"/>
        <v>0</v>
      </c>
      <c r="OI164" s="510" t="str">
        <f t="shared" si="872"/>
        <v/>
      </c>
      <c r="OJ164" s="522" t="str">
        <f t="shared" si="872"/>
        <v/>
      </c>
      <c r="OK164" s="510" t="str">
        <f t="shared" si="872"/>
        <v/>
      </c>
      <c r="OL164" s="642">
        <f t="shared" si="957"/>
        <v>0</v>
      </c>
      <c r="OM164" s="510" t="str">
        <f t="shared" si="873"/>
        <v/>
      </c>
      <c r="ON164" s="522" t="str">
        <f t="shared" si="873"/>
        <v/>
      </c>
      <c r="OO164" s="510" t="str">
        <f t="shared" si="873"/>
        <v/>
      </c>
      <c r="OP164" s="642">
        <f t="shared" si="958"/>
        <v>0</v>
      </c>
      <c r="OQ164" s="510" t="str">
        <f t="shared" si="874"/>
        <v/>
      </c>
      <c r="OR164" s="522" t="str">
        <f t="shared" si="874"/>
        <v/>
      </c>
      <c r="OS164" s="510" t="str">
        <f t="shared" si="874"/>
        <v/>
      </c>
      <c r="OT164" s="642">
        <f t="shared" si="959"/>
        <v>0</v>
      </c>
      <c r="OU164" s="510" t="str">
        <f t="shared" si="875"/>
        <v/>
      </c>
      <c r="OV164" s="522" t="str">
        <f t="shared" si="875"/>
        <v/>
      </c>
      <c r="OW164" s="510" t="str">
        <f t="shared" si="875"/>
        <v/>
      </c>
      <c r="OX164" s="642">
        <f t="shared" si="960"/>
        <v>0</v>
      </c>
      <c r="OY164" s="510" t="str">
        <f t="shared" si="876"/>
        <v/>
      </c>
      <c r="OZ164" s="522" t="str">
        <f t="shared" si="876"/>
        <v/>
      </c>
      <c r="PA164" s="510" t="str">
        <f t="shared" si="876"/>
        <v/>
      </c>
      <c r="PB164" s="642">
        <f t="shared" si="961"/>
        <v>0</v>
      </c>
      <c r="PC164" s="510" t="str">
        <f t="shared" si="877"/>
        <v/>
      </c>
      <c r="PD164" s="522" t="str">
        <f t="shared" si="877"/>
        <v/>
      </c>
      <c r="PE164" s="510" t="str">
        <f t="shared" si="877"/>
        <v/>
      </c>
      <c r="PF164" s="642">
        <f t="shared" si="962"/>
        <v>0</v>
      </c>
      <c r="PG164" s="510" t="str">
        <f t="shared" si="878"/>
        <v/>
      </c>
      <c r="PH164" s="522" t="str">
        <f t="shared" si="878"/>
        <v/>
      </c>
      <c r="PI164" s="510" t="str">
        <f t="shared" si="878"/>
        <v/>
      </c>
      <c r="PJ164" s="642">
        <f t="shared" si="963"/>
        <v>0</v>
      </c>
      <c r="PK164" s="510" t="str">
        <f t="shared" si="879"/>
        <v/>
      </c>
      <c r="PL164" s="522" t="str">
        <f t="shared" si="879"/>
        <v/>
      </c>
      <c r="PM164" s="510" t="str">
        <f t="shared" si="879"/>
        <v/>
      </c>
      <c r="PN164" s="642">
        <f t="shared" si="964"/>
        <v>0</v>
      </c>
      <c r="PO164" s="510" t="str">
        <f t="shared" si="880"/>
        <v/>
      </c>
      <c r="PP164" s="522" t="str">
        <f t="shared" si="880"/>
        <v/>
      </c>
      <c r="PQ164" s="510" t="str">
        <f t="shared" si="880"/>
        <v/>
      </c>
      <c r="PR164" s="642">
        <f t="shared" si="965"/>
        <v>0</v>
      </c>
      <c r="PS164" s="510" t="str">
        <f t="shared" si="881"/>
        <v/>
      </c>
      <c r="PT164" s="522" t="str">
        <f t="shared" si="881"/>
        <v/>
      </c>
      <c r="PU164" s="510" t="str">
        <f t="shared" si="881"/>
        <v/>
      </c>
      <c r="PV164" s="642">
        <f t="shared" si="966"/>
        <v>0</v>
      </c>
      <c r="PW164" s="510" t="str">
        <f t="shared" si="882"/>
        <v/>
      </c>
      <c r="PX164" s="522" t="str">
        <f t="shared" si="882"/>
        <v/>
      </c>
      <c r="PY164" s="510" t="str">
        <f t="shared" si="882"/>
        <v/>
      </c>
      <c r="PZ164" s="642">
        <f t="shared" si="967"/>
        <v>0</v>
      </c>
      <c r="QA164" s="510" t="str">
        <f t="shared" si="883"/>
        <v/>
      </c>
      <c r="QB164" s="522" t="str">
        <f t="shared" si="883"/>
        <v/>
      </c>
      <c r="QC164" s="510" t="str">
        <f t="shared" si="883"/>
        <v/>
      </c>
      <c r="QD164" s="642">
        <f t="shared" si="968"/>
        <v>0</v>
      </c>
      <c r="QE164" s="510" t="str">
        <f t="shared" si="884"/>
        <v/>
      </c>
      <c r="QF164" s="522" t="str">
        <f t="shared" si="884"/>
        <v/>
      </c>
      <c r="QG164" s="510" t="str">
        <f t="shared" si="884"/>
        <v/>
      </c>
      <c r="QH164" s="642">
        <f t="shared" si="969"/>
        <v>0</v>
      </c>
    </row>
    <row r="165" spans="125:450" ht="13.3" thickTop="1" thickBot="1" x14ac:dyDescent="0.35"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FD165" s="793" t="str">
        <f t="shared" si="885"/>
        <v/>
      </c>
      <c r="FE165" s="783" t="str">
        <f t="shared" si="812"/>
        <v/>
      </c>
      <c r="FF165" s="788" t="str">
        <f t="shared" si="813"/>
        <v/>
      </c>
      <c r="FG165" s="782" t="str">
        <f t="shared" si="886"/>
        <v/>
      </c>
      <c r="FJ165" s="788" t="str">
        <f t="shared" si="887"/>
        <v/>
      </c>
      <c r="FK165" s="793" t="str">
        <f t="shared" si="888"/>
        <v/>
      </c>
      <c r="FL165" s="793" t="str">
        <f t="shared" si="814"/>
        <v/>
      </c>
      <c r="FM165" s="798" t="str">
        <f t="shared" si="889"/>
        <v/>
      </c>
      <c r="FN165" s="786" t="str">
        <f t="shared" si="890"/>
        <v/>
      </c>
      <c r="FO165" s="816" t="str">
        <f t="shared" si="891"/>
        <v/>
      </c>
      <c r="FP165" s="594">
        <v>12</v>
      </c>
      <c r="FQ165" s="820" t="str">
        <f t="shared" si="815"/>
        <v/>
      </c>
      <c r="FR165" s="139" t="str">
        <f t="shared" si="816"/>
        <v/>
      </c>
      <c r="FS165" s="642" t="str">
        <f t="shared" si="892"/>
        <v/>
      </c>
      <c r="FY165" s="793" t="str">
        <f t="shared" si="817"/>
        <v/>
      </c>
      <c r="FZ165" s="798" t="str">
        <f t="shared" si="893"/>
        <v/>
      </c>
      <c r="GA165" s="793" t="str">
        <f t="shared" si="894"/>
        <v/>
      </c>
      <c r="GB165" s="793" t="str">
        <f t="shared" si="895"/>
        <v/>
      </c>
      <c r="GC165" s="783" t="str">
        <f t="shared" si="818"/>
        <v/>
      </c>
      <c r="GD165" s="788" t="str">
        <f t="shared" si="819"/>
        <v/>
      </c>
      <c r="GE165" s="786" t="str">
        <f t="shared" si="896"/>
        <v/>
      </c>
      <c r="GF165" s="782" t="str">
        <f t="shared" si="897"/>
        <v/>
      </c>
      <c r="GG165" s="818" t="str">
        <f t="shared" si="898"/>
        <v/>
      </c>
      <c r="GH165" s="594">
        <v>12</v>
      </c>
      <c r="GI165" s="595" t="str">
        <f t="shared" si="820"/>
        <v/>
      </c>
      <c r="GJ165" s="595" t="str">
        <f t="shared" si="821"/>
        <v/>
      </c>
      <c r="GK165" s="15">
        <f t="shared" si="899"/>
        <v>0</v>
      </c>
      <c r="GL165" s="15">
        <f t="shared" si="900"/>
        <v>0</v>
      </c>
      <c r="GN165" s="137" t="str">
        <f t="shared" si="901"/>
        <v/>
      </c>
      <c r="GO165" s="653" t="str">
        <f t="shared" si="902"/>
        <v/>
      </c>
      <c r="GP165" s="651" t="str">
        <f t="shared" si="903"/>
        <v/>
      </c>
      <c r="GQ165" s="652">
        <f t="shared" si="904"/>
        <v>0</v>
      </c>
      <c r="GR165" s="137" t="str">
        <f t="shared" si="822"/>
        <v/>
      </c>
      <c r="GS165" s="139" t="str">
        <f t="shared" si="905"/>
        <v/>
      </c>
      <c r="GT165" s="642" t="str">
        <f t="shared" si="823"/>
        <v/>
      </c>
      <c r="GU165" s="594">
        <v>12</v>
      </c>
      <c r="GX165" s="137" t="str">
        <f t="shared" si="824"/>
        <v/>
      </c>
      <c r="GY165" s="138" t="str">
        <f t="shared" si="906"/>
        <v/>
      </c>
      <c r="GZ165" s="642" t="str">
        <f t="shared" si="907"/>
        <v/>
      </c>
      <c r="HA165" s="81" t="str">
        <f t="shared" si="970"/>
        <v/>
      </c>
      <c r="HB165" s="127" t="str">
        <f t="shared" si="971"/>
        <v/>
      </c>
      <c r="HC165" s="642" t="str">
        <f t="shared" si="908"/>
        <v/>
      </c>
      <c r="HD165" s="582">
        <f t="shared" si="825"/>
        <v>0</v>
      </c>
      <c r="HE165" s="576">
        <f t="shared" si="826"/>
        <v>0</v>
      </c>
      <c r="HF165" s="566">
        <f t="shared" si="826"/>
        <v>0</v>
      </c>
      <c r="HG165" s="642">
        <f t="shared" si="909"/>
        <v>0</v>
      </c>
      <c r="HH165" s="17" t="str">
        <f t="shared" si="910"/>
        <v/>
      </c>
      <c r="HI165" s="510" t="str">
        <f t="shared" si="911"/>
        <v/>
      </c>
      <c r="HJ165" s="642">
        <f t="shared" si="972"/>
        <v>0</v>
      </c>
      <c r="HK165" s="510" t="str">
        <f t="shared" si="827"/>
        <v/>
      </c>
      <c r="HL165" s="522" t="str">
        <f t="shared" si="827"/>
        <v/>
      </c>
      <c r="HM165" s="510" t="str">
        <f t="shared" si="827"/>
        <v/>
      </c>
      <c r="HN165" s="642">
        <f t="shared" si="912"/>
        <v>0</v>
      </c>
      <c r="HO165" s="510" t="str">
        <f t="shared" si="828"/>
        <v/>
      </c>
      <c r="HP165" s="522" t="str">
        <f t="shared" si="828"/>
        <v/>
      </c>
      <c r="HQ165" s="510" t="str">
        <f t="shared" si="828"/>
        <v/>
      </c>
      <c r="HR165" s="642">
        <f t="shared" si="913"/>
        <v>0</v>
      </c>
      <c r="HS165" s="510" t="str">
        <f t="shared" si="829"/>
        <v/>
      </c>
      <c r="HT165" s="522" t="str">
        <f t="shared" si="829"/>
        <v/>
      </c>
      <c r="HU165" s="510" t="str">
        <f t="shared" si="829"/>
        <v/>
      </c>
      <c r="HV165" s="642">
        <f t="shared" si="914"/>
        <v>0</v>
      </c>
      <c r="HW165" s="510" t="str">
        <f t="shared" si="830"/>
        <v/>
      </c>
      <c r="HX165" s="522" t="str">
        <f t="shared" si="830"/>
        <v/>
      </c>
      <c r="HY165" s="510" t="str">
        <f t="shared" si="830"/>
        <v/>
      </c>
      <c r="HZ165" s="642">
        <f t="shared" si="915"/>
        <v>0</v>
      </c>
      <c r="IA165" s="510" t="str">
        <f t="shared" si="831"/>
        <v/>
      </c>
      <c r="IB165" s="522" t="str">
        <f t="shared" si="831"/>
        <v/>
      </c>
      <c r="IC165" s="510" t="str">
        <f t="shared" si="831"/>
        <v/>
      </c>
      <c r="ID165" s="642">
        <f t="shared" si="916"/>
        <v>0</v>
      </c>
      <c r="IE165" s="510" t="str">
        <f t="shared" si="832"/>
        <v/>
      </c>
      <c r="IF165" s="522" t="str">
        <f t="shared" si="832"/>
        <v/>
      </c>
      <c r="IG165" s="510" t="str">
        <f t="shared" si="832"/>
        <v/>
      </c>
      <c r="IH165" s="642">
        <f t="shared" si="917"/>
        <v>0</v>
      </c>
      <c r="II165" s="510" t="str">
        <f t="shared" si="833"/>
        <v/>
      </c>
      <c r="IJ165" s="522" t="str">
        <f t="shared" si="833"/>
        <v/>
      </c>
      <c r="IK165" s="510" t="str">
        <f t="shared" si="833"/>
        <v/>
      </c>
      <c r="IL165" s="642">
        <f t="shared" si="918"/>
        <v>0</v>
      </c>
      <c r="IM165" s="510" t="str">
        <f t="shared" si="834"/>
        <v/>
      </c>
      <c r="IN165" s="522" t="str">
        <f t="shared" si="834"/>
        <v/>
      </c>
      <c r="IO165" s="510" t="str">
        <f t="shared" si="834"/>
        <v/>
      </c>
      <c r="IP165" s="642">
        <f t="shared" si="919"/>
        <v>0</v>
      </c>
      <c r="IQ165" s="510" t="str">
        <f t="shared" si="835"/>
        <v/>
      </c>
      <c r="IR165" s="522" t="str">
        <f t="shared" si="835"/>
        <v/>
      </c>
      <c r="IS165" s="510" t="str">
        <f t="shared" si="835"/>
        <v/>
      </c>
      <c r="IT165" s="642">
        <f t="shared" si="920"/>
        <v>0</v>
      </c>
      <c r="IU165" s="510" t="str">
        <f t="shared" si="836"/>
        <v/>
      </c>
      <c r="IV165" s="522" t="str">
        <f t="shared" si="836"/>
        <v/>
      </c>
      <c r="IW165" s="510" t="str">
        <f t="shared" si="836"/>
        <v/>
      </c>
      <c r="IX165" s="642">
        <f t="shared" si="921"/>
        <v>0</v>
      </c>
      <c r="IY165" s="510" t="str">
        <f t="shared" si="837"/>
        <v/>
      </c>
      <c r="IZ165" s="522" t="str">
        <f t="shared" si="837"/>
        <v/>
      </c>
      <c r="JA165" s="510" t="str">
        <f t="shared" si="837"/>
        <v/>
      </c>
      <c r="JB165" s="642">
        <f t="shared" si="922"/>
        <v>0</v>
      </c>
      <c r="JC165" s="510" t="str">
        <f t="shared" si="838"/>
        <v/>
      </c>
      <c r="JD165" s="522" t="str">
        <f t="shared" si="838"/>
        <v/>
      </c>
      <c r="JE165" s="510" t="str">
        <f t="shared" si="838"/>
        <v/>
      </c>
      <c r="JF165" s="642">
        <f t="shared" si="923"/>
        <v>0</v>
      </c>
      <c r="JG165" s="510" t="str">
        <f t="shared" si="839"/>
        <v/>
      </c>
      <c r="JH165" s="522" t="str">
        <f t="shared" si="839"/>
        <v/>
      </c>
      <c r="JI165" s="510" t="str">
        <f t="shared" si="839"/>
        <v/>
      </c>
      <c r="JJ165" s="642">
        <f t="shared" si="924"/>
        <v>0</v>
      </c>
      <c r="JK165" s="510" t="str">
        <f t="shared" si="840"/>
        <v/>
      </c>
      <c r="JL165" s="522" t="str">
        <f t="shared" si="840"/>
        <v/>
      </c>
      <c r="JM165" s="510" t="str">
        <f t="shared" si="840"/>
        <v/>
      </c>
      <c r="JN165" s="642">
        <f t="shared" si="925"/>
        <v>0</v>
      </c>
      <c r="JO165" s="510" t="str">
        <f t="shared" si="841"/>
        <v/>
      </c>
      <c r="JP165" s="522" t="str">
        <f t="shared" si="841"/>
        <v/>
      </c>
      <c r="JQ165" s="510" t="str">
        <f t="shared" si="841"/>
        <v/>
      </c>
      <c r="JR165" s="642">
        <f t="shared" si="926"/>
        <v>0</v>
      </c>
      <c r="JS165" s="510" t="str">
        <f t="shared" si="842"/>
        <v/>
      </c>
      <c r="JT165" s="522" t="str">
        <f t="shared" si="842"/>
        <v/>
      </c>
      <c r="JU165" s="510" t="str">
        <f t="shared" si="842"/>
        <v/>
      </c>
      <c r="JV165" s="642">
        <f t="shared" si="927"/>
        <v>0</v>
      </c>
      <c r="JW165" s="510" t="str">
        <f t="shared" si="843"/>
        <v/>
      </c>
      <c r="JX165" s="522" t="str">
        <f t="shared" si="843"/>
        <v/>
      </c>
      <c r="JY165" s="510" t="str">
        <f t="shared" si="843"/>
        <v/>
      </c>
      <c r="JZ165" s="642">
        <f t="shared" si="928"/>
        <v>0</v>
      </c>
      <c r="KA165" s="510" t="str">
        <f t="shared" si="844"/>
        <v/>
      </c>
      <c r="KB165" s="522" t="str">
        <f t="shared" si="844"/>
        <v/>
      </c>
      <c r="KC165" s="510" t="str">
        <f t="shared" si="844"/>
        <v/>
      </c>
      <c r="KD165" s="642">
        <f t="shared" si="929"/>
        <v>0</v>
      </c>
      <c r="KE165" s="510" t="str">
        <f t="shared" si="845"/>
        <v/>
      </c>
      <c r="KF165" s="522" t="str">
        <f t="shared" si="845"/>
        <v/>
      </c>
      <c r="KG165" s="510" t="str">
        <f t="shared" si="845"/>
        <v/>
      </c>
      <c r="KH165" s="642">
        <f t="shared" si="930"/>
        <v>0</v>
      </c>
      <c r="KI165" s="510" t="str">
        <f t="shared" si="846"/>
        <v/>
      </c>
      <c r="KJ165" s="522" t="str">
        <f t="shared" si="846"/>
        <v/>
      </c>
      <c r="KK165" s="510" t="str">
        <f t="shared" si="846"/>
        <v/>
      </c>
      <c r="KL165" s="642">
        <f t="shared" si="931"/>
        <v>0</v>
      </c>
      <c r="KM165" s="510" t="str">
        <f t="shared" si="847"/>
        <v/>
      </c>
      <c r="KN165" s="522" t="str">
        <f t="shared" si="847"/>
        <v/>
      </c>
      <c r="KO165" s="510" t="str">
        <f t="shared" si="847"/>
        <v/>
      </c>
      <c r="KP165" s="642">
        <f t="shared" si="932"/>
        <v>0</v>
      </c>
      <c r="KQ165" s="510" t="str">
        <f t="shared" si="848"/>
        <v/>
      </c>
      <c r="KR165" s="522" t="str">
        <f t="shared" si="848"/>
        <v/>
      </c>
      <c r="KS165" s="510" t="str">
        <f t="shared" si="848"/>
        <v/>
      </c>
      <c r="KT165" s="642">
        <f t="shared" si="933"/>
        <v>0</v>
      </c>
      <c r="KU165" s="510" t="str">
        <f t="shared" si="849"/>
        <v/>
      </c>
      <c r="KV165" s="522" t="str">
        <f t="shared" si="849"/>
        <v/>
      </c>
      <c r="KW165" s="510" t="str">
        <f t="shared" si="849"/>
        <v/>
      </c>
      <c r="KX165" s="642">
        <f t="shared" si="934"/>
        <v>0</v>
      </c>
      <c r="KY165" s="510" t="str">
        <f t="shared" si="850"/>
        <v/>
      </c>
      <c r="KZ165" s="522" t="str">
        <f t="shared" si="850"/>
        <v/>
      </c>
      <c r="LA165" s="510" t="str">
        <f t="shared" si="850"/>
        <v/>
      </c>
      <c r="LB165" s="642">
        <f t="shared" si="935"/>
        <v>0</v>
      </c>
      <c r="LC165" s="510" t="str">
        <f t="shared" si="851"/>
        <v/>
      </c>
      <c r="LD165" s="522" t="str">
        <f t="shared" si="851"/>
        <v/>
      </c>
      <c r="LE165" s="510" t="str">
        <f t="shared" si="851"/>
        <v/>
      </c>
      <c r="LF165" s="642">
        <f t="shared" si="936"/>
        <v>0</v>
      </c>
      <c r="LG165" s="510" t="str">
        <f t="shared" si="852"/>
        <v/>
      </c>
      <c r="LH165" s="522" t="str">
        <f t="shared" si="852"/>
        <v/>
      </c>
      <c r="LI165" s="510" t="str">
        <f t="shared" si="852"/>
        <v/>
      </c>
      <c r="LJ165" s="642">
        <f t="shared" si="937"/>
        <v>0</v>
      </c>
      <c r="LK165" s="510" t="str">
        <f t="shared" si="853"/>
        <v/>
      </c>
      <c r="LL165" s="522" t="str">
        <f t="shared" si="853"/>
        <v/>
      </c>
      <c r="LM165" s="510" t="str">
        <f t="shared" si="853"/>
        <v/>
      </c>
      <c r="LN165" s="642">
        <f t="shared" si="938"/>
        <v>0</v>
      </c>
      <c r="LO165" s="510" t="str">
        <f t="shared" si="854"/>
        <v/>
      </c>
      <c r="LP165" s="522" t="str">
        <f t="shared" si="854"/>
        <v/>
      </c>
      <c r="LQ165" s="510" t="str">
        <f t="shared" si="854"/>
        <v/>
      </c>
      <c r="LR165" s="642">
        <f t="shared" si="939"/>
        <v>0</v>
      </c>
      <c r="LS165" s="510" t="str">
        <f t="shared" si="855"/>
        <v/>
      </c>
      <c r="LT165" s="522" t="str">
        <f t="shared" si="855"/>
        <v/>
      </c>
      <c r="LU165" s="510" t="str">
        <f t="shared" si="855"/>
        <v/>
      </c>
      <c r="LV165" s="642">
        <f t="shared" si="940"/>
        <v>0</v>
      </c>
      <c r="LW165" s="510" t="str">
        <f t="shared" si="856"/>
        <v/>
      </c>
      <c r="LX165" s="522" t="str">
        <f t="shared" si="856"/>
        <v/>
      </c>
      <c r="LY165" s="510" t="str">
        <f t="shared" si="856"/>
        <v/>
      </c>
      <c r="LZ165" s="642">
        <f t="shared" si="941"/>
        <v>0</v>
      </c>
      <c r="MA165" s="510" t="str">
        <f t="shared" si="857"/>
        <v/>
      </c>
      <c r="MB165" s="522" t="str">
        <f t="shared" si="857"/>
        <v/>
      </c>
      <c r="MC165" s="510" t="str">
        <f t="shared" si="857"/>
        <v/>
      </c>
      <c r="MD165" s="642">
        <f t="shared" si="942"/>
        <v>0</v>
      </c>
      <c r="ME165" s="510" t="str">
        <f t="shared" si="858"/>
        <v/>
      </c>
      <c r="MF165" s="522" t="str">
        <f t="shared" si="858"/>
        <v/>
      </c>
      <c r="MG165" s="510" t="str">
        <f t="shared" si="858"/>
        <v/>
      </c>
      <c r="MH165" s="642">
        <f t="shared" si="943"/>
        <v>0</v>
      </c>
      <c r="MI165" s="510" t="str">
        <f t="shared" si="859"/>
        <v/>
      </c>
      <c r="MJ165" s="522" t="str">
        <f t="shared" si="859"/>
        <v/>
      </c>
      <c r="MK165" s="510" t="str">
        <f t="shared" si="859"/>
        <v/>
      </c>
      <c r="ML165" s="642">
        <f t="shared" si="944"/>
        <v>0</v>
      </c>
      <c r="MM165" s="510" t="str">
        <f t="shared" si="860"/>
        <v/>
      </c>
      <c r="MN165" s="522" t="str">
        <f t="shared" si="860"/>
        <v/>
      </c>
      <c r="MO165" s="510" t="str">
        <f t="shared" si="860"/>
        <v/>
      </c>
      <c r="MP165" s="642">
        <f t="shared" si="945"/>
        <v>0</v>
      </c>
      <c r="MQ165" s="510" t="str">
        <f t="shared" si="861"/>
        <v/>
      </c>
      <c r="MR165" s="522" t="str">
        <f t="shared" si="861"/>
        <v/>
      </c>
      <c r="MS165" s="510" t="str">
        <f t="shared" si="861"/>
        <v/>
      </c>
      <c r="MT165" s="642">
        <f t="shared" si="946"/>
        <v>0</v>
      </c>
      <c r="MU165" s="510" t="str">
        <f t="shared" si="862"/>
        <v/>
      </c>
      <c r="MV165" s="522" t="str">
        <f t="shared" si="862"/>
        <v/>
      </c>
      <c r="MW165" s="510" t="str">
        <f t="shared" si="862"/>
        <v/>
      </c>
      <c r="MX165" s="642">
        <f t="shared" si="947"/>
        <v>0</v>
      </c>
      <c r="MY165" s="510" t="str">
        <f t="shared" si="863"/>
        <v/>
      </c>
      <c r="MZ165" s="522" t="str">
        <f t="shared" si="863"/>
        <v/>
      </c>
      <c r="NA165" s="510" t="str">
        <f t="shared" si="863"/>
        <v/>
      </c>
      <c r="NB165" s="642">
        <f t="shared" si="948"/>
        <v>0</v>
      </c>
      <c r="NC165" s="510" t="str">
        <f t="shared" si="864"/>
        <v/>
      </c>
      <c r="ND165" s="522" t="str">
        <f t="shared" si="864"/>
        <v/>
      </c>
      <c r="NE165" s="510" t="str">
        <f t="shared" si="864"/>
        <v/>
      </c>
      <c r="NF165" s="642">
        <f t="shared" si="949"/>
        <v>0</v>
      </c>
      <c r="NG165" s="510" t="str">
        <f t="shared" si="865"/>
        <v/>
      </c>
      <c r="NH165" s="522" t="str">
        <f t="shared" si="865"/>
        <v/>
      </c>
      <c r="NI165" s="510" t="str">
        <f t="shared" si="865"/>
        <v/>
      </c>
      <c r="NJ165" s="642">
        <f t="shared" si="950"/>
        <v>0</v>
      </c>
      <c r="NK165" s="510" t="str">
        <f t="shared" si="866"/>
        <v/>
      </c>
      <c r="NL165" s="522" t="str">
        <f t="shared" si="866"/>
        <v/>
      </c>
      <c r="NM165" s="510" t="str">
        <f t="shared" si="866"/>
        <v/>
      </c>
      <c r="NN165" s="642">
        <f t="shared" si="951"/>
        <v>0</v>
      </c>
      <c r="NO165" s="510" t="str">
        <f t="shared" si="867"/>
        <v/>
      </c>
      <c r="NP165" s="522" t="str">
        <f t="shared" si="867"/>
        <v/>
      </c>
      <c r="NQ165" s="510" t="str">
        <f t="shared" si="867"/>
        <v/>
      </c>
      <c r="NR165" s="642">
        <f t="shared" si="952"/>
        <v>0</v>
      </c>
      <c r="NS165" s="510" t="str">
        <f t="shared" si="868"/>
        <v/>
      </c>
      <c r="NT165" s="522" t="str">
        <f t="shared" si="868"/>
        <v/>
      </c>
      <c r="NU165" s="510" t="str">
        <f t="shared" si="868"/>
        <v/>
      </c>
      <c r="NV165" s="642">
        <f t="shared" si="953"/>
        <v>0</v>
      </c>
      <c r="NW165" s="510" t="str">
        <f t="shared" si="869"/>
        <v/>
      </c>
      <c r="NX165" s="522" t="str">
        <f t="shared" si="869"/>
        <v/>
      </c>
      <c r="NY165" s="510" t="str">
        <f t="shared" si="869"/>
        <v/>
      </c>
      <c r="NZ165" s="642">
        <f t="shared" si="954"/>
        <v>0</v>
      </c>
      <c r="OA165" s="510" t="str">
        <f t="shared" si="870"/>
        <v/>
      </c>
      <c r="OB165" s="522" t="str">
        <f t="shared" si="870"/>
        <v/>
      </c>
      <c r="OC165" s="510" t="str">
        <f t="shared" si="870"/>
        <v/>
      </c>
      <c r="OD165" s="642">
        <f t="shared" si="955"/>
        <v>0</v>
      </c>
      <c r="OE165" s="510" t="str">
        <f t="shared" si="871"/>
        <v/>
      </c>
      <c r="OF165" s="522" t="str">
        <f t="shared" si="871"/>
        <v/>
      </c>
      <c r="OG165" s="510" t="str">
        <f t="shared" si="871"/>
        <v/>
      </c>
      <c r="OH165" s="642">
        <f t="shared" si="956"/>
        <v>0</v>
      </c>
      <c r="OI165" s="510" t="str">
        <f t="shared" si="872"/>
        <v/>
      </c>
      <c r="OJ165" s="522" t="str">
        <f t="shared" si="872"/>
        <v/>
      </c>
      <c r="OK165" s="510" t="str">
        <f t="shared" si="872"/>
        <v/>
      </c>
      <c r="OL165" s="642">
        <f t="shared" si="957"/>
        <v>0</v>
      </c>
      <c r="OM165" s="510" t="str">
        <f t="shared" si="873"/>
        <v/>
      </c>
      <c r="ON165" s="522" t="str">
        <f t="shared" si="873"/>
        <v/>
      </c>
      <c r="OO165" s="510" t="str">
        <f t="shared" si="873"/>
        <v/>
      </c>
      <c r="OP165" s="642">
        <f t="shared" si="958"/>
        <v>0</v>
      </c>
      <c r="OQ165" s="510" t="str">
        <f t="shared" si="874"/>
        <v/>
      </c>
      <c r="OR165" s="522" t="str">
        <f t="shared" si="874"/>
        <v/>
      </c>
      <c r="OS165" s="510" t="str">
        <f t="shared" si="874"/>
        <v/>
      </c>
      <c r="OT165" s="642">
        <f t="shared" si="959"/>
        <v>0</v>
      </c>
      <c r="OU165" s="510" t="str">
        <f t="shared" si="875"/>
        <v/>
      </c>
      <c r="OV165" s="522" t="str">
        <f t="shared" si="875"/>
        <v/>
      </c>
      <c r="OW165" s="510" t="str">
        <f t="shared" si="875"/>
        <v/>
      </c>
      <c r="OX165" s="642">
        <f t="shared" si="960"/>
        <v>0</v>
      </c>
      <c r="OY165" s="510" t="str">
        <f t="shared" si="876"/>
        <v/>
      </c>
      <c r="OZ165" s="522" t="str">
        <f t="shared" si="876"/>
        <v/>
      </c>
      <c r="PA165" s="510" t="str">
        <f t="shared" si="876"/>
        <v/>
      </c>
      <c r="PB165" s="642">
        <f t="shared" si="961"/>
        <v>0</v>
      </c>
      <c r="PC165" s="510" t="str">
        <f t="shared" si="877"/>
        <v/>
      </c>
      <c r="PD165" s="522" t="str">
        <f t="shared" si="877"/>
        <v/>
      </c>
      <c r="PE165" s="510" t="str">
        <f t="shared" si="877"/>
        <v/>
      </c>
      <c r="PF165" s="642">
        <f t="shared" si="962"/>
        <v>0</v>
      </c>
      <c r="PG165" s="510" t="str">
        <f t="shared" si="878"/>
        <v/>
      </c>
      <c r="PH165" s="522" t="str">
        <f t="shared" si="878"/>
        <v/>
      </c>
      <c r="PI165" s="510" t="str">
        <f t="shared" si="878"/>
        <v/>
      </c>
      <c r="PJ165" s="642">
        <f t="shared" si="963"/>
        <v>0</v>
      </c>
      <c r="PK165" s="510" t="str">
        <f t="shared" si="879"/>
        <v/>
      </c>
      <c r="PL165" s="522" t="str">
        <f t="shared" si="879"/>
        <v/>
      </c>
      <c r="PM165" s="510" t="str">
        <f t="shared" si="879"/>
        <v/>
      </c>
      <c r="PN165" s="642">
        <f t="shared" si="964"/>
        <v>0</v>
      </c>
      <c r="PO165" s="510" t="str">
        <f t="shared" si="880"/>
        <v/>
      </c>
      <c r="PP165" s="522" t="str">
        <f t="shared" si="880"/>
        <v/>
      </c>
      <c r="PQ165" s="510" t="str">
        <f t="shared" si="880"/>
        <v/>
      </c>
      <c r="PR165" s="642">
        <f t="shared" si="965"/>
        <v>0</v>
      </c>
      <c r="PS165" s="510" t="str">
        <f t="shared" si="881"/>
        <v/>
      </c>
      <c r="PT165" s="522" t="str">
        <f t="shared" si="881"/>
        <v/>
      </c>
      <c r="PU165" s="510" t="str">
        <f t="shared" si="881"/>
        <v/>
      </c>
      <c r="PV165" s="642">
        <f t="shared" si="966"/>
        <v>0</v>
      </c>
      <c r="PW165" s="510" t="str">
        <f t="shared" si="882"/>
        <v/>
      </c>
      <c r="PX165" s="522" t="str">
        <f t="shared" si="882"/>
        <v/>
      </c>
      <c r="PY165" s="510" t="str">
        <f t="shared" si="882"/>
        <v/>
      </c>
      <c r="PZ165" s="642">
        <f t="shared" si="967"/>
        <v>0</v>
      </c>
      <c r="QA165" s="510" t="str">
        <f t="shared" si="883"/>
        <v/>
      </c>
      <c r="QB165" s="522" t="str">
        <f t="shared" si="883"/>
        <v/>
      </c>
      <c r="QC165" s="510" t="str">
        <f t="shared" si="883"/>
        <v/>
      </c>
      <c r="QD165" s="642">
        <f t="shared" si="968"/>
        <v>0</v>
      </c>
      <c r="QE165" s="510" t="str">
        <f t="shared" si="884"/>
        <v/>
      </c>
      <c r="QF165" s="522" t="str">
        <f t="shared" si="884"/>
        <v/>
      </c>
      <c r="QG165" s="510" t="str">
        <f t="shared" si="884"/>
        <v/>
      </c>
      <c r="QH165" s="642">
        <f t="shared" si="969"/>
        <v>0</v>
      </c>
    </row>
    <row r="166" spans="125:450" ht="13.3" thickTop="1" thickBot="1" x14ac:dyDescent="0.35"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FD166" s="793" t="str">
        <f t="shared" si="885"/>
        <v/>
      </c>
      <c r="FE166" s="783" t="str">
        <f t="shared" si="812"/>
        <v/>
      </c>
      <c r="FF166" s="788" t="str">
        <f t="shared" si="813"/>
        <v/>
      </c>
      <c r="FG166" s="782" t="str">
        <f t="shared" ref="FG166:FG176" si="973">IF(FO166="c",MIN($R$27:$R$46,$R$67:$R$106),"")</f>
        <v/>
      </c>
      <c r="FJ166" s="788" t="str">
        <f t="shared" si="887"/>
        <v/>
      </c>
      <c r="FK166" s="793" t="str">
        <f t="shared" si="888"/>
        <v/>
      </c>
      <c r="FL166" s="793" t="str">
        <f t="shared" si="814"/>
        <v/>
      </c>
      <c r="FM166" s="798" t="str">
        <f t="shared" si="889"/>
        <v/>
      </c>
      <c r="FN166" s="786" t="str">
        <f t="shared" si="890"/>
        <v/>
      </c>
      <c r="FO166" s="816" t="str">
        <f t="shared" si="891"/>
        <v/>
      </c>
      <c r="FP166" s="594">
        <v>13</v>
      </c>
      <c r="FQ166" s="820" t="str">
        <f t="shared" si="815"/>
        <v/>
      </c>
      <c r="FR166" s="139" t="str">
        <f t="shared" si="816"/>
        <v/>
      </c>
      <c r="FS166" s="642" t="str">
        <f t="shared" si="892"/>
        <v/>
      </c>
      <c r="FY166" s="793" t="str">
        <f t="shared" si="817"/>
        <v/>
      </c>
      <c r="FZ166" s="798" t="str">
        <f t="shared" si="893"/>
        <v/>
      </c>
      <c r="GA166" s="793" t="str">
        <f t="shared" si="894"/>
        <v/>
      </c>
      <c r="GB166" s="793" t="str">
        <f t="shared" si="895"/>
        <v/>
      </c>
      <c r="GC166" s="783" t="str">
        <f t="shared" si="818"/>
        <v/>
      </c>
      <c r="GD166" s="788" t="str">
        <f t="shared" si="819"/>
        <v/>
      </c>
      <c r="GE166" s="786" t="str">
        <f t="shared" si="896"/>
        <v/>
      </c>
      <c r="GF166" s="782" t="str">
        <f t="shared" si="897"/>
        <v/>
      </c>
      <c r="GG166" s="818" t="str">
        <f t="shared" si="898"/>
        <v/>
      </c>
      <c r="GH166" s="594">
        <v>13</v>
      </c>
      <c r="GI166" s="595" t="str">
        <f t="shared" si="820"/>
        <v/>
      </c>
      <c r="GJ166" s="595" t="str">
        <f t="shared" si="821"/>
        <v/>
      </c>
      <c r="GK166" s="15">
        <f t="shared" si="899"/>
        <v>0</v>
      </c>
      <c r="GL166" s="15">
        <f t="shared" si="900"/>
        <v>0</v>
      </c>
      <c r="GN166" s="137" t="str">
        <f t="shared" si="901"/>
        <v/>
      </c>
      <c r="GO166" s="653" t="str">
        <f t="shared" si="902"/>
        <v/>
      </c>
      <c r="GP166" s="651" t="str">
        <f t="shared" si="903"/>
        <v/>
      </c>
      <c r="GQ166" s="652">
        <f t="shared" si="904"/>
        <v>0</v>
      </c>
      <c r="GR166" s="137" t="str">
        <f t="shared" si="822"/>
        <v/>
      </c>
      <c r="GS166" s="139" t="str">
        <f t="shared" si="905"/>
        <v/>
      </c>
      <c r="GT166" s="642" t="str">
        <f t="shared" si="823"/>
        <v/>
      </c>
      <c r="GU166" s="594">
        <v>13</v>
      </c>
      <c r="GX166" s="137" t="str">
        <f t="shared" si="824"/>
        <v/>
      </c>
      <c r="GY166" s="138" t="str">
        <f t="shared" si="906"/>
        <v/>
      </c>
      <c r="GZ166" s="642" t="str">
        <f t="shared" si="907"/>
        <v/>
      </c>
      <c r="HA166" s="81" t="str">
        <f t="shared" si="970"/>
        <v/>
      </c>
      <c r="HB166" s="127" t="str">
        <f t="shared" si="971"/>
        <v/>
      </c>
      <c r="HC166" s="642" t="str">
        <f t="shared" si="908"/>
        <v/>
      </c>
      <c r="HD166" s="582">
        <f t="shared" si="825"/>
        <v>0</v>
      </c>
      <c r="HE166" s="576">
        <f t="shared" si="826"/>
        <v>0</v>
      </c>
      <c r="HF166" s="566">
        <f t="shared" si="826"/>
        <v>0</v>
      </c>
      <c r="HG166" s="642">
        <f t="shared" si="909"/>
        <v>0</v>
      </c>
      <c r="HH166" s="17" t="str">
        <f t="shared" si="910"/>
        <v/>
      </c>
      <c r="HI166" s="510" t="str">
        <f t="shared" si="911"/>
        <v/>
      </c>
      <c r="HJ166" s="642">
        <f t="shared" si="972"/>
        <v>0</v>
      </c>
      <c r="HK166" s="510" t="str">
        <f t="shared" si="827"/>
        <v/>
      </c>
      <c r="HL166" s="522" t="str">
        <f t="shared" si="827"/>
        <v/>
      </c>
      <c r="HM166" s="510" t="str">
        <f t="shared" si="827"/>
        <v/>
      </c>
      <c r="HN166" s="642">
        <f t="shared" si="912"/>
        <v>0</v>
      </c>
      <c r="HO166" s="510" t="str">
        <f t="shared" si="828"/>
        <v/>
      </c>
      <c r="HP166" s="522" t="str">
        <f t="shared" si="828"/>
        <v/>
      </c>
      <c r="HQ166" s="510" t="str">
        <f t="shared" si="828"/>
        <v/>
      </c>
      <c r="HR166" s="642">
        <f t="shared" si="913"/>
        <v>0</v>
      </c>
      <c r="HS166" s="510" t="str">
        <f t="shared" si="829"/>
        <v/>
      </c>
      <c r="HT166" s="522" t="str">
        <f t="shared" si="829"/>
        <v/>
      </c>
      <c r="HU166" s="510" t="str">
        <f t="shared" si="829"/>
        <v/>
      </c>
      <c r="HV166" s="642">
        <f t="shared" si="914"/>
        <v>0</v>
      </c>
      <c r="HW166" s="510" t="str">
        <f t="shared" si="830"/>
        <v/>
      </c>
      <c r="HX166" s="522" t="str">
        <f t="shared" si="830"/>
        <v/>
      </c>
      <c r="HY166" s="510" t="str">
        <f t="shared" si="830"/>
        <v/>
      </c>
      <c r="HZ166" s="642">
        <f t="shared" si="915"/>
        <v>0</v>
      </c>
      <c r="IA166" s="510" t="str">
        <f t="shared" si="831"/>
        <v/>
      </c>
      <c r="IB166" s="522" t="str">
        <f t="shared" si="831"/>
        <v/>
      </c>
      <c r="IC166" s="510" t="str">
        <f t="shared" si="831"/>
        <v/>
      </c>
      <c r="ID166" s="642">
        <f t="shared" si="916"/>
        <v>0</v>
      </c>
      <c r="IE166" s="510" t="str">
        <f t="shared" si="832"/>
        <v/>
      </c>
      <c r="IF166" s="522" t="str">
        <f t="shared" si="832"/>
        <v/>
      </c>
      <c r="IG166" s="510" t="str">
        <f t="shared" si="832"/>
        <v/>
      </c>
      <c r="IH166" s="642">
        <f t="shared" si="917"/>
        <v>0</v>
      </c>
      <c r="II166" s="510" t="str">
        <f t="shared" si="833"/>
        <v/>
      </c>
      <c r="IJ166" s="522" t="str">
        <f t="shared" si="833"/>
        <v/>
      </c>
      <c r="IK166" s="510" t="str">
        <f t="shared" si="833"/>
        <v/>
      </c>
      <c r="IL166" s="642">
        <f t="shared" si="918"/>
        <v>0</v>
      </c>
      <c r="IM166" s="510" t="str">
        <f t="shared" si="834"/>
        <v/>
      </c>
      <c r="IN166" s="522" t="str">
        <f t="shared" si="834"/>
        <v/>
      </c>
      <c r="IO166" s="510" t="str">
        <f t="shared" si="834"/>
        <v/>
      </c>
      <c r="IP166" s="642">
        <f t="shared" si="919"/>
        <v>0</v>
      </c>
      <c r="IQ166" s="510" t="str">
        <f t="shared" si="835"/>
        <v/>
      </c>
      <c r="IR166" s="522" t="str">
        <f t="shared" si="835"/>
        <v/>
      </c>
      <c r="IS166" s="510" t="str">
        <f t="shared" si="835"/>
        <v/>
      </c>
      <c r="IT166" s="642">
        <f t="shared" si="920"/>
        <v>0</v>
      </c>
      <c r="IU166" s="510" t="str">
        <f t="shared" si="836"/>
        <v/>
      </c>
      <c r="IV166" s="522" t="str">
        <f t="shared" si="836"/>
        <v/>
      </c>
      <c r="IW166" s="510" t="str">
        <f t="shared" si="836"/>
        <v/>
      </c>
      <c r="IX166" s="642">
        <f t="shared" si="921"/>
        <v>0</v>
      </c>
      <c r="IY166" s="510" t="str">
        <f t="shared" si="837"/>
        <v/>
      </c>
      <c r="IZ166" s="522" t="str">
        <f t="shared" si="837"/>
        <v/>
      </c>
      <c r="JA166" s="510" t="str">
        <f t="shared" si="837"/>
        <v/>
      </c>
      <c r="JB166" s="642">
        <f t="shared" si="922"/>
        <v>0</v>
      </c>
      <c r="JC166" s="510" t="str">
        <f t="shared" si="838"/>
        <v/>
      </c>
      <c r="JD166" s="522" t="str">
        <f t="shared" si="838"/>
        <v/>
      </c>
      <c r="JE166" s="510" t="str">
        <f t="shared" si="838"/>
        <v/>
      </c>
      <c r="JF166" s="642">
        <f t="shared" si="923"/>
        <v>0</v>
      </c>
      <c r="JG166" s="510" t="str">
        <f t="shared" si="839"/>
        <v/>
      </c>
      <c r="JH166" s="522" t="str">
        <f t="shared" si="839"/>
        <v/>
      </c>
      <c r="JI166" s="510" t="str">
        <f t="shared" si="839"/>
        <v/>
      </c>
      <c r="JJ166" s="642">
        <f t="shared" si="924"/>
        <v>0</v>
      </c>
      <c r="JK166" s="510" t="str">
        <f t="shared" si="840"/>
        <v/>
      </c>
      <c r="JL166" s="522" t="str">
        <f t="shared" si="840"/>
        <v/>
      </c>
      <c r="JM166" s="510" t="str">
        <f t="shared" si="840"/>
        <v/>
      </c>
      <c r="JN166" s="642">
        <f t="shared" si="925"/>
        <v>0</v>
      </c>
      <c r="JO166" s="510" t="str">
        <f t="shared" si="841"/>
        <v/>
      </c>
      <c r="JP166" s="522" t="str">
        <f t="shared" si="841"/>
        <v/>
      </c>
      <c r="JQ166" s="510" t="str">
        <f t="shared" si="841"/>
        <v/>
      </c>
      <c r="JR166" s="642">
        <f t="shared" si="926"/>
        <v>0</v>
      </c>
      <c r="JS166" s="510" t="str">
        <f t="shared" si="842"/>
        <v/>
      </c>
      <c r="JT166" s="522" t="str">
        <f t="shared" si="842"/>
        <v/>
      </c>
      <c r="JU166" s="510" t="str">
        <f t="shared" si="842"/>
        <v/>
      </c>
      <c r="JV166" s="642">
        <f t="shared" si="927"/>
        <v>0</v>
      </c>
      <c r="JW166" s="510" t="str">
        <f t="shared" si="843"/>
        <v/>
      </c>
      <c r="JX166" s="522" t="str">
        <f t="shared" si="843"/>
        <v/>
      </c>
      <c r="JY166" s="510" t="str">
        <f t="shared" si="843"/>
        <v/>
      </c>
      <c r="JZ166" s="642">
        <f t="shared" si="928"/>
        <v>0</v>
      </c>
      <c r="KA166" s="510" t="str">
        <f t="shared" si="844"/>
        <v/>
      </c>
      <c r="KB166" s="522" t="str">
        <f t="shared" si="844"/>
        <v/>
      </c>
      <c r="KC166" s="510" t="str">
        <f t="shared" si="844"/>
        <v/>
      </c>
      <c r="KD166" s="642">
        <f t="shared" si="929"/>
        <v>0</v>
      </c>
      <c r="KE166" s="510" t="str">
        <f t="shared" si="845"/>
        <v/>
      </c>
      <c r="KF166" s="522" t="str">
        <f t="shared" si="845"/>
        <v/>
      </c>
      <c r="KG166" s="510" t="str">
        <f t="shared" si="845"/>
        <v/>
      </c>
      <c r="KH166" s="642">
        <f t="shared" si="930"/>
        <v>0</v>
      </c>
      <c r="KI166" s="510" t="str">
        <f t="shared" si="846"/>
        <v/>
      </c>
      <c r="KJ166" s="522" t="str">
        <f t="shared" si="846"/>
        <v/>
      </c>
      <c r="KK166" s="510" t="str">
        <f t="shared" si="846"/>
        <v/>
      </c>
      <c r="KL166" s="642">
        <f t="shared" si="931"/>
        <v>0</v>
      </c>
      <c r="KM166" s="510" t="str">
        <f t="shared" si="847"/>
        <v/>
      </c>
      <c r="KN166" s="522" t="str">
        <f t="shared" si="847"/>
        <v/>
      </c>
      <c r="KO166" s="510" t="str">
        <f t="shared" si="847"/>
        <v/>
      </c>
      <c r="KP166" s="642">
        <f t="shared" si="932"/>
        <v>0</v>
      </c>
      <c r="KQ166" s="510" t="str">
        <f t="shared" si="848"/>
        <v/>
      </c>
      <c r="KR166" s="522" t="str">
        <f t="shared" si="848"/>
        <v/>
      </c>
      <c r="KS166" s="510" t="str">
        <f t="shared" si="848"/>
        <v/>
      </c>
      <c r="KT166" s="642">
        <f t="shared" si="933"/>
        <v>0</v>
      </c>
      <c r="KU166" s="510" t="str">
        <f t="shared" si="849"/>
        <v/>
      </c>
      <c r="KV166" s="522" t="str">
        <f t="shared" si="849"/>
        <v/>
      </c>
      <c r="KW166" s="510" t="str">
        <f t="shared" si="849"/>
        <v/>
      </c>
      <c r="KX166" s="642">
        <f t="shared" si="934"/>
        <v>0</v>
      </c>
      <c r="KY166" s="510" t="str">
        <f t="shared" si="850"/>
        <v/>
      </c>
      <c r="KZ166" s="522" t="str">
        <f t="shared" si="850"/>
        <v/>
      </c>
      <c r="LA166" s="510" t="str">
        <f t="shared" si="850"/>
        <v/>
      </c>
      <c r="LB166" s="642">
        <f t="shared" si="935"/>
        <v>0</v>
      </c>
      <c r="LC166" s="510" t="str">
        <f t="shared" si="851"/>
        <v/>
      </c>
      <c r="LD166" s="522" t="str">
        <f t="shared" si="851"/>
        <v/>
      </c>
      <c r="LE166" s="510" t="str">
        <f t="shared" si="851"/>
        <v/>
      </c>
      <c r="LF166" s="642">
        <f t="shared" si="936"/>
        <v>0</v>
      </c>
      <c r="LG166" s="510" t="str">
        <f t="shared" si="852"/>
        <v/>
      </c>
      <c r="LH166" s="522" t="str">
        <f t="shared" si="852"/>
        <v/>
      </c>
      <c r="LI166" s="510" t="str">
        <f t="shared" si="852"/>
        <v/>
      </c>
      <c r="LJ166" s="642">
        <f t="shared" si="937"/>
        <v>0</v>
      </c>
      <c r="LK166" s="510" t="str">
        <f t="shared" si="853"/>
        <v/>
      </c>
      <c r="LL166" s="522" t="str">
        <f t="shared" si="853"/>
        <v/>
      </c>
      <c r="LM166" s="510" t="str">
        <f t="shared" si="853"/>
        <v/>
      </c>
      <c r="LN166" s="642">
        <f t="shared" si="938"/>
        <v>0</v>
      </c>
      <c r="LO166" s="510" t="str">
        <f t="shared" si="854"/>
        <v/>
      </c>
      <c r="LP166" s="522" t="str">
        <f t="shared" si="854"/>
        <v/>
      </c>
      <c r="LQ166" s="510" t="str">
        <f t="shared" si="854"/>
        <v/>
      </c>
      <c r="LR166" s="642">
        <f t="shared" si="939"/>
        <v>0</v>
      </c>
      <c r="LS166" s="510" t="str">
        <f t="shared" si="855"/>
        <v/>
      </c>
      <c r="LT166" s="522" t="str">
        <f t="shared" si="855"/>
        <v/>
      </c>
      <c r="LU166" s="510" t="str">
        <f t="shared" si="855"/>
        <v/>
      </c>
      <c r="LV166" s="642">
        <f t="shared" si="940"/>
        <v>0</v>
      </c>
      <c r="LW166" s="510" t="str">
        <f t="shared" si="856"/>
        <v/>
      </c>
      <c r="LX166" s="522" t="str">
        <f t="shared" si="856"/>
        <v/>
      </c>
      <c r="LY166" s="510" t="str">
        <f t="shared" si="856"/>
        <v/>
      </c>
      <c r="LZ166" s="642">
        <f t="shared" si="941"/>
        <v>0</v>
      </c>
      <c r="MA166" s="510" t="str">
        <f t="shared" si="857"/>
        <v/>
      </c>
      <c r="MB166" s="522" t="str">
        <f t="shared" si="857"/>
        <v/>
      </c>
      <c r="MC166" s="510" t="str">
        <f t="shared" si="857"/>
        <v/>
      </c>
      <c r="MD166" s="642">
        <f t="shared" si="942"/>
        <v>0</v>
      </c>
      <c r="ME166" s="510" t="str">
        <f t="shared" si="858"/>
        <v/>
      </c>
      <c r="MF166" s="522" t="str">
        <f t="shared" si="858"/>
        <v/>
      </c>
      <c r="MG166" s="510" t="str">
        <f t="shared" si="858"/>
        <v/>
      </c>
      <c r="MH166" s="642">
        <f t="shared" si="943"/>
        <v>0</v>
      </c>
      <c r="MI166" s="510" t="str">
        <f t="shared" si="859"/>
        <v/>
      </c>
      <c r="MJ166" s="522" t="str">
        <f t="shared" si="859"/>
        <v/>
      </c>
      <c r="MK166" s="510" t="str">
        <f t="shared" si="859"/>
        <v/>
      </c>
      <c r="ML166" s="642">
        <f t="shared" si="944"/>
        <v>0</v>
      </c>
      <c r="MM166" s="510" t="str">
        <f t="shared" si="860"/>
        <v/>
      </c>
      <c r="MN166" s="522" t="str">
        <f t="shared" si="860"/>
        <v/>
      </c>
      <c r="MO166" s="510" t="str">
        <f t="shared" si="860"/>
        <v/>
      </c>
      <c r="MP166" s="642">
        <f t="shared" si="945"/>
        <v>0</v>
      </c>
      <c r="MQ166" s="510" t="str">
        <f t="shared" si="861"/>
        <v/>
      </c>
      <c r="MR166" s="522" t="str">
        <f t="shared" si="861"/>
        <v/>
      </c>
      <c r="MS166" s="510" t="str">
        <f t="shared" si="861"/>
        <v/>
      </c>
      <c r="MT166" s="642">
        <f t="shared" si="946"/>
        <v>0</v>
      </c>
      <c r="MU166" s="510" t="str">
        <f t="shared" si="862"/>
        <v/>
      </c>
      <c r="MV166" s="522" t="str">
        <f t="shared" si="862"/>
        <v/>
      </c>
      <c r="MW166" s="510" t="str">
        <f t="shared" si="862"/>
        <v/>
      </c>
      <c r="MX166" s="642">
        <f t="shared" si="947"/>
        <v>0</v>
      </c>
      <c r="MY166" s="510" t="str">
        <f t="shared" si="863"/>
        <v/>
      </c>
      <c r="MZ166" s="522" t="str">
        <f t="shared" si="863"/>
        <v/>
      </c>
      <c r="NA166" s="510" t="str">
        <f t="shared" si="863"/>
        <v/>
      </c>
      <c r="NB166" s="642">
        <f t="shared" si="948"/>
        <v>0</v>
      </c>
      <c r="NC166" s="510" t="str">
        <f t="shared" si="864"/>
        <v/>
      </c>
      <c r="ND166" s="522" t="str">
        <f t="shared" si="864"/>
        <v/>
      </c>
      <c r="NE166" s="510" t="str">
        <f t="shared" si="864"/>
        <v/>
      </c>
      <c r="NF166" s="642">
        <f t="shared" si="949"/>
        <v>0</v>
      </c>
      <c r="NG166" s="510" t="str">
        <f t="shared" si="865"/>
        <v/>
      </c>
      <c r="NH166" s="522" t="str">
        <f t="shared" si="865"/>
        <v/>
      </c>
      <c r="NI166" s="510" t="str">
        <f t="shared" si="865"/>
        <v/>
      </c>
      <c r="NJ166" s="642">
        <f t="shared" si="950"/>
        <v>0</v>
      </c>
      <c r="NK166" s="510" t="str">
        <f t="shared" si="866"/>
        <v/>
      </c>
      <c r="NL166" s="522" t="str">
        <f t="shared" si="866"/>
        <v/>
      </c>
      <c r="NM166" s="510" t="str">
        <f t="shared" si="866"/>
        <v/>
      </c>
      <c r="NN166" s="642">
        <f t="shared" si="951"/>
        <v>0</v>
      </c>
      <c r="NO166" s="510" t="str">
        <f t="shared" si="867"/>
        <v/>
      </c>
      <c r="NP166" s="522" t="str">
        <f t="shared" si="867"/>
        <v/>
      </c>
      <c r="NQ166" s="510" t="str">
        <f t="shared" si="867"/>
        <v/>
      </c>
      <c r="NR166" s="642">
        <f t="shared" si="952"/>
        <v>0</v>
      </c>
      <c r="NS166" s="510" t="str">
        <f t="shared" si="868"/>
        <v/>
      </c>
      <c r="NT166" s="522" t="str">
        <f t="shared" si="868"/>
        <v/>
      </c>
      <c r="NU166" s="510" t="str">
        <f t="shared" si="868"/>
        <v/>
      </c>
      <c r="NV166" s="642">
        <f t="shared" si="953"/>
        <v>0</v>
      </c>
      <c r="NW166" s="510" t="str">
        <f t="shared" si="869"/>
        <v/>
      </c>
      <c r="NX166" s="522" t="str">
        <f t="shared" si="869"/>
        <v/>
      </c>
      <c r="NY166" s="510" t="str">
        <f t="shared" si="869"/>
        <v/>
      </c>
      <c r="NZ166" s="642">
        <f t="shared" si="954"/>
        <v>0</v>
      </c>
      <c r="OA166" s="510" t="str">
        <f t="shared" si="870"/>
        <v/>
      </c>
      <c r="OB166" s="522" t="str">
        <f t="shared" si="870"/>
        <v/>
      </c>
      <c r="OC166" s="510" t="str">
        <f t="shared" si="870"/>
        <v/>
      </c>
      <c r="OD166" s="642">
        <f t="shared" si="955"/>
        <v>0</v>
      </c>
      <c r="OE166" s="510" t="str">
        <f t="shared" si="871"/>
        <v/>
      </c>
      <c r="OF166" s="522" t="str">
        <f t="shared" si="871"/>
        <v/>
      </c>
      <c r="OG166" s="510" t="str">
        <f t="shared" si="871"/>
        <v/>
      </c>
      <c r="OH166" s="642">
        <f t="shared" si="956"/>
        <v>0</v>
      </c>
      <c r="OI166" s="510" t="str">
        <f t="shared" si="872"/>
        <v/>
      </c>
      <c r="OJ166" s="522" t="str">
        <f t="shared" si="872"/>
        <v/>
      </c>
      <c r="OK166" s="510" t="str">
        <f t="shared" si="872"/>
        <v/>
      </c>
      <c r="OL166" s="642">
        <f t="shared" si="957"/>
        <v>0</v>
      </c>
      <c r="OM166" s="510" t="str">
        <f t="shared" si="873"/>
        <v/>
      </c>
      <c r="ON166" s="522" t="str">
        <f t="shared" si="873"/>
        <v/>
      </c>
      <c r="OO166" s="510" t="str">
        <f t="shared" si="873"/>
        <v/>
      </c>
      <c r="OP166" s="642">
        <f t="shared" si="958"/>
        <v>0</v>
      </c>
      <c r="OQ166" s="510" t="str">
        <f t="shared" si="874"/>
        <v/>
      </c>
      <c r="OR166" s="522" t="str">
        <f t="shared" si="874"/>
        <v/>
      </c>
      <c r="OS166" s="510" t="str">
        <f t="shared" si="874"/>
        <v/>
      </c>
      <c r="OT166" s="642">
        <f t="shared" si="959"/>
        <v>0</v>
      </c>
      <c r="OU166" s="510" t="str">
        <f t="shared" si="875"/>
        <v/>
      </c>
      <c r="OV166" s="522" t="str">
        <f t="shared" si="875"/>
        <v/>
      </c>
      <c r="OW166" s="510" t="str">
        <f t="shared" si="875"/>
        <v/>
      </c>
      <c r="OX166" s="642">
        <f t="shared" si="960"/>
        <v>0</v>
      </c>
      <c r="OY166" s="510" t="str">
        <f t="shared" si="876"/>
        <v/>
      </c>
      <c r="OZ166" s="522" t="str">
        <f t="shared" si="876"/>
        <v/>
      </c>
      <c r="PA166" s="510" t="str">
        <f t="shared" si="876"/>
        <v/>
      </c>
      <c r="PB166" s="642">
        <f t="shared" si="961"/>
        <v>0</v>
      </c>
      <c r="PC166" s="510" t="str">
        <f t="shared" si="877"/>
        <v/>
      </c>
      <c r="PD166" s="522" t="str">
        <f t="shared" si="877"/>
        <v/>
      </c>
      <c r="PE166" s="510" t="str">
        <f t="shared" si="877"/>
        <v/>
      </c>
      <c r="PF166" s="642">
        <f t="shared" si="962"/>
        <v>0</v>
      </c>
      <c r="PG166" s="510" t="str">
        <f t="shared" si="878"/>
        <v/>
      </c>
      <c r="PH166" s="522" t="str">
        <f t="shared" si="878"/>
        <v/>
      </c>
      <c r="PI166" s="510" t="str">
        <f t="shared" si="878"/>
        <v/>
      </c>
      <c r="PJ166" s="642">
        <f t="shared" si="963"/>
        <v>0</v>
      </c>
      <c r="PK166" s="510" t="str">
        <f t="shared" si="879"/>
        <v/>
      </c>
      <c r="PL166" s="522" t="str">
        <f t="shared" si="879"/>
        <v/>
      </c>
      <c r="PM166" s="510" t="str">
        <f t="shared" si="879"/>
        <v/>
      </c>
      <c r="PN166" s="642">
        <f t="shared" si="964"/>
        <v>0</v>
      </c>
      <c r="PO166" s="510" t="str">
        <f t="shared" si="880"/>
        <v/>
      </c>
      <c r="PP166" s="522" t="str">
        <f t="shared" si="880"/>
        <v/>
      </c>
      <c r="PQ166" s="510" t="str">
        <f t="shared" si="880"/>
        <v/>
      </c>
      <c r="PR166" s="642">
        <f t="shared" si="965"/>
        <v>0</v>
      </c>
      <c r="PS166" s="510" t="str">
        <f t="shared" si="881"/>
        <v/>
      </c>
      <c r="PT166" s="522" t="str">
        <f t="shared" si="881"/>
        <v/>
      </c>
      <c r="PU166" s="510" t="str">
        <f t="shared" si="881"/>
        <v/>
      </c>
      <c r="PV166" s="642">
        <f t="shared" si="966"/>
        <v>0</v>
      </c>
      <c r="PW166" s="510" t="str">
        <f t="shared" si="882"/>
        <v/>
      </c>
      <c r="PX166" s="522" t="str">
        <f t="shared" si="882"/>
        <v/>
      </c>
      <c r="PY166" s="510" t="str">
        <f t="shared" si="882"/>
        <v/>
      </c>
      <c r="PZ166" s="642">
        <f t="shared" si="967"/>
        <v>0</v>
      </c>
      <c r="QA166" s="510" t="str">
        <f t="shared" si="883"/>
        <v/>
      </c>
      <c r="QB166" s="522" t="str">
        <f t="shared" si="883"/>
        <v/>
      </c>
      <c r="QC166" s="510" t="str">
        <f t="shared" si="883"/>
        <v/>
      </c>
      <c r="QD166" s="642">
        <f t="shared" si="968"/>
        <v>0</v>
      </c>
      <c r="QE166" s="510" t="str">
        <f t="shared" si="884"/>
        <v/>
      </c>
      <c r="QF166" s="522" t="str">
        <f t="shared" si="884"/>
        <v/>
      </c>
      <c r="QG166" s="510" t="str">
        <f t="shared" si="884"/>
        <v/>
      </c>
      <c r="QH166" s="642">
        <f t="shared" si="969"/>
        <v>0</v>
      </c>
    </row>
    <row r="167" spans="125:450" ht="13.3" thickTop="1" thickBot="1" x14ac:dyDescent="0.35"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FD167" s="793" t="str">
        <f t="shared" si="885"/>
        <v/>
      </c>
      <c r="FE167" s="783" t="str">
        <f t="shared" si="812"/>
        <v/>
      </c>
      <c r="FF167" s="788" t="str">
        <f t="shared" si="813"/>
        <v/>
      </c>
      <c r="FG167" s="782" t="str">
        <f t="shared" si="973"/>
        <v/>
      </c>
      <c r="FJ167" s="788" t="str">
        <f t="shared" si="887"/>
        <v/>
      </c>
      <c r="FK167" s="793" t="str">
        <f t="shared" si="888"/>
        <v/>
      </c>
      <c r="FL167" s="793" t="str">
        <f t="shared" si="814"/>
        <v/>
      </c>
      <c r="FM167" s="798" t="str">
        <f t="shared" si="889"/>
        <v/>
      </c>
      <c r="FN167" s="786" t="str">
        <f t="shared" si="890"/>
        <v/>
      </c>
      <c r="FO167" s="816" t="str">
        <f t="shared" si="891"/>
        <v/>
      </c>
      <c r="FP167" s="594">
        <v>14</v>
      </c>
      <c r="FQ167" s="820" t="str">
        <f t="shared" si="815"/>
        <v/>
      </c>
      <c r="FR167" s="139" t="str">
        <f t="shared" si="816"/>
        <v/>
      </c>
      <c r="FS167" s="642" t="str">
        <f t="shared" si="892"/>
        <v/>
      </c>
      <c r="FY167" s="793" t="str">
        <f t="shared" si="817"/>
        <v/>
      </c>
      <c r="FZ167" s="798" t="str">
        <f t="shared" si="893"/>
        <v/>
      </c>
      <c r="GA167" s="793" t="str">
        <f t="shared" si="894"/>
        <v/>
      </c>
      <c r="GB167" s="793" t="str">
        <f t="shared" si="895"/>
        <v/>
      </c>
      <c r="GC167" s="783" t="str">
        <f t="shared" si="818"/>
        <v/>
      </c>
      <c r="GD167" s="788" t="str">
        <f t="shared" si="819"/>
        <v/>
      </c>
      <c r="GE167" s="786" t="str">
        <f t="shared" si="896"/>
        <v/>
      </c>
      <c r="GF167" s="782" t="str">
        <f t="shared" si="897"/>
        <v/>
      </c>
      <c r="GG167" s="818" t="str">
        <f t="shared" si="898"/>
        <v/>
      </c>
      <c r="GH167" s="594">
        <v>14</v>
      </c>
      <c r="GI167" s="595" t="str">
        <f t="shared" si="820"/>
        <v/>
      </c>
      <c r="GJ167" s="595" t="str">
        <f t="shared" si="821"/>
        <v/>
      </c>
      <c r="GK167" s="15">
        <f t="shared" si="899"/>
        <v>0</v>
      </c>
      <c r="GL167" s="15">
        <f t="shared" si="900"/>
        <v>0</v>
      </c>
      <c r="GN167" s="137" t="str">
        <f t="shared" si="901"/>
        <v/>
      </c>
      <c r="GO167" s="653" t="str">
        <f t="shared" si="902"/>
        <v/>
      </c>
      <c r="GP167" s="651" t="str">
        <f t="shared" si="903"/>
        <v/>
      </c>
      <c r="GQ167" s="652">
        <f t="shared" si="904"/>
        <v>0</v>
      </c>
      <c r="GR167" s="137" t="str">
        <f t="shared" si="822"/>
        <v/>
      </c>
      <c r="GS167" s="139" t="str">
        <f t="shared" si="905"/>
        <v/>
      </c>
      <c r="GT167" s="642" t="str">
        <f t="shared" si="823"/>
        <v/>
      </c>
      <c r="GU167" s="594">
        <v>14</v>
      </c>
      <c r="GX167" s="137" t="str">
        <f t="shared" si="824"/>
        <v/>
      </c>
      <c r="GY167" s="138" t="str">
        <f t="shared" si="906"/>
        <v/>
      </c>
      <c r="GZ167" s="642" t="str">
        <f t="shared" si="907"/>
        <v/>
      </c>
      <c r="HA167" s="81" t="str">
        <f t="shared" si="970"/>
        <v/>
      </c>
      <c r="HB167" s="127" t="str">
        <f t="shared" si="971"/>
        <v/>
      </c>
      <c r="HC167" s="642" t="str">
        <f t="shared" si="908"/>
        <v/>
      </c>
      <c r="HD167" s="582">
        <f t="shared" si="825"/>
        <v>0</v>
      </c>
      <c r="HE167" s="576">
        <f t="shared" si="826"/>
        <v>0</v>
      </c>
      <c r="HF167" s="566">
        <f t="shared" si="826"/>
        <v>0</v>
      </c>
      <c r="HG167" s="642">
        <f t="shared" si="909"/>
        <v>0</v>
      </c>
      <c r="HH167" s="17" t="str">
        <f t="shared" si="910"/>
        <v/>
      </c>
      <c r="HI167" s="510" t="str">
        <f t="shared" si="911"/>
        <v/>
      </c>
      <c r="HJ167" s="642">
        <f t="shared" si="972"/>
        <v>0</v>
      </c>
      <c r="HK167" s="510" t="str">
        <f t="shared" si="827"/>
        <v/>
      </c>
      <c r="HL167" s="522" t="str">
        <f t="shared" si="827"/>
        <v/>
      </c>
      <c r="HM167" s="510" t="str">
        <f t="shared" si="827"/>
        <v/>
      </c>
      <c r="HN167" s="642">
        <f t="shared" si="912"/>
        <v>0</v>
      </c>
      <c r="HO167" s="510" t="str">
        <f t="shared" si="828"/>
        <v/>
      </c>
      <c r="HP167" s="522" t="str">
        <f t="shared" si="828"/>
        <v/>
      </c>
      <c r="HQ167" s="510" t="str">
        <f t="shared" si="828"/>
        <v/>
      </c>
      <c r="HR167" s="642">
        <f t="shared" si="913"/>
        <v>0</v>
      </c>
      <c r="HS167" s="510" t="str">
        <f t="shared" si="829"/>
        <v/>
      </c>
      <c r="HT167" s="522" t="str">
        <f t="shared" si="829"/>
        <v/>
      </c>
      <c r="HU167" s="510" t="str">
        <f t="shared" si="829"/>
        <v/>
      </c>
      <c r="HV167" s="642">
        <f t="shared" si="914"/>
        <v>0</v>
      </c>
      <c r="HW167" s="510" t="str">
        <f t="shared" si="830"/>
        <v/>
      </c>
      <c r="HX167" s="522" t="str">
        <f t="shared" si="830"/>
        <v/>
      </c>
      <c r="HY167" s="510" t="str">
        <f t="shared" si="830"/>
        <v/>
      </c>
      <c r="HZ167" s="642">
        <f t="shared" si="915"/>
        <v>0</v>
      </c>
      <c r="IA167" s="510" t="str">
        <f t="shared" si="831"/>
        <v/>
      </c>
      <c r="IB167" s="522" t="str">
        <f t="shared" si="831"/>
        <v/>
      </c>
      <c r="IC167" s="510" t="str">
        <f t="shared" si="831"/>
        <v/>
      </c>
      <c r="ID167" s="642">
        <f t="shared" si="916"/>
        <v>0</v>
      </c>
      <c r="IE167" s="510" t="str">
        <f t="shared" si="832"/>
        <v/>
      </c>
      <c r="IF167" s="522" t="str">
        <f t="shared" si="832"/>
        <v/>
      </c>
      <c r="IG167" s="510" t="str">
        <f t="shared" si="832"/>
        <v/>
      </c>
      <c r="IH167" s="642">
        <f t="shared" si="917"/>
        <v>0</v>
      </c>
      <c r="II167" s="510" t="str">
        <f t="shared" si="833"/>
        <v/>
      </c>
      <c r="IJ167" s="522" t="str">
        <f t="shared" si="833"/>
        <v/>
      </c>
      <c r="IK167" s="510" t="str">
        <f t="shared" si="833"/>
        <v/>
      </c>
      <c r="IL167" s="642">
        <f t="shared" si="918"/>
        <v>0</v>
      </c>
      <c r="IM167" s="510" t="str">
        <f t="shared" si="834"/>
        <v/>
      </c>
      <c r="IN167" s="522" t="str">
        <f t="shared" si="834"/>
        <v/>
      </c>
      <c r="IO167" s="510" t="str">
        <f t="shared" si="834"/>
        <v/>
      </c>
      <c r="IP167" s="642">
        <f t="shared" si="919"/>
        <v>0</v>
      </c>
      <c r="IQ167" s="510" t="str">
        <f t="shared" si="835"/>
        <v/>
      </c>
      <c r="IR167" s="522" t="str">
        <f t="shared" si="835"/>
        <v/>
      </c>
      <c r="IS167" s="510" t="str">
        <f t="shared" si="835"/>
        <v/>
      </c>
      <c r="IT167" s="642">
        <f t="shared" si="920"/>
        <v>0</v>
      </c>
      <c r="IU167" s="510" t="str">
        <f t="shared" si="836"/>
        <v/>
      </c>
      <c r="IV167" s="522" t="str">
        <f t="shared" si="836"/>
        <v/>
      </c>
      <c r="IW167" s="510" t="str">
        <f t="shared" si="836"/>
        <v/>
      </c>
      <c r="IX167" s="642">
        <f t="shared" si="921"/>
        <v>0</v>
      </c>
      <c r="IY167" s="510" t="str">
        <f t="shared" si="837"/>
        <v/>
      </c>
      <c r="IZ167" s="522" t="str">
        <f t="shared" si="837"/>
        <v/>
      </c>
      <c r="JA167" s="510" t="str">
        <f t="shared" si="837"/>
        <v/>
      </c>
      <c r="JB167" s="642">
        <f t="shared" si="922"/>
        <v>0</v>
      </c>
      <c r="JC167" s="510" t="str">
        <f t="shared" si="838"/>
        <v/>
      </c>
      <c r="JD167" s="522" t="str">
        <f t="shared" si="838"/>
        <v/>
      </c>
      <c r="JE167" s="510" t="str">
        <f t="shared" si="838"/>
        <v/>
      </c>
      <c r="JF167" s="642">
        <f t="shared" si="923"/>
        <v>0</v>
      </c>
      <c r="JG167" s="510" t="str">
        <f t="shared" si="839"/>
        <v/>
      </c>
      <c r="JH167" s="522" t="str">
        <f t="shared" si="839"/>
        <v/>
      </c>
      <c r="JI167" s="510" t="str">
        <f t="shared" si="839"/>
        <v/>
      </c>
      <c r="JJ167" s="642">
        <f t="shared" si="924"/>
        <v>0</v>
      </c>
      <c r="JK167" s="510" t="str">
        <f t="shared" si="840"/>
        <v/>
      </c>
      <c r="JL167" s="522" t="str">
        <f t="shared" si="840"/>
        <v/>
      </c>
      <c r="JM167" s="510" t="str">
        <f t="shared" si="840"/>
        <v/>
      </c>
      <c r="JN167" s="642">
        <f t="shared" si="925"/>
        <v>0</v>
      </c>
      <c r="JO167" s="510" t="str">
        <f t="shared" si="841"/>
        <v/>
      </c>
      <c r="JP167" s="522" t="str">
        <f t="shared" si="841"/>
        <v/>
      </c>
      <c r="JQ167" s="510" t="str">
        <f t="shared" si="841"/>
        <v/>
      </c>
      <c r="JR167" s="642">
        <f t="shared" si="926"/>
        <v>0</v>
      </c>
      <c r="JS167" s="510" t="str">
        <f t="shared" si="842"/>
        <v/>
      </c>
      <c r="JT167" s="522" t="str">
        <f t="shared" si="842"/>
        <v/>
      </c>
      <c r="JU167" s="510" t="str">
        <f t="shared" si="842"/>
        <v/>
      </c>
      <c r="JV167" s="642">
        <f t="shared" si="927"/>
        <v>0</v>
      </c>
      <c r="JW167" s="510" t="str">
        <f t="shared" si="843"/>
        <v/>
      </c>
      <c r="JX167" s="522" t="str">
        <f t="shared" si="843"/>
        <v/>
      </c>
      <c r="JY167" s="510" t="str">
        <f t="shared" si="843"/>
        <v/>
      </c>
      <c r="JZ167" s="642">
        <f t="shared" si="928"/>
        <v>0</v>
      </c>
      <c r="KA167" s="510" t="str">
        <f t="shared" si="844"/>
        <v/>
      </c>
      <c r="KB167" s="522" t="str">
        <f t="shared" si="844"/>
        <v/>
      </c>
      <c r="KC167" s="510" t="str">
        <f t="shared" si="844"/>
        <v/>
      </c>
      <c r="KD167" s="642">
        <f t="shared" si="929"/>
        <v>0</v>
      </c>
      <c r="KE167" s="510" t="str">
        <f t="shared" si="845"/>
        <v/>
      </c>
      <c r="KF167" s="522" t="str">
        <f t="shared" si="845"/>
        <v/>
      </c>
      <c r="KG167" s="510" t="str">
        <f t="shared" si="845"/>
        <v/>
      </c>
      <c r="KH167" s="642">
        <f t="shared" si="930"/>
        <v>0</v>
      </c>
      <c r="KI167" s="510" t="str">
        <f t="shared" si="846"/>
        <v/>
      </c>
      <c r="KJ167" s="522" t="str">
        <f t="shared" si="846"/>
        <v/>
      </c>
      <c r="KK167" s="510" t="str">
        <f t="shared" si="846"/>
        <v/>
      </c>
      <c r="KL167" s="642">
        <f t="shared" si="931"/>
        <v>0</v>
      </c>
      <c r="KM167" s="510" t="str">
        <f t="shared" si="847"/>
        <v/>
      </c>
      <c r="KN167" s="522" t="str">
        <f t="shared" si="847"/>
        <v/>
      </c>
      <c r="KO167" s="510" t="str">
        <f t="shared" si="847"/>
        <v/>
      </c>
      <c r="KP167" s="642">
        <f t="shared" si="932"/>
        <v>0</v>
      </c>
      <c r="KQ167" s="510" t="str">
        <f t="shared" si="848"/>
        <v/>
      </c>
      <c r="KR167" s="522" t="str">
        <f t="shared" si="848"/>
        <v/>
      </c>
      <c r="KS167" s="510" t="str">
        <f t="shared" si="848"/>
        <v/>
      </c>
      <c r="KT167" s="642">
        <f t="shared" si="933"/>
        <v>0</v>
      </c>
      <c r="KU167" s="510" t="str">
        <f t="shared" si="849"/>
        <v/>
      </c>
      <c r="KV167" s="522" t="str">
        <f t="shared" si="849"/>
        <v/>
      </c>
      <c r="KW167" s="510" t="str">
        <f t="shared" si="849"/>
        <v/>
      </c>
      <c r="KX167" s="642">
        <f t="shared" si="934"/>
        <v>0</v>
      </c>
      <c r="KY167" s="510" t="str">
        <f t="shared" si="850"/>
        <v/>
      </c>
      <c r="KZ167" s="522" t="str">
        <f t="shared" si="850"/>
        <v/>
      </c>
      <c r="LA167" s="510" t="str">
        <f t="shared" si="850"/>
        <v/>
      </c>
      <c r="LB167" s="642">
        <f t="shared" si="935"/>
        <v>0</v>
      </c>
      <c r="LC167" s="510" t="str">
        <f t="shared" si="851"/>
        <v/>
      </c>
      <c r="LD167" s="522" t="str">
        <f t="shared" si="851"/>
        <v/>
      </c>
      <c r="LE167" s="510" t="str">
        <f t="shared" si="851"/>
        <v/>
      </c>
      <c r="LF167" s="642">
        <f t="shared" si="936"/>
        <v>0</v>
      </c>
      <c r="LG167" s="510" t="str">
        <f t="shared" si="852"/>
        <v/>
      </c>
      <c r="LH167" s="522" t="str">
        <f t="shared" si="852"/>
        <v/>
      </c>
      <c r="LI167" s="510" t="str">
        <f t="shared" si="852"/>
        <v/>
      </c>
      <c r="LJ167" s="642">
        <f t="shared" si="937"/>
        <v>0</v>
      </c>
      <c r="LK167" s="510" t="str">
        <f t="shared" si="853"/>
        <v/>
      </c>
      <c r="LL167" s="522" t="str">
        <f t="shared" si="853"/>
        <v/>
      </c>
      <c r="LM167" s="510" t="str">
        <f t="shared" si="853"/>
        <v/>
      </c>
      <c r="LN167" s="642">
        <f t="shared" si="938"/>
        <v>0</v>
      </c>
      <c r="LO167" s="510" t="str">
        <f t="shared" si="854"/>
        <v/>
      </c>
      <c r="LP167" s="522" t="str">
        <f t="shared" si="854"/>
        <v/>
      </c>
      <c r="LQ167" s="510" t="str">
        <f t="shared" si="854"/>
        <v/>
      </c>
      <c r="LR167" s="642">
        <f t="shared" si="939"/>
        <v>0</v>
      </c>
      <c r="LS167" s="510" t="str">
        <f t="shared" si="855"/>
        <v/>
      </c>
      <c r="LT167" s="522" t="str">
        <f t="shared" si="855"/>
        <v/>
      </c>
      <c r="LU167" s="510" t="str">
        <f t="shared" si="855"/>
        <v/>
      </c>
      <c r="LV167" s="642">
        <f t="shared" si="940"/>
        <v>0</v>
      </c>
      <c r="LW167" s="510" t="str">
        <f t="shared" si="856"/>
        <v/>
      </c>
      <c r="LX167" s="522" t="str">
        <f t="shared" si="856"/>
        <v/>
      </c>
      <c r="LY167" s="510" t="str">
        <f t="shared" si="856"/>
        <v/>
      </c>
      <c r="LZ167" s="642">
        <f t="shared" si="941"/>
        <v>0</v>
      </c>
      <c r="MA167" s="510" t="str">
        <f t="shared" si="857"/>
        <v/>
      </c>
      <c r="MB167" s="522" t="str">
        <f t="shared" si="857"/>
        <v/>
      </c>
      <c r="MC167" s="510" t="str">
        <f t="shared" si="857"/>
        <v/>
      </c>
      <c r="MD167" s="642">
        <f t="shared" si="942"/>
        <v>0</v>
      </c>
      <c r="ME167" s="510" t="str">
        <f t="shared" si="858"/>
        <v/>
      </c>
      <c r="MF167" s="522" t="str">
        <f t="shared" si="858"/>
        <v/>
      </c>
      <c r="MG167" s="510" t="str">
        <f t="shared" si="858"/>
        <v/>
      </c>
      <c r="MH167" s="642">
        <f t="shared" si="943"/>
        <v>0</v>
      </c>
      <c r="MI167" s="510" t="str">
        <f t="shared" si="859"/>
        <v/>
      </c>
      <c r="MJ167" s="522" t="str">
        <f t="shared" si="859"/>
        <v/>
      </c>
      <c r="MK167" s="510" t="str">
        <f t="shared" si="859"/>
        <v/>
      </c>
      <c r="ML167" s="642">
        <f t="shared" si="944"/>
        <v>0</v>
      </c>
      <c r="MM167" s="510" t="str">
        <f t="shared" si="860"/>
        <v/>
      </c>
      <c r="MN167" s="522" t="str">
        <f t="shared" si="860"/>
        <v/>
      </c>
      <c r="MO167" s="510" t="str">
        <f t="shared" si="860"/>
        <v/>
      </c>
      <c r="MP167" s="642">
        <f t="shared" si="945"/>
        <v>0</v>
      </c>
      <c r="MQ167" s="510" t="str">
        <f t="shared" si="861"/>
        <v/>
      </c>
      <c r="MR167" s="522" t="str">
        <f t="shared" si="861"/>
        <v/>
      </c>
      <c r="MS167" s="510" t="str">
        <f t="shared" si="861"/>
        <v/>
      </c>
      <c r="MT167" s="642">
        <f t="shared" si="946"/>
        <v>0</v>
      </c>
      <c r="MU167" s="510" t="str">
        <f t="shared" si="862"/>
        <v/>
      </c>
      <c r="MV167" s="522" t="str">
        <f t="shared" si="862"/>
        <v/>
      </c>
      <c r="MW167" s="510" t="str">
        <f t="shared" si="862"/>
        <v/>
      </c>
      <c r="MX167" s="642">
        <f t="shared" si="947"/>
        <v>0</v>
      </c>
      <c r="MY167" s="510" t="str">
        <f t="shared" si="863"/>
        <v/>
      </c>
      <c r="MZ167" s="522" t="str">
        <f t="shared" si="863"/>
        <v/>
      </c>
      <c r="NA167" s="510" t="str">
        <f t="shared" si="863"/>
        <v/>
      </c>
      <c r="NB167" s="642">
        <f t="shared" si="948"/>
        <v>0</v>
      </c>
      <c r="NC167" s="510" t="str">
        <f t="shared" si="864"/>
        <v/>
      </c>
      <c r="ND167" s="522" t="str">
        <f t="shared" si="864"/>
        <v/>
      </c>
      <c r="NE167" s="510" t="str">
        <f t="shared" si="864"/>
        <v/>
      </c>
      <c r="NF167" s="642">
        <f t="shared" si="949"/>
        <v>0</v>
      </c>
      <c r="NG167" s="510" t="str">
        <f t="shared" si="865"/>
        <v/>
      </c>
      <c r="NH167" s="522" t="str">
        <f t="shared" si="865"/>
        <v/>
      </c>
      <c r="NI167" s="510" t="str">
        <f t="shared" si="865"/>
        <v/>
      </c>
      <c r="NJ167" s="642">
        <f t="shared" si="950"/>
        <v>0</v>
      </c>
      <c r="NK167" s="510" t="str">
        <f t="shared" si="866"/>
        <v/>
      </c>
      <c r="NL167" s="522" t="str">
        <f t="shared" si="866"/>
        <v/>
      </c>
      <c r="NM167" s="510" t="str">
        <f t="shared" si="866"/>
        <v/>
      </c>
      <c r="NN167" s="642">
        <f t="shared" si="951"/>
        <v>0</v>
      </c>
      <c r="NO167" s="510" t="str">
        <f t="shared" si="867"/>
        <v/>
      </c>
      <c r="NP167" s="522" t="str">
        <f t="shared" si="867"/>
        <v/>
      </c>
      <c r="NQ167" s="510" t="str">
        <f t="shared" si="867"/>
        <v/>
      </c>
      <c r="NR167" s="642">
        <f t="shared" si="952"/>
        <v>0</v>
      </c>
      <c r="NS167" s="510" t="str">
        <f t="shared" si="868"/>
        <v/>
      </c>
      <c r="NT167" s="522" t="str">
        <f t="shared" si="868"/>
        <v/>
      </c>
      <c r="NU167" s="510" t="str">
        <f t="shared" si="868"/>
        <v/>
      </c>
      <c r="NV167" s="642">
        <f t="shared" si="953"/>
        <v>0</v>
      </c>
      <c r="NW167" s="510" t="str">
        <f t="shared" si="869"/>
        <v/>
      </c>
      <c r="NX167" s="522" t="str">
        <f t="shared" si="869"/>
        <v/>
      </c>
      <c r="NY167" s="510" t="str">
        <f t="shared" si="869"/>
        <v/>
      </c>
      <c r="NZ167" s="642">
        <f t="shared" si="954"/>
        <v>0</v>
      </c>
      <c r="OA167" s="510" t="str">
        <f t="shared" si="870"/>
        <v/>
      </c>
      <c r="OB167" s="522" t="str">
        <f t="shared" si="870"/>
        <v/>
      </c>
      <c r="OC167" s="510" t="str">
        <f t="shared" si="870"/>
        <v/>
      </c>
      <c r="OD167" s="642">
        <f t="shared" si="955"/>
        <v>0</v>
      </c>
      <c r="OE167" s="510" t="str">
        <f t="shared" si="871"/>
        <v/>
      </c>
      <c r="OF167" s="522" t="str">
        <f t="shared" si="871"/>
        <v/>
      </c>
      <c r="OG167" s="510" t="str">
        <f t="shared" si="871"/>
        <v/>
      </c>
      <c r="OH167" s="642">
        <f t="shared" si="956"/>
        <v>0</v>
      </c>
      <c r="OI167" s="510" t="str">
        <f t="shared" si="872"/>
        <v/>
      </c>
      <c r="OJ167" s="522" t="str">
        <f t="shared" si="872"/>
        <v/>
      </c>
      <c r="OK167" s="510" t="str">
        <f t="shared" si="872"/>
        <v/>
      </c>
      <c r="OL167" s="642">
        <f t="shared" si="957"/>
        <v>0</v>
      </c>
      <c r="OM167" s="510" t="str">
        <f t="shared" si="873"/>
        <v/>
      </c>
      <c r="ON167" s="522" t="str">
        <f t="shared" si="873"/>
        <v/>
      </c>
      <c r="OO167" s="510" t="str">
        <f t="shared" si="873"/>
        <v/>
      </c>
      <c r="OP167" s="642">
        <f t="shared" si="958"/>
        <v>0</v>
      </c>
      <c r="OQ167" s="510" t="str">
        <f t="shared" si="874"/>
        <v/>
      </c>
      <c r="OR167" s="522" t="str">
        <f t="shared" si="874"/>
        <v/>
      </c>
      <c r="OS167" s="510" t="str">
        <f t="shared" si="874"/>
        <v/>
      </c>
      <c r="OT167" s="642">
        <f t="shared" si="959"/>
        <v>0</v>
      </c>
      <c r="OU167" s="510" t="str">
        <f t="shared" si="875"/>
        <v/>
      </c>
      <c r="OV167" s="522" t="str">
        <f t="shared" si="875"/>
        <v/>
      </c>
      <c r="OW167" s="510" t="str">
        <f t="shared" si="875"/>
        <v/>
      </c>
      <c r="OX167" s="642">
        <f t="shared" si="960"/>
        <v>0</v>
      </c>
      <c r="OY167" s="510" t="str">
        <f t="shared" si="876"/>
        <v/>
      </c>
      <c r="OZ167" s="522" t="str">
        <f t="shared" si="876"/>
        <v/>
      </c>
      <c r="PA167" s="510" t="str">
        <f t="shared" si="876"/>
        <v/>
      </c>
      <c r="PB167" s="642">
        <f t="shared" si="961"/>
        <v>0</v>
      </c>
      <c r="PC167" s="510" t="str">
        <f t="shared" si="877"/>
        <v/>
      </c>
      <c r="PD167" s="522" t="str">
        <f t="shared" si="877"/>
        <v/>
      </c>
      <c r="PE167" s="510" t="str">
        <f t="shared" si="877"/>
        <v/>
      </c>
      <c r="PF167" s="642">
        <f t="shared" si="962"/>
        <v>0</v>
      </c>
      <c r="PG167" s="510" t="str">
        <f t="shared" si="878"/>
        <v/>
      </c>
      <c r="PH167" s="522" t="str">
        <f t="shared" si="878"/>
        <v/>
      </c>
      <c r="PI167" s="510" t="str">
        <f t="shared" si="878"/>
        <v/>
      </c>
      <c r="PJ167" s="642">
        <f t="shared" si="963"/>
        <v>0</v>
      </c>
      <c r="PK167" s="510" t="str">
        <f t="shared" si="879"/>
        <v/>
      </c>
      <c r="PL167" s="522" t="str">
        <f t="shared" si="879"/>
        <v/>
      </c>
      <c r="PM167" s="510" t="str">
        <f t="shared" si="879"/>
        <v/>
      </c>
      <c r="PN167" s="642">
        <f t="shared" si="964"/>
        <v>0</v>
      </c>
      <c r="PO167" s="510" t="str">
        <f t="shared" si="880"/>
        <v/>
      </c>
      <c r="PP167" s="522" t="str">
        <f t="shared" si="880"/>
        <v/>
      </c>
      <c r="PQ167" s="510" t="str">
        <f t="shared" si="880"/>
        <v/>
      </c>
      <c r="PR167" s="642">
        <f t="shared" si="965"/>
        <v>0</v>
      </c>
      <c r="PS167" s="510" t="str">
        <f t="shared" si="881"/>
        <v/>
      </c>
      <c r="PT167" s="522" t="str">
        <f t="shared" si="881"/>
        <v/>
      </c>
      <c r="PU167" s="510" t="str">
        <f t="shared" si="881"/>
        <v/>
      </c>
      <c r="PV167" s="642">
        <f t="shared" si="966"/>
        <v>0</v>
      </c>
      <c r="PW167" s="510" t="str">
        <f t="shared" si="882"/>
        <v/>
      </c>
      <c r="PX167" s="522" t="str">
        <f t="shared" si="882"/>
        <v/>
      </c>
      <c r="PY167" s="510" t="str">
        <f t="shared" si="882"/>
        <v/>
      </c>
      <c r="PZ167" s="642">
        <f t="shared" si="967"/>
        <v>0</v>
      </c>
      <c r="QA167" s="510" t="str">
        <f t="shared" si="883"/>
        <v/>
      </c>
      <c r="QB167" s="522" t="str">
        <f t="shared" si="883"/>
        <v/>
      </c>
      <c r="QC167" s="510" t="str">
        <f t="shared" si="883"/>
        <v/>
      </c>
      <c r="QD167" s="642">
        <f t="shared" si="968"/>
        <v>0</v>
      </c>
      <c r="QE167" s="510" t="str">
        <f t="shared" si="884"/>
        <v/>
      </c>
      <c r="QF167" s="522" t="str">
        <f t="shared" si="884"/>
        <v/>
      </c>
      <c r="QG167" s="510" t="str">
        <f t="shared" si="884"/>
        <v/>
      </c>
      <c r="QH167" s="642">
        <f t="shared" si="969"/>
        <v>0</v>
      </c>
    </row>
    <row r="168" spans="125:450" ht="13.3" thickTop="1" thickBot="1" x14ac:dyDescent="0.35"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FD168" s="793" t="str">
        <f t="shared" si="885"/>
        <v/>
      </c>
      <c r="FE168" s="783" t="str">
        <f t="shared" si="812"/>
        <v/>
      </c>
      <c r="FF168" s="788" t="str">
        <f t="shared" si="813"/>
        <v/>
      </c>
      <c r="FG168" s="782" t="str">
        <f t="shared" si="973"/>
        <v/>
      </c>
      <c r="FJ168" s="788" t="str">
        <f t="shared" si="887"/>
        <v/>
      </c>
      <c r="FK168" s="793" t="str">
        <f t="shared" si="888"/>
        <v/>
      </c>
      <c r="FL168" s="793" t="str">
        <f t="shared" si="814"/>
        <v/>
      </c>
      <c r="FM168" s="798" t="str">
        <f t="shared" si="889"/>
        <v/>
      </c>
      <c r="FN168" s="786" t="str">
        <f t="shared" si="890"/>
        <v/>
      </c>
      <c r="FO168" s="816" t="str">
        <f t="shared" si="891"/>
        <v/>
      </c>
      <c r="FP168" s="594">
        <v>15</v>
      </c>
      <c r="FQ168" s="820" t="str">
        <f t="shared" si="815"/>
        <v/>
      </c>
      <c r="FR168" s="139" t="str">
        <f t="shared" si="816"/>
        <v/>
      </c>
      <c r="FS168" s="642" t="str">
        <f t="shared" si="892"/>
        <v/>
      </c>
      <c r="FY168" s="793" t="str">
        <f t="shared" si="817"/>
        <v/>
      </c>
      <c r="FZ168" s="798" t="str">
        <f t="shared" si="893"/>
        <v/>
      </c>
      <c r="GA168" s="793" t="str">
        <f t="shared" si="894"/>
        <v/>
      </c>
      <c r="GB168" s="793" t="str">
        <f t="shared" si="895"/>
        <v/>
      </c>
      <c r="GC168" s="783" t="str">
        <f t="shared" si="818"/>
        <v/>
      </c>
      <c r="GD168" s="788" t="str">
        <f t="shared" si="819"/>
        <v/>
      </c>
      <c r="GE168" s="786" t="str">
        <f t="shared" si="896"/>
        <v/>
      </c>
      <c r="GF168" s="782" t="str">
        <f t="shared" si="897"/>
        <v/>
      </c>
      <c r="GG168" s="818" t="str">
        <f t="shared" si="898"/>
        <v/>
      </c>
      <c r="GH168" s="594">
        <v>15</v>
      </c>
      <c r="GI168" s="595" t="str">
        <f t="shared" si="820"/>
        <v/>
      </c>
      <c r="GJ168" s="595" t="str">
        <f t="shared" si="821"/>
        <v/>
      </c>
      <c r="GK168" s="15">
        <f t="shared" si="899"/>
        <v>0</v>
      </c>
      <c r="GL168" s="15">
        <f t="shared" si="900"/>
        <v>0</v>
      </c>
      <c r="GN168" s="137" t="str">
        <f t="shared" si="901"/>
        <v/>
      </c>
      <c r="GO168" s="653" t="str">
        <f t="shared" si="902"/>
        <v/>
      </c>
      <c r="GP168" s="651" t="str">
        <f t="shared" si="903"/>
        <v/>
      </c>
      <c r="GQ168" s="652">
        <f t="shared" si="904"/>
        <v>0</v>
      </c>
      <c r="GR168" s="137" t="str">
        <f t="shared" si="822"/>
        <v/>
      </c>
      <c r="GS168" s="139" t="str">
        <f t="shared" si="905"/>
        <v/>
      </c>
      <c r="GT168" s="642" t="str">
        <f t="shared" si="823"/>
        <v/>
      </c>
      <c r="GU168" s="594">
        <v>15</v>
      </c>
      <c r="GX168" s="137" t="str">
        <f t="shared" si="824"/>
        <v/>
      </c>
      <c r="GY168" s="138" t="str">
        <f t="shared" si="906"/>
        <v/>
      </c>
      <c r="GZ168" s="642" t="str">
        <f t="shared" si="907"/>
        <v/>
      </c>
      <c r="HA168" s="81" t="str">
        <f t="shared" si="970"/>
        <v/>
      </c>
      <c r="HB168" s="127" t="str">
        <f t="shared" si="971"/>
        <v/>
      </c>
      <c r="HC168" s="642" t="str">
        <f t="shared" si="908"/>
        <v/>
      </c>
      <c r="HD168" s="582">
        <f t="shared" si="825"/>
        <v>0</v>
      </c>
      <c r="HE168" s="576">
        <f t="shared" si="826"/>
        <v>0</v>
      </c>
      <c r="HF168" s="566">
        <f t="shared" si="826"/>
        <v>0</v>
      </c>
      <c r="HG168" s="642">
        <f t="shared" si="909"/>
        <v>0</v>
      </c>
      <c r="HH168" s="17" t="str">
        <f t="shared" si="910"/>
        <v/>
      </c>
      <c r="HI168" s="510" t="str">
        <f t="shared" si="911"/>
        <v/>
      </c>
      <c r="HJ168" s="642">
        <f t="shared" si="972"/>
        <v>0</v>
      </c>
      <c r="HK168" s="510" t="str">
        <f t="shared" si="827"/>
        <v/>
      </c>
      <c r="HL168" s="522" t="str">
        <f t="shared" si="827"/>
        <v/>
      </c>
      <c r="HM168" s="510" t="str">
        <f t="shared" si="827"/>
        <v/>
      </c>
      <c r="HN168" s="642">
        <f t="shared" si="912"/>
        <v>0</v>
      </c>
      <c r="HO168" s="510" t="str">
        <f t="shared" si="828"/>
        <v/>
      </c>
      <c r="HP168" s="522" t="str">
        <f t="shared" si="828"/>
        <v/>
      </c>
      <c r="HQ168" s="510" t="str">
        <f t="shared" si="828"/>
        <v/>
      </c>
      <c r="HR168" s="642">
        <f t="shared" si="913"/>
        <v>0</v>
      </c>
      <c r="HS168" s="510" t="str">
        <f t="shared" si="829"/>
        <v/>
      </c>
      <c r="HT168" s="522" t="str">
        <f t="shared" si="829"/>
        <v/>
      </c>
      <c r="HU168" s="510" t="str">
        <f t="shared" si="829"/>
        <v/>
      </c>
      <c r="HV168" s="642">
        <f t="shared" si="914"/>
        <v>0</v>
      </c>
      <c r="HW168" s="510" t="str">
        <f t="shared" si="830"/>
        <v/>
      </c>
      <c r="HX168" s="522" t="str">
        <f t="shared" si="830"/>
        <v/>
      </c>
      <c r="HY168" s="510" t="str">
        <f t="shared" si="830"/>
        <v/>
      </c>
      <c r="HZ168" s="642">
        <f t="shared" si="915"/>
        <v>0</v>
      </c>
      <c r="IA168" s="510" t="str">
        <f t="shared" si="831"/>
        <v/>
      </c>
      <c r="IB168" s="522" t="str">
        <f t="shared" si="831"/>
        <v/>
      </c>
      <c r="IC168" s="510" t="str">
        <f t="shared" si="831"/>
        <v/>
      </c>
      <c r="ID168" s="642">
        <f t="shared" si="916"/>
        <v>0</v>
      </c>
      <c r="IE168" s="510" t="str">
        <f t="shared" si="832"/>
        <v/>
      </c>
      <c r="IF168" s="522" t="str">
        <f t="shared" si="832"/>
        <v/>
      </c>
      <c r="IG168" s="510" t="str">
        <f t="shared" si="832"/>
        <v/>
      </c>
      <c r="IH168" s="642">
        <f t="shared" si="917"/>
        <v>0</v>
      </c>
      <c r="II168" s="510" t="str">
        <f t="shared" si="833"/>
        <v/>
      </c>
      <c r="IJ168" s="522" t="str">
        <f t="shared" si="833"/>
        <v/>
      </c>
      <c r="IK168" s="510" t="str">
        <f t="shared" si="833"/>
        <v/>
      </c>
      <c r="IL168" s="642">
        <f t="shared" si="918"/>
        <v>0</v>
      </c>
      <c r="IM168" s="510" t="str">
        <f t="shared" si="834"/>
        <v/>
      </c>
      <c r="IN168" s="522" t="str">
        <f t="shared" si="834"/>
        <v/>
      </c>
      <c r="IO168" s="510" t="str">
        <f t="shared" si="834"/>
        <v/>
      </c>
      <c r="IP168" s="642">
        <f t="shared" si="919"/>
        <v>0</v>
      </c>
      <c r="IQ168" s="510" t="str">
        <f t="shared" si="835"/>
        <v/>
      </c>
      <c r="IR168" s="522" t="str">
        <f t="shared" si="835"/>
        <v/>
      </c>
      <c r="IS168" s="510" t="str">
        <f t="shared" si="835"/>
        <v/>
      </c>
      <c r="IT168" s="642">
        <f t="shared" si="920"/>
        <v>0</v>
      </c>
      <c r="IU168" s="510" t="str">
        <f t="shared" si="836"/>
        <v/>
      </c>
      <c r="IV168" s="522" t="str">
        <f t="shared" si="836"/>
        <v/>
      </c>
      <c r="IW168" s="510" t="str">
        <f t="shared" si="836"/>
        <v/>
      </c>
      <c r="IX168" s="642">
        <f t="shared" si="921"/>
        <v>0</v>
      </c>
      <c r="IY168" s="510" t="str">
        <f t="shared" si="837"/>
        <v/>
      </c>
      <c r="IZ168" s="522" t="str">
        <f t="shared" si="837"/>
        <v/>
      </c>
      <c r="JA168" s="510" t="str">
        <f t="shared" si="837"/>
        <v/>
      </c>
      <c r="JB168" s="642">
        <f t="shared" si="922"/>
        <v>0</v>
      </c>
      <c r="JC168" s="510" t="str">
        <f t="shared" si="838"/>
        <v/>
      </c>
      <c r="JD168" s="522" t="str">
        <f t="shared" si="838"/>
        <v/>
      </c>
      <c r="JE168" s="510" t="str">
        <f t="shared" si="838"/>
        <v/>
      </c>
      <c r="JF168" s="642">
        <f t="shared" si="923"/>
        <v>0</v>
      </c>
      <c r="JG168" s="510" t="str">
        <f t="shared" si="839"/>
        <v/>
      </c>
      <c r="JH168" s="522" t="str">
        <f t="shared" si="839"/>
        <v/>
      </c>
      <c r="JI168" s="510" t="str">
        <f t="shared" si="839"/>
        <v/>
      </c>
      <c r="JJ168" s="642">
        <f t="shared" si="924"/>
        <v>0</v>
      </c>
      <c r="JK168" s="510" t="str">
        <f t="shared" si="840"/>
        <v/>
      </c>
      <c r="JL168" s="522" t="str">
        <f t="shared" si="840"/>
        <v/>
      </c>
      <c r="JM168" s="510" t="str">
        <f t="shared" si="840"/>
        <v/>
      </c>
      <c r="JN168" s="642">
        <f t="shared" si="925"/>
        <v>0</v>
      </c>
      <c r="JO168" s="510" t="str">
        <f t="shared" si="841"/>
        <v/>
      </c>
      <c r="JP168" s="522" t="str">
        <f t="shared" si="841"/>
        <v/>
      </c>
      <c r="JQ168" s="510" t="str">
        <f t="shared" si="841"/>
        <v/>
      </c>
      <c r="JR168" s="642">
        <f t="shared" si="926"/>
        <v>0</v>
      </c>
      <c r="JS168" s="510" t="str">
        <f t="shared" si="842"/>
        <v/>
      </c>
      <c r="JT168" s="522" t="str">
        <f t="shared" si="842"/>
        <v/>
      </c>
      <c r="JU168" s="510" t="str">
        <f t="shared" si="842"/>
        <v/>
      </c>
      <c r="JV168" s="642">
        <f t="shared" si="927"/>
        <v>0</v>
      </c>
      <c r="JW168" s="510" t="str">
        <f t="shared" si="843"/>
        <v/>
      </c>
      <c r="JX168" s="522" t="str">
        <f t="shared" si="843"/>
        <v/>
      </c>
      <c r="JY168" s="510" t="str">
        <f t="shared" si="843"/>
        <v/>
      </c>
      <c r="JZ168" s="642">
        <f t="shared" si="928"/>
        <v>0</v>
      </c>
      <c r="KA168" s="510" t="str">
        <f t="shared" si="844"/>
        <v/>
      </c>
      <c r="KB168" s="522" t="str">
        <f t="shared" si="844"/>
        <v/>
      </c>
      <c r="KC168" s="510" t="str">
        <f t="shared" si="844"/>
        <v/>
      </c>
      <c r="KD168" s="642">
        <f t="shared" si="929"/>
        <v>0</v>
      </c>
      <c r="KE168" s="510" t="str">
        <f t="shared" si="845"/>
        <v/>
      </c>
      <c r="KF168" s="522" t="str">
        <f t="shared" si="845"/>
        <v/>
      </c>
      <c r="KG168" s="510" t="str">
        <f t="shared" si="845"/>
        <v/>
      </c>
      <c r="KH168" s="642">
        <f t="shared" si="930"/>
        <v>0</v>
      </c>
      <c r="KI168" s="510" t="str">
        <f t="shared" si="846"/>
        <v/>
      </c>
      <c r="KJ168" s="522" t="str">
        <f t="shared" si="846"/>
        <v/>
      </c>
      <c r="KK168" s="510" t="str">
        <f t="shared" si="846"/>
        <v/>
      </c>
      <c r="KL168" s="642">
        <f t="shared" si="931"/>
        <v>0</v>
      </c>
      <c r="KM168" s="510" t="str">
        <f t="shared" si="847"/>
        <v/>
      </c>
      <c r="KN168" s="522" t="str">
        <f t="shared" si="847"/>
        <v/>
      </c>
      <c r="KO168" s="510" t="str">
        <f t="shared" si="847"/>
        <v/>
      </c>
      <c r="KP168" s="642">
        <f t="shared" si="932"/>
        <v>0</v>
      </c>
      <c r="KQ168" s="510" t="str">
        <f t="shared" si="848"/>
        <v/>
      </c>
      <c r="KR168" s="522" t="str">
        <f t="shared" si="848"/>
        <v/>
      </c>
      <c r="KS168" s="510" t="str">
        <f t="shared" si="848"/>
        <v/>
      </c>
      <c r="KT168" s="642">
        <f t="shared" si="933"/>
        <v>0</v>
      </c>
      <c r="KU168" s="510" t="str">
        <f t="shared" si="849"/>
        <v/>
      </c>
      <c r="KV168" s="522" t="str">
        <f t="shared" si="849"/>
        <v/>
      </c>
      <c r="KW168" s="510" t="str">
        <f t="shared" si="849"/>
        <v/>
      </c>
      <c r="KX168" s="642">
        <f t="shared" si="934"/>
        <v>0</v>
      </c>
      <c r="KY168" s="510" t="str">
        <f t="shared" si="850"/>
        <v/>
      </c>
      <c r="KZ168" s="522" t="str">
        <f t="shared" si="850"/>
        <v/>
      </c>
      <c r="LA168" s="510" t="str">
        <f t="shared" si="850"/>
        <v/>
      </c>
      <c r="LB168" s="642">
        <f t="shared" si="935"/>
        <v>0</v>
      </c>
      <c r="LC168" s="510" t="str">
        <f t="shared" si="851"/>
        <v/>
      </c>
      <c r="LD168" s="522" t="str">
        <f t="shared" si="851"/>
        <v/>
      </c>
      <c r="LE168" s="510" t="str">
        <f t="shared" si="851"/>
        <v/>
      </c>
      <c r="LF168" s="642">
        <f t="shared" si="936"/>
        <v>0</v>
      </c>
      <c r="LG168" s="510" t="str">
        <f t="shared" si="852"/>
        <v/>
      </c>
      <c r="LH168" s="522" t="str">
        <f t="shared" si="852"/>
        <v/>
      </c>
      <c r="LI168" s="510" t="str">
        <f t="shared" si="852"/>
        <v/>
      </c>
      <c r="LJ168" s="642">
        <f t="shared" si="937"/>
        <v>0</v>
      </c>
      <c r="LK168" s="510" t="str">
        <f t="shared" si="853"/>
        <v/>
      </c>
      <c r="LL168" s="522" t="str">
        <f t="shared" si="853"/>
        <v/>
      </c>
      <c r="LM168" s="510" t="str">
        <f t="shared" si="853"/>
        <v/>
      </c>
      <c r="LN168" s="642">
        <f t="shared" si="938"/>
        <v>0</v>
      </c>
      <c r="LO168" s="510" t="str">
        <f t="shared" si="854"/>
        <v/>
      </c>
      <c r="LP168" s="522" t="str">
        <f t="shared" si="854"/>
        <v/>
      </c>
      <c r="LQ168" s="510" t="str">
        <f t="shared" si="854"/>
        <v/>
      </c>
      <c r="LR168" s="642">
        <f t="shared" si="939"/>
        <v>0</v>
      </c>
      <c r="LS168" s="510" t="str">
        <f t="shared" si="855"/>
        <v/>
      </c>
      <c r="LT168" s="522" t="str">
        <f t="shared" si="855"/>
        <v/>
      </c>
      <c r="LU168" s="510" t="str">
        <f t="shared" si="855"/>
        <v/>
      </c>
      <c r="LV168" s="642">
        <f t="shared" si="940"/>
        <v>0</v>
      </c>
      <c r="LW168" s="510" t="str">
        <f t="shared" si="856"/>
        <v/>
      </c>
      <c r="LX168" s="522" t="str">
        <f t="shared" si="856"/>
        <v/>
      </c>
      <c r="LY168" s="510" t="str">
        <f t="shared" si="856"/>
        <v/>
      </c>
      <c r="LZ168" s="642">
        <f t="shared" si="941"/>
        <v>0</v>
      </c>
      <c r="MA168" s="510" t="str">
        <f t="shared" si="857"/>
        <v/>
      </c>
      <c r="MB168" s="522" t="str">
        <f t="shared" si="857"/>
        <v/>
      </c>
      <c r="MC168" s="510" t="str">
        <f t="shared" si="857"/>
        <v/>
      </c>
      <c r="MD168" s="642">
        <f t="shared" si="942"/>
        <v>0</v>
      </c>
      <c r="ME168" s="510" t="str">
        <f t="shared" si="858"/>
        <v/>
      </c>
      <c r="MF168" s="522" t="str">
        <f t="shared" si="858"/>
        <v/>
      </c>
      <c r="MG168" s="510" t="str">
        <f t="shared" si="858"/>
        <v/>
      </c>
      <c r="MH168" s="642">
        <f t="shared" si="943"/>
        <v>0</v>
      </c>
      <c r="MI168" s="510" t="str">
        <f t="shared" si="859"/>
        <v/>
      </c>
      <c r="MJ168" s="522" t="str">
        <f t="shared" si="859"/>
        <v/>
      </c>
      <c r="MK168" s="510" t="str">
        <f t="shared" si="859"/>
        <v/>
      </c>
      <c r="ML168" s="642">
        <f t="shared" si="944"/>
        <v>0</v>
      </c>
      <c r="MM168" s="510" t="str">
        <f t="shared" si="860"/>
        <v/>
      </c>
      <c r="MN168" s="522" t="str">
        <f t="shared" si="860"/>
        <v/>
      </c>
      <c r="MO168" s="510" t="str">
        <f t="shared" si="860"/>
        <v/>
      </c>
      <c r="MP168" s="642">
        <f t="shared" si="945"/>
        <v>0</v>
      </c>
      <c r="MQ168" s="510" t="str">
        <f t="shared" si="861"/>
        <v/>
      </c>
      <c r="MR168" s="522" t="str">
        <f t="shared" si="861"/>
        <v/>
      </c>
      <c r="MS168" s="510" t="str">
        <f t="shared" si="861"/>
        <v/>
      </c>
      <c r="MT168" s="642">
        <f t="shared" si="946"/>
        <v>0</v>
      </c>
      <c r="MU168" s="510" t="str">
        <f t="shared" si="862"/>
        <v/>
      </c>
      <c r="MV168" s="522" t="str">
        <f t="shared" si="862"/>
        <v/>
      </c>
      <c r="MW168" s="510" t="str">
        <f t="shared" si="862"/>
        <v/>
      </c>
      <c r="MX168" s="642">
        <f t="shared" si="947"/>
        <v>0</v>
      </c>
      <c r="MY168" s="510" t="str">
        <f t="shared" si="863"/>
        <v/>
      </c>
      <c r="MZ168" s="522" t="str">
        <f t="shared" si="863"/>
        <v/>
      </c>
      <c r="NA168" s="510" t="str">
        <f t="shared" si="863"/>
        <v/>
      </c>
      <c r="NB168" s="642">
        <f t="shared" si="948"/>
        <v>0</v>
      </c>
      <c r="NC168" s="510" t="str">
        <f t="shared" si="864"/>
        <v/>
      </c>
      <c r="ND168" s="522" t="str">
        <f t="shared" si="864"/>
        <v/>
      </c>
      <c r="NE168" s="510" t="str">
        <f t="shared" si="864"/>
        <v/>
      </c>
      <c r="NF168" s="642">
        <f t="shared" si="949"/>
        <v>0</v>
      </c>
      <c r="NG168" s="510" t="str">
        <f t="shared" si="865"/>
        <v/>
      </c>
      <c r="NH168" s="522" t="str">
        <f t="shared" si="865"/>
        <v/>
      </c>
      <c r="NI168" s="510" t="str">
        <f t="shared" si="865"/>
        <v/>
      </c>
      <c r="NJ168" s="642">
        <f t="shared" si="950"/>
        <v>0</v>
      </c>
      <c r="NK168" s="510" t="str">
        <f t="shared" si="866"/>
        <v/>
      </c>
      <c r="NL168" s="522" t="str">
        <f t="shared" si="866"/>
        <v/>
      </c>
      <c r="NM168" s="510" t="str">
        <f t="shared" si="866"/>
        <v/>
      </c>
      <c r="NN168" s="642">
        <f t="shared" si="951"/>
        <v>0</v>
      </c>
      <c r="NO168" s="510" t="str">
        <f t="shared" si="867"/>
        <v/>
      </c>
      <c r="NP168" s="522" t="str">
        <f t="shared" si="867"/>
        <v/>
      </c>
      <c r="NQ168" s="510" t="str">
        <f t="shared" si="867"/>
        <v/>
      </c>
      <c r="NR168" s="642">
        <f t="shared" si="952"/>
        <v>0</v>
      </c>
      <c r="NS168" s="510" t="str">
        <f t="shared" si="868"/>
        <v/>
      </c>
      <c r="NT168" s="522" t="str">
        <f t="shared" si="868"/>
        <v/>
      </c>
      <c r="NU168" s="510" t="str">
        <f t="shared" si="868"/>
        <v/>
      </c>
      <c r="NV168" s="642">
        <f t="shared" si="953"/>
        <v>0</v>
      </c>
      <c r="NW168" s="510" t="str">
        <f t="shared" si="869"/>
        <v/>
      </c>
      <c r="NX168" s="522" t="str">
        <f t="shared" si="869"/>
        <v/>
      </c>
      <c r="NY168" s="510" t="str">
        <f t="shared" si="869"/>
        <v/>
      </c>
      <c r="NZ168" s="642">
        <f t="shared" si="954"/>
        <v>0</v>
      </c>
      <c r="OA168" s="510" t="str">
        <f t="shared" si="870"/>
        <v/>
      </c>
      <c r="OB168" s="522" t="str">
        <f t="shared" si="870"/>
        <v/>
      </c>
      <c r="OC168" s="510" t="str">
        <f t="shared" si="870"/>
        <v/>
      </c>
      <c r="OD168" s="642">
        <f t="shared" si="955"/>
        <v>0</v>
      </c>
      <c r="OE168" s="510" t="str">
        <f t="shared" si="871"/>
        <v/>
      </c>
      <c r="OF168" s="522" t="str">
        <f t="shared" si="871"/>
        <v/>
      </c>
      <c r="OG168" s="510" t="str">
        <f t="shared" si="871"/>
        <v/>
      </c>
      <c r="OH168" s="642">
        <f t="shared" si="956"/>
        <v>0</v>
      </c>
      <c r="OI168" s="510" t="str">
        <f t="shared" si="872"/>
        <v/>
      </c>
      <c r="OJ168" s="522" t="str">
        <f t="shared" si="872"/>
        <v/>
      </c>
      <c r="OK168" s="510" t="str">
        <f t="shared" si="872"/>
        <v/>
      </c>
      <c r="OL168" s="642">
        <f t="shared" si="957"/>
        <v>0</v>
      </c>
      <c r="OM168" s="510" t="str">
        <f t="shared" si="873"/>
        <v/>
      </c>
      <c r="ON168" s="522" t="str">
        <f t="shared" si="873"/>
        <v/>
      </c>
      <c r="OO168" s="510" t="str">
        <f t="shared" si="873"/>
        <v/>
      </c>
      <c r="OP168" s="642">
        <f t="shared" si="958"/>
        <v>0</v>
      </c>
      <c r="OQ168" s="510" t="str">
        <f t="shared" si="874"/>
        <v/>
      </c>
      <c r="OR168" s="522" t="str">
        <f t="shared" si="874"/>
        <v/>
      </c>
      <c r="OS168" s="510" t="str">
        <f t="shared" si="874"/>
        <v/>
      </c>
      <c r="OT168" s="642">
        <f t="shared" si="959"/>
        <v>0</v>
      </c>
      <c r="OU168" s="510" t="str">
        <f t="shared" si="875"/>
        <v/>
      </c>
      <c r="OV168" s="522" t="str">
        <f t="shared" si="875"/>
        <v/>
      </c>
      <c r="OW168" s="510" t="str">
        <f t="shared" si="875"/>
        <v/>
      </c>
      <c r="OX168" s="642">
        <f t="shared" si="960"/>
        <v>0</v>
      </c>
      <c r="OY168" s="510" t="str">
        <f t="shared" si="876"/>
        <v/>
      </c>
      <c r="OZ168" s="522" t="str">
        <f t="shared" si="876"/>
        <v/>
      </c>
      <c r="PA168" s="510" t="str">
        <f t="shared" si="876"/>
        <v/>
      </c>
      <c r="PB168" s="642">
        <f t="shared" si="961"/>
        <v>0</v>
      </c>
      <c r="PC168" s="510" t="str">
        <f t="shared" si="877"/>
        <v/>
      </c>
      <c r="PD168" s="522" t="str">
        <f t="shared" si="877"/>
        <v/>
      </c>
      <c r="PE168" s="510" t="str">
        <f t="shared" si="877"/>
        <v/>
      </c>
      <c r="PF168" s="642">
        <f t="shared" si="962"/>
        <v>0</v>
      </c>
      <c r="PG168" s="510" t="str">
        <f t="shared" si="878"/>
        <v/>
      </c>
      <c r="PH168" s="522" t="str">
        <f t="shared" si="878"/>
        <v/>
      </c>
      <c r="PI168" s="510" t="str">
        <f t="shared" si="878"/>
        <v/>
      </c>
      <c r="PJ168" s="642">
        <f t="shared" si="963"/>
        <v>0</v>
      </c>
      <c r="PK168" s="510" t="str">
        <f t="shared" si="879"/>
        <v/>
      </c>
      <c r="PL168" s="522" t="str">
        <f t="shared" si="879"/>
        <v/>
      </c>
      <c r="PM168" s="510" t="str">
        <f t="shared" si="879"/>
        <v/>
      </c>
      <c r="PN168" s="642">
        <f t="shared" si="964"/>
        <v>0</v>
      </c>
      <c r="PO168" s="510" t="str">
        <f t="shared" si="880"/>
        <v/>
      </c>
      <c r="PP168" s="522" t="str">
        <f t="shared" si="880"/>
        <v/>
      </c>
      <c r="PQ168" s="510" t="str">
        <f t="shared" si="880"/>
        <v/>
      </c>
      <c r="PR168" s="642">
        <f t="shared" si="965"/>
        <v>0</v>
      </c>
      <c r="PS168" s="510" t="str">
        <f t="shared" si="881"/>
        <v/>
      </c>
      <c r="PT168" s="522" t="str">
        <f t="shared" si="881"/>
        <v/>
      </c>
      <c r="PU168" s="510" t="str">
        <f t="shared" si="881"/>
        <v/>
      </c>
      <c r="PV168" s="642">
        <f t="shared" si="966"/>
        <v>0</v>
      </c>
      <c r="PW168" s="510" t="str">
        <f t="shared" si="882"/>
        <v/>
      </c>
      <c r="PX168" s="522" t="str">
        <f t="shared" si="882"/>
        <v/>
      </c>
      <c r="PY168" s="510" t="str">
        <f t="shared" si="882"/>
        <v/>
      </c>
      <c r="PZ168" s="642">
        <f t="shared" si="967"/>
        <v>0</v>
      </c>
      <c r="QA168" s="510" t="str">
        <f t="shared" si="883"/>
        <v/>
      </c>
      <c r="QB168" s="522" t="str">
        <f t="shared" si="883"/>
        <v/>
      </c>
      <c r="QC168" s="510" t="str">
        <f t="shared" si="883"/>
        <v/>
      </c>
      <c r="QD168" s="642">
        <f t="shared" si="968"/>
        <v>0</v>
      </c>
      <c r="QE168" s="510" t="str">
        <f t="shared" si="884"/>
        <v/>
      </c>
      <c r="QF168" s="522" t="str">
        <f t="shared" si="884"/>
        <v/>
      </c>
      <c r="QG168" s="510" t="str">
        <f t="shared" si="884"/>
        <v/>
      </c>
      <c r="QH168" s="642">
        <f t="shared" si="969"/>
        <v>0</v>
      </c>
    </row>
    <row r="169" spans="125:450" ht="13.3" thickTop="1" thickBot="1" x14ac:dyDescent="0.35"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FD169" s="793" t="str">
        <f t="shared" si="885"/>
        <v/>
      </c>
      <c r="FE169" s="783" t="str">
        <f t="shared" si="812"/>
        <v/>
      </c>
      <c r="FF169" s="788" t="str">
        <f t="shared" si="813"/>
        <v/>
      </c>
      <c r="FG169" s="782" t="str">
        <f t="shared" si="973"/>
        <v/>
      </c>
      <c r="FJ169" s="788" t="str">
        <f t="shared" si="887"/>
        <v/>
      </c>
      <c r="FK169" s="793" t="str">
        <f t="shared" si="888"/>
        <v/>
      </c>
      <c r="FL169" s="793" t="str">
        <f t="shared" si="814"/>
        <v/>
      </c>
      <c r="FM169" s="798" t="str">
        <f t="shared" si="889"/>
        <v/>
      </c>
      <c r="FN169" s="786" t="str">
        <f t="shared" si="890"/>
        <v/>
      </c>
      <c r="FO169" s="816" t="str">
        <f t="shared" si="891"/>
        <v/>
      </c>
      <c r="FP169" s="594">
        <v>16</v>
      </c>
      <c r="FQ169" s="820" t="str">
        <f t="shared" si="815"/>
        <v/>
      </c>
      <c r="FR169" s="139" t="str">
        <f t="shared" si="816"/>
        <v/>
      </c>
      <c r="FS169" s="642" t="str">
        <f t="shared" si="892"/>
        <v/>
      </c>
      <c r="FY169" s="793" t="str">
        <f t="shared" si="817"/>
        <v/>
      </c>
      <c r="FZ169" s="798" t="str">
        <f t="shared" si="893"/>
        <v/>
      </c>
      <c r="GA169" s="793" t="str">
        <f t="shared" si="894"/>
        <v/>
      </c>
      <c r="GB169" s="793" t="str">
        <f t="shared" si="895"/>
        <v/>
      </c>
      <c r="GC169" s="783" t="str">
        <f t="shared" si="818"/>
        <v/>
      </c>
      <c r="GD169" s="788" t="str">
        <f t="shared" si="819"/>
        <v/>
      </c>
      <c r="GE169" s="786" t="str">
        <f t="shared" si="896"/>
        <v/>
      </c>
      <c r="GF169" s="782" t="str">
        <f t="shared" si="897"/>
        <v/>
      </c>
      <c r="GG169" s="818" t="str">
        <f t="shared" si="898"/>
        <v/>
      </c>
      <c r="GH169" s="594">
        <v>16</v>
      </c>
      <c r="GI169" s="595" t="str">
        <f t="shared" si="820"/>
        <v/>
      </c>
      <c r="GJ169" s="595" t="str">
        <f t="shared" si="821"/>
        <v/>
      </c>
      <c r="GK169" s="15">
        <f t="shared" si="899"/>
        <v>0</v>
      </c>
      <c r="GL169" s="15">
        <f t="shared" si="900"/>
        <v>0</v>
      </c>
      <c r="GN169" s="137" t="str">
        <f t="shared" si="901"/>
        <v/>
      </c>
      <c r="GO169" s="653" t="str">
        <f t="shared" si="902"/>
        <v/>
      </c>
      <c r="GP169" s="651" t="str">
        <f t="shared" si="903"/>
        <v/>
      </c>
      <c r="GQ169" s="652">
        <f t="shared" si="904"/>
        <v>0</v>
      </c>
      <c r="GR169" s="137" t="str">
        <f t="shared" si="822"/>
        <v/>
      </c>
      <c r="GS169" s="139" t="str">
        <f t="shared" si="905"/>
        <v/>
      </c>
      <c r="GT169" s="642" t="str">
        <f t="shared" si="823"/>
        <v/>
      </c>
      <c r="GU169" s="594">
        <v>16</v>
      </c>
      <c r="GX169" s="137" t="str">
        <f t="shared" si="824"/>
        <v/>
      </c>
      <c r="GY169" s="138" t="str">
        <f t="shared" si="906"/>
        <v/>
      </c>
      <c r="GZ169" s="642" t="str">
        <f t="shared" si="907"/>
        <v/>
      </c>
      <c r="HA169" s="81" t="str">
        <f t="shared" si="970"/>
        <v/>
      </c>
      <c r="HB169" s="127" t="str">
        <f t="shared" si="971"/>
        <v/>
      </c>
      <c r="HC169" s="642" t="str">
        <f t="shared" si="908"/>
        <v/>
      </c>
      <c r="HD169" s="582">
        <f t="shared" si="825"/>
        <v>0</v>
      </c>
      <c r="HE169" s="576">
        <f t="shared" si="826"/>
        <v>0</v>
      </c>
      <c r="HF169" s="566">
        <f t="shared" si="826"/>
        <v>0</v>
      </c>
      <c r="HG169" s="642">
        <f t="shared" si="909"/>
        <v>0</v>
      </c>
      <c r="HH169" s="17" t="str">
        <f t="shared" si="910"/>
        <v/>
      </c>
      <c r="HI169" s="510" t="str">
        <f t="shared" si="911"/>
        <v/>
      </c>
      <c r="HJ169" s="642">
        <f t="shared" si="972"/>
        <v>0</v>
      </c>
      <c r="HK169" s="510" t="str">
        <f t="shared" si="827"/>
        <v/>
      </c>
      <c r="HL169" s="522" t="str">
        <f t="shared" si="827"/>
        <v/>
      </c>
      <c r="HM169" s="510" t="str">
        <f t="shared" si="827"/>
        <v/>
      </c>
      <c r="HN169" s="642">
        <f t="shared" si="912"/>
        <v>0</v>
      </c>
      <c r="HO169" s="510" t="str">
        <f t="shared" si="828"/>
        <v/>
      </c>
      <c r="HP169" s="522" t="str">
        <f t="shared" si="828"/>
        <v/>
      </c>
      <c r="HQ169" s="510" t="str">
        <f t="shared" si="828"/>
        <v/>
      </c>
      <c r="HR169" s="642">
        <f t="shared" si="913"/>
        <v>0</v>
      </c>
      <c r="HS169" s="510" t="str">
        <f t="shared" si="829"/>
        <v/>
      </c>
      <c r="HT169" s="522" t="str">
        <f t="shared" si="829"/>
        <v/>
      </c>
      <c r="HU169" s="510" t="str">
        <f t="shared" si="829"/>
        <v/>
      </c>
      <c r="HV169" s="642">
        <f t="shared" si="914"/>
        <v>0</v>
      </c>
      <c r="HW169" s="510" t="str">
        <f t="shared" si="830"/>
        <v/>
      </c>
      <c r="HX169" s="522" t="str">
        <f t="shared" si="830"/>
        <v/>
      </c>
      <c r="HY169" s="510" t="str">
        <f t="shared" si="830"/>
        <v/>
      </c>
      <c r="HZ169" s="642">
        <f t="shared" si="915"/>
        <v>0</v>
      </c>
      <c r="IA169" s="510" t="str">
        <f t="shared" si="831"/>
        <v/>
      </c>
      <c r="IB169" s="522" t="str">
        <f t="shared" si="831"/>
        <v/>
      </c>
      <c r="IC169" s="510" t="str">
        <f t="shared" si="831"/>
        <v/>
      </c>
      <c r="ID169" s="642">
        <f t="shared" si="916"/>
        <v>0</v>
      </c>
      <c r="IE169" s="510" t="str">
        <f t="shared" si="832"/>
        <v/>
      </c>
      <c r="IF169" s="522" t="str">
        <f t="shared" si="832"/>
        <v/>
      </c>
      <c r="IG169" s="510" t="str">
        <f t="shared" si="832"/>
        <v/>
      </c>
      <c r="IH169" s="642">
        <f t="shared" si="917"/>
        <v>0</v>
      </c>
      <c r="II169" s="510" t="str">
        <f t="shared" si="833"/>
        <v/>
      </c>
      <c r="IJ169" s="522" t="str">
        <f t="shared" si="833"/>
        <v/>
      </c>
      <c r="IK169" s="510" t="str">
        <f t="shared" si="833"/>
        <v/>
      </c>
      <c r="IL169" s="642">
        <f t="shared" si="918"/>
        <v>0</v>
      </c>
      <c r="IM169" s="510" t="str">
        <f t="shared" si="834"/>
        <v/>
      </c>
      <c r="IN169" s="522" t="str">
        <f t="shared" si="834"/>
        <v/>
      </c>
      <c r="IO169" s="510" t="str">
        <f t="shared" si="834"/>
        <v/>
      </c>
      <c r="IP169" s="642">
        <f t="shared" si="919"/>
        <v>0</v>
      </c>
      <c r="IQ169" s="510" t="str">
        <f t="shared" si="835"/>
        <v/>
      </c>
      <c r="IR169" s="522" t="str">
        <f t="shared" si="835"/>
        <v/>
      </c>
      <c r="IS169" s="510" t="str">
        <f t="shared" si="835"/>
        <v/>
      </c>
      <c r="IT169" s="642">
        <f t="shared" si="920"/>
        <v>0</v>
      </c>
      <c r="IU169" s="510" t="str">
        <f t="shared" si="836"/>
        <v/>
      </c>
      <c r="IV169" s="522" t="str">
        <f t="shared" si="836"/>
        <v/>
      </c>
      <c r="IW169" s="510" t="str">
        <f t="shared" si="836"/>
        <v/>
      </c>
      <c r="IX169" s="642">
        <f t="shared" si="921"/>
        <v>0</v>
      </c>
      <c r="IY169" s="510" t="str">
        <f t="shared" si="837"/>
        <v/>
      </c>
      <c r="IZ169" s="522" t="str">
        <f t="shared" si="837"/>
        <v/>
      </c>
      <c r="JA169" s="510" t="str">
        <f t="shared" si="837"/>
        <v/>
      </c>
      <c r="JB169" s="642">
        <f t="shared" si="922"/>
        <v>0</v>
      </c>
      <c r="JC169" s="510" t="str">
        <f t="shared" si="838"/>
        <v/>
      </c>
      <c r="JD169" s="522" t="str">
        <f t="shared" si="838"/>
        <v/>
      </c>
      <c r="JE169" s="510" t="str">
        <f t="shared" si="838"/>
        <v/>
      </c>
      <c r="JF169" s="642">
        <f t="shared" si="923"/>
        <v>0</v>
      </c>
      <c r="JG169" s="510" t="str">
        <f t="shared" si="839"/>
        <v/>
      </c>
      <c r="JH169" s="522" t="str">
        <f t="shared" si="839"/>
        <v/>
      </c>
      <c r="JI169" s="510" t="str">
        <f t="shared" si="839"/>
        <v/>
      </c>
      <c r="JJ169" s="642">
        <f t="shared" si="924"/>
        <v>0</v>
      </c>
      <c r="JK169" s="510" t="str">
        <f t="shared" si="840"/>
        <v/>
      </c>
      <c r="JL169" s="522" t="str">
        <f t="shared" si="840"/>
        <v/>
      </c>
      <c r="JM169" s="510" t="str">
        <f t="shared" si="840"/>
        <v/>
      </c>
      <c r="JN169" s="642">
        <f t="shared" si="925"/>
        <v>0</v>
      </c>
      <c r="JO169" s="510" t="str">
        <f t="shared" si="841"/>
        <v/>
      </c>
      <c r="JP169" s="522" t="str">
        <f t="shared" si="841"/>
        <v/>
      </c>
      <c r="JQ169" s="510" t="str">
        <f t="shared" si="841"/>
        <v/>
      </c>
      <c r="JR169" s="642">
        <f t="shared" si="926"/>
        <v>0</v>
      </c>
      <c r="JS169" s="510" t="str">
        <f t="shared" si="842"/>
        <v/>
      </c>
      <c r="JT169" s="522" t="str">
        <f t="shared" si="842"/>
        <v/>
      </c>
      <c r="JU169" s="510" t="str">
        <f t="shared" si="842"/>
        <v/>
      </c>
      <c r="JV169" s="642">
        <f t="shared" si="927"/>
        <v>0</v>
      </c>
      <c r="JW169" s="510" t="str">
        <f t="shared" si="843"/>
        <v/>
      </c>
      <c r="JX169" s="522" t="str">
        <f t="shared" si="843"/>
        <v/>
      </c>
      <c r="JY169" s="510" t="str">
        <f t="shared" si="843"/>
        <v/>
      </c>
      <c r="JZ169" s="642">
        <f t="shared" si="928"/>
        <v>0</v>
      </c>
      <c r="KA169" s="510" t="str">
        <f t="shared" si="844"/>
        <v/>
      </c>
      <c r="KB169" s="522" t="str">
        <f t="shared" si="844"/>
        <v/>
      </c>
      <c r="KC169" s="510" t="str">
        <f t="shared" si="844"/>
        <v/>
      </c>
      <c r="KD169" s="642">
        <f t="shared" si="929"/>
        <v>0</v>
      </c>
      <c r="KE169" s="510" t="str">
        <f t="shared" si="845"/>
        <v/>
      </c>
      <c r="KF169" s="522" t="str">
        <f t="shared" si="845"/>
        <v/>
      </c>
      <c r="KG169" s="510" t="str">
        <f t="shared" si="845"/>
        <v/>
      </c>
      <c r="KH169" s="642">
        <f t="shared" si="930"/>
        <v>0</v>
      </c>
      <c r="KI169" s="510" t="str">
        <f t="shared" si="846"/>
        <v/>
      </c>
      <c r="KJ169" s="522" t="str">
        <f t="shared" si="846"/>
        <v/>
      </c>
      <c r="KK169" s="510" t="str">
        <f t="shared" si="846"/>
        <v/>
      </c>
      <c r="KL169" s="642">
        <f t="shared" si="931"/>
        <v>0</v>
      </c>
      <c r="KM169" s="510" t="str">
        <f t="shared" si="847"/>
        <v/>
      </c>
      <c r="KN169" s="522" t="str">
        <f t="shared" si="847"/>
        <v/>
      </c>
      <c r="KO169" s="510" t="str">
        <f t="shared" si="847"/>
        <v/>
      </c>
      <c r="KP169" s="642">
        <f t="shared" si="932"/>
        <v>0</v>
      </c>
      <c r="KQ169" s="510" t="str">
        <f t="shared" si="848"/>
        <v/>
      </c>
      <c r="KR169" s="522" t="str">
        <f t="shared" si="848"/>
        <v/>
      </c>
      <c r="KS169" s="510" t="str">
        <f t="shared" si="848"/>
        <v/>
      </c>
      <c r="KT169" s="642">
        <f t="shared" si="933"/>
        <v>0</v>
      </c>
      <c r="KU169" s="510" t="str">
        <f t="shared" si="849"/>
        <v/>
      </c>
      <c r="KV169" s="522" t="str">
        <f t="shared" si="849"/>
        <v/>
      </c>
      <c r="KW169" s="510" t="str">
        <f t="shared" si="849"/>
        <v/>
      </c>
      <c r="KX169" s="642">
        <f t="shared" si="934"/>
        <v>0</v>
      </c>
      <c r="KY169" s="510" t="str">
        <f t="shared" si="850"/>
        <v/>
      </c>
      <c r="KZ169" s="522" t="str">
        <f t="shared" si="850"/>
        <v/>
      </c>
      <c r="LA169" s="510" t="str">
        <f t="shared" si="850"/>
        <v/>
      </c>
      <c r="LB169" s="642">
        <f t="shared" si="935"/>
        <v>0</v>
      </c>
      <c r="LC169" s="510" t="str">
        <f t="shared" si="851"/>
        <v/>
      </c>
      <c r="LD169" s="522" t="str">
        <f t="shared" si="851"/>
        <v/>
      </c>
      <c r="LE169" s="510" t="str">
        <f t="shared" si="851"/>
        <v/>
      </c>
      <c r="LF169" s="642">
        <f t="shared" si="936"/>
        <v>0</v>
      </c>
      <c r="LG169" s="510" t="str">
        <f t="shared" si="852"/>
        <v/>
      </c>
      <c r="LH169" s="522" t="str">
        <f t="shared" si="852"/>
        <v/>
      </c>
      <c r="LI169" s="510" t="str">
        <f t="shared" si="852"/>
        <v/>
      </c>
      <c r="LJ169" s="642">
        <f t="shared" si="937"/>
        <v>0</v>
      </c>
      <c r="LK169" s="510" t="str">
        <f t="shared" si="853"/>
        <v/>
      </c>
      <c r="LL169" s="522" t="str">
        <f t="shared" si="853"/>
        <v/>
      </c>
      <c r="LM169" s="510" t="str">
        <f t="shared" si="853"/>
        <v/>
      </c>
      <c r="LN169" s="642">
        <f t="shared" si="938"/>
        <v>0</v>
      </c>
      <c r="LO169" s="510" t="str">
        <f t="shared" si="854"/>
        <v/>
      </c>
      <c r="LP169" s="522" t="str">
        <f t="shared" si="854"/>
        <v/>
      </c>
      <c r="LQ169" s="510" t="str">
        <f t="shared" si="854"/>
        <v/>
      </c>
      <c r="LR169" s="642">
        <f t="shared" si="939"/>
        <v>0</v>
      </c>
      <c r="LS169" s="510" t="str">
        <f t="shared" si="855"/>
        <v/>
      </c>
      <c r="LT169" s="522" t="str">
        <f t="shared" si="855"/>
        <v/>
      </c>
      <c r="LU169" s="510" t="str">
        <f t="shared" si="855"/>
        <v/>
      </c>
      <c r="LV169" s="642">
        <f t="shared" si="940"/>
        <v>0</v>
      </c>
      <c r="LW169" s="510" t="str">
        <f t="shared" si="856"/>
        <v/>
      </c>
      <c r="LX169" s="522" t="str">
        <f t="shared" si="856"/>
        <v/>
      </c>
      <c r="LY169" s="510" t="str">
        <f t="shared" si="856"/>
        <v/>
      </c>
      <c r="LZ169" s="642">
        <f t="shared" si="941"/>
        <v>0</v>
      </c>
      <c r="MA169" s="510" t="str">
        <f t="shared" si="857"/>
        <v/>
      </c>
      <c r="MB169" s="522" t="str">
        <f t="shared" si="857"/>
        <v/>
      </c>
      <c r="MC169" s="510" t="str">
        <f t="shared" si="857"/>
        <v/>
      </c>
      <c r="MD169" s="642">
        <f t="shared" si="942"/>
        <v>0</v>
      </c>
      <c r="ME169" s="510" t="str">
        <f t="shared" si="858"/>
        <v/>
      </c>
      <c r="MF169" s="522" t="str">
        <f t="shared" si="858"/>
        <v/>
      </c>
      <c r="MG169" s="510" t="str">
        <f t="shared" si="858"/>
        <v/>
      </c>
      <c r="MH169" s="642">
        <f t="shared" si="943"/>
        <v>0</v>
      </c>
      <c r="MI169" s="510" t="str">
        <f t="shared" si="859"/>
        <v/>
      </c>
      <c r="MJ169" s="522" t="str">
        <f t="shared" si="859"/>
        <v/>
      </c>
      <c r="MK169" s="510" t="str">
        <f t="shared" si="859"/>
        <v/>
      </c>
      <c r="ML169" s="642">
        <f t="shared" si="944"/>
        <v>0</v>
      </c>
      <c r="MM169" s="510" t="str">
        <f t="shared" si="860"/>
        <v/>
      </c>
      <c r="MN169" s="522" t="str">
        <f t="shared" si="860"/>
        <v/>
      </c>
      <c r="MO169" s="510" t="str">
        <f t="shared" si="860"/>
        <v/>
      </c>
      <c r="MP169" s="642">
        <f t="shared" si="945"/>
        <v>0</v>
      </c>
      <c r="MQ169" s="510" t="str">
        <f t="shared" si="861"/>
        <v/>
      </c>
      <c r="MR169" s="522" t="str">
        <f t="shared" si="861"/>
        <v/>
      </c>
      <c r="MS169" s="510" t="str">
        <f t="shared" si="861"/>
        <v/>
      </c>
      <c r="MT169" s="642">
        <f t="shared" si="946"/>
        <v>0</v>
      </c>
      <c r="MU169" s="510" t="str">
        <f t="shared" si="862"/>
        <v/>
      </c>
      <c r="MV169" s="522" t="str">
        <f t="shared" si="862"/>
        <v/>
      </c>
      <c r="MW169" s="510" t="str">
        <f t="shared" si="862"/>
        <v/>
      </c>
      <c r="MX169" s="642">
        <f t="shared" si="947"/>
        <v>0</v>
      </c>
      <c r="MY169" s="510" t="str">
        <f t="shared" si="863"/>
        <v/>
      </c>
      <c r="MZ169" s="522" t="str">
        <f t="shared" si="863"/>
        <v/>
      </c>
      <c r="NA169" s="510" t="str">
        <f t="shared" si="863"/>
        <v/>
      </c>
      <c r="NB169" s="642">
        <f t="shared" si="948"/>
        <v>0</v>
      </c>
      <c r="NC169" s="510" t="str">
        <f t="shared" si="864"/>
        <v/>
      </c>
      <c r="ND169" s="522" t="str">
        <f t="shared" si="864"/>
        <v/>
      </c>
      <c r="NE169" s="510" t="str">
        <f t="shared" si="864"/>
        <v/>
      </c>
      <c r="NF169" s="642">
        <f t="shared" si="949"/>
        <v>0</v>
      </c>
      <c r="NG169" s="510" t="str">
        <f t="shared" si="865"/>
        <v/>
      </c>
      <c r="NH169" s="522" t="str">
        <f t="shared" si="865"/>
        <v/>
      </c>
      <c r="NI169" s="510" t="str">
        <f t="shared" si="865"/>
        <v/>
      </c>
      <c r="NJ169" s="642">
        <f t="shared" si="950"/>
        <v>0</v>
      </c>
      <c r="NK169" s="510" t="str">
        <f t="shared" si="866"/>
        <v/>
      </c>
      <c r="NL169" s="522" t="str">
        <f t="shared" si="866"/>
        <v/>
      </c>
      <c r="NM169" s="510" t="str">
        <f t="shared" si="866"/>
        <v/>
      </c>
      <c r="NN169" s="642">
        <f t="shared" si="951"/>
        <v>0</v>
      </c>
      <c r="NO169" s="510" t="str">
        <f t="shared" si="867"/>
        <v/>
      </c>
      <c r="NP169" s="522" t="str">
        <f t="shared" si="867"/>
        <v/>
      </c>
      <c r="NQ169" s="510" t="str">
        <f t="shared" si="867"/>
        <v/>
      </c>
      <c r="NR169" s="642">
        <f t="shared" si="952"/>
        <v>0</v>
      </c>
      <c r="NS169" s="510" t="str">
        <f t="shared" si="868"/>
        <v/>
      </c>
      <c r="NT169" s="522" t="str">
        <f t="shared" si="868"/>
        <v/>
      </c>
      <c r="NU169" s="510" t="str">
        <f t="shared" si="868"/>
        <v/>
      </c>
      <c r="NV169" s="642">
        <f t="shared" si="953"/>
        <v>0</v>
      </c>
      <c r="NW169" s="510" t="str">
        <f t="shared" si="869"/>
        <v/>
      </c>
      <c r="NX169" s="522" t="str">
        <f t="shared" si="869"/>
        <v/>
      </c>
      <c r="NY169" s="510" t="str">
        <f t="shared" si="869"/>
        <v/>
      </c>
      <c r="NZ169" s="642">
        <f t="shared" si="954"/>
        <v>0</v>
      </c>
      <c r="OA169" s="510" t="str">
        <f t="shared" si="870"/>
        <v/>
      </c>
      <c r="OB169" s="522" t="str">
        <f t="shared" si="870"/>
        <v/>
      </c>
      <c r="OC169" s="510" t="str">
        <f t="shared" si="870"/>
        <v/>
      </c>
      <c r="OD169" s="642">
        <f t="shared" si="955"/>
        <v>0</v>
      </c>
      <c r="OE169" s="510" t="str">
        <f t="shared" si="871"/>
        <v/>
      </c>
      <c r="OF169" s="522" t="str">
        <f t="shared" si="871"/>
        <v/>
      </c>
      <c r="OG169" s="510" t="str">
        <f t="shared" si="871"/>
        <v/>
      </c>
      <c r="OH169" s="642">
        <f t="shared" si="956"/>
        <v>0</v>
      </c>
      <c r="OI169" s="510" t="str">
        <f t="shared" si="872"/>
        <v/>
      </c>
      <c r="OJ169" s="522" t="str">
        <f t="shared" si="872"/>
        <v/>
      </c>
      <c r="OK169" s="510" t="str">
        <f t="shared" si="872"/>
        <v/>
      </c>
      <c r="OL169" s="642">
        <f t="shared" si="957"/>
        <v>0</v>
      </c>
      <c r="OM169" s="510" t="str">
        <f t="shared" si="873"/>
        <v/>
      </c>
      <c r="ON169" s="522" t="str">
        <f t="shared" si="873"/>
        <v/>
      </c>
      <c r="OO169" s="510" t="str">
        <f t="shared" si="873"/>
        <v/>
      </c>
      <c r="OP169" s="642">
        <f t="shared" si="958"/>
        <v>0</v>
      </c>
      <c r="OQ169" s="510" t="str">
        <f t="shared" si="874"/>
        <v/>
      </c>
      <c r="OR169" s="522" t="str">
        <f t="shared" si="874"/>
        <v/>
      </c>
      <c r="OS169" s="510" t="str">
        <f t="shared" si="874"/>
        <v/>
      </c>
      <c r="OT169" s="642">
        <f t="shared" si="959"/>
        <v>0</v>
      </c>
      <c r="OU169" s="510" t="str">
        <f t="shared" si="875"/>
        <v/>
      </c>
      <c r="OV169" s="522" t="str">
        <f t="shared" si="875"/>
        <v/>
      </c>
      <c r="OW169" s="510" t="str">
        <f t="shared" si="875"/>
        <v/>
      </c>
      <c r="OX169" s="642">
        <f t="shared" si="960"/>
        <v>0</v>
      </c>
      <c r="OY169" s="510" t="str">
        <f t="shared" si="876"/>
        <v/>
      </c>
      <c r="OZ169" s="522" t="str">
        <f t="shared" si="876"/>
        <v/>
      </c>
      <c r="PA169" s="510" t="str">
        <f t="shared" si="876"/>
        <v/>
      </c>
      <c r="PB169" s="642">
        <f t="shared" si="961"/>
        <v>0</v>
      </c>
      <c r="PC169" s="510" t="str">
        <f t="shared" si="877"/>
        <v/>
      </c>
      <c r="PD169" s="522" t="str">
        <f t="shared" si="877"/>
        <v/>
      </c>
      <c r="PE169" s="510" t="str">
        <f t="shared" si="877"/>
        <v/>
      </c>
      <c r="PF169" s="642">
        <f t="shared" si="962"/>
        <v>0</v>
      </c>
      <c r="PG169" s="510" t="str">
        <f t="shared" si="878"/>
        <v/>
      </c>
      <c r="PH169" s="522" t="str">
        <f t="shared" si="878"/>
        <v/>
      </c>
      <c r="PI169" s="510" t="str">
        <f t="shared" si="878"/>
        <v/>
      </c>
      <c r="PJ169" s="642">
        <f t="shared" si="963"/>
        <v>0</v>
      </c>
      <c r="PK169" s="510" t="str">
        <f t="shared" si="879"/>
        <v/>
      </c>
      <c r="PL169" s="522" t="str">
        <f t="shared" si="879"/>
        <v/>
      </c>
      <c r="PM169" s="510" t="str">
        <f t="shared" si="879"/>
        <v/>
      </c>
      <c r="PN169" s="642">
        <f t="shared" si="964"/>
        <v>0</v>
      </c>
      <c r="PO169" s="510" t="str">
        <f t="shared" si="880"/>
        <v/>
      </c>
      <c r="PP169" s="522" t="str">
        <f t="shared" si="880"/>
        <v/>
      </c>
      <c r="PQ169" s="510" t="str">
        <f t="shared" si="880"/>
        <v/>
      </c>
      <c r="PR169" s="642">
        <f t="shared" si="965"/>
        <v>0</v>
      </c>
      <c r="PS169" s="510" t="str">
        <f t="shared" si="881"/>
        <v/>
      </c>
      <c r="PT169" s="522" t="str">
        <f t="shared" si="881"/>
        <v/>
      </c>
      <c r="PU169" s="510" t="str">
        <f t="shared" si="881"/>
        <v/>
      </c>
      <c r="PV169" s="642">
        <f t="shared" si="966"/>
        <v>0</v>
      </c>
      <c r="PW169" s="510" t="str">
        <f t="shared" si="882"/>
        <v/>
      </c>
      <c r="PX169" s="522" t="str">
        <f t="shared" si="882"/>
        <v/>
      </c>
      <c r="PY169" s="510" t="str">
        <f t="shared" si="882"/>
        <v/>
      </c>
      <c r="PZ169" s="642">
        <f t="shared" si="967"/>
        <v>0</v>
      </c>
      <c r="QA169" s="510" t="str">
        <f t="shared" si="883"/>
        <v/>
      </c>
      <c r="QB169" s="522" t="str">
        <f t="shared" si="883"/>
        <v/>
      </c>
      <c r="QC169" s="510" t="str">
        <f t="shared" si="883"/>
        <v/>
      </c>
      <c r="QD169" s="642">
        <f t="shared" si="968"/>
        <v>0</v>
      </c>
      <c r="QE169" s="510" t="str">
        <f t="shared" si="884"/>
        <v/>
      </c>
      <c r="QF169" s="522" t="str">
        <f t="shared" si="884"/>
        <v/>
      </c>
      <c r="QG169" s="510" t="str">
        <f t="shared" si="884"/>
        <v/>
      </c>
      <c r="QH169" s="642">
        <f t="shared" si="969"/>
        <v>0</v>
      </c>
    </row>
    <row r="170" spans="125:450" ht="13.3" thickTop="1" thickBot="1" x14ac:dyDescent="0.35"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FD170" s="793" t="str">
        <f t="shared" si="885"/>
        <v/>
      </c>
      <c r="FE170" s="783" t="str">
        <f t="shared" si="812"/>
        <v/>
      </c>
      <c r="FF170" s="788" t="str">
        <f t="shared" si="813"/>
        <v/>
      </c>
      <c r="FG170" s="782" t="str">
        <f t="shared" si="973"/>
        <v/>
      </c>
      <c r="FJ170" s="788" t="str">
        <f t="shared" si="887"/>
        <v/>
      </c>
      <c r="FK170" s="793" t="str">
        <f t="shared" si="888"/>
        <v/>
      </c>
      <c r="FL170" s="793" t="str">
        <f t="shared" si="814"/>
        <v/>
      </c>
      <c r="FM170" s="798" t="str">
        <f t="shared" si="889"/>
        <v/>
      </c>
      <c r="FN170" s="786" t="str">
        <f t="shared" si="890"/>
        <v/>
      </c>
      <c r="FO170" s="816" t="str">
        <f t="shared" si="891"/>
        <v/>
      </c>
      <c r="FP170" s="594">
        <v>17</v>
      </c>
      <c r="FQ170" s="820" t="str">
        <f t="shared" si="815"/>
        <v/>
      </c>
      <c r="FR170" s="139" t="str">
        <f t="shared" si="816"/>
        <v/>
      </c>
      <c r="FS170" s="642" t="str">
        <f t="shared" si="892"/>
        <v/>
      </c>
      <c r="FY170" s="793" t="str">
        <f t="shared" si="817"/>
        <v/>
      </c>
      <c r="FZ170" s="798" t="str">
        <f t="shared" si="893"/>
        <v/>
      </c>
      <c r="GA170" s="793" t="str">
        <f t="shared" si="894"/>
        <v/>
      </c>
      <c r="GB170" s="793" t="str">
        <f t="shared" si="895"/>
        <v/>
      </c>
      <c r="GC170" s="783" t="str">
        <f t="shared" si="818"/>
        <v/>
      </c>
      <c r="GD170" s="788" t="str">
        <f t="shared" si="819"/>
        <v/>
      </c>
      <c r="GE170" s="786" t="str">
        <f t="shared" si="896"/>
        <v/>
      </c>
      <c r="GF170" s="782" t="str">
        <f t="shared" si="897"/>
        <v/>
      </c>
      <c r="GG170" s="818" t="str">
        <f t="shared" si="898"/>
        <v/>
      </c>
      <c r="GH170" s="594">
        <v>17</v>
      </c>
      <c r="GI170" s="595" t="str">
        <f t="shared" si="820"/>
        <v/>
      </c>
      <c r="GJ170" s="595" t="str">
        <f t="shared" si="821"/>
        <v/>
      </c>
      <c r="GK170" s="15">
        <f t="shared" si="899"/>
        <v>0</v>
      </c>
      <c r="GL170" s="15">
        <f t="shared" si="900"/>
        <v>0</v>
      </c>
      <c r="GN170" s="137" t="str">
        <f t="shared" si="901"/>
        <v/>
      </c>
      <c r="GO170" s="653" t="str">
        <f t="shared" si="902"/>
        <v/>
      </c>
      <c r="GP170" s="651" t="str">
        <f t="shared" si="903"/>
        <v/>
      </c>
      <c r="GQ170" s="652">
        <f t="shared" si="904"/>
        <v>0</v>
      </c>
      <c r="GR170" s="137" t="str">
        <f t="shared" si="822"/>
        <v/>
      </c>
      <c r="GS170" s="139" t="str">
        <f t="shared" si="905"/>
        <v/>
      </c>
      <c r="GT170" s="642" t="str">
        <f t="shared" si="823"/>
        <v/>
      </c>
      <c r="GU170" s="594">
        <v>17</v>
      </c>
      <c r="GX170" s="137" t="str">
        <f t="shared" si="824"/>
        <v/>
      </c>
      <c r="GY170" s="138" t="str">
        <f t="shared" si="906"/>
        <v/>
      </c>
      <c r="GZ170" s="642" t="str">
        <f t="shared" si="907"/>
        <v/>
      </c>
      <c r="HA170" s="81" t="str">
        <f t="shared" si="970"/>
        <v/>
      </c>
      <c r="HB170" s="127" t="str">
        <f t="shared" si="971"/>
        <v/>
      </c>
      <c r="HC170" s="642" t="str">
        <f t="shared" si="908"/>
        <v/>
      </c>
      <c r="HD170" s="582">
        <f t="shared" si="825"/>
        <v>0</v>
      </c>
      <c r="HE170" s="576">
        <f t="shared" si="826"/>
        <v>0</v>
      </c>
      <c r="HF170" s="566">
        <f t="shared" si="826"/>
        <v>0</v>
      </c>
      <c r="HG170" s="642">
        <f t="shared" si="909"/>
        <v>0</v>
      </c>
      <c r="HH170" s="17" t="str">
        <f t="shared" si="910"/>
        <v/>
      </c>
      <c r="HI170" s="510" t="str">
        <f t="shared" si="911"/>
        <v/>
      </c>
      <c r="HJ170" s="642">
        <f t="shared" si="972"/>
        <v>0</v>
      </c>
      <c r="HK170" s="510" t="str">
        <f t="shared" si="827"/>
        <v/>
      </c>
      <c r="HL170" s="522" t="str">
        <f t="shared" si="827"/>
        <v/>
      </c>
      <c r="HM170" s="510" t="str">
        <f t="shared" si="827"/>
        <v/>
      </c>
      <c r="HN170" s="642">
        <f t="shared" si="912"/>
        <v>0</v>
      </c>
      <c r="HO170" s="510" t="str">
        <f t="shared" si="828"/>
        <v/>
      </c>
      <c r="HP170" s="522" t="str">
        <f t="shared" si="828"/>
        <v/>
      </c>
      <c r="HQ170" s="510" t="str">
        <f t="shared" si="828"/>
        <v/>
      </c>
      <c r="HR170" s="642">
        <f t="shared" si="913"/>
        <v>0</v>
      </c>
      <c r="HS170" s="510" t="str">
        <f t="shared" si="829"/>
        <v/>
      </c>
      <c r="HT170" s="522" t="str">
        <f t="shared" si="829"/>
        <v/>
      </c>
      <c r="HU170" s="510" t="str">
        <f t="shared" si="829"/>
        <v/>
      </c>
      <c r="HV170" s="642">
        <f t="shared" si="914"/>
        <v>0</v>
      </c>
      <c r="HW170" s="510" t="str">
        <f t="shared" si="830"/>
        <v/>
      </c>
      <c r="HX170" s="522" t="str">
        <f t="shared" si="830"/>
        <v/>
      </c>
      <c r="HY170" s="510" t="str">
        <f t="shared" si="830"/>
        <v/>
      </c>
      <c r="HZ170" s="642">
        <f t="shared" si="915"/>
        <v>0</v>
      </c>
      <c r="IA170" s="510" t="str">
        <f t="shared" si="831"/>
        <v/>
      </c>
      <c r="IB170" s="522" t="str">
        <f t="shared" si="831"/>
        <v/>
      </c>
      <c r="IC170" s="510" t="str">
        <f t="shared" si="831"/>
        <v/>
      </c>
      <c r="ID170" s="642">
        <f t="shared" si="916"/>
        <v>0</v>
      </c>
      <c r="IE170" s="510" t="str">
        <f t="shared" si="832"/>
        <v/>
      </c>
      <c r="IF170" s="522" t="str">
        <f t="shared" si="832"/>
        <v/>
      </c>
      <c r="IG170" s="510" t="str">
        <f t="shared" si="832"/>
        <v/>
      </c>
      <c r="IH170" s="642">
        <f t="shared" si="917"/>
        <v>0</v>
      </c>
      <c r="II170" s="510" t="str">
        <f t="shared" si="833"/>
        <v/>
      </c>
      <c r="IJ170" s="522" t="str">
        <f t="shared" si="833"/>
        <v/>
      </c>
      <c r="IK170" s="510" t="str">
        <f t="shared" si="833"/>
        <v/>
      </c>
      <c r="IL170" s="642">
        <f t="shared" si="918"/>
        <v>0</v>
      </c>
      <c r="IM170" s="510" t="str">
        <f t="shared" si="834"/>
        <v/>
      </c>
      <c r="IN170" s="522" t="str">
        <f t="shared" si="834"/>
        <v/>
      </c>
      <c r="IO170" s="510" t="str">
        <f t="shared" si="834"/>
        <v/>
      </c>
      <c r="IP170" s="642">
        <f t="shared" si="919"/>
        <v>0</v>
      </c>
      <c r="IQ170" s="510" t="str">
        <f t="shared" si="835"/>
        <v/>
      </c>
      <c r="IR170" s="522" t="str">
        <f t="shared" si="835"/>
        <v/>
      </c>
      <c r="IS170" s="510" t="str">
        <f t="shared" si="835"/>
        <v/>
      </c>
      <c r="IT170" s="642">
        <f t="shared" si="920"/>
        <v>0</v>
      </c>
      <c r="IU170" s="510" t="str">
        <f t="shared" si="836"/>
        <v/>
      </c>
      <c r="IV170" s="522" t="str">
        <f t="shared" si="836"/>
        <v/>
      </c>
      <c r="IW170" s="510" t="str">
        <f t="shared" si="836"/>
        <v/>
      </c>
      <c r="IX170" s="642">
        <f t="shared" si="921"/>
        <v>0</v>
      </c>
      <c r="IY170" s="510" t="str">
        <f t="shared" si="837"/>
        <v/>
      </c>
      <c r="IZ170" s="522" t="str">
        <f t="shared" si="837"/>
        <v/>
      </c>
      <c r="JA170" s="510" t="str">
        <f t="shared" si="837"/>
        <v/>
      </c>
      <c r="JB170" s="642">
        <f t="shared" si="922"/>
        <v>0</v>
      </c>
      <c r="JC170" s="510" t="str">
        <f t="shared" si="838"/>
        <v/>
      </c>
      <c r="JD170" s="522" t="str">
        <f t="shared" si="838"/>
        <v/>
      </c>
      <c r="JE170" s="510" t="str">
        <f t="shared" si="838"/>
        <v/>
      </c>
      <c r="JF170" s="642">
        <f t="shared" si="923"/>
        <v>0</v>
      </c>
      <c r="JG170" s="510" t="str">
        <f t="shared" si="839"/>
        <v/>
      </c>
      <c r="JH170" s="522" t="str">
        <f t="shared" si="839"/>
        <v/>
      </c>
      <c r="JI170" s="510" t="str">
        <f t="shared" si="839"/>
        <v/>
      </c>
      <c r="JJ170" s="642">
        <f t="shared" si="924"/>
        <v>0</v>
      </c>
      <c r="JK170" s="510" t="str">
        <f t="shared" si="840"/>
        <v/>
      </c>
      <c r="JL170" s="522" t="str">
        <f t="shared" si="840"/>
        <v/>
      </c>
      <c r="JM170" s="510" t="str">
        <f t="shared" si="840"/>
        <v/>
      </c>
      <c r="JN170" s="642">
        <f t="shared" si="925"/>
        <v>0</v>
      </c>
      <c r="JO170" s="510" t="str">
        <f t="shared" si="841"/>
        <v/>
      </c>
      <c r="JP170" s="522" t="str">
        <f t="shared" si="841"/>
        <v/>
      </c>
      <c r="JQ170" s="510" t="str">
        <f t="shared" si="841"/>
        <v/>
      </c>
      <c r="JR170" s="642">
        <f t="shared" si="926"/>
        <v>0</v>
      </c>
      <c r="JS170" s="510" t="str">
        <f t="shared" si="842"/>
        <v/>
      </c>
      <c r="JT170" s="522" t="str">
        <f t="shared" si="842"/>
        <v/>
      </c>
      <c r="JU170" s="510" t="str">
        <f t="shared" si="842"/>
        <v/>
      </c>
      <c r="JV170" s="642">
        <f t="shared" si="927"/>
        <v>0</v>
      </c>
      <c r="JW170" s="510" t="str">
        <f t="shared" si="843"/>
        <v/>
      </c>
      <c r="JX170" s="522" t="str">
        <f t="shared" si="843"/>
        <v/>
      </c>
      <c r="JY170" s="510" t="str">
        <f t="shared" si="843"/>
        <v/>
      </c>
      <c r="JZ170" s="642">
        <f t="shared" si="928"/>
        <v>0</v>
      </c>
      <c r="KA170" s="510" t="str">
        <f t="shared" si="844"/>
        <v/>
      </c>
      <c r="KB170" s="522" t="str">
        <f t="shared" si="844"/>
        <v/>
      </c>
      <c r="KC170" s="510" t="str">
        <f t="shared" si="844"/>
        <v/>
      </c>
      <c r="KD170" s="642">
        <f t="shared" si="929"/>
        <v>0</v>
      </c>
      <c r="KE170" s="510" t="str">
        <f t="shared" si="845"/>
        <v/>
      </c>
      <c r="KF170" s="522" t="str">
        <f t="shared" si="845"/>
        <v/>
      </c>
      <c r="KG170" s="510" t="str">
        <f t="shared" si="845"/>
        <v/>
      </c>
      <c r="KH170" s="642">
        <f t="shared" si="930"/>
        <v>0</v>
      </c>
      <c r="KI170" s="510" t="str">
        <f t="shared" si="846"/>
        <v/>
      </c>
      <c r="KJ170" s="522" t="str">
        <f t="shared" si="846"/>
        <v/>
      </c>
      <c r="KK170" s="510" t="str">
        <f t="shared" si="846"/>
        <v/>
      </c>
      <c r="KL170" s="642">
        <f t="shared" si="931"/>
        <v>0</v>
      </c>
      <c r="KM170" s="510" t="str">
        <f t="shared" si="847"/>
        <v/>
      </c>
      <c r="KN170" s="522" t="str">
        <f t="shared" si="847"/>
        <v/>
      </c>
      <c r="KO170" s="510" t="str">
        <f t="shared" si="847"/>
        <v/>
      </c>
      <c r="KP170" s="642">
        <f t="shared" si="932"/>
        <v>0</v>
      </c>
      <c r="KQ170" s="510" t="str">
        <f t="shared" si="848"/>
        <v/>
      </c>
      <c r="KR170" s="522" t="str">
        <f t="shared" si="848"/>
        <v/>
      </c>
      <c r="KS170" s="510" t="str">
        <f t="shared" si="848"/>
        <v/>
      </c>
      <c r="KT170" s="642">
        <f t="shared" si="933"/>
        <v>0</v>
      </c>
      <c r="KU170" s="510" t="str">
        <f t="shared" si="849"/>
        <v/>
      </c>
      <c r="KV170" s="522" t="str">
        <f t="shared" si="849"/>
        <v/>
      </c>
      <c r="KW170" s="510" t="str">
        <f t="shared" si="849"/>
        <v/>
      </c>
      <c r="KX170" s="642">
        <f t="shared" si="934"/>
        <v>0</v>
      </c>
      <c r="KY170" s="510" t="str">
        <f t="shared" si="850"/>
        <v/>
      </c>
      <c r="KZ170" s="522" t="str">
        <f t="shared" si="850"/>
        <v/>
      </c>
      <c r="LA170" s="510" t="str">
        <f t="shared" si="850"/>
        <v/>
      </c>
      <c r="LB170" s="642">
        <f t="shared" si="935"/>
        <v>0</v>
      </c>
      <c r="LC170" s="510" t="str">
        <f t="shared" si="851"/>
        <v/>
      </c>
      <c r="LD170" s="522" t="str">
        <f t="shared" si="851"/>
        <v/>
      </c>
      <c r="LE170" s="510" t="str">
        <f t="shared" si="851"/>
        <v/>
      </c>
      <c r="LF170" s="642">
        <f t="shared" si="936"/>
        <v>0</v>
      </c>
      <c r="LG170" s="510" t="str">
        <f t="shared" si="852"/>
        <v/>
      </c>
      <c r="LH170" s="522" t="str">
        <f t="shared" si="852"/>
        <v/>
      </c>
      <c r="LI170" s="510" t="str">
        <f t="shared" si="852"/>
        <v/>
      </c>
      <c r="LJ170" s="642">
        <f t="shared" si="937"/>
        <v>0</v>
      </c>
      <c r="LK170" s="510" t="str">
        <f t="shared" si="853"/>
        <v/>
      </c>
      <c r="LL170" s="522" t="str">
        <f t="shared" si="853"/>
        <v/>
      </c>
      <c r="LM170" s="510" t="str">
        <f t="shared" si="853"/>
        <v/>
      </c>
      <c r="LN170" s="642">
        <f t="shared" si="938"/>
        <v>0</v>
      </c>
      <c r="LO170" s="510" t="str">
        <f t="shared" si="854"/>
        <v/>
      </c>
      <c r="LP170" s="522" t="str">
        <f t="shared" si="854"/>
        <v/>
      </c>
      <c r="LQ170" s="510" t="str">
        <f t="shared" si="854"/>
        <v/>
      </c>
      <c r="LR170" s="642">
        <f t="shared" si="939"/>
        <v>0</v>
      </c>
      <c r="LS170" s="510" t="str">
        <f t="shared" si="855"/>
        <v/>
      </c>
      <c r="LT170" s="522" t="str">
        <f t="shared" si="855"/>
        <v/>
      </c>
      <c r="LU170" s="510" t="str">
        <f t="shared" si="855"/>
        <v/>
      </c>
      <c r="LV170" s="642">
        <f t="shared" si="940"/>
        <v>0</v>
      </c>
      <c r="LW170" s="510" t="str">
        <f t="shared" si="856"/>
        <v/>
      </c>
      <c r="LX170" s="522" t="str">
        <f t="shared" si="856"/>
        <v/>
      </c>
      <c r="LY170" s="510" t="str">
        <f t="shared" si="856"/>
        <v/>
      </c>
      <c r="LZ170" s="642">
        <f t="shared" si="941"/>
        <v>0</v>
      </c>
      <c r="MA170" s="510" t="str">
        <f t="shared" si="857"/>
        <v/>
      </c>
      <c r="MB170" s="522" t="str">
        <f t="shared" si="857"/>
        <v/>
      </c>
      <c r="MC170" s="510" t="str">
        <f t="shared" si="857"/>
        <v/>
      </c>
      <c r="MD170" s="642">
        <f t="shared" si="942"/>
        <v>0</v>
      </c>
      <c r="ME170" s="510" t="str">
        <f t="shared" si="858"/>
        <v/>
      </c>
      <c r="MF170" s="522" t="str">
        <f t="shared" si="858"/>
        <v/>
      </c>
      <c r="MG170" s="510" t="str">
        <f t="shared" si="858"/>
        <v/>
      </c>
      <c r="MH170" s="642">
        <f t="shared" si="943"/>
        <v>0</v>
      </c>
      <c r="MI170" s="510" t="str">
        <f t="shared" si="859"/>
        <v/>
      </c>
      <c r="MJ170" s="522" t="str">
        <f t="shared" si="859"/>
        <v/>
      </c>
      <c r="MK170" s="510" t="str">
        <f t="shared" si="859"/>
        <v/>
      </c>
      <c r="ML170" s="642">
        <f t="shared" si="944"/>
        <v>0</v>
      </c>
      <c r="MM170" s="510" t="str">
        <f t="shared" si="860"/>
        <v/>
      </c>
      <c r="MN170" s="522" t="str">
        <f t="shared" si="860"/>
        <v/>
      </c>
      <c r="MO170" s="510" t="str">
        <f t="shared" si="860"/>
        <v/>
      </c>
      <c r="MP170" s="642">
        <f t="shared" si="945"/>
        <v>0</v>
      </c>
      <c r="MQ170" s="510" t="str">
        <f t="shared" si="861"/>
        <v/>
      </c>
      <c r="MR170" s="522" t="str">
        <f t="shared" si="861"/>
        <v/>
      </c>
      <c r="MS170" s="510" t="str">
        <f t="shared" si="861"/>
        <v/>
      </c>
      <c r="MT170" s="642">
        <f t="shared" si="946"/>
        <v>0</v>
      </c>
      <c r="MU170" s="510" t="str">
        <f t="shared" si="862"/>
        <v/>
      </c>
      <c r="MV170" s="522" t="str">
        <f t="shared" si="862"/>
        <v/>
      </c>
      <c r="MW170" s="510" t="str">
        <f t="shared" si="862"/>
        <v/>
      </c>
      <c r="MX170" s="642">
        <f t="shared" si="947"/>
        <v>0</v>
      </c>
      <c r="MY170" s="510" t="str">
        <f t="shared" si="863"/>
        <v/>
      </c>
      <c r="MZ170" s="522" t="str">
        <f t="shared" si="863"/>
        <v/>
      </c>
      <c r="NA170" s="510" t="str">
        <f t="shared" si="863"/>
        <v/>
      </c>
      <c r="NB170" s="642">
        <f t="shared" si="948"/>
        <v>0</v>
      </c>
      <c r="NC170" s="510" t="str">
        <f t="shared" si="864"/>
        <v/>
      </c>
      <c r="ND170" s="522" t="str">
        <f t="shared" si="864"/>
        <v/>
      </c>
      <c r="NE170" s="510" t="str">
        <f t="shared" si="864"/>
        <v/>
      </c>
      <c r="NF170" s="642">
        <f t="shared" si="949"/>
        <v>0</v>
      </c>
      <c r="NG170" s="510" t="str">
        <f t="shared" si="865"/>
        <v/>
      </c>
      <c r="NH170" s="522" t="str">
        <f t="shared" si="865"/>
        <v/>
      </c>
      <c r="NI170" s="510" t="str">
        <f t="shared" si="865"/>
        <v/>
      </c>
      <c r="NJ170" s="642">
        <f t="shared" si="950"/>
        <v>0</v>
      </c>
      <c r="NK170" s="510" t="str">
        <f t="shared" si="866"/>
        <v/>
      </c>
      <c r="NL170" s="522" t="str">
        <f t="shared" si="866"/>
        <v/>
      </c>
      <c r="NM170" s="510" t="str">
        <f t="shared" si="866"/>
        <v/>
      </c>
      <c r="NN170" s="642">
        <f t="shared" si="951"/>
        <v>0</v>
      </c>
      <c r="NO170" s="510" t="str">
        <f t="shared" si="867"/>
        <v/>
      </c>
      <c r="NP170" s="522" t="str">
        <f t="shared" si="867"/>
        <v/>
      </c>
      <c r="NQ170" s="510" t="str">
        <f t="shared" si="867"/>
        <v/>
      </c>
      <c r="NR170" s="642">
        <f t="shared" si="952"/>
        <v>0</v>
      </c>
      <c r="NS170" s="510" t="str">
        <f t="shared" si="868"/>
        <v/>
      </c>
      <c r="NT170" s="522" t="str">
        <f t="shared" si="868"/>
        <v/>
      </c>
      <c r="NU170" s="510" t="str">
        <f t="shared" si="868"/>
        <v/>
      </c>
      <c r="NV170" s="642">
        <f t="shared" si="953"/>
        <v>0</v>
      </c>
      <c r="NW170" s="510" t="str">
        <f t="shared" si="869"/>
        <v/>
      </c>
      <c r="NX170" s="522" t="str">
        <f t="shared" si="869"/>
        <v/>
      </c>
      <c r="NY170" s="510" t="str">
        <f t="shared" si="869"/>
        <v/>
      </c>
      <c r="NZ170" s="642">
        <f t="shared" si="954"/>
        <v>0</v>
      </c>
      <c r="OA170" s="510" t="str">
        <f t="shared" si="870"/>
        <v/>
      </c>
      <c r="OB170" s="522" t="str">
        <f t="shared" si="870"/>
        <v/>
      </c>
      <c r="OC170" s="510" t="str">
        <f t="shared" si="870"/>
        <v/>
      </c>
      <c r="OD170" s="642">
        <f t="shared" si="955"/>
        <v>0</v>
      </c>
      <c r="OE170" s="510" t="str">
        <f t="shared" si="871"/>
        <v/>
      </c>
      <c r="OF170" s="522" t="str">
        <f t="shared" si="871"/>
        <v/>
      </c>
      <c r="OG170" s="510" t="str">
        <f t="shared" si="871"/>
        <v/>
      </c>
      <c r="OH170" s="642">
        <f t="shared" si="956"/>
        <v>0</v>
      </c>
      <c r="OI170" s="510" t="str">
        <f t="shared" si="872"/>
        <v/>
      </c>
      <c r="OJ170" s="522" t="str">
        <f t="shared" si="872"/>
        <v/>
      </c>
      <c r="OK170" s="510" t="str">
        <f t="shared" si="872"/>
        <v/>
      </c>
      <c r="OL170" s="642">
        <f t="shared" si="957"/>
        <v>0</v>
      </c>
      <c r="OM170" s="510" t="str">
        <f t="shared" si="873"/>
        <v/>
      </c>
      <c r="ON170" s="522" t="str">
        <f t="shared" si="873"/>
        <v/>
      </c>
      <c r="OO170" s="510" t="str">
        <f t="shared" si="873"/>
        <v/>
      </c>
      <c r="OP170" s="642">
        <f t="shared" si="958"/>
        <v>0</v>
      </c>
      <c r="OQ170" s="510" t="str">
        <f t="shared" si="874"/>
        <v/>
      </c>
      <c r="OR170" s="522" t="str">
        <f t="shared" si="874"/>
        <v/>
      </c>
      <c r="OS170" s="510" t="str">
        <f t="shared" si="874"/>
        <v/>
      </c>
      <c r="OT170" s="642">
        <f t="shared" si="959"/>
        <v>0</v>
      </c>
      <c r="OU170" s="510" t="str">
        <f t="shared" si="875"/>
        <v/>
      </c>
      <c r="OV170" s="522" t="str">
        <f t="shared" si="875"/>
        <v/>
      </c>
      <c r="OW170" s="510" t="str">
        <f t="shared" si="875"/>
        <v/>
      </c>
      <c r="OX170" s="642">
        <f t="shared" si="960"/>
        <v>0</v>
      </c>
      <c r="OY170" s="510" t="str">
        <f t="shared" si="876"/>
        <v/>
      </c>
      <c r="OZ170" s="522" t="str">
        <f t="shared" si="876"/>
        <v/>
      </c>
      <c r="PA170" s="510" t="str">
        <f t="shared" si="876"/>
        <v/>
      </c>
      <c r="PB170" s="642">
        <f t="shared" si="961"/>
        <v>0</v>
      </c>
      <c r="PC170" s="510" t="str">
        <f t="shared" si="877"/>
        <v/>
      </c>
      <c r="PD170" s="522" t="str">
        <f t="shared" si="877"/>
        <v/>
      </c>
      <c r="PE170" s="510" t="str">
        <f t="shared" si="877"/>
        <v/>
      </c>
      <c r="PF170" s="642">
        <f t="shared" si="962"/>
        <v>0</v>
      </c>
      <c r="PG170" s="510" t="str">
        <f t="shared" si="878"/>
        <v/>
      </c>
      <c r="PH170" s="522" t="str">
        <f t="shared" si="878"/>
        <v/>
      </c>
      <c r="PI170" s="510" t="str">
        <f t="shared" si="878"/>
        <v/>
      </c>
      <c r="PJ170" s="642">
        <f t="shared" si="963"/>
        <v>0</v>
      </c>
      <c r="PK170" s="510" t="str">
        <f t="shared" si="879"/>
        <v/>
      </c>
      <c r="PL170" s="522" t="str">
        <f t="shared" si="879"/>
        <v/>
      </c>
      <c r="PM170" s="510" t="str">
        <f t="shared" si="879"/>
        <v/>
      </c>
      <c r="PN170" s="642">
        <f t="shared" si="964"/>
        <v>0</v>
      </c>
      <c r="PO170" s="510" t="str">
        <f t="shared" si="880"/>
        <v/>
      </c>
      <c r="PP170" s="522" t="str">
        <f t="shared" si="880"/>
        <v/>
      </c>
      <c r="PQ170" s="510" t="str">
        <f t="shared" si="880"/>
        <v/>
      </c>
      <c r="PR170" s="642">
        <f t="shared" si="965"/>
        <v>0</v>
      </c>
      <c r="PS170" s="510" t="str">
        <f t="shared" si="881"/>
        <v/>
      </c>
      <c r="PT170" s="522" t="str">
        <f t="shared" si="881"/>
        <v/>
      </c>
      <c r="PU170" s="510" t="str">
        <f t="shared" si="881"/>
        <v/>
      </c>
      <c r="PV170" s="642">
        <f t="shared" si="966"/>
        <v>0</v>
      </c>
      <c r="PW170" s="510" t="str">
        <f t="shared" si="882"/>
        <v/>
      </c>
      <c r="PX170" s="522" t="str">
        <f t="shared" si="882"/>
        <v/>
      </c>
      <c r="PY170" s="510" t="str">
        <f t="shared" si="882"/>
        <v/>
      </c>
      <c r="PZ170" s="642">
        <f t="shared" si="967"/>
        <v>0</v>
      </c>
      <c r="QA170" s="510" t="str">
        <f t="shared" si="883"/>
        <v/>
      </c>
      <c r="QB170" s="522" t="str">
        <f t="shared" si="883"/>
        <v/>
      </c>
      <c r="QC170" s="510" t="str">
        <f t="shared" si="883"/>
        <v/>
      </c>
      <c r="QD170" s="642">
        <f t="shared" si="968"/>
        <v>0</v>
      </c>
      <c r="QE170" s="510" t="str">
        <f t="shared" si="884"/>
        <v/>
      </c>
      <c r="QF170" s="522" t="str">
        <f t="shared" si="884"/>
        <v/>
      </c>
      <c r="QG170" s="510" t="str">
        <f t="shared" si="884"/>
        <v/>
      </c>
      <c r="QH170" s="642">
        <f t="shared" si="969"/>
        <v>0</v>
      </c>
    </row>
    <row r="171" spans="125:450" ht="13.3" thickTop="1" thickBot="1" x14ac:dyDescent="0.35"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FD171" s="793" t="str">
        <f t="shared" si="885"/>
        <v/>
      </c>
      <c r="FE171" s="783" t="str">
        <f t="shared" si="812"/>
        <v/>
      </c>
      <c r="FF171" s="788" t="str">
        <f t="shared" si="813"/>
        <v/>
      </c>
      <c r="FG171" s="782" t="str">
        <f t="shared" si="973"/>
        <v/>
      </c>
      <c r="FJ171" s="788" t="str">
        <f t="shared" si="887"/>
        <v/>
      </c>
      <c r="FK171" s="793" t="str">
        <f t="shared" si="888"/>
        <v/>
      </c>
      <c r="FL171" s="793" t="str">
        <f t="shared" si="814"/>
        <v/>
      </c>
      <c r="FM171" s="798" t="str">
        <f t="shared" si="889"/>
        <v/>
      </c>
      <c r="FN171" s="786" t="str">
        <f t="shared" si="890"/>
        <v/>
      </c>
      <c r="FO171" s="816" t="str">
        <f t="shared" si="891"/>
        <v/>
      </c>
      <c r="FP171" s="594">
        <v>18</v>
      </c>
      <c r="FQ171" s="820" t="str">
        <f t="shared" si="815"/>
        <v/>
      </c>
      <c r="FR171" s="139" t="str">
        <f t="shared" si="816"/>
        <v/>
      </c>
      <c r="FS171" s="642" t="str">
        <f t="shared" si="892"/>
        <v/>
      </c>
      <c r="FY171" s="793" t="str">
        <f t="shared" si="817"/>
        <v/>
      </c>
      <c r="FZ171" s="798" t="str">
        <f t="shared" si="893"/>
        <v/>
      </c>
      <c r="GA171" s="793" t="str">
        <f t="shared" si="894"/>
        <v/>
      </c>
      <c r="GB171" s="793" t="str">
        <f t="shared" si="895"/>
        <v/>
      </c>
      <c r="GC171" s="783" t="str">
        <f t="shared" si="818"/>
        <v/>
      </c>
      <c r="GD171" s="788" t="str">
        <f t="shared" si="819"/>
        <v/>
      </c>
      <c r="GE171" s="786" t="str">
        <f t="shared" si="896"/>
        <v/>
      </c>
      <c r="GF171" s="782" t="str">
        <f t="shared" si="897"/>
        <v/>
      </c>
      <c r="GG171" s="818" t="str">
        <f t="shared" si="898"/>
        <v/>
      </c>
      <c r="GH171" s="594">
        <v>18</v>
      </c>
      <c r="GI171" s="595" t="str">
        <f t="shared" si="820"/>
        <v/>
      </c>
      <c r="GJ171" s="595" t="str">
        <f t="shared" si="821"/>
        <v/>
      </c>
      <c r="GK171" s="15">
        <f t="shared" si="899"/>
        <v>0</v>
      </c>
      <c r="GL171" s="15">
        <f t="shared" si="900"/>
        <v>0</v>
      </c>
      <c r="GN171" s="137" t="str">
        <f t="shared" si="901"/>
        <v/>
      </c>
      <c r="GO171" s="653" t="str">
        <f t="shared" si="902"/>
        <v/>
      </c>
      <c r="GP171" s="651" t="str">
        <f t="shared" si="903"/>
        <v/>
      </c>
      <c r="GQ171" s="652">
        <f t="shared" si="904"/>
        <v>0</v>
      </c>
      <c r="GR171" s="137" t="str">
        <f t="shared" si="822"/>
        <v/>
      </c>
      <c r="GS171" s="139" t="str">
        <f t="shared" si="905"/>
        <v/>
      </c>
      <c r="GT171" s="642" t="str">
        <f t="shared" si="823"/>
        <v/>
      </c>
      <c r="GU171" s="594">
        <v>18</v>
      </c>
      <c r="GX171" s="137" t="str">
        <f t="shared" si="824"/>
        <v/>
      </c>
      <c r="GY171" s="138" t="str">
        <f t="shared" si="906"/>
        <v/>
      </c>
      <c r="GZ171" s="642" t="str">
        <f t="shared" si="907"/>
        <v/>
      </c>
      <c r="HA171" s="81" t="str">
        <f t="shared" si="970"/>
        <v/>
      </c>
      <c r="HB171" s="127" t="str">
        <f t="shared" si="971"/>
        <v/>
      </c>
      <c r="HC171" s="642" t="str">
        <f t="shared" si="908"/>
        <v/>
      </c>
      <c r="HD171" s="582">
        <f t="shared" si="825"/>
        <v>0</v>
      </c>
      <c r="HE171" s="576">
        <f t="shared" si="826"/>
        <v>0</v>
      </c>
      <c r="HF171" s="566">
        <f t="shared" si="826"/>
        <v>0</v>
      </c>
      <c r="HG171" s="642">
        <f t="shared" si="909"/>
        <v>0</v>
      </c>
      <c r="HH171" s="17" t="str">
        <f t="shared" si="910"/>
        <v/>
      </c>
      <c r="HI171" s="510" t="str">
        <f t="shared" si="911"/>
        <v/>
      </c>
      <c r="HJ171" s="642">
        <f t="shared" si="972"/>
        <v>0</v>
      </c>
      <c r="HK171" s="510" t="str">
        <f t="shared" si="827"/>
        <v/>
      </c>
      <c r="HL171" s="522" t="str">
        <f t="shared" si="827"/>
        <v/>
      </c>
      <c r="HM171" s="510" t="str">
        <f t="shared" si="827"/>
        <v/>
      </c>
      <c r="HN171" s="642">
        <f t="shared" si="912"/>
        <v>0</v>
      </c>
      <c r="HO171" s="510" t="str">
        <f t="shared" si="828"/>
        <v/>
      </c>
      <c r="HP171" s="522" t="str">
        <f t="shared" si="828"/>
        <v/>
      </c>
      <c r="HQ171" s="510" t="str">
        <f t="shared" si="828"/>
        <v/>
      </c>
      <c r="HR171" s="642">
        <f t="shared" si="913"/>
        <v>0</v>
      </c>
      <c r="HS171" s="510" t="str">
        <f t="shared" si="829"/>
        <v/>
      </c>
      <c r="HT171" s="522" t="str">
        <f t="shared" si="829"/>
        <v/>
      </c>
      <c r="HU171" s="510" t="str">
        <f t="shared" si="829"/>
        <v/>
      </c>
      <c r="HV171" s="642">
        <f t="shared" si="914"/>
        <v>0</v>
      </c>
      <c r="HW171" s="510" t="str">
        <f t="shared" si="830"/>
        <v/>
      </c>
      <c r="HX171" s="522" t="str">
        <f t="shared" si="830"/>
        <v/>
      </c>
      <c r="HY171" s="510" t="str">
        <f t="shared" si="830"/>
        <v/>
      </c>
      <c r="HZ171" s="642">
        <f t="shared" si="915"/>
        <v>0</v>
      </c>
      <c r="IA171" s="510" t="str">
        <f t="shared" si="831"/>
        <v/>
      </c>
      <c r="IB171" s="522" t="str">
        <f t="shared" si="831"/>
        <v/>
      </c>
      <c r="IC171" s="510" t="str">
        <f t="shared" si="831"/>
        <v/>
      </c>
      <c r="ID171" s="642">
        <f t="shared" si="916"/>
        <v>0</v>
      </c>
      <c r="IE171" s="510" t="str">
        <f t="shared" si="832"/>
        <v/>
      </c>
      <c r="IF171" s="522" t="str">
        <f t="shared" si="832"/>
        <v/>
      </c>
      <c r="IG171" s="510" t="str">
        <f t="shared" si="832"/>
        <v/>
      </c>
      <c r="IH171" s="642">
        <f t="shared" si="917"/>
        <v>0</v>
      </c>
      <c r="II171" s="510" t="str">
        <f t="shared" si="833"/>
        <v/>
      </c>
      <c r="IJ171" s="522" t="str">
        <f t="shared" si="833"/>
        <v/>
      </c>
      <c r="IK171" s="510" t="str">
        <f t="shared" si="833"/>
        <v/>
      </c>
      <c r="IL171" s="642">
        <f t="shared" si="918"/>
        <v>0</v>
      </c>
      <c r="IM171" s="510" t="str">
        <f t="shared" si="834"/>
        <v/>
      </c>
      <c r="IN171" s="522" t="str">
        <f t="shared" si="834"/>
        <v/>
      </c>
      <c r="IO171" s="510" t="str">
        <f t="shared" si="834"/>
        <v/>
      </c>
      <c r="IP171" s="642">
        <f t="shared" si="919"/>
        <v>0</v>
      </c>
      <c r="IQ171" s="510" t="str">
        <f t="shared" si="835"/>
        <v/>
      </c>
      <c r="IR171" s="522" t="str">
        <f t="shared" si="835"/>
        <v/>
      </c>
      <c r="IS171" s="510" t="str">
        <f t="shared" si="835"/>
        <v/>
      </c>
      <c r="IT171" s="642">
        <f t="shared" si="920"/>
        <v>0</v>
      </c>
      <c r="IU171" s="510" t="str">
        <f t="shared" si="836"/>
        <v/>
      </c>
      <c r="IV171" s="522" t="str">
        <f t="shared" si="836"/>
        <v/>
      </c>
      <c r="IW171" s="510" t="str">
        <f t="shared" si="836"/>
        <v/>
      </c>
      <c r="IX171" s="642">
        <f t="shared" si="921"/>
        <v>0</v>
      </c>
      <c r="IY171" s="510" t="str">
        <f t="shared" si="837"/>
        <v/>
      </c>
      <c r="IZ171" s="522" t="str">
        <f t="shared" si="837"/>
        <v/>
      </c>
      <c r="JA171" s="510" t="str">
        <f t="shared" si="837"/>
        <v/>
      </c>
      <c r="JB171" s="642">
        <f t="shared" si="922"/>
        <v>0</v>
      </c>
      <c r="JC171" s="510" t="str">
        <f t="shared" si="838"/>
        <v/>
      </c>
      <c r="JD171" s="522" t="str">
        <f t="shared" si="838"/>
        <v/>
      </c>
      <c r="JE171" s="510" t="str">
        <f t="shared" si="838"/>
        <v/>
      </c>
      <c r="JF171" s="642">
        <f t="shared" si="923"/>
        <v>0</v>
      </c>
      <c r="JG171" s="510" t="str">
        <f t="shared" si="839"/>
        <v/>
      </c>
      <c r="JH171" s="522" t="str">
        <f t="shared" si="839"/>
        <v/>
      </c>
      <c r="JI171" s="510" t="str">
        <f t="shared" si="839"/>
        <v/>
      </c>
      <c r="JJ171" s="642">
        <f t="shared" si="924"/>
        <v>0</v>
      </c>
      <c r="JK171" s="510" t="str">
        <f t="shared" si="840"/>
        <v/>
      </c>
      <c r="JL171" s="522" t="str">
        <f t="shared" si="840"/>
        <v/>
      </c>
      <c r="JM171" s="510" t="str">
        <f t="shared" si="840"/>
        <v/>
      </c>
      <c r="JN171" s="642">
        <f t="shared" si="925"/>
        <v>0</v>
      </c>
      <c r="JO171" s="510" t="str">
        <f t="shared" si="841"/>
        <v/>
      </c>
      <c r="JP171" s="522" t="str">
        <f t="shared" si="841"/>
        <v/>
      </c>
      <c r="JQ171" s="510" t="str">
        <f t="shared" si="841"/>
        <v/>
      </c>
      <c r="JR171" s="642">
        <f t="shared" si="926"/>
        <v>0</v>
      </c>
      <c r="JS171" s="510" t="str">
        <f t="shared" si="842"/>
        <v/>
      </c>
      <c r="JT171" s="522" t="str">
        <f t="shared" si="842"/>
        <v/>
      </c>
      <c r="JU171" s="510" t="str">
        <f t="shared" si="842"/>
        <v/>
      </c>
      <c r="JV171" s="642">
        <f t="shared" si="927"/>
        <v>0</v>
      </c>
      <c r="JW171" s="510" t="str">
        <f t="shared" si="843"/>
        <v/>
      </c>
      <c r="JX171" s="522" t="str">
        <f t="shared" si="843"/>
        <v/>
      </c>
      <c r="JY171" s="510" t="str">
        <f t="shared" si="843"/>
        <v/>
      </c>
      <c r="JZ171" s="642">
        <f t="shared" si="928"/>
        <v>0</v>
      </c>
      <c r="KA171" s="510" t="str">
        <f t="shared" si="844"/>
        <v/>
      </c>
      <c r="KB171" s="522" t="str">
        <f t="shared" si="844"/>
        <v/>
      </c>
      <c r="KC171" s="510" t="str">
        <f t="shared" si="844"/>
        <v/>
      </c>
      <c r="KD171" s="642">
        <f t="shared" si="929"/>
        <v>0</v>
      </c>
      <c r="KE171" s="510" t="str">
        <f t="shared" si="845"/>
        <v/>
      </c>
      <c r="KF171" s="522" t="str">
        <f t="shared" si="845"/>
        <v/>
      </c>
      <c r="KG171" s="510" t="str">
        <f t="shared" si="845"/>
        <v/>
      </c>
      <c r="KH171" s="642">
        <f t="shared" si="930"/>
        <v>0</v>
      </c>
      <c r="KI171" s="510" t="str">
        <f t="shared" si="846"/>
        <v/>
      </c>
      <c r="KJ171" s="522" t="str">
        <f t="shared" si="846"/>
        <v/>
      </c>
      <c r="KK171" s="510" t="str">
        <f t="shared" si="846"/>
        <v/>
      </c>
      <c r="KL171" s="642">
        <f t="shared" si="931"/>
        <v>0</v>
      </c>
      <c r="KM171" s="510" t="str">
        <f t="shared" si="847"/>
        <v/>
      </c>
      <c r="KN171" s="522" t="str">
        <f t="shared" si="847"/>
        <v/>
      </c>
      <c r="KO171" s="510" t="str">
        <f t="shared" si="847"/>
        <v/>
      </c>
      <c r="KP171" s="642">
        <f t="shared" si="932"/>
        <v>0</v>
      </c>
      <c r="KQ171" s="510" t="str">
        <f t="shared" si="848"/>
        <v/>
      </c>
      <c r="KR171" s="522" t="str">
        <f t="shared" si="848"/>
        <v/>
      </c>
      <c r="KS171" s="510" t="str">
        <f t="shared" si="848"/>
        <v/>
      </c>
      <c r="KT171" s="642">
        <f t="shared" si="933"/>
        <v>0</v>
      </c>
      <c r="KU171" s="510" t="str">
        <f t="shared" si="849"/>
        <v/>
      </c>
      <c r="KV171" s="522" t="str">
        <f t="shared" si="849"/>
        <v/>
      </c>
      <c r="KW171" s="510" t="str">
        <f t="shared" si="849"/>
        <v/>
      </c>
      <c r="KX171" s="642">
        <f t="shared" si="934"/>
        <v>0</v>
      </c>
      <c r="KY171" s="510" t="str">
        <f t="shared" si="850"/>
        <v/>
      </c>
      <c r="KZ171" s="522" t="str">
        <f t="shared" si="850"/>
        <v/>
      </c>
      <c r="LA171" s="510" t="str">
        <f t="shared" si="850"/>
        <v/>
      </c>
      <c r="LB171" s="642">
        <f t="shared" si="935"/>
        <v>0</v>
      </c>
      <c r="LC171" s="510" t="str">
        <f t="shared" si="851"/>
        <v/>
      </c>
      <c r="LD171" s="522" t="str">
        <f t="shared" si="851"/>
        <v/>
      </c>
      <c r="LE171" s="510" t="str">
        <f t="shared" si="851"/>
        <v/>
      </c>
      <c r="LF171" s="642">
        <f t="shared" si="936"/>
        <v>0</v>
      </c>
      <c r="LG171" s="510" t="str">
        <f t="shared" si="852"/>
        <v/>
      </c>
      <c r="LH171" s="522" t="str">
        <f t="shared" si="852"/>
        <v/>
      </c>
      <c r="LI171" s="510" t="str">
        <f t="shared" si="852"/>
        <v/>
      </c>
      <c r="LJ171" s="642">
        <f t="shared" si="937"/>
        <v>0</v>
      </c>
      <c r="LK171" s="510" t="str">
        <f t="shared" si="853"/>
        <v/>
      </c>
      <c r="LL171" s="522" t="str">
        <f t="shared" si="853"/>
        <v/>
      </c>
      <c r="LM171" s="510" t="str">
        <f t="shared" si="853"/>
        <v/>
      </c>
      <c r="LN171" s="642">
        <f t="shared" si="938"/>
        <v>0</v>
      </c>
      <c r="LO171" s="510" t="str">
        <f t="shared" si="854"/>
        <v/>
      </c>
      <c r="LP171" s="522" t="str">
        <f t="shared" si="854"/>
        <v/>
      </c>
      <c r="LQ171" s="510" t="str">
        <f t="shared" si="854"/>
        <v/>
      </c>
      <c r="LR171" s="642">
        <f t="shared" si="939"/>
        <v>0</v>
      </c>
      <c r="LS171" s="510" t="str">
        <f t="shared" si="855"/>
        <v/>
      </c>
      <c r="LT171" s="522" t="str">
        <f t="shared" si="855"/>
        <v/>
      </c>
      <c r="LU171" s="510" t="str">
        <f t="shared" si="855"/>
        <v/>
      </c>
      <c r="LV171" s="642">
        <f t="shared" si="940"/>
        <v>0</v>
      </c>
      <c r="LW171" s="510" t="str">
        <f t="shared" si="856"/>
        <v/>
      </c>
      <c r="LX171" s="522" t="str">
        <f t="shared" si="856"/>
        <v/>
      </c>
      <c r="LY171" s="510" t="str">
        <f t="shared" si="856"/>
        <v/>
      </c>
      <c r="LZ171" s="642">
        <f t="shared" si="941"/>
        <v>0</v>
      </c>
      <c r="MA171" s="510" t="str">
        <f t="shared" si="857"/>
        <v/>
      </c>
      <c r="MB171" s="522" t="str">
        <f t="shared" si="857"/>
        <v/>
      </c>
      <c r="MC171" s="510" t="str">
        <f t="shared" si="857"/>
        <v/>
      </c>
      <c r="MD171" s="642">
        <f t="shared" si="942"/>
        <v>0</v>
      </c>
      <c r="ME171" s="510" t="str">
        <f t="shared" si="858"/>
        <v/>
      </c>
      <c r="MF171" s="522" t="str">
        <f t="shared" si="858"/>
        <v/>
      </c>
      <c r="MG171" s="510" t="str">
        <f t="shared" si="858"/>
        <v/>
      </c>
      <c r="MH171" s="642">
        <f t="shared" si="943"/>
        <v>0</v>
      </c>
      <c r="MI171" s="510" t="str">
        <f t="shared" si="859"/>
        <v/>
      </c>
      <c r="MJ171" s="522" t="str">
        <f t="shared" si="859"/>
        <v/>
      </c>
      <c r="MK171" s="510" t="str">
        <f t="shared" si="859"/>
        <v/>
      </c>
      <c r="ML171" s="642">
        <f t="shared" si="944"/>
        <v>0</v>
      </c>
      <c r="MM171" s="510" t="str">
        <f t="shared" si="860"/>
        <v/>
      </c>
      <c r="MN171" s="522" t="str">
        <f t="shared" si="860"/>
        <v/>
      </c>
      <c r="MO171" s="510" t="str">
        <f t="shared" si="860"/>
        <v/>
      </c>
      <c r="MP171" s="642">
        <f t="shared" si="945"/>
        <v>0</v>
      </c>
      <c r="MQ171" s="510" t="str">
        <f t="shared" si="861"/>
        <v/>
      </c>
      <c r="MR171" s="522" t="str">
        <f t="shared" si="861"/>
        <v/>
      </c>
      <c r="MS171" s="510" t="str">
        <f t="shared" si="861"/>
        <v/>
      </c>
      <c r="MT171" s="642">
        <f t="shared" si="946"/>
        <v>0</v>
      </c>
      <c r="MU171" s="510" t="str">
        <f t="shared" si="862"/>
        <v/>
      </c>
      <c r="MV171" s="522" t="str">
        <f t="shared" si="862"/>
        <v/>
      </c>
      <c r="MW171" s="510" t="str">
        <f t="shared" si="862"/>
        <v/>
      </c>
      <c r="MX171" s="642">
        <f t="shared" si="947"/>
        <v>0</v>
      </c>
      <c r="MY171" s="510" t="str">
        <f t="shared" si="863"/>
        <v/>
      </c>
      <c r="MZ171" s="522" t="str">
        <f t="shared" si="863"/>
        <v/>
      </c>
      <c r="NA171" s="510" t="str">
        <f t="shared" si="863"/>
        <v/>
      </c>
      <c r="NB171" s="642">
        <f t="shared" si="948"/>
        <v>0</v>
      </c>
      <c r="NC171" s="510" t="str">
        <f t="shared" si="864"/>
        <v/>
      </c>
      <c r="ND171" s="522" t="str">
        <f t="shared" si="864"/>
        <v/>
      </c>
      <c r="NE171" s="510" t="str">
        <f t="shared" si="864"/>
        <v/>
      </c>
      <c r="NF171" s="642">
        <f t="shared" si="949"/>
        <v>0</v>
      </c>
      <c r="NG171" s="510" t="str">
        <f t="shared" si="865"/>
        <v/>
      </c>
      <c r="NH171" s="522" t="str">
        <f t="shared" si="865"/>
        <v/>
      </c>
      <c r="NI171" s="510" t="str">
        <f t="shared" si="865"/>
        <v/>
      </c>
      <c r="NJ171" s="642">
        <f t="shared" si="950"/>
        <v>0</v>
      </c>
      <c r="NK171" s="510" t="str">
        <f t="shared" si="866"/>
        <v/>
      </c>
      <c r="NL171" s="522" t="str">
        <f t="shared" si="866"/>
        <v/>
      </c>
      <c r="NM171" s="510" t="str">
        <f t="shared" si="866"/>
        <v/>
      </c>
      <c r="NN171" s="642">
        <f t="shared" si="951"/>
        <v>0</v>
      </c>
      <c r="NO171" s="510" t="str">
        <f t="shared" si="867"/>
        <v/>
      </c>
      <c r="NP171" s="522" t="str">
        <f t="shared" si="867"/>
        <v/>
      </c>
      <c r="NQ171" s="510" t="str">
        <f t="shared" si="867"/>
        <v/>
      </c>
      <c r="NR171" s="642">
        <f t="shared" si="952"/>
        <v>0</v>
      </c>
      <c r="NS171" s="510" t="str">
        <f t="shared" si="868"/>
        <v/>
      </c>
      <c r="NT171" s="522" t="str">
        <f t="shared" si="868"/>
        <v/>
      </c>
      <c r="NU171" s="510" t="str">
        <f t="shared" si="868"/>
        <v/>
      </c>
      <c r="NV171" s="642">
        <f t="shared" si="953"/>
        <v>0</v>
      </c>
      <c r="NW171" s="510" t="str">
        <f t="shared" si="869"/>
        <v/>
      </c>
      <c r="NX171" s="522" t="str">
        <f t="shared" si="869"/>
        <v/>
      </c>
      <c r="NY171" s="510" t="str">
        <f t="shared" si="869"/>
        <v/>
      </c>
      <c r="NZ171" s="642">
        <f t="shared" si="954"/>
        <v>0</v>
      </c>
      <c r="OA171" s="510" t="str">
        <f t="shared" si="870"/>
        <v/>
      </c>
      <c r="OB171" s="522" t="str">
        <f t="shared" si="870"/>
        <v/>
      </c>
      <c r="OC171" s="510" t="str">
        <f t="shared" si="870"/>
        <v/>
      </c>
      <c r="OD171" s="642">
        <f t="shared" si="955"/>
        <v>0</v>
      </c>
      <c r="OE171" s="510" t="str">
        <f t="shared" si="871"/>
        <v/>
      </c>
      <c r="OF171" s="522" t="str">
        <f t="shared" si="871"/>
        <v/>
      </c>
      <c r="OG171" s="510" t="str">
        <f t="shared" si="871"/>
        <v/>
      </c>
      <c r="OH171" s="642">
        <f t="shared" si="956"/>
        <v>0</v>
      </c>
      <c r="OI171" s="510" t="str">
        <f t="shared" si="872"/>
        <v/>
      </c>
      <c r="OJ171" s="522" t="str">
        <f t="shared" si="872"/>
        <v/>
      </c>
      <c r="OK171" s="510" t="str">
        <f t="shared" si="872"/>
        <v/>
      </c>
      <c r="OL171" s="642">
        <f t="shared" si="957"/>
        <v>0</v>
      </c>
      <c r="OM171" s="510" t="str">
        <f t="shared" si="873"/>
        <v/>
      </c>
      <c r="ON171" s="522" t="str">
        <f t="shared" si="873"/>
        <v/>
      </c>
      <c r="OO171" s="510" t="str">
        <f t="shared" si="873"/>
        <v/>
      </c>
      <c r="OP171" s="642">
        <f t="shared" si="958"/>
        <v>0</v>
      </c>
      <c r="OQ171" s="510" t="str">
        <f t="shared" si="874"/>
        <v/>
      </c>
      <c r="OR171" s="522" t="str">
        <f t="shared" si="874"/>
        <v/>
      </c>
      <c r="OS171" s="510" t="str">
        <f t="shared" si="874"/>
        <v/>
      </c>
      <c r="OT171" s="642">
        <f t="shared" si="959"/>
        <v>0</v>
      </c>
      <c r="OU171" s="510" t="str">
        <f t="shared" si="875"/>
        <v/>
      </c>
      <c r="OV171" s="522" t="str">
        <f t="shared" si="875"/>
        <v/>
      </c>
      <c r="OW171" s="510" t="str">
        <f t="shared" si="875"/>
        <v/>
      </c>
      <c r="OX171" s="642">
        <f t="shared" si="960"/>
        <v>0</v>
      </c>
      <c r="OY171" s="510" t="str">
        <f t="shared" si="876"/>
        <v/>
      </c>
      <c r="OZ171" s="522" t="str">
        <f t="shared" si="876"/>
        <v/>
      </c>
      <c r="PA171" s="510" t="str">
        <f t="shared" si="876"/>
        <v/>
      </c>
      <c r="PB171" s="642">
        <f t="shared" si="961"/>
        <v>0</v>
      </c>
      <c r="PC171" s="510" t="str">
        <f t="shared" si="877"/>
        <v/>
      </c>
      <c r="PD171" s="522" t="str">
        <f t="shared" si="877"/>
        <v/>
      </c>
      <c r="PE171" s="510" t="str">
        <f t="shared" si="877"/>
        <v/>
      </c>
      <c r="PF171" s="642">
        <f t="shared" si="962"/>
        <v>0</v>
      </c>
      <c r="PG171" s="510" t="str">
        <f t="shared" si="878"/>
        <v/>
      </c>
      <c r="PH171" s="522" t="str">
        <f t="shared" si="878"/>
        <v/>
      </c>
      <c r="PI171" s="510" t="str">
        <f t="shared" si="878"/>
        <v/>
      </c>
      <c r="PJ171" s="642">
        <f t="shared" si="963"/>
        <v>0</v>
      </c>
      <c r="PK171" s="510" t="str">
        <f t="shared" si="879"/>
        <v/>
      </c>
      <c r="PL171" s="522" t="str">
        <f t="shared" si="879"/>
        <v/>
      </c>
      <c r="PM171" s="510" t="str">
        <f t="shared" si="879"/>
        <v/>
      </c>
      <c r="PN171" s="642">
        <f t="shared" si="964"/>
        <v>0</v>
      </c>
      <c r="PO171" s="510" t="str">
        <f t="shared" si="880"/>
        <v/>
      </c>
      <c r="PP171" s="522" t="str">
        <f t="shared" si="880"/>
        <v/>
      </c>
      <c r="PQ171" s="510" t="str">
        <f t="shared" si="880"/>
        <v/>
      </c>
      <c r="PR171" s="642">
        <f t="shared" si="965"/>
        <v>0</v>
      </c>
      <c r="PS171" s="510" t="str">
        <f t="shared" si="881"/>
        <v/>
      </c>
      <c r="PT171" s="522" t="str">
        <f t="shared" si="881"/>
        <v/>
      </c>
      <c r="PU171" s="510" t="str">
        <f t="shared" si="881"/>
        <v/>
      </c>
      <c r="PV171" s="642">
        <f t="shared" si="966"/>
        <v>0</v>
      </c>
      <c r="PW171" s="510" t="str">
        <f t="shared" si="882"/>
        <v/>
      </c>
      <c r="PX171" s="522" t="str">
        <f t="shared" si="882"/>
        <v/>
      </c>
      <c r="PY171" s="510" t="str">
        <f t="shared" si="882"/>
        <v/>
      </c>
      <c r="PZ171" s="642">
        <f t="shared" si="967"/>
        <v>0</v>
      </c>
      <c r="QA171" s="510" t="str">
        <f t="shared" si="883"/>
        <v/>
      </c>
      <c r="QB171" s="522" t="str">
        <f t="shared" si="883"/>
        <v/>
      </c>
      <c r="QC171" s="510" t="str">
        <f t="shared" si="883"/>
        <v/>
      </c>
      <c r="QD171" s="642">
        <f t="shared" si="968"/>
        <v>0</v>
      </c>
      <c r="QE171" s="510" t="str">
        <f t="shared" si="884"/>
        <v/>
      </c>
      <c r="QF171" s="522" t="str">
        <f t="shared" si="884"/>
        <v/>
      </c>
      <c r="QG171" s="510" t="str">
        <f t="shared" si="884"/>
        <v/>
      </c>
      <c r="QH171" s="642">
        <f t="shared" si="969"/>
        <v>0</v>
      </c>
    </row>
    <row r="172" spans="125:450" ht="13.3" thickTop="1" thickBot="1" x14ac:dyDescent="0.35"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FD172" s="793" t="str">
        <f t="shared" si="885"/>
        <v/>
      </c>
      <c r="FE172" s="783" t="str">
        <f t="shared" si="812"/>
        <v/>
      </c>
      <c r="FF172" s="788" t="str">
        <f t="shared" si="813"/>
        <v/>
      </c>
      <c r="FG172" s="782" t="str">
        <f t="shared" si="973"/>
        <v/>
      </c>
      <c r="FJ172" s="788" t="str">
        <f t="shared" si="887"/>
        <v/>
      </c>
      <c r="FK172" s="793" t="str">
        <f t="shared" si="888"/>
        <v/>
      </c>
      <c r="FL172" s="793" t="str">
        <f t="shared" si="814"/>
        <v/>
      </c>
      <c r="FM172" s="798" t="str">
        <f t="shared" si="889"/>
        <v/>
      </c>
      <c r="FN172" s="786" t="str">
        <f t="shared" si="890"/>
        <v/>
      </c>
      <c r="FO172" s="816" t="str">
        <f t="shared" si="891"/>
        <v/>
      </c>
      <c r="FP172" s="594">
        <v>19</v>
      </c>
      <c r="FQ172" s="820" t="str">
        <f t="shared" si="815"/>
        <v/>
      </c>
      <c r="FR172" s="139" t="str">
        <f t="shared" si="816"/>
        <v/>
      </c>
      <c r="FS172" s="642" t="str">
        <f t="shared" si="892"/>
        <v/>
      </c>
      <c r="FY172" s="793" t="str">
        <f t="shared" si="817"/>
        <v/>
      </c>
      <c r="FZ172" s="798" t="str">
        <f t="shared" si="893"/>
        <v/>
      </c>
      <c r="GA172" s="793" t="str">
        <f t="shared" si="894"/>
        <v/>
      </c>
      <c r="GB172" s="793" t="str">
        <f t="shared" si="895"/>
        <v/>
      </c>
      <c r="GC172" s="783" t="str">
        <f t="shared" si="818"/>
        <v/>
      </c>
      <c r="GD172" s="788" t="str">
        <f t="shared" si="819"/>
        <v/>
      </c>
      <c r="GE172" s="786" t="str">
        <f t="shared" si="896"/>
        <v/>
      </c>
      <c r="GF172" s="782" t="str">
        <f t="shared" si="897"/>
        <v/>
      </c>
      <c r="GG172" s="818" t="str">
        <f t="shared" si="898"/>
        <v/>
      </c>
      <c r="GH172" s="594">
        <v>19</v>
      </c>
      <c r="GI172" s="595" t="str">
        <f t="shared" si="820"/>
        <v/>
      </c>
      <c r="GJ172" s="595" t="str">
        <f t="shared" si="821"/>
        <v/>
      </c>
      <c r="GK172" s="15">
        <f t="shared" si="899"/>
        <v>0</v>
      </c>
      <c r="GL172" s="15">
        <f t="shared" si="900"/>
        <v>0</v>
      </c>
      <c r="GN172" s="137" t="str">
        <f t="shared" si="901"/>
        <v/>
      </c>
      <c r="GO172" s="653" t="str">
        <f t="shared" si="902"/>
        <v/>
      </c>
      <c r="GP172" s="651" t="str">
        <f t="shared" si="903"/>
        <v/>
      </c>
      <c r="GQ172" s="652">
        <f t="shared" si="904"/>
        <v>0</v>
      </c>
      <c r="GR172" s="137" t="str">
        <f t="shared" si="822"/>
        <v/>
      </c>
      <c r="GS172" s="139" t="str">
        <f t="shared" si="905"/>
        <v/>
      </c>
      <c r="GT172" s="642" t="str">
        <f t="shared" si="823"/>
        <v/>
      </c>
      <c r="GU172" s="594">
        <v>19</v>
      </c>
      <c r="GX172" s="137" t="str">
        <f t="shared" si="824"/>
        <v/>
      </c>
      <c r="GY172" s="138" t="str">
        <f t="shared" si="906"/>
        <v/>
      </c>
      <c r="GZ172" s="642" t="str">
        <f t="shared" si="907"/>
        <v/>
      </c>
      <c r="HA172" s="81" t="str">
        <f t="shared" si="970"/>
        <v/>
      </c>
      <c r="HB172" s="127" t="str">
        <f t="shared" si="971"/>
        <v/>
      </c>
      <c r="HC172" s="642" t="str">
        <f t="shared" si="908"/>
        <v/>
      </c>
      <c r="HD172" s="582">
        <f t="shared" si="825"/>
        <v>0</v>
      </c>
      <c r="HE172" s="576">
        <f t="shared" si="826"/>
        <v>0</v>
      </c>
      <c r="HF172" s="566">
        <f t="shared" si="826"/>
        <v>0</v>
      </c>
      <c r="HG172" s="642">
        <f t="shared" si="909"/>
        <v>0</v>
      </c>
      <c r="HH172" s="17" t="str">
        <f t="shared" si="910"/>
        <v/>
      </c>
      <c r="HI172" s="510" t="str">
        <f t="shared" si="911"/>
        <v/>
      </c>
      <c r="HJ172" s="642">
        <f t="shared" si="972"/>
        <v>0</v>
      </c>
      <c r="HK172" s="510" t="str">
        <f t="shared" si="827"/>
        <v/>
      </c>
      <c r="HL172" s="522" t="str">
        <f t="shared" si="827"/>
        <v/>
      </c>
      <c r="HM172" s="510" t="str">
        <f t="shared" si="827"/>
        <v/>
      </c>
      <c r="HN172" s="642">
        <f t="shared" si="912"/>
        <v>0</v>
      </c>
      <c r="HO172" s="510" t="str">
        <f t="shared" si="828"/>
        <v/>
      </c>
      <c r="HP172" s="522" t="str">
        <f t="shared" si="828"/>
        <v/>
      </c>
      <c r="HQ172" s="510" t="str">
        <f t="shared" si="828"/>
        <v/>
      </c>
      <c r="HR172" s="642">
        <f t="shared" si="913"/>
        <v>0</v>
      </c>
      <c r="HS172" s="510" t="str">
        <f t="shared" si="829"/>
        <v/>
      </c>
      <c r="HT172" s="522" t="str">
        <f t="shared" si="829"/>
        <v/>
      </c>
      <c r="HU172" s="510" t="str">
        <f t="shared" si="829"/>
        <v/>
      </c>
      <c r="HV172" s="642">
        <f t="shared" si="914"/>
        <v>0</v>
      </c>
      <c r="HW172" s="510" t="str">
        <f t="shared" si="830"/>
        <v/>
      </c>
      <c r="HX172" s="522" t="str">
        <f t="shared" si="830"/>
        <v/>
      </c>
      <c r="HY172" s="510" t="str">
        <f t="shared" si="830"/>
        <v/>
      </c>
      <c r="HZ172" s="642">
        <f t="shared" si="915"/>
        <v>0</v>
      </c>
      <c r="IA172" s="510" t="str">
        <f t="shared" si="831"/>
        <v/>
      </c>
      <c r="IB172" s="522" t="str">
        <f t="shared" si="831"/>
        <v/>
      </c>
      <c r="IC172" s="510" t="str">
        <f t="shared" si="831"/>
        <v/>
      </c>
      <c r="ID172" s="642">
        <f t="shared" si="916"/>
        <v>0</v>
      </c>
      <c r="IE172" s="510" t="str">
        <f t="shared" si="832"/>
        <v/>
      </c>
      <c r="IF172" s="522" t="str">
        <f t="shared" si="832"/>
        <v/>
      </c>
      <c r="IG172" s="510" t="str">
        <f t="shared" si="832"/>
        <v/>
      </c>
      <c r="IH172" s="642">
        <f t="shared" si="917"/>
        <v>0</v>
      </c>
      <c r="II172" s="510" t="str">
        <f t="shared" si="833"/>
        <v/>
      </c>
      <c r="IJ172" s="522" t="str">
        <f t="shared" si="833"/>
        <v/>
      </c>
      <c r="IK172" s="510" t="str">
        <f t="shared" si="833"/>
        <v/>
      </c>
      <c r="IL172" s="642">
        <f t="shared" si="918"/>
        <v>0</v>
      </c>
      <c r="IM172" s="510" t="str">
        <f t="shared" si="834"/>
        <v/>
      </c>
      <c r="IN172" s="522" t="str">
        <f t="shared" si="834"/>
        <v/>
      </c>
      <c r="IO172" s="510" t="str">
        <f t="shared" si="834"/>
        <v/>
      </c>
      <c r="IP172" s="642">
        <f t="shared" si="919"/>
        <v>0</v>
      </c>
      <c r="IQ172" s="510" t="str">
        <f t="shared" si="835"/>
        <v/>
      </c>
      <c r="IR172" s="522" t="str">
        <f t="shared" si="835"/>
        <v/>
      </c>
      <c r="IS172" s="510" t="str">
        <f t="shared" si="835"/>
        <v/>
      </c>
      <c r="IT172" s="642">
        <f t="shared" si="920"/>
        <v>0</v>
      </c>
      <c r="IU172" s="510" t="str">
        <f t="shared" si="836"/>
        <v/>
      </c>
      <c r="IV172" s="522" t="str">
        <f t="shared" si="836"/>
        <v/>
      </c>
      <c r="IW172" s="510" t="str">
        <f t="shared" si="836"/>
        <v/>
      </c>
      <c r="IX172" s="642">
        <f t="shared" si="921"/>
        <v>0</v>
      </c>
      <c r="IY172" s="510" t="str">
        <f t="shared" si="837"/>
        <v/>
      </c>
      <c r="IZ172" s="522" t="str">
        <f t="shared" si="837"/>
        <v/>
      </c>
      <c r="JA172" s="510" t="str">
        <f t="shared" si="837"/>
        <v/>
      </c>
      <c r="JB172" s="642">
        <f t="shared" si="922"/>
        <v>0</v>
      </c>
      <c r="JC172" s="510" t="str">
        <f t="shared" si="838"/>
        <v/>
      </c>
      <c r="JD172" s="522" t="str">
        <f t="shared" si="838"/>
        <v/>
      </c>
      <c r="JE172" s="510" t="str">
        <f t="shared" si="838"/>
        <v/>
      </c>
      <c r="JF172" s="642">
        <f t="shared" si="923"/>
        <v>0</v>
      </c>
      <c r="JG172" s="510" t="str">
        <f t="shared" si="839"/>
        <v/>
      </c>
      <c r="JH172" s="522" t="str">
        <f t="shared" si="839"/>
        <v/>
      </c>
      <c r="JI172" s="510" t="str">
        <f t="shared" si="839"/>
        <v/>
      </c>
      <c r="JJ172" s="642">
        <f t="shared" si="924"/>
        <v>0</v>
      </c>
      <c r="JK172" s="510" t="str">
        <f t="shared" si="840"/>
        <v/>
      </c>
      <c r="JL172" s="522" t="str">
        <f t="shared" si="840"/>
        <v/>
      </c>
      <c r="JM172" s="510" t="str">
        <f t="shared" si="840"/>
        <v/>
      </c>
      <c r="JN172" s="642">
        <f t="shared" si="925"/>
        <v>0</v>
      </c>
      <c r="JO172" s="510" t="str">
        <f t="shared" si="841"/>
        <v/>
      </c>
      <c r="JP172" s="522" t="str">
        <f t="shared" si="841"/>
        <v/>
      </c>
      <c r="JQ172" s="510" t="str">
        <f t="shared" si="841"/>
        <v/>
      </c>
      <c r="JR172" s="642">
        <f t="shared" si="926"/>
        <v>0</v>
      </c>
      <c r="JS172" s="510" t="str">
        <f t="shared" si="842"/>
        <v/>
      </c>
      <c r="JT172" s="522" t="str">
        <f t="shared" si="842"/>
        <v/>
      </c>
      <c r="JU172" s="510" t="str">
        <f t="shared" si="842"/>
        <v/>
      </c>
      <c r="JV172" s="642">
        <f t="shared" si="927"/>
        <v>0</v>
      </c>
      <c r="JW172" s="510" t="str">
        <f t="shared" si="843"/>
        <v/>
      </c>
      <c r="JX172" s="522" t="str">
        <f t="shared" si="843"/>
        <v/>
      </c>
      <c r="JY172" s="510" t="str">
        <f t="shared" si="843"/>
        <v/>
      </c>
      <c r="JZ172" s="642">
        <f t="shared" si="928"/>
        <v>0</v>
      </c>
      <c r="KA172" s="510" t="str">
        <f t="shared" si="844"/>
        <v/>
      </c>
      <c r="KB172" s="522" t="str">
        <f t="shared" si="844"/>
        <v/>
      </c>
      <c r="KC172" s="510" t="str">
        <f t="shared" si="844"/>
        <v/>
      </c>
      <c r="KD172" s="642">
        <f t="shared" si="929"/>
        <v>0</v>
      </c>
      <c r="KE172" s="510" t="str">
        <f t="shared" si="845"/>
        <v/>
      </c>
      <c r="KF172" s="522" t="str">
        <f t="shared" si="845"/>
        <v/>
      </c>
      <c r="KG172" s="510" t="str">
        <f t="shared" si="845"/>
        <v/>
      </c>
      <c r="KH172" s="642">
        <f t="shared" si="930"/>
        <v>0</v>
      </c>
      <c r="KI172" s="510" t="str">
        <f t="shared" si="846"/>
        <v/>
      </c>
      <c r="KJ172" s="522" t="str">
        <f t="shared" si="846"/>
        <v/>
      </c>
      <c r="KK172" s="510" t="str">
        <f t="shared" si="846"/>
        <v/>
      </c>
      <c r="KL172" s="642">
        <f t="shared" si="931"/>
        <v>0</v>
      </c>
      <c r="KM172" s="510" t="str">
        <f t="shared" si="847"/>
        <v/>
      </c>
      <c r="KN172" s="522" t="str">
        <f t="shared" si="847"/>
        <v/>
      </c>
      <c r="KO172" s="510" t="str">
        <f t="shared" si="847"/>
        <v/>
      </c>
      <c r="KP172" s="642">
        <f t="shared" si="932"/>
        <v>0</v>
      </c>
      <c r="KQ172" s="510" t="str">
        <f t="shared" si="848"/>
        <v/>
      </c>
      <c r="KR172" s="522" t="str">
        <f t="shared" si="848"/>
        <v/>
      </c>
      <c r="KS172" s="510" t="str">
        <f t="shared" si="848"/>
        <v/>
      </c>
      <c r="KT172" s="642">
        <f t="shared" si="933"/>
        <v>0</v>
      </c>
      <c r="KU172" s="510" t="str">
        <f t="shared" si="849"/>
        <v/>
      </c>
      <c r="KV172" s="522" t="str">
        <f t="shared" si="849"/>
        <v/>
      </c>
      <c r="KW172" s="510" t="str">
        <f t="shared" si="849"/>
        <v/>
      </c>
      <c r="KX172" s="642">
        <f t="shared" si="934"/>
        <v>0</v>
      </c>
      <c r="KY172" s="510" t="str">
        <f t="shared" si="850"/>
        <v/>
      </c>
      <c r="KZ172" s="522" t="str">
        <f t="shared" si="850"/>
        <v/>
      </c>
      <c r="LA172" s="510" t="str">
        <f t="shared" si="850"/>
        <v/>
      </c>
      <c r="LB172" s="642">
        <f t="shared" si="935"/>
        <v>0</v>
      </c>
      <c r="LC172" s="510" t="str">
        <f t="shared" si="851"/>
        <v/>
      </c>
      <c r="LD172" s="522" t="str">
        <f t="shared" si="851"/>
        <v/>
      </c>
      <c r="LE172" s="510" t="str">
        <f t="shared" si="851"/>
        <v/>
      </c>
      <c r="LF172" s="642">
        <f t="shared" si="936"/>
        <v>0</v>
      </c>
      <c r="LG172" s="510" t="str">
        <f t="shared" si="852"/>
        <v/>
      </c>
      <c r="LH172" s="522" t="str">
        <f t="shared" si="852"/>
        <v/>
      </c>
      <c r="LI172" s="510" t="str">
        <f t="shared" si="852"/>
        <v/>
      </c>
      <c r="LJ172" s="642">
        <f t="shared" si="937"/>
        <v>0</v>
      </c>
      <c r="LK172" s="510" t="str">
        <f t="shared" si="853"/>
        <v/>
      </c>
      <c r="LL172" s="522" t="str">
        <f t="shared" si="853"/>
        <v/>
      </c>
      <c r="LM172" s="510" t="str">
        <f t="shared" si="853"/>
        <v/>
      </c>
      <c r="LN172" s="642">
        <f t="shared" si="938"/>
        <v>0</v>
      </c>
      <c r="LO172" s="510" t="str">
        <f t="shared" si="854"/>
        <v/>
      </c>
      <c r="LP172" s="522" t="str">
        <f t="shared" si="854"/>
        <v/>
      </c>
      <c r="LQ172" s="510" t="str">
        <f t="shared" si="854"/>
        <v/>
      </c>
      <c r="LR172" s="642">
        <f t="shared" si="939"/>
        <v>0</v>
      </c>
      <c r="LS172" s="510" t="str">
        <f t="shared" si="855"/>
        <v/>
      </c>
      <c r="LT172" s="522" t="str">
        <f t="shared" si="855"/>
        <v/>
      </c>
      <c r="LU172" s="510" t="str">
        <f t="shared" si="855"/>
        <v/>
      </c>
      <c r="LV172" s="642">
        <f t="shared" si="940"/>
        <v>0</v>
      </c>
      <c r="LW172" s="510" t="str">
        <f t="shared" si="856"/>
        <v/>
      </c>
      <c r="LX172" s="522" t="str">
        <f t="shared" si="856"/>
        <v/>
      </c>
      <c r="LY172" s="510" t="str">
        <f t="shared" si="856"/>
        <v/>
      </c>
      <c r="LZ172" s="642">
        <f t="shared" si="941"/>
        <v>0</v>
      </c>
      <c r="MA172" s="510" t="str">
        <f t="shared" si="857"/>
        <v/>
      </c>
      <c r="MB172" s="522" t="str">
        <f t="shared" si="857"/>
        <v/>
      </c>
      <c r="MC172" s="510" t="str">
        <f t="shared" si="857"/>
        <v/>
      </c>
      <c r="MD172" s="642">
        <f t="shared" si="942"/>
        <v>0</v>
      </c>
      <c r="ME172" s="510" t="str">
        <f t="shared" si="858"/>
        <v/>
      </c>
      <c r="MF172" s="522" t="str">
        <f t="shared" si="858"/>
        <v/>
      </c>
      <c r="MG172" s="510" t="str">
        <f t="shared" si="858"/>
        <v/>
      </c>
      <c r="MH172" s="642">
        <f t="shared" si="943"/>
        <v>0</v>
      </c>
      <c r="MI172" s="510" t="str">
        <f t="shared" si="859"/>
        <v/>
      </c>
      <c r="MJ172" s="522" t="str">
        <f t="shared" si="859"/>
        <v/>
      </c>
      <c r="MK172" s="510" t="str">
        <f t="shared" si="859"/>
        <v/>
      </c>
      <c r="ML172" s="642">
        <f t="shared" si="944"/>
        <v>0</v>
      </c>
      <c r="MM172" s="510" t="str">
        <f t="shared" si="860"/>
        <v/>
      </c>
      <c r="MN172" s="522" t="str">
        <f t="shared" si="860"/>
        <v/>
      </c>
      <c r="MO172" s="510" t="str">
        <f t="shared" si="860"/>
        <v/>
      </c>
      <c r="MP172" s="642">
        <f t="shared" si="945"/>
        <v>0</v>
      </c>
      <c r="MQ172" s="510" t="str">
        <f t="shared" si="861"/>
        <v/>
      </c>
      <c r="MR172" s="522" t="str">
        <f t="shared" si="861"/>
        <v/>
      </c>
      <c r="MS172" s="510" t="str">
        <f t="shared" si="861"/>
        <v/>
      </c>
      <c r="MT172" s="642">
        <f t="shared" si="946"/>
        <v>0</v>
      </c>
      <c r="MU172" s="510" t="str">
        <f t="shared" si="862"/>
        <v/>
      </c>
      <c r="MV172" s="522" t="str">
        <f t="shared" si="862"/>
        <v/>
      </c>
      <c r="MW172" s="510" t="str">
        <f t="shared" si="862"/>
        <v/>
      </c>
      <c r="MX172" s="642">
        <f t="shared" si="947"/>
        <v>0</v>
      </c>
      <c r="MY172" s="510" t="str">
        <f t="shared" si="863"/>
        <v/>
      </c>
      <c r="MZ172" s="522" t="str">
        <f t="shared" si="863"/>
        <v/>
      </c>
      <c r="NA172" s="510" t="str">
        <f t="shared" si="863"/>
        <v/>
      </c>
      <c r="NB172" s="642">
        <f t="shared" si="948"/>
        <v>0</v>
      </c>
      <c r="NC172" s="510" t="str">
        <f t="shared" si="864"/>
        <v/>
      </c>
      <c r="ND172" s="522" t="str">
        <f t="shared" si="864"/>
        <v/>
      </c>
      <c r="NE172" s="510" t="str">
        <f t="shared" si="864"/>
        <v/>
      </c>
      <c r="NF172" s="642">
        <f t="shared" si="949"/>
        <v>0</v>
      </c>
      <c r="NG172" s="510" t="str">
        <f t="shared" si="865"/>
        <v/>
      </c>
      <c r="NH172" s="522" t="str">
        <f t="shared" si="865"/>
        <v/>
      </c>
      <c r="NI172" s="510" t="str">
        <f t="shared" si="865"/>
        <v/>
      </c>
      <c r="NJ172" s="642">
        <f t="shared" si="950"/>
        <v>0</v>
      </c>
      <c r="NK172" s="510" t="str">
        <f t="shared" si="866"/>
        <v/>
      </c>
      <c r="NL172" s="522" t="str">
        <f t="shared" si="866"/>
        <v/>
      </c>
      <c r="NM172" s="510" t="str">
        <f t="shared" si="866"/>
        <v/>
      </c>
      <c r="NN172" s="642">
        <f t="shared" si="951"/>
        <v>0</v>
      </c>
      <c r="NO172" s="510" t="str">
        <f t="shared" si="867"/>
        <v/>
      </c>
      <c r="NP172" s="522" t="str">
        <f t="shared" si="867"/>
        <v/>
      </c>
      <c r="NQ172" s="510" t="str">
        <f t="shared" si="867"/>
        <v/>
      </c>
      <c r="NR172" s="642">
        <f t="shared" si="952"/>
        <v>0</v>
      </c>
      <c r="NS172" s="510" t="str">
        <f t="shared" si="868"/>
        <v/>
      </c>
      <c r="NT172" s="522" t="str">
        <f t="shared" si="868"/>
        <v/>
      </c>
      <c r="NU172" s="510" t="str">
        <f t="shared" si="868"/>
        <v/>
      </c>
      <c r="NV172" s="642">
        <f t="shared" si="953"/>
        <v>0</v>
      </c>
      <c r="NW172" s="510" t="str">
        <f t="shared" si="869"/>
        <v/>
      </c>
      <c r="NX172" s="522" t="str">
        <f t="shared" si="869"/>
        <v/>
      </c>
      <c r="NY172" s="510" t="str">
        <f t="shared" si="869"/>
        <v/>
      </c>
      <c r="NZ172" s="642">
        <f t="shared" si="954"/>
        <v>0</v>
      </c>
      <c r="OA172" s="510" t="str">
        <f t="shared" si="870"/>
        <v/>
      </c>
      <c r="OB172" s="522" t="str">
        <f t="shared" si="870"/>
        <v/>
      </c>
      <c r="OC172" s="510" t="str">
        <f t="shared" si="870"/>
        <v/>
      </c>
      <c r="OD172" s="642">
        <f t="shared" si="955"/>
        <v>0</v>
      </c>
      <c r="OE172" s="510" t="str">
        <f t="shared" si="871"/>
        <v/>
      </c>
      <c r="OF172" s="522" t="str">
        <f t="shared" si="871"/>
        <v/>
      </c>
      <c r="OG172" s="510" t="str">
        <f t="shared" si="871"/>
        <v/>
      </c>
      <c r="OH172" s="642">
        <f t="shared" si="956"/>
        <v>0</v>
      </c>
      <c r="OI172" s="510" t="str">
        <f t="shared" si="872"/>
        <v/>
      </c>
      <c r="OJ172" s="522" t="str">
        <f t="shared" si="872"/>
        <v/>
      </c>
      <c r="OK172" s="510" t="str">
        <f t="shared" si="872"/>
        <v/>
      </c>
      <c r="OL172" s="642">
        <f t="shared" si="957"/>
        <v>0</v>
      </c>
      <c r="OM172" s="510" t="str">
        <f t="shared" si="873"/>
        <v/>
      </c>
      <c r="ON172" s="522" t="str">
        <f t="shared" si="873"/>
        <v/>
      </c>
      <c r="OO172" s="510" t="str">
        <f t="shared" si="873"/>
        <v/>
      </c>
      <c r="OP172" s="642">
        <f t="shared" si="958"/>
        <v>0</v>
      </c>
      <c r="OQ172" s="510" t="str">
        <f t="shared" si="874"/>
        <v/>
      </c>
      <c r="OR172" s="522" t="str">
        <f t="shared" si="874"/>
        <v/>
      </c>
      <c r="OS172" s="510" t="str">
        <f t="shared" si="874"/>
        <v/>
      </c>
      <c r="OT172" s="642">
        <f t="shared" si="959"/>
        <v>0</v>
      </c>
      <c r="OU172" s="510" t="str">
        <f t="shared" si="875"/>
        <v/>
      </c>
      <c r="OV172" s="522" t="str">
        <f t="shared" si="875"/>
        <v/>
      </c>
      <c r="OW172" s="510" t="str">
        <f t="shared" si="875"/>
        <v/>
      </c>
      <c r="OX172" s="642">
        <f t="shared" si="960"/>
        <v>0</v>
      </c>
      <c r="OY172" s="510" t="str">
        <f t="shared" si="876"/>
        <v/>
      </c>
      <c r="OZ172" s="522" t="str">
        <f t="shared" si="876"/>
        <v/>
      </c>
      <c r="PA172" s="510" t="str">
        <f t="shared" si="876"/>
        <v/>
      </c>
      <c r="PB172" s="642">
        <f t="shared" si="961"/>
        <v>0</v>
      </c>
      <c r="PC172" s="510" t="str">
        <f t="shared" si="877"/>
        <v/>
      </c>
      <c r="PD172" s="522" t="str">
        <f t="shared" si="877"/>
        <v/>
      </c>
      <c r="PE172" s="510" t="str">
        <f t="shared" si="877"/>
        <v/>
      </c>
      <c r="PF172" s="642">
        <f t="shared" si="962"/>
        <v>0</v>
      </c>
      <c r="PG172" s="510" t="str">
        <f t="shared" si="878"/>
        <v/>
      </c>
      <c r="PH172" s="522" t="str">
        <f t="shared" si="878"/>
        <v/>
      </c>
      <c r="PI172" s="510" t="str">
        <f t="shared" si="878"/>
        <v/>
      </c>
      <c r="PJ172" s="642">
        <f t="shared" si="963"/>
        <v>0</v>
      </c>
      <c r="PK172" s="510" t="str">
        <f t="shared" si="879"/>
        <v/>
      </c>
      <c r="PL172" s="522" t="str">
        <f t="shared" si="879"/>
        <v/>
      </c>
      <c r="PM172" s="510" t="str">
        <f t="shared" si="879"/>
        <v/>
      </c>
      <c r="PN172" s="642">
        <f t="shared" si="964"/>
        <v>0</v>
      </c>
      <c r="PO172" s="510" t="str">
        <f t="shared" si="880"/>
        <v/>
      </c>
      <c r="PP172" s="522" t="str">
        <f t="shared" si="880"/>
        <v/>
      </c>
      <c r="PQ172" s="510" t="str">
        <f t="shared" si="880"/>
        <v/>
      </c>
      <c r="PR172" s="642">
        <f t="shared" si="965"/>
        <v>0</v>
      </c>
      <c r="PS172" s="510" t="str">
        <f t="shared" si="881"/>
        <v/>
      </c>
      <c r="PT172" s="522" t="str">
        <f t="shared" si="881"/>
        <v/>
      </c>
      <c r="PU172" s="510" t="str">
        <f t="shared" si="881"/>
        <v/>
      </c>
      <c r="PV172" s="642">
        <f t="shared" si="966"/>
        <v>0</v>
      </c>
      <c r="PW172" s="510" t="str">
        <f t="shared" si="882"/>
        <v/>
      </c>
      <c r="PX172" s="522" t="str">
        <f t="shared" si="882"/>
        <v/>
      </c>
      <c r="PY172" s="510" t="str">
        <f t="shared" si="882"/>
        <v/>
      </c>
      <c r="PZ172" s="642">
        <f t="shared" si="967"/>
        <v>0</v>
      </c>
      <c r="QA172" s="510" t="str">
        <f t="shared" si="883"/>
        <v/>
      </c>
      <c r="QB172" s="522" t="str">
        <f t="shared" si="883"/>
        <v/>
      </c>
      <c r="QC172" s="510" t="str">
        <f t="shared" si="883"/>
        <v/>
      </c>
      <c r="QD172" s="642">
        <f t="shared" si="968"/>
        <v>0</v>
      </c>
      <c r="QE172" s="510" t="str">
        <f t="shared" si="884"/>
        <v/>
      </c>
      <c r="QF172" s="522" t="str">
        <f t="shared" si="884"/>
        <v/>
      </c>
      <c r="QG172" s="510" t="str">
        <f t="shared" si="884"/>
        <v/>
      </c>
      <c r="QH172" s="642">
        <f t="shared" si="969"/>
        <v>0</v>
      </c>
    </row>
    <row r="173" spans="125:450" ht="13.3" thickTop="1" thickBot="1" x14ac:dyDescent="0.35"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FD173" s="793" t="str">
        <f t="shared" si="885"/>
        <v/>
      </c>
      <c r="FE173" s="783" t="str">
        <f t="shared" si="812"/>
        <v/>
      </c>
      <c r="FF173" s="788" t="str">
        <f t="shared" si="813"/>
        <v/>
      </c>
      <c r="FG173" s="782" t="str">
        <f t="shared" si="973"/>
        <v/>
      </c>
      <c r="FJ173" s="827" t="str">
        <f t="shared" si="887"/>
        <v/>
      </c>
      <c r="FK173" s="825" t="str">
        <f t="shared" si="888"/>
        <v/>
      </c>
      <c r="FL173" s="793" t="str">
        <f t="shared" si="814"/>
        <v/>
      </c>
      <c r="FM173" s="823" t="str">
        <f t="shared" si="889"/>
        <v/>
      </c>
      <c r="FN173" s="786" t="str">
        <f t="shared" si="890"/>
        <v/>
      </c>
      <c r="FO173" s="816" t="str">
        <f t="shared" si="891"/>
        <v/>
      </c>
      <c r="FP173" s="594">
        <v>20</v>
      </c>
      <c r="FQ173" s="821" t="str">
        <f t="shared" si="815"/>
        <v/>
      </c>
      <c r="FR173" s="139" t="str">
        <f t="shared" si="816"/>
        <v/>
      </c>
      <c r="FS173" s="642" t="str">
        <f t="shared" si="892"/>
        <v/>
      </c>
      <c r="FY173" s="793" t="str">
        <f t="shared" si="817"/>
        <v/>
      </c>
      <c r="FZ173" s="798" t="str">
        <f t="shared" si="893"/>
        <v/>
      </c>
      <c r="GA173" s="793" t="str">
        <f t="shared" si="894"/>
        <v/>
      </c>
      <c r="GB173" s="794" t="str">
        <f t="shared" si="895"/>
        <v/>
      </c>
      <c r="GC173" s="783" t="str">
        <f t="shared" si="818"/>
        <v/>
      </c>
      <c r="GD173" s="788" t="str">
        <f t="shared" si="819"/>
        <v/>
      </c>
      <c r="GE173" s="789" t="str">
        <f t="shared" si="896"/>
        <v/>
      </c>
      <c r="GF173" s="782" t="str">
        <f t="shared" si="897"/>
        <v/>
      </c>
      <c r="GG173" s="818" t="str">
        <f t="shared" si="898"/>
        <v/>
      </c>
      <c r="GH173" s="594">
        <v>20</v>
      </c>
      <c r="GI173" s="595" t="str">
        <f t="shared" si="820"/>
        <v/>
      </c>
      <c r="GJ173" s="595" t="str">
        <f t="shared" si="821"/>
        <v/>
      </c>
      <c r="GK173" s="15">
        <f t="shared" si="899"/>
        <v>0</v>
      </c>
      <c r="GL173" s="15">
        <f t="shared" si="900"/>
        <v>0</v>
      </c>
      <c r="GN173" s="137" t="str">
        <f t="shared" si="901"/>
        <v/>
      </c>
      <c r="GO173" s="653" t="str">
        <f t="shared" si="902"/>
        <v/>
      </c>
      <c r="GP173" s="651" t="str">
        <f t="shared" si="903"/>
        <v/>
      </c>
      <c r="GQ173" s="652">
        <f t="shared" si="904"/>
        <v>0</v>
      </c>
      <c r="GR173" s="647" t="str">
        <f t="shared" si="822"/>
        <v/>
      </c>
      <c r="GS173" s="139" t="str">
        <f t="shared" si="905"/>
        <v/>
      </c>
      <c r="GT173" s="642" t="str">
        <f t="shared" si="823"/>
        <v/>
      </c>
      <c r="GU173" s="594">
        <v>20</v>
      </c>
      <c r="GX173" s="647" t="str">
        <f t="shared" si="824"/>
        <v/>
      </c>
      <c r="GY173" s="138" t="str">
        <f t="shared" si="906"/>
        <v/>
      </c>
      <c r="GZ173" s="642" t="str">
        <f t="shared" si="907"/>
        <v/>
      </c>
      <c r="HA173" s="81" t="str">
        <f t="shared" si="970"/>
        <v/>
      </c>
      <c r="HB173" s="127" t="str">
        <f t="shared" si="971"/>
        <v/>
      </c>
      <c r="HC173" s="642" t="str">
        <f t="shared" si="908"/>
        <v/>
      </c>
      <c r="HD173" s="583">
        <f t="shared" si="825"/>
        <v>0</v>
      </c>
      <c r="HE173" s="576">
        <f t="shared" si="826"/>
        <v>0</v>
      </c>
      <c r="HF173" s="566">
        <f t="shared" si="826"/>
        <v>0</v>
      </c>
      <c r="HG173" s="642">
        <f t="shared" si="909"/>
        <v>0</v>
      </c>
      <c r="HH173" s="17" t="str">
        <f t="shared" si="910"/>
        <v/>
      </c>
      <c r="HI173" s="510" t="str">
        <f t="shared" si="911"/>
        <v/>
      </c>
      <c r="HJ173" s="642">
        <f t="shared" si="972"/>
        <v>0</v>
      </c>
      <c r="HK173" s="510" t="str">
        <f t="shared" si="827"/>
        <v/>
      </c>
      <c r="HL173" s="522" t="str">
        <f t="shared" si="827"/>
        <v/>
      </c>
      <c r="HM173" s="510" t="str">
        <f t="shared" si="827"/>
        <v/>
      </c>
      <c r="HN173" s="642">
        <f t="shared" si="912"/>
        <v>0</v>
      </c>
      <c r="HO173" s="510" t="str">
        <f t="shared" si="828"/>
        <v/>
      </c>
      <c r="HP173" s="522" t="str">
        <f t="shared" si="828"/>
        <v/>
      </c>
      <c r="HQ173" s="510" t="str">
        <f t="shared" si="828"/>
        <v/>
      </c>
      <c r="HR173" s="642">
        <f t="shared" si="913"/>
        <v>0</v>
      </c>
      <c r="HS173" s="510" t="str">
        <f t="shared" si="829"/>
        <v/>
      </c>
      <c r="HT173" s="522" t="str">
        <f t="shared" si="829"/>
        <v/>
      </c>
      <c r="HU173" s="510" t="str">
        <f t="shared" si="829"/>
        <v/>
      </c>
      <c r="HV173" s="642">
        <f t="shared" si="914"/>
        <v>0</v>
      </c>
      <c r="HW173" s="510" t="str">
        <f t="shared" si="830"/>
        <v/>
      </c>
      <c r="HX173" s="522" t="str">
        <f t="shared" si="830"/>
        <v/>
      </c>
      <c r="HY173" s="510" t="str">
        <f t="shared" si="830"/>
        <v/>
      </c>
      <c r="HZ173" s="642">
        <f t="shared" si="915"/>
        <v>0</v>
      </c>
      <c r="IA173" s="510" t="str">
        <f t="shared" si="831"/>
        <v/>
      </c>
      <c r="IB173" s="522" t="str">
        <f t="shared" si="831"/>
        <v/>
      </c>
      <c r="IC173" s="510" t="str">
        <f t="shared" si="831"/>
        <v/>
      </c>
      <c r="ID173" s="642">
        <f t="shared" si="916"/>
        <v>0</v>
      </c>
      <c r="IE173" s="510" t="str">
        <f t="shared" si="832"/>
        <v/>
      </c>
      <c r="IF173" s="522" t="str">
        <f t="shared" si="832"/>
        <v/>
      </c>
      <c r="IG173" s="510" t="str">
        <f t="shared" si="832"/>
        <v/>
      </c>
      <c r="IH173" s="642">
        <f t="shared" si="917"/>
        <v>0</v>
      </c>
      <c r="II173" s="510" t="str">
        <f t="shared" si="833"/>
        <v/>
      </c>
      <c r="IJ173" s="522" t="str">
        <f t="shared" si="833"/>
        <v/>
      </c>
      <c r="IK173" s="510" t="str">
        <f t="shared" si="833"/>
        <v/>
      </c>
      <c r="IL173" s="642">
        <f t="shared" si="918"/>
        <v>0</v>
      </c>
      <c r="IM173" s="510" t="str">
        <f t="shared" si="834"/>
        <v/>
      </c>
      <c r="IN173" s="522" t="str">
        <f t="shared" si="834"/>
        <v/>
      </c>
      <c r="IO173" s="510" t="str">
        <f t="shared" si="834"/>
        <v/>
      </c>
      <c r="IP173" s="642">
        <f t="shared" si="919"/>
        <v>0</v>
      </c>
      <c r="IQ173" s="510" t="str">
        <f t="shared" si="835"/>
        <v/>
      </c>
      <c r="IR173" s="522" t="str">
        <f t="shared" si="835"/>
        <v/>
      </c>
      <c r="IS173" s="510" t="str">
        <f t="shared" si="835"/>
        <v/>
      </c>
      <c r="IT173" s="642">
        <f t="shared" si="920"/>
        <v>0</v>
      </c>
      <c r="IU173" s="510" t="str">
        <f t="shared" si="836"/>
        <v/>
      </c>
      <c r="IV173" s="522" t="str">
        <f t="shared" si="836"/>
        <v/>
      </c>
      <c r="IW173" s="510" t="str">
        <f t="shared" si="836"/>
        <v/>
      </c>
      <c r="IX173" s="642">
        <f t="shared" si="921"/>
        <v>0</v>
      </c>
      <c r="IY173" s="510" t="str">
        <f t="shared" si="837"/>
        <v/>
      </c>
      <c r="IZ173" s="522" t="str">
        <f t="shared" si="837"/>
        <v/>
      </c>
      <c r="JA173" s="510" t="str">
        <f t="shared" si="837"/>
        <v/>
      </c>
      <c r="JB173" s="642">
        <f t="shared" si="922"/>
        <v>0</v>
      </c>
      <c r="JC173" s="510" t="str">
        <f t="shared" si="838"/>
        <v/>
      </c>
      <c r="JD173" s="522" t="str">
        <f t="shared" si="838"/>
        <v/>
      </c>
      <c r="JE173" s="510" t="str">
        <f t="shared" si="838"/>
        <v/>
      </c>
      <c r="JF173" s="642">
        <f t="shared" si="923"/>
        <v>0</v>
      </c>
      <c r="JG173" s="510" t="str">
        <f t="shared" si="839"/>
        <v/>
      </c>
      <c r="JH173" s="522" t="str">
        <f t="shared" si="839"/>
        <v/>
      </c>
      <c r="JI173" s="510" t="str">
        <f t="shared" si="839"/>
        <v/>
      </c>
      <c r="JJ173" s="642">
        <f t="shared" si="924"/>
        <v>0</v>
      </c>
      <c r="JK173" s="510" t="str">
        <f t="shared" si="840"/>
        <v/>
      </c>
      <c r="JL173" s="522" t="str">
        <f t="shared" si="840"/>
        <v/>
      </c>
      <c r="JM173" s="510" t="str">
        <f t="shared" si="840"/>
        <v/>
      </c>
      <c r="JN173" s="642">
        <f t="shared" si="925"/>
        <v>0</v>
      </c>
      <c r="JO173" s="510" t="str">
        <f t="shared" si="841"/>
        <v/>
      </c>
      <c r="JP173" s="522" t="str">
        <f t="shared" si="841"/>
        <v/>
      </c>
      <c r="JQ173" s="510" t="str">
        <f t="shared" si="841"/>
        <v/>
      </c>
      <c r="JR173" s="642">
        <f t="shared" si="926"/>
        <v>0</v>
      </c>
      <c r="JS173" s="510" t="str">
        <f t="shared" si="842"/>
        <v/>
      </c>
      <c r="JT173" s="522" t="str">
        <f t="shared" si="842"/>
        <v/>
      </c>
      <c r="JU173" s="510" t="str">
        <f t="shared" si="842"/>
        <v/>
      </c>
      <c r="JV173" s="642">
        <f t="shared" si="927"/>
        <v>0</v>
      </c>
      <c r="JW173" s="510" t="str">
        <f t="shared" si="843"/>
        <v/>
      </c>
      <c r="JX173" s="522" t="str">
        <f t="shared" si="843"/>
        <v/>
      </c>
      <c r="JY173" s="510" t="str">
        <f t="shared" si="843"/>
        <v/>
      </c>
      <c r="JZ173" s="642">
        <f t="shared" si="928"/>
        <v>0</v>
      </c>
      <c r="KA173" s="510" t="str">
        <f t="shared" si="844"/>
        <v/>
      </c>
      <c r="KB173" s="522" t="str">
        <f t="shared" si="844"/>
        <v/>
      </c>
      <c r="KC173" s="510" t="str">
        <f t="shared" si="844"/>
        <v/>
      </c>
      <c r="KD173" s="642">
        <f t="shared" si="929"/>
        <v>0</v>
      </c>
      <c r="KE173" s="510" t="str">
        <f t="shared" si="845"/>
        <v/>
      </c>
      <c r="KF173" s="522" t="str">
        <f t="shared" si="845"/>
        <v/>
      </c>
      <c r="KG173" s="510" t="str">
        <f t="shared" si="845"/>
        <v/>
      </c>
      <c r="KH173" s="642">
        <f t="shared" si="930"/>
        <v>0</v>
      </c>
      <c r="KI173" s="510" t="str">
        <f t="shared" si="846"/>
        <v/>
      </c>
      <c r="KJ173" s="522" t="str">
        <f t="shared" si="846"/>
        <v/>
      </c>
      <c r="KK173" s="510" t="str">
        <f t="shared" si="846"/>
        <v/>
      </c>
      <c r="KL173" s="642">
        <f t="shared" si="931"/>
        <v>0</v>
      </c>
      <c r="KM173" s="510" t="str">
        <f t="shared" si="847"/>
        <v/>
      </c>
      <c r="KN173" s="522" t="str">
        <f t="shared" si="847"/>
        <v/>
      </c>
      <c r="KO173" s="510" t="str">
        <f t="shared" si="847"/>
        <v/>
      </c>
      <c r="KP173" s="642">
        <f t="shared" si="932"/>
        <v>0</v>
      </c>
      <c r="KQ173" s="510" t="str">
        <f t="shared" si="848"/>
        <v/>
      </c>
      <c r="KR173" s="522" t="str">
        <f t="shared" si="848"/>
        <v/>
      </c>
      <c r="KS173" s="510" t="str">
        <f t="shared" si="848"/>
        <v/>
      </c>
      <c r="KT173" s="642">
        <f t="shared" si="933"/>
        <v>0</v>
      </c>
      <c r="KU173" s="510" t="str">
        <f t="shared" si="849"/>
        <v/>
      </c>
      <c r="KV173" s="522" t="str">
        <f t="shared" si="849"/>
        <v/>
      </c>
      <c r="KW173" s="510" t="str">
        <f t="shared" si="849"/>
        <v/>
      </c>
      <c r="KX173" s="642">
        <f t="shared" si="934"/>
        <v>0</v>
      </c>
      <c r="KY173" s="510" t="str">
        <f t="shared" si="850"/>
        <v/>
      </c>
      <c r="KZ173" s="522" t="str">
        <f t="shared" si="850"/>
        <v/>
      </c>
      <c r="LA173" s="510" t="str">
        <f t="shared" si="850"/>
        <v/>
      </c>
      <c r="LB173" s="642">
        <f t="shared" si="935"/>
        <v>0</v>
      </c>
      <c r="LC173" s="510" t="str">
        <f t="shared" si="851"/>
        <v/>
      </c>
      <c r="LD173" s="522" t="str">
        <f t="shared" si="851"/>
        <v/>
      </c>
      <c r="LE173" s="510" t="str">
        <f t="shared" si="851"/>
        <v/>
      </c>
      <c r="LF173" s="642">
        <f t="shared" si="936"/>
        <v>0</v>
      </c>
      <c r="LG173" s="510" t="str">
        <f t="shared" si="852"/>
        <v/>
      </c>
      <c r="LH173" s="522" t="str">
        <f t="shared" si="852"/>
        <v/>
      </c>
      <c r="LI173" s="510" t="str">
        <f t="shared" si="852"/>
        <v/>
      </c>
      <c r="LJ173" s="642">
        <f t="shared" si="937"/>
        <v>0</v>
      </c>
      <c r="LK173" s="510" t="str">
        <f t="shared" si="853"/>
        <v/>
      </c>
      <c r="LL173" s="522" t="str">
        <f t="shared" si="853"/>
        <v/>
      </c>
      <c r="LM173" s="510" t="str">
        <f t="shared" si="853"/>
        <v/>
      </c>
      <c r="LN173" s="642">
        <f t="shared" si="938"/>
        <v>0</v>
      </c>
      <c r="LO173" s="510" t="str">
        <f t="shared" si="854"/>
        <v/>
      </c>
      <c r="LP173" s="522" t="str">
        <f t="shared" si="854"/>
        <v/>
      </c>
      <c r="LQ173" s="510" t="str">
        <f t="shared" si="854"/>
        <v/>
      </c>
      <c r="LR173" s="642">
        <f t="shared" si="939"/>
        <v>0</v>
      </c>
      <c r="LS173" s="510" t="str">
        <f t="shared" si="855"/>
        <v/>
      </c>
      <c r="LT173" s="522" t="str">
        <f t="shared" si="855"/>
        <v/>
      </c>
      <c r="LU173" s="510" t="str">
        <f t="shared" si="855"/>
        <v/>
      </c>
      <c r="LV173" s="642">
        <f t="shared" si="940"/>
        <v>0</v>
      </c>
      <c r="LW173" s="510" t="str">
        <f t="shared" si="856"/>
        <v/>
      </c>
      <c r="LX173" s="522" t="str">
        <f t="shared" si="856"/>
        <v/>
      </c>
      <c r="LY173" s="510" t="str">
        <f t="shared" si="856"/>
        <v/>
      </c>
      <c r="LZ173" s="642">
        <f t="shared" si="941"/>
        <v>0</v>
      </c>
      <c r="MA173" s="510" t="str">
        <f t="shared" si="857"/>
        <v/>
      </c>
      <c r="MB173" s="522" t="str">
        <f t="shared" si="857"/>
        <v/>
      </c>
      <c r="MC173" s="510" t="str">
        <f t="shared" si="857"/>
        <v/>
      </c>
      <c r="MD173" s="642">
        <f t="shared" si="942"/>
        <v>0</v>
      </c>
      <c r="ME173" s="510" t="str">
        <f t="shared" si="858"/>
        <v/>
      </c>
      <c r="MF173" s="522" t="str">
        <f t="shared" si="858"/>
        <v/>
      </c>
      <c r="MG173" s="510" t="str">
        <f t="shared" si="858"/>
        <v/>
      </c>
      <c r="MH173" s="642">
        <f t="shared" si="943"/>
        <v>0</v>
      </c>
      <c r="MI173" s="510" t="str">
        <f t="shared" si="859"/>
        <v/>
      </c>
      <c r="MJ173" s="522" t="str">
        <f t="shared" si="859"/>
        <v/>
      </c>
      <c r="MK173" s="510" t="str">
        <f t="shared" si="859"/>
        <v/>
      </c>
      <c r="ML173" s="642">
        <f t="shared" si="944"/>
        <v>0</v>
      </c>
      <c r="MM173" s="510" t="str">
        <f t="shared" si="860"/>
        <v/>
      </c>
      <c r="MN173" s="522" t="str">
        <f t="shared" si="860"/>
        <v/>
      </c>
      <c r="MO173" s="510" t="str">
        <f t="shared" si="860"/>
        <v/>
      </c>
      <c r="MP173" s="642">
        <f t="shared" si="945"/>
        <v>0</v>
      </c>
      <c r="MQ173" s="510" t="str">
        <f t="shared" si="861"/>
        <v/>
      </c>
      <c r="MR173" s="522" t="str">
        <f t="shared" si="861"/>
        <v/>
      </c>
      <c r="MS173" s="510" t="str">
        <f t="shared" si="861"/>
        <v/>
      </c>
      <c r="MT173" s="642">
        <f t="shared" si="946"/>
        <v>0</v>
      </c>
      <c r="MU173" s="510" t="str">
        <f t="shared" si="862"/>
        <v/>
      </c>
      <c r="MV173" s="522" t="str">
        <f t="shared" si="862"/>
        <v/>
      </c>
      <c r="MW173" s="510" t="str">
        <f t="shared" si="862"/>
        <v/>
      </c>
      <c r="MX173" s="642">
        <f t="shared" si="947"/>
        <v>0</v>
      </c>
      <c r="MY173" s="510" t="str">
        <f t="shared" si="863"/>
        <v/>
      </c>
      <c r="MZ173" s="522" t="str">
        <f t="shared" si="863"/>
        <v/>
      </c>
      <c r="NA173" s="510" t="str">
        <f t="shared" si="863"/>
        <v/>
      </c>
      <c r="NB173" s="642">
        <f t="shared" si="948"/>
        <v>0</v>
      </c>
      <c r="NC173" s="510" t="str">
        <f t="shared" si="864"/>
        <v/>
      </c>
      <c r="ND173" s="522" t="str">
        <f t="shared" si="864"/>
        <v/>
      </c>
      <c r="NE173" s="510" t="str">
        <f t="shared" si="864"/>
        <v/>
      </c>
      <c r="NF173" s="642">
        <f t="shared" si="949"/>
        <v>0</v>
      </c>
      <c r="NG173" s="510" t="str">
        <f t="shared" si="865"/>
        <v/>
      </c>
      <c r="NH173" s="522" t="str">
        <f t="shared" si="865"/>
        <v/>
      </c>
      <c r="NI173" s="510" t="str">
        <f t="shared" si="865"/>
        <v/>
      </c>
      <c r="NJ173" s="642">
        <f t="shared" si="950"/>
        <v>0</v>
      </c>
      <c r="NK173" s="510" t="str">
        <f t="shared" si="866"/>
        <v/>
      </c>
      <c r="NL173" s="522" t="str">
        <f t="shared" si="866"/>
        <v/>
      </c>
      <c r="NM173" s="510" t="str">
        <f t="shared" si="866"/>
        <v/>
      </c>
      <c r="NN173" s="642">
        <f t="shared" si="951"/>
        <v>0</v>
      </c>
      <c r="NO173" s="510" t="str">
        <f t="shared" si="867"/>
        <v/>
      </c>
      <c r="NP173" s="522" t="str">
        <f t="shared" si="867"/>
        <v/>
      </c>
      <c r="NQ173" s="510" t="str">
        <f t="shared" si="867"/>
        <v/>
      </c>
      <c r="NR173" s="642">
        <f t="shared" si="952"/>
        <v>0</v>
      </c>
      <c r="NS173" s="510" t="str">
        <f t="shared" si="868"/>
        <v/>
      </c>
      <c r="NT173" s="522" t="str">
        <f t="shared" si="868"/>
        <v/>
      </c>
      <c r="NU173" s="510" t="str">
        <f t="shared" si="868"/>
        <v/>
      </c>
      <c r="NV173" s="642">
        <f t="shared" si="953"/>
        <v>0</v>
      </c>
      <c r="NW173" s="510" t="str">
        <f t="shared" si="869"/>
        <v/>
      </c>
      <c r="NX173" s="522" t="str">
        <f t="shared" si="869"/>
        <v/>
      </c>
      <c r="NY173" s="510" t="str">
        <f t="shared" si="869"/>
        <v/>
      </c>
      <c r="NZ173" s="642">
        <f t="shared" si="954"/>
        <v>0</v>
      </c>
      <c r="OA173" s="510" t="str">
        <f t="shared" si="870"/>
        <v/>
      </c>
      <c r="OB173" s="522" t="str">
        <f t="shared" si="870"/>
        <v/>
      </c>
      <c r="OC173" s="510" t="str">
        <f t="shared" si="870"/>
        <v/>
      </c>
      <c r="OD173" s="642">
        <f t="shared" si="955"/>
        <v>0</v>
      </c>
      <c r="OE173" s="510" t="str">
        <f t="shared" si="871"/>
        <v/>
      </c>
      <c r="OF173" s="522" t="str">
        <f t="shared" si="871"/>
        <v/>
      </c>
      <c r="OG173" s="510" t="str">
        <f t="shared" si="871"/>
        <v/>
      </c>
      <c r="OH173" s="642">
        <f t="shared" si="956"/>
        <v>0</v>
      </c>
      <c r="OI173" s="510" t="str">
        <f t="shared" si="872"/>
        <v/>
      </c>
      <c r="OJ173" s="522" t="str">
        <f t="shared" si="872"/>
        <v/>
      </c>
      <c r="OK173" s="510" t="str">
        <f t="shared" si="872"/>
        <v/>
      </c>
      <c r="OL173" s="642">
        <f t="shared" si="957"/>
        <v>0</v>
      </c>
      <c r="OM173" s="510" t="str">
        <f t="shared" si="873"/>
        <v/>
      </c>
      <c r="ON173" s="522" t="str">
        <f t="shared" si="873"/>
        <v/>
      </c>
      <c r="OO173" s="510" t="str">
        <f t="shared" si="873"/>
        <v/>
      </c>
      <c r="OP173" s="642">
        <f t="shared" si="958"/>
        <v>0</v>
      </c>
      <c r="OQ173" s="510" t="str">
        <f t="shared" si="874"/>
        <v/>
      </c>
      <c r="OR173" s="522" t="str">
        <f t="shared" si="874"/>
        <v/>
      </c>
      <c r="OS173" s="510" t="str">
        <f t="shared" si="874"/>
        <v/>
      </c>
      <c r="OT173" s="642">
        <f t="shared" si="959"/>
        <v>0</v>
      </c>
      <c r="OU173" s="510" t="str">
        <f t="shared" si="875"/>
        <v/>
      </c>
      <c r="OV173" s="522" t="str">
        <f t="shared" si="875"/>
        <v/>
      </c>
      <c r="OW173" s="510" t="str">
        <f t="shared" si="875"/>
        <v/>
      </c>
      <c r="OX173" s="642">
        <f t="shared" si="960"/>
        <v>0</v>
      </c>
      <c r="OY173" s="510" t="str">
        <f t="shared" si="876"/>
        <v/>
      </c>
      <c r="OZ173" s="522" t="str">
        <f t="shared" si="876"/>
        <v/>
      </c>
      <c r="PA173" s="510" t="str">
        <f t="shared" si="876"/>
        <v/>
      </c>
      <c r="PB173" s="642">
        <f t="shared" si="961"/>
        <v>0</v>
      </c>
      <c r="PC173" s="510" t="str">
        <f t="shared" si="877"/>
        <v/>
      </c>
      <c r="PD173" s="522" t="str">
        <f t="shared" si="877"/>
        <v/>
      </c>
      <c r="PE173" s="510" t="str">
        <f t="shared" si="877"/>
        <v/>
      </c>
      <c r="PF173" s="642">
        <f t="shared" si="962"/>
        <v>0</v>
      </c>
      <c r="PG173" s="510" t="str">
        <f t="shared" si="878"/>
        <v/>
      </c>
      <c r="PH173" s="522" t="str">
        <f t="shared" si="878"/>
        <v/>
      </c>
      <c r="PI173" s="510" t="str">
        <f t="shared" si="878"/>
        <v/>
      </c>
      <c r="PJ173" s="642">
        <f t="shared" si="963"/>
        <v>0</v>
      </c>
      <c r="PK173" s="510" t="str">
        <f t="shared" si="879"/>
        <v/>
      </c>
      <c r="PL173" s="522" t="str">
        <f t="shared" si="879"/>
        <v/>
      </c>
      <c r="PM173" s="510" t="str">
        <f t="shared" si="879"/>
        <v/>
      </c>
      <c r="PN173" s="642">
        <f t="shared" si="964"/>
        <v>0</v>
      </c>
      <c r="PO173" s="510" t="str">
        <f t="shared" si="880"/>
        <v/>
      </c>
      <c r="PP173" s="522" t="str">
        <f t="shared" si="880"/>
        <v/>
      </c>
      <c r="PQ173" s="510" t="str">
        <f t="shared" si="880"/>
        <v/>
      </c>
      <c r="PR173" s="642">
        <f t="shared" si="965"/>
        <v>0</v>
      </c>
      <c r="PS173" s="510" t="str">
        <f t="shared" si="881"/>
        <v/>
      </c>
      <c r="PT173" s="522" t="str">
        <f t="shared" si="881"/>
        <v/>
      </c>
      <c r="PU173" s="510" t="str">
        <f t="shared" si="881"/>
        <v/>
      </c>
      <c r="PV173" s="642">
        <f t="shared" si="966"/>
        <v>0</v>
      </c>
      <c r="PW173" s="510" t="str">
        <f t="shared" si="882"/>
        <v/>
      </c>
      <c r="PX173" s="522" t="str">
        <f t="shared" si="882"/>
        <v/>
      </c>
      <c r="PY173" s="510" t="str">
        <f t="shared" si="882"/>
        <v/>
      </c>
      <c r="PZ173" s="642">
        <f t="shared" si="967"/>
        <v>0</v>
      </c>
      <c r="QA173" s="510" t="str">
        <f t="shared" si="883"/>
        <v/>
      </c>
      <c r="QB173" s="522" t="str">
        <f t="shared" si="883"/>
        <v/>
      </c>
      <c r="QC173" s="510" t="str">
        <f t="shared" si="883"/>
        <v/>
      </c>
      <c r="QD173" s="642">
        <f t="shared" si="968"/>
        <v>0</v>
      </c>
      <c r="QE173" s="510" t="str">
        <f t="shared" si="884"/>
        <v/>
      </c>
      <c r="QF173" s="522" t="str">
        <f t="shared" si="884"/>
        <v/>
      </c>
      <c r="QG173" s="510" t="str">
        <f t="shared" si="884"/>
        <v/>
      </c>
      <c r="QH173" s="642">
        <f t="shared" si="969"/>
        <v>0</v>
      </c>
    </row>
    <row r="174" spans="125:450" ht="13.3" thickTop="1" thickBot="1" x14ac:dyDescent="0.35"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FD174" s="793" t="str">
        <f t="shared" si="885"/>
        <v/>
      </c>
      <c r="FE174" s="783" t="str">
        <f t="shared" si="812"/>
        <v/>
      </c>
      <c r="FF174" s="788" t="str">
        <f t="shared" si="813"/>
        <v/>
      </c>
      <c r="FG174" s="782" t="str">
        <f t="shared" si="973"/>
        <v/>
      </c>
      <c r="FJ174" s="829" t="str">
        <f>IF(FO174="c",AJ67,"")</f>
        <v/>
      </c>
      <c r="FK174" s="826" t="str">
        <f>IF(FO174="c",M67,"")</f>
        <v/>
      </c>
      <c r="FL174" s="793" t="str">
        <f t="shared" si="814"/>
        <v/>
      </c>
      <c r="FM174" s="824" t="str">
        <f>IF(FO174="c",K67,"")</f>
        <v/>
      </c>
      <c r="FN174" s="786" t="str">
        <f t="shared" si="890"/>
        <v/>
      </c>
      <c r="FO174" s="816" t="str">
        <f t="shared" si="891"/>
        <v/>
      </c>
      <c r="FP174" s="594">
        <v>21</v>
      </c>
      <c r="FQ174" s="822" t="str">
        <f>IF(OR(FS174="",FS174=0,M67=""),"",IF(FS174=$FS$153,"Menos Crítico",""))</f>
        <v/>
      </c>
      <c r="FR174" s="139" t="str">
        <f t="shared" si="816"/>
        <v/>
      </c>
      <c r="FS174" s="642" t="str">
        <f t="shared" si="892"/>
        <v/>
      </c>
      <c r="FY174" s="793" t="str">
        <f t="shared" si="817"/>
        <v/>
      </c>
      <c r="FZ174" s="798" t="str">
        <f>IF(GG174="c",K67,"")</f>
        <v/>
      </c>
      <c r="GA174" s="793" t="str">
        <f t="shared" si="894"/>
        <v/>
      </c>
      <c r="GB174" s="795" t="str">
        <f>IF(GG174="c",M67,"")</f>
        <v/>
      </c>
      <c r="GC174" s="783" t="str">
        <f t="shared" si="818"/>
        <v/>
      </c>
      <c r="GD174" s="788" t="str">
        <f t="shared" si="819"/>
        <v/>
      </c>
      <c r="GE174" s="790" t="str">
        <f>Y67</f>
        <v/>
      </c>
      <c r="GF174" s="782" t="str">
        <f t="shared" si="897"/>
        <v/>
      </c>
      <c r="GG174" s="818" t="str">
        <f t="shared" si="898"/>
        <v/>
      </c>
      <c r="GH174" s="594">
        <v>21</v>
      </c>
      <c r="GI174" s="595" t="str">
        <f t="shared" si="820"/>
        <v/>
      </c>
      <c r="GJ174" s="595" t="str">
        <f t="shared" si="821"/>
        <v/>
      </c>
      <c r="GK174" s="15">
        <f t="shared" si="899"/>
        <v>0</v>
      </c>
      <c r="GL174" s="15">
        <f t="shared" si="900"/>
        <v>0</v>
      </c>
      <c r="GN174" s="137" t="str">
        <f t="shared" si="901"/>
        <v/>
      </c>
      <c r="GO174" s="653" t="str">
        <f t="shared" si="902"/>
        <v/>
      </c>
      <c r="GP174" s="651" t="str">
        <f t="shared" si="903"/>
        <v/>
      </c>
      <c r="GQ174" s="652">
        <f t="shared" si="904"/>
        <v>0</v>
      </c>
      <c r="GR174" s="81" t="str">
        <f t="shared" ref="GR174:GR213" si="974">IF(OR(GT174="",GT174=0,M67=""),"",IF(GT174=$GT$153,"Crítico",""))</f>
        <v/>
      </c>
      <c r="GS174" s="139" t="str">
        <f t="shared" si="905"/>
        <v/>
      </c>
      <c r="GT174" s="642" t="str">
        <f t="shared" si="823"/>
        <v/>
      </c>
      <c r="GU174" s="594">
        <v>21</v>
      </c>
      <c r="GX174" s="81" t="str">
        <f t="shared" ref="GX174:GX213" si="975">IF(OR(GZ174="",GZ174=0,M67=""),"",IF(GZ174=$GZ$153,"Crítico",""))</f>
        <v/>
      </c>
      <c r="GY174" s="138" t="str">
        <f t="shared" si="906"/>
        <v/>
      </c>
      <c r="GZ174" s="642" t="str">
        <f t="shared" si="907"/>
        <v/>
      </c>
      <c r="HA174" s="81" t="str">
        <f t="shared" si="970"/>
        <v/>
      </c>
      <c r="HB174" s="127" t="str">
        <f t="shared" si="971"/>
        <v/>
      </c>
      <c r="HC174" s="642" t="str">
        <f t="shared" si="908"/>
        <v/>
      </c>
      <c r="HD174" s="658">
        <f t="shared" ref="HD174:HD213" si="976">IF(OR($M67="",G67="",R67=""),0,IF($N$17="",$AT$21*(1/$BE$11)*61.7*100000*(($R67*$BE$10)^1.85/($R$18^1.85*$Y67^4.87))*$M67,$AT$21*(1/$BE$11)*((4*$R$18*(($AN67^7)/($Y67/1000))^(1/4))/($Y67/1000))*$M67))</f>
        <v>0</v>
      </c>
      <c r="HE174" s="576">
        <f t="shared" ref="HE174:HF193" si="977">HE47</f>
        <v>0</v>
      </c>
      <c r="HF174" s="566">
        <f t="shared" si="977"/>
        <v>0</v>
      </c>
      <c r="HG174" s="642">
        <f t="shared" si="909"/>
        <v>0</v>
      </c>
      <c r="HH174" s="17" t="str">
        <f t="shared" si="910"/>
        <v/>
      </c>
      <c r="HI174" s="510" t="str">
        <f t="shared" si="911"/>
        <v/>
      </c>
      <c r="HJ174" s="642">
        <f t="shared" si="972"/>
        <v>0</v>
      </c>
      <c r="HK174" s="510" t="str">
        <f t="shared" ref="HK174:HM193" si="978">HK47</f>
        <v/>
      </c>
      <c r="HL174" s="522" t="str">
        <f t="shared" si="978"/>
        <v/>
      </c>
      <c r="HM174" s="510" t="str">
        <f t="shared" si="978"/>
        <v/>
      </c>
      <c r="HN174" s="642">
        <f t="shared" si="912"/>
        <v>0</v>
      </c>
      <c r="HO174" s="510" t="str">
        <f t="shared" ref="HO174:HQ193" si="979">HO47</f>
        <v/>
      </c>
      <c r="HP174" s="522" t="str">
        <f t="shared" si="979"/>
        <v/>
      </c>
      <c r="HQ174" s="510" t="str">
        <f t="shared" si="979"/>
        <v/>
      </c>
      <c r="HR174" s="642">
        <f t="shared" si="913"/>
        <v>0</v>
      </c>
      <c r="HS174" s="510" t="str">
        <f t="shared" ref="HS174:HU193" si="980">HS47</f>
        <v/>
      </c>
      <c r="HT174" s="522" t="str">
        <f t="shared" si="980"/>
        <v/>
      </c>
      <c r="HU174" s="510" t="str">
        <f t="shared" si="980"/>
        <v/>
      </c>
      <c r="HV174" s="642">
        <f t="shared" si="914"/>
        <v>0</v>
      </c>
      <c r="HW174" s="510" t="str">
        <f t="shared" ref="HW174:HY193" si="981">HW47</f>
        <v/>
      </c>
      <c r="HX174" s="522" t="str">
        <f t="shared" si="981"/>
        <v/>
      </c>
      <c r="HY174" s="510" t="str">
        <f t="shared" si="981"/>
        <v/>
      </c>
      <c r="HZ174" s="642">
        <f t="shared" si="915"/>
        <v>0</v>
      </c>
      <c r="IA174" s="510" t="str">
        <f t="shared" ref="IA174:IC193" si="982">IA47</f>
        <v/>
      </c>
      <c r="IB174" s="522" t="str">
        <f t="shared" si="982"/>
        <v/>
      </c>
      <c r="IC174" s="510" t="str">
        <f t="shared" si="982"/>
        <v/>
      </c>
      <c r="ID174" s="642">
        <f t="shared" si="916"/>
        <v>0</v>
      </c>
      <c r="IE174" s="510" t="str">
        <f t="shared" ref="IE174:IG193" si="983">IE47</f>
        <v/>
      </c>
      <c r="IF174" s="522" t="str">
        <f t="shared" si="983"/>
        <v/>
      </c>
      <c r="IG174" s="510" t="str">
        <f t="shared" si="983"/>
        <v/>
      </c>
      <c r="IH174" s="642">
        <f t="shared" si="917"/>
        <v>0</v>
      </c>
      <c r="II174" s="510" t="str">
        <f t="shared" ref="II174:IK193" si="984">II47</f>
        <v/>
      </c>
      <c r="IJ174" s="522" t="str">
        <f t="shared" si="984"/>
        <v/>
      </c>
      <c r="IK174" s="510" t="str">
        <f t="shared" si="984"/>
        <v/>
      </c>
      <c r="IL174" s="642">
        <f t="shared" si="918"/>
        <v>0</v>
      </c>
      <c r="IM174" s="510" t="str">
        <f t="shared" ref="IM174:IO193" si="985">IM47</f>
        <v/>
      </c>
      <c r="IN174" s="522" t="str">
        <f t="shared" si="985"/>
        <v/>
      </c>
      <c r="IO174" s="510" t="str">
        <f t="shared" si="985"/>
        <v/>
      </c>
      <c r="IP174" s="642">
        <f t="shared" si="919"/>
        <v>0</v>
      </c>
      <c r="IQ174" s="510" t="str">
        <f t="shared" ref="IQ174:IS193" si="986">IQ47</f>
        <v/>
      </c>
      <c r="IR174" s="522" t="str">
        <f t="shared" si="986"/>
        <v/>
      </c>
      <c r="IS174" s="510" t="str">
        <f t="shared" si="986"/>
        <v/>
      </c>
      <c r="IT174" s="642">
        <f t="shared" si="920"/>
        <v>0</v>
      </c>
      <c r="IU174" s="510" t="str">
        <f t="shared" ref="IU174:IW193" si="987">IU47</f>
        <v/>
      </c>
      <c r="IV174" s="522" t="str">
        <f t="shared" si="987"/>
        <v/>
      </c>
      <c r="IW174" s="510" t="str">
        <f t="shared" si="987"/>
        <v/>
      </c>
      <c r="IX174" s="642">
        <f t="shared" si="921"/>
        <v>0</v>
      </c>
      <c r="IY174" s="510" t="str">
        <f t="shared" ref="IY174:JA193" si="988">IY47</f>
        <v/>
      </c>
      <c r="IZ174" s="522" t="str">
        <f t="shared" si="988"/>
        <v/>
      </c>
      <c r="JA174" s="510" t="str">
        <f t="shared" si="988"/>
        <v/>
      </c>
      <c r="JB174" s="642">
        <f t="shared" si="922"/>
        <v>0</v>
      </c>
      <c r="JC174" s="510" t="str">
        <f t="shared" ref="JC174:JE193" si="989">JC47</f>
        <v/>
      </c>
      <c r="JD174" s="522" t="str">
        <f t="shared" si="989"/>
        <v/>
      </c>
      <c r="JE174" s="510" t="str">
        <f t="shared" si="989"/>
        <v/>
      </c>
      <c r="JF174" s="642">
        <f t="shared" si="923"/>
        <v>0</v>
      </c>
      <c r="JG174" s="510" t="str">
        <f t="shared" ref="JG174:JI193" si="990">JG47</f>
        <v/>
      </c>
      <c r="JH174" s="522" t="str">
        <f t="shared" si="990"/>
        <v/>
      </c>
      <c r="JI174" s="510" t="str">
        <f t="shared" si="990"/>
        <v/>
      </c>
      <c r="JJ174" s="642">
        <f t="shared" si="924"/>
        <v>0</v>
      </c>
      <c r="JK174" s="510" t="str">
        <f t="shared" ref="JK174:JM193" si="991">JK47</f>
        <v/>
      </c>
      <c r="JL174" s="522" t="str">
        <f t="shared" si="991"/>
        <v/>
      </c>
      <c r="JM174" s="510" t="str">
        <f t="shared" si="991"/>
        <v/>
      </c>
      <c r="JN174" s="642">
        <f t="shared" si="925"/>
        <v>0</v>
      </c>
      <c r="JO174" s="510" t="str">
        <f t="shared" ref="JO174:JQ193" si="992">JO47</f>
        <v/>
      </c>
      <c r="JP174" s="522" t="str">
        <f t="shared" si="992"/>
        <v/>
      </c>
      <c r="JQ174" s="510" t="str">
        <f t="shared" si="992"/>
        <v/>
      </c>
      <c r="JR174" s="642">
        <f t="shared" si="926"/>
        <v>0</v>
      </c>
      <c r="JS174" s="510" t="str">
        <f t="shared" ref="JS174:JU193" si="993">JS47</f>
        <v/>
      </c>
      <c r="JT174" s="522" t="str">
        <f t="shared" si="993"/>
        <v/>
      </c>
      <c r="JU174" s="510" t="str">
        <f t="shared" si="993"/>
        <v/>
      </c>
      <c r="JV174" s="642">
        <f t="shared" si="927"/>
        <v>0</v>
      </c>
      <c r="JW174" s="510" t="str">
        <f t="shared" ref="JW174:JY193" si="994">JW47</f>
        <v/>
      </c>
      <c r="JX174" s="522" t="str">
        <f t="shared" si="994"/>
        <v/>
      </c>
      <c r="JY174" s="510" t="str">
        <f t="shared" si="994"/>
        <v/>
      </c>
      <c r="JZ174" s="642">
        <f t="shared" si="928"/>
        <v>0</v>
      </c>
      <c r="KA174" s="510" t="str">
        <f t="shared" ref="KA174:KC193" si="995">KA47</f>
        <v/>
      </c>
      <c r="KB174" s="522" t="str">
        <f t="shared" si="995"/>
        <v/>
      </c>
      <c r="KC174" s="510" t="str">
        <f t="shared" si="995"/>
        <v/>
      </c>
      <c r="KD174" s="642">
        <f t="shared" si="929"/>
        <v>0</v>
      </c>
      <c r="KE174" s="510" t="str">
        <f t="shared" ref="KE174:KG193" si="996">KE47</f>
        <v/>
      </c>
      <c r="KF174" s="522" t="str">
        <f t="shared" si="996"/>
        <v/>
      </c>
      <c r="KG174" s="510" t="str">
        <f t="shared" si="996"/>
        <v/>
      </c>
      <c r="KH174" s="642">
        <f t="shared" si="930"/>
        <v>0</v>
      </c>
      <c r="KI174" s="510" t="str">
        <f t="shared" ref="KI174:KK193" si="997">KI47</f>
        <v/>
      </c>
      <c r="KJ174" s="522" t="str">
        <f t="shared" si="997"/>
        <v/>
      </c>
      <c r="KK174" s="510" t="str">
        <f t="shared" si="997"/>
        <v/>
      </c>
      <c r="KL174" s="642">
        <f t="shared" si="931"/>
        <v>0</v>
      </c>
      <c r="KM174" s="510" t="str">
        <f t="shared" ref="KM174:KO193" si="998">KM47</f>
        <v/>
      </c>
      <c r="KN174" s="522" t="str">
        <f t="shared" si="998"/>
        <v/>
      </c>
      <c r="KO174" s="510" t="str">
        <f t="shared" si="998"/>
        <v/>
      </c>
      <c r="KP174" s="642">
        <f t="shared" si="932"/>
        <v>0</v>
      </c>
      <c r="KQ174" s="510" t="str">
        <f t="shared" ref="KQ174:KS193" si="999">KQ47</f>
        <v/>
      </c>
      <c r="KR174" s="522" t="str">
        <f t="shared" si="999"/>
        <v/>
      </c>
      <c r="KS174" s="510" t="str">
        <f t="shared" si="999"/>
        <v/>
      </c>
      <c r="KT174" s="642">
        <f t="shared" si="933"/>
        <v>0</v>
      </c>
      <c r="KU174" s="510" t="str">
        <f t="shared" ref="KU174:KW193" si="1000">KU47</f>
        <v/>
      </c>
      <c r="KV174" s="522" t="str">
        <f t="shared" si="1000"/>
        <v/>
      </c>
      <c r="KW174" s="510" t="str">
        <f t="shared" si="1000"/>
        <v/>
      </c>
      <c r="KX174" s="642">
        <f t="shared" si="934"/>
        <v>0</v>
      </c>
      <c r="KY174" s="510" t="str">
        <f t="shared" ref="KY174:LA193" si="1001">KY47</f>
        <v/>
      </c>
      <c r="KZ174" s="522" t="str">
        <f t="shared" si="1001"/>
        <v/>
      </c>
      <c r="LA174" s="510" t="str">
        <f t="shared" si="1001"/>
        <v/>
      </c>
      <c r="LB174" s="642">
        <f t="shared" si="935"/>
        <v>0</v>
      </c>
      <c r="LC174" s="510" t="str">
        <f t="shared" ref="LC174:LE193" si="1002">LC47</f>
        <v/>
      </c>
      <c r="LD174" s="522" t="str">
        <f t="shared" si="1002"/>
        <v/>
      </c>
      <c r="LE174" s="510" t="str">
        <f t="shared" si="1002"/>
        <v/>
      </c>
      <c r="LF174" s="642">
        <f t="shared" si="936"/>
        <v>0</v>
      </c>
      <c r="LG174" s="510" t="str">
        <f t="shared" ref="LG174:LI193" si="1003">LG47</f>
        <v/>
      </c>
      <c r="LH174" s="522" t="str">
        <f t="shared" si="1003"/>
        <v/>
      </c>
      <c r="LI174" s="510" t="str">
        <f t="shared" si="1003"/>
        <v/>
      </c>
      <c r="LJ174" s="642">
        <f t="shared" si="937"/>
        <v>0</v>
      </c>
      <c r="LK174" s="510" t="str">
        <f t="shared" ref="LK174:LM193" si="1004">LK47</f>
        <v/>
      </c>
      <c r="LL174" s="522" t="str">
        <f t="shared" si="1004"/>
        <v/>
      </c>
      <c r="LM174" s="510" t="str">
        <f t="shared" si="1004"/>
        <v/>
      </c>
      <c r="LN174" s="642">
        <f t="shared" si="938"/>
        <v>0</v>
      </c>
      <c r="LO174" s="510" t="str">
        <f t="shared" ref="LO174:LQ193" si="1005">LO47</f>
        <v/>
      </c>
      <c r="LP174" s="522" t="str">
        <f t="shared" si="1005"/>
        <v/>
      </c>
      <c r="LQ174" s="510" t="str">
        <f t="shared" si="1005"/>
        <v/>
      </c>
      <c r="LR174" s="642">
        <f t="shared" si="939"/>
        <v>0</v>
      </c>
      <c r="LS174" s="510" t="str">
        <f t="shared" ref="LS174:LU193" si="1006">LS47</f>
        <v/>
      </c>
      <c r="LT174" s="522" t="str">
        <f t="shared" si="1006"/>
        <v/>
      </c>
      <c r="LU174" s="510" t="str">
        <f t="shared" si="1006"/>
        <v/>
      </c>
      <c r="LV174" s="642">
        <f t="shared" si="940"/>
        <v>0</v>
      </c>
      <c r="LW174" s="510" t="str">
        <f t="shared" ref="LW174:LY193" si="1007">LW47</f>
        <v/>
      </c>
      <c r="LX174" s="522" t="str">
        <f t="shared" si="1007"/>
        <v/>
      </c>
      <c r="LY174" s="510" t="str">
        <f t="shared" si="1007"/>
        <v/>
      </c>
      <c r="LZ174" s="642">
        <f t="shared" si="941"/>
        <v>0</v>
      </c>
      <c r="MA174" s="510" t="str">
        <f t="shared" ref="MA174:MC193" si="1008">MA47</f>
        <v/>
      </c>
      <c r="MB174" s="522" t="str">
        <f t="shared" si="1008"/>
        <v/>
      </c>
      <c r="MC174" s="510" t="str">
        <f t="shared" si="1008"/>
        <v/>
      </c>
      <c r="MD174" s="642">
        <f t="shared" si="942"/>
        <v>0</v>
      </c>
      <c r="ME174" s="510" t="str">
        <f t="shared" ref="ME174:MG193" si="1009">ME47</f>
        <v/>
      </c>
      <c r="MF174" s="522" t="str">
        <f t="shared" si="1009"/>
        <v/>
      </c>
      <c r="MG174" s="510" t="str">
        <f t="shared" si="1009"/>
        <v/>
      </c>
      <c r="MH174" s="642">
        <f t="shared" si="943"/>
        <v>0</v>
      </c>
      <c r="MI174" s="510" t="str">
        <f t="shared" ref="MI174:MK193" si="1010">MI47</f>
        <v/>
      </c>
      <c r="MJ174" s="522" t="str">
        <f t="shared" si="1010"/>
        <v/>
      </c>
      <c r="MK174" s="510" t="str">
        <f t="shared" si="1010"/>
        <v/>
      </c>
      <c r="ML174" s="642">
        <f t="shared" si="944"/>
        <v>0</v>
      </c>
      <c r="MM174" s="510" t="str">
        <f t="shared" ref="MM174:MO193" si="1011">MM47</f>
        <v/>
      </c>
      <c r="MN174" s="522" t="str">
        <f t="shared" si="1011"/>
        <v/>
      </c>
      <c r="MO174" s="510" t="str">
        <f t="shared" si="1011"/>
        <v/>
      </c>
      <c r="MP174" s="642">
        <f t="shared" si="945"/>
        <v>0</v>
      </c>
      <c r="MQ174" s="510" t="str">
        <f t="shared" ref="MQ174:MS193" si="1012">MQ47</f>
        <v/>
      </c>
      <c r="MR174" s="522" t="str">
        <f t="shared" si="1012"/>
        <v/>
      </c>
      <c r="MS174" s="510" t="str">
        <f t="shared" si="1012"/>
        <v/>
      </c>
      <c r="MT174" s="642">
        <f t="shared" si="946"/>
        <v>0</v>
      </c>
      <c r="MU174" s="510" t="str">
        <f t="shared" ref="MU174:MW193" si="1013">MU47</f>
        <v/>
      </c>
      <c r="MV174" s="522" t="str">
        <f t="shared" si="1013"/>
        <v/>
      </c>
      <c r="MW174" s="510" t="str">
        <f t="shared" si="1013"/>
        <v/>
      </c>
      <c r="MX174" s="642">
        <f t="shared" si="947"/>
        <v>0</v>
      </c>
      <c r="MY174" s="510" t="str">
        <f t="shared" ref="MY174:NA193" si="1014">MY47</f>
        <v/>
      </c>
      <c r="MZ174" s="522" t="str">
        <f t="shared" si="1014"/>
        <v/>
      </c>
      <c r="NA174" s="510" t="str">
        <f t="shared" si="1014"/>
        <v/>
      </c>
      <c r="NB174" s="642">
        <f t="shared" si="948"/>
        <v>0</v>
      </c>
      <c r="NC174" s="510" t="str">
        <f t="shared" ref="NC174:NE193" si="1015">NC47</f>
        <v/>
      </c>
      <c r="ND174" s="522" t="str">
        <f t="shared" si="1015"/>
        <v/>
      </c>
      <c r="NE174" s="510" t="str">
        <f t="shared" si="1015"/>
        <v/>
      </c>
      <c r="NF174" s="642">
        <f t="shared" si="949"/>
        <v>0</v>
      </c>
      <c r="NG174" s="510" t="str">
        <f t="shared" ref="NG174:NI193" si="1016">NG47</f>
        <v/>
      </c>
      <c r="NH174" s="522" t="str">
        <f t="shared" si="1016"/>
        <v/>
      </c>
      <c r="NI174" s="510" t="str">
        <f t="shared" si="1016"/>
        <v/>
      </c>
      <c r="NJ174" s="642">
        <f t="shared" si="950"/>
        <v>0</v>
      </c>
      <c r="NK174" s="510" t="str">
        <f t="shared" ref="NK174:NM193" si="1017">NK47</f>
        <v/>
      </c>
      <c r="NL174" s="522" t="str">
        <f t="shared" si="1017"/>
        <v/>
      </c>
      <c r="NM174" s="510" t="str">
        <f t="shared" si="1017"/>
        <v/>
      </c>
      <c r="NN174" s="642">
        <f t="shared" si="951"/>
        <v>0</v>
      </c>
      <c r="NO174" s="510" t="str">
        <f t="shared" ref="NO174:NQ193" si="1018">NO47</f>
        <v/>
      </c>
      <c r="NP174" s="522" t="str">
        <f t="shared" si="1018"/>
        <v/>
      </c>
      <c r="NQ174" s="510" t="str">
        <f t="shared" si="1018"/>
        <v/>
      </c>
      <c r="NR174" s="642">
        <f t="shared" si="952"/>
        <v>0</v>
      </c>
      <c r="NS174" s="510" t="str">
        <f t="shared" ref="NS174:NU193" si="1019">NS47</f>
        <v/>
      </c>
      <c r="NT174" s="522" t="str">
        <f t="shared" si="1019"/>
        <v/>
      </c>
      <c r="NU174" s="510" t="str">
        <f t="shared" si="1019"/>
        <v/>
      </c>
      <c r="NV174" s="642">
        <f t="shared" si="953"/>
        <v>0</v>
      </c>
      <c r="NW174" s="510" t="str">
        <f t="shared" ref="NW174:NY193" si="1020">NW47</f>
        <v/>
      </c>
      <c r="NX174" s="522" t="str">
        <f t="shared" si="1020"/>
        <v/>
      </c>
      <c r="NY174" s="510" t="str">
        <f t="shared" si="1020"/>
        <v/>
      </c>
      <c r="NZ174" s="642">
        <f t="shared" si="954"/>
        <v>0</v>
      </c>
      <c r="OA174" s="510" t="str">
        <f t="shared" ref="OA174:OC193" si="1021">OA47</f>
        <v/>
      </c>
      <c r="OB174" s="522" t="str">
        <f t="shared" si="1021"/>
        <v/>
      </c>
      <c r="OC174" s="510" t="str">
        <f t="shared" si="1021"/>
        <v/>
      </c>
      <c r="OD174" s="642">
        <f t="shared" si="955"/>
        <v>0</v>
      </c>
      <c r="OE174" s="510" t="str">
        <f t="shared" ref="OE174:OG193" si="1022">OE47</f>
        <v/>
      </c>
      <c r="OF174" s="522" t="str">
        <f t="shared" si="1022"/>
        <v/>
      </c>
      <c r="OG174" s="510" t="str">
        <f t="shared" si="1022"/>
        <v/>
      </c>
      <c r="OH174" s="642">
        <f t="shared" si="956"/>
        <v>0</v>
      </c>
      <c r="OI174" s="510" t="str">
        <f t="shared" ref="OI174:OK193" si="1023">OI47</f>
        <v/>
      </c>
      <c r="OJ174" s="522" t="str">
        <f t="shared" si="1023"/>
        <v/>
      </c>
      <c r="OK174" s="510" t="str">
        <f t="shared" si="1023"/>
        <v/>
      </c>
      <c r="OL174" s="642">
        <f t="shared" si="957"/>
        <v>0</v>
      </c>
      <c r="OM174" s="510" t="str">
        <f t="shared" ref="OM174:OO193" si="1024">OM47</f>
        <v/>
      </c>
      <c r="ON174" s="522" t="str">
        <f t="shared" si="1024"/>
        <v/>
      </c>
      <c r="OO174" s="510" t="str">
        <f t="shared" si="1024"/>
        <v/>
      </c>
      <c r="OP174" s="642">
        <f t="shared" si="958"/>
        <v>0</v>
      </c>
      <c r="OQ174" s="510" t="str">
        <f t="shared" ref="OQ174:OS193" si="1025">OQ47</f>
        <v/>
      </c>
      <c r="OR174" s="522" t="str">
        <f t="shared" si="1025"/>
        <v/>
      </c>
      <c r="OS174" s="510" t="str">
        <f t="shared" si="1025"/>
        <v/>
      </c>
      <c r="OT174" s="642">
        <f t="shared" si="959"/>
        <v>0</v>
      </c>
      <c r="OU174" s="510" t="str">
        <f t="shared" ref="OU174:OW193" si="1026">OU47</f>
        <v/>
      </c>
      <c r="OV174" s="522" t="str">
        <f t="shared" si="1026"/>
        <v/>
      </c>
      <c r="OW174" s="510" t="str">
        <f t="shared" si="1026"/>
        <v/>
      </c>
      <c r="OX174" s="642">
        <f t="shared" si="960"/>
        <v>0</v>
      </c>
      <c r="OY174" s="510" t="str">
        <f t="shared" ref="OY174:PA193" si="1027">OY47</f>
        <v/>
      </c>
      <c r="OZ174" s="522" t="str">
        <f t="shared" si="1027"/>
        <v/>
      </c>
      <c r="PA174" s="510" t="str">
        <f t="shared" si="1027"/>
        <v/>
      </c>
      <c r="PB174" s="642">
        <f t="shared" si="961"/>
        <v>0</v>
      </c>
      <c r="PC174" s="510" t="str">
        <f t="shared" ref="PC174:PE193" si="1028">PC47</f>
        <v/>
      </c>
      <c r="PD174" s="522" t="str">
        <f t="shared" si="1028"/>
        <v/>
      </c>
      <c r="PE174" s="510" t="str">
        <f t="shared" si="1028"/>
        <v/>
      </c>
      <c r="PF174" s="642">
        <f t="shared" si="962"/>
        <v>0</v>
      </c>
      <c r="PG174" s="510" t="str">
        <f t="shared" ref="PG174:PI193" si="1029">PG47</f>
        <v/>
      </c>
      <c r="PH174" s="522" t="str">
        <f t="shared" si="1029"/>
        <v/>
      </c>
      <c r="PI174" s="510" t="str">
        <f t="shared" si="1029"/>
        <v/>
      </c>
      <c r="PJ174" s="642">
        <f t="shared" si="963"/>
        <v>0</v>
      </c>
      <c r="PK174" s="510" t="str">
        <f t="shared" ref="PK174:PM193" si="1030">PK47</f>
        <v/>
      </c>
      <c r="PL174" s="522" t="str">
        <f t="shared" si="1030"/>
        <v/>
      </c>
      <c r="PM174" s="510" t="str">
        <f t="shared" si="1030"/>
        <v/>
      </c>
      <c r="PN174" s="642">
        <f t="shared" si="964"/>
        <v>0</v>
      </c>
      <c r="PO174" s="510" t="str">
        <f t="shared" ref="PO174:PQ193" si="1031">PO47</f>
        <v/>
      </c>
      <c r="PP174" s="522" t="str">
        <f t="shared" si="1031"/>
        <v/>
      </c>
      <c r="PQ174" s="510" t="str">
        <f t="shared" si="1031"/>
        <v/>
      </c>
      <c r="PR174" s="642">
        <f t="shared" si="965"/>
        <v>0</v>
      </c>
      <c r="PS174" s="510" t="str">
        <f t="shared" ref="PS174:PU193" si="1032">PS47</f>
        <v/>
      </c>
      <c r="PT174" s="522" t="str">
        <f t="shared" si="1032"/>
        <v/>
      </c>
      <c r="PU174" s="510" t="str">
        <f t="shared" si="1032"/>
        <v/>
      </c>
      <c r="PV174" s="642">
        <f t="shared" si="966"/>
        <v>0</v>
      </c>
      <c r="PW174" s="510" t="str">
        <f t="shared" ref="PW174:PY193" si="1033">PW47</f>
        <v/>
      </c>
      <c r="PX174" s="522" t="str">
        <f t="shared" si="1033"/>
        <v/>
      </c>
      <c r="PY174" s="510" t="str">
        <f t="shared" si="1033"/>
        <v/>
      </c>
      <c r="PZ174" s="642">
        <f t="shared" si="967"/>
        <v>0</v>
      </c>
      <c r="QA174" s="510" t="str">
        <f t="shared" ref="QA174:QC193" si="1034">QA47</f>
        <v/>
      </c>
      <c r="QB174" s="522" t="str">
        <f t="shared" si="1034"/>
        <v/>
      </c>
      <c r="QC174" s="510" t="str">
        <f t="shared" si="1034"/>
        <v/>
      </c>
      <c r="QD174" s="642">
        <f t="shared" si="968"/>
        <v>0</v>
      </c>
      <c r="QE174" s="510" t="str">
        <f t="shared" ref="QE174:QG193" si="1035">QE47</f>
        <v/>
      </c>
      <c r="QF174" s="522" t="str">
        <f t="shared" si="1035"/>
        <v/>
      </c>
      <c r="QG174" s="510" t="str">
        <f t="shared" si="1035"/>
        <v/>
      </c>
      <c r="QH174" s="642">
        <f t="shared" si="969"/>
        <v>0</v>
      </c>
    </row>
    <row r="175" spans="125:450" ht="13.3" thickTop="1" thickBot="1" x14ac:dyDescent="0.35"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FD175" s="793" t="str">
        <f t="shared" si="885"/>
        <v/>
      </c>
      <c r="FE175" s="783" t="str">
        <f t="shared" si="812"/>
        <v/>
      </c>
      <c r="FF175" s="788" t="str">
        <f t="shared" si="813"/>
        <v/>
      </c>
      <c r="FG175" s="782" t="str">
        <f t="shared" si="973"/>
        <v/>
      </c>
      <c r="FJ175" s="788" t="str">
        <f t="shared" ref="FJ175:FJ213" si="1036">IF(FO175="c",AJ68,"")</f>
        <v/>
      </c>
      <c r="FK175" s="793" t="str">
        <f t="shared" ref="FK175:FK213" si="1037">IF(FO175="c",M68,"")</f>
        <v/>
      </c>
      <c r="FL175" s="793" t="str">
        <f t="shared" si="814"/>
        <v/>
      </c>
      <c r="FM175" s="798" t="str">
        <f t="shared" ref="FM175:FM213" si="1038">IF(FO175="c",K68,"")</f>
        <v/>
      </c>
      <c r="FN175" s="786" t="str">
        <f t="shared" si="890"/>
        <v/>
      </c>
      <c r="FO175" s="816" t="str">
        <f t="shared" si="891"/>
        <v/>
      </c>
      <c r="FP175" s="594">
        <v>22</v>
      </c>
      <c r="FQ175" s="820" t="str">
        <f t="shared" ref="FQ175:FQ213" si="1039">IF(OR(FS175="",FS175=0,M68=""),"",IF(FS175=$FS$153,"Menos Crítico",""))</f>
        <v/>
      </c>
      <c r="FR175" s="139" t="str">
        <f t="shared" si="816"/>
        <v/>
      </c>
      <c r="FS175" s="642" t="str">
        <f t="shared" si="892"/>
        <v/>
      </c>
      <c r="FY175" s="793" t="str">
        <f t="shared" si="817"/>
        <v/>
      </c>
      <c r="FZ175" s="798" t="str">
        <f t="shared" ref="FZ175:FZ213" si="1040">IF(GG175="c",K68,"")</f>
        <v/>
      </c>
      <c r="GA175" s="793" t="str">
        <f t="shared" si="894"/>
        <v/>
      </c>
      <c r="GB175" s="793" t="str">
        <f t="shared" ref="GB175:GB213" si="1041">IF(GG175="c",M68,"")</f>
        <v/>
      </c>
      <c r="GC175" s="783" t="str">
        <f t="shared" si="818"/>
        <v/>
      </c>
      <c r="GD175" s="788" t="str">
        <f t="shared" si="819"/>
        <v/>
      </c>
      <c r="GE175" s="786" t="str">
        <f t="shared" ref="GE175:GE213" si="1042">Y68</f>
        <v/>
      </c>
      <c r="GF175" s="782" t="str">
        <f t="shared" si="897"/>
        <v/>
      </c>
      <c r="GG175" s="818" t="str">
        <f t="shared" si="898"/>
        <v/>
      </c>
      <c r="GH175" s="594">
        <v>22</v>
      </c>
      <c r="GI175" s="595" t="str">
        <f t="shared" si="820"/>
        <v/>
      </c>
      <c r="GJ175" s="595" t="str">
        <f t="shared" si="821"/>
        <v/>
      </c>
      <c r="GK175" s="15">
        <f t="shared" si="899"/>
        <v>0</v>
      </c>
      <c r="GL175" s="15">
        <f t="shared" si="900"/>
        <v>0</v>
      </c>
      <c r="GN175" s="137" t="str">
        <f t="shared" si="901"/>
        <v/>
      </c>
      <c r="GO175" s="653" t="str">
        <f t="shared" si="902"/>
        <v/>
      </c>
      <c r="GP175" s="651" t="str">
        <f t="shared" si="903"/>
        <v/>
      </c>
      <c r="GQ175" s="652">
        <f t="shared" si="904"/>
        <v>0</v>
      </c>
      <c r="GR175" s="137" t="str">
        <f t="shared" si="974"/>
        <v/>
      </c>
      <c r="GS175" s="139" t="str">
        <f t="shared" si="905"/>
        <v/>
      </c>
      <c r="GT175" s="642" t="str">
        <f t="shared" si="823"/>
        <v/>
      </c>
      <c r="GU175" s="594">
        <v>22</v>
      </c>
      <c r="GX175" s="137" t="str">
        <f t="shared" si="975"/>
        <v/>
      </c>
      <c r="GY175" s="138" t="str">
        <f t="shared" si="906"/>
        <v/>
      </c>
      <c r="GZ175" s="642" t="str">
        <f t="shared" si="907"/>
        <v/>
      </c>
      <c r="HA175" s="81" t="str">
        <f t="shared" si="970"/>
        <v/>
      </c>
      <c r="HB175" s="127" t="str">
        <f t="shared" si="971"/>
        <v/>
      </c>
      <c r="HC175" s="642" t="str">
        <f t="shared" si="908"/>
        <v/>
      </c>
      <c r="HD175" s="582">
        <f t="shared" si="976"/>
        <v>0</v>
      </c>
      <c r="HE175" s="576">
        <f t="shared" si="977"/>
        <v>0</v>
      </c>
      <c r="HF175" s="566">
        <f t="shared" si="977"/>
        <v>0</v>
      </c>
      <c r="HG175" s="642">
        <f t="shared" si="909"/>
        <v>0</v>
      </c>
      <c r="HH175" s="17" t="str">
        <f t="shared" si="910"/>
        <v/>
      </c>
      <c r="HI175" s="510" t="str">
        <f t="shared" si="911"/>
        <v/>
      </c>
      <c r="HJ175" s="642">
        <f t="shared" si="972"/>
        <v>0</v>
      </c>
      <c r="HK175" s="510" t="str">
        <f t="shared" si="978"/>
        <v/>
      </c>
      <c r="HL175" s="522" t="str">
        <f t="shared" si="978"/>
        <v/>
      </c>
      <c r="HM175" s="510" t="str">
        <f t="shared" si="978"/>
        <v/>
      </c>
      <c r="HN175" s="642">
        <f t="shared" si="912"/>
        <v>0</v>
      </c>
      <c r="HO175" s="510" t="str">
        <f t="shared" si="979"/>
        <v/>
      </c>
      <c r="HP175" s="522" t="str">
        <f t="shared" si="979"/>
        <v/>
      </c>
      <c r="HQ175" s="510" t="str">
        <f t="shared" si="979"/>
        <v/>
      </c>
      <c r="HR175" s="642">
        <f t="shared" si="913"/>
        <v>0</v>
      </c>
      <c r="HS175" s="510" t="str">
        <f t="shared" si="980"/>
        <v/>
      </c>
      <c r="HT175" s="522" t="str">
        <f t="shared" si="980"/>
        <v/>
      </c>
      <c r="HU175" s="510" t="str">
        <f t="shared" si="980"/>
        <v/>
      </c>
      <c r="HV175" s="642">
        <f t="shared" si="914"/>
        <v>0</v>
      </c>
      <c r="HW175" s="510" t="str">
        <f t="shared" si="981"/>
        <v/>
      </c>
      <c r="HX175" s="522" t="str">
        <f t="shared" si="981"/>
        <v/>
      </c>
      <c r="HY175" s="510" t="str">
        <f t="shared" si="981"/>
        <v/>
      </c>
      <c r="HZ175" s="642">
        <f t="shared" si="915"/>
        <v>0</v>
      </c>
      <c r="IA175" s="510" t="str">
        <f t="shared" si="982"/>
        <v/>
      </c>
      <c r="IB175" s="522" t="str">
        <f t="shared" si="982"/>
        <v/>
      </c>
      <c r="IC175" s="510" t="str">
        <f t="shared" si="982"/>
        <v/>
      </c>
      <c r="ID175" s="642">
        <f t="shared" si="916"/>
        <v>0</v>
      </c>
      <c r="IE175" s="510" t="str">
        <f t="shared" si="983"/>
        <v/>
      </c>
      <c r="IF175" s="522" t="str">
        <f t="shared" si="983"/>
        <v/>
      </c>
      <c r="IG175" s="510" t="str">
        <f t="shared" si="983"/>
        <v/>
      </c>
      <c r="IH175" s="642">
        <f t="shared" si="917"/>
        <v>0</v>
      </c>
      <c r="II175" s="510" t="str">
        <f t="shared" si="984"/>
        <v/>
      </c>
      <c r="IJ175" s="522" t="str">
        <f t="shared" si="984"/>
        <v/>
      </c>
      <c r="IK175" s="510" t="str">
        <f t="shared" si="984"/>
        <v/>
      </c>
      <c r="IL175" s="642">
        <f t="shared" si="918"/>
        <v>0</v>
      </c>
      <c r="IM175" s="510" t="str">
        <f t="shared" si="985"/>
        <v/>
      </c>
      <c r="IN175" s="522" t="str">
        <f t="shared" si="985"/>
        <v/>
      </c>
      <c r="IO175" s="510" t="str">
        <f t="shared" si="985"/>
        <v/>
      </c>
      <c r="IP175" s="642">
        <f t="shared" si="919"/>
        <v>0</v>
      </c>
      <c r="IQ175" s="510" t="str">
        <f t="shared" si="986"/>
        <v/>
      </c>
      <c r="IR175" s="522" t="str">
        <f t="shared" si="986"/>
        <v/>
      </c>
      <c r="IS175" s="510" t="str">
        <f t="shared" si="986"/>
        <v/>
      </c>
      <c r="IT175" s="642">
        <f t="shared" si="920"/>
        <v>0</v>
      </c>
      <c r="IU175" s="510" t="str">
        <f t="shared" si="987"/>
        <v/>
      </c>
      <c r="IV175" s="522" t="str">
        <f t="shared" si="987"/>
        <v/>
      </c>
      <c r="IW175" s="510" t="str">
        <f t="shared" si="987"/>
        <v/>
      </c>
      <c r="IX175" s="642">
        <f t="shared" si="921"/>
        <v>0</v>
      </c>
      <c r="IY175" s="510" t="str">
        <f t="shared" si="988"/>
        <v/>
      </c>
      <c r="IZ175" s="522" t="str">
        <f t="shared" si="988"/>
        <v/>
      </c>
      <c r="JA175" s="510" t="str">
        <f t="shared" si="988"/>
        <v/>
      </c>
      <c r="JB175" s="642">
        <f t="shared" si="922"/>
        <v>0</v>
      </c>
      <c r="JC175" s="510" t="str">
        <f t="shared" si="989"/>
        <v/>
      </c>
      <c r="JD175" s="522" t="str">
        <f t="shared" si="989"/>
        <v/>
      </c>
      <c r="JE175" s="510" t="str">
        <f t="shared" si="989"/>
        <v/>
      </c>
      <c r="JF175" s="642">
        <f t="shared" si="923"/>
        <v>0</v>
      </c>
      <c r="JG175" s="510" t="str">
        <f t="shared" si="990"/>
        <v/>
      </c>
      <c r="JH175" s="522" t="str">
        <f t="shared" si="990"/>
        <v/>
      </c>
      <c r="JI175" s="510" t="str">
        <f t="shared" si="990"/>
        <v/>
      </c>
      <c r="JJ175" s="642">
        <f t="shared" si="924"/>
        <v>0</v>
      </c>
      <c r="JK175" s="510" t="str">
        <f t="shared" si="991"/>
        <v/>
      </c>
      <c r="JL175" s="522" t="str">
        <f t="shared" si="991"/>
        <v/>
      </c>
      <c r="JM175" s="510" t="str">
        <f t="shared" si="991"/>
        <v/>
      </c>
      <c r="JN175" s="642">
        <f t="shared" si="925"/>
        <v>0</v>
      </c>
      <c r="JO175" s="510" t="str">
        <f t="shared" si="992"/>
        <v/>
      </c>
      <c r="JP175" s="522" t="str">
        <f t="shared" si="992"/>
        <v/>
      </c>
      <c r="JQ175" s="510" t="str">
        <f t="shared" si="992"/>
        <v/>
      </c>
      <c r="JR175" s="642">
        <f t="shared" si="926"/>
        <v>0</v>
      </c>
      <c r="JS175" s="510" t="str">
        <f t="shared" si="993"/>
        <v/>
      </c>
      <c r="JT175" s="522" t="str">
        <f t="shared" si="993"/>
        <v/>
      </c>
      <c r="JU175" s="510" t="str">
        <f t="shared" si="993"/>
        <v/>
      </c>
      <c r="JV175" s="642">
        <f t="shared" si="927"/>
        <v>0</v>
      </c>
      <c r="JW175" s="510" t="str">
        <f t="shared" si="994"/>
        <v/>
      </c>
      <c r="JX175" s="522" t="str">
        <f t="shared" si="994"/>
        <v/>
      </c>
      <c r="JY175" s="510" t="str">
        <f t="shared" si="994"/>
        <v/>
      </c>
      <c r="JZ175" s="642">
        <f t="shared" si="928"/>
        <v>0</v>
      </c>
      <c r="KA175" s="510" t="str">
        <f t="shared" si="995"/>
        <v/>
      </c>
      <c r="KB175" s="522" t="str">
        <f t="shared" si="995"/>
        <v/>
      </c>
      <c r="KC175" s="510" t="str">
        <f t="shared" si="995"/>
        <v/>
      </c>
      <c r="KD175" s="642">
        <f t="shared" si="929"/>
        <v>0</v>
      </c>
      <c r="KE175" s="510" t="str">
        <f t="shared" si="996"/>
        <v/>
      </c>
      <c r="KF175" s="522" t="str">
        <f t="shared" si="996"/>
        <v/>
      </c>
      <c r="KG175" s="510" t="str">
        <f t="shared" si="996"/>
        <v/>
      </c>
      <c r="KH175" s="642">
        <f t="shared" si="930"/>
        <v>0</v>
      </c>
      <c r="KI175" s="510" t="str">
        <f t="shared" si="997"/>
        <v/>
      </c>
      <c r="KJ175" s="522" t="str">
        <f t="shared" si="997"/>
        <v/>
      </c>
      <c r="KK175" s="510" t="str">
        <f t="shared" si="997"/>
        <v/>
      </c>
      <c r="KL175" s="642">
        <f t="shared" si="931"/>
        <v>0</v>
      </c>
      <c r="KM175" s="510" t="str">
        <f t="shared" si="998"/>
        <v/>
      </c>
      <c r="KN175" s="522" t="str">
        <f t="shared" si="998"/>
        <v/>
      </c>
      <c r="KO175" s="510" t="str">
        <f t="shared" si="998"/>
        <v/>
      </c>
      <c r="KP175" s="642">
        <f t="shared" si="932"/>
        <v>0</v>
      </c>
      <c r="KQ175" s="510" t="str">
        <f t="shared" si="999"/>
        <v/>
      </c>
      <c r="KR175" s="522" t="str">
        <f t="shared" si="999"/>
        <v/>
      </c>
      <c r="KS175" s="510" t="str">
        <f t="shared" si="999"/>
        <v/>
      </c>
      <c r="KT175" s="642">
        <f t="shared" si="933"/>
        <v>0</v>
      </c>
      <c r="KU175" s="510" t="str">
        <f t="shared" si="1000"/>
        <v/>
      </c>
      <c r="KV175" s="522" t="str">
        <f t="shared" si="1000"/>
        <v/>
      </c>
      <c r="KW175" s="510" t="str">
        <f t="shared" si="1000"/>
        <v/>
      </c>
      <c r="KX175" s="642">
        <f t="shared" si="934"/>
        <v>0</v>
      </c>
      <c r="KY175" s="510" t="str">
        <f t="shared" si="1001"/>
        <v/>
      </c>
      <c r="KZ175" s="522" t="str">
        <f t="shared" si="1001"/>
        <v/>
      </c>
      <c r="LA175" s="510" t="str">
        <f t="shared" si="1001"/>
        <v/>
      </c>
      <c r="LB175" s="642">
        <f t="shared" si="935"/>
        <v>0</v>
      </c>
      <c r="LC175" s="510" t="str">
        <f t="shared" si="1002"/>
        <v/>
      </c>
      <c r="LD175" s="522" t="str">
        <f t="shared" si="1002"/>
        <v/>
      </c>
      <c r="LE175" s="510" t="str">
        <f t="shared" si="1002"/>
        <v/>
      </c>
      <c r="LF175" s="642">
        <f t="shared" si="936"/>
        <v>0</v>
      </c>
      <c r="LG175" s="510" t="str">
        <f t="shared" si="1003"/>
        <v/>
      </c>
      <c r="LH175" s="522" t="str">
        <f t="shared" si="1003"/>
        <v/>
      </c>
      <c r="LI175" s="510" t="str">
        <f t="shared" si="1003"/>
        <v/>
      </c>
      <c r="LJ175" s="642">
        <f t="shared" si="937"/>
        <v>0</v>
      </c>
      <c r="LK175" s="510" t="str">
        <f t="shared" si="1004"/>
        <v/>
      </c>
      <c r="LL175" s="522" t="str">
        <f t="shared" si="1004"/>
        <v/>
      </c>
      <c r="LM175" s="510" t="str">
        <f t="shared" si="1004"/>
        <v/>
      </c>
      <c r="LN175" s="642">
        <f t="shared" si="938"/>
        <v>0</v>
      </c>
      <c r="LO175" s="510" t="str">
        <f t="shared" si="1005"/>
        <v/>
      </c>
      <c r="LP175" s="522" t="str">
        <f t="shared" si="1005"/>
        <v/>
      </c>
      <c r="LQ175" s="510" t="str">
        <f t="shared" si="1005"/>
        <v/>
      </c>
      <c r="LR175" s="642">
        <f t="shared" si="939"/>
        <v>0</v>
      </c>
      <c r="LS175" s="510" t="str">
        <f t="shared" si="1006"/>
        <v/>
      </c>
      <c r="LT175" s="522" t="str">
        <f t="shared" si="1006"/>
        <v/>
      </c>
      <c r="LU175" s="510" t="str">
        <f t="shared" si="1006"/>
        <v/>
      </c>
      <c r="LV175" s="642">
        <f t="shared" si="940"/>
        <v>0</v>
      </c>
      <c r="LW175" s="510" t="str">
        <f t="shared" si="1007"/>
        <v/>
      </c>
      <c r="LX175" s="522" t="str">
        <f t="shared" si="1007"/>
        <v/>
      </c>
      <c r="LY175" s="510" t="str">
        <f t="shared" si="1007"/>
        <v/>
      </c>
      <c r="LZ175" s="642">
        <f t="shared" si="941"/>
        <v>0</v>
      </c>
      <c r="MA175" s="510" t="str">
        <f t="shared" si="1008"/>
        <v/>
      </c>
      <c r="MB175" s="522" t="str">
        <f t="shared" si="1008"/>
        <v/>
      </c>
      <c r="MC175" s="510" t="str">
        <f t="shared" si="1008"/>
        <v/>
      </c>
      <c r="MD175" s="642">
        <f t="shared" si="942"/>
        <v>0</v>
      </c>
      <c r="ME175" s="510" t="str">
        <f t="shared" si="1009"/>
        <v/>
      </c>
      <c r="MF175" s="522" t="str">
        <f t="shared" si="1009"/>
        <v/>
      </c>
      <c r="MG175" s="510" t="str">
        <f t="shared" si="1009"/>
        <v/>
      </c>
      <c r="MH175" s="642">
        <f t="shared" si="943"/>
        <v>0</v>
      </c>
      <c r="MI175" s="510" t="str">
        <f t="shared" si="1010"/>
        <v/>
      </c>
      <c r="MJ175" s="522" t="str">
        <f t="shared" si="1010"/>
        <v/>
      </c>
      <c r="MK175" s="510" t="str">
        <f t="shared" si="1010"/>
        <v/>
      </c>
      <c r="ML175" s="642">
        <f t="shared" si="944"/>
        <v>0</v>
      </c>
      <c r="MM175" s="510" t="str">
        <f t="shared" si="1011"/>
        <v/>
      </c>
      <c r="MN175" s="522" t="str">
        <f t="shared" si="1011"/>
        <v/>
      </c>
      <c r="MO175" s="510" t="str">
        <f t="shared" si="1011"/>
        <v/>
      </c>
      <c r="MP175" s="642">
        <f t="shared" si="945"/>
        <v>0</v>
      </c>
      <c r="MQ175" s="510" t="str">
        <f t="shared" si="1012"/>
        <v/>
      </c>
      <c r="MR175" s="522" t="str">
        <f t="shared" si="1012"/>
        <v/>
      </c>
      <c r="MS175" s="510" t="str">
        <f t="shared" si="1012"/>
        <v/>
      </c>
      <c r="MT175" s="642">
        <f t="shared" si="946"/>
        <v>0</v>
      </c>
      <c r="MU175" s="510" t="str">
        <f t="shared" si="1013"/>
        <v/>
      </c>
      <c r="MV175" s="522" t="str">
        <f t="shared" si="1013"/>
        <v/>
      </c>
      <c r="MW175" s="510" t="str">
        <f t="shared" si="1013"/>
        <v/>
      </c>
      <c r="MX175" s="642">
        <f t="shared" si="947"/>
        <v>0</v>
      </c>
      <c r="MY175" s="510" t="str">
        <f t="shared" si="1014"/>
        <v/>
      </c>
      <c r="MZ175" s="522" t="str">
        <f t="shared" si="1014"/>
        <v/>
      </c>
      <c r="NA175" s="510" t="str">
        <f t="shared" si="1014"/>
        <v/>
      </c>
      <c r="NB175" s="642">
        <f t="shared" si="948"/>
        <v>0</v>
      </c>
      <c r="NC175" s="510" t="str">
        <f t="shared" si="1015"/>
        <v/>
      </c>
      <c r="ND175" s="522" t="str">
        <f t="shared" si="1015"/>
        <v/>
      </c>
      <c r="NE175" s="510" t="str">
        <f t="shared" si="1015"/>
        <v/>
      </c>
      <c r="NF175" s="642">
        <f t="shared" si="949"/>
        <v>0</v>
      </c>
      <c r="NG175" s="510" t="str">
        <f t="shared" si="1016"/>
        <v/>
      </c>
      <c r="NH175" s="522" t="str">
        <f t="shared" si="1016"/>
        <v/>
      </c>
      <c r="NI175" s="510" t="str">
        <f t="shared" si="1016"/>
        <v/>
      </c>
      <c r="NJ175" s="642">
        <f t="shared" si="950"/>
        <v>0</v>
      </c>
      <c r="NK175" s="510" t="str">
        <f t="shared" si="1017"/>
        <v/>
      </c>
      <c r="NL175" s="522" t="str">
        <f t="shared" si="1017"/>
        <v/>
      </c>
      <c r="NM175" s="510" t="str">
        <f t="shared" si="1017"/>
        <v/>
      </c>
      <c r="NN175" s="642">
        <f t="shared" si="951"/>
        <v>0</v>
      </c>
      <c r="NO175" s="510" t="str">
        <f t="shared" si="1018"/>
        <v/>
      </c>
      <c r="NP175" s="522" t="str">
        <f t="shared" si="1018"/>
        <v/>
      </c>
      <c r="NQ175" s="510" t="str">
        <f t="shared" si="1018"/>
        <v/>
      </c>
      <c r="NR175" s="642">
        <f t="shared" si="952"/>
        <v>0</v>
      </c>
      <c r="NS175" s="510" t="str">
        <f t="shared" si="1019"/>
        <v/>
      </c>
      <c r="NT175" s="522" t="str">
        <f t="shared" si="1019"/>
        <v/>
      </c>
      <c r="NU175" s="510" t="str">
        <f t="shared" si="1019"/>
        <v/>
      </c>
      <c r="NV175" s="642">
        <f t="shared" si="953"/>
        <v>0</v>
      </c>
      <c r="NW175" s="510" t="str">
        <f t="shared" si="1020"/>
        <v/>
      </c>
      <c r="NX175" s="522" t="str">
        <f t="shared" si="1020"/>
        <v/>
      </c>
      <c r="NY175" s="510" t="str">
        <f t="shared" si="1020"/>
        <v/>
      </c>
      <c r="NZ175" s="642">
        <f t="shared" si="954"/>
        <v>0</v>
      </c>
      <c r="OA175" s="510" t="str">
        <f t="shared" si="1021"/>
        <v/>
      </c>
      <c r="OB175" s="522" t="str">
        <f t="shared" si="1021"/>
        <v/>
      </c>
      <c r="OC175" s="510" t="str">
        <f t="shared" si="1021"/>
        <v/>
      </c>
      <c r="OD175" s="642">
        <f t="shared" si="955"/>
        <v>0</v>
      </c>
      <c r="OE175" s="510" t="str">
        <f t="shared" si="1022"/>
        <v/>
      </c>
      <c r="OF175" s="522" t="str">
        <f t="shared" si="1022"/>
        <v/>
      </c>
      <c r="OG175" s="510" t="str">
        <f t="shared" si="1022"/>
        <v/>
      </c>
      <c r="OH175" s="642">
        <f t="shared" si="956"/>
        <v>0</v>
      </c>
      <c r="OI175" s="510" t="str">
        <f t="shared" si="1023"/>
        <v/>
      </c>
      <c r="OJ175" s="522" t="str">
        <f t="shared" si="1023"/>
        <v/>
      </c>
      <c r="OK175" s="510" t="str">
        <f t="shared" si="1023"/>
        <v/>
      </c>
      <c r="OL175" s="642">
        <f t="shared" si="957"/>
        <v>0</v>
      </c>
      <c r="OM175" s="510" t="str">
        <f t="shared" si="1024"/>
        <v/>
      </c>
      <c r="ON175" s="522" t="str">
        <f t="shared" si="1024"/>
        <v/>
      </c>
      <c r="OO175" s="510" t="str">
        <f t="shared" si="1024"/>
        <v/>
      </c>
      <c r="OP175" s="642">
        <f t="shared" si="958"/>
        <v>0</v>
      </c>
      <c r="OQ175" s="510" t="str">
        <f t="shared" si="1025"/>
        <v/>
      </c>
      <c r="OR175" s="522" t="str">
        <f t="shared" si="1025"/>
        <v/>
      </c>
      <c r="OS175" s="510" t="str">
        <f t="shared" si="1025"/>
        <v/>
      </c>
      <c r="OT175" s="642">
        <f t="shared" si="959"/>
        <v>0</v>
      </c>
      <c r="OU175" s="510" t="str">
        <f t="shared" si="1026"/>
        <v/>
      </c>
      <c r="OV175" s="522" t="str">
        <f t="shared" si="1026"/>
        <v/>
      </c>
      <c r="OW175" s="510" t="str">
        <f t="shared" si="1026"/>
        <v/>
      </c>
      <c r="OX175" s="642">
        <f t="shared" si="960"/>
        <v>0</v>
      </c>
      <c r="OY175" s="510" t="str">
        <f t="shared" si="1027"/>
        <v/>
      </c>
      <c r="OZ175" s="522" t="str">
        <f t="shared" si="1027"/>
        <v/>
      </c>
      <c r="PA175" s="510" t="str">
        <f t="shared" si="1027"/>
        <v/>
      </c>
      <c r="PB175" s="642">
        <f t="shared" si="961"/>
        <v>0</v>
      </c>
      <c r="PC175" s="510" t="str">
        <f t="shared" si="1028"/>
        <v/>
      </c>
      <c r="PD175" s="522" t="str">
        <f t="shared" si="1028"/>
        <v/>
      </c>
      <c r="PE175" s="510" t="str">
        <f t="shared" si="1028"/>
        <v/>
      </c>
      <c r="PF175" s="642">
        <f t="shared" si="962"/>
        <v>0</v>
      </c>
      <c r="PG175" s="510" t="str">
        <f t="shared" si="1029"/>
        <v/>
      </c>
      <c r="PH175" s="522" t="str">
        <f t="shared" si="1029"/>
        <v/>
      </c>
      <c r="PI175" s="510" t="str">
        <f t="shared" si="1029"/>
        <v/>
      </c>
      <c r="PJ175" s="642">
        <f t="shared" si="963"/>
        <v>0</v>
      </c>
      <c r="PK175" s="510" t="str">
        <f t="shared" si="1030"/>
        <v/>
      </c>
      <c r="PL175" s="522" t="str">
        <f t="shared" si="1030"/>
        <v/>
      </c>
      <c r="PM175" s="510" t="str">
        <f t="shared" si="1030"/>
        <v/>
      </c>
      <c r="PN175" s="642">
        <f t="shared" si="964"/>
        <v>0</v>
      </c>
      <c r="PO175" s="510" t="str">
        <f t="shared" si="1031"/>
        <v/>
      </c>
      <c r="PP175" s="522" t="str">
        <f t="shared" si="1031"/>
        <v/>
      </c>
      <c r="PQ175" s="510" t="str">
        <f t="shared" si="1031"/>
        <v/>
      </c>
      <c r="PR175" s="642">
        <f t="shared" si="965"/>
        <v>0</v>
      </c>
      <c r="PS175" s="510" t="str">
        <f t="shared" si="1032"/>
        <v/>
      </c>
      <c r="PT175" s="522" t="str">
        <f t="shared" si="1032"/>
        <v/>
      </c>
      <c r="PU175" s="510" t="str">
        <f t="shared" si="1032"/>
        <v/>
      </c>
      <c r="PV175" s="642">
        <f t="shared" si="966"/>
        <v>0</v>
      </c>
      <c r="PW175" s="510" t="str">
        <f t="shared" si="1033"/>
        <v/>
      </c>
      <c r="PX175" s="522" t="str">
        <f t="shared" si="1033"/>
        <v/>
      </c>
      <c r="PY175" s="510" t="str">
        <f t="shared" si="1033"/>
        <v/>
      </c>
      <c r="PZ175" s="642">
        <f t="shared" si="967"/>
        <v>0</v>
      </c>
      <c r="QA175" s="510" t="str">
        <f t="shared" si="1034"/>
        <v/>
      </c>
      <c r="QB175" s="522" t="str">
        <f t="shared" si="1034"/>
        <v/>
      </c>
      <c r="QC175" s="510" t="str">
        <f t="shared" si="1034"/>
        <v/>
      </c>
      <c r="QD175" s="642">
        <f t="shared" si="968"/>
        <v>0</v>
      </c>
      <c r="QE175" s="510" t="str">
        <f t="shared" si="1035"/>
        <v/>
      </c>
      <c r="QF175" s="522" t="str">
        <f t="shared" si="1035"/>
        <v/>
      </c>
      <c r="QG175" s="510" t="str">
        <f t="shared" si="1035"/>
        <v/>
      </c>
      <c r="QH175" s="642">
        <f t="shared" si="969"/>
        <v>0</v>
      </c>
    </row>
    <row r="176" spans="125:450" ht="13.3" thickTop="1" thickBot="1" x14ac:dyDescent="0.35"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FD176" s="793" t="str">
        <f t="shared" si="885"/>
        <v/>
      </c>
      <c r="FE176" s="783" t="str">
        <f t="shared" si="812"/>
        <v/>
      </c>
      <c r="FF176" s="788" t="str">
        <f t="shared" si="813"/>
        <v/>
      </c>
      <c r="FG176" s="782" t="str">
        <f t="shared" si="973"/>
        <v/>
      </c>
      <c r="FJ176" s="788" t="str">
        <f t="shared" si="1036"/>
        <v/>
      </c>
      <c r="FK176" s="793" t="str">
        <f t="shared" si="1037"/>
        <v/>
      </c>
      <c r="FL176" s="793" t="str">
        <f t="shared" si="814"/>
        <v/>
      </c>
      <c r="FM176" s="798" t="str">
        <f t="shared" si="1038"/>
        <v/>
      </c>
      <c r="FN176" s="786" t="str">
        <f t="shared" si="890"/>
        <v/>
      </c>
      <c r="FO176" s="816" t="str">
        <f t="shared" si="891"/>
        <v/>
      </c>
      <c r="FP176" s="594">
        <v>23</v>
      </c>
      <c r="FQ176" s="820" t="str">
        <f t="shared" si="1039"/>
        <v/>
      </c>
      <c r="FR176" s="139" t="str">
        <f t="shared" si="816"/>
        <v/>
      </c>
      <c r="FS176" s="642" t="str">
        <f t="shared" si="892"/>
        <v/>
      </c>
      <c r="FY176" s="793" t="str">
        <f t="shared" si="817"/>
        <v/>
      </c>
      <c r="FZ176" s="798" t="str">
        <f t="shared" si="1040"/>
        <v/>
      </c>
      <c r="GA176" s="793" t="str">
        <f t="shared" si="894"/>
        <v/>
      </c>
      <c r="GB176" s="793" t="str">
        <f t="shared" si="1041"/>
        <v/>
      </c>
      <c r="GC176" s="783" t="str">
        <f t="shared" si="818"/>
        <v/>
      </c>
      <c r="GD176" s="788" t="str">
        <f t="shared" si="819"/>
        <v/>
      </c>
      <c r="GE176" s="786" t="str">
        <f t="shared" si="1042"/>
        <v/>
      </c>
      <c r="GF176" s="782" t="str">
        <f t="shared" si="897"/>
        <v/>
      </c>
      <c r="GG176" s="818" t="str">
        <f t="shared" si="898"/>
        <v/>
      </c>
      <c r="GH176" s="594">
        <v>23</v>
      </c>
      <c r="GI176" s="595" t="str">
        <f t="shared" si="820"/>
        <v/>
      </c>
      <c r="GJ176" s="595" t="str">
        <f t="shared" si="821"/>
        <v/>
      </c>
      <c r="GK176" s="15">
        <f t="shared" si="899"/>
        <v>0</v>
      </c>
      <c r="GL176" s="15">
        <f t="shared" si="900"/>
        <v>0</v>
      </c>
      <c r="GN176" s="137" t="str">
        <f t="shared" si="901"/>
        <v/>
      </c>
      <c r="GO176" s="653" t="str">
        <f t="shared" si="902"/>
        <v/>
      </c>
      <c r="GP176" s="651" t="str">
        <f t="shared" si="903"/>
        <v/>
      </c>
      <c r="GQ176" s="652">
        <f t="shared" si="904"/>
        <v>0</v>
      </c>
      <c r="GR176" s="137" t="str">
        <f t="shared" si="974"/>
        <v/>
      </c>
      <c r="GS176" s="139" t="str">
        <f t="shared" si="905"/>
        <v/>
      </c>
      <c r="GT176" s="642" t="str">
        <f t="shared" si="823"/>
        <v/>
      </c>
      <c r="GU176" s="594">
        <v>23</v>
      </c>
      <c r="GX176" s="137" t="str">
        <f t="shared" si="975"/>
        <v/>
      </c>
      <c r="GY176" s="138" t="str">
        <f t="shared" si="906"/>
        <v/>
      </c>
      <c r="GZ176" s="642" t="str">
        <f t="shared" si="907"/>
        <v/>
      </c>
      <c r="HA176" s="81" t="str">
        <f t="shared" si="970"/>
        <v/>
      </c>
      <c r="HB176" s="127" t="str">
        <f t="shared" si="971"/>
        <v/>
      </c>
      <c r="HC176" s="642" t="str">
        <f t="shared" si="908"/>
        <v/>
      </c>
      <c r="HD176" s="582">
        <f t="shared" si="976"/>
        <v>0</v>
      </c>
      <c r="HE176" s="576">
        <f t="shared" si="977"/>
        <v>0</v>
      </c>
      <c r="HF176" s="566">
        <f t="shared" si="977"/>
        <v>0</v>
      </c>
      <c r="HG176" s="642">
        <f t="shared" si="909"/>
        <v>0</v>
      </c>
      <c r="HH176" s="17" t="str">
        <f t="shared" si="910"/>
        <v/>
      </c>
      <c r="HI176" s="510" t="str">
        <f t="shared" si="911"/>
        <v/>
      </c>
      <c r="HJ176" s="642">
        <f t="shared" si="972"/>
        <v>0</v>
      </c>
      <c r="HK176" s="510" t="str">
        <f t="shared" si="978"/>
        <v/>
      </c>
      <c r="HL176" s="522" t="str">
        <f t="shared" si="978"/>
        <v/>
      </c>
      <c r="HM176" s="510" t="str">
        <f t="shared" si="978"/>
        <v/>
      </c>
      <c r="HN176" s="642">
        <f t="shared" si="912"/>
        <v>0</v>
      </c>
      <c r="HO176" s="510" t="str">
        <f t="shared" si="979"/>
        <v/>
      </c>
      <c r="HP176" s="522" t="str">
        <f t="shared" si="979"/>
        <v/>
      </c>
      <c r="HQ176" s="510" t="str">
        <f t="shared" si="979"/>
        <v/>
      </c>
      <c r="HR176" s="642">
        <f t="shared" si="913"/>
        <v>0</v>
      </c>
      <c r="HS176" s="510" t="str">
        <f t="shared" si="980"/>
        <v/>
      </c>
      <c r="HT176" s="522" t="str">
        <f t="shared" si="980"/>
        <v/>
      </c>
      <c r="HU176" s="510" t="str">
        <f t="shared" si="980"/>
        <v/>
      </c>
      <c r="HV176" s="642">
        <f t="shared" si="914"/>
        <v>0</v>
      </c>
      <c r="HW176" s="510" t="str">
        <f t="shared" si="981"/>
        <v/>
      </c>
      <c r="HX176" s="522" t="str">
        <f t="shared" si="981"/>
        <v/>
      </c>
      <c r="HY176" s="510" t="str">
        <f t="shared" si="981"/>
        <v/>
      </c>
      <c r="HZ176" s="642">
        <f t="shared" si="915"/>
        <v>0</v>
      </c>
      <c r="IA176" s="510" t="str">
        <f t="shared" si="982"/>
        <v/>
      </c>
      <c r="IB176" s="522" t="str">
        <f t="shared" si="982"/>
        <v/>
      </c>
      <c r="IC176" s="510" t="str">
        <f t="shared" si="982"/>
        <v/>
      </c>
      <c r="ID176" s="642">
        <f t="shared" si="916"/>
        <v>0</v>
      </c>
      <c r="IE176" s="510" t="str">
        <f t="shared" si="983"/>
        <v/>
      </c>
      <c r="IF176" s="522" t="str">
        <f t="shared" si="983"/>
        <v/>
      </c>
      <c r="IG176" s="510" t="str">
        <f t="shared" si="983"/>
        <v/>
      </c>
      <c r="IH176" s="642">
        <f t="shared" si="917"/>
        <v>0</v>
      </c>
      <c r="II176" s="510" t="str">
        <f t="shared" si="984"/>
        <v/>
      </c>
      <c r="IJ176" s="522" t="str">
        <f t="shared" si="984"/>
        <v/>
      </c>
      <c r="IK176" s="510" t="str">
        <f t="shared" si="984"/>
        <v/>
      </c>
      <c r="IL176" s="642">
        <f t="shared" si="918"/>
        <v>0</v>
      </c>
      <c r="IM176" s="510" t="str">
        <f t="shared" si="985"/>
        <v/>
      </c>
      <c r="IN176" s="522" t="str">
        <f t="shared" si="985"/>
        <v/>
      </c>
      <c r="IO176" s="510" t="str">
        <f t="shared" si="985"/>
        <v/>
      </c>
      <c r="IP176" s="642">
        <f t="shared" si="919"/>
        <v>0</v>
      </c>
      <c r="IQ176" s="510" t="str">
        <f t="shared" si="986"/>
        <v/>
      </c>
      <c r="IR176" s="522" t="str">
        <f t="shared" si="986"/>
        <v/>
      </c>
      <c r="IS176" s="510" t="str">
        <f t="shared" si="986"/>
        <v/>
      </c>
      <c r="IT176" s="642">
        <f t="shared" si="920"/>
        <v>0</v>
      </c>
      <c r="IU176" s="510" t="str">
        <f t="shared" si="987"/>
        <v/>
      </c>
      <c r="IV176" s="522" t="str">
        <f t="shared" si="987"/>
        <v/>
      </c>
      <c r="IW176" s="510" t="str">
        <f t="shared" si="987"/>
        <v/>
      </c>
      <c r="IX176" s="642">
        <f t="shared" si="921"/>
        <v>0</v>
      </c>
      <c r="IY176" s="510" t="str">
        <f t="shared" si="988"/>
        <v/>
      </c>
      <c r="IZ176" s="522" t="str">
        <f t="shared" si="988"/>
        <v/>
      </c>
      <c r="JA176" s="510" t="str">
        <f t="shared" si="988"/>
        <v/>
      </c>
      <c r="JB176" s="642">
        <f t="shared" si="922"/>
        <v>0</v>
      </c>
      <c r="JC176" s="510" t="str">
        <f t="shared" si="989"/>
        <v/>
      </c>
      <c r="JD176" s="522" t="str">
        <f t="shared" si="989"/>
        <v/>
      </c>
      <c r="JE176" s="510" t="str">
        <f t="shared" si="989"/>
        <v/>
      </c>
      <c r="JF176" s="642">
        <f t="shared" si="923"/>
        <v>0</v>
      </c>
      <c r="JG176" s="510" t="str">
        <f t="shared" si="990"/>
        <v/>
      </c>
      <c r="JH176" s="522" t="str">
        <f t="shared" si="990"/>
        <v/>
      </c>
      <c r="JI176" s="510" t="str">
        <f t="shared" si="990"/>
        <v/>
      </c>
      <c r="JJ176" s="642">
        <f t="shared" si="924"/>
        <v>0</v>
      </c>
      <c r="JK176" s="510" t="str">
        <f t="shared" si="991"/>
        <v/>
      </c>
      <c r="JL176" s="522" t="str">
        <f t="shared" si="991"/>
        <v/>
      </c>
      <c r="JM176" s="510" t="str">
        <f t="shared" si="991"/>
        <v/>
      </c>
      <c r="JN176" s="642">
        <f t="shared" si="925"/>
        <v>0</v>
      </c>
      <c r="JO176" s="510" t="str">
        <f t="shared" si="992"/>
        <v/>
      </c>
      <c r="JP176" s="522" t="str">
        <f t="shared" si="992"/>
        <v/>
      </c>
      <c r="JQ176" s="510" t="str">
        <f t="shared" si="992"/>
        <v/>
      </c>
      <c r="JR176" s="642">
        <f t="shared" si="926"/>
        <v>0</v>
      </c>
      <c r="JS176" s="510" t="str">
        <f t="shared" si="993"/>
        <v/>
      </c>
      <c r="JT176" s="522" t="str">
        <f t="shared" si="993"/>
        <v/>
      </c>
      <c r="JU176" s="510" t="str">
        <f t="shared" si="993"/>
        <v/>
      </c>
      <c r="JV176" s="642">
        <f t="shared" si="927"/>
        <v>0</v>
      </c>
      <c r="JW176" s="510" t="str">
        <f t="shared" si="994"/>
        <v/>
      </c>
      <c r="JX176" s="522" t="str">
        <f t="shared" si="994"/>
        <v/>
      </c>
      <c r="JY176" s="510" t="str">
        <f t="shared" si="994"/>
        <v/>
      </c>
      <c r="JZ176" s="642">
        <f t="shared" si="928"/>
        <v>0</v>
      </c>
      <c r="KA176" s="510" t="str">
        <f t="shared" si="995"/>
        <v/>
      </c>
      <c r="KB176" s="522" t="str">
        <f t="shared" si="995"/>
        <v/>
      </c>
      <c r="KC176" s="510" t="str">
        <f t="shared" si="995"/>
        <v/>
      </c>
      <c r="KD176" s="642">
        <f t="shared" si="929"/>
        <v>0</v>
      </c>
      <c r="KE176" s="510" t="str">
        <f t="shared" si="996"/>
        <v/>
      </c>
      <c r="KF176" s="522" t="str">
        <f t="shared" si="996"/>
        <v/>
      </c>
      <c r="KG176" s="510" t="str">
        <f t="shared" si="996"/>
        <v/>
      </c>
      <c r="KH176" s="642">
        <f t="shared" si="930"/>
        <v>0</v>
      </c>
      <c r="KI176" s="510" t="str">
        <f t="shared" si="997"/>
        <v/>
      </c>
      <c r="KJ176" s="522" t="str">
        <f t="shared" si="997"/>
        <v/>
      </c>
      <c r="KK176" s="510" t="str">
        <f t="shared" si="997"/>
        <v/>
      </c>
      <c r="KL176" s="642">
        <f t="shared" si="931"/>
        <v>0</v>
      </c>
      <c r="KM176" s="510" t="str">
        <f t="shared" si="998"/>
        <v/>
      </c>
      <c r="KN176" s="522" t="str">
        <f t="shared" si="998"/>
        <v/>
      </c>
      <c r="KO176" s="510" t="str">
        <f t="shared" si="998"/>
        <v/>
      </c>
      <c r="KP176" s="642">
        <f t="shared" si="932"/>
        <v>0</v>
      </c>
      <c r="KQ176" s="510" t="str">
        <f t="shared" si="999"/>
        <v/>
      </c>
      <c r="KR176" s="522" t="str">
        <f t="shared" si="999"/>
        <v/>
      </c>
      <c r="KS176" s="510" t="str">
        <f t="shared" si="999"/>
        <v/>
      </c>
      <c r="KT176" s="642">
        <f t="shared" si="933"/>
        <v>0</v>
      </c>
      <c r="KU176" s="510" t="str">
        <f t="shared" si="1000"/>
        <v/>
      </c>
      <c r="KV176" s="522" t="str">
        <f t="shared" si="1000"/>
        <v/>
      </c>
      <c r="KW176" s="510" t="str">
        <f t="shared" si="1000"/>
        <v/>
      </c>
      <c r="KX176" s="642">
        <f t="shared" si="934"/>
        <v>0</v>
      </c>
      <c r="KY176" s="510" t="str">
        <f t="shared" si="1001"/>
        <v/>
      </c>
      <c r="KZ176" s="522" t="str">
        <f t="shared" si="1001"/>
        <v/>
      </c>
      <c r="LA176" s="510" t="str">
        <f t="shared" si="1001"/>
        <v/>
      </c>
      <c r="LB176" s="642">
        <f t="shared" si="935"/>
        <v>0</v>
      </c>
      <c r="LC176" s="510" t="str">
        <f t="shared" si="1002"/>
        <v/>
      </c>
      <c r="LD176" s="522" t="str">
        <f t="shared" si="1002"/>
        <v/>
      </c>
      <c r="LE176" s="510" t="str">
        <f t="shared" si="1002"/>
        <v/>
      </c>
      <c r="LF176" s="642">
        <f t="shared" si="936"/>
        <v>0</v>
      </c>
      <c r="LG176" s="510" t="str">
        <f t="shared" si="1003"/>
        <v/>
      </c>
      <c r="LH176" s="522" t="str">
        <f t="shared" si="1003"/>
        <v/>
      </c>
      <c r="LI176" s="510" t="str">
        <f t="shared" si="1003"/>
        <v/>
      </c>
      <c r="LJ176" s="642">
        <f t="shared" si="937"/>
        <v>0</v>
      </c>
      <c r="LK176" s="510" t="str">
        <f t="shared" si="1004"/>
        <v/>
      </c>
      <c r="LL176" s="522" t="str">
        <f t="shared" si="1004"/>
        <v/>
      </c>
      <c r="LM176" s="510" t="str">
        <f t="shared" si="1004"/>
        <v/>
      </c>
      <c r="LN176" s="642">
        <f t="shared" si="938"/>
        <v>0</v>
      </c>
      <c r="LO176" s="510" t="str">
        <f t="shared" si="1005"/>
        <v/>
      </c>
      <c r="LP176" s="522" t="str">
        <f t="shared" si="1005"/>
        <v/>
      </c>
      <c r="LQ176" s="510" t="str">
        <f t="shared" si="1005"/>
        <v/>
      </c>
      <c r="LR176" s="642">
        <f t="shared" si="939"/>
        <v>0</v>
      </c>
      <c r="LS176" s="510" t="str">
        <f t="shared" si="1006"/>
        <v/>
      </c>
      <c r="LT176" s="522" t="str">
        <f t="shared" si="1006"/>
        <v/>
      </c>
      <c r="LU176" s="510" t="str">
        <f t="shared" si="1006"/>
        <v/>
      </c>
      <c r="LV176" s="642">
        <f t="shared" si="940"/>
        <v>0</v>
      </c>
      <c r="LW176" s="510" t="str">
        <f t="shared" si="1007"/>
        <v/>
      </c>
      <c r="LX176" s="522" t="str">
        <f t="shared" si="1007"/>
        <v/>
      </c>
      <c r="LY176" s="510" t="str">
        <f t="shared" si="1007"/>
        <v/>
      </c>
      <c r="LZ176" s="642">
        <f t="shared" si="941"/>
        <v>0</v>
      </c>
      <c r="MA176" s="510" t="str">
        <f t="shared" si="1008"/>
        <v/>
      </c>
      <c r="MB176" s="522" t="str">
        <f t="shared" si="1008"/>
        <v/>
      </c>
      <c r="MC176" s="510" t="str">
        <f t="shared" si="1008"/>
        <v/>
      </c>
      <c r="MD176" s="642">
        <f t="shared" si="942"/>
        <v>0</v>
      </c>
      <c r="ME176" s="510" t="str">
        <f t="shared" si="1009"/>
        <v/>
      </c>
      <c r="MF176" s="522" t="str">
        <f t="shared" si="1009"/>
        <v/>
      </c>
      <c r="MG176" s="510" t="str">
        <f t="shared" si="1009"/>
        <v/>
      </c>
      <c r="MH176" s="642">
        <f t="shared" si="943"/>
        <v>0</v>
      </c>
      <c r="MI176" s="510" t="str">
        <f t="shared" si="1010"/>
        <v/>
      </c>
      <c r="MJ176" s="522" t="str">
        <f t="shared" si="1010"/>
        <v/>
      </c>
      <c r="MK176" s="510" t="str">
        <f t="shared" si="1010"/>
        <v/>
      </c>
      <c r="ML176" s="642">
        <f t="shared" si="944"/>
        <v>0</v>
      </c>
      <c r="MM176" s="510" t="str">
        <f t="shared" si="1011"/>
        <v/>
      </c>
      <c r="MN176" s="522" t="str">
        <f t="shared" si="1011"/>
        <v/>
      </c>
      <c r="MO176" s="510" t="str">
        <f t="shared" si="1011"/>
        <v/>
      </c>
      <c r="MP176" s="642">
        <f t="shared" si="945"/>
        <v>0</v>
      </c>
      <c r="MQ176" s="510" t="str">
        <f t="shared" si="1012"/>
        <v/>
      </c>
      <c r="MR176" s="522" t="str">
        <f t="shared" si="1012"/>
        <v/>
      </c>
      <c r="MS176" s="510" t="str">
        <f t="shared" si="1012"/>
        <v/>
      </c>
      <c r="MT176" s="642">
        <f t="shared" si="946"/>
        <v>0</v>
      </c>
      <c r="MU176" s="510" t="str">
        <f t="shared" si="1013"/>
        <v/>
      </c>
      <c r="MV176" s="522" t="str">
        <f t="shared" si="1013"/>
        <v/>
      </c>
      <c r="MW176" s="510" t="str">
        <f t="shared" si="1013"/>
        <v/>
      </c>
      <c r="MX176" s="642">
        <f t="shared" si="947"/>
        <v>0</v>
      </c>
      <c r="MY176" s="510" t="str">
        <f t="shared" si="1014"/>
        <v/>
      </c>
      <c r="MZ176" s="522" t="str">
        <f t="shared" si="1014"/>
        <v/>
      </c>
      <c r="NA176" s="510" t="str">
        <f t="shared" si="1014"/>
        <v/>
      </c>
      <c r="NB176" s="642">
        <f t="shared" si="948"/>
        <v>0</v>
      </c>
      <c r="NC176" s="510" t="str">
        <f t="shared" si="1015"/>
        <v/>
      </c>
      <c r="ND176" s="522" t="str">
        <f t="shared" si="1015"/>
        <v/>
      </c>
      <c r="NE176" s="510" t="str">
        <f t="shared" si="1015"/>
        <v/>
      </c>
      <c r="NF176" s="642">
        <f t="shared" si="949"/>
        <v>0</v>
      </c>
      <c r="NG176" s="510" t="str">
        <f t="shared" si="1016"/>
        <v/>
      </c>
      <c r="NH176" s="522" t="str">
        <f t="shared" si="1016"/>
        <v/>
      </c>
      <c r="NI176" s="510" t="str">
        <f t="shared" si="1016"/>
        <v/>
      </c>
      <c r="NJ176" s="642">
        <f t="shared" si="950"/>
        <v>0</v>
      </c>
      <c r="NK176" s="510" t="str">
        <f t="shared" si="1017"/>
        <v/>
      </c>
      <c r="NL176" s="522" t="str">
        <f t="shared" si="1017"/>
        <v/>
      </c>
      <c r="NM176" s="510" t="str">
        <f t="shared" si="1017"/>
        <v/>
      </c>
      <c r="NN176" s="642">
        <f t="shared" si="951"/>
        <v>0</v>
      </c>
      <c r="NO176" s="510" t="str">
        <f t="shared" si="1018"/>
        <v/>
      </c>
      <c r="NP176" s="522" t="str">
        <f t="shared" si="1018"/>
        <v/>
      </c>
      <c r="NQ176" s="510" t="str">
        <f t="shared" si="1018"/>
        <v/>
      </c>
      <c r="NR176" s="642">
        <f t="shared" si="952"/>
        <v>0</v>
      </c>
      <c r="NS176" s="510" t="str">
        <f t="shared" si="1019"/>
        <v/>
      </c>
      <c r="NT176" s="522" t="str">
        <f t="shared" si="1019"/>
        <v/>
      </c>
      <c r="NU176" s="510" t="str">
        <f t="shared" si="1019"/>
        <v/>
      </c>
      <c r="NV176" s="642">
        <f t="shared" si="953"/>
        <v>0</v>
      </c>
      <c r="NW176" s="510" t="str">
        <f t="shared" si="1020"/>
        <v/>
      </c>
      <c r="NX176" s="522" t="str">
        <f t="shared" si="1020"/>
        <v/>
      </c>
      <c r="NY176" s="510" t="str">
        <f t="shared" si="1020"/>
        <v/>
      </c>
      <c r="NZ176" s="642">
        <f t="shared" si="954"/>
        <v>0</v>
      </c>
      <c r="OA176" s="510" t="str">
        <f t="shared" si="1021"/>
        <v/>
      </c>
      <c r="OB176" s="522" t="str">
        <f t="shared" si="1021"/>
        <v/>
      </c>
      <c r="OC176" s="510" t="str">
        <f t="shared" si="1021"/>
        <v/>
      </c>
      <c r="OD176" s="642">
        <f t="shared" si="955"/>
        <v>0</v>
      </c>
      <c r="OE176" s="510" t="str">
        <f t="shared" si="1022"/>
        <v/>
      </c>
      <c r="OF176" s="522" t="str">
        <f t="shared" si="1022"/>
        <v/>
      </c>
      <c r="OG176" s="510" t="str">
        <f t="shared" si="1022"/>
        <v/>
      </c>
      <c r="OH176" s="642">
        <f t="shared" si="956"/>
        <v>0</v>
      </c>
      <c r="OI176" s="510" t="str">
        <f t="shared" si="1023"/>
        <v/>
      </c>
      <c r="OJ176" s="522" t="str">
        <f t="shared" si="1023"/>
        <v/>
      </c>
      <c r="OK176" s="510" t="str">
        <f t="shared" si="1023"/>
        <v/>
      </c>
      <c r="OL176" s="642">
        <f t="shared" si="957"/>
        <v>0</v>
      </c>
      <c r="OM176" s="510" t="str">
        <f t="shared" si="1024"/>
        <v/>
      </c>
      <c r="ON176" s="522" t="str">
        <f t="shared" si="1024"/>
        <v/>
      </c>
      <c r="OO176" s="510" t="str">
        <f t="shared" si="1024"/>
        <v/>
      </c>
      <c r="OP176" s="642">
        <f t="shared" si="958"/>
        <v>0</v>
      </c>
      <c r="OQ176" s="510" t="str">
        <f t="shared" si="1025"/>
        <v/>
      </c>
      <c r="OR176" s="522" t="str">
        <f t="shared" si="1025"/>
        <v/>
      </c>
      <c r="OS176" s="510" t="str">
        <f t="shared" si="1025"/>
        <v/>
      </c>
      <c r="OT176" s="642">
        <f t="shared" si="959"/>
        <v>0</v>
      </c>
      <c r="OU176" s="510" t="str">
        <f t="shared" si="1026"/>
        <v/>
      </c>
      <c r="OV176" s="522" t="str">
        <f t="shared" si="1026"/>
        <v/>
      </c>
      <c r="OW176" s="510" t="str">
        <f t="shared" si="1026"/>
        <v/>
      </c>
      <c r="OX176" s="642">
        <f t="shared" si="960"/>
        <v>0</v>
      </c>
      <c r="OY176" s="510" t="str">
        <f t="shared" si="1027"/>
        <v/>
      </c>
      <c r="OZ176" s="522" t="str">
        <f t="shared" si="1027"/>
        <v/>
      </c>
      <c r="PA176" s="510" t="str">
        <f t="shared" si="1027"/>
        <v/>
      </c>
      <c r="PB176" s="642">
        <f t="shared" si="961"/>
        <v>0</v>
      </c>
      <c r="PC176" s="510" t="str">
        <f t="shared" si="1028"/>
        <v/>
      </c>
      <c r="PD176" s="522" t="str">
        <f t="shared" si="1028"/>
        <v/>
      </c>
      <c r="PE176" s="510" t="str">
        <f t="shared" si="1028"/>
        <v/>
      </c>
      <c r="PF176" s="642">
        <f t="shared" si="962"/>
        <v>0</v>
      </c>
      <c r="PG176" s="510" t="str">
        <f t="shared" si="1029"/>
        <v/>
      </c>
      <c r="PH176" s="522" t="str">
        <f t="shared" si="1029"/>
        <v/>
      </c>
      <c r="PI176" s="510" t="str">
        <f t="shared" si="1029"/>
        <v/>
      </c>
      <c r="PJ176" s="642">
        <f t="shared" si="963"/>
        <v>0</v>
      </c>
      <c r="PK176" s="510" t="str">
        <f t="shared" si="1030"/>
        <v/>
      </c>
      <c r="PL176" s="522" t="str">
        <f t="shared" si="1030"/>
        <v/>
      </c>
      <c r="PM176" s="510" t="str">
        <f t="shared" si="1030"/>
        <v/>
      </c>
      <c r="PN176" s="642">
        <f t="shared" si="964"/>
        <v>0</v>
      </c>
      <c r="PO176" s="510" t="str">
        <f t="shared" si="1031"/>
        <v/>
      </c>
      <c r="PP176" s="522" t="str">
        <f t="shared" si="1031"/>
        <v/>
      </c>
      <c r="PQ176" s="510" t="str">
        <f t="shared" si="1031"/>
        <v/>
      </c>
      <c r="PR176" s="642">
        <f t="shared" si="965"/>
        <v>0</v>
      </c>
      <c r="PS176" s="510" t="str">
        <f t="shared" si="1032"/>
        <v/>
      </c>
      <c r="PT176" s="522" t="str">
        <f t="shared" si="1032"/>
        <v/>
      </c>
      <c r="PU176" s="510" t="str">
        <f t="shared" si="1032"/>
        <v/>
      </c>
      <c r="PV176" s="642">
        <f t="shared" si="966"/>
        <v>0</v>
      </c>
      <c r="PW176" s="510" t="str">
        <f t="shared" si="1033"/>
        <v/>
      </c>
      <c r="PX176" s="522" t="str">
        <f t="shared" si="1033"/>
        <v/>
      </c>
      <c r="PY176" s="510" t="str">
        <f t="shared" si="1033"/>
        <v/>
      </c>
      <c r="PZ176" s="642">
        <f t="shared" si="967"/>
        <v>0</v>
      </c>
      <c r="QA176" s="510" t="str">
        <f t="shared" si="1034"/>
        <v/>
      </c>
      <c r="QB176" s="522" t="str">
        <f t="shared" si="1034"/>
        <v/>
      </c>
      <c r="QC176" s="510" t="str">
        <f t="shared" si="1034"/>
        <v/>
      </c>
      <c r="QD176" s="642">
        <f t="shared" si="968"/>
        <v>0</v>
      </c>
      <c r="QE176" s="510" t="str">
        <f t="shared" si="1035"/>
        <v/>
      </c>
      <c r="QF176" s="522" t="str">
        <f t="shared" si="1035"/>
        <v/>
      </c>
      <c r="QG176" s="510" t="str">
        <f t="shared" si="1035"/>
        <v/>
      </c>
      <c r="QH176" s="642">
        <f t="shared" si="969"/>
        <v>0</v>
      </c>
    </row>
    <row r="177" spans="125:450" ht="13.3" thickTop="1" thickBot="1" x14ac:dyDescent="0.35"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FD177" s="793" t="str">
        <f t="shared" si="885"/>
        <v/>
      </c>
      <c r="FE177" s="783" t="str">
        <f t="shared" si="812"/>
        <v/>
      </c>
      <c r="FF177" s="788" t="str">
        <f t="shared" si="813"/>
        <v/>
      </c>
      <c r="FG177" s="782" t="str">
        <f>IF(FO177="c",MIN($R$27:$R$46,$R$67:$R$106),"")</f>
        <v/>
      </c>
      <c r="FJ177" s="788" t="str">
        <f t="shared" si="1036"/>
        <v/>
      </c>
      <c r="FK177" s="793" t="str">
        <f t="shared" si="1037"/>
        <v/>
      </c>
      <c r="FL177" s="793" t="str">
        <f t="shared" si="814"/>
        <v/>
      </c>
      <c r="FM177" s="798" t="str">
        <f t="shared" si="1038"/>
        <v/>
      </c>
      <c r="FN177" s="786" t="str">
        <f t="shared" si="890"/>
        <v/>
      </c>
      <c r="FO177" s="816" t="str">
        <f t="shared" si="891"/>
        <v/>
      </c>
      <c r="FP177" s="594">
        <v>24</v>
      </c>
      <c r="FQ177" s="820" t="str">
        <f t="shared" si="1039"/>
        <v/>
      </c>
      <c r="FR177" s="139" t="str">
        <f t="shared" si="816"/>
        <v/>
      </c>
      <c r="FS177" s="642" t="str">
        <f t="shared" si="892"/>
        <v/>
      </c>
      <c r="FY177" s="793" t="str">
        <f t="shared" si="817"/>
        <v/>
      </c>
      <c r="FZ177" s="798" t="str">
        <f t="shared" si="1040"/>
        <v/>
      </c>
      <c r="GA177" s="793" t="str">
        <f t="shared" si="894"/>
        <v/>
      </c>
      <c r="GB177" s="793" t="str">
        <f t="shared" si="1041"/>
        <v/>
      </c>
      <c r="GC177" s="783" t="str">
        <f t="shared" si="818"/>
        <v/>
      </c>
      <c r="GD177" s="788" t="str">
        <f t="shared" si="819"/>
        <v/>
      </c>
      <c r="GE177" s="786" t="str">
        <f t="shared" si="1042"/>
        <v/>
      </c>
      <c r="GF177" s="782" t="str">
        <f t="shared" si="897"/>
        <v/>
      </c>
      <c r="GG177" s="818" t="str">
        <f t="shared" si="898"/>
        <v/>
      </c>
      <c r="GH177" s="594">
        <v>24</v>
      </c>
      <c r="GI177" s="595" t="str">
        <f t="shared" si="820"/>
        <v/>
      </c>
      <c r="GJ177" s="595" t="str">
        <f t="shared" si="821"/>
        <v/>
      </c>
      <c r="GK177" s="15">
        <f t="shared" si="899"/>
        <v>0</v>
      </c>
      <c r="GL177" s="15">
        <f t="shared" si="900"/>
        <v>0</v>
      </c>
      <c r="GN177" s="137" t="str">
        <f t="shared" si="901"/>
        <v/>
      </c>
      <c r="GO177" s="653" t="str">
        <f t="shared" si="902"/>
        <v/>
      </c>
      <c r="GP177" s="651" t="str">
        <f t="shared" si="903"/>
        <v/>
      </c>
      <c r="GQ177" s="652">
        <f t="shared" si="904"/>
        <v>0</v>
      </c>
      <c r="GR177" s="137" t="str">
        <f t="shared" si="974"/>
        <v/>
      </c>
      <c r="GS177" s="139" t="str">
        <f t="shared" si="905"/>
        <v/>
      </c>
      <c r="GT177" s="642" t="str">
        <f t="shared" si="823"/>
        <v/>
      </c>
      <c r="GU177" s="594">
        <v>24</v>
      </c>
      <c r="GX177" s="137" t="str">
        <f t="shared" si="975"/>
        <v/>
      </c>
      <c r="GY177" s="138" t="str">
        <f t="shared" si="906"/>
        <v/>
      </c>
      <c r="GZ177" s="642" t="str">
        <f t="shared" si="907"/>
        <v/>
      </c>
      <c r="HA177" s="81" t="str">
        <f t="shared" si="970"/>
        <v/>
      </c>
      <c r="HB177" s="127" t="str">
        <f t="shared" si="971"/>
        <v/>
      </c>
      <c r="HC177" s="642" t="str">
        <f t="shared" si="908"/>
        <v/>
      </c>
      <c r="HD177" s="582">
        <f t="shared" si="976"/>
        <v>0</v>
      </c>
      <c r="HE177" s="576">
        <f t="shared" si="977"/>
        <v>0</v>
      </c>
      <c r="HF177" s="566">
        <f t="shared" si="977"/>
        <v>0</v>
      </c>
      <c r="HG177" s="642">
        <f t="shared" si="909"/>
        <v>0</v>
      </c>
      <c r="HH177" s="17" t="str">
        <f t="shared" si="910"/>
        <v/>
      </c>
      <c r="HI177" s="510" t="str">
        <f t="shared" si="911"/>
        <v/>
      </c>
      <c r="HJ177" s="642">
        <f t="shared" si="972"/>
        <v>0</v>
      </c>
      <c r="HK177" s="510" t="str">
        <f t="shared" si="978"/>
        <v/>
      </c>
      <c r="HL177" s="522" t="str">
        <f t="shared" si="978"/>
        <v/>
      </c>
      <c r="HM177" s="510" t="str">
        <f t="shared" si="978"/>
        <v/>
      </c>
      <c r="HN177" s="642">
        <f t="shared" si="912"/>
        <v>0</v>
      </c>
      <c r="HO177" s="510" t="str">
        <f t="shared" si="979"/>
        <v/>
      </c>
      <c r="HP177" s="522" t="str">
        <f t="shared" si="979"/>
        <v/>
      </c>
      <c r="HQ177" s="510" t="str">
        <f t="shared" si="979"/>
        <v/>
      </c>
      <c r="HR177" s="642">
        <f t="shared" si="913"/>
        <v>0</v>
      </c>
      <c r="HS177" s="510" t="str">
        <f t="shared" si="980"/>
        <v/>
      </c>
      <c r="HT177" s="522" t="str">
        <f t="shared" si="980"/>
        <v/>
      </c>
      <c r="HU177" s="510" t="str">
        <f t="shared" si="980"/>
        <v/>
      </c>
      <c r="HV177" s="642">
        <f t="shared" si="914"/>
        <v>0</v>
      </c>
      <c r="HW177" s="510" t="str">
        <f t="shared" si="981"/>
        <v/>
      </c>
      <c r="HX177" s="522" t="str">
        <f t="shared" si="981"/>
        <v/>
      </c>
      <c r="HY177" s="510" t="str">
        <f t="shared" si="981"/>
        <v/>
      </c>
      <c r="HZ177" s="642">
        <f t="shared" si="915"/>
        <v>0</v>
      </c>
      <c r="IA177" s="510" t="str">
        <f t="shared" si="982"/>
        <v/>
      </c>
      <c r="IB177" s="522" t="str">
        <f t="shared" si="982"/>
        <v/>
      </c>
      <c r="IC177" s="510" t="str">
        <f t="shared" si="982"/>
        <v/>
      </c>
      <c r="ID177" s="642">
        <f t="shared" si="916"/>
        <v>0</v>
      </c>
      <c r="IE177" s="510" t="str">
        <f t="shared" si="983"/>
        <v/>
      </c>
      <c r="IF177" s="522" t="str">
        <f t="shared" si="983"/>
        <v/>
      </c>
      <c r="IG177" s="510" t="str">
        <f t="shared" si="983"/>
        <v/>
      </c>
      <c r="IH177" s="642">
        <f t="shared" si="917"/>
        <v>0</v>
      </c>
      <c r="II177" s="510" t="str">
        <f t="shared" si="984"/>
        <v/>
      </c>
      <c r="IJ177" s="522" t="str">
        <f t="shared" si="984"/>
        <v/>
      </c>
      <c r="IK177" s="510" t="str">
        <f t="shared" si="984"/>
        <v/>
      </c>
      <c r="IL177" s="642">
        <f t="shared" si="918"/>
        <v>0</v>
      </c>
      <c r="IM177" s="510" t="str">
        <f t="shared" si="985"/>
        <v/>
      </c>
      <c r="IN177" s="522" t="str">
        <f t="shared" si="985"/>
        <v/>
      </c>
      <c r="IO177" s="510" t="str">
        <f t="shared" si="985"/>
        <v/>
      </c>
      <c r="IP177" s="642">
        <f t="shared" si="919"/>
        <v>0</v>
      </c>
      <c r="IQ177" s="510" t="str">
        <f t="shared" si="986"/>
        <v/>
      </c>
      <c r="IR177" s="522" t="str">
        <f t="shared" si="986"/>
        <v/>
      </c>
      <c r="IS177" s="510" t="str">
        <f t="shared" si="986"/>
        <v/>
      </c>
      <c r="IT177" s="642">
        <f t="shared" si="920"/>
        <v>0</v>
      </c>
      <c r="IU177" s="510" t="str">
        <f t="shared" si="987"/>
        <v/>
      </c>
      <c r="IV177" s="522" t="str">
        <f t="shared" si="987"/>
        <v/>
      </c>
      <c r="IW177" s="510" t="str">
        <f t="shared" si="987"/>
        <v/>
      </c>
      <c r="IX177" s="642">
        <f t="shared" si="921"/>
        <v>0</v>
      </c>
      <c r="IY177" s="510" t="str">
        <f t="shared" si="988"/>
        <v/>
      </c>
      <c r="IZ177" s="522" t="str">
        <f t="shared" si="988"/>
        <v/>
      </c>
      <c r="JA177" s="510" t="str">
        <f t="shared" si="988"/>
        <v/>
      </c>
      <c r="JB177" s="642">
        <f t="shared" si="922"/>
        <v>0</v>
      </c>
      <c r="JC177" s="510" t="str">
        <f t="shared" si="989"/>
        <v/>
      </c>
      <c r="JD177" s="522" t="str">
        <f t="shared" si="989"/>
        <v/>
      </c>
      <c r="JE177" s="510" t="str">
        <f t="shared" si="989"/>
        <v/>
      </c>
      <c r="JF177" s="642">
        <f t="shared" si="923"/>
        <v>0</v>
      </c>
      <c r="JG177" s="510" t="str">
        <f t="shared" si="990"/>
        <v/>
      </c>
      <c r="JH177" s="522" t="str">
        <f t="shared" si="990"/>
        <v/>
      </c>
      <c r="JI177" s="510" t="str">
        <f t="shared" si="990"/>
        <v/>
      </c>
      <c r="JJ177" s="642">
        <f t="shared" si="924"/>
        <v>0</v>
      </c>
      <c r="JK177" s="510" t="str">
        <f t="shared" si="991"/>
        <v/>
      </c>
      <c r="JL177" s="522" t="str">
        <f t="shared" si="991"/>
        <v/>
      </c>
      <c r="JM177" s="510" t="str">
        <f t="shared" si="991"/>
        <v/>
      </c>
      <c r="JN177" s="642">
        <f t="shared" si="925"/>
        <v>0</v>
      </c>
      <c r="JO177" s="510" t="str">
        <f t="shared" si="992"/>
        <v/>
      </c>
      <c r="JP177" s="522" t="str">
        <f t="shared" si="992"/>
        <v/>
      </c>
      <c r="JQ177" s="510" t="str">
        <f t="shared" si="992"/>
        <v/>
      </c>
      <c r="JR177" s="642">
        <f t="shared" si="926"/>
        <v>0</v>
      </c>
      <c r="JS177" s="510" t="str">
        <f t="shared" si="993"/>
        <v/>
      </c>
      <c r="JT177" s="522" t="str">
        <f t="shared" si="993"/>
        <v/>
      </c>
      <c r="JU177" s="510" t="str">
        <f t="shared" si="993"/>
        <v/>
      </c>
      <c r="JV177" s="642">
        <f t="shared" si="927"/>
        <v>0</v>
      </c>
      <c r="JW177" s="510" t="str">
        <f t="shared" si="994"/>
        <v/>
      </c>
      <c r="JX177" s="522" t="str">
        <f t="shared" si="994"/>
        <v/>
      </c>
      <c r="JY177" s="510" t="str">
        <f t="shared" si="994"/>
        <v/>
      </c>
      <c r="JZ177" s="642">
        <f t="shared" si="928"/>
        <v>0</v>
      </c>
      <c r="KA177" s="510" t="str">
        <f t="shared" si="995"/>
        <v/>
      </c>
      <c r="KB177" s="522" t="str">
        <f t="shared" si="995"/>
        <v/>
      </c>
      <c r="KC177" s="510" t="str">
        <f t="shared" si="995"/>
        <v/>
      </c>
      <c r="KD177" s="642">
        <f t="shared" si="929"/>
        <v>0</v>
      </c>
      <c r="KE177" s="510" t="str">
        <f t="shared" si="996"/>
        <v/>
      </c>
      <c r="KF177" s="522" t="str">
        <f t="shared" si="996"/>
        <v/>
      </c>
      <c r="KG177" s="510" t="str">
        <f t="shared" si="996"/>
        <v/>
      </c>
      <c r="KH177" s="642">
        <f t="shared" si="930"/>
        <v>0</v>
      </c>
      <c r="KI177" s="510" t="str">
        <f t="shared" si="997"/>
        <v/>
      </c>
      <c r="KJ177" s="522" t="str">
        <f t="shared" si="997"/>
        <v/>
      </c>
      <c r="KK177" s="510" t="str">
        <f t="shared" si="997"/>
        <v/>
      </c>
      <c r="KL177" s="642">
        <f t="shared" si="931"/>
        <v>0</v>
      </c>
      <c r="KM177" s="510" t="str">
        <f t="shared" si="998"/>
        <v/>
      </c>
      <c r="KN177" s="522" t="str">
        <f t="shared" si="998"/>
        <v/>
      </c>
      <c r="KO177" s="510" t="str">
        <f t="shared" si="998"/>
        <v/>
      </c>
      <c r="KP177" s="642">
        <f t="shared" si="932"/>
        <v>0</v>
      </c>
      <c r="KQ177" s="510" t="str">
        <f t="shared" si="999"/>
        <v/>
      </c>
      <c r="KR177" s="522" t="str">
        <f t="shared" si="999"/>
        <v/>
      </c>
      <c r="KS177" s="510" t="str">
        <f t="shared" si="999"/>
        <v/>
      </c>
      <c r="KT177" s="642">
        <f t="shared" si="933"/>
        <v>0</v>
      </c>
      <c r="KU177" s="510" t="str">
        <f t="shared" si="1000"/>
        <v/>
      </c>
      <c r="KV177" s="522" t="str">
        <f t="shared" si="1000"/>
        <v/>
      </c>
      <c r="KW177" s="510" t="str">
        <f t="shared" si="1000"/>
        <v/>
      </c>
      <c r="KX177" s="642">
        <f t="shared" si="934"/>
        <v>0</v>
      </c>
      <c r="KY177" s="510" t="str">
        <f t="shared" si="1001"/>
        <v/>
      </c>
      <c r="KZ177" s="522" t="str">
        <f t="shared" si="1001"/>
        <v/>
      </c>
      <c r="LA177" s="510" t="str">
        <f t="shared" si="1001"/>
        <v/>
      </c>
      <c r="LB177" s="642">
        <f t="shared" si="935"/>
        <v>0</v>
      </c>
      <c r="LC177" s="510" t="str">
        <f t="shared" si="1002"/>
        <v/>
      </c>
      <c r="LD177" s="522" t="str">
        <f t="shared" si="1002"/>
        <v/>
      </c>
      <c r="LE177" s="510" t="str">
        <f t="shared" si="1002"/>
        <v/>
      </c>
      <c r="LF177" s="642">
        <f t="shared" si="936"/>
        <v>0</v>
      </c>
      <c r="LG177" s="510" t="str">
        <f t="shared" si="1003"/>
        <v/>
      </c>
      <c r="LH177" s="522" t="str">
        <f t="shared" si="1003"/>
        <v/>
      </c>
      <c r="LI177" s="510" t="str">
        <f t="shared" si="1003"/>
        <v/>
      </c>
      <c r="LJ177" s="642">
        <f t="shared" si="937"/>
        <v>0</v>
      </c>
      <c r="LK177" s="510" t="str">
        <f t="shared" si="1004"/>
        <v/>
      </c>
      <c r="LL177" s="522" t="str">
        <f t="shared" si="1004"/>
        <v/>
      </c>
      <c r="LM177" s="510" t="str">
        <f t="shared" si="1004"/>
        <v/>
      </c>
      <c r="LN177" s="642">
        <f t="shared" si="938"/>
        <v>0</v>
      </c>
      <c r="LO177" s="510" t="str">
        <f t="shared" si="1005"/>
        <v/>
      </c>
      <c r="LP177" s="522" t="str">
        <f t="shared" si="1005"/>
        <v/>
      </c>
      <c r="LQ177" s="510" t="str">
        <f t="shared" si="1005"/>
        <v/>
      </c>
      <c r="LR177" s="642">
        <f t="shared" si="939"/>
        <v>0</v>
      </c>
      <c r="LS177" s="510" t="str">
        <f t="shared" si="1006"/>
        <v/>
      </c>
      <c r="LT177" s="522" t="str">
        <f t="shared" si="1006"/>
        <v/>
      </c>
      <c r="LU177" s="510" t="str">
        <f t="shared" si="1006"/>
        <v/>
      </c>
      <c r="LV177" s="642">
        <f t="shared" si="940"/>
        <v>0</v>
      </c>
      <c r="LW177" s="510" t="str">
        <f t="shared" si="1007"/>
        <v/>
      </c>
      <c r="LX177" s="522" t="str">
        <f t="shared" si="1007"/>
        <v/>
      </c>
      <c r="LY177" s="510" t="str">
        <f t="shared" si="1007"/>
        <v/>
      </c>
      <c r="LZ177" s="642">
        <f t="shared" si="941"/>
        <v>0</v>
      </c>
      <c r="MA177" s="510" t="str">
        <f t="shared" si="1008"/>
        <v/>
      </c>
      <c r="MB177" s="522" t="str">
        <f t="shared" si="1008"/>
        <v/>
      </c>
      <c r="MC177" s="510" t="str">
        <f t="shared" si="1008"/>
        <v/>
      </c>
      <c r="MD177" s="642">
        <f t="shared" si="942"/>
        <v>0</v>
      </c>
      <c r="ME177" s="510" t="str">
        <f t="shared" si="1009"/>
        <v/>
      </c>
      <c r="MF177" s="522" t="str">
        <f t="shared" si="1009"/>
        <v/>
      </c>
      <c r="MG177" s="510" t="str">
        <f t="shared" si="1009"/>
        <v/>
      </c>
      <c r="MH177" s="642">
        <f t="shared" si="943"/>
        <v>0</v>
      </c>
      <c r="MI177" s="510" t="str">
        <f t="shared" si="1010"/>
        <v/>
      </c>
      <c r="MJ177" s="522" t="str">
        <f t="shared" si="1010"/>
        <v/>
      </c>
      <c r="MK177" s="510" t="str">
        <f t="shared" si="1010"/>
        <v/>
      </c>
      <c r="ML177" s="642">
        <f t="shared" si="944"/>
        <v>0</v>
      </c>
      <c r="MM177" s="510" t="str">
        <f t="shared" si="1011"/>
        <v/>
      </c>
      <c r="MN177" s="522" t="str">
        <f t="shared" si="1011"/>
        <v/>
      </c>
      <c r="MO177" s="510" t="str">
        <f t="shared" si="1011"/>
        <v/>
      </c>
      <c r="MP177" s="642">
        <f t="shared" si="945"/>
        <v>0</v>
      </c>
      <c r="MQ177" s="510" t="str">
        <f t="shared" si="1012"/>
        <v/>
      </c>
      <c r="MR177" s="522" t="str">
        <f t="shared" si="1012"/>
        <v/>
      </c>
      <c r="MS177" s="510" t="str">
        <f t="shared" si="1012"/>
        <v/>
      </c>
      <c r="MT177" s="642">
        <f t="shared" si="946"/>
        <v>0</v>
      </c>
      <c r="MU177" s="510" t="str">
        <f t="shared" si="1013"/>
        <v/>
      </c>
      <c r="MV177" s="522" t="str">
        <f t="shared" si="1013"/>
        <v/>
      </c>
      <c r="MW177" s="510" t="str">
        <f t="shared" si="1013"/>
        <v/>
      </c>
      <c r="MX177" s="642">
        <f t="shared" si="947"/>
        <v>0</v>
      </c>
      <c r="MY177" s="510" t="str">
        <f t="shared" si="1014"/>
        <v/>
      </c>
      <c r="MZ177" s="522" t="str">
        <f t="shared" si="1014"/>
        <v/>
      </c>
      <c r="NA177" s="510" t="str">
        <f t="shared" si="1014"/>
        <v/>
      </c>
      <c r="NB177" s="642">
        <f t="shared" si="948"/>
        <v>0</v>
      </c>
      <c r="NC177" s="510" t="str">
        <f t="shared" si="1015"/>
        <v/>
      </c>
      <c r="ND177" s="522" t="str">
        <f t="shared" si="1015"/>
        <v/>
      </c>
      <c r="NE177" s="510" t="str">
        <f t="shared" si="1015"/>
        <v/>
      </c>
      <c r="NF177" s="642">
        <f t="shared" si="949"/>
        <v>0</v>
      </c>
      <c r="NG177" s="510" t="str">
        <f t="shared" si="1016"/>
        <v/>
      </c>
      <c r="NH177" s="522" t="str">
        <f t="shared" si="1016"/>
        <v/>
      </c>
      <c r="NI177" s="510" t="str">
        <f t="shared" si="1016"/>
        <v/>
      </c>
      <c r="NJ177" s="642">
        <f t="shared" si="950"/>
        <v>0</v>
      </c>
      <c r="NK177" s="510" t="str">
        <f t="shared" si="1017"/>
        <v/>
      </c>
      <c r="NL177" s="522" t="str">
        <f t="shared" si="1017"/>
        <v/>
      </c>
      <c r="NM177" s="510" t="str">
        <f t="shared" si="1017"/>
        <v/>
      </c>
      <c r="NN177" s="642">
        <f t="shared" si="951"/>
        <v>0</v>
      </c>
      <c r="NO177" s="510" t="str">
        <f t="shared" si="1018"/>
        <v/>
      </c>
      <c r="NP177" s="522" t="str">
        <f t="shared" si="1018"/>
        <v/>
      </c>
      <c r="NQ177" s="510" t="str">
        <f t="shared" si="1018"/>
        <v/>
      </c>
      <c r="NR177" s="642">
        <f t="shared" si="952"/>
        <v>0</v>
      </c>
      <c r="NS177" s="510" t="str">
        <f t="shared" si="1019"/>
        <v/>
      </c>
      <c r="NT177" s="522" t="str">
        <f t="shared" si="1019"/>
        <v/>
      </c>
      <c r="NU177" s="510" t="str">
        <f t="shared" si="1019"/>
        <v/>
      </c>
      <c r="NV177" s="642">
        <f t="shared" si="953"/>
        <v>0</v>
      </c>
      <c r="NW177" s="510" t="str">
        <f t="shared" si="1020"/>
        <v/>
      </c>
      <c r="NX177" s="522" t="str">
        <f t="shared" si="1020"/>
        <v/>
      </c>
      <c r="NY177" s="510" t="str">
        <f t="shared" si="1020"/>
        <v/>
      </c>
      <c r="NZ177" s="642">
        <f t="shared" si="954"/>
        <v>0</v>
      </c>
      <c r="OA177" s="510" t="str">
        <f t="shared" si="1021"/>
        <v/>
      </c>
      <c r="OB177" s="522" t="str">
        <f t="shared" si="1021"/>
        <v/>
      </c>
      <c r="OC177" s="510" t="str">
        <f t="shared" si="1021"/>
        <v/>
      </c>
      <c r="OD177" s="642">
        <f t="shared" si="955"/>
        <v>0</v>
      </c>
      <c r="OE177" s="510" t="str">
        <f t="shared" si="1022"/>
        <v/>
      </c>
      <c r="OF177" s="522" t="str">
        <f t="shared" si="1022"/>
        <v/>
      </c>
      <c r="OG177" s="510" t="str">
        <f t="shared" si="1022"/>
        <v/>
      </c>
      <c r="OH177" s="642">
        <f t="shared" si="956"/>
        <v>0</v>
      </c>
      <c r="OI177" s="510" t="str">
        <f t="shared" si="1023"/>
        <v/>
      </c>
      <c r="OJ177" s="522" t="str">
        <f t="shared" si="1023"/>
        <v/>
      </c>
      <c r="OK177" s="510" t="str">
        <f t="shared" si="1023"/>
        <v/>
      </c>
      <c r="OL177" s="642">
        <f t="shared" si="957"/>
        <v>0</v>
      </c>
      <c r="OM177" s="510" t="str">
        <f t="shared" si="1024"/>
        <v/>
      </c>
      <c r="ON177" s="522" t="str">
        <f t="shared" si="1024"/>
        <v/>
      </c>
      <c r="OO177" s="510" t="str">
        <f t="shared" si="1024"/>
        <v/>
      </c>
      <c r="OP177" s="642">
        <f t="shared" si="958"/>
        <v>0</v>
      </c>
      <c r="OQ177" s="510" t="str">
        <f t="shared" si="1025"/>
        <v/>
      </c>
      <c r="OR177" s="522" t="str">
        <f t="shared" si="1025"/>
        <v/>
      </c>
      <c r="OS177" s="510" t="str">
        <f t="shared" si="1025"/>
        <v/>
      </c>
      <c r="OT177" s="642">
        <f t="shared" si="959"/>
        <v>0</v>
      </c>
      <c r="OU177" s="510" t="str">
        <f t="shared" si="1026"/>
        <v/>
      </c>
      <c r="OV177" s="522" t="str">
        <f t="shared" si="1026"/>
        <v/>
      </c>
      <c r="OW177" s="510" t="str">
        <f t="shared" si="1026"/>
        <v/>
      </c>
      <c r="OX177" s="642">
        <f t="shared" si="960"/>
        <v>0</v>
      </c>
      <c r="OY177" s="510" t="str">
        <f t="shared" si="1027"/>
        <v/>
      </c>
      <c r="OZ177" s="522" t="str">
        <f t="shared" si="1027"/>
        <v/>
      </c>
      <c r="PA177" s="510" t="str">
        <f t="shared" si="1027"/>
        <v/>
      </c>
      <c r="PB177" s="642">
        <f t="shared" si="961"/>
        <v>0</v>
      </c>
      <c r="PC177" s="510" t="str">
        <f t="shared" si="1028"/>
        <v/>
      </c>
      <c r="PD177" s="522" t="str">
        <f t="shared" si="1028"/>
        <v/>
      </c>
      <c r="PE177" s="510" t="str">
        <f t="shared" si="1028"/>
        <v/>
      </c>
      <c r="PF177" s="642">
        <f t="shared" si="962"/>
        <v>0</v>
      </c>
      <c r="PG177" s="510" t="str">
        <f t="shared" si="1029"/>
        <v/>
      </c>
      <c r="PH177" s="522" t="str">
        <f t="shared" si="1029"/>
        <v/>
      </c>
      <c r="PI177" s="510" t="str">
        <f t="shared" si="1029"/>
        <v/>
      </c>
      <c r="PJ177" s="642">
        <f t="shared" si="963"/>
        <v>0</v>
      </c>
      <c r="PK177" s="510" t="str">
        <f t="shared" si="1030"/>
        <v/>
      </c>
      <c r="PL177" s="522" t="str">
        <f t="shared" si="1030"/>
        <v/>
      </c>
      <c r="PM177" s="510" t="str">
        <f t="shared" si="1030"/>
        <v/>
      </c>
      <c r="PN177" s="642">
        <f t="shared" si="964"/>
        <v>0</v>
      </c>
      <c r="PO177" s="510" t="str">
        <f t="shared" si="1031"/>
        <v/>
      </c>
      <c r="PP177" s="522" t="str">
        <f t="shared" si="1031"/>
        <v/>
      </c>
      <c r="PQ177" s="510" t="str">
        <f t="shared" si="1031"/>
        <v/>
      </c>
      <c r="PR177" s="642">
        <f t="shared" si="965"/>
        <v>0</v>
      </c>
      <c r="PS177" s="510" t="str">
        <f t="shared" si="1032"/>
        <v/>
      </c>
      <c r="PT177" s="522" t="str">
        <f t="shared" si="1032"/>
        <v/>
      </c>
      <c r="PU177" s="510" t="str">
        <f t="shared" si="1032"/>
        <v/>
      </c>
      <c r="PV177" s="642">
        <f t="shared" si="966"/>
        <v>0</v>
      </c>
      <c r="PW177" s="510" t="str">
        <f t="shared" si="1033"/>
        <v/>
      </c>
      <c r="PX177" s="522" t="str">
        <f t="shared" si="1033"/>
        <v/>
      </c>
      <c r="PY177" s="510" t="str">
        <f t="shared" si="1033"/>
        <v/>
      </c>
      <c r="PZ177" s="642">
        <f t="shared" si="967"/>
        <v>0</v>
      </c>
      <c r="QA177" s="510" t="str">
        <f t="shared" si="1034"/>
        <v/>
      </c>
      <c r="QB177" s="522" t="str">
        <f t="shared" si="1034"/>
        <v/>
      </c>
      <c r="QC177" s="510" t="str">
        <f t="shared" si="1034"/>
        <v/>
      </c>
      <c r="QD177" s="642">
        <f t="shared" si="968"/>
        <v>0</v>
      </c>
      <c r="QE177" s="510" t="str">
        <f t="shared" si="1035"/>
        <v/>
      </c>
      <c r="QF177" s="522" t="str">
        <f t="shared" si="1035"/>
        <v/>
      </c>
      <c r="QG177" s="510" t="str">
        <f t="shared" si="1035"/>
        <v/>
      </c>
      <c r="QH177" s="642">
        <f t="shared" si="969"/>
        <v>0</v>
      </c>
    </row>
    <row r="178" spans="125:450" ht="13.3" thickTop="1" thickBot="1" x14ac:dyDescent="0.35"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FD178" s="793" t="str">
        <f t="shared" si="885"/>
        <v/>
      </c>
      <c r="FE178" s="783" t="str">
        <f t="shared" si="812"/>
        <v/>
      </c>
      <c r="FF178" s="788" t="str">
        <f t="shared" si="813"/>
        <v/>
      </c>
      <c r="FG178" s="782" t="str">
        <f t="shared" ref="FG178:FG186" si="1043">IF(FO178="c",MIN($R$27:$R$46,$R$67:$R$106),"")</f>
        <v/>
      </c>
      <c r="FJ178" s="788" t="str">
        <f t="shared" si="1036"/>
        <v/>
      </c>
      <c r="FK178" s="793" t="str">
        <f t="shared" si="1037"/>
        <v/>
      </c>
      <c r="FL178" s="793" t="str">
        <f t="shared" si="814"/>
        <v/>
      </c>
      <c r="FM178" s="798" t="str">
        <f t="shared" si="1038"/>
        <v/>
      </c>
      <c r="FN178" s="786" t="str">
        <f t="shared" si="890"/>
        <v/>
      </c>
      <c r="FO178" s="816" t="str">
        <f t="shared" si="891"/>
        <v/>
      </c>
      <c r="FP178" s="594">
        <v>25</v>
      </c>
      <c r="FQ178" s="820" t="str">
        <f t="shared" si="1039"/>
        <v/>
      </c>
      <c r="FR178" s="139" t="str">
        <f t="shared" si="816"/>
        <v/>
      </c>
      <c r="FS178" s="642" t="str">
        <f t="shared" si="892"/>
        <v/>
      </c>
      <c r="FY178" s="793" t="str">
        <f t="shared" si="817"/>
        <v/>
      </c>
      <c r="FZ178" s="798" t="str">
        <f t="shared" si="1040"/>
        <v/>
      </c>
      <c r="GA178" s="793" t="str">
        <f t="shared" si="894"/>
        <v/>
      </c>
      <c r="GB178" s="793" t="str">
        <f t="shared" si="1041"/>
        <v/>
      </c>
      <c r="GC178" s="783" t="str">
        <f t="shared" si="818"/>
        <v/>
      </c>
      <c r="GD178" s="788" t="str">
        <f t="shared" si="819"/>
        <v/>
      </c>
      <c r="GE178" s="786" t="str">
        <f t="shared" si="1042"/>
        <v/>
      </c>
      <c r="GF178" s="782" t="str">
        <f t="shared" si="897"/>
        <v/>
      </c>
      <c r="GG178" s="818" t="str">
        <f t="shared" si="898"/>
        <v/>
      </c>
      <c r="GH178" s="594">
        <v>25</v>
      </c>
      <c r="GI178" s="595" t="str">
        <f t="shared" si="820"/>
        <v/>
      </c>
      <c r="GJ178" s="595" t="str">
        <f t="shared" si="821"/>
        <v/>
      </c>
      <c r="GK178" s="15">
        <f t="shared" si="899"/>
        <v>0</v>
      </c>
      <c r="GL178" s="15">
        <f t="shared" si="900"/>
        <v>0</v>
      </c>
      <c r="GN178" s="137" t="str">
        <f t="shared" si="901"/>
        <v/>
      </c>
      <c r="GO178" s="653" t="str">
        <f t="shared" si="902"/>
        <v/>
      </c>
      <c r="GP178" s="651" t="str">
        <f t="shared" si="903"/>
        <v/>
      </c>
      <c r="GQ178" s="652">
        <f t="shared" si="904"/>
        <v>0</v>
      </c>
      <c r="GR178" s="137" t="str">
        <f t="shared" si="974"/>
        <v/>
      </c>
      <c r="GS178" s="139" t="str">
        <f t="shared" si="905"/>
        <v/>
      </c>
      <c r="GT178" s="642" t="str">
        <f t="shared" si="823"/>
        <v/>
      </c>
      <c r="GU178" s="594">
        <v>25</v>
      </c>
      <c r="GX178" s="137" t="str">
        <f t="shared" si="975"/>
        <v/>
      </c>
      <c r="GY178" s="138" t="str">
        <f t="shared" si="906"/>
        <v/>
      </c>
      <c r="GZ178" s="642" t="str">
        <f t="shared" si="907"/>
        <v/>
      </c>
      <c r="HA178" s="81" t="str">
        <f t="shared" si="970"/>
        <v/>
      </c>
      <c r="HB178" s="127" t="str">
        <f t="shared" si="971"/>
        <v/>
      </c>
      <c r="HC178" s="642" t="str">
        <f t="shared" si="908"/>
        <v/>
      </c>
      <c r="HD178" s="582">
        <f t="shared" si="976"/>
        <v>0</v>
      </c>
      <c r="HE178" s="576">
        <f t="shared" si="977"/>
        <v>0</v>
      </c>
      <c r="HF178" s="566">
        <f t="shared" si="977"/>
        <v>0</v>
      </c>
      <c r="HG178" s="642">
        <f t="shared" si="909"/>
        <v>0</v>
      </c>
      <c r="HH178" s="17" t="str">
        <f t="shared" si="910"/>
        <v/>
      </c>
      <c r="HI178" s="510" t="str">
        <f t="shared" si="911"/>
        <v/>
      </c>
      <c r="HJ178" s="642">
        <f t="shared" si="972"/>
        <v>0</v>
      </c>
      <c r="HK178" s="510" t="str">
        <f t="shared" si="978"/>
        <v/>
      </c>
      <c r="HL178" s="522" t="str">
        <f t="shared" si="978"/>
        <v/>
      </c>
      <c r="HM178" s="510" t="str">
        <f t="shared" si="978"/>
        <v/>
      </c>
      <c r="HN178" s="642">
        <f t="shared" si="912"/>
        <v>0</v>
      </c>
      <c r="HO178" s="510" t="str">
        <f t="shared" si="979"/>
        <v/>
      </c>
      <c r="HP178" s="522" t="str">
        <f t="shared" si="979"/>
        <v/>
      </c>
      <c r="HQ178" s="510" t="str">
        <f t="shared" si="979"/>
        <v/>
      </c>
      <c r="HR178" s="642">
        <f t="shared" si="913"/>
        <v>0</v>
      </c>
      <c r="HS178" s="510" t="str">
        <f t="shared" si="980"/>
        <v/>
      </c>
      <c r="HT178" s="522" t="str">
        <f t="shared" si="980"/>
        <v/>
      </c>
      <c r="HU178" s="510" t="str">
        <f t="shared" si="980"/>
        <v/>
      </c>
      <c r="HV178" s="642">
        <f t="shared" si="914"/>
        <v>0</v>
      </c>
      <c r="HW178" s="510" t="str">
        <f t="shared" si="981"/>
        <v/>
      </c>
      <c r="HX178" s="522" t="str">
        <f t="shared" si="981"/>
        <v/>
      </c>
      <c r="HY178" s="510" t="str">
        <f t="shared" si="981"/>
        <v/>
      </c>
      <c r="HZ178" s="642">
        <f t="shared" si="915"/>
        <v>0</v>
      </c>
      <c r="IA178" s="510" t="str">
        <f t="shared" si="982"/>
        <v/>
      </c>
      <c r="IB178" s="522" t="str">
        <f t="shared" si="982"/>
        <v/>
      </c>
      <c r="IC178" s="510" t="str">
        <f t="shared" si="982"/>
        <v/>
      </c>
      <c r="ID178" s="642">
        <f t="shared" si="916"/>
        <v>0</v>
      </c>
      <c r="IE178" s="510" t="str">
        <f t="shared" si="983"/>
        <v/>
      </c>
      <c r="IF178" s="522" t="str">
        <f t="shared" si="983"/>
        <v/>
      </c>
      <c r="IG178" s="510" t="str">
        <f t="shared" si="983"/>
        <v/>
      </c>
      <c r="IH178" s="642">
        <f t="shared" si="917"/>
        <v>0</v>
      </c>
      <c r="II178" s="510" t="str">
        <f t="shared" si="984"/>
        <v/>
      </c>
      <c r="IJ178" s="522" t="str">
        <f t="shared" si="984"/>
        <v/>
      </c>
      <c r="IK178" s="510" t="str">
        <f t="shared" si="984"/>
        <v/>
      </c>
      <c r="IL178" s="642">
        <f t="shared" si="918"/>
        <v>0</v>
      </c>
      <c r="IM178" s="510" t="str">
        <f t="shared" si="985"/>
        <v/>
      </c>
      <c r="IN178" s="522" t="str">
        <f t="shared" si="985"/>
        <v/>
      </c>
      <c r="IO178" s="510" t="str">
        <f t="shared" si="985"/>
        <v/>
      </c>
      <c r="IP178" s="642">
        <f t="shared" si="919"/>
        <v>0</v>
      </c>
      <c r="IQ178" s="510" t="str">
        <f t="shared" si="986"/>
        <v/>
      </c>
      <c r="IR178" s="522" t="str">
        <f t="shared" si="986"/>
        <v/>
      </c>
      <c r="IS178" s="510" t="str">
        <f t="shared" si="986"/>
        <v/>
      </c>
      <c r="IT178" s="642">
        <f t="shared" si="920"/>
        <v>0</v>
      </c>
      <c r="IU178" s="510" t="str">
        <f t="shared" si="987"/>
        <v/>
      </c>
      <c r="IV178" s="522" t="str">
        <f t="shared" si="987"/>
        <v/>
      </c>
      <c r="IW178" s="510" t="str">
        <f t="shared" si="987"/>
        <v/>
      </c>
      <c r="IX178" s="642">
        <f t="shared" si="921"/>
        <v>0</v>
      </c>
      <c r="IY178" s="510" t="str">
        <f t="shared" si="988"/>
        <v/>
      </c>
      <c r="IZ178" s="522" t="str">
        <f t="shared" si="988"/>
        <v/>
      </c>
      <c r="JA178" s="510" t="str">
        <f t="shared" si="988"/>
        <v/>
      </c>
      <c r="JB178" s="642">
        <f t="shared" si="922"/>
        <v>0</v>
      </c>
      <c r="JC178" s="510" t="str">
        <f t="shared" si="989"/>
        <v/>
      </c>
      <c r="JD178" s="522" t="str">
        <f t="shared" si="989"/>
        <v/>
      </c>
      <c r="JE178" s="510" t="str">
        <f t="shared" si="989"/>
        <v/>
      </c>
      <c r="JF178" s="642">
        <f t="shared" si="923"/>
        <v>0</v>
      </c>
      <c r="JG178" s="510" t="str">
        <f t="shared" si="990"/>
        <v/>
      </c>
      <c r="JH178" s="522" t="str">
        <f t="shared" si="990"/>
        <v/>
      </c>
      <c r="JI178" s="510" t="str">
        <f t="shared" si="990"/>
        <v/>
      </c>
      <c r="JJ178" s="642">
        <f t="shared" si="924"/>
        <v>0</v>
      </c>
      <c r="JK178" s="510" t="str">
        <f t="shared" si="991"/>
        <v/>
      </c>
      <c r="JL178" s="522" t="str">
        <f t="shared" si="991"/>
        <v/>
      </c>
      <c r="JM178" s="510" t="str">
        <f t="shared" si="991"/>
        <v/>
      </c>
      <c r="JN178" s="642">
        <f t="shared" si="925"/>
        <v>0</v>
      </c>
      <c r="JO178" s="510" t="str">
        <f t="shared" si="992"/>
        <v/>
      </c>
      <c r="JP178" s="522" t="str">
        <f t="shared" si="992"/>
        <v/>
      </c>
      <c r="JQ178" s="510" t="str">
        <f t="shared" si="992"/>
        <v/>
      </c>
      <c r="JR178" s="642">
        <f t="shared" si="926"/>
        <v>0</v>
      </c>
      <c r="JS178" s="510" t="str">
        <f t="shared" si="993"/>
        <v/>
      </c>
      <c r="JT178" s="522" t="str">
        <f t="shared" si="993"/>
        <v/>
      </c>
      <c r="JU178" s="510" t="str">
        <f t="shared" si="993"/>
        <v/>
      </c>
      <c r="JV178" s="642">
        <f t="shared" si="927"/>
        <v>0</v>
      </c>
      <c r="JW178" s="510" t="str">
        <f t="shared" si="994"/>
        <v/>
      </c>
      <c r="JX178" s="522" t="str">
        <f t="shared" si="994"/>
        <v/>
      </c>
      <c r="JY178" s="510" t="str">
        <f t="shared" si="994"/>
        <v/>
      </c>
      <c r="JZ178" s="642">
        <f t="shared" si="928"/>
        <v>0</v>
      </c>
      <c r="KA178" s="510" t="str">
        <f t="shared" si="995"/>
        <v/>
      </c>
      <c r="KB178" s="522" t="str">
        <f t="shared" si="995"/>
        <v/>
      </c>
      <c r="KC178" s="510" t="str">
        <f t="shared" si="995"/>
        <v/>
      </c>
      <c r="KD178" s="642">
        <f t="shared" si="929"/>
        <v>0</v>
      </c>
      <c r="KE178" s="510" t="str">
        <f t="shared" si="996"/>
        <v/>
      </c>
      <c r="KF178" s="522" t="str">
        <f t="shared" si="996"/>
        <v/>
      </c>
      <c r="KG178" s="510" t="str">
        <f t="shared" si="996"/>
        <v/>
      </c>
      <c r="KH178" s="642">
        <f t="shared" si="930"/>
        <v>0</v>
      </c>
      <c r="KI178" s="510" t="str">
        <f t="shared" si="997"/>
        <v/>
      </c>
      <c r="KJ178" s="522" t="str">
        <f t="shared" si="997"/>
        <v/>
      </c>
      <c r="KK178" s="510" t="str">
        <f t="shared" si="997"/>
        <v/>
      </c>
      <c r="KL178" s="642">
        <f t="shared" si="931"/>
        <v>0</v>
      </c>
      <c r="KM178" s="510" t="str">
        <f t="shared" si="998"/>
        <v/>
      </c>
      <c r="KN178" s="522" t="str">
        <f t="shared" si="998"/>
        <v/>
      </c>
      <c r="KO178" s="510" t="str">
        <f t="shared" si="998"/>
        <v/>
      </c>
      <c r="KP178" s="642">
        <f t="shared" si="932"/>
        <v>0</v>
      </c>
      <c r="KQ178" s="510" t="str">
        <f t="shared" si="999"/>
        <v/>
      </c>
      <c r="KR178" s="522" t="str">
        <f t="shared" si="999"/>
        <v/>
      </c>
      <c r="KS178" s="510" t="str">
        <f t="shared" si="999"/>
        <v/>
      </c>
      <c r="KT178" s="642">
        <f t="shared" si="933"/>
        <v>0</v>
      </c>
      <c r="KU178" s="510" t="str">
        <f t="shared" si="1000"/>
        <v/>
      </c>
      <c r="KV178" s="522" t="str">
        <f t="shared" si="1000"/>
        <v/>
      </c>
      <c r="KW178" s="510" t="str">
        <f t="shared" si="1000"/>
        <v/>
      </c>
      <c r="KX178" s="642">
        <f t="shared" si="934"/>
        <v>0</v>
      </c>
      <c r="KY178" s="510" t="str">
        <f t="shared" si="1001"/>
        <v/>
      </c>
      <c r="KZ178" s="522" t="str">
        <f t="shared" si="1001"/>
        <v/>
      </c>
      <c r="LA178" s="510" t="str">
        <f t="shared" si="1001"/>
        <v/>
      </c>
      <c r="LB178" s="642">
        <f t="shared" si="935"/>
        <v>0</v>
      </c>
      <c r="LC178" s="510" t="str">
        <f t="shared" si="1002"/>
        <v/>
      </c>
      <c r="LD178" s="522" t="str">
        <f t="shared" si="1002"/>
        <v/>
      </c>
      <c r="LE178" s="510" t="str">
        <f t="shared" si="1002"/>
        <v/>
      </c>
      <c r="LF178" s="642">
        <f t="shared" si="936"/>
        <v>0</v>
      </c>
      <c r="LG178" s="510" t="str">
        <f t="shared" si="1003"/>
        <v/>
      </c>
      <c r="LH178" s="522" t="str">
        <f t="shared" si="1003"/>
        <v/>
      </c>
      <c r="LI178" s="510" t="str">
        <f t="shared" si="1003"/>
        <v/>
      </c>
      <c r="LJ178" s="642">
        <f t="shared" si="937"/>
        <v>0</v>
      </c>
      <c r="LK178" s="510" t="str">
        <f t="shared" si="1004"/>
        <v/>
      </c>
      <c r="LL178" s="522" t="str">
        <f t="shared" si="1004"/>
        <v/>
      </c>
      <c r="LM178" s="510" t="str">
        <f t="shared" si="1004"/>
        <v/>
      </c>
      <c r="LN178" s="642">
        <f t="shared" si="938"/>
        <v>0</v>
      </c>
      <c r="LO178" s="510" t="str">
        <f t="shared" si="1005"/>
        <v/>
      </c>
      <c r="LP178" s="522" t="str">
        <f t="shared" si="1005"/>
        <v/>
      </c>
      <c r="LQ178" s="510" t="str">
        <f t="shared" si="1005"/>
        <v/>
      </c>
      <c r="LR178" s="642">
        <f t="shared" si="939"/>
        <v>0</v>
      </c>
      <c r="LS178" s="510" t="str">
        <f t="shared" si="1006"/>
        <v/>
      </c>
      <c r="LT178" s="522" t="str">
        <f t="shared" si="1006"/>
        <v/>
      </c>
      <c r="LU178" s="510" t="str">
        <f t="shared" si="1006"/>
        <v/>
      </c>
      <c r="LV178" s="642">
        <f t="shared" si="940"/>
        <v>0</v>
      </c>
      <c r="LW178" s="510" t="str">
        <f t="shared" si="1007"/>
        <v/>
      </c>
      <c r="LX178" s="522" t="str">
        <f t="shared" si="1007"/>
        <v/>
      </c>
      <c r="LY178" s="510" t="str">
        <f t="shared" si="1007"/>
        <v/>
      </c>
      <c r="LZ178" s="642">
        <f t="shared" si="941"/>
        <v>0</v>
      </c>
      <c r="MA178" s="510" t="str">
        <f t="shared" si="1008"/>
        <v/>
      </c>
      <c r="MB178" s="522" t="str">
        <f t="shared" si="1008"/>
        <v/>
      </c>
      <c r="MC178" s="510" t="str">
        <f t="shared" si="1008"/>
        <v/>
      </c>
      <c r="MD178" s="642">
        <f t="shared" si="942"/>
        <v>0</v>
      </c>
      <c r="ME178" s="510" t="str">
        <f t="shared" si="1009"/>
        <v/>
      </c>
      <c r="MF178" s="522" t="str">
        <f t="shared" si="1009"/>
        <v/>
      </c>
      <c r="MG178" s="510" t="str">
        <f t="shared" si="1009"/>
        <v/>
      </c>
      <c r="MH178" s="642">
        <f t="shared" si="943"/>
        <v>0</v>
      </c>
      <c r="MI178" s="510" t="str">
        <f t="shared" si="1010"/>
        <v/>
      </c>
      <c r="MJ178" s="522" t="str">
        <f t="shared" si="1010"/>
        <v/>
      </c>
      <c r="MK178" s="510" t="str">
        <f t="shared" si="1010"/>
        <v/>
      </c>
      <c r="ML178" s="642">
        <f t="shared" si="944"/>
        <v>0</v>
      </c>
      <c r="MM178" s="510" t="str">
        <f t="shared" si="1011"/>
        <v/>
      </c>
      <c r="MN178" s="522" t="str">
        <f t="shared" si="1011"/>
        <v/>
      </c>
      <c r="MO178" s="510" t="str">
        <f t="shared" si="1011"/>
        <v/>
      </c>
      <c r="MP178" s="642">
        <f t="shared" si="945"/>
        <v>0</v>
      </c>
      <c r="MQ178" s="510" t="str">
        <f t="shared" si="1012"/>
        <v/>
      </c>
      <c r="MR178" s="522" t="str">
        <f t="shared" si="1012"/>
        <v/>
      </c>
      <c r="MS178" s="510" t="str">
        <f t="shared" si="1012"/>
        <v/>
      </c>
      <c r="MT178" s="642">
        <f t="shared" si="946"/>
        <v>0</v>
      </c>
      <c r="MU178" s="510" t="str">
        <f t="shared" si="1013"/>
        <v/>
      </c>
      <c r="MV178" s="522" t="str">
        <f t="shared" si="1013"/>
        <v/>
      </c>
      <c r="MW178" s="510" t="str">
        <f t="shared" si="1013"/>
        <v/>
      </c>
      <c r="MX178" s="642">
        <f t="shared" si="947"/>
        <v>0</v>
      </c>
      <c r="MY178" s="510" t="str">
        <f t="shared" si="1014"/>
        <v/>
      </c>
      <c r="MZ178" s="522" t="str">
        <f t="shared" si="1014"/>
        <v/>
      </c>
      <c r="NA178" s="510" t="str">
        <f t="shared" si="1014"/>
        <v/>
      </c>
      <c r="NB178" s="642">
        <f t="shared" si="948"/>
        <v>0</v>
      </c>
      <c r="NC178" s="510" t="str">
        <f t="shared" si="1015"/>
        <v/>
      </c>
      <c r="ND178" s="522" t="str">
        <f t="shared" si="1015"/>
        <v/>
      </c>
      <c r="NE178" s="510" t="str">
        <f t="shared" si="1015"/>
        <v/>
      </c>
      <c r="NF178" s="642">
        <f t="shared" si="949"/>
        <v>0</v>
      </c>
      <c r="NG178" s="510" t="str">
        <f t="shared" si="1016"/>
        <v/>
      </c>
      <c r="NH178" s="522" t="str">
        <f t="shared" si="1016"/>
        <v/>
      </c>
      <c r="NI178" s="510" t="str">
        <f t="shared" si="1016"/>
        <v/>
      </c>
      <c r="NJ178" s="642">
        <f t="shared" si="950"/>
        <v>0</v>
      </c>
      <c r="NK178" s="510" t="str">
        <f t="shared" si="1017"/>
        <v/>
      </c>
      <c r="NL178" s="522" t="str">
        <f t="shared" si="1017"/>
        <v/>
      </c>
      <c r="NM178" s="510" t="str">
        <f t="shared" si="1017"/>
        <v/>
      </c>
      <c r="NN178" s="642">
        <f t="shared" si="951"/>
        <v>0</v>
      </c>
      <c r="NO178" s="510" t="str">
        <f t="shared" si="1018"/>
        <v/>
      </c>
      <c r="NP178" s="522" t="str">
        <f t="shared" si="1018"/>
        <v/>
      </c>
      <c r="NQ178" s="510" t="str">
        <f t="shared" si="1018"/>
        <v/>
      </c>
      <c r="NR178" s="642">
        <f t="shared" si="952"/>
        <v>0</v>
      </c>
      <c r="NS178" s="510" t="str">
        <f t="shared" si="1019"/>
        <v/>
      </c>
      <c r="NT178" s="522" t="str">
        <f t="shared" si="1019"/>
        <v/>
      </c>
      <c r="NU178" s="510" t="str">
        <f t="shared" si="1019"/>
        <v/>
      </c>
      <c r="NV178" s="642">
        <f t="shared" si="953"/>
        <v>0</v>
      </c>
      <c r="NW178" s="510" t="str">
        <f t="shared" si="1020"/>
        <v/>
      </c>
      <c r="NX178" s="522" t="str">
        <f t="shared" si="1020"/>
        <v/>
      </c>
      <c r="NY178" s="510" t="str">
        <f t="shared" si="1020"/>
        <v/>
      </c>
      <c r="NZ178" s="642">
        <f t="shared" si="954"/>
        <v>0</v>
      </c>
      <c r="OA178" s="510" t="str">
        <f t="shared" si="1021"/>
        <v/>
      </c>
      <c r="OB178" s="522" t="str">
        <f t="shared" si="1021"/>
        <v/>
      </c>
      <c r="OC178" s="510" t="str">
        <f t="shared" si="1021"/>
        <v/>
      </c>
      <c r="OD178" s="642">
        <f t="shared" si="955"/>
        <v>0</v>
      </c>
      <c r="OE178" s="510" t="str">
        <f t="shared" si="1022"/>
        <v/>
      </c>
      <c r="OF178" s="522" t="str">
        <f t="shared" si="1022"/>
        <v/>
      </c>
      <c r="OG178" s="510" t="str">
        <f t="shared" si="1022"/>
        <v/>
      </c>
      <c r="OH178" s="642">
        <f t="shared" si="956"/>
        <v>0</v>
      </c>
      <c r="OI178" s="510" t="str">
        <f t="shared" si="1023"/>
        <v/>
      </c>
      <c r="OJ178" s="522" t="str">
        <f t="shared" si="1023"/>
        <v/>
      </c>
      <c r="OK178" s="510" t="str">
        <f t="shared" si="1023"/>
        <v/>
      </c>
      <c r="OL178" s="642">
        <f t="shared" si="957"/>
        <v>0</v>
      </c>
      <c r="OM178" s="510" t="str">
        <f t="shared" si="1024"/>
        <v/>
      </c>
      <c r="ON178" s="522" t="str">
        <f t="shared" si="1024"/>
        <v/>
      </c>
      <c r="OO178" s="510" t="str">
        <f t="shared" si="1024"/>
        <v/>
      </c>
      <c r="OP178" s="642">
        <f t="shared" si="958"/>
        <v>0</v>
      </c>
      <c r="OQ178" s="510" t="str">
        <f t="shared" si="1025"/>
        <v/>
      </c>
      <c r="OR178" s="522" t="str">
        <f t="shared" si="1025"/>
        <v/>
      </c>
      <c r="OS178" s="510" t="str">
        <f t="shared" si="1025"/>
        <v/>
      </c>
      <c r="OT178" s="642">
        <f t="shared" si="959"/>
        <v>0</v>
      </c>
      <c r="OU178" s="510" t="str">
        <f t="shared" si="1026"/>
        <v/>
      </c>
      <c r="OV178" s="522" t="str">
        <f t="shared" si="1026"/>
        <v/>
      </c>
      <c r="OW178" s="510" t="str">
        <f t="shared" si="1026"/>
        <v/>
      </c>
      <c r="OX178" s="642">
        <f t="shared" si="960"/>
        <v>0</v>
      </c>
      <c r="OY178" s="510" t="str">
        <f t="shared" si="1027"/>
        <v/>
      </c>
      <c r="OZ178" s="522" t="str">
        <f t="shared" si="1027"/>
        <v/>
      </c>
      <c r="PA178" s="510" t="str">
        <f t="shared" si="1027"/>
        <v/>
      </c>
      <c r="PB178" s="642">
        <f t="shared" si="961"/>
        <v>0</v>
      </c>
      <c r="PC178" s="510" t="str">
        <f t="shared" si="1028"/>
        <v/>
      </c>
      <c r="PD178" s="522" t="str">
        <f t="shared" si="1028"/>
        <v/>
      </c>
      <c r="PE178" s="510" t="str">
        <f t="shared" si="1028"/>
        <v/>
      </c>
      <c r="PF178" s="642">
        <f t="shared" si="962"/>
        <v>0</v>
      </c>
      <c r="PG178" s="510" t="str">
        <f t="shared" si="1029"/>
        <v/>
      </c>
      <c r="PH178" s="522" t="str">
        <f t="shared" si="1029"/>
        <v/>
      </c>
      <c r="PI178" s="510" t="str">
        <f t="shared" si="1029"/>
        <v/>
      </c>
      <c r="PJ178" s="642">
        <f t="shared" si="963"/>
        <v>0</v>
      </c>
      <c r="PK178" s="510" t="str">
        <f t="shared" si="1030"/>
        <v/>
      </c>
      <c r="PL178" s="522" t="str">
        <f t="shared" si="1030"/>
        <v/>
      </c>
      <c r="PM178" s="510" t="str">
        <f t="shared" si="1030"/>
        <v/>
      </c>
      <c r="PN178" s="642">
        <f t="shared" si="964"/>
        <v>0</v>
      </c>
      <c r="PO178" s="510" t="str">
        <f t="shared" si="1031"/>
        <v/>
      </c>
      <c r="PP178" s="522" t="str">
        <f t="shared" si="1031"/>
        <v/>
      </c>
      <c r="PQ178" s="510" t="str">
        <f t="shared" si="1031"/>
        <v/>
      </c>
      <c r="PR178" s="642">
        <f t="shared" si="965"/>
        <v>0</v>
      </c>
      <c r="PS178" s="510" t="str">
        <f t="shared" si="1032"/>
        <v/>
      </c>
      <c r="PT178" s="522" t="str">
        <f t="shared" si="1032"/>
        <v/>
      </c>
      <c r="PU178" s="510" t="str">
        <f t="shared" si="1032"/>
        <v/>
      </c>
      <c r="PV178" s="642">
        <f t="shared" si="966"/>
        <v>0</v>
      </c>
      <c r="PW178" s="510" t="str">
        <f t="shared" si="1033"/>
        <v/>
      </c>
      <c r="PX178" s="522" t="str">
        <f t="shared" si="1033"/>
        <v/>
      </c>
      <c r="PY178" s="510" t="str">
        <f t="shared" si="1033"/>
        <v/>
      </c>
      <c r="PZ178" s="642">
        <f t="shared" si="967"/>
        <v>0</v>
      </c>
      <c r="QA178" s="510" t="str">
        <f t="shared" si="1034"/>
        <v/>
      </c>
      <c r="QB178" s="522" t="str">
        <f t="shared" si="1034"/>
        <v/>
      </c>
      <c r="QC178" s="510" t="str">
        <f t="shared" si="1034"/>
        <v/>
      </c>
      <c r="QD178" s="642">
        <f t="shared" si="968"/>
        <v>0</v>
      </c>
      <c r="QE178" s="510" t="str">
        <f t="shared" si="1035"/>
        <v/>
      </c>
      <c r="QF178" s="522" t="str">
        <f t="shared" si="1035"/>
        <v/>
      </c>
      <c r="QG178" s="510" t="str">
        <f t="shared" si="1035"/>
        <v/>
      </c>
      <c r="QH178" s="642">
        <f t="shared" si="969"/>
        <v>0</v>
      </c>
    </row>
    <row r="179" spans="125:450" ht="13.3" thickTop="1" thickBot="1" x14ac:dyDescent="0.35"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FD179" s="793" t="str">
        <f t="shared" si="885"/>
        <v/>
      </c>
      <c r="FE179" s="783" t="str">
        <f t="shared" si="812"/>
        <v/>
      </c>
      <c r="FF179" s="788" t="str">
        <f t="shared" si="813"/>
        <v/>
      </c>
      <c r="FG179" s="782" t="str">
        <f t="shared" si="1043"/>
        <v/>
      </c>
      <c r="FJ179" s="788" t="str">
        <f t="shared" si="1036"/>
        <v/>
      </c>
      <c r="FK179" s="793" t="str">
        <f t="shared" si="1037"/>
        <v/>
      </c>
      <c r="FL179" s="793" t="str">
        <f t="shared" si="814"/>
        <v/>
      </c>
      <c r="FM179" s="798" t="str">
        <f t="shared" si="1038"/>
        <v/>
      </c>
      <c r="FN179" s="786" t="str">
        <f t="shared" si="890"/>
        <v/>
      </c>
      <c r="FO179" s="816" t="str">
        <f t="shared" si="891"/>
        <v/>
      </c>
      <c r="FP179" s="594">
        <v>26</v>
      </c>
      <c r="FQ179" s="820" t="str">
        <f t="shared" si="1039"/>
        <v/>
      </c>
      <c r="FR179" s="139" t="str">
        <f t="shared" si="816"/>
        <v/>
      </c>
      <c r="FS179" s="642" t="str">
        <f t="shared" si="892"/>
        <v/>
      </c>
      <c r="FY179" s="793" t="str">
        <f t="shared" si="817"/>
        <v/>
      </c>
      <c r="FZ179" s="798" t="str">
        <f t="shared" si="1040"/>
        <v/>
      </c>
      <c r="GA179" s="793" t="str">
        <f t="shared" si="894"/>
        <v/>
      </c>
      <c r="GB179" s="793" t="str">
        <f t="shared" si="1041"/>
        <v/>
      </c>
      <c r="GC179" s="783" t="str">
        <f t="shared" si="818"/>
        <v/>
      </c>
      <c r="GD179" s="788" t="str">
        <f t="shared" si="819"/>
        <v/>
      </c>
      <c r="GE179" s="786" t="str">
        <f t="shared" si="1042"/>
        <v/>
      </c>
      <c r="GF179" s="782" t="str">
        <f t="shared" si="897"/>
        <v/>
      </c>
      <c r="GG179" s="818" t="str">
        <f t="shared" si="898"/>
        <v/>
      </c>
      <c r="GH179" s="594">
        <v>26</v>
      </c>
      <c r="GI179" s="595" t="str">
        <f t="shared" si="820"/>
        <v/>
      </c>
      <c r="GJ179" s="595" t="str">
        <f t="shared" si="821"/>
        <v/>
      </c>
      <c r="GK179" s="15">
        <f t="shared" si="899"/>
        <v>0</v>
      </c>
      <c r="GL179" s="15">
        <f t="shared" si="900"/>
        <v>0</v>
      </c>
      <c r="GN179" s="137" t="str">
        <f t="shared" si="901"/>
        <v/>
      </c>
      <c r="GO179" s="653" t="str">
        <f t="shared" si="902"/>
        <v/>
      </c>
      <c r="GP179" s="651" t="str">
        <f t="shared" si="903"/>
        <v/>
      </c>
      <c r="GQ179" s="652">
        <f t="shared" si="904"/>
        <v>0</v>
      </c>
      <c r="GR179" s="137" t="str">
        <f t="shared" si="974"/>
        <v/>
      </c>
      <c r="GS179" s="139" t="str">
        <f t="shared" si="905"/>
        <v/>
      </c>
      <c r="GT179" s="642" t="str">
        <f t="shared" si="823"/>
        <v/>
      </c>
      <c r="GU179" s="594">
        <v>26</v>
      </c>
      <c r="GX179" s="137" t="str">
        <f t="shared" si="975"/>
        <v/>
      </c>
      <c r="GY179" s="138" t="str">
        <f t="shared" si="906"/>
        <v/>
      </c>
      <c r="GZ179" s="642" t="str">
        <f t="shared" si="907"/>
        <v/>
      </c>
      <c r="HA179" s="81" t="str">
        <f t="shared" si="970"/>
        <v/>
      </c>
      <c r="HB179" s="127" t="str">
        <f t="shared" si="971"/>
        <v/>
      </c>
      <c r="HC179" s="642" t="str">
        <f t="shared" si="908"/>
        <v/>
      </c>
      <c r="HD179" s="582">
        <f t="shared" si="976"/>
        <v>0</v>
      </c>
      <c r="HE179" s="576">
        <f t="shared" si="977"/>
        <v>0</v>
      </c>
      <c r="HF179" s="566">
        <f t="shared" si="977"/>
        <v>0</v>
      </c>
      <c r="HG179" s="642">
        <f t="shared" si="909"/>
        <v>0</v>
      </c>
      <c r="HH179" s="17" t="str">
        <f t="shared" si="910"/>
        <v/>
      </c>
      <c r="HI179" s="510" t="str">
        <f t="shared" si="911"/>
        <v/>
      </c>
      <c r="HJ179" s="642">
        <f t="shared" si="972"/>
        <v>0</v>
      </c>
      <c r="HK179" s="510" t="str">
        <f t="shared" si="978"/>
        <v/>
      </c>
      <c r="HL179" s="522" t="str">
        <f t="shared" si="978"/>
        <v/>
      </c>
      <c r="HM179" s="510" t="str">
        <f t="shared" si="978"/>
        <v/>
      </c>
      <c r="HN179" s="642">
        <f t="shared" si="912"/>
        <v>0</v>
      </c>
      <c r="HO179" s="510" t="str">
        <f t="shared" si="979"/>
        <v/>
      </c>
      <c r="HP179" s="522" t="str">
        <f t="shared" si="979"/>
        <v/>
      </c>
      <c r="HQ179" s="510" t="str">
        <f t="shared" si="979"/>
        <v/>
      </c>
      <c r="HR179" s="642">
        <f t="shared" si="913"/>
        <v>0</v>
      </c>
      <c r="HS179" s="510" t="str">
        <f t="shared" si="980"/>
        <v/>
      </c>
      <c r="HT179" s="522" t="str">
        <f t="shared" si="980"/>
        <v/>
      </c>
      <c r="HU179" s="510" t="str">
        <f t="shared" si="980"/>
        <v/>
      </c>
      <c r="HV179" s="642">
        <f t="shared" si="914"/>
        <v>0</v>
      </c>
      <c r="HW179" s="510" t="str">
        <f t="shared" si="981"/>
        <v/>
      </c>
      <c r="HX179" s="522" t="str">
        <f t="shared" si="981"/>
        <v/>
      </c>
      <c r="HY179" s="510" t="str">
        <f t="shared" si="981"/>
        <v/>
      </c>
      <c r="HZ179" s="642">
        <f t="shared" si="915"/>
        <v>0</v>
      </c>
      <c r="IA179" s="510" t="str">
        <f t="shared" si="982"/>
        <v/>
      </c>
      <c r="IB179" s="522" t="str">
        <f t="shared" si="982"/>
        <v/>
      </c>
      <c r="IC179" s="510" t="str">
        <f t="shared" si="982"/>
        <v/>
      </c>
      <c r="ID179" s="642">
        <f t="shared" si="916"/>
        <v>0</v>
      </c>
      <c r="IE179" s="510" t="str">
        <f t="shared" si="983"/>
        <v/>
      </c>
      <c r="IF179" s="522" t="str">
        <f t="shared" si="983"/>
        <v/>
      </c>
      <c r="IG179" s="510" t="str">
        <f t="shared" si="983"/>
        <v/>
      </c>
      <c r="IH179" s="642">
        <f t="shared" si="917"/>
        <v>0</v>
      </c>
      <c r="II179" s="510" t="str">
        <f t="shared" si="984"/>
        <v/>
      </c>
      <c r="IJ179" s="522" t="str">
        <f t="shared" si="984"/>
        <v/>
      </c>
      <c r="IK179" s="510" t="str">
        <f t="shared" si="984"/>
        <v/>
      </c>
      <c r="IL179" s="642">
        <f t="shared" si="918"/>
        <v>0</v>
      </c>
      <c r="IM179" s="510" t="str">
        <f t="shared" si="985"/>
        <v/>
      </c>
      <c r="IN179" s="522" t="str">
        <f t="shared" si="985"/>
        <v/>
      </c>
      <c r="IO179" s="510" t="str">
        <f t="shared" si="985"/>
        <v/>
      </c>
      <c r="IP179" s="642">
        <f t="shared" si="919"/>
        <v>0</v>
      </c>
      <c r="IQ179" s="510" t="str">
        <f t="shared" si="986"/>
        <v/>
      </c>
      <c r="IR179" s="522" t="str">
        <f t="shared" si="986"/>
        <v/>
      </c>
      <c r="IS179" s="510" t="str">
        <f t="shared" si="986"/>
        <v/>
      </c>
      <c r="IT179" s="642">
        <f t="shared" si="920"/>
        <v>0</v>
      </c>
      <c r="IU179" s="510" t="str">
        <f t="shared" si="987"/>
        <v/>
      </c>
      <c r="IV179" s="522" t="str">
        <f t="shared" si="987"/>
        <v/>
      </c>
      <c r="IW179" s="510" t="str">
        <f t="shared" si="987"/>
        <v/>
      </c>
      <c r="IX179" s="642">
        <f t="shared" si="921"/>
        <v>0</v>
      </c>
      <c r="IY179" s="510" t="str">
        <f t="shared" si="988"/>
        <v/>
      </c>
      <c r="IZ179" s="522" t="str">
        <f t="shared" si="988"/>
        <v/>
      </c>
      <c r="JA179" s="510" t="str">
        <f t="shared" si="988"/>
        <v/>
      </c>
      <c r="JB179" s="642">
        <f t="shared" si="922"/>
        <v>0</v>
      </c>
      <c r="JC179" s="510" t="str">
        <f t="shared" si="989"/>
        <v/>
      </c>
      <c r="JD179" s="522" t="str">
        <f t="shared" si="989"/>
        <v/>
      </c>
      <c r="JE179" s="510" t="str">
        <f t="shared" si="989"/>
        <v/>
      </c>
      <c r="JF179" s="642">
        <f t="shared" si="923"/>
        <v>0</v>
      </c>
      <c r="JG179" s="510" t="str">
        <f t="shared" si="990"/>
        <v/>
      </c>
      <c r="JH179" s="522" t="str">
        <f t="shared" si="990"/>
        <v/>
      </c>
      <c r="JI179" s="510" t="str">
        <f t="shared" si="990"/>
        <v/>
      </c>
      <c r="JJ179" s="642">
        <f t="shared" si="924"/>
        <v>0</v>
      </c>
      <c r="JK179" s="510" t="str">
        <f t="shared" si="991"/>
        <v/>
      </c>
      <c r="JL179" s="522" t="str">
        <f t="shared" si="991"/>
        <v/>
      </c>
      <c r="JM179" s="510" t="str">
        <f t="shared" si="991"/>
        <v/>
      </c>
      <c r="JN179" s="642">
        <f t="shared" si="925"/>
        <v>0</v>
      </c>
      <c r="JO179" s="510" t="str">
        <f t="shared" si="992"/>
        <v/>
      </c>
      <c r="JP179" s="522" t="str">
        <f t="shared" si="992"/>
        <v/>
      </c>
      <c r="JQ179" s="510" t="str">
        <f t="shared" si="992"/>
        <v/>
      </c>
      <c r="JR179" s="642">
        <f t="shared" si="926"/>
        <v>0</v>
      </c>
      <c r="JS179" s="510" t="str">
        <f t="shared" si="993"/>
        <v/>
      </c>
      <c r="JT179" s="522" t="str">
        <f t="shared" si="993"/>
        <v/>
      </c>
      <c r="JU179" s="510" t="str">
        <f t="shared" si="993"/>
        <v/>
      </c>
      <c r="JV179" s="642">
        <f t="shared" si="927"/>
        <v>0</v>
      </c>
      <c r="JW179" s="510" t="str">
        <f t="shared" si="994"/>
        <v/>
      </c>
      <c r="JX179" s="522" t="str">
        <f t="shared" si="994"/>
        <v/>
      </c>
      <c r="JY179" s="510" t="str">
        <f t="shared" si="994"/>
        <v/>
      </c>
      <c r="JZ179" s="642">
        <f t="shared" si="928"/>
        <v>0</v>
      </c>
      <c r="KA179" s="510" t="str">
        <f t="shared" si="995"/>
        <v/>
      </c>
      <c r="KB179" s="522" t="str">
        <f t="shared" si="995"/>
        <v/>
      </c>
      <c r="KC179" s="510" t="str">
        <f t="shared" si="995"/>
        <v/>
      </c>
      <c r="KD179" s="642">
        <f t="shared" si="929"/>
        <v>0</v>
      </c>
      <c r="KE179" s="510" t="str">
        <f t="shared" si="996"/>
        <v/>
      </c>
      <c r="KF179" s="522" t="str">
        <f t="shared" si="996"/>
        <v/>
      </c>
      <c r="KG179" s="510" t="str">
        <f t="shared" si="996"/>
        <v/>
      </c>
      <c r="KH179" s="642">
        <f t="shared" si="930"/>
        <v>0</v>
      </c>
      <c r="KI179" s="510" t="str">
        <f t="shared" si="997"/>
        <v/>
      </c>
      <c r="KJ179" s="522" t="str">
        <f t="shared" si="997"/>
        <v/>
      </c>
      <c r="KK179" s="510" t="str">
        <f t="shared" si="997"/>
        <v/>
      </c>
      <c r="KL179" s="642">
        <f t="shared" si="931"/>
        <v>0</v>
      </c>
      <c r="KM179" s="510" t="str">
        <f t="shared" si="998"/>
        <v/>
      </c>
      <c r="KN179" s="522" t="str">
        <f t="shared" si="998"/>
        <v/>
      </c>
      <c r="KO179" s="510" t="str">
        <f t="shared" si="998"/>
        <v/>
      </c>
      <c r="KP179" s="642">
        <f t="shared" si="932"/>
        <v>0</v>
      </c>
      <c r="KQ179" s="510" t="str">
        <f t="shared" si="999"/>
        <v/>
      </c>
      <c r="KR179" s="522" t="str">
        <f t="shared" si="999"/>
        <v/>
      </c>
      <c r="KS179" s="510" t="str">
        <f t="shared" si="999"/>
        <v/>
      </c>
      <c r="KT179" s="642">
        <f t="shared" si="933"/>
        <v>0</v>
      </c>
      <c r="KU179" s="510" t="str">
        <f t="shared" si="1000"/>
        <v/>
      </c>
      <c r="KV179" s="522" t="str">
        <f t="shared" si="1000"/>
        <v/>
      </c>
      <c r="KW179" s="510" t="str">
        <f t="shared" si="1000"/>
        <v/>
      </c>
      <c r="KX179" s="642">
        <f t="shared" si="934"/>
        <v>0</v>
      </c>
      <c r="KY179" s="510" t="str">
        <f t="shared" si="1001"/>
        <v/>
      </c>
      <c r="KZ179" s="522" t="str">
        <f t="shared" si="1001"/>
        <v/>
      </c>
      <c r="LA179" s="510" t="str">
        <f t="shared" si="1001"/>
        <v/>
      </c>
      <c r="LB179" s="642">
        <f t="shared" si="935"/>
        <v>0</v>
      </c>
      <c r="LC179" s="510" t="str">
        <f t="shared" si="1002"/>
        <v/>
      </c>
      <c r="LD179" s="522" t="str">
        <f t="shared" si="1002"/>
        <v/>
      </c>
      <c r="LE179" s="510" t="str">
        <f t="shared" si="1002"/>
        <v/>
      </c>
      <c r="LF179" s="642">
        <f t="shared" si="936"/>
        <v>0</v>
      </c>
      <c r="LG179" s="510" t="str">
        <f t="shared" si="1003"/>
        <v/>
      </c>
      <c r="LH179" s="522" t="str">
        <f t="shared" si="1003"/>
        <v/>
      </c>
      <c r="LI179" s="510" t="str">
        <f t="shared" si="1003"/>
        <v/>
      </c>
      <c r="LJ179" s="642">
        <f t="shared" si="937"/>
        <v>0</v>
      </c>
      <c r="LK179" s="510" t="str">
        <f t="shared" si="1004"/>
        <v/>
      </c>
      <c r="LL179" s="522" t="str">
        <f t="shared" si="1004"/>
        <v/>
      </c>
      <c r="LM179" s="510" t="str">
        <f t="shared" si="1004"/>
        <v/>
      </c>
      <c r="LN179" s="642">
        <f t="shared" si="938"/>
        <v>0</v>
      </c>
      <c r="LO179" s="510" t="str">
        <f t="shared" si="1005"/>
        <v/>
      </c>
      <c r="LP179" s="522" t="str">
        <f t="shared" si="1005"/>
        <v/>
      </c>
      <c r="LQ179" s="510" t="str">
        <f t="shared" si="1005"/>
        <v/>
      </c>
      <c r="LR179" s="642">
        <f t="shared" si="939"/>
        <v>0</v>
      </c>
      <c r="LS179" s="510" t="str">
        <f t="shared" si="1006"/>
        <v/>
      </c>
      <c r="LT179" s="522" t="str">
        <f t="shared" si="1006"/>
        <v/>
      </c>
      <c r="LU179" s="510" t="str">
        <f t="shared" si="1006"/>
        <v/>
      </c>
      <c r="LV179" s="642">
        <f t="shared" si="940"/>
        <v>0</v>
      </c>
      <c r="LW179" s="510" t="str">
        <f t="shared" si="1007"/>
        <v/>
      </c>
      <c r="LX179" s="522" t="str">
        <f t="shared" si="1007"/>
        <v/>
      </c>
      <c r="LY179" s="510" t="str">
        <f t="shared" si="1007"/>
        <v/>
      </c>
      <c r="LZ179" s="642">
        <f t="shared" si="941"/>
        <v>0</v>
      </c>
      <c r="MA179" s="510" t="str">
        <f t="shared" si="1008"/>
        <v/>
      </c>
      <c r="MB179" s="522" t="str">
        <f t="shared" si="1008"/>
        <v/>
      </c>
      <c r="MC179" s="510" t="str">
        <f t="shared" si="1008"/>
        <v/>
      </c>
      <c r="MD179" s="642">
        <f t="shared" si="942"/>
        <v>0</v>
      </c>
      <c r="ME179" s="510" t="str">
        <f t="shared" si="1009"/>
        <v/>
      </c>
      <c r="MF179" s="522" t="str">
        <f t="shared" si="1009"/>
        <v/>
      </c>
      <c r="MG179" s="510" t="str">
        <f t="shared" si="1009"/>
        <v/>
      </c>
      <c r="MH179" s="642">
        <f t="shared" si="943"/>
        <v>0</v>
      </c>
      <c r="MI179" s="510" t="str">
        <f t="shared" si="1010"/>
        <v/>
      </c>
      <c r="MJ179" s="522" t="str">
        <f t="shared" si="1010"/>
        <v/>
      </c>
      <c r="MK179" s="510" t="str">
        <f t="shared" si="1010"/>
        <v/>
      </c>
      <c r="ML179" s="642">
        <f t="shared" si="944"/>
        <v>0</v>
      </c>
      <c r="MM179" s="510" t="str">
        <f t="shared" si="1011"/>
        <v/>
      </c>
      <c r="MN179" s="522" t="str">
        <f t="shared" si="1011"/>
        <v/>
      </c>
      <c r="MO179" s="510" t="str">
        <f t="shared" si="1011"/>
        <v/>
      </c>
      <c r="MP179" s="642">
        <f t="shared" si="945"/>
        <v>0</v>
      </c>
      <c r="MQ179" s="510" t="str">
        <f t="shared" si="1012"/>
        <v/>
      </c>
      <c r="MR179" s="522" t="str">
        <f t="shared" si="1012"/>
        <v/>
      </c>
      <c r="MS179" s="510" t="str">
        <f t="shared" si="1012"/>
        <v/>
      </c>
      <c r="MT179" s="642">
        <f t="shared" si="946"/>
        <v>0</v>
      </c>
      <c r="MU179" s="510" t="str">
        <f t="shared" si="1013"/>
        <v/>
      </c>
      <c r="MV179" s="522" t="str">
        <f t="shared" si="1013"/>
        <v/>
      </c>
      <c r="MW179" s="510" t="str">
        <f t="shared" si="1013"/>
        <v/>
      </c>
      <c r="MX179" s="642">
        <f t="shared" si="947"/>
        <v>0</v>
      </c>
      <c r="MY179" s="510" t="str">
        <f t="shared" si="1014"/>
        <v/>
      </c>
      <c r="MZ179" s="522" t="str">
        <f t="shared" si="1014"/>
        <v/>
      </c>
      <c r="NA179" s="510" t="str">
        <f t="shared" si="1014"/>
        <v/>
      </c>
      <c r="NB179" s="642">
        <f t="shared" si="948"/>
        <v>0</v>
      </c>
      <c r="NC179" s="510" t="str">
        <f t="shared" si="1015"/>
        <v/>
      </c>
      <c r="ND179" s="522" t="str">
        <f t="shared" si="1015"/>
        <v/>
      </c>
      <c r="NE179" s="510" t="str">
        <f t="shared" si="1015"/>
        <v/>
      </c>
      <c r="NF179" s="642">
        <f t="shared" si="949"/>
        <v>0</v>
      </c>
      <c r="NG179" s="510" t="str">
        <f t="shared" si="1016"/>
        <v/>
      </c>
      <c r="NH179" s="522" t="str">
        <f t="shared" si="1016"/>
        <v/>
      </c>
      <c r="NI179" s="510" t="str">
        <f t="shared" si="1016"/>
        <v/>
      </c>
      <c r="NJ179" s="642">
        <f t="shared" si="950"/>
        <v>0</v>
      </c>
      <c r="NK179" s="510" t="str">
        <f t="shared" si="1017"/>
        <v/>
      </c>
      <c r="NL179" s="522" t="str">
        <f t="shared" si="1017"/>
        <v/>
      </c>
      <c r="NM179" s="510" t="str">
        <f t="shared" si="1017"/>
        <v/>
      </c>
      <c r="NN179" s="642">
        <f t="shared" si="951"/>
        <v>0</v>
      </c>
      <c r="NO179" s="510" t="str">
        <f t="shared" si="1018"/>
        <v/>
      </c>
      <c r="NP179" s="522" t="str">
        <f t="shared" si="1018"/>
        <v/>
      </c>
      <c r="NQ179" s="510" t="str">
        <f t="shared" si="1018"/>
        <v/>
      </c>
      <c r="NR179" s="642">
        <f t="shared" si="952"/>
        <v>0</v>
      </c>
      <c r="NS179" s="510" t="str">
        <f t="shared" si="1019"/>
        <v/>
      </c>
      <c r="NT179" s="522" t="str">
        <f t="shared" si="1019"/>
        <v/>
      </c>
      <c r="NU179" s="510" t="str">
        <f t="shared" si="1019"/>
        <v/>
      </c>
      <c r="NV179" s="642">
        <f t="shared" si="953"/>
        <v>0</v>
      </c>
      <c r="NW179" s="510" t="str">
        <f t="shared" si="1020"/>
        <v/>
      </c>
      <c r="NX179" s="522" t="str">
        <f t="shared" si="1020"/>
        <v/>
      </c>
      <c r="NY179" s="510" t="str">
        <f t="shared" si="1020"/>
        <v/>
      </c>
      <c r="NZ179" s="642">
        <f t="shared" si="954"/>
        <v>0</v>
      </c>
      <c r="OA179" s="510" t="str">
        <f t="shared" si="1021"/>
        <v/>
      </c>
      <c r="OB179" s="522" t="str">
        <f t="shared" si="1021"/>
        <v/>
      </c>
      <c r="OC179" s="510" t="str">
        <f t="shared" si="1021"/>
        <v/>
      </c>
      <c r="OD179" s="642">
        <f t="shared" si="955"/>
        <v>0</v>
      </c>
      <c r="OE179" s="510" t="str">
        <f t="shared" si="1022"/>
        <v/>
      </c>
      <c r="OF179" s="522" t="str">
        <f t="shared" si="1022"/>
        <v/>
      </c>
      <c r="OG179" s="510" t="str">
        <f t="shared" si="1022"/>
        <v/>
      </c>
      <c r="OH179" s="642">
        <f t="shared" si="956"/>
        <v>0</v>
      </c>
      <c r="OI179" s="510" t="str">
        <f t="shared" si="1023"/>
        <v/>
      </c>
      <c r="OJ179" s="522" t="str">
        <f t="shared" si="1023"/>
        <v/>
      </c>
      <c r="OK179" s="510" t="str">
        <f t="shared" si="1023"/>
        <v/>
      </c>
      <c r="OL179" s="642">
        <f t="shared" si="957"/>
        <v>0</v>
      </c>
      <c r="OM179" s="510" t="str">
        <f t="shared" si="1024"/>
        <v/>
      </c>
      <c r="ON179" s="522" t="str">
        <f t="shared" si="1024"/>
        <v/>
      </c>
      <c r="OO179" s="510" t="str">
        <f t="shared" si="1024"/>
        <v/>
      </c>
      <c r="OP179" s="642">
        <f t="shared" si="958"/>
        <v>0</v>
      </c>
      <c r="OQ179" s="510" t="str">
        <f t="shared" si="1025"/>
        <v/>
      </c>
      <c r="OR179" s="522" t="str">
        <f t="shared" si="1025"/>
        <v/>
      </c>
      <c r="OS179" s="510" t="str">
        <f t="shared" si="1025"/>
        <v/>
      </c>
      <c r="OT179" s="642">
        <f t="shared" si="959"/>
        <v>0</v>
      </c>
      <c r="OU179" s="510" t="str">
        <f t="shared" si="1026"/>
        <v/>
      </c>
      <c r="OV179" s="522" t="str">
        <f t="shared" si="1026"/>
        <v/>
      </c>
      <c r="OW179" s="510" t="str">
        <f t="shared" si="1026"/>
        <v/>
      </c>
      <c r="OX179" s="642">
        <f t="shared" si="960"/>
        <v>0</v>
      </c>
      <c r="OY179" s="510" t="str">
        <f t="shared" si="1027"/>
        <v/>
      </c>
      <c r="OZ179" s="522" t="str">
        <f t="shared" si="1027"/>
        <v/>
      </c>
      <c r="PA179" s="510" t="str">
        <f t="shared" si="1027"/>
        <v/>
      </c>
      <c r="PB179" s="642">
        <f t="shared" si="961"/>
        <v>0</v>
      </c>
      <c r="PC179" s="510" t="str">
        <f t="shared" si="1028"/>
        <v/>
      </c>
      <c r="PD179" s="522" t="str">
        <f t="shared" si="1028"/>
        <v/>
      </c>
      <c r="PE179" s="510" t="str">
        <f t="shared" si="1028"/>
        <v/>
      </c>
      <c r="PF179" s="642">
        <f t="shared" si="962"/>
        <v>0</v>
      </c>
      <c r="PG179" s="510" t="str">
        <f t="shared" si="1029"/>
        <v/>
      </c>
      <c r="PH179" s="522" t="str">
        <f t="shared" si="1029"/>
        <v/>
      </c>
      <c r="PI179" s="510" t="str">
        <f t="shared" si="1029"/>
        <v/>
      </c>
      <c r="PJ179" s="642">
        <f t="shared" si="963"/>
        <v>0</v>
      </c>
      <c r="PK179" s="510" t="str">
        <f t="shared" si="1030"/>
        <v/>
      </c>
      <c r="PL179" s="522" t="str">
        <f t="shared" si="1030"/>
        <v/>
      </c>
      <c r="PM179" s="510" t="str">
        <f t="shared" si="1030"/>
        <v/>
      </c>
      <c r="PN179" s="642">
        <f t="shared" si="964"/>
        <v>0</v>
      </c>
      <c r="PO179" s="510" t="str">
        <f t="shared" si="1031"/>
        <v/>
      </c>
      <c r="PP179" s="522" t="str">
        <f t="shared" si="1031"/>
        <v/>
      </c>
      <c r="PQ179" s="510" t="str">
        <f t="shared" si="1031"/>
        <v/>
      </c>
      <c r="PR179" s="642">
        <f t="shared" si="965"/>
        <v>0</v>
      </c>
      <c r="PS179" s="510" t="str">
        <f t="shared" si="1032"/>
        <v/>
      </c>
      <c r="PT179" s="522" t="str">
        <f t="shared" si="1032"/>
        <v/>
      </c>
      <c r="PU179" s="510" t="str">
        <f t="shared" si="1032"/>
        <v/>
      </c>
      <c r="PV179" s="642">
        <f t="shared" si="966"/>
        <v>0</v>
      </c>
      <c r="PW179" s="510" t="str">
        <f t="shared" si="1033"/>
        <v/>
      </c>
      <c r="PX179" s="522" t="str">
        <f t="shared" si="1033"/>
        <v/>
      </c>
      <c r="PY179" s="510" t="str">
        <f t="shared" si="1033"/>
        <v/>
      </c>
      <c r="PZ179" s="642">
        <f t="shared" si="967"/>
        <v>0</v>
      </c>
      <c r="QA179" s="510" t="str">
        <f t="shared" si="1034"/>
        <v/>
      </c>
      <c r="QB179" s="522" t="str">
        <f t="shared" si="1034"/>
        <v/>
      </c>
      <c r="QC179" s="510" t="str">
        <f t="shared" si="1034"/>
        <v/>
      </c>
      <c r="QD179" s="642">
        <f t="shared" si="968"/>
        <v>0</v>
      </c>
      <c r="QE179" s="510" t="str">
        <f t="shared" si="1035"/>
        <v/>
      </c>
      <c r="QF179" s="522" t="str">
        <f t="shared" si="1035"/>
        <v/>
      </c>
      <c r="QG179" s="510" t="str">
        <f t="shared" si="1035"/>
        <v/>
      </c>
      <c r="QH179" s="642">
        <f t="shared" si="969"/>
        <v>0</v>
      </c>
    </row>
    <row r="180" spans="125:450" ht="13.3" thickTop="1" thickBot="1" x14ac:dyDescent="0.35"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FD180" s="793" t="str">
        <f t="shared" si="885"/>
        <v/>
      </c>
      <c r="FE180" s="783" t="str">
        <f t="shared" si="812"/>
        <v/>
      </c>
      <c r="FF180" s="788" t="str">
        <f t="shared" si="813"/>
        <v/>
      </c>
      <c r="FG180" s="782" t="str">
        <f t="shared" si="1043"/>
        <v/>
      </c>
      <c r="FJ180" s="788" t="str">
        <f t="shared" si="1036"/>
        <v/>
      </c>
      <c r="FK180" s="793" t="str">
        <f t="shared" si="1037"/>
        <v/>
      </c>
      <c r="FL180" s="793" t="str">
        <f t="shared" si="814"/>
        <v/>
      </c>
      <c r="FM180" s="798" t="str">
        <f t="shared" si="1038"/>
        <v/>
      </c>
      <c r="FN180" s="786" t="str">
        <f t="shared" si="890"/>
        <v/>
      </c>
      <c r="FO180" s="816" t="str">
        <f t="shared" si="891"/>
        <v/>
      </c>
      <c r="FP180" s="594">
        <v>27</v>
      </c>
      <c r="FQ180" s="820" t="str">
        <f t="shared" si="1039"/>
        <v/>
      </c>
      <c r="FR180" s="139" t="str">
        <f t="shared" si="816"/>
        <v/>
      </c>
      <c r="FS180" s="642" t="str">
        <f t="shared" si="892"/>
        <v/>
      </c>
      <c r="FY180" s="793" t="str">
        <f t="shared" si="817"/>
        <v/>
      </c>
      <c r="FZ180" s="798" t="str">
        <f t="shared" si="1040"/>
        <v/>
      </c>
      <c r="GA180" s="793" t="str">
        <f t="shared" si="894"/>
        <v/>
      </c>
      <c r="GB180" s="793" t="str">
        <f t="shared" si="1041"/>
        <v/>
      </c>
      <c r="GC180" s="783" t="str">
        <f t="shared" si="818"/>
        <v/>
      </c>
      <c r="GD180" s="788" t="str">
        <f t="shared" si="819"/>
        <v/>
      </c>
      <c r="GE180" s="786" t="str">
        <f t="shared" si="1042"/>
        <v/>
      </c>
      <c r="GF180" s="782" t="str">
        <f t="shared" si="897"/>
        <v/>
      </c>
      <c r="GG180" s="818" t="str">
        <f t="shared" si="898"/>
        <v/>
      </c>
      <c r="GH180" s="594">
        <v>27</v>
      </c>
      <c r="GI180" s="595" t="str">
        <f t="shared" si="820"/>
        <v/>
      </c>
      <c r="GJ180" s="595" t="str">
        <f t="shared" si="821"/>
        <v/>
      </c>
      <c r="GK180" s="15">
        <f t="shared" si="899"/>
        <v>0</v>
      </c>
      <c r="GL180" s="15">
        <f t="shared" si="900"/>
        <v>0</v>
      </c>
      <c r="GN180" s="137" t="str">
        <f t="shared" si="901"/>
        <v/>
      </c>
      <c r="GO180" s="653" t="str">
        <f t="shared" si="902"/>
        <v/>
      </c>
      <c r="GP180" s="651" t="str">
        <f t="shared" si="903"/>
        <v/>
      </c>
      <c r="GQ180" s="652">
        <f t="shared" si="904"/>
        <v>0</v>
      </c>
      <c r="GR180" s="137" t="str">
        <f t="shared" si="974"/>
        <v/>
      </c>
      <c r="GS180" s="139" t="str">
        <f t="shared" si="905"/>
        <v/>
      </c>
      <c r="GT180" s="642" t="str">
        <f t="shared" si="823"/>
        <v/>
      </c>
      <c r="GU180" s="594">
        <v>27</v>
      </c>
      <c r="GX180" s="137" t="str">
        <f t="shared" si="975"/>
        <v/>
      </c>
      <c r="GY180" s="138" t="str">
        <f t="shared" si="906"/>
        <v/>
      </c>
      <c r="GZ180" s="642" t="str">
        <f t="shared" si="907"/>
        <v/>
      </c>
      <c r="HA180" s="81" t="str">
        <f t="shared" si="970"/>
        <v/>
      </c>
      <c r="HB180" s="127" t="str">
        <f t="shared" si="971"/>
        <v/>
      </c>
      <c r="HC180" s="642" t="str">
        <f t="shared" si="908"/>
        <v/>
      </c>
      <c r="HD180" s="582">
        <f t="shared" si="976"/>
        <v>0</v>
      </c>
      <c r="HE180" s="576">
        <f t="shared" si="977"/>
        <v>0</v>
      </c>
      <c r="HF180" s="566">
        <f t="shared" si="977"/>
        <v>0</v>
      </c>
      <c r="HG180" s="642">
        <f t="shared" si="909"/>
        <v>0</v>
      </c>
      <c r="HH180" s="17" t="str">
        <f t="shared" si="910"/>
        <v/>
      </c>
      <c r="HI180" s="510" t="str">
        <f t="shared" si="911"/>
        <v/>
      </c>
      <c r="HJ180" s="642">
        <f t="shared" si="972"/>
        <v>0</v>
      </c>
      <c r="HK180" s="510" t="str">
        <f t="shared" si="978"/>
        <v/>
      </c>
      <c r="HL180" s="522" t="str">
        <f t="shared" si="978"/>
        <v/>
      </c>
      <c r="HM180" s="510" t="str">
        <f t="shared" si="978"/>
        <v/>
      </c>
      <c r="HN180" s="642">
        <f t="shared" si="912"/>
        <v>0</v>
      </c>
      <c r="HO180" s="510" t="str">
        <f t="shared" si="979"/>
        <v/>
      </c>
      <c r="HP180" s="522" t="str">
        <f t="shared" si="979"/>
        <v/>
      </c>
      <c r="HQ180" s="510" t="str">
        <f t="shared" si="979"/>
        <v/>
      </c>
      <c r="HR180" s="642">
        <f t="shared" si="913"/>
        <v>0</v>
      </c>
      <c r="HS180" s="510" t="str">
        <f t="shared" si="980"/>
        <v/>
      </c>
      <c r="HT180" s="522" t="str">
        <f t="shared" si="980"/>
        <v/>
      </c>
      <c r="HU180" s="510" t="str">
        <f t="shared" si="980"/>
        <v/>
      </c>
      <c r="HV180" s="642">
        <f t="shared" si="914"/>
        <v>0</v>
      </c>
      <c r="HW180" s="510" t="str">
        <f t="shared" si="981"/>
        <v/>
      </c>
      <c r="HX180" s="522" t="str">
        <f t="shared" si="981"/>
        <v/>
      </c>
      <c r="HY180" s="510" t="str">
        <f t="shared" si="981"/>
        <v/>
      </c>
      <c r="HZ180" s="642">
        <f t="shared" si="915"/>
        <v>0</v>
      </c>
      <c r="IA180" s="510" t="str">
        <f t="shared" si="982"/>
        <v/>
      </c>
      <c r="IB180" s="522" t="str">
        <f t="shared" si="982"/>
        <v/>
      </c>
      <c r="IC180" s="510" t="str">
        <f t="shared" si="982"/>
        <v/>
      </c>
      <c r="ID180" s="642">
        <f t="shared" si="916"/>
        <v>0</v>
      </c>
      <c r="IE180" s="510" t="str">
        <f t="shared" si="983"/>
        <v/>
      </c>
      <c r="IF180" s="522" t="str">
        <f t="shared" si="983"/>
        <v/>
      </c>
      <c r="IG180" s="510" t="str">
        <f t="shared" si="983"/>
        <v/>
      </c>
      <c r="IH180" s="642">
        <f t="shared" si="917"/>
        <v>0</v>
      </c>
      <c r="II180" s="510" t="str">
        <f t="shared" si="984"/>
        <v/>
      </c>
      <c r="IJ180" s="522" t="str">
        <f t="shared" si="984"/>
        <v/>
      </c>
      <c r="IK180" s="510" t="str">
        <f t="shared" si="984"/>
        <v/>
      </c>
      <c r="IL180" s="642">
        <f t="shared" si="918"/>
        <v>0</v>
      </c>
      <c r="IM180" s="510" t="str">
        <f t="shared" si="985"/>
        <v/>
      </c>
      <c r="IN180" s="522" t="str">
        <f t="shared" si="985"/>
        <v/>
      </c>
      <c r="IO180" s="510" t="str">
        <f t="shared" si="985"/>
        <v/>
      </c>
      <c r="IP180" s="642">
        <f t="shared" si="919"/>
        <v>0</v>
      </c>
      <c r="IQ180" s="510" t="str">
        <f t="shared" si="986"/>
        <v/>
      </c>
      <c r="IR180" s="522" t="str">
        <f t="shared" si="986"/>
        <v/>
      </c>
      <c r="IS180" s="510" t="str">
        <f t="shared" si="986"/>
        <v/>
      </c>
      <c r="IT180" s="642">
        <f t="shared" si="920"/>
        <v>0</v>
      </c>
      <c r="IU180" s="510" t="str">
        <f t="shared" si="987"/>
        <v/>
      </c>
      <c r="IV180" s="522" t="str">
        <f t="shared" si="987"/>
        <v/>
      </c>
      <c r="IW180" s="510" t="str">
        <f t="shared" si="987"/>
        <v/>
      </c>
      <c r="IX180" s="642">
        <f t="shared" si="921"/>
        <v>0</v>
      </c>
      <c r="IY180" s="510" t="str">
        <f t="shared" si="988"/>
        <v/>
      </c>
      <c r="IZ180" s="522" t="str">
        <f t="shared" si="988"/>
        <v/>
      </c>
      <c r="JA180" s="510" t="str">
        <f t="shared" si="988"/>
        <v/>
      </c>
      <c r="JB180" s="642">
        <f t="shared" si="922"/>
        <v>0</v>
      </c>
      <c r="JC180" s="510" t="str">
        <f t="shared" si="989"/>
        <v/>
      </c>
      <c r="JD180" s="522" t="str">
        <f t="shared" si="989"/>
        <v/>
      </c>
      <c r="JE180" s="510" t="str">
        <f t="shared" si="989"/>
        <v/>
      </c>
      <c r="JF180" s="642">
        <f t="shared" si="923"/>
        <v>0</v>
      </c>
      <c r="JG180" s="510" t="str">
        <f t="shared" si="990"/>
        <v/>
      </c>
      <c r="JH180" s="522" t="str">
        <f t="shared" si="990"/>
        <v/>
      </c>
      <c r="JI180" s="510" t="str">
        <f t="shared" si="990"/>
        <v/>
      </c>
      <c r="JJ180" s="642">
        <f t="shared" si="924"/>
        <v>0</v>
      </c>
      <c r="JK180" s="510" t="str">
        <f t="shared" si="991"/>
        <v/>
      </c>
      <c r="JL180" s="522" t="str">
        <f t="shared" si="991"/>
        <v/>
      </c>
      <c r="JM180" s="510" t="str">
        <f t="shared" si="991"/>
        <v/>
      </c>
      <c r="JN180" s="642">
        <f t="shared" si="925"/>
        <v>0</v>
      </c>
      <c r="JO180" s="510" t="str">
        <f t="shared" si="992"/>
        <v/>
      </c>
      <c r="JP180" s="522" t="str">
        <f t="shared" si="992"/>
        <v/>
      </c>
      <c r="JQ180" s="510" t="str">
        <f t="shared" si="992"/>
        <v/>
      </c>
      <c r="JR180" s="642">
        <f t="shared" si="926"/>
        <v>0</v>
      </c>
      <c r="JS180" s="510" t="str">
        <f t="shared" si="993"/>
        <v/>
      </c>
      <c r="JT180" s="522" t="str">
        <f t="shared" si="993"/>
        <v/>
      </c>
      <c r="JU180" s="510" t="str">
        <f t="shared" si="993"/>
        <v/>
      </c>
      <c r="JV180" s="642">
        <f t="shared" si="927"/>
        <v>0</v>
      </c>
      <c r="JW180" s="510" t="str">
        <f t="shared" si="994"/>
        <v/>
      </c>
      <c r="JX180" s="522" t="str">
        <f t="shared" si="994"/>
        <v/>
      </c>
      <c r="JY180" s="510" t="str">
        <f t="shared" si="994"/>
        <v/>
      </c>
      <c r="JZ180" s="642">
        <f t="shared" si="928"/>
        <v>0</v>
      </c>
      <c r="KA180" s="510" t="str">
        <f t="shared" si="995"/>
        <v/>
      </c>
      <c r="KB180" s="522" t="str">
        <f t="shared" si="995"/>
        <v/>
      </c>
      <c r="KC180" s="510" t="str">
        <f t="shared" si="995"/>
        <v/>
      </c>
      <c r="KD180" s="642">
        <f t="shared" si="929"/>
        <v>0</v>
      </c>
      <c r="KE180" s="510" t="str">
        <f t="shared" si="996"/>
        <v/>
      </c>
      <c r="KF180" s="522" t="str">
        <f t="shared" si="996"/>
        <v/>
      </c>
      <c r="KG180" s="510" t="str">
        <f t="shared" si="996"/>
        <v/>
      </c>
      <c r="KH180" s="642">
        <f t="shared" si="930"/>
        <v>0</v>
      </c>
      <c r="KI180" s="510" t="str">
        <f t="shared" si="997"/>
        <v/>
      </c>
      <c r="KJ180" s="522" t="str">
        <f t="shared" si="997"/>
        <v/>
      </c>
      <c r="KK180" s="510" t="str">
        <f t="shared" si="997"/>
        <v/>
      </c>
      <c r="KL180" s="642">
        <f t="shared" si="931"/>
        <v>0</v>
      </c>
      <c r="KM180" s="510" t="str">
        <f t="shared" si="998"/>
        <v/>
      </c>
      <c r="KN180" s="522" t="str">
        <f t="shared" si="998"/>
        <v/>
      </c>
      <c r="KO180" s="510" t="str">
        <f t="shared" si="998"/>
        <v/>
      </c>
      <c r="KP180" s="642">
        <f t="shared" si="932"/>
        <v>0</v>
      </c>
      <c r="KQ180" s="510" t="str">
        <f t="shared" si="999"/>
        <v/>
      </c>
      <c r="KR180" s="522" t="str">
        <f t="shared" si="999"/>
        <v/>
      </c>
      <c r="KS180" s="510" t="str">
        <f t="shared" si="999"/>
        <v/>
      </c>
      <c r="KT180" s="642">
        <f t="shared" si="933"/>
        <v>0</v>
      </c>
      <c r="KU180" s="510" t="str">
        <f t="shared" si="1000"/>
        <v/>
      </c>
      <c r="KV180" s="522" t="str">
        <f t="shared" si="1000"/>
        <v/>
      </c>
      <c r="KW180" s="510" t="str">
        <f t="shared" si="1000"/>
        <v/>
      </c>
      <c r="KX180" s="642">
        <f t="shared" si="934"/>
        <v>0</v>
      </c>
      <c r="KY180" s="510" t="str">
        <f t="shared" si="1001"/>
        <v/>
      </c>
      <c r="KZ180" s="522" t="str">
        <f t="shared" si="1001"/>
        <v/>
      </c>
      <c r="LA180" s="510" t="str">
        <f t="shared" si="1001"/>
        <v/>
      </c>
      <c r="LB180" s="642">
        <f t="shared" si="935"/>
        <v>0</v>
      </c>
      <c r="LC180" s="510" t="str">
        <f t="shared" si="1002"/>
        <v/>
      </c>
      <c r="LD180" s="522" t="str">
        <f t="shared" si="1002"/>
        <v/>
      </c>
      <c r="LE180" s="510" t="str">
        <f t="shared" si="1002"/>
        <v/>
      </c>
      <c r="LF180" s="642">
        <f t="shared" si="936"/>
        <v>0</v>
      </c>
      <c r="LG180" s="510" t="str">
        <f t="shared" si="1003"/>
        <v/>
      </c>
      <c r="LH180" s="522" t="str">
        <f t="shared" si="1003"/>
        <v/>
      </c>
      <c r="LI180" s="510" t="str">
        <f t="shared" si="1003"/>
        <v/>
      </c>
      <c r="LJ180" s="642">
        <f t="shared" si="937"/>
        <v>0</v>
      </c>
      <c r="LK180" s="510" t="str">
        <f t="shared" si="1004"/>
        <v/>
      </c>
      <c r="LL180" s="522" t="str">
        <f t="shared" si="1004"/>
        <v/>
      </c>
      <c r="LM180" s="510" t="str">
        <f t="shared" si="1004"/>
        <v/>
      </c>
      <c r="LN180" s="642">
        <f t="shared" si="938"/>
        <v>0</v>
      </c>
      <c r="LO180" s="510" t="str">
        <f t="shared" si="1005"/>
        <v/>
      </c>
      <c r="LP180" s="522" t="str">
        <f t="shared" si="1005"/>
        <v/>
      </c>
      <c r="LQ180" s="510" t="str">
        <f t="shared" si="1005"/>
        <v/>
      </c>
      <c r="LR180" s="642">
        <f t="shared" si="939"/>
        <v>0</v>
      </c>
      <c r="LS180" s="510" t="str">
        <f t="shared" si="1006"/>
        <v/>
      </c>
      <c r="LT180" s="522" t="str">
        <f t="shared" si="1006"/>
        <v/>
      </c>
      <c r="LU180" s="510" t="str">
        <f t="shared" si="1006"/>
        <v/>
      </c>
      <c r="LV180" s="642">
        <f t="shared" si="940"/>
        <v>0</v>
      </c>
      <c r="LW180" s="510" t="str">
        <f t="shared" si="1007"/>
        <v/>
      </c>
      <c r="LX180" s="522" t="str">
        <f t="shared" si="1007"/>
        <v/>
      </c>
      <c r="LY180" s="510" t="str">
        <f t="shared" si="1007"/>
        <v/>
      </c>
      <c r="LZ180" s="642">
        <f t="shared" si="941"/>
        <v>0</v>
      </c>
      <c r="MA180" s="510" t="str">
        <f t="shared" si="1008"/>
        <v/>
      </c>
      <c r="MB180" s="522" t="str">
        <f t="shared" si="1008"/>
        <v/>
      </c>
      <c r="MC180" s="510" t="str">
        <f t="shared" si="1008"/>
        <v/>
      </c>
      <c r="MD180" s="642">
        <f t="shared" si="942"/>
        <v>0</v>
      </c>
      <c r="ME180" s="510" t="str">
        <f t="shared" si="1009"/>
        <v/>
      </c>
      <c r="MF180" s="522" t="str">
        <f t="shared" si="1009"/>
        <v/>
      </c>
      <c r="MG180" s="510" t="str">
        <f t="shared" si="1009"/>
        <v/>
      </c>
      <c r="MH180" s="642">
        <f t="shared" si="943"/>
        <v>0</v>
      </c>
      <c r="MI180" s="510" t="str">
        <f t="shared" si="1010"/>
        <v/>
      </c>
      <c r="MJ180" s="522" t="str">
        <f t="shared" si="1010"/>
        <v/>
      </c>
      <c r="MK180" s="510" t="str">
        <f t="shared" si="1010"/>
        <v/>
      </c>
      <c r="ML180" s="642">
        <f t="shared" si="944"/>
        <v>0</v>
      </c>
      <c r="MM180" s="510" t="str">
        <f t="shared" si="1011"/>
        <v/>
      </c>
      <c r="MN180" s="522" t="str">
        <f t="shared" si="1011"/>
        <v/>
      </c>
      <c r="MO180" s="510" t="str">
        <f t="shared" si="1011"/>
        <v/>
      </c>
      <c r="MP180" s="642">
        <f t="shared" si="945"/>
        <v>0</v>
      </c>
      <c r="MQ180" s="510" t="str">
        <f t="shared" si="1012"/>
        <v/>
      </c>
      <c r="MR180" s="522" t="str">
        <f t="shared" si="1012"/>
        <v/>
      </c>
      <c r="MS180" s="510" t="str">
        <f t="shared" si="1012"/>
        <v/>
      </c>
      <c r="MT180" s="642">
        <f t="shared" si="946"/>
        <v>0</v>
      </c>
      <c r="MU180" s="510" t="str">
        <f t="shared" si="1013"/>
        <v/>
      </c>
      <c r="MV180" s="522" t="str">
        <f t="shared" si="1013"/>
        <v/>
      </c>
      <c r="MW180" s="510" t="str">
        <f t="shared" si="1013"/>
        <v/>
      </c>
      <c r="MX180" s="642">
        <f t="shared" si="947"/>
        <v>0</v>
      </c>
      <c r="MY180" s="510" t="str">
        <f t="shared" si="1014"/>
        <v/>
      </c>
      <c r="MZ180" s="522" t="str">
        <f t="shared" si="1014"/>
        <v/>
      </c>
      <c r="NA180" s="510" t="str">
        <f t="shared" si="1014"/>
        <v/>
      </c>
      <c r="NB180" s="642">
        <f t="shared" si="948"/>
        <v>0</v>
      </c>
      <c r="NC180" s="510" t="str">
        <f t="shared" si="1015"/>
        <v/>
      </c>
      <c r="ND180" s="522" t="str">
        <f t="shared" si="1015"/>
        <v/>
      </c>
      <c r="NE180" s="510" t="str">
        <f t="shared" si="1015"/>
        <v/>
      </c>
      <c r="NF180" s="642">
        <f t="shared" si="949"/>
        <v>0</v>
      </c>
      <c r="NG180" s="510" t="str">
        <f t="shared" si="1016"/>
        <v/>
      </c>
      <c r="NH180" s="522" t="str">
        <f t="shared" si="1016"/>
        <v/>
      </c>
      <c r="NI180" s="510" t="str">
        <f t="shared" si="1016"/>
        <v/>
      </c>
      <c r="NJ180" s="642">
        <f t="shared" si="950"/>
        <v>0</v>
      </c>
      <c r="NK180" s="510" t="str">
        <f t="shared" si="1017"/>
        <v/>
      </c>
      <c r="NL180" s="522" t="str">
        <f t="shared" si="1017"/>
        <v/>
      </c>
      <c r="NM180" s="510" t="str">
        <f t="shared" si="1017"/>
        <v/>
      </c>
      <c r="NN180" s="642">
        <f t="shared" si="951"/>
        <v>0</v>
      </c>
      <c r="NO180" s="510" t="str">
        <f t="shared" si="1018"/>
        <v/>
      </c>
      <c r="NP180" s="522" t="str">
        <f t="shared" si="1018"/>
        <v/>
      </c>
      <c r="NQ180" s="510" t="str">
        <f t="shared" si="1018"/>
        <v/>
      </c>
      <c r="NR180" s="642">
        <f t="shared" si="952"/>
        <v>0</v>
      </c>
      <c r="NS180" s="510" t="str">
        <f t="shared" si="1019"/>
        <v/>
      </c>
      <c r="NT180" s="522" t="str">
        <f t="shared" si="1019"/>
        <v/>
      </c>
      <c r="NU180" s="510" t="str">
        <f t="shared" si="1019"/>
        <v/>
      </c>
      <c r="NV180" s="642">
        <f t="shared" si="953"/>
        <v>0</v>
      </c>
      <c r="NW180" s="510" t="str">
        <f t="shared" si="1020"/>
        <v/>
      </c>
      <c r="NX180" s="522" t="str">
        <f t="shared" si="1020"/>
        <v/>
      </c>
      <c r="NY180" s="510" t="str">
        <f t="shared" si="1020"/>
        <v/>
      </c>
      <c r="NZ180" s="642">
        <f t="shared" si="954"/>
        <v>0</v>
      </c>
      <c r="OA180" s="510" t="str">
        <f t="shared" si="1021"/>
        <v/>
      </c>
      <c r="OB180" s="522" t="str">
        <f t="shared" si="1021"/>
        <v/>
      </c>
      <c r="OC180" s="510" t="str">
        <f t="shared" si="1021"/>
        <v/>
      </c>
      <c r="OD180" s="642">
        <f t="shared" si="955"/>
        <v>0</v>
      </c>
      <c r="OE180" s="510" t="str">
        <f t="shared" si="1022"/>
        <v/>
      </c>
      <c r="OF180" s="522" t="str">
        <f t="shared" si="1022"/>
        <v/>
      </c>
      <c r="OG180" s="510" t="str">
        <f t="shared" si="1022"/>
        <v/>
      </c>
      <c r="OH180" s="642">
        <f t="shared" si="956"/>
        <v>0</v>
      </c>
      <c r="OI180" s="510" t="str">
        <f t="shared" si="1023"/>
        <v/>
      </c>
      <c r="OJ180" s="522" t="str">
        <f t="shared" si="1023"/>
        <v/>
      </c>
      <c r="OK180" s="510" t="str">
        <f t="shared" si="1023"/>
        <v/>
      </c>
      <c r="OL180" s="642">
        <f t="shared" si="957"/>
        <v>0</v>
      </c>
      <c r="OM180" s="510" t="str">
        <f t="shared" si="1024"/>
        <v/>
      </c>
      <c r="ON180" s="522" t="str">
        <f t="shared" si="1024"/>
        <v/>
      </c>
      <c r="OO180" s="510" t="str">
        <f t="shared" si="1024"/>
        <v/>
      </c>
      <c r="OP180" s="642">
        <f t="shared" si="958"/>
        <v>0</v>
      </c>
      <c r="OQ180" s="510" t="str">
        <f t="shared" si="1025"/>
        <v/>
      </c>
      <c r="OR180" s="522" t="str">
        <f t="shared" si="1025"/>
        <v/>
      </c>
      <c r="OS180" s="510" t="str">
        <f t="shared" si="1025"/>
        <v/>
      </c>
      <c r="OT180" s="642">
        <f t="shared" si="959"/>
        <v>0</v>
      </c>
      <c r="OU180" s="510" t="str">
        <f t="shared" si="1026"/>
        <v/>
      </c>
      <c r="OV180" s="522" t="str">
        <f t="shared" si="1026"/>
        <v/>
      </c>
      <c r="OW180" s="510" t="str">
        <f t="shared" si="1026"/>
        <v/>
      </c>
      <c r="OX180" s="642">
        <f t="shared" si="960"/>
        <v>0</v>
      </c>
      <c r="OY180" s="510" t="str">
        <f t="shared" si="1027"/>
        <v/>
      </c>
      <c r="OZ180" s="522" t="str">
        <f t="shared" si="1027"/>
        <v/>
      </c>
      <c r="PA180" s="510" t="str">
        <f t="shared" si="1027"/>
        <v/>
      </c>
      <c r="PB180" s="642">
        <f t="shared" si="961"/>
        <v>0</v>
      </c>
      <c r="PC180" s="510" t="str">
        <f t="shared" si="1028"/>
        <v/>
      </c>
      <c r="PD180" s="522" t="str">
        <f t="shared" si="1028"/>
        <v/>
      </c>
      <c r="PE180" s="510" t="str">
        <f t="shared" si="1028"/>
        <v/>
      </c>
      <c r="PF180" s="642">
        <f t="shared" si="962"/>
        <v>0</v>
      </c>
      <c r="PG180" s="510" t="str">
        <f t="shared" si="1029"/>
        <v/>
      </c>
      <c r="PH180" s="522" t="str">
        <f t="shared" si="1029"/>
        <v/>
      </c>
      <c r="PI180" s="510" t="str">
        <f t="shared" si="1029"/>
        <v/>
      </c>
      <c r="PJ180" s="642">
        <f t="shared" si="963"/>
        <v>0</v>
      </c>
      <c r="PK180" s="510" t="str">
        <f t="shared" si="1030"/>
        <v/>
      </c>
      <c r="PL180" s="522" t="str">
        <f t="shared" si="1030"/>
        <v/>
      </c>
      <c r="PM180" s="510" t="str">
        <f t="shared" si="1030"/>
        <v/>
      </c>
      <c r="PN180" s="642">
        <f t="shared" si="964"/>
        <v>0</v>
      </c>
      <c r="PO180" s="510" t="str">
        <f t="shared" si="1031"/>
        <v/>
      </c>
      <c r="PP180" s="522" t="str">
        <f t="shared" si="1031"/>
        <v/>
      </c>
      <c r="PQ180" s="510" t="str">
        <f t="shared" si="1031"/>
        <v/>
      </c>
      <c r="PR180" s="642">
        <f t="shared" si="965"/>
        <v>0</v>
      </c>
      <c r="PS180" s="510" t="str">
        <f t="shared" si="1032"/>
        <v/>
      </c>
      <c r="PT180" s="522" t="str">
        <f t="shared" si="1032"/>
        <v/>
      </c>
      <c r="PU180" s="510" t="str">
        <f t="shared" si="1032"/>
        <v/>
      </c>
      <c r="PV180" s="642">
        <f t="shared" si="966"/>
        <v>0</v>
      </c>
      <c r="PW180" s="510" t="str">
        <f t="shared" si="1033"/>
        <v/>
      </c>
      <c r="PX180" s="522" t="str">
        <f t="shared" si="1033"/>
        <v/>
      </c>
      <c r="PY180" s="510" t="str">
        <f t="shared" si="1033"/>
        <v/>
      </c>
      <c r="PZ180" s="642">
        <f t="shared" si="967"/>
        <v>0</v>
      </c>
      <c r="QA180" s="510" t="str">
        <f t="shared" si="1034"/>
        <v/>
      </c>
      <c r="QB180" s="522" t="str">
        <f t="shared" si="1034"/>
        <v/>
      </c>
      <c r="QC180" s="510" t="str">
        <f t="shared" si="1034"/>
        <v/>
      </c>
      <c r="QD180" s="642">
        <f t="shared" si="968"/>
        <v>0</v>
      </c>
      <c r="QE180" s="510" t="str">
        <f t="shared" si="1035"/>
        <v/>
      </c>
      <c r="QF180" s="522" t="str">
        <f t="shared" si="1035"/>
        <v/>
      </c>
      <c r="QG180" s="510" t="str">
        <f t="shared" si="1035"/>
        <v/>
      </c>
      <c r="QH180" s="642">
        <f t="shared" si="969"/>
        <v>0</v>
      </c>
    </row>
    <row r="181" spans="125:450" ht="13.3" thickTop="1" thickBot="1" x14ac:dyDescent="0.35"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FD181" s="793" t="str">
        <f t="shared" si="885"/>
        <v/>
      </c>
      <c r="FE181" s="783" t="str">
        <f t="shared" si="812"/>
        <v/>
      </c>
      <c r="FF181" s="788" t="str">
        <f t="shared" si="813"/>
        <v/>
      </c>
      <c r="FG181" s="782" t="str">
        <f t="shared" si="1043"/>
        <v/>
      </c>
      <c r="FJ181" s="788" t="str">
        <f t="shared" si="1036"/>
        <v/>
      </c>
      <c r="FK181" s="793" t="str">
        <f t="shared" si="1037"/>
        <v/>
      </c>
      <c r="FL181" s="793" t="str">
        <f t="shared" si="814"/>
        <v/>
      </c>
      <c r="FM181" s="798" t="str">
        <f t="shared" si="1038"/>
        <v/>
      </c>
      <c r="FN181" s="786" t="str">
        <f t="shared" si="890"/>
        <v/>
      </c>
      <c r="FO181" s="816" t="str">
        <f t="shared" si="891"/>
        <v/>
      </c>
      <c r="FP181" s="594">
        <v>28</v>
      </c>
      <c r="FQ181" s="820" t="str">
        <f t="shared" si="1039"/>
        <v/>
      </c>
      <c r="FR181" s="139" t="str">
        <f t="shared" si="816"/>
        <v/>
      </c>
      <c r="FS181" s="642" t="str">
        <f t="shared" si="892"/>
        <v/>
      </c>
      <c r="FY181" s="793" t="str">
        <f t="shared" si="817"/>
        <v/>
      </c>
      <c r="FZ181" s="798" t="str">
        <f t="shared" si="1040"/>
        <v/>
      </c>
      <c r="GA181" s="793" t="str">
        <f t="shared" si="894"/>
        <v/>
      </c>
      <c r="GB181" s="793" t="str">
        <f t="shared" si="1041"/>
        <v/>
      </c>
      <c r="GC181" s="783" t="str">
        <f t="shared" si="818"/>
        <v/>
      </c>
      <c r="GD181" s="788" t="str">
        <f t="shared" si="819"/>
        <v/>
      </c>
      <c r="GE181" s="786" t="str">
        <f t="shared" si="1042"/>
        <v/>
      </c>
      <c r="GF181" s="782" t="str">
        <f t="shared" si="897"/>
        <v/>
      </c>
      <c r="GG181" s="818" t="str">
        <f t="shared" si="898"/>
        <v/>
      </c>
      <c r="GH181" s="594">
        <v>28</v>
      </c>
      <c r="GI181" s="595" t="str">
        <f t="shared" si="820"/>
        <v/>
      </c>
      <c r="GJ181" s="595" t="str">
        <f t="shared" si="821"/>
        <v/>
      </c>
      <c r="GK181" s="15">
        <f t="shared" si="899"/>
        <v>0</v>
      </c>
      <c r="GL181" s="15">
        <f t="shared" si="900"/>
        <v>0</v>
      </c>
      <c r="GN181" s="137" t="str">
        <f t="shared" si="901"/>
        <v/>
      </c>
      <c r="GO181" s="653" t="str">
        <f t="shared" si="902"/>
        <v/>
      </c>
      <c r="GP181" s="651" t="str">
        <f t="shared" si="903"/>
        <v/>
      </c>
      <c r="GQ181" s="652">
        <f t="shared" si="904"/>
        <v>0</v>
      </c>
      <c r="GR181" s="137" t="str">
        <f t="shared" si="974"/>
        <v/>
      </c>
      <c r="GS181" s="139" t="str">
        <f t="shared" si="905"/>
        <v/>
      </c>
      <c r="GT181" s="642" t="str">
        <f t="shared" si="823"/>
        <v/>
      </c>
      <c r="GU181" s="594">
        <v>28</v>
      </c>
      <c r="GX181" s="137" t="str">
        <f t="shared" si="975"/>
        <v/>
      </c>
      <c r="GY181" s="138" t="str">
        <f t="shared" si="906"/>
        <v/>
      </c>
      <c r="GZ181" s="642" t="str">
        <f t="shared" si="907"/>
        <v/>
      </c>
      <c r="HA181" s="81" t="str">
        <f t="shared" si="970"/>
        <v/>
      </c>
      <c r="HB181" s="127" t="str">
        <f t="shared" si="971"/>
        <v/>
      </c>
      <c r="HC181" s="642" t="str">
        <f t="shared" si="908"/>
        <v/>
      </c>
      <c r="HD181" s="582">
        <f t="shared" si="976"/>
        <v>0</v>
      </c>
      <c r="HE181" s="576">
        <f t="shared" si="977"/>
        <v>0</v>
      </c>
      <c r="HF181" s="566">
        <f t="shared" si="977"/>
        <v>0</v>
      </c>
      <c r="HG181" s="642">
        <f t="shared" si="909"/>
        <v>0</v>
      </c>
      <c r="HH181" s="17" t="str">
        <f t="shared" si="910"/>
        <v/>
      </c>
      <c r="HI181" s="510" t="str">
        <f t="shared" si="911"/>
        <v/>
      </c>
      <c r="HJ181" s="642">
        <f t="shared" si="972"/>
        <v>0</v>
      </c>
      <c r="HK181" s="510" t="str">
        <f t="shared" si="978"/>
        <v/>
      </c>
      <c r="HL181" s="522" t="str">
        <f t="shared" si="978"/>
        <v/>
      </c>
      <c r="HM181" s="510" t="str">
        <f t="shared" si="978"/>
        <v/>
      </c>
      <c r="HN181" s="642">
        <f t="shared" si="912"/>
        <v>0</v>
      </c>
      <c r="HO181" s="510" t="str">
        <f t="shared" si="979"/>
        <v/>
      </c>
      <c r="HP181" s="522" t="str">
        <f t="shared" si="979"/>
        <v/>
      </c>
      <c r="HQ181" s="510" t="str">
        <f t="shared" si="979"/>
        <v/>
      </c>
      <c r="HR181" s="642">
        <f t="shared" si="913"/>
        <v>0</v>
      </c>
      <c r="HS181" s="510" t="str">
        <f t="shared" si="980"/>
        <v/>
      </c>
      <c r="HT181" s="522" t="str">
        <f t="shared" si="980"/>
        <v/>
      </c>
      <c r="HU181" s="510" t="str">
        <f t="shared" si="980"/>
        <v/>
      </c>
      <c r="HV181" s="642">
        <f t="shared" si="914"/>
        <v>0</v>
      </c>
      <c r="HW181" s="510" t="str">
        <f t="shared" si="981"/>
        <v/>
      </c>
      <c r="HX181" s="522" t="str">
        <f t="shared" si="981"/>
        <v/>
      </c>
      <c r="HY181" s="510" t="str">
        <f t="shared" si="981"/>
        <v/>
      </c>
      <c r="HZ181" s="642">
        <f t="shared" si="915"/>
        <v>0</v>
      </c>
      <c r="IA181" s="510" t="str">
        <f t="shared" si="982"/>
        <v/>
      </c>
      <c r="IB181" s="522" t="str">
        <f t="shared" si="982"/>
        <v/>
      </c>
      <c r="IC181" s="510" t="str">
        <f t="shared" si="982"/>
        <v/>
      </c>
      <c r="ID181" s="642">
        <f t="shared" si="916"/>
        <v>0</v>
      </c>
      <c r="IE181" s="510" t="str">
        <f t="shared" si="983"/>
        <v/>
      </c>
      <c r="IF181" s="522" t="str">
        <f t="shared" si="983"/>
        <v/>
      </c>
      <c r="IG181" s="510" t="str">
        <f t="shared" si="983"/>
        <v/>
      </c>
      <c r="IH181" s="642">
        <f t="shared" si="917"/>
        <v>0</v>
      </c>
      <c r="II181" s="510" t="str">
        <f t="shared" si="984"/>
        <v/>
      </c>
      <c r="IJ181" s="522" t="str">
        <f t="shared" si="984"/>
        <v/>
      </c>
      <c r="IK181" s="510" t="str">
        <f t="shared" si="984"/>
        <v/>
      </c>
      <c r="IL181" s="642">
        <f t="shared" si="918"/>
        <v>0</v>
      </c>
      <c r="IM181" s="510" t="str">
        <f t="shared" si="985"/>
        <v/>
      </c>
      <c r="IN181" s="522" t="str">
        <f t="shared" si="985"/>
        <v/>
      </c>
      <c r="IO181" s="510" t="str">
        <f t="shared" si="985"/>
        <v/>
      </c>
      <c r="IP181" s="642">
        <f t="shared" si="919"/>
        <v>0</v>
      </c>
      <c r="IQ181" s="510" t="str">
        <f t="shared" si="986"/>
        <v/>
      </c>
      <c r="IR181" s="522" t="str">
        <f t="shared" si="986"/>
        <v/>
      </c>
      <c r="IS181" s="510" t="str">
        <f t="shared" si="986"/>
        <v/>
      </c>
      <c r="IT181" s="642">
        <f t="shared" si="920"/>
        <v>0</v>
      </c>
      <c r="IU181" s="510" t="str">
        <f t="shared" si="987"/>
        <v/>
      </c>
      <c r="IV181" s="522" t="str">
        <f t="shared" si="987"/>
        <v/>
      </c>
      <c r="IW181" s="510" t="str">
        <f t="shared" si="987"/>
        <v/>
      </c>
      <c r="IX181" s="642">
        <f t="shared" si="921"/>
        <v>0</v>
      </c>
      <c r="IY181" s="510" t="str">
        <f t="shared" si="988"/>
        <v/>
      </c>
      <c r="IZ181" s="522" t="str">
        <f t="shared" si="988"/>
        <v/>
      </c>
      <c r="JA181" s="510" t="str">
        <f t="shared" si="988"/>
        <v/>
      </c>
      <c r="JB181" s="642">
        <f t="shared" si="922"/>
        <v>0</v>
      </c>
      <c r="JC181" s="510" t="str">
        <f t="shared" si="989"/>
        <v/>
      </c>
      <c r="JD181" s="522" t="str">
        <f t="shared" si="989"/>
        <v/>
      </c>
      <c r="JE181" s="510" t="str">
        <f t="shared" si="989"/>
        <v/>
      </c>
      <c r="JF181" s="642">
        <f t="shared" si="923"/>
        <v>0</v>
      </c>
      <c r="JG181" s="510" t="str">
        <f t="shared" si="990"/>
        <v/>
      </c>
      <c r="JH181" s="522" t="str">
        <f t="shared" si="990"/>
        <v/>
      </c>
      <c r="JI181" s="510" t="str">
        <f t="shared" si="990"/>
        <v/>
      </c>
      <c r="JJ181" s="642">
        <f t="shared" si="924"/>
        <v>0</v>
      </c>
      <c r="JK181" s="510" t="str">
        <f t="shared" si="991"/>
        <v/>
      </c>
      <c r="JL181" s="522" t="str">
        <f t="shared" si="991"/>
        <v/>
      </c>
      <c r="JM181" s="510" t="str">
        <f t="shared" si="991"/>
        <v/>
      </c>
      <c r="JN181" s="642">
        <f t="shared" si="925"/>
        <v>0</v>
      </c>
      <c r="JO181" s="510" t="str">
        <f t="shared" si="992"/>
        <v/>
      </c>
      <c r="JP181" s="522" t="str">
        <f t="shared" si="992"/>
        <v/>
      </c>
      <c r="JQ181" s="510" t="str">
        <f t="shared" si="992"/>
        <v/>
      </c>
      <c r="JR181" s="642">
        <f t="shared" si="926"/>
        <v>0</v>
      </c>
      <c r="JS181" s="510" t="str">
        <f t="shared" si="993"/>
        <v/>
      </c>
      <c r="JT181" s="522" t="str">
        <f t="shared" si="993"/>
        <v/>
      </c>
      <c r="JU181" s="510" t="str">
        <f t="shared" si="993"/>
        <v/>
      </c>
      <c r="JV181" s="642">
        <f t="shared" si="927"/>
        <v>0</v>
      </c>
      <c r="JW181" s="510" t="str">
        <f t="shared" si="994"/>
        <v/>
      </c>
      <c r="JX181" s="522" t="str">
        <f t="shared" si="994"/>
        <v/>
      </c>
      <c r="JY181" s="510" t="str">
        <f t="shared" si="994"/>
        <v/>
      </c>
      <c r="JZ181" s="642">
        <f t="shared" si="928"/>
        <v>0</v>
      </c>
      <c r="KA181" s="510" t="str">
        <f t="shared" si="995"/>
        <v/>
      </c>
      <c r="KB181" s="522" t="str">
        <f t="shared" si="995"/>
        <v/>
      </c>
      <c r="KC181" s="510" t="str">
        <f t="shared" si="995"/>
        <v/>
      </c>
      <c r="KD181" s="642">
        <f t="shared" si="929"/>
        <v>0</v>
      </c>
      <c r="KE181" s="510" t="str">
        <f t="shared" si="996"/>
        <v/>
      </c>
      <c r="KF181" s="522" t="str">
        <f t="shared" si="996"/>
        <v/>
      </c>
      <c r="KG181" s="510" t="str">
        <f t="shared" si="996"/>
        <v/>
      </c>
      <c r="KH181" s="642">
        <f t="shared" si="930"/>
        <v>0</v>
      </c>
      <c r="KI181" s="510" t="str">
        <f t="shared" si="997"/>
        <v/>
      </c>
      <c r="KJ181" s="522" t="str">
        <f t="shared" si="997"/>
        <v/>
      </c>
      <c r="KK181" s="510" t="str">
        <f t="shared" si="997"/>
        <v/>
      </c>
      <c r="KL181" s="642">
        <f t="shared" si="931"/>
        <v>0</v>
      </c>
      <c r="KM181" s="510" t="str">
        <f t="shared" si="998"/>
        <v/>
      </c>
      <c r="KN181" s="522" t="str">
        <f t="shared" si="998"/>
        <v/>
      </c>
      <c r="KO181" s="510" t="str">
        <f t="shared" si="998"/>
        <v/>
      </c>
      <c r="KP181" s="642">
        <f t="shared" si="932"/>
        <v>0</v>
      </c>
      <c r="KQ181" s="510" t="str">
        <f t="shared" si="999"/>
        <v/>
      </c>
      <c r="KR181" s="522" t="str">
        <f t="shared" si="999"/>
        <v/>
      </c>
      <c r="KS181" s="510" t="str">
        <f t="shared" si="999"/>
        <v/>
      </c>
      <c r="KT181" s="642">
        <f t="shared" si="933"/>
        <v>0</v>
      </c>
      <c r="KU181" s="510" t="str">
        <f t="shared" si="1000"/>
        <v/>
      </c>
      <c r="KV181" s="522" t="str">
        <f t="shared" si="1000"/>
        <v/>
      </c>
      <c r="KW181" s="510" t="str">
        <f t="shared" si="1000"/>
        <v/>
      </c>
      <c r="KX181" s="642">
        <f t="shared" si="934"/>
        <v>0</v>
      </c>
      <c r="KY181" s="510" t="str">
        <f t="shared" si="1001"/>
        <v/>
      </c>
      <c r="KZ181" s="522" t="str">
        <f t="shared" si="1001"/>
        <v/>
      </c>
      <c r="LA181" s="510" t="str">
        <f t="shared" si="1001"/>
        <v/>
      </c>
      <c r="LB181" s="642">
        <f t="shared" si="935"/>
        <v>0</v>
      </c>
      <c r="LC181" s="510" t="str">
        <f t="shared" si="1002"/>
        <v/>
      </c>
      <c r="LD181" s="522" t="str">
        <f t="shared" si="1002"/>
        <v/>
      </c>
      <c r="LE181" s="510" t="str">
        <f t="shared" si="1002"/>
        <v/>
      </c>
      <c r="LF181" s="642">
        <f t="shared" si="936"/>
        <v>0</v>
      </c>
      <c r="LG181" s="510" t="str">
        <f t="shared" si="1003"/>
        <v/>
      </c>
      <c r="LH181" s="522" t="str">
        <f t="shared" si="1003"/>
        <v/>
      </c>
      <c r="LI181" s="510" t="str">
        <f t="shared" si="1003"/>
        <v/>
      </c>
      <c r="LJ181" s="642">
        <f t="shared" si="937"/>
        <v>0</v>
      </c>
      <c r="LK181" s="510" t="str">
        <f t="shared" si="1004"/>
        <v/>
      </c>
      <c r="LL181" s="522" t="str">
        <f t="shared" si="1004"/>
        <v/>
      </c>
      <c r="LM181" s="510" t="str">
        <f t="shared" si="1004"/>
        <v/>
      </c>
      <c r="LN181" s="642">
        <f t="shared" si="938"/>
        <v>0</v>
      </c>
      <c r="LO181" s="510" t="str">
        <f t="shared" si="1005"/>
        <v/>
      </c>
      <c r="LP181" s="522" t="str">
        <f t="shared" si="1005"/>
        <v/>
      </c>
      <c r="LQ181" s="510" t="str">
        <f t="shared" si="1005"/>
        <v/>
      </c>
      <c r="LR181" s="642">
        <f t="shared" si="939"/>
        <v>0</v>
      </c>
      <c r="LS181" s="510" t="str">
        <f t="shared" si="1006"/>
        <v/>
      </c>
      <c r="LT181" s="522" t="str">
        <f t="shared" si="1006"/>
        <v/>
      </c>
      <c r="LU181" s="510" t="str">
        <f t="shared" si="1006"/>
        <v/>
      </c>
      <c r="LV181" s="642">
        <f t="shared" si="940"/>
        <v>0</v>
      </c>
      <c r="LW181" s="510" t="str">
        <f t="shared" si="1007"/>
        <v/>
      </c>
      <c r="LX181" s="522" t="str">
        <f t="shared" si="1007"/>
        <v/>
      </c>
      <c r="LY181" s="510" t="str">
        <f t="shared" si="1007"/>
        <v/>
      </c>
      <c r="LZ181" s="642">
        <f t="shared" si="941"/>
        <v>0</v>
      </c>
      <c r="MA181" s="510" t="str">
        <f t="shared" si="1008"/>
        <v/>
      </c>
      <c r="MB181" s="522" t="str">
        <f t="shared" si="1008"/>
        <v/>
      </c>
      <c r="MC181" s="510" t="str">
        <f t="shared" si="1008"/>
        <v/>
      </c>
      <c r="MD181" s="642">
        <f t="shared" si="942"/>
        <v>0</v>
      </c>
      <c r="ME181" s="510" t="str">
        <f t="shared" si="1009"/>
        <v/>
      </c>
      <c r="MF181" s="522" t="str">
        <f t="shared" si="1009"/>
        <v/>
      </c>
      <c r="MG181" s="510" t="str">
        <f t="shared" si="1009"/>
        <v/>
      </c>
      <c r="MH181" s="642">
        <f t="shared" si="943"/>
        <v>0</v>
      </c>
      <c r="MI181" s="510" t="str">
        <f t="shared" si="1010"/>
        <v/>
      </c>
      <c r="MJ181" s="522" t="str">
        <f t="shared" si="1010"/>
        <v/>
      </c>
      <c r="MK181" s="510" t="str">
        <f t="shared" si="1010"/>
        <v/>
      </c>
      <c r="ML181" s="642">
        <f t="shared" si="944"/>
        <v>0</v>
      </c>
      <c r="MM181" s="510" t="str">
        <f t="shared" si="1011"/>
        <v/>
      </c>
      <c r="MN181" s="522" t="str">
        <f t="shared" si="1011"/>
        <v/>
      </c>
      <c r="MO181" s="510" t="str">
        <f t="shared" si="1011"/>
        <v/>
      </c>
      <c r="MP181" s="642">
        <f t="shared" si="945"/>
        <v>0</v>
      </c>
      <c r="MQ181" s="510" t="str">
        <f t="shared" si="1012"/>
        <v/>
      </c>
      <c r="MR181" s="522" t="str">
        <f t="shared" si="1012"/>
        <v/>
      </c>
      <c r="MS181" s="510" t="str">
        <f t="shared" si="1012"/>
        <v/>
      </c>
      <c r="MT181" s="642">
        <f t="shared" si="946"/>
        <v>0</v>
      </c>
      <c r="MU181" s="510" t="str">
        <f t="shared" si="1013"/>
        <v/>
      </c>
      <c r="MV181" s="522" t="str">
        <f t="shared" si="1013"/>
        <v/>
      </c>
      <c r="MW181" s="510" t="str">
        <f t="shared" si="1013"/>
        <v/>
      </c>
      <c r="MX181" s="642">
        <f t="shared" si="947"/>
        <v>0</v>
      </c>
      <c r="MY181" s="510" t="str">
        <f t="shared" si="1014"/>
        <v/>
      </c>
      <c r="MZ181" s="522" t="str">
        <f t="shared" si="1014"/>
        <v/>
      </c>
      <c r="NA181" s="510" t="str">
        <f t="shared" si="1014"/>
        <v/>
      </c>
      <c r="NB181" s="642">
        <f t="shared" si="948"/>
        <v>0</v>
      </c>
      <c r="NC181" s="510" t="str">
        <f t="shared" si="1015"/>
        <v/>
      </c>
      <c r="ND181" s="522" t="str">
        <f t="shared" si="1015"/>
        <v/>
      </c>
      <c r="NE181" s="510" t="str">
        <f t="shared" si="1015"/>
        <v/>
      </c>
      <c r="NF181" s="642">
        <f t="shared" si="949"/>
        <v>0</v>
      </c>
      <c r="NG181" s="510" t="str">
        <f t="shared" si="1016"/>
        <v/>
      </c>
      <c r="NH181" s="522" t="str">
        <f t="shared" si="1016"/>
        <v/>
      </c>
      <c r="NI181" s="510" t="str">
        <f t="shared" si="1016"/>
        <v/>
      </c>
      <c r="NJ181" s="642">
        <f t="shared" si="950"/>
        <v>0</v>
      </c>
      <c r="NK181" s="510" t="str">
        <f t="shared" si="1017"/>
        <v/>
      </c>
      <c r="NL181" s="522" t="str">
        <f t="shared" si="1017"/>
        <v/>
      </c>
      <c r="NM181" s="510" t="str">
        <f t="shared" si="1017"/>
        <v/>
      </c>
      <c r="NN181" s="642">
        <f t="shared" si="951"/>
        <v>0</v>
      </c>
      <c r="NO181" s="510" t="str">
        <f t="shared" si="1018"/>
        <v/>
      </c>
      <c r="NP181" s="522" t="str">
        <f t="shared" si="1018"/>
        <v/>
      </c>
      <c r="NQ181" s="510" t="str">
        <f t="shared" si="1018"/>
        <v/>
      </c>
      <c r="NR181" s="642">
        <f t="shared" si="952"/>
        <v>0</v>
      </c>
      <c r="NS181" s="510" t="str">
        <f t="shared" si="1019"/>
        <v/>
      </c>
      <c r="NT181" s="522" t="str">
        <f t="shared" si="1019"/>
        <v/>
      </c>
      <c r="NU181" s="510" t="str">
        <f t="shared" si="1019"/>
        <v/>
      </c>
      <c r="NV181" s="642">
        <f t="shared" si="953"/>
        <v>0</v>
      </c>
      <c r="NW181" s="510" t="str">
        <f t="shared" si="1020"/>
        <v/>
      </c>
      <c r="NX181" s="522" t="str">
        <f t="shared" si="1020"/>
        <v/>
      </c>
      <c r="NY181" s="510" t="str">
        <f t="shared" si="1020"/>
        <v/>
      </c>
      <c r="NZ181" s="642">
        <f t="shared" si="954"/>
        <v>0</v>
      </c>
      <c r="OA181" s="510" t="str">
        <f t="shared" si="1021"/>
        <v/>
      </c>
      <c r="OB181" s="522" t="str">
        <f t="shared" si="1021"/>
        <v/>
      </c>
      <c r="OC181" s="510" t="str">
        <f t="shared" si="1021"/>
        <v/>
      </c>
      <c r="OD181" s="642">
        <f t="shared" si="955"/>
        <v>0</v>
      </c>
      <c r="OE181" s="510" t="str">
        <f t="shared" si="1022"/>
        <v/>
      </c>
      <c r="OF181" s="522" t="str">
        <f t="shared" si="1022"/>
        <v/>
      </c>
      <c r="OG181" s="510" t="str">
        <f t="shared" si="1022"/>
        <v/>
      </c>
      <c r="OH181" s="642">
        <f t="shared" si="956"/>
        <v>0</v>
      </c>
      <c r="OI181" s="510" t="str">
        <f t="shared" si="1023"/>
        <v/>
      </c>
      <c r="OJ181" s="522" t="str">
        <f t="shared" si="1023"/>
        <v/>
      </c>
      <c r="OK181" s="510" t="str">
        <f t="shared" si="1023"/>
        <v/>
      </c>
      <c r="OL181" s="642">
        <f t="shared" si="957"/>
        <v>0</v>
      </c>
      <c r="OM181" s="510" t="str">
        <f t="shared" si="1024"/>
        <v/>
      </c>
      <c r="ON181" s="522" t="str">
        <f t="shared" si="1024"/>
        <v/>
      </c>
      <c r="OO181" s="510" t="str">
        <f t="shared" si="1024"/>
        <v/>
      </c>
      <c r="OP181" s="642">
        <f t="shared" si="958"/>
        <v>0</v>
      </c>
      <c r="OQ181" s="510" t="str">
        <f t="shared" si="1025"/>
        <v/>
      </c>
      <c r="OR181" s="522" t="str">
        <f t="shared" si="1025"/>
        <v/>
      </c>
      <c r="OS181" s="510" t="str">
        <f t="shared" si="1025"/>
        <v/>
      </c>
      <c r="OT181" s="642">
        <f t="shared" si="959"/>
        <v>0</v>
      </c>
      <c r="OU181" s="510" t="str">
        <f t="shared" si="1026"/>
        <v/>
      </c>
      <c r="OV181" s="522" t="str">
        <f t="shared" si="1026"/>
        <v/>
      </c>
      <c r="OW181" s="510" t="str">
        <f t="shared" si="1026"/>
        <v/>
      </c>
      <c r="OX181" s="642">
        <f t="shared" si="960"/>
        <v>0</v>
      </c>
      <c r="OY181" s="510" t="str">
        <f t="shared" si="1027"/>
        <v/>
      </c>
      <c r="OZ181" s="522" t="str">
        <f t="shared" si="1027"/>
        <v/>
      </c>
      <c r="PA181" s="510" t="str">
        <f t="shared" si="1027"/>
        <v/>
      </c>
      <c r="PB181" s="642">
        <f t="shared" si="961"/>
        <v>0</v>
      </c>
      <c r="PC181" s="510" t="str">
        <f t="shared" si="1028"/>
        <v/>
      </c>
      <c r="PD181" s="522" t="str">
        <f t="shared" si="1028"/>
        <v/>
      </c>
      <c r="PE181" s="510" t="str">
        <f t="shared" si="1028"/>
        <v/>
      </c>
      <c r="PF181" s="642">
        <f t="shared" si="962"/>
        <v>0</v>
      </c>
      <c r="PG181" s="510" t="str">
        <f t="shared" si="1029"/>
        <v/>
      </c>
      <c r="PH181" s="522" t="str">
        <f t="shared" si="1029"/>
        <v/>
      </c>
      <c r="PI181" s="510" t="str">
        <f t="shared" si="1029"/>
        <v/>
      </c>
      <c r="PJ181" s="642">
        <f t="shared" si="963"/>
        <v>0</v>
      </c>
      <c r="PK181" s="510" t="str">
        <f t="shared" si="1030"/>
        <v/>
      </c>
      <c r="PL181" s="522" t="str">
        <f t="shared" si="1030"/>
        <v/>
      </c>
      <c r="PM181" s="510" t="str">
        <f t="shared" si="1030"/>
        <v/>
      </c>
      <c r="PN181" s="642">
        <f t="shared" si="964"/>
        <v>0</v>
      </c>
      <c r="PO181" s="510" t="str">
        <f t="shared" si="1031"/>
        <v/>
      </c>
      <c r="PP181" s="522" t="str">
        <f t="shared" si="1031"/>
        <v/>
      </c>
      <c r="PQ181" s="510" t="str">
        <f t="shared" si="1031"/>
        <v/>
      </c>
      <c r="PR181" s="642">
        <f t="shared" si="965"/>
        <v>0</v>
      </c>
      <c r="PS181" s="510" t="str">
        <f t="shared" si="1032"/>
        <v/>
      </c>
      <c r="PT181" s="522" t="str">
        <f t="shared" si="1032"/>
        <v/>
      </c>
      <c r="PU181" s="510" t="str">
        <f t="shared" si="1032"/>
        <v/>
      </c>
      <c r="PV181" s="642">
        <f t="shared" si="966"/>
        <v>0</v>
      </c>
      <c r="PW181" s="510" t="str">
        <f t="shared" si="1033"/>
        <v/>
      </c>
      <c r="PX181" s="522" t="str">
        <f t="shared" si="1033"/>
        <v/>
      </c>
      <c r="PY181" s="510" t="str">
        <f t="shared" si="1033"/>
        <v/>
      </c>
      <c r="PZ181" s="642">
        <f t="shared" si="967"/>
        <v>0</v>
      </c>
      <c r="QA181" s="510" t="str">
        <f t="shared" si="1034"/>
        <v/>
      </c>
      <c r="QB181" s="522" t="str">
        <f t="shared" si="1034"/>
        <v/>
      </c>
      <c r="QC181" s="510" t="str">
        <f t="shared" si="1034"/>
        <v/>
      </c>
      <c r="QD181" s="642">
        <f t="shared" si="968"/>
        <v>0</v>
      </c>
      <c r="QE181" s="510" t="str">
        <f t="shared" si="1035"/>
        <v/>
      </c>
      <c r="QF181" s="522" t="str">
        <f t="shared" si="1035"/>
        <v/>
      </c>
      <c r="QG181" s="510" t="str">
        <f t="shared" si="1035"/>
        <v/>
      </c>
      <c r="QH181" s="642">
        <f t="shared" si="969"/>
        <v>0</v>
      </c>
    </row>
    <row r="182" spans="125:450" ht="13.3" thickTop="1" thickBot="1" x14ac:dyDescent="0.35"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FD182" s="793" t="str">
        <f t="shared" si="885"/>
        <v/>
      </c>
      <c r="FE182" s="783" t="str">
        <f t="shared" si="812"/>
        <v/>
      </c>
      <c r="FF182" s="788" t="str">
        <f t="shared" si="813"/>
        <v/>
      </c>
      <c r="FG182" s="782" t="str">
        <f t="shared" si="1043"/>
        <v/>
      </c>
      <c r="FJ182" s="788" t="str">
        <f t="shared" si="1036"/>
        <v/>
      </c>
      <c r="FK182" s="793" t="str">
        <f t="shared" si="1037"/>
        <v/>
      </c>
      <c r="FL182" s="793" t="str">
        <f t="shared" si="814"/>
        <v/>
      </c>
      <c r="FM182" s="798" t="str">
        <f t="shared" si="1038"/>
        <v/>
      </c>
      <c r="FN182" s="786" t="str">
        <f t="shared" si="890"/>
        <v/>
      </c>
      <c r="FO182" s="816" t="str">
        <f t="shared" si="891"/>
        <v/>
      </c>
      <c r="FP182" s="594">
        <v>29</v>
      </c>
      <c r="FQ182" s="820" t="str">
        <f t="shared" si="1039"/>
        <v/>
      </c>
      <c r="FR182" s="139" t="str">
        <f t="shared" si="816"/>
        <v/>
      </c>
      <c r="FS182" s="642" t="str">
        <f t="shared" si="892"/>
        <v/>
      </c>
      <c r="FY182" s="793" t="str">
        <f t="shared" si="817"/>
        <v/>
      </c>
      <c r="FZ182" s="798" t="str">
        <f t="shared" si="1040"/>
        <v/>
      </c>
      <c r="GA182" s="793" t="str">
        <f t="shared" si="894"/>
        <v/>
      </c>
      <c r="GB182" s="793" t="str">
        <f t="shared" si="1041"/>
        <v/>
      </c>
      <c r="GC182" s="783" t="str">
        <f t="shared" si="818"/>
        <v/>
      </c>
      <c r="GD182" s="788" t="str">
        <f t="shared" si="819"/>
        <v/>
      </c>
      <c r="GE182" s="786" t="str">
        <f t="shared" si="1042"/>
        <v/>
      </c>
      <c r="GF182" s="782" t="str">
        <f t="shared" si="897"/>
        <v/>
      </c>
      <c r="GG182" s="818" t="str">
        <f t="shared" si="898"/>
        <v/>
      </c>
      <c r="GH182" s="594">
        <v>29</v>
      </c>
      <c r="GI182" s="595" t="str">
        <f t="shared" si="820"/>
        <v/>
      </c>
      <c r="GJ182" s="595" t="str">
        <f t="shared" si="821"/>
        <v/>
      </c>
      <c r="GK182" s="15">
        <f t="shared" si="899"/>
        <v>0</v>
      </c>
      <c r="GL182" s="15">
        <f t="shared" si="900"/>
        <v>0</v>
      </c>
      <c r="GN182" s="137" t="str">
        <f t="shared" si="901"/>
        <v/>
      </c>
      <c r="GO182" s="653" t="str">
        <f t="shared" si="902"/>
        <v/>
      </c>
      <c r="GP182" s="651" t="str">
        <f t="shared" si="903"/>
        <v/>
      </c>
      <c r="GQ182" s="652">
        <f t="shared" si="904"/>
        <v>0</v>
      </c>
      <c r="GR182" s="137" t="str">
        <f t="shared" si="974"/>
        <v/>
      </c>
      <c r="GS182" s="139" t="str">
        <f t="shared" si="905"/>
        <v/>
      </c>
      <c r="GT182" s="642" t="str">
        <f t="shared" si="823"/>
        <v/>
      </c>
      <c r="GU182" s="594">
        <v>29</v>
      </c>
      <c r="GX182" s="137" t="str">
        <f t="shared" si="975"/>
        <v/>
      </c>
      <c r="GY182" s="138" t="str">
        <f t="shared" si="906"/>
        <v/>
      </c>
      <c r="GZ182" s="642" t="str">
        <f t="shared" si="907"/>
        <v/>
      </c>
      <c r="HA182" s="81" t="str">
        <f t="shared" si="970"/>
        <v/>
      </c>
      <c r="HB182" s="127" t="str">
        <f t="shared" si="971"/>
        <v/>
      </c>
      <c r="HC182" s="642" t="str">
        <f t="shared" si="908"/>
        <v/>
      </c>
      <c r="HD182" s="582">
        <f t="shared" si="976"/>
        <v>0</v>
      </c>
      <c r="HE182" s="576">
        <f t="shared" si="977"/>
        <v>0</v>
      </c>
      <c r="HF182" s="566">
        <f t="shared" si="977"/>
        <v>0</v>
      </c>
      <c r="HG182" s="642">
        <f t="shared" si="909"/>
        <v>0</v>
      </c>
      <c r="HH182" s="17" t="str">
        <f t="shared" si="910"/>
        <v/>
      </c>
      <c r="HI182" s="510" t="str">
        <f t="shared" si="911"/>
        <v/>
      </c>
      <c r="HJ182" s="642">
        <f t="shared" si="972"/>
        <v>0</v>
      </c>
      <c r="HK182" s="510" t="str">
        <f t="shared" si="978"/>
        <v/>
      </c>
      <c r="HL182" s="522" t="str">
        <f t="shared" si="978"/>
        <v/>
      </c>
      <c r="HM182" s="510" t="str">
        <f t="shared" si="978"/>
        <v/>
      </c>
      <c r="HN182" s="642">
        <f t="shared" si="912"/>
        <v>0</v>
      </c>
      <c r="HO182" s="510" t="str">
        <f t="shared" si="979"/>
        <v/>
      </c>
      <c r="HP182" s="522" t="str">
        <f t="shared" si="979"/>
        <v/>
      </c>
      <c r="HQ182" s="510" t="str">
        <f t="shared" si="979"/>
        <v/>
      </c>
      <c r="HR182" s="642">
        <f t="shared" si="913"/>
        <v>0</v>
      </c>
      <c r="HS182" s="510" t="str">
        <f t="shared" si="980"/>
        <v/>
      </c>
      <c r="HT182" s="522" t="str">
        <f t="shared" si="980"/>
        <v/>
      </c>
      <c r="HU182" s="510" t="str">
        <f t="shared" si="980"/>
        <v/>
      </c>
      <c r="HV182" s="642">
        <f t="shared" si="914"/>
        <v>0</v>
      </c>
      <c r="HW182" s="510" t="str">
        <f t="shared" si="981"/>
        <v/>
      </c>
      <c r="HX182" s="522" t="str">
        <f t="shared" si="981"/>
        <v/>
      </c>
      <c r="HY182" s="510" t="str">
        <f t="shared" si="981"/>
        <v/>
      </c>
      <c r="HZ182" s="642">
        <f t="shared" si="915"/>
        <v>0</v>
      </c>
      <c r="IA182" s="510" t="str">
        <f t="shared" si="982"/>
        <v/>
      </c>
      <c r="IB182" s="522" t="str">
        <f t="shared" si="982"/>
        <v/>
      </c>
      <c r="IC182" s="510" t="str">
        <f t="shared" si="982"/>
        <v/>
      </c>
      <c r="ID182" s="642">
        <f t="shared" si="916"/>
        <v>0</v>
      </c>
      <c r="IE182" s="510" t="str">
        <f t="shared" si="983"/>
        <v/>
      </c>
      <c r="IF182" s="522" t="str">
        <f t="shared" si="983"/>
        <v/>
      </c>
      <c r="IG182" s="510" t="str">
        <f t="shared" si="983"/>
        <v/>
      </c>
      <c r="IH182" s="642">
        <f t="shared" si="917"/>
        <v>0</v>
      </c>
      <c r="II182" s="510" t="str">
        <f t="shared" si="984"/>
        <v/>
      </c>
      <c r="IJ182" s="522" t="str">
        <f t="shared" si="984"/>
        <v/>
      </c>
      <c r="IK182" s="510" t="str">
        <f t="shared" si="984"/>
        <v/>
      </c>
      <c r="IL182" s="642">
        <f t="shared" si="918"/>
        <v>0</v>
      </c>
      <c r="IM182" s="510" t="str">
        <f t="shared" si="985"/>
        <v/>
      </c>
      <c r="IN182" s="522" t="str">
        <f t="shared" si="985"/>
        <v/>
      </c>
      <c r="IO182" s="510" t="str">
        <f t="shared" si="985"/>
        <v/>
      </c>
      <c r="IP182" s="642">
        <f t="shared" si="919"/>
        <v>0</v>
      </c>
      <c r="IQ182" s="510" t="str">
        <f t="shared" si="986"/>
        <v/>
      </c>
      <c r="IR182" s="522" t="str">
        <f t="shared" si="986"/>
        <v/>
      </c>
      <c r="IS182" s="510" t="str">
        <f t="shared" si="986"/>
        <v/>
      </c>
      <c r="IT182" s="642">
        <f t="shared" si="920"/>
        <v>0</v>
      </c>
      <c r="IU182" s="510" t="str">
        <f t="shared" si="987"/>
        <v/>
      </c>
      <c r="IV182" s="522" t="str">
        <f t="shared" si="987"/>
        <v/>
      </c>
      <c r="IW182" s="510" t="str">
        <f t="shared" si="987"/>
        <v/>
      </c>
      <c r="IX182" s="642">
        <f t="shared" si="921"/>
        <v>0</v>
      </c>
      <c r="IY182" s="510" t="str">
        <f t="shared" si="988"/>
        <v/>
      </c>
      <c r="IZ182" s="522" t="str">
        <f t="shared" si="988"/>
        <v/>
      </c>
      <c r="JA182" s="510" t="str">
        <f t="shared" si="988"/>
        <v/>
      </c>
      <c r="JB182" s="642">
        <f t="shared" si="922"/>
        <v>0</v>
      </c>
      <c r="JC182" s="510" t="str">
        <f t="shared" si="989"/>
        <v/>
      </c>
      <c r="JD182" s="522" t="str">
        <f t="shared" si="989"/>
        <v/>
      </c>
      <c r="JE182" s="510" t="str">
        <f t="shared" si="989"/>
        <v/>
      </c>
      <c r="JF182" s="642">
        <f t="shared" si="923"/>
        <v>0</v>
      </c>
      <c r="JG182" s="510" t="str">
        <f t="shared" si="990"/>
        <v/>
      </c>
      <c r="JH182" s="522" t="str">
        <f t="shared" si="990"/>
        <v/>
      </c>
      <c r="JI182" s="510" t="str">
        <f t="shared" si="990"/>
        <v/>
      </c>
      <c r="JJ182" s="642">
        <f t="shared" si="924"/>
        <v>0</v>
      </c>
      <c r="JK182" s="510" t="str">
        <f t="shared" si="991"/>
        <v/>
      </c>
      <c r="JL182" s="522" t="str">
        <f t="shared" si="991"/>
        <v/>
      </c>
      <c r="JM182" s="510" t="str">
        <f t="shared" si="991"/>
        <v/>
      </c>
      <c r="JN182" s="642">
        <f t="shared" si="925"/>
        <v>0</v>
      </c>
      <c r="JO182" s="510" t="str">
        <f t="shared" si="992"/>
        <v/>
      </c>
      <c r="JP182" s="522" t="str">
        <f t="shared" si="992"/>
        <v/>
      </c>
      <c r="JQ182" s="510" t="str">
        <f t="shared" si="992"/>
        <v/>
      </c>
      <c r="JR182" s="642">
        <f t="shared" si="926"/>
        <v>0</v>
      </c>
      <c r="JS182" s="510" t="str">
        <f t="shared" si="993"/>
        <v/>
      </c>
      <c r="JT182" s="522" t="str">
        <f t="shared" si="993"/>
        <v/>
      </c>
      <c r="JU182" s="510" t="str">
        <f t="shared" si="993"/>
        <v/>
      </c>
      <c r="JV182" s="642">
        <f t="shared" si="927"/>
        <v>0</v>
      </c>
      <c r="JW182" s="510" t="str">
        <f t="shared" si="994"/>
        <v/>
      </c>
      <c r="JX182" s="522" t="str">
        <f t="shared" si="994"/>
        <v/>
      </c>
      <c r="JY182" s="510" t="str">
        <f t="shared" si="994"/>
        <v/>
      </c>
      <c r="JZ182" s="642">
        <f t="shared" si="928"/>
        <v>0</v>
      </c>
      <c r="KA182" s="510" t="str">
        <f t="shared" si="995"/>
        <v/>
      </c>
      <c r="KB182" s="522" t="str">
        <f t="shared" si="995"/>
        <v/>
      </c>
      <c r="KC182" s="510" t="str">
        <f t="shared" si="995"/>
        <v/>
      </c>
      <c r="KD182" s="642">
        <f t="shared" si="929"/>
        <v>0</v>
      </c>
      <c r="KE182" s="510" t="str">
        <f t="shared" si="996"/>
        <v/>
      </c>
      <c r="KF182" s="522" t="str">
        <f t="shared" si="996"/>
        <v/>
      </c>
      <c r="KG182" s="510" t="str">
        <f t="shared" si="996"/>
        <v/>
      </c>
      <c r="KH182" s="642">
        <f t="shared" si="930"/>
        <v>0</v>
      </c>
      <c r="KI182" s="510" t="str">
        <f t="shared" si="997"/>
        <v/>
      </c>
      <c r="KJ182" s="522" t="str">
        <f t="shared" si="997"/>
        <v/>
      </c>
      <c r="KK182" s="510" t="str">
        <f t="shared" si="997"/>
        <v/>
      </c>
      <c r="KL182" s="642">
        <f t="shared" si="931"/>
        <v>0</v>
      </c>
      <c r="KM182" s="510" t="str">
        <f t="shared" si="998"/>
        <v/>
      </c>
      <c r="KN182" s="522" t="str">
        <f t="shared" si="998"/>
        <v/>
      </c>
      <c r="KO182" s="510" t="str">
        <f t="shared" si="998"/>
        <v/>
      </c>
      <c r="KP182" s="642">
        <f t="shared" si="932"/>
        <v>0</v>
      </c>
      <c r="KQ182" s="510" t="str">
        <f t="shared" si="999"/>
        <v/>
      </c>
      <c r="KR182" s="522" t="str">
        <f t="shared" si="999"/>
        <v/>
      </c>
      <c r="KS182" s="510" t="str">
        <f t="shared" si="999"/>
        <v/>
      </c>
      <c r="KT182" s="642">
        <f t="shared" si="933"/>
        <v>0</v>
      </c>
      <c r="KU182" s="510" t="str">
        <f t="shared" si="1000"/>
        <v/>
      </c>
      <c r="KV182" s="522" t="str">
        <f t="shared" si="1000"/>
        <v/>
      </c>
      <c r="KW182" s="510" t="str">
        <f t="shared" si="1000"/>
        <v/>
      </c>
      <c r="KX182" s="642">
        <f t="shared" si="934"/>
        <v>0</v>
      </c>
      <c r="KY182" s="510" t="str">
        <f t="shared" si="1001"/>
        <v/>
      </c>
      <c r="KZ182" s="522" t="str">
        <f t="shared" si="1001"/>
        <v/>
      </c>
      <c r="LA182" s="510" t="str">
        <f t="shared" si="1001"/>
        <v/>
      </c>
      <c r="LB182" s="642">
        <f t="shared" si="935"/>
        <v>0</v>
      </c>
      <c r="LC182" s="510" t="str">
        <f t="shared" si="1002"/>
        <v/>
      </c>
      <c r="LD182" s="522" t="str">
        <f t="shared" si="1002"/>
        <v/>
      </c>
      <c r="LE182" s="510" t="str">
        <f t="shared" si="1002"/>
        <v/>
      </c>
      <c r="LF182" s="642">
        <f t="shared" si="936"/>
        <v>0</v>
      </c>
      <c r="LG182" s="510" t="str">
        <f t="shared" si="1003"/>
        <v/>
      </c>
      <c r="LH182" s="522" t="str">
        <f t="shared" si="1003"/>
        <v/>
      </c>
      <c r="LI182" s="510" t="str">
        <f t="shared" si="1003"/>
        <v/>
      </c>
      <c r="LJ182" s="642">
        <f t="shared" si="937"/>
        <v>0</v>
      </c>
      <c r="LK182" s="510" t="str">
        <f t="shared" si="1004"/>
        <v/>
      </c>
      <c r="LL182" s="522" t="str">
        <f t="shared" si="1004"/>
        <v/>
      </c>
      <c r="LM182" s="510" t="str">
        <f t="shared" si="1004"/>
        <v/>
      </c>
      <c r="LN182" s="642">
        <f t="shared" si="938"/>
        <v>0</v>
      </c>
      <c r="LO182" s="510" t="str">
        <f t="shared" si="1005"/>
        <v/>
      </c>
      <c r="LP182" s="522" t="str">
        <f t="shared" si="1005"/>
        <v/>
      </c>
      <c r="LQ182" s="510" t="str">
        <f t="shared" si="1005"/>
        <v/>
      </c>
      <c r="LR182" s="642">
        <f t="shared" si="939"/>
        <v>0</v>
      </c>
      <c r="LS182" s="510" t="str">
        <f t="shared" si="1006"/>
        <v/>
      </c>
      <c r="LT182" s="522" t="str">
        <f t="shared" si="1006"/>
        <v/>
      </c>
      <c r="LU182" s="510" t="str">
        <f t="shared" si="1006"/>
        <v/>
      </c>
      <c r="LV182" s="642">
        <f t="shared" si="940"/>
        <v>0</v>
      </c>
      <c r="LW182" s="510" t="str">
        <f t="shared" si="1007"/>
        <v/>
      </c>
      <c r="LX182" s="522" t="str">
        <f t="shared" si="1007"/>
        <v/>
      </c>
      <c r="LY182" s="510" t="str">
        <f t="shared" si="1007"/>
        <v/>
      </c>
      <c r="LZ182" s="642">
        <f t="shared" si="941"/>
        <v>0</v>
      </c>
      <c r="MA182" s="510" t="str">
        <f t="shared" si="1008"/>
        <v/>
      </c>
      <c r="MB182" s="522" t="str">
        <f t="shared" si="1008"/>
        <v/>
      </c>
      <c r="MC182" s="510" t="str">
        <f t="shared" si="1008"/>
        <v/>
      </c>
      <c r="MD182" s="642">
        <f t="shared" si="942"/>
        <v>0</v>
      </c>
      <c r="ME182" s="510" t="str">
        <f t="shared" si="1009"/>
        <v/>
      </c>
      <c r="MF182" s="522" t="str">
        <f t="shared" si="1009"/>
        <v/>
      </c>
      <c r="MG182" s="510" t="str">
        <f t="shared" si="1009"/>
        <v/>
      </c>
      <c r="MH182" s="642">
        <f t="shared" si="943"/>
        <v>0</v>
      </c>
      <c r="MI182" s="510" t="str">
        <f t="shared" si="1010"/>
        <v/>
      </c>
      <c r="MJ182" s="522" t="str">
        <f t="shared" si="1010"/>
        <v/>
      </c>
      <c r="MK182" s="510" t="str">
        <f t="shared" si="1010"/>
        <v/>
      </c>
      <c r="ML182" s="642">
        <f t="shared" si="944"/>
        <v>0</v>
      </c>
      <c r="MM182" s="510" t="str">
        <f t="shared" si="1011"/>
        <v/>
      </c>
      <c r="MN182" s="522" t="str">
        <f t="shared" si="1011"/>
        <v/>
      </c>
      <c r="MO182" s="510" t="str">
        <f t="shared" si="1011"/>
        <v/>
      </c>
      <c r="MP182" s="642">
        <f t="shared" si="945"/>
        <v>0</v>
      </c>
      <c r="MQ182" s="510" t="str">
        <f t="shared" si="1012"/>
        <v/>
      </c>
      <c r="MR182" s="522" t="str">
        <f t="shared" si="1012"/>
        <v/>
      </c>
      <c r="MS182" s="510" t="str">
        <f t="shared" si="1012"/>
        <v/>
      </c>
      <c r="MT182" s="642">
        <f t="shared" si="946"/>
        <v>0</v>
      </c>
      <c r="MU182" s="510" t="str">
        <f t="shared" si="1013"/>
        <v/>
      </c>
      <c r="MV182" s="522" t="str">
        <f t="shared" si="1013"/>
        <v/>
      </c>
      <c r="MW182" s="510" t="str">
        <f t="shared" si="1013"/>
        <v/>
      </c>
      <c r="MX182" s="642">
        <f t="shared" si="947"/>
        <v>0</v>
      </c>
      <c r="MY182" s="510" t="str">
        <f t="shared" si="1014"/>
        <v/>
      </c>
      <c r="MZ182" s="522" t="str">
        <f t="shared" si="1014"/>
        <v/>
      </c>
      <c r="NA182" s="510" t="str">
        <f t="shared" si="1014"/>
        <v/>
      </c>
      <c r="NB182" s="642">
        <f t="shared" si="948"/>
        <v>0</v>
      </c>
      <c r="NC182" s="510" t="str">
        <f t="shared" si="1015"/>
        <v/>
      </c>
      <c r="ND182" s="522" t="str">
        <f t="shared" si="1015"/>
        <v/>
      </c>
      <c r="NE182" s="510" t="str">
        <f t="shared" si="1015"/>
        <v/>
      </c>
      <c r="NF182" s="642">
        <f t="shared" si="949"/>
        <v>0</v>
      </c>
      <c r="NG182" s="510" t="str">
        <f t="shared" si="1016"/>
        <v/>
      </c>
      <c r="NH182" s="522" t="str">
        <f t="shared" si="1016"/>
        <v/>
      </c>
      <c r="NI182" s="510" t="str">
        <f t="shared" si="1016"/>
        <v/>
      </c>
      <c r="NJ182" s="642">
        <f t="shared" si="950"/>
        <v>0</v>
      </c>
      <c r="NK182" s="510" t="str">
        <f t="shared" si="1017"/>
        <v/>
      </c>
      <c r="NL182" s="522" t="str">
        <f t="shared" si="1017"/>
        <v/>
      </c>
      <c r="NM182" s="510" t="str">
        <f t="shared" si="1017"/>
        <v/>
      </c>
      <c r="NN182" s="642">
        <f t="shared" si="951"/>
        <v>0</v>
      </c>
      <c r="NO182" s="510" t="str">
        <f t="shared" si="1018"/>
        <v/>
      </c>
      <c r="NP182" s="522" t="str">
        <f t="shared" si="1018"/>
        <v/>
      </c>
      <c r="NQ182" s="510" t="str">
        <f t="shared" si="1018"/>
        <v/>
      </c>
      <c r="NR182" s="642">
        <f t="shared" si="952"/>
        <v>0</v>
      </c>
      <c r="NS182" s="510" t="str">
        <f t="shared" si="1019"/>
        <v/>
      </c>
      <c r="NT182" s="522" t="str">
        <f t="shared" si="1019"/>
        <v/>
      </c>
      <c r="NU182" s="510" t="str">
        <f t="shared" si="1019"/>
        <v/>
      </c>
      <c r="NV182" s="642">
        <f t="shared" si="953"/>
        <v>0</v>
      </c>
      <c r="NW182" s="510" t="str">
        <f t="shared" si="1020"/>
        <v/>
      </c>
      <c r="NX182" s="522" t="str">
        <f t="shared" si="1020"/>
        <v/>
      </c>
      <c r="NY182" s="510" t="str">
        <f t="shared" si="1020"/>
        <v/>
      </c>
      <c r="NZ182" s="642">
        <f t="shared" si="954"/>
        <v>0</v>
      </c>
      <c r="OA182" s="510" t="str">
        <f t="shared" si="1021"/>
        <v/>
      </c>
      <c r="OB182" s="522" t="str">
        <f t="shared" si="1021"/>
        <v/>
      </c>
      <c r="OC182" s="510" t="str">
        <f t="shared" si="1021"/>
        <v/>
      </c>
      <c r="OD182" s="642">
        <f t="shared" si="955"/>
        <v>0</v>
      </c>
      <c r="OE182" s="510" t="str">
        <f t="shared" si="1022"/>
        <v/>
      </c>
      <c r="OF182" s="522" t="str">
        <f t="shared" si="1022"/>
        <v/>
      </c>
      <c r="OG182" s="510" t="str">
        <f t="shared" si="1022"/>
        <v/>
      </c>
      <c r="OH182" s="642">
        <f t="shared" si="956"/>
        <v>0</v>
      </c>
      <c r="OI182" s="510" t="str">
        <f t="shared" si="1023"/>
        <v/>
      </c>
      <c r="OJ182" s="522" t="str">
        <f t="shared" si="1023"/>
        <v/>
      </c>
      <c r="OK182" s="510" t="str">
        <f t="shared" si="1023"/>
        <v/>
      </c>
      <c r="OL182" s="642">
        <f t="shared" si="957"/>
        <v>0</v>
      </c>
      <c r="OM182" s="510" t="str">
        <f t="shared" si="1024"/>
        <v/>
      </c>
      <c r="ON182" s="522" t="str">
        <f t="shared" si="1024"/>
        <v/>
      </c>
      <c r="OO182" s="510" t="str">
        <f t="shared" si="1024"/>
        <v/>
      </c>
      <c r="OP182" s="642">
        <f t="shared" si="958"/>
        <v>0</v>
      </c>
      <c r="OQ182" s="510" t="str">
        <f t="shared" si="1025"/>
        <v/>
      </c>
      <c r="OR182" s="522" t="str">
        <f t="shared" si="1025"/>
        <v/>
      </c>
      <c r="OS182" s="510" t="str">
        <f t="shared" si="1025"/>
        <v/>
      </c>
      <c r="OT182" s="642">
        <f t="shared" si="959"/>
        <v>0</v>
      </c>
      <c r="OU182" s="510" t="str">
        <f t="shared" si="1026"/>
        <v/>
      </c>
      <c r="OV182" s="522" t="str">
        <f t="shared" si="1026"/>
        <v/>
      </c>
      <c r="OW182" s="510" t="str">
        <f t="shared" si="1026"/>
        <v/>
      </c>
      <c r="OX182" s="642">
        <f t="shared" si="960"/>
        <v>0</v>
      </c>
      <c r="OY182" s="510" t="str">
        <f t="shared" si="1027"/>
        <v/>
      </c>
      <c r="OZ182" s="522" t="str">
        <f t="shared" si="1027"/>
        <v/>
      </c>
      <c r="PA182" s="510" t="str">
        <f t="shared" si="1027"/>
        <v/>
      </c>
      <c r="PB182" s="642">
        <f t="shared" si="961"/>
        <v>0</v>
      </c>
      <c r="PC182" s="510" t="str">
        <f t="shared" si="1028"/>
        <v/>
      </c>
      <c r="PD182" s="522" t="str">
        <f t="shared" si="1028"/>
        <v/>
      </c>
      <c r="PE182" s="510" t="str">
        <f t="shared" si="1028"/>
        <v/>
      </c>
      <c r="PF182" s="642">
        <f t="shared" si="962"/>
        <v>0</v>
      </c>
      <c r="PG182" s="510" t="str">
        <f t="shared" si="1029"/>
        <v/>
      </c>
      <c r="PH182" s="522" t="str">
        <f t="shared" si="1029"/>
        <v/>
      </c>
      <c r="PI182" s="510" t="str">
        <f t="shared" si="1029"/>
        <v/>
      </c>
      <c r="PJ182" s="642">
        <f t="shared" si="963"/>
        <v>0</v>
      </c>
      <c r="PK182" s="510" t="str">
        <f t="shared" si="1030"/>
        <v/>
      </c>
      <c r="PL182" s="522" t="str">
        <f t="shared" si="1030"/>
        <v/>
      </c>
      <c r="PM182" s="510" t="str">
        <f t="shared" si="1030"/>
        <v/>
      </c>
      <c r="PN182" s="642">
        <f t="shared" si="964"/>
        <v>0</v>
      </c>
      <c r="PO182" s="510" t="str">
        <f t="shared" si="1031"/>
        <v/>
      </c>
      <c r="PP182" s="522" t="str">
        <f t="shared" si="1031"/>
        <v/>
      </c>
      <c r="PQ182" s="510" t="str">
        <f t="shared" si="1031"/>
        <v/>
      </c>
      <c r="PR182" s="642">
        <f t="shared" si="965"/>
        <v>0</v>
      </c>
      <c r="PS182" s="510" t="str">
        <f t="shared" si="1032"/>
        <v/>
      </c>
      <c r="PT182" s="522" t="str">
        <f t="shared" si="1032"/>
        <v/>
      </c>
      <c r="PU182" s="510" t="str">
        <f t="shared" si="1032"/>
        <v/>
      </c>
      <c r="PV182" s="642">
        <f t="shared" si="966"/>
        <v>0</v>
      </c>
      <c r="PW182" s="510" t="str">
        <f t="shared" si="1033"/>
        <v/>
      </c>
      <c r="PX182" s="522" t="str">
        <f t="shared" si="1033"/>
        <v/>
      </c>
      <c r="PY182" s="510" t="str">
        <f t="shared" si="1033"/>
        <v/>
      </c>
      <c r="PZ182" s="642">
        <f t="shared" si="967"/>
        <v>0</v>
      </c>
      <c r="QA182" s="510" t="str">
        <f t="shared" si="1034"/>
        <v/>
      </c>
      <c r="QB182" s="522" t="str">
        <f t="shared" si="1034"/>
        <v/>
      </c>
      <c r="QC182" s="510" t="str">
        <f t="shared" si="1034"/>
        <v/>
      </c>
      <c r="QD182" s="642">
        <f t="shared" si="968"/>
        <v>0</v>
      </c>
      <c r="QE182" s="510" t="str">
        <f t="shared" si="1035"/>
        <v/>
      </c>
      <c r="QF182" s="522" t="str">
        <f t="shared" si="1035"/>
        <v/>
      </c>
      <c r="QG182" s="510" t="str">
        <f t="shared" si="1035"/>
        <v/>
      </c>
      <c r="QH182" s="642">
        <f t="shared" si="969"/>
        <v>0</v>
      </c>
    </row>
    <row r="183" spans="125:450" ht="13.3" thickTop="1" thickBot="1" x14ac:dyDescent="0.35"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FD183" s="793" t="str">
        <f t="shared" si="885"/>
        <v/>
      </c>
      <c r="FE183" s="783" t="str">
        <f t="shared" si="812"/>
        <v/>
      </c>
      <c r="FF183" s="788" t="str">
        <f t="shared" si="813"/>
        <v/>
      </c>
      <c r="FG183" s="782" t="str">
        <f t="shared" si="1043"/>
        <v/>
      </c>
      <c r="FJ183" s="788" t="str">
        <f t="shared" si="1036"/>
        <v/>
      </c>
      <c r="FK183" s="793" t="str">
        <f t="shared" si="1037"/>
        <v/>
      </c>
      <c r="FL183" s="793" t="str">
        <f t="shared" si="814"/>
        <v/>
      </c>
      <c r="FM183" s="798" t="str">
        <f t="shared" si="1038"/>
        <v/>
      </c>
      <c r="FN183" s="786" t="str">
        <f t="shared" si="890"/>
        <v/>
      </c>
      <c r="FO183" s="816" t="str">
        <f t="shared" si="891"/>
        <v/>
      </c>
      <c r="FP183" s="594">
        <v>30</v>
      </c>
      <c r="FQ183" s="820" t="str">
        <f t="shared" si="1039"/>
        <v/>
      </c>
      <c r="FR183" s="139" t="str">
        <f t="shared" si="816"/>
        <v/>
      </c>
      <c r="FS183" s="642" t="str">
        <f t="shared" si="892"/>
        <v/>
      </c>
      <c r="FY183" s="793" t="str">
        <f t="shared" si="817"/>
        <v/>
      </c>
      <c r="FZ183" s="798" t="str">
        <f t="shared" si="1040"/>
        <v/>
      </c>
      <c r="GA183" s="793" t="str">
        <f t="shared" si="894"/>
        <v/>
      </c>
      <c r="GB183" s="793" t="str">
        <f t="shared" si="1041"/>
        <v/>
      </c>
      <c r="GC183" s="783" t="str">
        <f t="shared" si="818"/>
        <v/>
      </c>
      <c r="GD183" s="788" t="str">
        <f t="shared" si="819"/>
        <v/>
      </c>
      <c r="GE183" s="786" t="str">
        <f t="shared" si="1042"/>
        <v/>
      </c>
      <c r="GF183" s="782" t="str">
        <f t="shared" si="897"/>
        <v/>
      </c>
      <c r="GG183" s="818" t="str">
        <f t="shared" si="898"/>
        <v/>
      </c>
      <c r="GH183" s="594">
        <v>30</v>
      </c>
      <c r="GI183" s="595" t="str">
        <f t="shared" si="820"/>
        <v/>
      </c>
      <c r="GJ183" s="595" t="str">
        <f t="shared" si="821"/>
        <v/>
      </c>
      <c r="GK183" s="15">
        <f t="shared" si="899"/>
        <v>0</v>
      </c>
      <c r="GL183" s="15">
        <f t="shared" si="900"/>
        <v>0</v>
      </c>
      <c r="GN183" s="137" t="str">
        <f t="shared" si="901"/>
        <v/>
      </c>
      <c r="GO183" s="653" t="str">
        <f t="shared" si="902"/>
        <v/>
      </c>
      <c r="GP183" s="651" t="str">
        <f t="shared" si="903"/>
        <v/>
      </c>
      <c r="GQ183" s="652">
        <f t="shared" si="904"/>
        <v>0</v>
      </c>
      <c r="GR183" s="137" t="str">
        <f t="shared" si="974"/>
        <v/>
      </c>
      <c r="GS183" s="139" t="str">
        <f t="shared" si="905"/>
        <v/>
      </c>
      <c r="GT183" s="642" t="str">
        <f t="shared" si="823"/>
        <v/>
      </c>
      <c r="GU183" s="594">
        <v>30</v>
      </c>
      <c r="GX183" s="137" t="str">
        <f t="shared" si="975"/>
        <v/>
      </c>
      <c r="GY183" s="138" t="str">
        <f t="shared" si="906"/>
        <v/>
      </c>
      <c r="GZ183" s="642" t="str">
        <f t="shared" si="907"/>
        <v/>
      </c>
      <c r="HA183" s="81" t="str">
        <f t="shared" si="970"/>
        <v/>
      </c>
      <c r="HB183" s="127" t="str">
        <f t="shared" si="971"/>
        <v/>
      </c>
      <c r="HC183" s="642" t="str">
        <f t="shared" si="908"/>
        <v/>
      </c>
      <c r="HD183" s="582">
        <f t="shared" si="976"/>
        <v>0</v>
      </c>
      <c r="HE183" s="576">
        <f t="shared" si="977"/>
        <v>0</v>
      </c>
      <c r="HF183" s="566">
        <f t="shared" si="977"/>
        <v>0</v>
      </c>
      <c r="HG183" s="642">
        <f t="shared" si="909"/>
        <v>0</v>
      </c>
      <c r="HH183" s="17" t="str">
        <f t="shared" si="910"/>
        <v/>
      </c>
      <c r="HI183" s="510" t="str">
        <f t="shared" si="911"/>
        <v/>
      </c>
      <c r="HJ183" s="642">
        <f t="shared" si="972"/>
        <v>0</v>
      </c>
      <c r="HK183" s="510" t="str">
        <f t="shared" si="978"/>
        <v/>
      </c>
      <c r="HL183" s="522" t="str">
        <f t="shared" si="978"/>
        <v/>
      </c>
      <c r="HM183" s="510" t="str">
        <f t="shared" si="978"/>
        <v/>
      </c>
      <c r="HN183" s="642">
        <f t="shared" si="912"/>
        <v>0</v>
      </c>
      <c r="HO183" s="510" t="str">
        <f t="shared" si="979"/>
        <v/>
      </c>
      <c r="HP183" s="522" t="str">
        <f t="shared" si="979"/>
        <v/>
      </c>
      <c r="HQ183" s="510" t="str">
        <f t="shared" si="979"/>
        <v/>
      </c>
      <c r="HR183" s="642">
        <f t="shared" si="913"/>
        <v>0</v>
      </c>
      <c r="HS183" s="510" t="str">
        <f t="shared" si="980"/>
        <v/>
      </c>
      <c r="HT183" s="522" t="str">
        <f t="shared" si="980"/>
        <v/>
      </c>
      <c r="HU183" s="510" t="str">
        <f t="shared" si="980"/>
        <v/>
      </c>
      <c r="HV183" s="642">
        <f t="shared" si="914"/>
        <v>0</v>
      </c>
      <c r="HW183" s="510" t="str">
        <f t="shared" si="981"/>
        <v/>
      </c>
      <c r="HX183" s="522" t="str">
        <f t="shared" si="981"/>
        <v/>
      </c>
      <c r="HY183" s="510" t="str">
        <f t="shared" si="981"/>
        <v/>
      </c>
      <c r="HZ183" s="642">
        <f t="shared" si="915"/>
        <v>0</v>
      </c>
      <c r="IA183" s="510" t="str">
        <f t="shared" si="982"/>
        <v/>
      </c>
      <c r="IB183" s="522" t="str">
        <f t="shared" si="982"/>
        <v/>
      </c>
      <c r="IC183" s="510" t="str">
        <f t="shared" si="982"/>
        <v/>
      </c>
      <c r="ID183" s="642">
        <f t="shared" si="916"/>
        <v>0</v>
      </c>
      <c r="IE183" s="510" t="str">
        <f t="shared" si="983"/>
        <v/>
      </c>
      <c r="IF183" s="522" t="str">
        <f t="shared" si="983"/>
        <v/>
      </c>
      <c r="IG183" s="510" t="str">
        <f t="shared" si="983"/>
        <v/>
      </c>
      <c r="IH183" s="642">
        <f t="shared" si="917"/>
        <v>0</v>
      </c>
      <c r="II183" s="510" t="str">
        <f t="shared" si="984"/>
        <v/>
      </c>
      <c r="IJ183" s="522" t="str">
        <f t="shared" si="984"/>
        <v/>
      </c>
      <c r="IK183" s="510" t="str">
        <f t="shared" si="984"/>
        <v/>
      </c>
      <c r="IL183" s="642">
        <f t="shared" si="918"/>
        <v>0</v>
      </c>
      <c r="IM183" s="510" t="str">
        <f t="shared" si="985"/>
        <v/>
      </c>
      <c r="IN183" s="522" t="str">
        <f t="shared" si="985"/>
        <v/>
      </c>
      <c r="IO183" s="510" t="str">
        <f t="shared" si="985"/>
        <v/>
      </c>
      <c r="IP183" s="642">
        <f t="shared" si="919"/>
        <v>0</v>
      </c>
      <c r="IQ183" s="510" t="str">
        <f t="shared" si="986"/>
        <v/>
      </c>
      <c r="IR183" s="522" t="str">
        <f t="shared" si="986"/>
        <v/>
      </c>
      <c r="IS183" s="510" t="str">
        <f t="shared" si="986"/>
        <v/>
      </c>
      <c r="IT183" s="642">
        <f t="shared" si="920"/>
        <v>0</v>
      </c>
      <c r="IU183" s="510" t="str">
        <f t="shared" si="987"/>
        <v/>
      </c>
      <c r="IV183" s="522" t="str">
        <f t="shared" si="987"/>
        <v/>
      </c>
      <c r="IW183" s="510" t="str">
        <f t="shared" si="987"/>
        <v/>
      </c>
      <c r="IX183" s="642">
        <f t="shared" si="921"/>
        <v>0</v>
      </c>
      <c r="IY183" s="510" t="str">
        <f t="shared" si="988"/>
        <v/>
      </c>
      <c r="IZ183" s="522" t="str">
        <f t="shared" si="988"/>
        <v/>
      </c>
      <c r="JA183" s="510" t="str">
        <f t="shared" si="988"/>
        <v/>
      </c>
      <c r="JB183" s="642">
        <f t="shared" si="922"/>
        <v>0</v>
      </c>
      <c r="JC183" s="510" t="str">
        <f t="shared" si="989"/>
        <v/>
      </c>
      <c r="JD183" s="522" t="str">
        <f t="shared" si="989"/>
        <v/>
      </c>
      <c r="JE183" s="510" t="str">
        <f t="shared" si="989"/>
        <v/>
      </c>
      <c r="JF183" s="642">
        <f t="shared" si="923"/>
        <v>0</v>
      </c>
      <c r="JG183" s="510" t="str">
        <f t="shared" si="990"/>
        <v/>
      </c>
      <c r="JH183" s="522" t="str">
        <f t="shared" si="990"/>
        <v/>
      </c>
      <c r="JI183" s="510" t="str">
        <f t="shared" si="990"/>
        <v/>
      </c>
      <c r="JJ183" s="642">
        <f t="shared" si="924"/>
        <v>0</v>
      </c>
      <c r="JK183" s="510" t="str">
        <f t="shared" si="991"/>
        <v/>
      </c>
      <c r="JL183" s="522" t="str">
        <f t="shared" si="991"/>
        <v/>
      </c>
      <c r="JM183" s="510" t="str">
        <f t="shared" si="991"/>
        <v/>
      </c>
      <c r="JN183" s="642">
        <f t="shared" si="925"/>
        <v>0</v>
      </c>
      <c r="JO183" s="510" t="str">
        <f t="shared" si="992"/>
        <v/>
      </c>
      <c r="JP183" s="522" t="str">
        <f t="shared" si="992"/>
        <v/>
      </c>
      <c r="JQ183" s="510" t="str">
        <f t="shared" si="992"/>
        <v/>
      </c>
      <c r="JR183" s="642">
        <f t="shared" si="926"/>
        <v>0</v>
      </c>
      <c r="JS183" s="510" t="str">
        <f t="shared" si="993"/>
        <v/>
      </c>
      <c r="JT183" s="522" t="str">
        <f t="shared" si="993"/>
        <v/>
      </c>
      <c r="JU183" s="510" t="str">
        <f t="shared" si="993"/>
        <v/>
      </c>
      <c r="JV183" s="642">
        <f t="shared" si="927"/>
        <v>0</v>
      </c>
      <c r="JW183" s="510" t="str">
        <f t="shared" si="994"/>
        <v/>
      </c>
      <c r="JX183" s="522" t="str">
        <f t="shared" si="994"/>
        <v/>
      </c>
      <c r="JY183" s="510" t="str">
        <f t="shared" si="994"/>
        <v/>
      </c>
      <c r="JZ183" s="642">
        <f t="shared" si="928"/>
        <v>0</v>
      </c>
      <c r="KA183" s="510" t="str">
        <f t="shared" si="995"/>
        <v/>
      </c>
      <c r="KB183" s="522" t="str">
        <f t="shared" si="995"/>
        <v/>
      </c>
      <c r="KC183" s="510" t="str">
        <f t="shared" si="995"/>
        <v/>
      </c>
      <c r="KD183" s="642">
        <f t="shared" si="929"/>
        <v>0</v>
      </c>
      <c r="KE183" s="510" t="str">
        <f t="shared" si="996"/>
        <v/>
      </c>
      <c r="KF183" s="522" t="str">
        <f t="shared" si="996"/>
        <v/>
      </c>
      <c r="KG183" s="510" t="str">
        <f t="shared" si="996"/>
        <v/>
      </c>
      <c r="KH183" s="642">
        <f t="shared" si="930"/>
        <v>0</v>
      </c>
      <c r="KI183" s="510" t="str">
        <f t="shared" si="997"/>
        <v/>
      </c>
      <c r="KJ183" s="522" t="str">
        <f t="shared" si="997"/>
        <v/>
      </c>
      <c r="KK183" s="510" t="str">
        <f t="shared" si="997"/>
        <v/>
      </c>
      <c r="KL183" s="642">
        <f t="shared" si="931"/>
        <v>0</v>
      </c>
      <c r="KM183" s="510" t="str">
        <f t="shared" si="998"/>
        <v/>
      </c>
      <c r="KN183" s="522" t="str">
        <f t="shared" si="998"/>
        <v/>
      </c>
      <c r="KO183" s="510" t="str">
        <f t="shared" si="998"/>
        <v/>
      </c>
      <c r="KP183" s="642">
        <f t="shared" si="932"/>
        <v>0</v>
      </c>
      <c r="KQ183" s="510" t="str">
        <f t="shared" si="999"/>
        <v/>
      </c>
      <c r="KR183" s="522" t="str">
        <f t="shared" si="999"/>
        <v/>
      </c>
      <c r="KS183" s="510" t="str">
        <f t="shared" si="999"/>
        <v/>
      </c>
      <c r="KT183" s="642">
        <f t="shared" si="933"/>
        <v>0</v>
      </c>
      <c r="KU183" s="510" t="str">
        <f t="shared" si="1000"/>
        <v/>
      </c>
      <c r="KV183" s="522" t="str">
        <f t="shared" si="1000"/>
        <v/>
      </c>
      <c r="KW183" s="510" t="str">
        <f t="shared" si="1000"/>
        <v/>
      </c>
      <c r="KX183" s="642">
        <f t="shared" si="934"/>
        <v>0</v>
      </c>
      <c r="KY183" s="510" t="str">
        <f t="shared" si="1001"/>
        <v/>
      </c>
      <c r="KZ183" s="522" t="str">
        <f t="shared" si="1001"/>
        <v/>
      </c>
      <c r="LA183" s="510" t="str">
        <f t="shared" si="1001"/>
        <v/>
      </c>
      <c r="LB183" s="642">
        <f t="shared" si="935"/>
        <v>0</v>
      </c>
      <c r="LC183" s="510" t="str">
        <f t="shared" si="1002"/>
        <v/>
      </c>
      <c r="LD183" s="522" t="str">
        <f t="shared" si="1002"/>
        <v/>
      </c>
      <c r="LE183" s="510" t="str">
        <f t="shared" si="1002"/>
        <v/>
      </c>
      <c r="LF183" s="642">
        <f t="shared" si="936"/>
        <v>0</v>
      </c>
      <c r="LG183" s="510" t="str">
        <f t="shared" si="1003"/>
        <v/>
      </c>
      <c r="LH183" s="522" t="str">
        <f t="shared" si="1003"/>
        <v/>
      </c>
      <c r="LI183" s="510" t="str">
        <f t="shared" si="1003"/>
        <v/>
      </c>
      <c r="LJ183" s="642">
        <f t="shared" si="937"/>
        <v>0</v>
      </c>
      <c r="LK183" s="510" t="str">
        <f t="shared" si="1004"/>
        <v/>
      </c>
      <c r="LL183" s="522" t="str">
        <f t="shared" si="1004"/>
        <v/>
      </c>
      <c r="LM183" s="510" t="str">
        <f t="shared" si="1004"/>
        <v/>
      </c>
      <c r="LN183" s="642">
        <f t="shared" si="938"/>
        <v>0</v>
      </c>
      <c r="LO183" s="510" t="str">
        <f t="shared" si="1005"/>
        <v/>
      </c>
      <c r="LP183" s="522" t="str">
        <f t="shared" si="1005"/>
        <v/>
      </c>
      <c r="LQ183" s="510" t="str">
        <f t="shared" si="1005"/>
        <v/>
      </c>
      <c r="LR183" s="642">
        <f t="shared" si="939"/>
        <v>0</v>
      </c>
      <c r="LS183" s="510" t="str">
        <f t="shared" si="1006"/>
        <v/>
      </c>
      <c r="LT183" s="522" t="str">
        <f t="shared" si="1006"/>
        <v/>
      </c>
      <c r="LU183" s="510" t="str">
        <f t="shared" si="1006"/>
        <v/>
      </c>
      <c r="LV183" s="642">
        <f t="shared" si="940"/>
        <v>0</v>
      </c>
      <c r="LW183" s="510" t="str">
        <f t="shared" si="1007"/>
        <v/>
      </c>
      <c r="LX183" s="522" t="str">
        <f t="shared" si="1007"/>
        <v/>
      </c>
      <c r="LY183" s="510" t="str">
        <f t="shared" si="1007"/>
        <v/>
      </c>
      <c r="LZ183" s="642">
        <f t="shared" si="941"/>
        <v>0</v>
      </c>
      <c r="MA183" s="510" t="str">
        <f t="shared" si="1008"/>
        <v/>
      </c>
      <c r="MB183" s="522" t="str">
        <f t="shared" si="1008"/>
        <v/>
      </c>
      <c r="MC183" s="510" t="str">
        <f t="shared" si="1008"/>
        <v/>
      </c>
      <c r="MD183" s="642">
        <f t="shared" si="942"/>
        <v>0</v>
      </c>
      <c r="ME183" s="510" t="str">
        <f t="shared" si="1009"/>
        <v/>
      </c>
      <c r="MF183" s="522" t="str">
        <f t="shared" si="1009"/>
        <v/>
      </c>
      <c r="MG183" s="510" t="str">
        <f t="shared" si="1009"/>
        <v/>
      </c>
      <c r="MH183" s="642">
        <f t="shared" si="943"/>
        <v>0</v>
      </c>
      <c r="MI183" s="510" t="str">
        <f t="shared" si="1010"/>
        <v/>
      </c>
      <c r="MJ183" s="522" t="str">
        <f t="shared" si="1010"/>
        <v/>
      </c>
      <c r="MK183" s="510" t="str">
        <f t="shared" si="1010"/>
        <v/>
      </c>
      <c r="ML183" s="642">
        <f t="shared" si="944"/>
        <v>0</v>
      </c>
      <c r="MM183" s="510" t="str">
        <f t="shared" si="1011"/>
        <v/>
      </c>
      <c r="MN183" s="522" t="str">
        <f t="shared" si="1011"/>
        <v/>
      </c>
      <c r="MO183" s="510" t="str">
        <f t="shared" si="1011"/>
        <v/>
      </c>
      <c r="MP183" s="642">
        <f t="shared" si="945"/>
        <v>0</v>
      </c>
      <c r="MQ183" s="510" t="str">
        <f t="shared" si="1012"/>
        <v/>
      </c>
      <c r="MR183" s="522" t="str">
        <f t="shared" si="1012"/>
        <v/>
      </c>
      <c r="MS183" s="510" t="str">
        <f t="shared" si="1012"/>
        <v/>
      </c>
      <c r="MT183" s="642">
        <f t="shared" si="946"/>
        <v>0</v>
      </c>
      <c r="MU183" s="510" t="str">
        <f t="shared" si="1013"/>
        <v/>
      </c>
      <c r="MV183" s="522" t="str">
        <f t="shared" si="1013"/>
        <v/>
      </c>
      <c r="MW183" s="510" t="str">
        <f t="shared" si="1013"/>
        <v/>
      </c>
      <c r="MX183" s="642">
        <f t="shared" si="947"/>
        <v>0</v>
      </c>
      <c r="MY183" s="510" t="str">
        <f t="shared" si="1014"/>
        <v/>
      </c>
      <c r="MZ183" s="522" t="str">
        <f t="shared" si="1014"/>
        <v/>
      </c>
      <c r="NA183" s="510" t="str">
        <f t="shared" si="1014"/>
        <v/>
      </c>
      <c r="NB183" s="642">
        <f t="shared" si="948"/>
        <v>0</v>
      </c>
      <c r="NC183" s="510" t="str">
        <f t="shared" si="1015"/>
        <v/>
      </c>
      <c r="ND183" s="522" t="str">
        <f t="shared" si="1015"/>
        <v/>
      </c>
      <c r="NE183" s="510" t="str">
        <f t="shared" si="1015"/>
        <v/>
      </c>
      <c r="NF183" s="642">
        <f t="shared" si="949"/>
        <v>0</v>
      </c>
      <c r="NG183" s="510" t="str">
        <f t="shared" si="1016"/>
        <v/>
      </c>
      <c r="NH183" s="522" t="str">
        <f t="shared" si="1016"/>
        <v/>
      </c>
      <c r="NI183" s="510" t="str">
        <f t="shared" si="1016"/>
        <v/>
      </c>
      <c r="NJ183" s="642">
        <f t="shared" si="950"/>
        <v>0</v>
      </c>
      <c r="NK183" s="510" t="str">
        <f t="shared" si="1017"/>
        <v/>
      </c>
      <c r="NL183" s="522" t="str">
        <f t="shared" si="1017"/>
        <v/>
      </c>
      <c r="NM183" s="510" t="str">
        <f t="shared" si="1017"/>
        <v/>
      </c>
      <c r="NN183" s="642">
        <f t="shared" si="951"/>
        <v>0</v>
      </c>
      <c r="NO183" s="510" t="str">
        <f t="shared" si="1018"/>
        <v/>
      </c>
      <c r="NP183" s="522" t="str">
        <f t="shared" si="1018"/>
        <v/>
      </c>
      <c r="NQ183" s="510" t="str">
        <f t="shared" si="1018"/>
        <v/>
      </c>
      <c r="NR183" s="642">
        <f t="shared" si="952"/>
        <v>0</v>
      </c>
      <c r="NS183" s="510" t="str">
        <f t="shared" si="1019"/>
        <v/>
      </c>
      <c r="NT183" s="522" t="str">
        <f t="shared" si="1019"/>
        <v/>
      </c>
      <c r="NU183" s="510" t="str">
        <f t="shared" si="1019"/>
        <v/>
      </c>
      <c r="NV183" s="642">
        <f t="shared" si="953"/>
        <v>0</v>
      </c>
      <c r="NW183" s="510" t="str">
        <f t="shared" si="1020"/>
        <v/>
      </c>
      <c r="NX183" s="522" t="str">
        <f t="shared" si="1020"/>
        <v/>
      </c>
      <c r="NY183" s="510" t="str">
        <f t="shared" si="1020"/>
        <v/>
      </c>
      <c r="NZ183" s="642">
        <f t="shared" si="954"/>
        <v>0</v>
      </c>
      <c r="OA183" s="510" t="str">
        <f t="shared" si="1021"/>
        <v/>
      </c>
      <c r="OB183" s="522" t="str">
        <f t="shared" si="1021"/>
        <v/>
      </c>
      <c r="OC183" s="510" t="str">
        <f t="shared" si="1021"/>
        <v/>
      </c>
      <c r="OD183" s="642">
        <f t="shared" si="955"/>
        <v>0</v>
      </c>
      <c r="OE183" s="510" t="str">
        <f t="shared" si="1022"/>
        <v/>
      </c>
      <c r="OF183" s="522" t="str">
        <f t="shared" si="1022"/>
        <v/>
      </c>
      <c r="OG183" s="510" t="str">
        <f t="shared" si="1022"/>
        <v/>
      </c>
      <c r="OH183" s="642">
        <f t="shared" si="956"/>
        <v>0</v>
      </c>
      <c r="OI183" s="510" t="str">
        <f t="shared" si="1023"/>
        <v/>
      </c>
      <c r="OJ183" s="522" t="str">
        <f t="shared" si="1023"/>
        <v/>
      </c>
      <c r="OK183" s="510" t="str">
        <f t="shared" si="1023"/>
        <v/>
      </c>
      <c r="OL183" s="642">
        <f t="shared" si="957"/>
        <v>0</v>
      </c>
      <c r="OM183" s="510" t="str">
        <f t="shared" si="1024"/>
        <v/>
      </c>
      <c r="ON183" s="522" t="str">
        <f t="shared" si="1024"/>
        <v/>
      </c>
      <c r="OO183" s="510" t="str">
        <f t="shared" si="1024"/>
        <v/>
      </c>
      <c r="OP183" s="642">
        <f t="shared" si="958"/>
        <v>0</v>
      </c>
      <c r="OQ183" s="510" t="str">
        <f t="shared" si="1025"/>
        <v/>
      </c>
      <c r="OR183" s="522" t="str">
        <f t="shared" si="1025"/>
        <v/>
      </c>
      <c r="OS183" s="510" t="str">
        <f t="shared" si="1025"/>
        <v/>
      </c>
      <c r="OT183" s="642">
        <f t="shared" si="959"/>
        <v>0</v>
      </c>
      <c r="OU183" s="510" t="str">
        <f t="shared" si="1026"/>
        <v/>
      </c>
      <c r="OV183" s="522" t="str">
        <f t="shared" si="1026"/>
        <v/>
      </c>
      <c r="OW183" s="510" t="str">
        <f t="shared" si="1026"/>
        <v/>
      </c>
      <c r="OX183" s="642">
        <f t="shared" si="960"/>
        <v>0</v>
      </c>
      <c r="OY183" s="510" t="str">
        <f t="shared" si="1027"/>
        <v/>
      </c>
      <c r="OZ183" s="522" t="str">
        <f t="shared" si="1027"/>
        <v/>
      </c>
      <c r="PA183" s="510" t="str">
        <f t="shared" si="1027"/>
        <v/>
      </c>
      <c r="PB183" s="642">
        <f t="shared" si="961"/>
        <v>0</v>
      </c>
      <c r="PC183" s="510" t="str">
        <f t="shared" si="1028"/>
        <v/>
      </c>
      <c r="PD183" s="522" t="str">
        <f t="shared" si="1028"/>
        <v/>
      </c>
      <c r="PE183" s="510" t="str">
        <f t="shared" si="1028"/>
        <v/>
      </c>
      <c r="PF183" s="642">
        <f t="shared" si="962"/>
        <v>0</v>
      </c>
      <c r="PG183" s="510" t="str">
        <f t="shared" si="1029"/>
        <v/>
      </c>
      <c r="PH183" s="522" t="str">
        <f t="shared" si="1029"/>
        <v/>
      </c>
      <c r="PI183" s="510" t="str">
        <f t="shared" si="1029"/>
        <v/>
      </c>
      <c r="PJ183" s="642">
        <f t="shared" si="963"/>
        <v>0</v>
      </c>
      <c r="PK183" s="510" t="str">
        <f t="shared" si="1030"/>
        <v/>
      </c>
      <c r="PL183" s="522" t="str">
        <f t="shared" si="1030"/>
        <v/>
      </c>
      <c r="PM183" s="510" t="str">
        <f t="shared" si="1030"/>
        <v/>
      </c>
      <c r="PN183" s="642">
        <f t="shared" si="964"/>
        <v>0</v>
      </c>
      <c r="PO183" s="510" t="str">
        <f t="shared" si="1031"/>
        <v/>
      </c>
      <c r="PP183" s="522" t="str">
        <f t="shared" si="1031"/>
        <v/>
      </c>
      <c r="PQ183" s="510" t="str">
        <f t="shared" si="1031"/>
        <v/>
      </c>
      <c r="PR183" s="642">
        <f t="shared" si="965"/>
        <v>0</v>
      </c>
      <c r="PS183" s="510" t="str">
        <f t="shared" si="1032"/>
        <v/>
      </c>
      <c r="PT183" s="522" t="str">
        <f t="shared" si="1032"/>
        <v/>
      </c>
      <c r="PU183" s="510" t="str">
        <f t="shared" si="1032"/>
        <v/>
      </c>
      <c r="PV183" s="642">
        <f t="shared" si="966"/>
        <v>0</v>
      </c>
      <c r="PW183" s="510" t="str">
        <f t="shared" si="1033"/>
        <v/>
      </c>
      <c r="PX183" s="522" t="str">
        <f t="shared" si="1033"/>
        <v/>
      </c>
      <c r="PY183" s="510" t="str">
        <f t="shared" si="1033"/>
        <v/>
      </c>
      <c r="PZ183" s="642">
        <f t="shared" si="967"/>
        <v>0</v>
      </c>
      <c r="QA183" s="510" t="str">
        <f t="shared" si="1034"/>
        <v/>
      </c>
      <c r="QB183" s="522" t="str">
        <f t="shared" si="1034"/>
        <v/>
      </c>
      <c r="QC183" s="510" t="str">
        <f t="shared" si="1034"/>
        <v/>
      </c>
      <c r="QD183" s="642">
        <f t="shared" si="968"/>
        <v>0</v>
      </c>
      <c r="QE183" s="510" t="str">
        <f t="shared" si="1035"/>
        <v/>
      </c>
      <c r="QF183" s="522" t="str">
        <f t="shared" si="1035"/>
        <v/>
      </c>
      <c r="QG183" s="510" t="str">
        <f t="shared" si="1035"/>
        <v/>
      </c>
      <c r="QH183" s="642">
        <f t="shared" si="969"/>
        <v>0</v>
      </c>
    </row>
    <row r="184" spans="125:450" ht="13.3" thickTop="1" thickBot="1" x14ac:dyDescent="0.35"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FD184" s="793" t="str">
        <f t="shared" si="885"/>
        <v/>
      </c>
      <c r="FE184" s="783" t="str">
        <f t="shared" si="812"/>
        <v/>
      </c>
      <c r="FF184" s="788" t="str">
        <f t="shared" si="813"/>
        <v/>
      </c>
      <c r="FG184" s="782" t="str">
        <f t="shared" si="1043"/>
        <v/>
      </c>
      <c r="FJ184" s="788" t="str">
        <f t="shared" si="1036"/>
        <v/>
      </c>
      <c r="FK184" s="793" t="str">
        <f t="shared" si="1037"/>
        <v/>
      </c>
      <c r="FL184" s="793" t="str">
        <f t="shared" si="814"/>
        <v/>
      </c>
      <c r="FM184" s="798" t="str">
        <f t="shared" si="1038"/>
        <v/>
      </c>
      <c r="FN184" s="786" t="str">
        <f t="shared" si="890"/>
        <v/>
      </c>
      <c r="FO184" s="816" t="str">
        <f t="shared" si="891"/>
        <v/>
      </c>
      <c r="FP184" s="594">
        <v>31</v>
      </c>
      <c r="FQ184" s="820" t="str">
        <f t="shared" si="1039"/>
        <v/>
      </c>
      <c r="FR184" s="139" t="str">
        <f t="shared" si="816"/>
        <v/>
      </c>
      <c r="FS184" s="642" t="str">
        <f t="shared" si="892"/>
        <v/>
      </c>
      <c r="FY184" s="793" t="str">
        <f t="shared" si="817"/>
        <v/>
      </c>
      <c r="FZ184" s="798" t="str">
        <f t="shared" si="1040"/>
        <v/>
      </c>
      <c r="GA184" s="793" t="str">
        <f t="shared" si="894"/>
        <v/>
      </c>
      <c r="GB184" s="793" t="str">
        <f t="shared" si="1041"/>
        <v/>
      </c>
      <c r="GC184" s="783" t="str">
        <f t="shared" si="818"/>
        <v/>
      </c>
      <c r="GD184" s="788" t="str">
        <f t="shared" si="819"/>
        <v/>
      </c>
      <c r="GE184" s="786" t="str">
        <f t="shared" si="1042"/>
        <v/>
      </c>
      <c r="GF184" s="782" t="str">
        <f t="shared" si="897"/>
        <v/>
      </c>
      <c r="GG184" s="818" t="str">
        <f t="shared" si="898"/>
        <v/>
      </c>
      <c r="GH184" s="594">
        <v>31</v>
      </c>
      <c r="GI184" s="595" t="str">
        <f t="shared" si="820"/>
        <v/>
      </c>
      <c r="GJ184" s="595" t="str">
        <f t="shared" si="821"/>
        <v/>
      </c>
      <c r="GK184" s="15">
        <f t="shared" si="899"/>
        <v>0</v>
      </c>
      <c r="GL184" s="15">
        <f t="shared" si="900"/>
        <v>0</v>
      </c>
      <c r="GN184" s="137" t="str">
        <f t="shared" si="901"/>
        <v/>
      </c>
      <c r="GO184" s="653" t="str">
        <f t="shared" si="902"/>
        <v/>
      </c>
      <c r="GP184" s="651" t="str">
        <f t="shared" si="903"/>
        <v/>
      </c>
      <c r="GQ184" s="652">
        <f t="shared" si="904"/>
        <v>0</v>
      </c>
      <c r="GR184" s="137" t="str">
        <f t="shared" si="974"/>
        <v/>
      </c>
      <c r="GS184" s="139" t="str">
        <f t="shared" si="905"/>
        <v/>
      </c>
      <c r="GT184" s="642" t="str">
        <f t="shared" si="823"/>
        <v/>
      </c>
      <c r="GU184" s="594">
        <v>31</v>
      </c>
      <c r="GX184" s="137" t="str">
        <f t="shared" si="975"/>
        <v/>
      </c>
      <c r="GY184" s="138" t="str">
        <f t="shared" si="906"/>
        <v/>
      </c>
      <c r="GZ184" s="642" t="str">
        <f t="shared" si="907"/>
        <v/>
      </c>
      <c r="HA184" s="81" t="str">
        <f t="shared" si="970"/>
        <v/>
      </c>
      <c r="HB184" s="127" t="str">
        <f t="shared" si="971"/>
        <v/>
      </c>
      <c r="HC184" s="642" t="str">
        <f t="shared" si="908"/>
        <v/>
      </c>
      <c r="HD184" s="582">
        <f t="shared" si="976"/>
        <v>0</v>
      </c>
      <c r="HE184" s="576">
        <f t="shared" si="977"/>
        <v>0</v>
      </c>
      <c r="HF184" s="566">
        <f t="shared" si="977"/>
        <v>0</v>
      </c>
      <c r="HG184" s="642">
        <f t="shared" si="909"/>
        <v>0</v>
      </c>
      <c r="HH184" s="17" t="str">
        <f t="shared" si="910"/>
        <v/>
      </c>
      <c r="HI184" s="510" t="str">
        <f t="shared" si="911"/>
        <v/>
      </c>
      <c r="HJ184" s="642">
        <f t="shared" si="972"/>
        <v>0</v>
      </c>
      <c r="HK184" s="510" t="str">
        <f t="shared" si="978"/>
        <v/>
      </c>
      <c r="HL184" s="522" t="str">
        <f t="shared" si="978"/>
        <v/>
      </c>
      <c r="HM184" s="510" t="str">
        <f t="shared" si="978"/>
        <v/>
      </c>
      <c r="HN184" s="642">
        <f t="shared" si="912"/>
        <v>0</v>
      </c>
      <c r="HO184" s="510" t="str">
        <f t="shared" si="979"/>
        <v/>
      </c>
      <c r="HP184" s="522" t="str">
        <f t="shared" si="979"/>
        <v/>
      </c>
      <c r="HQ184" s="510" t="str">
        <f t="shared" si="979"/>
        <v/>
      </c>
      <c r="HR184" s="642">
        <f t="shared" si="913"/>
        <v>0</v>
      </c>
      <c r="HS184" s="510" t="str">
        <f t="shared" si="980"/>
        <v/>
      </c>
      <c r="HT184" s="522" t="str">
        <f t="shared" si="980"/>
        <v/>
      </c>
      <c r="HU184" s="510" t="str">
        <f t="shared" si="980"/>
        <v/>
      </c>
      <c r="HV184" s="642">
        <f t="shared" si="914"/>
        <v>0</v>
      </c>
      <c r="HW184" s="510" t="str">
        <f t="shared" si="981"/>
        <v/>
      </c>
      <c r="HX184" s="522" t="str">
        <f t="shared" si="981"/>
        <v/>
      </c>
      <c r="HY184" s="510" t="str">
        <f t="shared" si="981"/>
        <v/>
      </c>
      <c r="HZ184" s="642">
        <f t="shared" si="915"/>
        <v>0</v>
      </c>
      <c r="IA184" s="510" t="str">
        <f t="shared" si="982"/>
        <v/>
      </c>
      <c r="IB184" s="522" t="str">
        <f t="shared" si="982"/>
        <v/>
      </c>
      <c r="IC184" s="510" t="str">
        <f t="shared" si="982"/>
        <v/>
      </c>
      <c r="ID184" s="642">
        <f t="shared" si="916"/>
        <v>0</v>
      </c>
      <c r="IE184" s="510" t="str">
        <f t="shared" si="983"/>
        <v/>
      </c>
      <c r="IF184" s="522" t="str">
        <f t="shared" si="983"/>
        <v/>
      </c>
      <c r="IG184" s="510" t="str">
        <f t="shared" si="983"/>
        <v/>
      </c>
      <c r="IH184" s="642">
        <f t="shared" si="917"/>
        <v>0</v>
      </c>
      <c r="II184" s="510" t="str">
        <f t="shared" si="984"/>
        <v/>
      </c>
      <c r="IJ184" s="522" t="str">
        <f t="shared" si="984"/>
        <v/>
      </c>
      <c r="IK184" s="510" t="str">
        <f t="shared" si="984"/>
        <v/>
      </c>
      <c r="IL184" s="642">
        <f t="shared" si="918"/>
        <v>0</v>
      </c>
      <c r="IM184" s="510" t="str">
        <f t="shared" si="985"/>
        <v/>
      </c>
      <c r="IN184" s="522" t="str">
        <f t="shared" si="985"/>
        <v/>
      </c>
      <c r="IO184" s="510" t="str">
        <f t="shared" si="985"/>
        <v/>
      </c>
      <c r="IP184" s="642">
        <f t="shared" si="919"/>
        <v>0</v>
      </c>
      <c r="IQ184" s="510" t="str">
        <f t="shared" si="986"/>
        <v/>
      </c>
      <c r="IR184" s="522" t="str">
        <f t="shared" si="986"/>
        <v/>
      </c>
      <c r="IS184" s="510" t="str">
        <f t="shared" si="986"/>
        <v/>
      </c>
      <c r="IT184" s="642">
        <f t="shared" si="920"/>
        <v>0</v>
      </c>
      <c r="IU184" s="510" t="str">
        <f t="shared" si="987"/>
        <v/>
      </c>
      <c r="IV184" s="522" t="str">
        <f t="shared" si="987"/>
        <v/>
      </c>
      <c r="IW184" s="510" t="str">
        <f t="shared" si="987"/>
        <v/>
      </c>
      <c r="IX184" s="642">
        <f t="shared" si="921"/>
        <v>0</v>
      </c>
      <c r="IY184" s="510" t="str">
        <f t="shared" si="988"/>
        <v/>
      </c>
      <c r="IZ184" s="522" t="str">
        <f t="shared" si="988"/>
        <v/>
      </c>
      <c r="JA184" s="510" t="str">
        <f t="shared" si="988"/>
        <v/>
      </c>
      <c r="JB184" s="642">
        <f t="shared" si="922"/>
        <v>0</v>
      </c>
      <c r="JC184" s="510" t="str">
        <f t="shared" si="989"/>
        <v/>
      </c>
      <c r="JD184" s="522" t="str">
        <f t="shared" si="989"/>
        <v/>
      </c>
      <c r="JE184" s="510" t="str">
        <f t="shared" si="989"/>
        <v/>
      </c>
      <c r="JF184" s="642">
        <f t="shared" si="923"/>
        <v>0</v>
      </c>
      <c r="JG184" s="510" t="str">
        <f t="shared" si="990"/>
        <v/>
      </c>
      <c r="JH184" s="522" t="str">
        <f t="shared" si="990"/>
        <v/>
      </c>
      <c r="JI184" s="510" t="str">
        <f t="shared" si="990"/>
        <v/>
      </c>
      <c r="JJ184" s="642">
        <f t="shared" si="924"/>
        <v>0</v>
      </c>
      <c r="JK184" s="510" t="str">
        <f t="shared" si="991"/>
        <v/>
      </c>
      <c r="JL184" s="522" t="str">
        <f t="shared" si="991"/>
        <v/>
      </c>
      <c r="JM184" s="510" t="str">
        <f t="shared" si="991"/>
        <v/>
      </c>
      <c r="JN184" s="642">
        <f t="shared" si="925"/>
        <v>0</v>
      </c>
      <c r="JO184" s="510" t="str">
        <f t="shared" si="992"/>
        <v/>
      </c>
      <c r="JP184" s="522" t="str">
        <f t="shared" si="992"/>
        <v/>
      </c>
      <c r="JQ184" s="510" t="str">
        <f t="shared" si="992"/>
        <v/>
      </c>
      <c r="JR184" s="642">
        <f t="shared" si="926"/>
        <v>0</v>
      </c>
      <c r="JS184" s="510" t="str">
        <f t="shared" si="993"/>
        <v/>
      </c>
      <c r="JT184" s="522" t="str">
        <f t="shared" si="993"/>
        <v/>
      </c>
      <c r="JU184" s="510" t="str">
        <f t="shared" si="993"/>
        <v/>
      </c>
      <c r="JV184" s="642">
        <f t="shared" si="927"/>
        <v>0</v>
      </c>
      <c r="JW184" s="510" t="str">
        <f t="shared" si="994"/>
        <v/>
      </c>
      <c r="JX184" s="522" t="str">
        <f t="shared" si="994"/>
        <v/>
      </c>
      <c r="JY184" s="510" t="str">
        <f t="shared" si="994"/>
        <v/>
      </c>
      <c r="JZ184" s="642">
        <f t="shared" si="928"/>
        <v>0</v>
      </c>
      <c r="KA184" s="510" t="str">
        <f t="shared" si="995"/>
        <v/>
      </c>
      <c r="KB184" s="522" t="str">
        <f t="shared" si="995"/>
        <v/>
      </c>
      <c r="KC184" s="510" t="str">
        <f t="shared" si="995"/>
        <v/>
      </c>
      <c r="KD184" s="642">
        <f t="shared" si="929"/>
        <v>0</v>
      </c>
      <c r="KE184" s="510" t="str">
        <f t="shared" si="996"/>
        <v/>
      </c>
      <c r="KF184" s="522" t="str">
        <f t="shared" si="996"/>
        <v/>
      </c>
      <c r="KG184" s="510" t="str">
        <f t="shared" si="996"/>
        <v/>
      </c>
      <c r="KH184" s="642">
        <f t="shared" si="930"/>
        <v>0</v>
      </c>
      <c r="KI184" s="510" t="str">
        <f t="shared" si="997"/>
        <v/>
      </c>
      <c r="KJ184" s="522" t="str">
        <f t="shared" si="997"/>
        <v/>
      </c>
      <c r="KK184" s="510" t="str">
        <f t="shared" si="997"/>
        <v/>
      </c>
      <c r="KL184" s="642">
        <f t="shared" si="931"/>
        <v>0</v>
      </c>
      <c r="KM184" s="510" t="str">
        <f t="shared" si="998"/>
        <v/>
      </c>
      <c r="KN184" s="522" t="str">
        <f t="shared" si="998"/>
        <v/>
      </c>
      <c r="KO184" s="510" t="str">
        <f t="shared" si="998"/>
        <v/>
      </c>
      <c r="KP184" s="642">
        <f t="shared" si="932"/>
        <v>0</v>
      </c>
      <c r="KQ184" s="510" t="str">
        <f t="shared" si="999"/>
        <v/>
      </c>
      <c r="KR184" s="522" t="str">
        <f t="shared" si="999"/>
        <v/>
      </c>
      <c r="KS184" s="510" t="str">
        <f t="shared" si="999"/>
        <v/>
      </c>
      <c r="KT184" s="642">
        <f t="shared" si="933"/>
        <v>0</v>
      </c>
      <c r="KU184" s="510" t="str">
        <f t="shared" si="1000"/>
        <v/>
      </c>
      <c r="KV184" s="522" t="str">
        <f t="shared" si="1000"/>
        <v/>
      </c>
      <c r="KW184" s="510" t="str">
        <f t="shared" si="1000"/>
        <v/>
      </c>
      <c r="KX184" s="642">
        <f t="shared" si="934"/>
        <v>0</v>
      </c>
      <c r="KY184" s="510" t="str">
        <f t="shared" si="1001"/>
        <v/>
      </c>
      <c r="KZ184" s="522" t="str">
        <f t="shared" si="1001"/>
        <v/>
      </c>
      <c r="LA184" s="510" t="str">
        <f t="shared" si="1001"/>
        <v/>
      </c>
      <c r="LB184" s="642">
        <f t="shared" si="935"/>
        <v>0</v>
      </c>
      <c r="LC184" s="510" t="str">
        <f t="shared" si="1002"/>
        <v/>
      </c>
      <c r="LD184" s="522" t="str">
        <f t="shared" si="1002"/>
        <v/>
      </c>
      <c r="LE184" s="510" t="str">
        <f t="shared" si="1002"/>
        <v/>
      </c>
      <c r="LF184" s="642">
        <f t="shared" si="936"/>
        <v>0</v>
      </c>
      <c r="LG184" s="510" t="str">
        <f t="shared" si="1003"/>
        <v/>
      </c>
      <c r="LH184" s="522" t="str">
        <f t="shared" si="1003"/>
        <v/>
      </c>
      <c r="LI184" s="510" t="str">
        <f t="shared" si="1003"/>
        <v/>
      </c>
      <c r="LJ184" s="642">
        <f t="shared" si="937"/>
        <v>0</v>
      </c>
      <c r="LK184" s="510" t="str">
        <f t="shared" si="1004"/>
        <v/>
      </c>
      <c r="LL184" s="522" t="str">
        <f t="shared" si="1004"/>
        <v/>
      </c>
      <c r="LM184" s="510" t="str">
        <f t="shared" si="1004"/>
        <v/>
      </c>
      <c r="LN184" s="642">
        <f t="shared" si="938"/>
        <v>0</v>
      </c>
      <c r="LO184" s="510" t="str">
        <f t="shared" si="1005"/>
        <v/>
      </c>
      <c r="LP184" s="522" t="str">
        <f t="shared" si="1005"/>
        <v/>
      </c>
      <c r="LQ184" s="510" t="str">
        <f t="shared" si="1005"/>
        <v/>
      </c>
      <c r="LR184" s="642">
        <f t="shared" si="939"/>
        <v>0</v>
      </c>
      <c r="LS184" s="510" t="str">
        <f t="shared" si="1006"/>
        <v/>
      </c>
      <c r="LT184" s="522" t="str">
        <f t="shared" si="1006"/>
        <v/>
      </c>
      <c r="LU184" s="510" t="str">
        <f t="shared" si="1006"/>
        <v/>
      </c>
      <c r="LV184" s="642">
        <f t="shared" si="940"/>
        <v>0</v>
      </c>
      <c r="LW184" s="510" t="str">
        <f t="shared" si="1007"/>
        <v/>
      </c>
      <c r="LX184" s="522" t="str">
        <f t="shared" si="1007"/>
        <v/>
      </c>
      <c r="LY184" s="510" t="str">
        <f t="shared" si="1007"/>
        <v/>
      </c>
      <c r="LZ184" s="642">
        <f t="shared" si="941"/>
        <v>0</v>
      </c>
      <c r="MA184" s="510" t="str">
        <f t="shared" si="1008"/>
        <v/>
      </c>
      <c r="MB184" s="522" t="str">
        <f t="shared" si="1008"/>
        <v/>
      </c>
      <c r="MC184" s="510" t="str">
        <f t="shared" si="1008"/>
        <v/>
      </c>
      <c r="MD184" s="642">
        <f t="shared" si="942"/>
        <v>0</v>
      </c>
      <c r="ME184" s="510" t="str">
        <f t="shared" si="1009"/>
        <v/>
      </c>
      <c r="MF184" s="522" t="str">
        <f t="shared" si="1009"/>
        <v/>
      </c>
      <c r="MG184" s="510" t="str">
        <f t="shared" si="1009"/>
        <v/>
      </c>
      <c r="MH184" s="642">
        <f t="shared" si="943"/>
        <v>0</v>
      </c>
      <c r="MI184" s="510" t="str">
        <f t="shared" si="1010"/>
        <v/>
      </c>
      <c r="MJ184" s="522" t="str">
        <f t="shared" si="1010"/>
        <v/>
      </c>
      <c r="MK184" s="510" t="str">
        <f t="shared" si="1010"/>
        <v/>
      </c>
      <c r="ML184" s="642">
        <f t="shared" si="944"/>
        <v>0</v>
      </c>
      <c r="MM184" s="510" t="str">
        <f t="shared" si="1011"/>
        <v/>
      </c>
      <c r="MN184" s="522" t="str">
        <f t="shared" si="1011"/>
        <v/>
      </c>
      <c r="MO184" s="510" t="str">
        <f t="shared" si="1011"/>
        <v/>
      </c>
      <c r="MP184" s="642">
        <f t="shared" si="945"/>
        <v>0</v>
      </c>
      <c r="MQ184" s="510" t="str">
        <f t="shared" si="1012"/>
        <v/>
      </c>
      <c r="MR184" s="522" t="str">
        <f t="shared" si="1012"/>
        <v/>
      </c>
      <c r="MS184" s="510" t="str">
        <f t="shared" si="1012"/>
        <v/>
      </c>
      <c r="MT184" s="642">
        <f t="shared" si="946"/>
        <v>0</v>
      </c>
      <c r="MU184" s="510" t="str">
        <f t="shared" si="1013"/>
        <v/>
      </c>
      <c r="MV184" s="522" t="str">
        <f t="shared" si="1013"/>
        <v/>
      </c>
      <c r="MW184" s="510" t="str">
        <f t="shared" si="1013"/>
        <v/>
      </c>
      <c r="MX184" s="642">
        <f t="shared" si="947"/>
        <v>0</v>
      </c>
      <c r="MY184" s="510" t="str">
        <f t="shared" si="1014"/>
        <v/>
      </c>
      <c r="MZ184" s="522" t="str">
        <f t="shared" si="1014"/>
        <v/>
      </c>
      <c r="NA184" s="510" t="str">
        <f t="shared" si="1014"/>
        <v/>
      </c>
      <c r="NB184" s="642">
        <f t="shared" si="948"/>
        <v>0</v>
      </c>
      <c r="NC184" s="510" t="str">
        <f t="shared" si="1015"/>
        <v/>
      </c>
      <c r="ND184" s="522" t="str">
        <f t="shared" si="1015"/>
        <v/>
      </c>
      <c r="NE184" s="510" t="str">
        <f t="shared" si="1015"/>
        <v/>
      </c>
      <c r="NF184" s="642">
        <f t="shared" si="949"/>
        <v>0</v>
      </c>
      <c r="NG184" s="510" t="str">
        <f t="shared" si="1016"/>
        <v/>
      </c>
      <c r="NH184" s="522" t="str">
        <f t="shared" si="1016"/>
        <v/>
      </c>
      <c r="NI184" s="510" t="str">
        <f t="shared" si="1016"/>
        <v/>
      </c>
      <c r="NJ184" s="642">
        <f t="shared" si="950"/>
        <v>0</v>
      </c>
      <c r="NK184" s="510" t="str">
        <f t="shared" si="1017"/>
        <v/>
      </c>
      <c r="NL184" s="522" t="str">
        <f t="shared" si="1017"/>
        <v/>
      </c>
      <c r="NM184" s="510" t="str">
        <f t="shared" si="1017"/>
        <v/>
      </c>
      <c r="NN184" s="642">
        <f t="shared" si="951"/>
        <v>0</v>
      </c>
      <c r="NO184" s="510" t="str">
        <f t="shared" si="1018"/>
        <v/>
      </c>
      <c r="NP184" s="522" t="str">
        <f t="shared" si="1018"/>
        <v/>
      </c>
      <c r="NQ184" s="510" t="str">
        <f t="shared" si="1018"/>
        <v/>
      </c>
      <c r="NR184" s="642">
        <f t="shared" si="952"/>
        <v>0</v>
      </c>
      <c r="NS184" s="510" t="str">
        <f t="shared" si="1019"/>
        <v/>
      </c>
      <c r="NT184" s="522" t="str">
        <f t="shared" si="1019"/>
        <v/>
      </c>
      <c r="NU184" s="510" t="str">
        <f t="shared" si="1019"/>
        <v/>
      </c>
      <c r="NV184" s="642">
        <f t="shared" si="953"/>
        <v>0</v>
      </c>
      <c r="NW184" s="510" t="str">
        <f t="shared" si="1020"/>
        <v/>
      </c>
      <c r="NX184" s="522" t="str">
        <f t="shared" si="1020"/>
        <v/>
      </c>
      <c r="NY184" s="510" t="str">
        <f t="shared" si="1020"/>
        <v/>
      </c>
      <c r="NZ184" s="642">
        <f t="shared" si="954"/>
        <v>0</v>
      </c>
      <c r="OA184" s="510" t="str">
        <f t="shared" si="1021"/>
        <v/>
      </c>
      <c r="OB184" s="522" t="str">
        <f t="shared" si="1021"/>
        <v/>
      </c>
      <c r="OC184" s="510" t="str">
        <f t="shared" si="1021"/>
        <v/>
      </c>
      <c r="OD184" s="642">
        <f t="shared" si="955"/>
        <v>0</v>
      </c>
      <c r="OE184" s="510" t="str">
        <f t="shared" si="1022"/>
        <v/>
      </c>
      <c r="OF184" s="522" t="str">
        <f t="shared" si="1022"/>
        <v/>
      </c>
      <c r="OG184" s="510" t="str">
        <f t="shared" si="1022"/>
        <v/>
      </c>
      <c r="OH184" s="642">
        <f t="shared" si="956"/>
        <v>0</v>
      </c>
      <c r="OI184" s="510" t="str">
        <f t="shared" si="1023"/>
        <v/>
      </c>
      <c r="OJ184" s="522" t="str">
        <f t="shared" si="1023"/>
        <v/>
      </c>
      <c r="OK184" s="510" t="str">
        <f t="shared" si="1023"/>
        <v/>
      </c>
      <c r="OL184" s="642">
        <f t="shared" si="957"/>
        <v>0</v>
      </c>
      <c r="OM184" s="510" t="str">
        <f t="shared" si="1024"/>
        <v/>
      </c>
      <c r="ON184" s="522" t="str">
        <f t="shared" si="1024"/>
        <v/>
      </c>
      <c r="OO184" s="510" t="str">
        <f t="shared" si="1024"/>
        <v/>
      </c>
      <c r="OP184" s="642">
        <f t="shared" si="958"/>
        <v>0</v>
      </c>
      <c r="OQ184" s="510" t="str">
        <f t="shared" si="1025"/>
        <v/>
      </c>
      <c r="OR184" s="522" t="str">
        <f t="shared" si="1025"/>
        <v/>
      </c>
      <c r="OS184" s="510" t="str">
        <f t="shared" si="1025"/>
        <v/>
      </c>
      <c r="OT184" s="642">
        <f t="shared" si="959"/>
        <v>0</v>
      </c>
      <c r="OU184" s="510" t="str">
        <f t="shared" si="1026"/>
        <v/>
      </c>
      <c r="OV184" s="522" t="str">
        <f t="shared" si="1026"/>
        <v/>
      </c>
      <c r="OW184" s="510" t="str">
        <f t="shared" si="1026"/>
        <v/>
      </c>
      <c r="OX184" s="642">
        <f t="shared" si="960"/>
        <v>0</v>
      </c>
      <c r="OY184" s="510" t="str">
        <f t="shared" si="1027"/>
        <v/>
      </c>
      <c r="OZ184" s="522" t="str">
        <f t="shared" si="1027"/>
        <v/>
      </c>
      <c r="PA184" s="510" t="str">
        <f t="shared" si="1027"/>
        <v/>
      </c>
      <c r="PB184" s="642">
        <f t="shared" si="961"/>
        <v>0</v>
      </c>
      <c r="PC184" s="510" t="str">
        <f t="shared" si="1028"/>
        <v/>
      </c>
      <c r="PD184" s="522" t="str">
        <f t="shared" si="1028"/>
        <v/>
      </c>
      <c r="PE184" s="510" t="str">
        <f t="shared" si="1028"/>
        <v/>
      </c>
      <c r="PF184" s="642">
        <f t="shared" si="962"/>
        <v>0</v>
      </c>
      <c r="PG184" s="510" t="str">
        <f t="shared" si="1029"/>
        <v/>
      </c>
      <c r="PH184" s="522" t="str">
        <f t="shared" si="1029"/>
        <v/>
      </c>
      <c r="PI184" s="510" t="str">
        <f t="shared" si="1029"/>
        <v/>
      </c>
      <c r="PJ184" s="642">
        <f t="shared" si="963"/>
        <v>0</v>
      </c>
      <c r="PK184" s="510" t="str">
        <f t="shared" si="1030"/>
        <v/>
      </c>
      <c r="PL184" s="522" t="str">
        <f t="shared" si="1030"/>
        <v/>
      </c>
      <c r="PM184" s="510" t="str">
        <f t="shared" si="1030"/>
        <v/>
      </c>
      <c r="PN184" s="642">
        <f t="shared" si="964"/>
        <v>0</v>
      </c>
      <c r="PO184" s="510" t="str">
        <f t="shared" si="1031"/>
        <v/>
      </c>
      <c r="PP184" s="522" t="str">
        <f t="shared" si="1031"/>
        <v/>
      </c>
      <c r="PQ184" s="510" t="str">
        <f t="shared" si="1031"/>
        <v/>
      </c>
      <c r="PR184" s="642">
        <f t="shared" si="965"/>
        <v>0</v>
      </c>
      <c r="PS184" s="510" t="str">
        <f t="shared" si="1032"/>
        <v/>
      </c>
      <c r="PT184" s="522" t="str">
        <f t="shared" si="1032"/>
        <v/>
      </c>
      <c r="PU184" s="510" t="str">
        <f t="shared" si="1032"/>
        <v/>
      </c>
      <c r="PV184" s="642">
        <f t="shared" si="966"/>
        <v>0</v>
      </c>
      <c r="PW184" s="510" t="str">
        <f t="shared" si="1033"/>
        <v/>
      </c>
      <c r="PX184" s="522" t="str">
        <f t="shared" si="1033"/>
        <v/>
      </c>
      <c r="PY184" s="510" t="str">
        <f t="shared" si="1033"/>
        <v/>
      </c>
      <c r="PZ184" s="642">
        <f t="shared" si="967"/>
        <v>0</v>
      </c>
      <c r="QA184" s="510" t="str">
        <f t="shared" si="1034"/>
        <v/>
      </c>
      <c r="QB184" s="522" t="str">
        <f t="shared" si="1034"/>
        <v/>
      </c>
      <c r="QC184" s="510" t="str">
        <f t="shared" si="1034"/>
        <v/>
      </c>
      <c r="QD184" s="642">
        <f t="shared" si="968"/>
        <v>0</v>
      </c>
      <c r="QE184" s="510" t="str">
        <f t="shared" si="1035"/>
        <v/>
      </c>
      <c r="QF184" s="522" t="str">
        <f t="shared" si="1035"/>
        <v/>
      </c>
      <c r="QG184" s="510" t="str">
        <f t="shared" si="1035"/>
        <v/>
      </c>
      <c r="QH184" s="642">
        <f t="shared" si="969"/>
        <v>0</v>
      </c>
    </row>
    <row r="185" spans="125:450" ht="13.3" thickTop="1" thickBot="1" x14ac:dyDescent="0.35"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FD185" s="793" t="str">
        <f t="shared" si="885"/>
        <v/>
      </c>
      <c r="FE185" s="783" t="str">
        <f t="shared" si="812"/>
        <v/>
      </c>
      <c r="FF185" s="788" t="str">
        <f t="shared" si="813"/>
        <v/>
      </c>
      <c r="FG185" s="782" t="str">
        <f t="shared" si="1043"/>
        <v/>
      </c>
      <c r="FJ185" s="788" t="str">
        <f t="shared" si="1036"/>
        <v/>
      </c>
      <c r="FK185" s="793" t="str">
        <f t="shared" si="1037"/>
        <v/>
      </c>
      <c r="FL185" s="793" t="str">
        <f t="shared" si="814"/>
        <v/>
      </c>
      <c r="FM185" s="798" t="str">
        <f t="shared" si="1038"/>
        <v/>
      </c>
      <c r="FN185" s="786" t="str">
        <f t="shared" si="890"/>
        <v/>
      </c>
      <c r="FO185" s="816" t="str">
        <f t="shared" si="891"/>
        <v/>
      </c>
      <c r="FP185" s="594">
        <v>32</v>
      </c>
      <c r="FQ185" s="820" t="str">
        <f t="shared" si="1039"/>
        <v/>
      </c>
      <c r="FR185" s="139" t="str">
        <f t="shared" si="816"/>
        <v/>
      </c>
      <c r="FS185" s="642" t="str">
        <f t="shared" si="892"/>
        <v/>
      </c>
      <c r="FY185" s="793" t="str">
        <f t="shared" si="817"/>
        <v/>
      </c>
      <c r="FZ185" s="798" t="str">
        <f t="shared" si="1040"/>
        <v/>
      </c>
      <c r="GA185" s="793" t="str">
        <f t="shared" si="894"/>
        <v/>
      </c>
      <c r="GB185" s="793" t="str">
        <f t="shared" si="1041"/>
        <v/>
      </c>
      <c r="GC185" s="783" t="str">
        <f t="shared" si="818"/>
        <v/>
      </c>
      <c r="GD185" s="788" t="str">
        <f t="shared" si="819"/>
        <v/>
      </c>
      <c r="GE185" s="786" t="str">
        <f t="shared" si="1042"/>
        <v/>
      </c>
      <c r="GF185" s="782" t="str">
        <f t="shared" si="897"/>
        <v/>
      </c>
      <c r="GG185" s="818" t="str">
        <f t="shared" si="898"/>
        <v/>
      </c>
      <c r="GH185" s="594">
        <v>32</v>
      </c>
      <c r="GI185" s="595" t="str">
        <f t="shared" si="820"/>
        <v/>
      </c>
      <c r="GJ185" s="595" t="str">
        <f t="shared" si="821"/>
        <v/>
      </c>
      <c r="GK185" s="15">
        <f t="shared" si="899"/>
        <v>0</v>
      </c>
      <c r="GL185" s="15">
        <f t="shared" si="900"/>
        <v>0</v>
      </c>
      <c r="GN185" s="137" t="str">
        <f t="shared" si="901"/>
        <v/>
      </c>
      <c r="GO185" s="653" t="str">
        <f t="shared" si="902"/>
        <v/>
      </c>
      <c r="GP185" s="651" t="str">
        <f t="shared" si="903"/>
        <v/>
      </c>
      <c r="GQ185" s="652">
        <f t="shared" si="904"/>
        <v>0</v>
      </c>
      <c r="GR185" s="137" t="str">
        <f t="shared" si="974"/>
        <v/>
      </c>
      <c r="GS185" s="139" t="str">
        <f t="shared" si="905"/>
        <v/>
      </c>
      <c r="GT185" s="642" t="str">
        <f t="shared" si="823"/>
        <v/>
      </c>
      <c r="GU185" s="594">
        <v>32</v>
      </c>
      <c r="GX185" s="137" t="str">
        <f t="shared" si="975"/>
        <v/>
      </c>
      <c r="GY185" s="138" t="str">
        <f t="shared" si="906"/>
        <v/>
      </c>
      <c r="GZ185" s="642" t="str">
        <f t="shared" si="907"/>
        <v/>
      </c>
      <c r="HA185" s="81" t="str">
        <f t="shared" si="970"/>
        <v/>
      </c>
      <c r="HB185" s="127" t="str">
        <f t="shared" si="971"/>
        <v/>
      </c>
      <c r="HC185" s="642" t="str">
        <f t="shared" si="908"/>
        <v/>
      </c>
      <c r="HD185" s="582">
        <f t="shared" si="976"/>
        <v>0</v>
      </c>
      <c r="HE185" s="576">
        <f t="shared" si="977"/>
        <v>0</v>
      </c>
      <c r="HF185" s="566">
        <f t="shared" si="977"/>
        <v>0</v>
      </c>
      <c r="HG185" s="642">
        <f t="shared" si="909"/>
        <v>0</v>
      </c>
      <c r="HH185" s="17" t="str">
        <f t="shared" si="910"/>
        <v/>
      </c>
      <c r="HI185" s="510" t="str">
        <f t="shared" si="911"/>
        <v/>
      </c>
      <c r="HJ185" s="642">
        <f t="shared" si="972"/>
        <v>0</v>
      </c>
      <c r="HK185" s="510" t="str">
        <f t="shared" si="978"/>
        <v/>
      </c>
      <c r="HL185" s="522" t="str">
        <f t="shared" si="978"/>
        <v/>
      </c>
      <c r="HM185" s="510" t="str">
        <f t="shared" si="978"/>
        <v/>
      </c>
      <c r="HN185" s="642">
        <f t="shared" si="912"/>
        <v>0</v>
      </c>
      <c r="HO185" s="510" t="str">
        <f t="shared" si="979"/>
        <v/>
      </c>
      <c r="HP185" s="522" t="str">
        <f t="shared" si="979"/>
        <v/>
      </c>
      <c r="HQ185" s="510" t="str">
        <f t="shared" si="979"/>
        <v/>
      </c>
      <c r="HR185" s="642">
        <f t="shared" si="913"/>
        <v>0</v>
      </c>
      <c r="HS185" s="510" t="str">
        <f t="shared" si="980"/>
        <v/>
      </c>
      <c r="HT185" s="522" t="str">
        <f t="shared" si="980"/>
        <v/>
      </c>
      <c r="HU185" s="510" t="str">
        <f t="shared" si="980"/>
        <v/>
      </c>
      <c r="HV185" s="642">
        <f t="shared" si="914"/>
        <v>0</v>
      </c>
      <c r="HW185" s="510" t="str">
        <f t="shared" si="981"/>
        <v/>
      </c>
      <c r="HX185" s="522" t="str">
        <f t="shared" si="981"/>
        <v/>
      </c>
      <c r="HY185" s="510" t="str">
        <f t="shared" si="981"/>
        <v/>
      </c>
      <c r="HZ185" s="642">
        <f t="shared" si="915"/>
        <v>0</v>
      </c>
      <c r="IA185" s="510" t="str">
        <f t="shared" si="982"/>
        <v/>
      </c>
      <c r="IB185" s="522" t="str">
        <f t="shared" si="982"/>
        <v/>
      </c>
      <c r="IC185" s="510" t="str">
        <f t="shared" si="982"/>
        <v/>
      </c>
      <c r="ID185" s="642">
        <f t="shared" si="916"/>
        <v>0</v>
      </c>
      <c r="IE185" s="510" t="str">
        <f t="shared" si="983"/>
        <v/>
      </c>
      <c r="IF185" s="522" t="str">
        <f t="shared" si="983"/>
        <v/>
      </c>
      <c r="IG185" s="510" t="str">
        <f t="shared" si="983"/>
        <v/>
      </c>
      <c r="IH185" s="642">
        <f t="shared" si="917"/>
        <v>0</v>
      </c>
      <c r="II185" s="510" t="str">
        <f t="shared" si="984"/>
        <v/>
      </c>
      <c r="IJ185" s="522" t="str">
        <f t="shared" si="984"/>
        <v/>
      </c>
      <c r="IK185" s="510" t="str">
        <f t="shared" si="984"/>
        <v/>
      </c>
      <c r="IL185" s="642">
        <f t="shared" si="918"/>
        <v>0</v>
      </c>
      <c r="IM185" s="510" t="str">
        <f t="shared" si="985"/>
        <v/>
      </c>
      <c r="IN185" s="522" t="str">
        <f t="shared" si="985"/>
        <v/>
      </c>
      <c r="IO185" s="510" t="str">
        <f t="shared" si="985"/>
        <v/>
      </c>
      <c r="IP185" s="642">
        <f t="shared" si="919"/>
        <v>0</v>
      </c>
      <c r="IQ185" s="510" t="str">
        <f t="shared" si="986"/>
        <v/>
      </c>
      <c r="IR185" s="522" t="str">
        <f t="shared" si="986"/>
        <v/>
      </c>
      <c r="IS185" s="510" t="str">
        <f t="shared" si="986"/>
        <v/>
      </c>
      <c r="IT185" s="642">
        <f t="shared" si="920"/>
        <v>0</v>
      </c>
      <c r="IU185" s="510" t="str">
        <f t="shared" si="987"/>
        <v/>
      </c>
      <c r="IV185" s="522" t="str">
        <f t="shared" si="987"/>
        <v/>
      </c>
      <c r="IW185" s="510" t="str">
        <f t="shared" si="987"/>
        <v/>
      </c>
      <c r="IX185" s="642">
        <f t="shared" si="921"/>
        <v>0</v>
      </c>
      <c r="IY185" s="510" t="str">
        <f t="shared" si="988"/>
        <v/>
      </c>
      <c r="IZ185" s="522" t="str">
        <f t="shared" si="988"/>
        <v/>
      </c>
      <c r="JA185" s="510" t="str">
        <f t="shared" si="988"/>
        <v/>
      </c>
      <c r="JB185" s="642">
        <f t="shared" si="922"/>
        <v>0</v>
      </c>
      <c r="JC185" s="510" t="str">
        <f t="shared" si="989"/>
        <v/>
      </c>
      <c r="JD185" s="522" t="str">
        <f t="shared" si="989"/>
        <v/>
      </c>
      <c r="JE185" s="510" t="str">
        <f t="shared" si="989"/>
        <v/>
      </c>
      <c r="JF185" s="642">
        <f t="shared" si="923"/>
        <v>0</v>
      </c>
      <c r="JG185" s="510" t="str">
        <f t="shared" si="990"/>
        <v/>
      </c>
      <c r="JH185" s="522" t="str">
        <f t="shared" si="990"/>
        <v/>
      </c>
      <c r="JI185" s="510" t="str">
        <f t="shared" si="990"/>
        <v/>
      </c>
      <c r="JJ185" s="642">
        <f t="shared" si="924"/>
        <v>0</v>
      </c>
      <c r="JK185" s="510" t="str">
        <f t="shared" si="991"/>
        <v/>
      </c>
      <c r="JL185" s="522" t="str">
        <f t="shared" si="991"/>
        <v/>
      </c>
      <c r="JM185" s="510" t="str">
        <f t="shared" si="991"/>
        <v/>
      </c>
      <c r="JN185" s="642">
        <f t="shared" si="925"/>
        <v>0</v>
      </c>
      <c r="JO185" s="510" t="str">
        <f t="shared" si="992"/>
        <v/>
      </c>
      <c r="JP185" s="522" t="str">
        <f t="shared" si="992"/>
        <v/>
      </c>
      <c r="JQ185" s="510" t="str">
        <f t="shared" si="992"/>
        <v/>
      </c>
      <c r="JR185" s="642">
        <f t="shared" si="926"/>
        <v>0</v>
      </c>
      <c r="JS185" s="510" t="str">
        <f t="shared" si="993"/>
        <v/>
      </c>
      <c r="JT185" s="522" t="str">
        <f t="shared" si="993"/>
        <v/>
      </c>
      <c r="JU185" s="510" t="str">
        <f t="shared" si="993"/>
        <v/>
      </c>
      <c r="JV185" s="642">
        <f t="shared" si="927"/>
        <v>0</v>
      </c>
      <c r="JW185" s="510" t="str">
        <f t="shared" si="994"/>
        <v/>
      </c>
      <c r="JX185" s="522" t="str">
        <f t="shared" si="994"/>
        <v/>
      </c>
      <c r="JY185" s="510" t="str">
        <f t="shared" si="994"/>
        <v/>
      </c>
      <c r="JZ185" s="642">
        <f t="shared" si="928"/>
        <v>0</v>
      </c>
      <c r="KA185" s="510" t="str">
        <f t="shared" si="995"/>
        <v/>
      </c>
      <c r="KB185" s="522" t="str">
        <f t="shared" si="995"/>
        <v/>
      </c>
      <c r="KC185" s="510" t="str">
        <f t="shared" si="995"/>
        <v/>
      </c>
      <c r="KD185" s="642">
        <f t="shared" si="929"/>
        <v>0</v>
      </c>
      <c r="KE185" s="510" t="str">
        <f t="shared" si="996"/>
        <v/>
      </c>
      <c r="KF185" s="522" t="str">
        <f t="shared" si="996"/>
        <v/>
      </c>
      <c r="KG185" s="510" t="str">
        <f t="shared" si="996"/>
        <v/>
      </c>
      <c r="KH185" s="642">
        <f t="shared" si="930"/>
        <v>0</v>
      </c>
      <c r="KI185" s="510" t="str">
        <f t="shared" si="997"/>
        <v/>
      </c>
      <c r="KJ185" s="522" t="str">
        <f t="shared" si="997"/>
        <v/>
      </c>
      <c r="KK185" s="510" t="str">
        <f t="shared" si="997"/>
        <v/>
      </c>
      <c r="KL185" s="642">
        <f t="shared" si="931"/>
        <v>0</v>
      </c>
      <c r="KM185" s="510" t="str">
        <f t="shared" si="998"/>
        <v/>
      </c>
      <c r="KN185" s="522" t="str">
        <f t="shared" si="998"/>
        <v/>
      </c>
      <c r="KO185" s="510" t="str">
        <f t="shared" si="998"/>
        <v/>
      </c>
      <c r="KP185" s="642">
        <f t="shared" si="932"/>
        <v>0</v>
      </c>
      <c r="KQ185" s="510" t="str">
        <f t="shared" si="999"/>
        <v/>
      </c>
      <c r="KR185" s="522" t="str">
        <f t="shared" si="999"/>
        <v/>
      </c>
      <c r="KS185" s="510" t="str">
        <f t="shared" si="999"/>
        <v/>
      </c>
      <c r="KT185" s="642">
        <f t="shared" si="933"/>
        <v>0</v>
      </c>
      <c r="KU185" s="510" t="str">
        <f t="shared" si="1000"/>
        <v/>
      </c>
      <c r="KV185" s="522" t="str">
        <f t="shared" si="1000"/>
        <v/>
      </c>
      <c r="KW185" s="510" t="str">
        <f t="shared" si="1000"/>
        <v/>
      </c>
      <c r="KX185" s="642">
        <f t="shared" si="934"/>
        <v>0</v>
      </c>
      <c r="KY185" s="510" t="str">
        <f t="shared" si="1001"/>
        <v/>
      </c>
      <c r="KZ185" s="522" t="str">
        <f t="shared" si="1001"/>
        <v/>
      </c>
      <c r="LA185" s="510" t="str">
        <f t="shared" si="1001"/>
        <v/>
      </c>
      <c r="LB185" s="642">
        <f t="shared" si="935"/>
        <v>0</v>
      </c>
      <c r="LC185" s="510" t="str">
        <f t="shared" si="1002"/>
        <v/>
      </c>
      <c r="LD185" s="522" t="str">
        <f t="shared" si="1002"/>
        <v/>
      </c>
      <c r="LE185" s="510" t="str">
        <f t="shared" si="1002"/>
        <v/>
      </c>
      <c r="LF185" s="642">
        <f t="shared" si="936"/>
        <v>0</v>
      </c>
      <c r="LG185" s="510" t="str">
        <f t="shared" si="1003"/>
        <v/>
      </c>
      <c r="LH185" s="522" t="str">
        <f t="shared" si="1003"/>
        <v/>
      </c>
      <c r="LI185" s="510" t="str">
        <f t="shared" si="1003"/>
        <v/>
      </c>
      <c r="LJ185" s="642">
        <f t="shared" si="937"/>
        <v>0</v>
      </c>
      <c r="LK185" s="510" t="str">
        <f t="shared" si="1004"/>
        <v/>
      </c>
      <c r="LL185" s="522" t="str">
        <f t="shared" si="1004"/>
        <v/>
      </c>
      <c r="LM185" s="510" t="str">
        <f t="shared" si="1004"/>
        <v/>
      </c>
      <c r="LN185" s="642">
        <f t="shared" si="938"/>
        <v>0</v>
      </c>
      <c r="LO185" s="510" t="str">
        <f t="shared" si="1005"/>
        <v/>
      </c>
      <c r="LP185" s="522" t="str">
        <f t="shared" si="1005"/>
        <v/>
      </c>
      <c r="LQ185" s="510" t="str">
        <f t="shared" si="1005"/>
        <v/>
      </c>
      <c r="LR185" s="642">
        <f t="shared" si="939"/>
        <v>0</v>
      </c>
      <c r="LS185" s="510" t="str">
        <f t="shared" si="1006"/>
        <v/>
      </c>
      <c r="LT185" s="522" t="str">
        <f t="shared" si="1006"/>
        <v/>
      </c>
      <c r="LU185" s="510" t="str">
        <f t="shared" si="1006"/>
        <v/>
      </c>
      <c r="LV185" s="642">
        <f t="shared" si="940"/>
        <v>0</v>
      </c>
      <c r="LW185" s="510" t="str">
        <f t="shared" si="1007"/>
        <v/>
      </c>
      <c r="LX185" s="522" t="str">
        <f t="shared" si="1007"/>
        <v/>
      </c>
      <c r="LY185" s="510" t="str">
        <f t="shared" si="1007"/>
        <v/>
      </c>
      <c r="LZ185" s="642">
        <f t="shared" si="941"/>
        <v>0</v>
      </c>
      <c r="MA185" s="510" t="str">
        <f t="shared" si="1008"/>
        <v/>
      </c>
      <c r="MB185" s="522" t="str">
        <f t="shared" si="1008"/>
        <v/>
      </c>
      <c r="MC185" s="510" t="str">
        <f t="shared" si="1008"/>
        <v/>
      </c>
      <c r="MD185" s="642">
        <f t="shared" si="942"/>
        <v>0</v>
      </c>
      <c r="ME185" s="510" t="str">
        <f t="shared" si="1009"/>
        <v/>
      </c>
      <c r="MF185" s="522" t="str">
        <f t="shared" si="1009"/>
        <v/>
      </c>
      <c r="MG185" s="510" t="str">
        <f t="shared" si="1009"/>
        <v/>
      </c>
      <c r="MH185" s="642">
        <f t="shared" si="943"/>
        <v>0</v>
      </c>
      <c r="MI185" s="510" t="str">
        <f t="shared" si="1010"/>
        <v/>
      </c>
      <c r="MJ185" s="522" t="str">
        <f t="shared" si="1010"/>
        <v/>
      </c>
      <c r="MK185" s="510" t="str">
        <f t="shared" si="1010"/>
        <v/>
      </c>
      <c r="ML185" s="642">
        <f t="shared" si="944"/>
        <v>0</v>
      </c>
      <c r="MM185" s="510" t="str">
        <f t="shared" si="1011"/>
        <v/>
      </c>
      <c r="MN185" s="522" t="str">
        <f t="shared" si="1011"/>
        <v/>
      </c>
      <c r="MO185" s="510" t="str">
        <f t="shared" si="1011"/>
        <v/>
      </c>
      <c r="MP185" s="642">
        <f t="shared" si="945"/>
        <v>0</v>
      </c>
      <c r="MQ185" s="510" t="str">
        <f t="shared" si="1012"/>
        <v/>
      </c>
      <c r="MR185" s="522" t="str">
        <f t="shared" si="1012"/>
        <v/>
      </c>
      <c r="MS185" s="510" t="str">
        <f t="shared" si="1012"/>
        <v/>
      </c>
      <c r="MT185" s="642">
        <f t="shared" si="946"/>
        <v>0</v>
      </c>
      <c r="MU185" s="510" t="str">
        <f t="shared" si="1013"/>
        <v/>
      </c>
      <c r="MV185" s="522" t="str">
        <f t="shared" si="1013"/>
        <v/>
      </c>
      <c r="MW185" s="510" t="str">
        <f t="shared" si="1013"/>
        <v/>
      </c>
      <c r="MX185" s="642">
        <f t="shared" si="947"/>
        <v>0</v>
      </c>
      <c r="MY185" s="510" t="str">
        <f t="shared" si="1014"/>
        <v/>
      </c>
      <c r="MZ185" s="522" t="str">
        <f t="shared" si="1014"/>
        <v/>
      </c>
      <c r="NA185" s="510" t="str">
        <f t="shared" si="1014"/>
        <v/>
      </c>
      <c r="NB185" s="642">
        <f t="shared" si="948"/>
        <v>0</v>
      </c>
      <c r="NC185" s="510" t="str">
        <f t="shared" si="1015"/>
        <v/>
      </c>
      <c r="ND185" s="522" t="str">
        <f t="shared" si="1015"/>
        <v/>
      </c>
      <c r="NE185" s="510" t="str">
        <f t="shared" si="1015"/>
        <v/>
      </c>
      <c r="NF185" s="642">
        <f t="shared" si="949"/>
        <v>0</v>
      </c>
      <c r="NG185" s="510" t="str">
        <f t="shared" si="1016"/>
        <v/>
      </c>
      <c r="NH185" s="522" t="str">
        <f t="shared" si="1016"/>
        <v/>
      </c>
      <c r="NI185" s="510" t="str">
        <f t="shared" si="1016"/>
        <v/>
      </c>
      <c r="NJ185" s="642">
        <f t="shared" si="950"/>
        <v>0</v>
      </c>
      <c r="NK185" s="510" t="str">
        <f t="shared" si="1017"/>
        <v/>
      </c>
      <c r="NL185" s="522" t="str">
        <f t="shared" si="1017"/>
        <v/>
      </c>
      <c r="NM185" s="510" t="str">
        <f t="shared" si="1017"/>
        <v/>
      </c>
      <c r="NN185" s="642">
        <f t="shared" si="951"/>
        <v>0</v>
      </c>
      <c r="NO185" s="510" t="str">
        <f t="shared" si="1018"/>
        <v/>
      </c>
      <c r="NP185" s="522" t="str">
        <f t="shared" si="1018"/>
        <v/>
      </c>
      <c r="NQ185" s="510" t="str">
        <f t="shared" si="1018"/>
        <v/>
      </c>
      <c r="NR185" s="642">
        <f t="shared" si="952"/>
        <v>0</v>
      </c>
      <c r="NS185" s="510" t="str">
        <f t="shared" si="1019"/>
        <v/>
      </c>
      <c r="NT185" s="522" t="str">
        <f t="shared" si="1019"/>
        <v/>
      </c>
      <c r="NU185" s="510" t="str">
        <f t="shared" si="1019"/>
        <v/>
      </c>
      <c r="NV185" s="642">
        <f t="shared" si="953"/>
        <v>0</v>
      </c>
      <c r="NW185" s="510" t="str">
        <f t="shared" si="1020"/>
        <v/>
      </c>
      <c r="NX185" s="522" t="str">
        <f t="shared" si="1020"/>
        <v/>
      </c>
      <c r="NY185" s="510" t="str">
        <f t="shared" si="1020"/>
        <v/>
      </c>
      <c r="NZ185" s="642">
        <f t="shared" si="954"/>
        <v>0</v>
      </c>
      <c r="OA185" s="510" t="str">
        <f t="shared" si="1021"/>
        <v/>
      </c>
      <c r="OB185" s="522" t="str">
        <f t="shared" si="1021"/>
        <v/>
      </c>
      <c r="OC185" s="510" t="str">
        <f t="shared" si="1021"/>
        <v/>
      </c>
      <c r="OD185" s="642">
        <f t="shared" si="955"/>
        <v>0</v>
      </c>
      <c r="OE185" s="510" t="str">
        <f t="shared" si="1022"/>
        <v/>
      </c>
      <c r="OF185" s="522" t="str">
        <f t="shared" si="1022"/>
        <v/>
      </c>
      <c r="OG185" s="510" t="str">
        <f t="shared" si="1022"/>
        <v/>
      </c>
      <c r="OH185" s="642">
        <f t="shared" si="956"/>
        <v>0</v>
      </c>
      <c r="OI185" s="510" t="str">
        <f t="shared" si="1023"/>
        <v/>
      </c>
      <c r="OJ185" s="522" t="str">
        <f t="shared" si="1023"/>
        <v/>
      </c>
      <c r="OK185" s="510" t="str">
        <f t="shared" si="1023"/>
        <v/>
      </c>
      <c r="OL185" s="642">
        <f t="shared" si="957"/>
        <v>0</v>
      </c>
      <c r="OM185" s="510" t="str">
        <f t="shared" si="1024"/>
        <v/>
      </c>
      <c r="ON185" s="522" t="str">
        <f t="shared" si="1024"/>
        <v/>
      </c>
      <c r="OO185" s="510" t="str">
        <f t="shared" si="1024"/>
        <v/>
      </c>
      <c r="OP185" s="642">
        <f t="shared" si="958"/>
        <v>0</v>
      </c>
      <c r="OQ185" s="510" t="str">
        <f t="shared" si="1025"/>
        <v/>
      </c>
      <c r="OR185" s="522" t="str">
        <f t="shared" si="1025"/>
        <v/>
      </c>
      <c r="OS185" s="510" t="str">
        <f t="shared" si="1025"/>
        <v/>
      </c>
      <c r="OT185" s="642">
        <f t="shared" si="959"/>
        <v>0</v>
      </c>
      <c r="OU185" s="510" t="str">
        <f t="shared" si="1026"/>
        <v/>
      </c>
      <c r="OV185" s="522" t="str">
        <f t="shared" si="1026"/>
        <v/>
      </c>
      <c r="OW185" s="510" t="str">
        <f t="shared" si="1026"/>
        <v/>
      </c>
      <c r="OX185" s="642">
        <f t="shared" si="960"/>
        <v>0</v>
      </c>
      <c r="OY185" s="510" t="str">
        <f t="shared" si="1027"/>
        <v/>
      </c>
      <c r="OZ185" s="522" t="str">
        <f t="shared" si="1027"/>
        <v/>
      </c>
      <c r="PA185" s="510" t="str">
        <f t="shared" si="1027"/>
        <v/>
      </c>
      <c r="PB185" s="642">
        <f t="shared" si="961"/>
        <v>0</v>
      </c>
      <c r="PC185" s="510" t="str">
        <f t="shared" si="1028"/>
        <v/>
      </c>
      <c r="PD185" s="522" t="str">
        <f t="shared" si="1028"/>
        <v/>
      </c>
      <c r="PE185" s="510" t="str">
        <f t="shared" si="1028"/>
        <v/>
      </c>
      <c r="PF185" s="642">
        <f t="shared" si="962"/>
        <v>0</v>
      </c>
      <c r="PG185" s="510" t="str">
        <f t="shared" si="1029"/>
        <v/>
      </c>
      <c r="PH185" s="522" t="str">
        <f t="shared" si="1029"/>
        <v/>
      </c>
      <c r="PI185" s="510" t="str">
        <f t="shared" si="1029"/>
        <v/>
      </c>
      <c r="PJ185" s="642">
        <f t="shared" si="963"/>
        <v>0</v>
      </c>
      <c r="PK185" s="510" t="str">
        <f t="shared" si="1030"/>
        <v/>
      </c>
      <c r="PL185" s="522" t="str">
        <f t="shared" si="1030"/>
        <v/>
      </c>
      <c r="PM185" s="510" t="str">
        <f t="shared" si="1030"/>
        <v/>
      </c>
      <c r="PN185" s="642">
        <f t="shared" si="964"/>
        <v>0</v>
      </c>
      <c r="PO185" s="510" t="str">
        <f t="shared" si="1031"/>
        <v/>
      </c>
      <c r="PP185" s="522" t="str">
        <f t="shared" si="1031"/>
        <v/>
      </c>
      <c r="PQ185" s="510" t="str">
        <f t="shared" si="1031"/>
        <v/>
      </c>
      <c r="PR185" s="642">
        <f t="shared" si="965"/>
        <v>0</v>
      </c>
      <c r="PS185" s="510" t="str">
        <f t="shared" si="1032"/>
        <v/>
      </c>
      <c r="PT185" s="522" t="str">
        <f t="shared" si="1032"/>
        <v/>
      </c>
      <c r="PU185" s="510" t="str">
        <f t="shared" si="1032"/>
        <v/>
      </c>
      <c r="PV185" s="642">
        <f t="shared" si="966"/>
        <v>0</v>
      </c>
      <c r="PW185" s="510" t="str">
        <f t="shared" si="1033"/>
        <v/>
      </c>
      <c r="PX185" s="522" t="str">
        <f t="shared" si="1033"/>
        <v/>
      </c>
      <c r="PY185" s="510" t="str">
        <f t="shared" si="1033"/>
        <v/>
      </c>
      <c r="PZ185" s="642">
        <f t="shared" si="967"/>
        <v>0</v>
      </c>
      <c r="QA185" s="510" t="str">
        <f t="shared" si="1034"/>
        <v/>
      </c>
      <c r="QB185" s="522" t="str">
        <f t="shared" si="1034"/>
        <v/>
      </c>
      <c r="QC185" s="510" t="str">
        <f t="shared" si="1034"/>
        <v/>
      </c>
      <c r="QD185" s="642">
        <f t="shared" si="968"/>
        <v>0</v>
      </c>
      <c r="QE185" s="510" t="str">
        <f t="shared" si="1035"/>
        <v/>
      </c>
      <c r="QF185" s="522" t="str">
        <f t="shared" si="1035"/>
        <v/>
      </c>
      <c r="QG185" s="510" t="str">
        <f t="shared" si="1035"/>
        <v/>
      </c>
      <c r="QH185" s="642">
        <f t="shared" si="969"/>
        <v>0</v>
      </c>
    </row>
    <row r="186" spans="125:450" ht="13.3" thickTop="1" thickBot="1" x14ac:dyDescent="0.35"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FD186" s="793" t="str">
        <f t="shared" si="885"/>
        <v/>
      </c>
      <c r="FE186" s="783" t="str">
        <f t="shared" ref="FE186:FE213" si="1044">IF(FG186="","",IF($N$17="",$AT$21*(1/$BE$11)*61.7*100000*((FG186*$BE$10)^1.85/($R$18^1.85*GE186^4.87)),$AT$21*(1/$BE$11)*((4*$R$18*((FF186^7)/(GE186/1000))^(1/4))/(GE186/1000))))</f>
        <v/>
      </c>
      <c r="FF186" s="788" t="str">
        <f t="shared" ref="FF186:FF213" si="1045">IF(OR(FG186="",GE186=""),"",((FG186/(60/$BE$10))/1000)/((PI()*(GE186/1000)^2)/4))</f>
        <v/>
      </c>
      <c r="FG186" s="782" t="str">
        <f t="shared" si="1043"/>
        <v/>
      </c>
      <c r="FJ186" s="788" t="str">
        <f t="shared" si="1036"/>
        <v/>
      </c>
      <c r="FK186" s="793" t="str">
        <f t="shared" si="1037"/>
        <v/>
      </c>
      <c r="FL186" s="793" t="str">
        <f t="shared" ref="FL186:FL213" si="1046">IF(FO186="c",FM186*$AT$21/$BE$11,"")</f>
        <v/>
      </c>
      <c r="FM186" s="798" t="str">
        <f t="shared" si="1038"/>
        <v/>
      </c>
      <c r="FN186" s="786" t="str">
        <f t="shared" si="890"/>
        <v/>
      </c>
      <c r="FO186" s="816" t="str">
        <f t="shared" si="891"/>
        <v/>
      </c>
      <c r="FP186" s="594">
        <v>33</v>
      </c>
      <c r="FQ186" s="820" t="str">
        <f t="shared" si="1039"/>
        <v/>
      </c>
      <c r="FR186" s="139" t="str">
        <f t="shared" si="816"/>
        <v/>
      </c>
      <c r="FS186" s="642" t="str">
        <f t="shared" si="892"/>
        <v/>
      </c>
      <c r="FY186" s="793" t="str">
        <f t="shared" ref="FY186:FY213" si="1047">IF(GG186="c",FZ186*$AT$21/$BE$11,"")</f>
        <v/>
      </c>
      <c r="FZ186" s="798" t="str">
        <f t="shared" si="1040"/>
        <v/>
      </c>
      <c r="GA186" s="793" t="str">
        <f t="shared" si="894"/>
        <v/>
      </c>
      <c r="GB186" s="793" t="str">
        <f t="shared" si="1041"/>
        <v/>
      </c>
      <c r="GC186" s="783" t="str">
        <f t="shared" ref="GC186:GC213" si="1048">IF(GF186="","",IF($N$17="",$AT$21*(1/$BE$11)*61.7*100000*((GF186*$BE$10)^1.85/($R$18^1.85*GE186^4.87)),$AT$21*(1/$BE$11)*((4*$R$18*((GD186^7)/(GE186/1000))^(1/4))/(GE186/1000))))</f>
        <v/>
      </c>
      <c r="GD186" s="788" t="str">
        <f t="shared" ref="GD186:GD213" si="1049">IF(OR(GF186="",GE186=""),"",((GF186/(60/$BE$10))/1000)/((PI()*(GE186/1000)^2)/4))</f>
        <v/>
      </c>
      <c r="GE186" s="786" t="str">
        <f t="shared" si="1042"/>
        <v/>
      </c>
      <c r="GF186" s="782" t="str">
        <f t="shared" si="897"/>
        <v/>
      </c>
      <c r="GG186" s="818" t="str">
        <f t="shared" si="898"/>
        <v/>
      </c>
      <c r="GH186" s="594">
        <v>33</v>
      </c>
      <c r="GI186" s="595" t="str">
        <f t="shared" ref="GI186:GI213" si="1050">EG59</f>
        <v/>
      </c>
      <c r="GJ186" s="595" t="str">
        <f t="shared" ref="GJ186:GJ213" si="1051">EH59</f>
        <v/>
      </c>
      <c r="GK186" s="15">
        <f t="shared" si="899"/>
        <v>0</v>
      </c>
      <c r="GL186" s="15">
        <f t="shared" si="900"/>
        <v>0</v>
      </c>
      <c r="GN186" s="137" t="str">
        <f t="shared" si="901"/>
        <v/>
      </c>
      <c r="GO186" s="653" t="str">
        <f t="shared" si="902"/>
        <v/>
      </c>
      <c r="GP186" s="651" t="str">
        <f t="shared" si="903"/>
        <v/>
      </c>
      <c r="GQ186" s="652">
        <f t="shared" si="904"/>
        <v>0</v>
      </c>
      <c r="GR186" s="137" t="str">
        <f t="shared" si="974"/>
        <v/>
      </c>
      <c r="GS186" s="139" t="str">
        <f t="shared" si="905"/>
        <v/>
      </c>
      <c r="GT186" s="642" t="str">
        <f t="shared" si="823"/>
        <v/>
      </c>
      <c r="GU186" s="594">
        <v>33</v>
      </c>
      <c r="GX186" s="137" t="str">
        <f t="shared" si="975"/>
        <v/>
      </c>
      <c r="GY186" s="138" t="str">
        <f t="shared" si="906"/>
        <v/>
      </c>
      <c r="GZ186" s="642" t="str">
        <f t="shared" si="907"/>
        <v/>
      </c>
      <c r="HA186" s="81" t="str">
        <f t="shared" si="970"/>
        <v/>
      </c>
      <c r="HB186" s="127" t="str">
        <f t="shared" si="971"/>
        <v/>
      </c>
      <c r="HC186" s="642" t="str">
        <f t="shared" si="908"/>
        <v/>
      </c>
      <c r="HD186" s="582">
        <f t="shared" si="976"/>
        <v>0</v>
      </c>
      <c r="HE186" s="576">
        <f t="shared" si="977"/>
        <v>0</v>
      </c>
      <c r="HF186" s="566">
        <f t="shared" si="977"/>
        <v>0</v>
      </c>
      <c r="HG186" s="642">
        <f t="shared" si="909"/>
        <v>0</v>
      </c>
      <c r="HH186" s="17" t="str">
        <f t="shared" si="910"/>
        <v/>
      </c>
      <c r="HI186" s="510" t="str">
        <f t="shared" si="911"/>
        <v/>
      </c>
      <c r="HJ186" s="642">
        <f t="shared" si="972"/>
        <v>0</v>
      </c>
      <c r="HK186" s="510" t="str">
        <f t="shared" si="978"/>
        <v/>
      </c>
      <c r="HL186" s="522" t="str">
        <f t="shared" si="978"/>
        <v/>
      </c>
      <c r="HM186" s="510" t="str">
        <f t="shared" si="978"/>
        <v/>
      </c>
      <c r="HN186" s="642">
        <f t="shared" si="912"/>
        <v>0</v>
      </c>
      <c r="HO186" s="510" t="str">
        <f t="shared" si="979"/>
        <v/>
      </c>
      <c r="HP186" s="522" t="str">
        <f t="shared" si="979"/>
        <v/>
      </c>
      <c r="HQ186" s="510" t="str">
        <f t="shared" si="979"/>
        <v/>
      </c>
      <c r="HR186" s="642">
        <f t="shared" si="913"/>
        <v>0</v>
      </c>
      <c r="HS186" s="510" t="str">
        <f t="shared" si="980"/>
        <v/>
      </c>
      <c r="HT186" s="522" t="str">
        <f t="shared" si="980"/>
        <v/>
      </c>
      <c r="HU186" s="510" t="str">
        <f t="shared" si="980"/>
        <v/>
      </c>
      <c r="HV186" s="642">
        <f t="shared" si="914"/>
        <v>0</v>
      </c>
      <c r="HW186" s="510" t="str">
        <f t="shared" si="981"/>
        <v/>
      </c>
      <c r="HX186" s="522" t="str">
        <f t="shared" si="981"/>
        <v/>
      </c>
      <c r="HY186" s="510" t="str">
        <f t="shared" si="981"/>
        <v/>
      </c>
      <c r="HZ186" s="642">
        <f t="shared" si="915"/>
        <v>0</v>
      </c>
      <c r="IA186" s="510" t="str">
        <f t="shared" si="982"/>
        <v/>
      </c>
      <c r="IB186" s="522" t="str">
        <f t="shared" si="982"/>
        <v/>
      </c>
      <c r="IC186" s="510" t="str">
        <f t="shared" si="982"/>
        <v/>
      </c>
      <c r="ID186" s="642">
        <f t="shared" si="916"/>
        <v>0</v>
      </c>
      <c r="IE186" s="510" t="str">
        <f t="shared" si="983"/>
        <v/>
      </c>
      <c r="IF186" s="522" t="str">
        <f t="shared" si="983"/>
        <v/>
      </c>
      <c r="IG186" s="510" t="str">
        <f t="shared" si="983"/>
        <v/>
      </c>
      <c r="IH186" s="642">
        <f t="shared" si="917"/>
        <v>0</v>
      </c>
      <c r="II186" s="510" t="str">
        <f t="shared" si="984"/>
        <v/>
      </c>
      <c r="IJ186" s="522" t="str">
        <f t="shared" si="984"/>
        <v/>
      </c>
      <c r="IK186" s="510" t="str">
        <f t="shared" si="984"/>
        <v/>
      </c>
      <c r="IL186" s="642">
        <f t="shared" si="918"/>
        <v>0</v>
      </c>
      <c r="IM186" s="510" t="str">
        <f t="shared" si="985"/>
        <v/>
      </c>
      <c r="IN186" s="522" t="str">
        <f t="shared" si="985"/>
        <v/>
      </c>
      <c r="IO186" s="510" t="str">
        <f t="shared" si="985"/>
        <v/>
      </c>
      <c r="IP186" s="642">
        <f t="shared" si="919"/>
        <v>0</v>
      </c>
      <c r="IQ186" s="510" t="str">
        <f t="shared" si="986"/>
        <v/>
      </c>
      <c r="IR186" s="522" t="str">
        <f t="shared" si="986"/>
        <v/>
      </c>
      <c r="IS186" s="510" t="str">
        <f t="shared" si="986"/>
        <v/>
      </c>
      <c r="IT186" s="642">
        <f t="shared" si="920"/>
        <v>0</v>
      </c>
      <c r="IU186" s="510" t="str">
        <f t="shared" si="987"/>
        <v/>
      </c>
      <c r="IV186" s="522" t="str">
        <f t="shared" si="987"/>
        <v/>
      </c>
      <c r="IW186" s="510" t="str">
        <f t="shared" si="987"/>
        <v/>
      </c>
      <c r="IX186" s="642">
        <f t="shared" si="921"/>
        <v>0</v>
      </c>
      <c r="IY186" s="510" t="str">
        <f t="shared" si="988"/>
        <v/>
      </c>
      <c r="IZ186" s="522" t="str">
        <f t="shared" si="988"/>
        <v/>
      </c>
      <c r="JA186" s="510" t="str">
        <f t="shared" si="988"/>
        <v/>
      </c>
      <c r="JB186" s="642">
        <f t="shared" si="922"/>
        <v>0</v>
      </c>
      <c r="JC186" s="510" t="str">
        <f t="shared" si="989"/>
        <v/>
      </c>
      <c r="JD186" s="522" t="str">
        <f t="shared" si="989"/>
        <v/>
      </c>
      <c r="JE186" s="510" t="str">
        <f t="shared" si="989"/>
        <v/>
      </c>
      <c r="JF186" s="642">
        <f t="shared" si="923"/>
        <v>0</v>
      </c>
      <c r="JG186" s="510" t="str">
        <f t="shared" si="990"/>
        <v/>
      </c>
      <c r="JH186" s="522" t="str">
        <f t="shared" si="990"/>
        <v/>
      </c>
      <c r="JI186" s="510" t="str">
        <f t="shared" si="990"/>
        <v/>
      </c>
      <c r="JJ186" s="642">
        <f t="shared" si="924"/>
        <v>0</v>
      </c>
      <c r="JK186" s="510" t="str">
        <f t="shared" si="991"/>
        <v/>
      </c>
      <c r="JL186" s="522" t="str">
        <f t="shared" si="991"/>
        <v/>
      </c>
      <c r="JM186" s="510" t="str">
        <f t="shared" si="991"/>
        <v/>
      </c>
      <c r="JN186" s="642">
        <f t="shared" si="925"/>
        <v>0</v>
      </c>
      <c r="JO186" s="510" t="str">
        <f t="shared" si="992"/>
        <v/>
      </c>
      <c r="JP186" s="522" t="str">
        <f t="shared" si="992"/>
        <v/>
      </c>
      <c r="JQ186" s="510" t="str">
        <f t="shared" si="992"/>
        <v/>
      </c>
      <c r="JR186" s="642">
        <f t="shared" si="926"/>
        <v>0</v>
      </c>
      <c r="JS186" s="510" t="str">
        <f t="shared" si="993"/>
        <v/>
      </c>
      <c r="JT186" s="522" t="str">
        <f t="shared" si="993"/>
        <v/>
      </c>
      <c r="JU186" s="510" t="str">
        <f t="shared" si="993"/>
        <v/>
      </c>
      <c r="JV186" s="642">
        <f t="shared" si="927"/>
        <v>0</v>
      </c>
      <c r="JW186" s="510" t="str">
        <f t="shared" si="994"/>
        <v/>
      </c>
      <c r="JX186" s="522" t="str">
        <f t="shared" si="994"/>
        <v/>
      </c>
      <c r="JY186" s="510" t="str">
        <f t="shared" si="994"/>
        <v/>
      </c>
      <c r="JZ186" s="642">
        <f t="shared" si="928"/>
        <v>0</v>
      </c>
      <c r="KA186" s="510" t="str">
        <f t="shared" si="995"/>
        <v/>
      </c>
      <c r="KB186" s="522" t="str">
        <f t="shared" si="995"/>
        <v/>
      </c>
      <c r="KC186" s="510" t="str">
        <f t="shared" si="995"/>
        <v/>
      </c>
      <c r="KD186" s="642">
        <f t="shared" si="929"/>
        <v>0</v>
      </c>
      <c r="KE186" s="510" t="str">
        <f t="shared" si="996"/>
        <v/>
      </c>
      <c r="KF186" s="522" t="str">
        <f t="shared" si="996"/>
        <v/>
      </c>
      <c r="KG186" s="510" t="str">
        <f t="shared" si="996"/>
        <v/>
      </c>
      <c r="KH186" s="642">
        <f t="shared" si="930"/>
        <v>0</v>
      </c>
      <c r="KI186" s="510" t="str">
        <f t="shared" si="997"/>
        <v/>
      </c>
      <c r="KJ186" s="522" t="str">
        <f t="shared" si="997"/>
        <v/>
      </c>
      <c r="KK186" s="510" t="str">
        <f t="shared" si="997"/>
        <v/>
      </c>
      <c r="KL186" s="642">
        <f t="shared" si="931"/>
        <v>0</v>
      </c>
      <c r="KM186" s="510" t="str">
        <f t="shared" si="998"/>
        <v/>
      </c>
      <c r="KN186" s="522" t="str">
        <f t="shared" si="998"/>
        <v/>
      </c>
      <c r="KO186" s="510" t="str">
        <f t="shared" si="998"/>
        <v/>
      </c>
      <c r="KP186" s="642">
        <f t="shared" si="932"/>
        <v>0</v>
      </c>
      <c r="KQ186" s="510" t="str">
        <f t="shared" si="999"/>
        <v/>
      </c>
      <c r="KR186" s="522" t="str">
        <f t="shared" si="999"/>
        <v/>
      </c>
      <c r="KS186" s="510" t="str">
        <f t="shared" si="999"/>
        <v/>
      </c>
      <c r="KT186" s="642">
        <f t="shared" si="933"/>
        <v>0</v>
      </c>
      <c r="KU186" s="510" t="str">
        <f t="shared" si="1000"/>
        <v/>
      </c>
      <c r="KV186" s="522" t="str">
        <f t="shared" si="1000"/>
        <v/>
      </c>
      <c r="KW186" s="510" t="str">
        <f t="shared" si="1000"/>
        <v/>
      </c>
      <c r="KX186" s="642">
        <f t="shared" si="934"/>
        <v>0</v>
      </c>
      <c r="KY186" s="510" t="str">
        <f t="shared" si="1001"/>
        <v/>
      </c>
      <c r="KZ186" s="522" t="str">
        <f t="shared" si="1001"/>
        <v/>
      </c>
      <c r="LA186" s="510" t="str">
        <f t="shared" si="1001"/>
        <v/>
      </c>
      <c r="LB186" s="642">
        <f t="shared" si="935"/>
        <v>0</v>
      </c>
      <c r="LC186" s="510" t="str">
        <f t="shared" si="1002"/>
        <v/>
      </c>
      <c r="LD186" s="522" t="str">
        <f t="shared" si="1002"/>
        <v/>
      </c>
      <c r="LE186" s="510" t="str">
        <f t="shared" si="1002"/>
        <v/>
      </c>
      <c r="LF186" s="642">
        <f t="shared" si="936"/>
        <v>0</v>
      </c>
      <c r="LG186" s="510" t="str">
        <f t="shared" si="1003"/>
        <v/>
      </c>
      <c r="LH186" s="522" t="str">
        <f t="shared" si="1003"/>
        <v/>
      </c>
      <c r="LI186" s="510" t="str">
        <f t="shared" si="1003"/>
        <v/>
      </c>
      <c r="LJ186" s="642">
        <f t="shared" si="937"/>
        <v>0</v>
      </c>
      <c r="LK186" s="510" t="str">
        <f t="shared" si="1004"/>
        <v/>
      </c>
      <c r="LL186" s="522" t="str">
        <f t="shared" si="1004"/>
        <v/>
      </c>
      <c r="LM186" s="510" t="str">
        <f t="shared" si="1004"/>
        <v/>
      </c>
      <c r="LN186" s="642">
        <f t="shared" si="938"/>
        <v>0</v>
      </c>
      <c r="LO186" s="510" t="str">
        <f t="shared" si="1005"/>
        <v/>
      </c>
      <c r="LP186" s="522" t="str">
        <f t="shared" si="1005"/>
        <v/>
      </c>
      <c r="LQ186" s="510" t="str">
        <f t="shared" si="1005"/>
        <v/>
      </c>
      <c r="LR186" s="642">
        <f t="shared" si="939"/>
        <v>0</v>
      </c>
      <c r="LS186" s="510" t="str">
        <f t="shared" si="1006"/>
        <v/>
      </c>
      <c r="LT186" s="522" t="str">
        <f t="shared" si="1006"/>
        <v/>
      </c>
      <c r="LU186" s="510" t="str">
        <f t="shared" si="1006"/>
        <v/>
      </c>
      <c r="LV186" s="642">
        <f t="shared" si="940"/>
        <v>0</v>
      </c>
      <c r="LW186" s="510" t="str">
        <f t="shared" si="1007"/>
        <v/>
      </c>
      <c r="LX186" s="522" t="str">
        <f t="shared" si="1007"/>
        <v/>
      </c>
      <c r="LY186" s="510" t="str">
        <f t="shared" si="1007"/>
        <v/>
      </c>
      <c r="LZ186" s="642">
        <f t="shared" si="941"/>
        <v>0</v>
      </c>
      <c r="MA186" s="510" t="str">
        <f t="shared" si="1008"/>
        <v/>
      </c>
      <c r="MB186" s="522" t="str">
        <f t="shared" si="1008"/>
        <v/>
      </c>
      <c r="MC186" s="510" t="str">
        <f t="shared" si="1008"/>
        <v/>
      </c>
      <c r="MD186" s="642">
        <f t="shared" si="942"/>
        <v>0</v>
      </c>
      <c r="ME186" s="510" t="str">
        <f t="shared" si="1009"/>
        <v/>
      </c>
      <c r="MF186" s="522" t="str">
        <f t="shared" si="1009"/>
        <v/>
      </c>
      <c r="MG186" s="510" t="str">
        <f t="shared" si="1009"/>
        <v/>
      </c>
      <c r="MH186" s="642">
        <f t="shared" si="943"/>
        <v>0</v>
      </c>
      <c r="MI186" s="510" t="str">
        <f t="shared" si="1010"/>
        <v/>
      </c>
      <c r="MJ186" s="522" t="str">
        <f t="shared" si="1010"/>
        <v/>
      </c>
      <c r="MK186" s="510" t="str">
        <f t="shared" si="1010"/>
        <v/>
      </c>
      <c r="ML186" s="642">
        <f t="shared" si="944"/>
        <v>0</v>
      </c>
      <c r="MM186" s="510" t="str">
        <f t="shared" si="1011"/>
        <v/>
      </c>
      <c r="MN186" s="522" t="str">
        <f t="shared" si="1011"/>
        <v/>
      </c>
      <c r="MO186" s="510" t="str">
        <f t="shared" si="1011"/>
        <v/>
      </c>
      <c r="MP186" s="642">
        <f t="shared" si="945"/>
        <v>0</v>
      </c>
      <c r="MQ186" s="510" t="str">
        <f t="shared" si="1012"/>
        <v/>
      </c>
      <c r="MR186" s="522" t="str">
        <f t="shared" si="1012"/>
        <v/>
      </c>
      <c r="MS186" s="510" t="str">
        <f t="shared" si="1012"/>
        <v/>
      </c>
      <c r="MT186" s="642">
        <f t="shared" si="946"/>
        <v>0</v>
      </c>
      <c r="MU186" s="510" t="str">
        <f t="shared" si="1013"/>
        <v/>
      </c>
      <c r="MV186" s="522" t="str">
        <f t="shared" si="1013"/>
        <v/>
      </c>
      <c r="MW186" s="510" t="str">
        <f t="shared" si="1013"/>
        <v/>
      </c>
      <c r="MX186" s="642">
        <f t="shared" si="947"/>
        <v>0</v>
      </c>
      <c r="MY186" s="510" t="str">
        <f t="shared" si="1014"/>
        <v/>
      </c>
      <c r="MZ186" s="522" t="str">
        <f t="shared" si="1014"/>
        <v/>
      </c>
      <c r="NA186" s="510" t="str">
        <f t="shared" si="1014"/>
        <v/>
      </c>
      <c r="NB186" s="642">
        <f t="shared" si="948"/>
        <v>0</v>
      </c>
      <c r="NC186" s="510" t="str">
        <f t="shared" si="1015"/>
        <v/>
      </c>
      <c r="ND186" s="522" t="str">
        <f t="shared" si="1015"/>
        <v/>
      </c>
      <c r="NE186" s="510" t="str">
        <f t="shared" si="1015"/>
        <v/>
      </c>
      <c r="NF186" s="642">
        <f t="shared" si="949"/>
        <v>0</v>
      </c>
      <c r="NG186" s="510" t="str">
        <f t="shared" si="1016"/>
        <v/>
      </c>
      <c r="NH186" s="522" t="str">
        <f t="shared" si="1016"/>
        <v/>
      </c>
      <c r="NI186" s="510" t="str">
        <f t="shared" si="1016"/>
        <v/>
      </c>
      <c r="NJ186" s="642">
        <f t="shared" si="950"/>
        <v>0</v>
      </c>
      <c r="NK186" s="510" t="str">
        <f t="shared" si="1017"/>
        <v/>
      </c>
      <c r="NL186" s="522" t="str">
        <f t="shared" si="1017"/>
        <v/>
      </c>
      <c r="NM186" s="510" t="str">
        <f t="shared" si="1017"/>
        <v/>
      </c>
      <c r="NN186" s="642">
        <f t="shared" si="951"/>
        <v>0</v>
      </c>
      <c r="NO186" s="510" t="str">
        <f t="shared" si="1018"/>
        <v/>
      </c>
      <c r="NP186" s="522" t="str">
        <f t="shared" si="1018"/>
        <v/>
      </c>
      <c r="NQ186" s="510" t="str">
        <f t="shared" si="1018"/>
        <v/>
      </c>
      <c r="NR186" s="642">
        <f t="shared" si="952"/>
        <v>0</v>
      </c>
      <c r="NS186" s="510" t="str">
        <f t="shared" si="1019"/>
        <v/>
      </c>
      <c r="NT186" s="522" t="str">
        <f t="shared" si="1019"/>
        <v/>
      </c>
      <c r="NU186" s="510" t="str">
        <f t="shared" si="1019"/>
        <v/>
      </c>
      <c r="NV186" s="642">
        <f t="shared" si="953"/>
        <v>0</v>
      </c>
      <c r="NW186" s="510" t="str">
        <f t="shared" si="1020"/>
        <v/>
      </c>
      <c r="NX186" s="522" t="str">
        <f t="shared" si="1020"/>
        <v/>
      </c>
      <c r="NY186" s="510" t="str">
        <f t="shared" si="1020"/>
        <v/>
      </c>
      <c r="NZ186" s="642">
        <f t="shared" si="954"/>
        <v>0</v>
      </c>
      <c r="OA186" s="510" t="str">
        <f t="shared" si="1021"/>
        <v/>
      </c>
      <c r="OB186" s="522" t="str">
        <f t="shared" si="1021"/>
        <v/>
      </c>
      <c r="OC186" s="510" t="str">
        <f t="shared" si="1021"/>
        <v/>
      </c>
      <c r="OD186" s="642">
        <f t="shared" si="955"/>
        <v>0</v>
      </c>
      <c r="OE186" s="510" t="str">
        <f t="shared" si="1022"/>
        <v/>
      </c>
      <c r="OF186" s="522" t="str">
        <f t="shared" si="1022"/>
        <v/>
      </c>
      <c r="OG186" s="510" t="str">
        <f t="shared" si="1022"/>
        <v/>
      </c>
      <c r="OH186" s="642">
        <f t="shared" si="956"/>
        <v>0</v>
      </c>
      <c r="OI186" s="510" t="str">
        <f t="shared" si="1023"/>
        <v/>
      </c>
      <c r="OJ186" s="522" t="str">
        <f t="shared" si="1023"/>
        <v/>
      </c>
      <c r="OK186" s="510" t="str">
        <f t="shared" si="1023"/>
        <v/>
      </c>
      <c r="OL186" s="642">
        <f t="shared" si="957"/>
        <v>0</v>
      </c>
      <c r="OM186" s="510" t="str">
        <f t="shared" si="1024"/>
        <v/>
      </c>
      <c r="ON186" s="522" t="str">
        <f t="shared" si="1024"/>
        <v/>
      </c>
      <c r="OO186" s="510" t="str">
        <f t="shared" si="1024"/>
        <v/>
      </c>
      <c r="OP186" s="642">
        <f t="shared" si="958"/>
        <v>0</v>
      </c>
      <c r="OQ186" s="510" t="str">
        <f t="shared" si="1025"/>
        <v/>
      </c>
      <c r="OR186" s="522" t="str">
        <f t="shared" si="1025"/>
        <v/>
      </c>
      <c r="OS186" s="510" t="str">
        <f t="shared" si="1025"/>
        <v/>
      </c>
      <c r="OT186" s="642">
        <f t="shared" si="959"/>
        <v>0</v>
      </c>
      <c r="OU186" s="510" t="str">
        <f t="shared" si="1026"/>
        <v/>
      </c>
      <c r="OV186" s="522" t="str">
        <f t="shared" si="1026"/>
        <v/>
      </c>
      <c r="OW186" s="510" t="str">
        <f t="shared" si="1026"/>
        <v/>
      </c>
      <c r="OX186" s="642">
        <f t="shared" si="960"/>
        <v>0</v>
      </c>
      <c r="OY186" s="510" t="str">
        <f t="shared" si="1027"/>
        <v/>
      </c>
      <c r="OZ186" s="522" t="str">
        <f t="shared" si="1027"/>
        <v/>
      </c>
      <c r="PA186" s="510" t="str">
        <f t="shared" si="1027"/>
        <v/>
      </c>
      <c r="PB186" s="642">
        <f t="shared" si="961"/>
        <v>0</v>
      </c>
      <c r="PC186" s="510" t="str">
        <f t="shared" si="1028"/>
        <v/>
      </c>
      <c r="PD186" s="522" t="str">
        <f t="shared" si="1028"/>
        <v/>
      </c>
      <c r="PE186" s="510" t="str">
        <f t="shared" si="1028"/>
        <v/>
      </c>
      <c r="PF186" s="642">
        <f t="shared" si="962"/>
        <v>0</v>
      </c>
      <c r="PG186" s="510" t="str">
        <f t="shared" si="1029"/>
        <v/>
      </c>
      <c r="PH186" s="522" t="str">
        <f t="shared" si="1029"/>
        <v/>
      </c>
      <c r="PI186" s="510" t="str">
        <f t="shared" si="1029"/>
        <v/>
      </c>
      <c r="PJ186" s="642">
        <f t="shared" si="963"/>
        <v>0</v>
      </c>
      <c r="PK186" s="510" t="str">
        <f t="shared" si="1030"/>
        <v/>
      </c>
      <c r="PL186" s="522" t="str">
        <f t="shared" si="1030"/>
        <v/>
      </c>
      <c r="PM186" s="510" t="str">
        <f t="shared" si="1030"/>
        <v/>
      </c>
      <c r="PN186" s="642">
        <f t="shared" si="964"/>
        <v>0</v>
      </c>
      <c r="PO186" s="510" t="str">
        <f t="shared" si="1031"/>
        <v/>
      </c>
      <c r="PP186" s="522" t="str">
        <f t="shared" si="1031"/>
        <v/>
      </c>
      <c r="PQ186" s="510" t="str">
        <f t="shared" si="1031"/>
        <v/>
      </c>
      <c r="PR186" s="642">
        <f t="shared" si="965"/>
        <v>0</v>
      </c>
      <c r="PS186" s="510" t="str">
        <f t="shared" si="1032"/>
        <v/>
      </c>
      <c r="PT186" s="522" t="str">
        <f t="shared" si="1032"/>
        <v/>
      </c>
      <c r="PU186" s="510" t="str">
        <f t="shared" si="1032"/>
        <v/>
      </c>
      <c r="PV186" s="642">
        <f t="shared" si="966"/>
        <v>0</v>
      </c>
      <c r="PW186" s="510" t="str">
        <f t="shared" si="1033"/>
        <v/>
      </c>
      <c r="PX186" s="522" t="str">
        <f t="shared" si="1033"/>
        <v/>
      </c>
      <c r="PY186" s="510" t="str">
        <f t="shared" si="1033"/>
        <v/>
      </c>
      <c r="PZ186" s="642">
        <f t="shared" si="967"/>
        <v>0</v>
      </c>
      <c r="QA186" s="510" t="str">
        <f t="shared" si="1034"/>
        <v/>
      </c>
      <c r="QB186" s="522" t="str">
        <f t="shared" si="1034"/>
        <v/>
      </c>
      <c r="QC186" s="510" t="str">
        <f t="shared" si="1034"/>
        <v/>
      </c>
      <c r="QD186" s="642">
        <f t="shared" si="968"/>
        <v>0</v>
      </c>
      <c r="QE186" s="510" t="str">
        <f t="shared" si="1035"/>
        <v/>
      </c>
      <c r="QF186" s="522" t="str">
        <f t="shared" si="1035"/>
        <v/>
      </c>
      <c r="QG186" s="510" t="str">
        <f t="shared" si="1035"/>
        <v/>
      </c>
      <c r="QH186" s="642">
        <f t="shared" si="969"/>
        <v>0</v>
      </c>
    </row>
    <row r="187" spans="125:450" ht="13.3" thickTop="1" thickBot="1" x14ac:dyDescent="0.35"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FD187" s="793" t="str">
        <f t="shared" si="885"/>
        <v/>
      </c>
      <c r="FE187" s="783" t="str">
        <f t="shared" si="1044"/>
        <v/>
      </c>
      <c r="FF187" s="788" t="str">
        <f t="shared" si="1045"/>
        <v/>
      </c>
      <c r="FG187" s="782" t="str">
        <f>IF(FO187="c",MIN($R$27:$R$46,$R$67:$R$106),"")</f>
        <v/>
      </c>
      <c r="FJ187" s="788" t="str">
        <f t="shared" si="1036"/>
        <v/>
      </c>
      <c r="FK187" s="793" t="str">
        <f t="shared" si="1037"/>
        <v/>
      </c>
      <c r="FL187" s="793" t="str">
        <f t="shared" si="1046"/>
        <v/>
      </c>
      <c r="FM187" s="798" t="str">
        <f t="shared" si="1038"/>
        <v/>
      </c>
      <c r="FN187" s="786" t="str">
        <f t="shared" si="890"/>
        <v/>
      </c>
      <c r="FO187" s="816" t="str">
        <f t="shared" si="891"/>
        <v/>
      </c>
      <c r="FP187" s="594">
        <v>34</v>
      </c>
      <c r="FQ187" s="820" t="str">
        <f t="shared" si="1039"/>
        <v/>
      </c>
      <c r="FR187" s="139" t="str">
        <f t="shared" si="816"/>
        <v/>
      </c>
      <c r="FS187" s="642" t="str">
        <f t="shared" si="892"/>
        <v/>
      </c>
      <c r="FY187" s="793" t="str">
        <f t="shared" si="1047"/>
        <v/>
      </c>
      <c r="FZ187" s="798" t="str">
        <f t="shared" si="1040"/>
        <v/>
      </c>
      <c r="GA187" s="793" t="str">
        <f t="shared" si="894"/>
        <v/>
      </c>
      <c r="GB187" s="793" t="str">
        <f t="shared" si="1041"/>
        <v/>
      </c>
      <c r="GC187" s="783" t="str">
        <f t="shared" si="1048"/>
        <v/>
      </c>
      <c r="GD187" s="788" t="str">
        <f t="shared" si="1049"/>
        <v/>
      </c>
      <c r="GE187" s="786" t="str">
        <f t="shared" si="1042"/>
        <v/>
      </c>
      <c r="GF187" s="782" t="str">
        <f t="shared" si="897"/>
        <v/>
      </c>
      <c r="GG187" s="818" t="str">
        <f t="shared" si="898"/>
        <v/>
      </c>
      <c r="GH187" s="594">
        <v>34</v>
      </c>
      <c r="GI187" s="595" t="str">
        <f t="shared" si="1050"/>
        <v/>
      </c>
      <c r="GJ187" s="595" t="str">
        <f t="shared" si="1051"/>
        <v/>
      </c>
      <c r="GK187" s="15">
        <f t="shared" si="899"/>
        <v>0</v>
      </c>
      <c r="GL187" s="15">
        <f t="shared" si="900"/>
        <v>0</v>
      </c>
      <c r="GN187" s="137" t="str">
        <f t="shared" si="901"/>
        <v/>
      </c>
      <c r="GO187" s="653" t="str">
        <f t="shared" si="902"/>
        <v/>
      </c>
      <c r="GP187" s="651" t="str">
        <f t="shared" si="903"/>
        <v/>
      </c>
      <c r="GQ187" s="652">
        <f t="shared" si="904"/>
        <v>0</v>
      </c>
      <c r="GR187" s="137" t="str">
        <f t="shared" si="974"/>
        <v/>
      </c>
      <c r="GS187" s="139" t="str">
        <f t="shared" si="905"/>
        <v/>
      </c>
      <c r="GT187" s="642" t="str">
        <f t="shared" si="823"/>
        <v/>
      </c>
      <c r="GU187" s="594">
        <v>34</v>
      </c>
      <c r="GX187" s="137" t="str">
        <f t="shared" si="975"/>
        <v/>
      </c>
      <c r="GY187" s="138" t="str">
        <f t="shared" si="906"/>
        <v/>
      </c>
      <c r="GZ187" s="642" t="str">
        <f t="shared" si="907"/>
        <v/>
      </c>
      <c r="HA187" s="81" t="str">
        <f t="shared" si="970"/>
        <v/>
      </c>
      <c r="HB187" s="127" t="str">
        <f t="shared" si="971"/>
        <v/>
      </c>
      <c r="HC187" s="642" t="str">
        <f t="shared" si="908"/>
        <v/>
      </c>
      <c r="HD187" s="582">
        <f t="shared" si="976"/>
        <v>0</v>
      </c>
      <c r="HE187" s="576">
        <f t="shared" si="977"/>
        <v>0</v>
      </c>
      <c r="HF187" s="566">
        <f t="shared" si="977"/>
        <v>0</v>
      </c>
      <c r="HG187" s="642">
        <f t="shared" si="909"/>
        <v>0</v>
      </c>
      <c r="HH187" s="17" t="str">
        <f t="shared" si="910"/>
        <v/>
      </c>
      <c r="HI187" s="510" t="str">
        <f t="shared" si="911"/>
        <v/>
      </c>
      <c r="HJ187" s="642">
        <f t="shared" si="972"/>
        <v>0</v>
      </c>
      <c r="HK187" s="510" t="str">
        <f t="shared" si="978"/>
        <v/>
      </c>
      <c r="HL187" s="522" t="str">
        <f t="shared" si="978"/>
        <v/>
      </c>
      <c r="HM187" s="510" t="str">
        <f t="shared" si="978"/>
        <v/>
      </c>
      <c r="HN187" s="642">
        <f t="shared" si="912"/>
        <v>0</v>
      </c>
      <c r="HO187" s="510" t="str">
        <f t="shared" si="979"/>
        <v/>
      </c>
      <c r="HP187" s="522" t="str">
        <f t="shared" si="979"/>
        <v/>
      </c>
      <c r="HQ187" s="510" t="str">
        <f t="shared" si="979"/>
        <v/>
      </c>
      <c r="HR187" s="642">
        <f t="shared" si="913"/>
        <v>0</v>
      </c>
      <c r="HS187" s="510" t="str">
        <f t="shared" si="980"/>
        <v/>
      </c>
      <c r="HT187" s="522" t="str">
        <f t="shared" si="980"/>
        <v/>
      </c>
      <c r="HU187" s="510" t="str">
        <f t="shared" si="980"/>
        <v/>
      </c>
      <c r="HV187" s="642">
        <f t="shared" si="914"/>
        <v>0</v>
      </c>
      <c r="HW187" s="510" t="str">
        <f t="shared" si="981"/>
        <v/>
      </c>
      <c r="HX187" s="522" t="str">
        <f t="shared" si="981"/>
        <v/>
      </c>
      <c r="HY187" s="510" t="str">
        <f t="shared" si="981"/>
        <v/>
      </c>
      <c r="HZ187" s="642">
        <f t="shared" si="915"/>
        <v>0</v>
      </c>
      <c r="IA187" s="510" t="str">
        <f t="shared" si="982"/>
        <v/>
      </c>
      <c r="IB187" s="522" t="str">
        <f t="shared" si="982"/>
        <v/>
      </c>
      <c r="IC187" s="510" t="str">
        <f t="shared" si="982"/>
        <v/>
      </c>
      <c r="ID187" s="642">
        <f t="shared" si="916"/>
        <v>0</v>
      </c>
      <c r="IE187" s="510" t="str">
        <f t="shared" si="983"/>
        <v/>
      </c>
      <c r="IF187" s="522" t="str">
        <f t="shared" si="983"/>
        <v/>
      </c>
      <c r="IG187" s="510" t="str">
        <f t="shared" si="983"/>
        <v/>
      </c>
      <c r="IH187" s="642">
        <f t="shared" si="917"/>
        <v>0</v>
      </c>
      <c r="II187" s="510" t="str">
        <f t="shared" si="984"/>
        <v/>
      </c>
      <c r="IJ187" s="522" t="str">
        <f t="shared" si="984"/>
        <v/>
      </c>
      <c r="IK187" s="510" t="str">
        <f t="shared" si="984"/>
        <v/>
      </c>
      <c r="IL187" s="642">
        <f t="shared" si="918"/>
        <v>0</v>
      </c>
      <c r="IM187" s="510" t="str">
        <f t="shared" si="985"/>
        <v/>
      </c>
      <c r="IN187" s="522" t="str">
        <f t="shared" si="985"/>
        <v/>
      </c>
      <c r="IO187" s="510" t="str">
        <f t="shared" si="985"/>
        <v/>
      </c>
      <c r="IP187" s="642">
        <f t="shared" si="919"/>
        <v>0</v>
      </c>
      <c r="IQ187" s="510" t="str">
        <f t="shared" si="986"/>
        <v/>
      </c>
      <c r="IR187" s="522" t="str">
        <f t="shared" si="986"/>
        <v/>
      </c>
      <c r="IS187" s="510" t="str">
        <f t="shared" si="986"/>
        <v/>
      </c>
      <c r="IT187" s="642">
        <f t="shared" si="920"/>
        <v>0</v>
      </c>
      <c r="IU187" s="510" t="str">
        <f t="shared" si="987"/>
        <v/>
      </c>
      <c r="IV187" s="522" t="str">
        <f t="shared" si="987"/>
        <v/>
      </c>
      <c r="IW187" s="510" t="str">
        <f t="shared" si="987"/>
        <v/>
      </c>
      <c r="IX187" s="642">
        <f t="shared" si="921"/>
        <v>0</v>
      </c>
      <c r="IY187" s="510" t="str">
        <f t="shared" si="988"/>
        <v/>
      </c>
      <c r="IZ187" s="522" t="str">
        <f t="shared" si="988"/>
        <v/>
      </c>
      <c r="JA187" s="510" t="str">
        <f t="shared" si="988"/>
        <v/>
      </c>
      <c r="JB187" s="642">
        <f t="shared" si="922"/>
        <v>0</v>
      </c>
      <c r="JC187" s="510" t="str">
        <f t="shared" si="989"/>
        <v/>
      </c>
      <c r="JD187" s="522" t="str">
        <f t="shared" si="989"/>
        <v/>
      </c>
      <c r="JE187" s="510" t="str">
        <f t="shared" si="989"/>
        <v/>
      </c>
      <c r="JF187" s="642">
        <f t="shared" si="923"/>
        <v>0</v>
      </c>
      <c r="JG187" s="510" t="str">
        <f t="shared" si="990"/>
        <v/>
      </c>
      <c r="JH187" s="522" t="str">
        <f t="shared" si="990"/>
        <v/>
      </c>
      <c r="JI187" s="510" t="str">
        <f t="shared" si="990"/>
        <v/>
      </c>
      <c r="JJ187" s="642">
        <f t="shared" si="924"/>
        <v>0</v>
      </c>
      <c r="JK187" s="510" t="str">
        <f t="shared" si="991"/>
        <v/>
      </c>
      <c r="JL187" s="522" t="str">
        <f t="shared" si="991"/>
        <v/>
      </c>
      <c r="JM187" s="510" t="str">
        <f t="shared" si="991"/>
        <v/>
      </c>
      <c r="JN187" s="642">
        <f t="shared" si="925"/>
        <v>0</v>
      </c>
      <c r="JO187" s="510" t="str">
        <f t="shared" si="992"/>
        <v/>
      </c>
      <c r="JP187" s="522" t="str">
        <f t="shared" si="992"/>
        <v/>
      </c>
      <c r="JQ187" s="510" t="str">
        <f t="shared" si="992"/>
        <v/>
      </c>
      <c r="JR187" s="642">
        <f t="shared" si="926"/>
        <v>0</v>
      </c>
      <c r="JS187" s="510" t="str">
        <f t="shared" si="993"/>
        <v/>
      </c>
      <c r="JT187" s="522" t="str">
        <f t="shared" si="993"/>
        <v/>
      </c>
      <c r="JU187" s="510" t="str">
        <f t="shared" si="993"/>
        <v/>
      </c>
      <c r="JV187" s="642">
        <f t="shared" si="927"/>
        <v>0</v>
      </c>
      <c r="JW187" s="510" t="str">
        <f t="shared" si="994"/>
        <v/>
      </c>
      <c r="JX187" s="522" t="str">
        <f t="shared" si="994"/>
        <v/>
      </c>
      <c r="JY187" s="510" t="str">
        <f t="shared" si="994"/>
        <v/>
      </c>
      <c r="JZ187" s="642">
        <f t="shared" si="928"/>
        <v>0</v>
      </c>
      <c r="KA187" s="510" t="str">
        <f t="shared" si="995"/>
        <v/>
      </c>
      <c r="KB187" s="522" t="str">
        <f t="shared" si="995"/>
        <v/>
      </c>
      <c r="KC187" s="510" t="str">
        <f t="shared" si="995"/>
        <v/>
      </c>
      <c r="KD187" s="642">
        <f t="shared" si="929"/>
        <v>0</v>
      </c>
      <c r="KE187" s="510" t="str">
        <f t="shared" si="996"/>
        <v/>
      </c>
      <c r="KF187" s="522" t="str">
        <f t="shared" si="996"/>
        <v/>
      </c>
      <c r="KG187" s="510" t="str">
        <f t="shared" si="996"/>
        <v/>
      </c>
      <c r="KH187" s="642">
        <f t="shared" si="930"/>
        <v>0</v>
      </c>
      <c r="KI187" s="510" t="str">
        <f t="shared" si="997"/>
        <v/>
      </c>
      <c r="KJ187" s="522" t="str">
        <f t="shared" si="997"/>
        <v/>
      </c>
      <c r="KK187" s="510" t="str">
        <f t="shared" si="997"/>
        <v/>
      </c>
      <c r="KL187" s="642">
        <f t="shared" si="931"/>
        <v>0</v>
      </c>
      <c r="KM187" s="510" t="str">
        <f t="shared" si="998"/>
        <v/>
      </c>
      <c r="KN187" s="522" t="str">
        <f t="shared" si="998"/>
        <v/>
      </c>
      <c r="KO187" s="510" t="str">
        <f t="shared" si="998"/>
        <v/>
      </c>
      <c r="KP187" s="642">
        <f t="shared" si="932"/>
        <v>0</v>
      </c>
      <c r="KQ187" s="510" t="str">
        <f t="shared" si="999"/>
        <v/>
      </c>
      <c r="KR187" s="522" t="str">
        <f t="shared" si="999"/>
        <v/>
      </c>
      <c r="KS187" s="510" t="str">
        <f t="shared" si="999"/>
        <v/>
      </c>
      <c r="KT187" s="642">
        <f t="shared" si="933"/>
        <v>0</v>
      </c>
      <c r="KU187" s="510" t="str">
        <f t="shared" si="1000"/>
        <v/>
      </c>
      <c r="KV187" s="522" t="str">
        <f t="shared" si="1000"/>
        <v/>
      </c>
      <c r="KW187" s="510" t="str">
        <f t="shared" si="1000"/>
        <v/>
      </c>
      <c r="KX187" s="642">
        <f t="shared" si="934"/>
        <v>0</v>
      </c>
      <c r="KY187" s="510" t="str">
        <f t="shared" si="1001"/>
        <v/>
      </c>
      <c r="KZ187" s="522" t="str">
        <f t="shared" si="1001"/>
        <v/>
      </c>
      <c r="LA187" s="510" t="str">
        <f t="shared" si="1001"/>
        <v/>
      </c>
      <c r="LB187" s="642">
        <f t="shared" si="935"/>
        <v>0</v>
      </c>
      <c r="LC187" s="510" t="str">
        <f t="shared" si="1002"/>
        <v/>
      </c>
      <c r="LD187" s="522" t="str">
        <f t="shared" si="1002"/>
        <v/>
      </c>
      <c r="LE187" s="510" t="str">
        <f t="shared" si="1002"/>
        <v/>
      </c>
      <c r="LF187" s="642">
        <f t="shared" si="936"/>
        <v>0</v>
      </c>
      <c r="LG187" s="510" t="str">
        <f t="shared" si="1003"/>
        <v/>
      </c>
      <c r="LH187" s="522" t="str">
        <f t="shared" si="1003"/>
        <v/>
      </c>
      <c r="LI187" s="510" t="str">
        <f t="shared" si="1003"/>
        <v/>
      </c>
      <c r="LJ187" s="642">
        <f t="shared" si="937"/>
        <v>0</v>
      </c>
      <c r="LK187" s="510" t="str">
        <f t="shared" si="1004"/>
        <v/>
      </c>
      <c r="LL187" s="522" t="str">
        <f t="shared" si="1004"/>
        <v/>
      </c>
      <c r="LM187" s="510" t="str">
        <f t="shared" si="1004"/>
        <v/>
      </c>
      <c r="LN187" s="642">
        <f t="shared" si="938"/>
        <v>0</v>
      </c>
      <c r="LO187" s="510" t="str">
        <f t="shared" si="1005"/>
        <v/>
      </c>
      <c r="LP187" s="522" t="str">
        <f t="shared" si="1005"/>
        <v/>
      </c>
      <c r="LQ187" s="510" t="str">
        <f t="shared" si="1005"/>
        <v/>
      </c>
      <c r="LR187" s="642">
        <f t="shared" si="939"/>
        <v>0</v>
      </c>
      <c r="LS187" s="510" t="str">
        <f t="shared" si="1006"/>
        <v/>
      </c>
      <c r="LT187" s="522" t="str">
        <f t="shared" si="1006"/>
        <v/>
      </c>
      <c r="LU187" s="510" t="str">
        <f t="shared" si="1006"/>
        <v/>
      </c>
      <c r="LV187" s="642">
        <f t="shared" si="940"/>
        <v>0</v>
      </c>
      <c r="LW187" s="510" t="str">
        <f t="shared" si="1007"/>
        <v/>
      </c>
      <c r="LX187" s="522" t="str">
        <f t="shared" si="1007"/>
        <v/>
      </c>
      <c r="LY187" s="510" t="str">
        <f t="shared" si="1007"/>
        <v/>
      </c>
      <c r="LZ187" s="642">
        <f t="shared" si="941"/>
        <v>0</v>
      </c>
      <c r="MA187" s="510" t="str">
        <f t="shared" si="1008"/>
        <v/>
      </c>
      <c r="MB187" s="522" t="str">
        <f t="shared" si="1008"/>
        <v/>
      </c>
      <c r="MC187" s="510" t="str">
        <f t="shared" si="1008"/>
        <v/>
      </c>
      <c r="MD187" s="642">
        <f t="shared" si="942"/>
        <v>0</v>
      </c>
      <c r="ME187" s="510" t="str">
        <f t="shared" si="1009"/>
        <v/>
      </c>
      <c r="MF187" s="522" t="str">
        <f t="shared" si="1009"/>
        <v/>
      </c>
      <c r="MG187" s="510" t="str">
        <f t="shared" si="1009"/>
        <v/>
      </c>
      <c r="MH187" s="642">
        <f t="shared" si="943"/>
        <v>0</v>
      </c>
      <c r="MI187" s="510" t="str">
        <f t="shared" si="1010"/>
        <v/>
      </c>
      <c r="MJ187" s="522" t="str">
        <f t="shared" si="1010"/>
        <v/>
      </c>
      <c r="MK187" s="510" t="str">
        <f t="shared" si="1010"/>
        <v/>
      </c>
      <c r="ML187" s="642">
        <f t="shared" si="944"/>
        <v>0</v>
      </c>
      <c r="MM187" s="510" t="str">
        <f t="shared" si="1011"/>
        <v/>
      </c>
      <c r="MN187" s="522" t="str">
        <f t="shared" si="1011"/>
        <v/>
      </c>
      <c r="MO187" s="510" t="str">
        <f t="shared" si="1011"/>
        <v/>
      </c>
      <c r="MP187" s="642">
        <f t="shared" si="945"/>
        <v>0</v>
      </c>
      <c r="MQ187" s="510" t="str">
        <f t="shared" si="1012"/>
        <v/>
      </c>
      <c r="MR187" s="522" t="str">
        <f t="shared" si="1012"/>
        <v/>
      </c>
      <c r="MS187" s="510" t="str">
        <f t="shared" si="1012"/>
        <v/>
      </c>
      <c r="MT187" s="642">
        <f t="shared" si="946"/>
        <v>0</v>
      </c>
      <c r="MU187" s="510" t="str">
        <f t="shared" si="1013"/>
        <v/>
      </c>
      <c r="MV187" s="522" t="str">
        <f t="shared" si="1013"/>
        <v/>
      </c>
      <c r="MW187" s="510" t="str">
        <f t="shared" si="1013"/>
        <v/>
      </c>
      <c r="MX187" s="642">
        <f t="shared" si="947"/>
        <v>0</v>
      </c>
      <c r="MY187" s="510" t="str">
        <f t="shared" si="1014"/>
        <v/>
      </c>
      <c r="MZ187" s="522" t="str">
        <f t="shared" si="1014"/>
        <v/>
      </c>
      <c r="NA187" s="510" t="str">
        <f t="shared" si="1014"/>
        <v/>
      </c>
      <c r="NB187" s="642">
        <f t="shared" si="948"/>
        <v>0</v>
      </c>
      <c r="NC187" s="510" t="str">
        <f t="shared" si="1015"/>
        <v/>
      </c>
      <c r="ND187" s="522" t="str">
        <f t="shared" si="1015"/>
        <v/>
      </c>
      <c r="NE187" s="510" t="str">
        <f t="shared" si="1015"/>
        <v/>
      </c>
      <c r="NF187" s="642">
        <f t="shared" si="949"/>
        <v>0</v>
      </c>
      <c r="NG187" s="510" t="str">
        <f t="shared" si="1016"/>
        <v/>
      </c>
      <c r="NH187" s="522" t="str">
        <f t="shared" si="1016"/>
        <v/>
      </c>
      <c r="NI187" s="510" t="str">
        <f t="shared" si="1016"/>
        <v/>
      </c>
      <c r="NJ187" s="642">
        <f t="shared" si="950"/>
        <v>0</v>
      </c>
      <c r="NK187" s="510" t="str">
        <f t="shared" si="1017"/>
        <v/>
      </c>
      <c r="NL187" s="522" t="str">
        <f t="shared" si="1017"/>
        <v/>
      </c>
      <c r="NM187" s="510" t="str">
        <f t="shared" si="1017"/>
        <v/>
      </c>
      <c r="NN187" s="642">
        <f t="shared" si="951"/>
        <v>0</v>
      </c>
      <c r="NO187" s="510" t="str">
        <f t="shared" si="1018"/>
        <v/>
      </c>
      <c r="NP187" s="522" t="str">
        <f t="shared" si="1018"/>
        <v/>
      </c>
      <c r="NQ187" s="510" t="str">
        <f t="shared" si="1018"/>
        <v/>
      </c>
      <c r="NR187" s="642">
        <f t="shared" si="952"/>
        <v>0</v>
      </c>
      <c r="NS187" s="510" t="str">
        <f t="shared" si="1019"/>
        <v/>
      </c>
      <c r="NT187" s="522" t="str">
        <f t="shared" si="1019"/>
        <v/>
      </c>
      <c r="NU187" s="510" t="str">
        <f t="shared" si="1019"/>
        <v/>
      </c>
      <c r="NV187" s="642">
        <f t="shared" si="953"/>
        <v>0</v>
      </c>
      <c r="NW187" s="510" t="str">
        <f t="shared" si="1020"/>
        <v/>
      </c>
      <c r="NX187" s="522" t="str">
        <f t="shared" si="1020"/>
        <v/>
      </c>
      <c r="NY187" s="510" t="str">
        <f t="shared" si="1020"/>
        <v/>
      </c>
      <c r="NZ187" s="642">
        <f t="shared" si="954"/>
        <v>0</v>
      </c>
      <c r="OA187" s="510" t="str">
        <f t="shared" si="1021"/>
        <v/>
      </c>
      <c r="OB187" s="522" t="str">
        <f t="shared" si="1021"/>
        <v/>
      </c>
      <c r="OC187" s="510" t="str">
        <f t="shared" si="1021"/>
        <v/>
      </c>
      <c r="OD187" s="642">
        <f t="shared" si="955"/>
        <v>0</v>
      </c>
      <c r="OE187" s="510" t="str">
        <f t="shared" si="1022"/>
        <v/>
      </c>
      <c r="OF187" s="522" t="str">
        <f t="shared" si="1022"/>
        <v/>
      </c>
      <c r="OG187" s="510" t="str">
        <f t="shared" si="1022"/>
        <v/>
      </c>
      <c r="OH187" s="642">
        <f t="shared" si="956"/>
        <v>0</v>
      </c>
      <c r="OI187" s="510" t="str">
        <f t="shared" si="1023"/>
        <v/>
      </c>
      <c r="OJ187" s="522" t="str">
        <f t="shared" si="1023"/>
        <v/>
      </c>
      <c r="OK187" s="510" t="str">
        <f t="shared" si="1023"/>
        <v/>
      </c>
      <c r="OL187" s="642">
        <f t="shared" si="957"/>
        <v>0</v>
      </c>
      <c r="OM187" s="510" t="str">
        <f t="shared" si="1024"/>
        <v/>
      </c>
      <c r="ON187" s="522" t="str">
        <f t="shared" si="1024"/>
        <v/>
      </c>
      <c r="OO187" s="510" t="str">
        <f t="shared" si="1024"/>
        <v/>
      </c>
      <c r="OP187" s="642">
        <f t="shared" si="958"/>
        <v>0</v>
      </c>
      <c r="OQ187" s="510" t="str">
        <f t="shared" si="1025"/>
        <v/>
      </c>
      <c r="OR187" s="522" t="str">
        <f t="shared" si="1025"/>
        <v/>
      </c>
      <c r="OS187" s="510" t="str">
        <f t="shared" si="1025"/>
        <v/>
      </c>
      <c r="OT187" s="642">
        <f t="shared" si="959"/>
        <v>0</v>
      </c>
      <c r="OU187" s="510" t="str">
        <f t="shared" si="1026"/>
        <v/>
      </c>
      <c r="OV187" s="522" t="str">
        <f t="shared" si="1026"/>
        <v/>
      </c>
      <c r="OW187" s="510" t="str">
        <f t="shared" si="1026"/>
        <v/>
      </c>
      <c r="OX187" s="642">
        <f t="shared" si="960"/>
        <v>0</v>
      </c>
      <c r="OY187" s="510" t="str">
        <f t="shared" si="1027"/>
        <v/>
      </c>
      <c r="OZ187" s="522" t="str">
        <f t="shared" si="1027"/>
        <v/>
      </c>
      <c r="PA187" s="510" t="str">
        <f t="shared" si="1027"/>
        <v/>
      </c>
      <c r="PB187" s="642">
        <f t="shared" si="961"/>
        <v>0</v>
      </c>
      <c r="PC187" s="510" t="str">
        <f t="shared" si="1028"/>
        <v/>
      </c>
      <c r="PD187" s="522" t="str">
        <f t="shared" si="1028"/>
        <v/>
      </c>
      <c r="PE187" s="510" t="str">
        <f t="shared" si="1028"/>
        <v/>
      </c>
      <c r="PF187" s="642">
        <f t="shared" si="962"/>
        <v>0</v>
      </c>
      <c r="PG187" s="510" t="str">
        <f t="shared" si="1029"/>
        <v/>
      </c>
      <c r="PH187" s="522" t="str">
        <f t="shared" si="1029"/>
        <v/>
      </c>
      <c r="PI187" s="510" t="str">
        <f t="shared" si="1029"/>
        <v/>
      </c>
      <c r="PJ187" s="642">
        <f t="shared" si="963"/>
        <v>0</v>
      </c>
      <c r="PK187" s="510" t="str">
        <f t="shared" si="1030"/>
        <v/>
      </c>
      <c r="PL187" s="522" t="str">
        <f t="shared" si="1030"/>
        <v/>
      </c>
      <c r="PM187" s="510" t="str">
        <f t="shared" si="1030"/>
        <v/>
      </c>
      <c r="PN187" s="642">
        <f t="shared" si="964"/>
        <v>0</v>
      </c>
      <c r="PO187" s="510" t="str">
        <f t="shared" si="1031"/>
        <v/>
      </c>
      <c r="PP187" s="522" t="str">
        <f t="shared" si="1031"/>
        <v/>
      </c>
      <c r="PQ187" s="510" t="str">
        <f t="shared" si="1031"/>
        <v/>
      </c>
      <c r="PR187" s="642">
        <f t="shared" si="965"/>
        <v>0</v>
      </c>
      <c r="PS187" s="510" t="str">
        <f t="shared" si="1032"/>
        <v/>
      </c>
      <c r="PT187" s="522" t="str">
        <f t="shared" si="1032"/>
        <v/>
      </c>
      <c r="PU187" s="510" t="str">
        <f t="shared" si="1032"/>
        <v/>
      </c>
      <c r="PV187" s="642">
        <f t="shared" si="966"/>
        <v>0</v>
      </c>
      <c r="PW187" s="510" t="str">
        <f t="shared" si="1033"/>
        <v/>
      </c>
      <c r="PX187" s="522" t="str">
        <f t="shared" si="1033"/>
        <v/>
      </c>
      <c r="PY187" s="510" t="str">
        <f t="shared" si="1033"/>
        <v/>
      </c>
      <c r="PZ187" s="642">
        <f t="shared" si="967"/>
        <v>0</v>
      </c>
      <c r="QA187" s="510" t="str">
        <f t="shared" si="1034"/>
        <v/>
      </c>
      <c r="QB187" s="522" t="str">
        <f t="shared" si="1034"/>
        <v/>
      </c>
      <c r="QC187" s="510" t="str">
        <f t="shared" si="1034"/>
        <v/>
      </c>
      <c r="QD187" s="642">
        <f t="shared" si="968"/>
        <v>0</v>
      </c>
      <c r="QE187" s="510" t="str">
        <f t="shared" si="1035"/>
        <v/>
      </c>
      <c r="QF187" s="522" t="str">
        <f t="shared" si="1035"/>
        <v/>
      </c>
      <c r="QG187" s="510" t="str">
        <f t="shared" si="1035"/>
        <v/>
      </c>
      <c r="QH187" s="642">
        <f t="shared" si="969"/>
        <v>0</v>
      </c>
    </row>
    <row r="188" spans="125:450" ht="13.3" thickTop="1" thickBot="1" x14ac:dyDescent="0.35"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FD188" s="793" t="str">
        <f t="shared" si="885"/>
        <v/>
      </c>
      <c r="FE188" s="783" t="str">
        <f t="shared" si="1044"/>
        <v/>
      </c>
      <c r="FF188" s="788" t="str">
        <f t="shared" si="1045"/>
        <v/>
      </c>
      <c r="FG188" s="782" t="str">
        <f t="shared" ref="FG188:FG209" si="1052">IF(FO188="c",MIN($R$27:$R$46,$R$67:$R$106),"")</f>
        <v/>
      </c>
      <c r="FJ188" s="788" t="str">
        <f t="shared" si="1036"/>
        <v/>
      </c>
      <c r="FK188" s="793" t="str">
        <f t="shared" si="1037"/>
        <v/>
      </c>
      <c r="FL188" s="793" t="str">
        <f t="shared" si="1046"/>
        <v/>
      </c>
      <c r="FM188" s="798" t="str">
        <f t="shared" si="1038"/>
        <v/>
      </c>
      <c r="FN188" s="786" t="str">
        <f t="shared" si="890"/>
        <v/>
      </c>
      <c r="FO188" s="816" t="str">
        <f t="shared" si="891"/>
        <v/>
      </c>
      <c r="FP188" s="594">
        <v>35</v>
      </c>
      <c r="FQ188" s="820" t="str">
        <f t="shared" si="1039"/>
        <v/>
      </c>
      <c r="FR188" s="139" t="str">
        <f t="shared" si="816"/>
        <v/>
      </c>
      <c r="FS188" s="642" t="str">
        <f t="shared" si="892"/>
        <v/>
      </c>
      <c r="FY188" s="793" t="str">
        <f t="shared" si="1047"/>
        <v/>
      </c>
      <c r="FZ188" s="798" t="str">
        <f t="shared" si="1040"/>
        <v/>
      </c>
      <c r="GA188" s="793" t="str">
        <f t="shared" si="894"/>
        <v/>
      </c>
      <c r="GB188" s="793" t="str">
        <f t="shared" si="1041"/>
        <v/>
      </c>
      <c r="GC188" s="783" t="str">
        <f t="shared" si="1048"/>
        <v/>
      </c>
      <c r="GD188" s="788" t="str">
        <f t="shared" si="1049"/>
        <v/>
      </c>
      <c r="GE188" s="786" t="str">
        <f t="shared" si="1042"/>
        <v/>
      </c>
      <c r="GF188" s="782" t="str">
        <f t="shared" si="897"/>
        <v/>
      </c>
      <c r="GG188" s="818" t="str">
        <f t="shared" si="898"/>
        <v/>
      </c>
      <c r="GH188" s="594">
        <v>35</v>
      </c>
      <c r="GI188" s="595" t="str">
        <f t="shared" si="1050"/>
        <v/>
      </c>
      <c r="GJ188" s="595" t="str">
        <f t="shared" si="1051"/>
        <v/>
      </c>
      <c r="GK188" s="15">
        <f t="shared" si="899"/>
        <v>0</v>
      </c>
      <c r="GL188" s="15">
        <f t="shared" si="900"/>
        <v>0</v>
      </c>
      <c r="GN188" s="137" t="str">
        <f t="shared" si="901"/>
        <v/>
      </c>
      <c r="GO188" s="653" t="str">
        <f t="shared" si="902"/>
        <v/>
      </c>
      <c r="GP188" s="651" t="str">
        <f t="shared" si="903"/>
        <v/>
      </c>
      <c r="GQ188" s="652">
        <f t="shared" si="904"/>
        <v>0</v>
      </c>
      <c r="GR188" s="137" t="str">
        <f t="shared" si="974"/>
        <v/>
      </c>
      <c r="GS188" s="139" t="str">
        <f t="shared" si="905"/>
        <v/>
      </c>
      <c r="GT188" s="642" t="str">
        <f t="shared" si="823"/>
        <v/>
      </c>
      <c r="GU188" s="594">
        <v>35</v>
      </c>
      <c r="GX188" s="137" t="str">
        <f t="shared" si="975"/>
        <v/>
      </c>
      <c r="GY188" s="138" t="str">
        <f t="shared" si="906"/>
        <v/>
      </c>
      <c r="GZ188" s="642" t="str">
        <f t="shared" si="907"/>
        <v/>
      </c>
      <c r="HA188" s="81" t="str">
        <f t="shared" si="970"/>
        <v/>
      </c>
      <c r="HB188" s="127" t="str">
        <f t="shared" si="971"/>
        <v/>
      </c>
      <c r="HC188" s="642" t="str">
        <f t="shared" si="908"/>
        <v/>
      </c>
      <c r="HD188" s="582">
        <f t="shared" si="976"/>
        <v>0</v>
      </c>
      <c r="HE188" s="576">
        <f t="shared" si="977"/>
        <v>0</v>
      </c>
      <c r="HF188" s="566">
        <f t="shared" si="977"/>
        <v>0</v>
      </c>
      <c r="HG188" s="642">
        <f t="shared" si="909"/>
        <v>0</v>
      </c>
      <c r="HH188" s="17" t="str">
        <f t="shared" si="910"/>
        <v/>
      </c>
      <c r="HI188" s="510" t="str">
        <f t="shared" si="911"/>
        <v/>
      </c>
      <c r="HJ188" s="642">
        <f t="shared" si="972"/>
        <v>0</v>
      </c>
      <c r="HK188" s="510" t="str">
        <f t="shared" si="978"/>
        <v/>
      </c>
      <c r="HL188" s="522" t="str">
        <f t="shared" si="978"/>
        <v/>
      </c>
      <c r="HM188" s="510" t="str">
        <f t="shared" si="978"/>
        <v/>
      </c>
      <c r="HN188" s="642">
        <f t="shared" si="912"/>
        <v>0</v>
      </c>
      <c r="HO188" s="510" t="str">
        <f t="shared" si="979"/>
        <v/>
      </c>
      <c r="HP188" s="522" t="str">
        <f t="shared" si="979"/>
        <v/>
      </c>
      <c r="HQ188" s="510" t="str">
        <f t="shared" si="979"/>
        <v/>
      </c>
      <c r="HR188" s="642">
        <f t="shared" si="913"/>
        <v>0</v>
      </c>
      <c r="HS188" s="510" t="str">
        <f t="shared" si="980"/>
        <v/>
      </c>
      <c r="HT188" s="522" t="str">
        <f t="shared" si="980"/>
        <v/>
      </c>
      <c r="HU188" s="510" t="str">
        <f t="shared" si="980"/>
        <v/>
      </c>
      <c r="HV188" s="642">
        <f t="shared" si="914"/>
        <v>0</v>
      </c>
      <c r="HW188" s="510" t="str">
        <f t="shared" si="981"/>
        <v/>
      </c>
      <c r="HX188" s="522" t="str">
        <f t="shared" si="981"/>
        <v/>
      </c>
      <c r="HY188" s="510" t="str">
        <f t="shared" si="981"/>
        <v/>
      </c>
      <c r="HZ188" s="642">
        <f t="shared" si="915"/>
        <v>0</v>
      </c>
      <c r="IA188" s="510" t="str">
        <f t="shared" si="982"/>
        <v/>
      </c>
      <c r="IB188" s="522" t="str">
        <f t="shared" si="982"/>
        <v/>
      </c>
      <c r="IC188" s="510" t="str">
        <f t="shared" si="982"/>
        <v/>
      </c>
      <c r="ID188" s="642">
        <f t="shared" si="916"/>
        <v>0</v>
      </c>
      <c r="IE188" s="510" t="str">
        <f t="shared" si="983"/>
        <v/>
      </c>
      <c r="IF188" s="522" t="str">
        <f t="shared" si="983"/>
        <v/>
      </c>
      <c r="IG188" s="510" t="str">
        <f t="shared" si="983"/>
        <v/>
      </c>
      <c r="IH188" s="642">
        <f t="shared" si="917"/>
        <v>0</v>
      </c>
      <c r="II188" s="510" t="str">
        <f t="shared" si="984"/>
        <v/>
      </c>
      <c r="IJ188" s="522" t="str">
        <f t="shared" si="984"/>
        <v/>
      </c>
      <c r="IK188" s="510" t="str">
        <f t="shared" si="984"/>
        <v/>
      </c>
      <c r="IL188" s="642">
        <f t="shared" si="918"/>
        <v>0</v>
      </c>
      <c r="IM188" s="510" t="str">
        <f t="shared" si="985"/>
        <v/>
      </c>
      <c r="IN188" s="522" t="str">
        <f t="shared" si="985"/>
        <v/>
      </c>
      <c r="IO188" s="510" t="str">
        <f t="shared" si="985"/>
        <v/>
      </c>
      <c r="IP188" s="642">
        <f t="shared" si="919"/>
        <v>0</v>
      </c>
      <c r="IQ188" s="510" t="str">
        <f t="shared" si="986"/>
        <v/>
      </c>
      <c r="IR188" s="522" t="str">
        <f t="shared" si="986"/>
        <v/>
      </c>
      <c r="IS188" s="510" t="str">
        <f t="shared" si="986"/>
        <v/>
      </c>
      <c r="IT188" s="642">
        <f t="shared" si="920"/>
        <v>0</v>
      </c>
      <c r="IU188" s="510" t="str">
        <f t="shared" si="987"/>
        <v/>
      </c>
      <c r="IV188" s="522" t="str">
        <f t="shared" si="987"/>
        <v/>
      </c>
      <c r="IW188" s="510" t="str">
        <f t="shared" si="987"/>
        <v/>
      </c>
      <c r="IX188" s="642">
        <f t="shared" si="921"/>
        <v>0</v>
      </c>
      <c r="IY188" s="510" t="str">
        <f t="shared" si="988"/>
        <v/>
      </c>
      <c r="IZ188" s="522" t="str">
        <f t="shared" si="988"/>
        <v/>
      </c>
      <c r="JA188" s="510" t="str">
        <f t="shared" si="988"/>
        <v/>
      </c>
      <c r="JB188" s="642">
        <f t="shared" si="922"/>
        <v>0</v>
      </c>
      <c r="JC188" s="510" t="str">
        <f t="shared" si="989"/>
        <v/>
      </c>
      <c r="JD188" s="522" t="str">
        <f t="shared" si="989"/>
        <v/>
      </c>
      <c r="JE188" s="510" t="str">
        <f t="shared" si="989"/>
        <v/>
      </c>
      <c r="JF188" s="642">
        <f t="shared" si="923"/>
        <v>0</v>
      </c>
      <c r="JG188" s="510" t="str">
        <f t="shared" si="990"/>
        <v/>
      </c>
      <c r="JH188" s="522" t="str">
        <f t="shared" si="990"/>
        <v/>
      </c>
      <c r="JI188" s="510" t="str">
        <f t="shared" si="990"/>
        <v/>
      </c>
      <c r="JJ188" s="642">
        <f t="shared" si="924"/>
        <v>0</v>
      </c>
      <c r="JK188" s="510" t="str">
        <f t="shared" si="991"/>
        <v/>
      </c>
      <c r="JL188" s="522" t="str">
        <f t="shared" si="991"/>
        <v/>
      </c>
      <c r="JM188" s="510" t="str">
        <f t="shared" si="991"/>
        <v/>
      </c>
      <c r="JN188" s="642">
        <f t="shared" si="925"/>
        <v>0</v>
      </c>
      <c r="JO188" s="510" t="str">
        <f t="shared" si="992"/>
        <v/>
      </c>
      <c r="JP188" s="522" t="str">
        <f t="shared" si="992"/>
        <v/>
      </c>
      <c r="JQ188" s="510" t="str">
        <f t="shared" si="992"/>
        <v/>
      </c>
      <c r="JR188" s="642">
        <f t="shared" si="926"/>
        <v>0</v>
      </c>
      <c r="JS188" s="510" t="str">
        <f t="shared" si="993"/>
        <v/>
      </c>
      <c r="JT188" s="522" t="str">
        <f t="shared" si="993"/>
        <v/>
      </c>
      <c r="JU188" s="510" t="str">
        <f t="shared" si="993"/>
        <v/>
      </c>
      <c r="JV188" s="642">
        <f t="shared" si="927"/>
        <v>0</v>
      </c>
      <c r="JW188" s="510" t="str">
        <f t="shared" si="994"/>
        <v/>
      </c>
      <c r="JX188" s="522" t="str">
        <f t="shared" si="994"/>
        <v/>
      </c>
      <c r="JY188" s="510" t="str">
        <f t="shared" si="994"/>
        <v/>
      </c>
      <c r="JZ188" s="642">
        <f t="shared" si="928"/>
        <v>0</v>
      </c>
      <c r="KA188" s="510" t="str">
        <f t="shared" si="995"/>
        <v/>
      </c>
      <c r="KB188" s="522" t="str">
        <f t="shared" si="995"/>
        <v/>
      </c>
      <c r="KC188" s="510" t="str">
        <f t="shared" si="995"/>
        <v/>
      </c>
      <c r="KD188" s="642">
        <f t="shared" si="929"/>
        <v>0</v>
      </c>
      <c r="KE188" s="510" t="str">
        <f t="shared" si="996"/>
        <v/>
      </c>
      <c r="KF188" s="522" t="str">
        <f t="shared" si="996"/>
        <v/>
      </c>
      <c r="KG188" s="510" t="str">
        <f t="shared" si="996"/>
        <v/>
      </c>
      <c r="KH188" s="642">
        <f t="shared" si="930"/>
        <v>0</v>
      </c>
      <c r="KI188" s="510" t="str">
        <f t="shared" si="997"/>
        <v/>
      </c>
      <c r="KJ188" s="522" t="str">
        <f t="shared" si="997"/>
        <v/>
      </c>
      <c r="KK188" s="510" t="str">
        <f t="shared" si="997"/>
        <v/>
      </c>
      <c r="KL188" s="642">
        <f t="shared" si="931"/>
        <v>0</v>
      </c>
      <c r="KM188" s="510" t="str">
        <f t="shared" si="998"/>
        <v/>
      </c>
      <c r="KN188" s="522" t="str">
        <f t="shared" si="998"/>
        <v/>
      </c>
      <c r="KO188" s="510" t="str">
        <f t="shared" si="998"/>
        <v/>
      </c>
      <c r="KP188" s="642">
        <f t="shared" si="932"/>
        <v>0</v>
      </c>
      <c r="KQ188" s="510" t="str">
        <f t="shared" si="999"/>
        <v/>
      </c>
      <c r="KR188" s="522" t="str">
        <f t="shared" si="999"/>
        <v/>
      </c>
      <c r="KS188" s="510" t="str">
        <f t="shared" si="999"/>
        <v/>
      </c>
      <c r="KT188" s="642">
        <f t="shared" si="933"/>
        <v>0</v>
      </c>
      <c r="KU188" s="510" t="str">
        <f t="shared" si="1000"/>
        <v/>
      </c>
      <c r="KV188" s="522" t="str">
        <f t="shared" si="1000"/>
        <v/>
      </c>
      <c r="KW188" s="510" t="str">
        <f t="shared" si="1000"/>
        <v/>
      </c>
      <c r="KX188" s="642">
        <f t="shared" si="934"/>
        <v>0</v>
      </c>
      <c r="KY188" s="510" t="str">
        <f t="shared" si="1001"/>
        <v/>
      </c>
      <c r="KZ188" s="522" t="str">
        <f t="shared" si="1001"/>
        <v/>
      </c>
      <c r="LA188" s="510" t="str">
        <f t="shared" si="1001"/>
        <v/>
      </c>
      <c r="LB188" s="642">
        <f t="shared" si="935"/>
        <v>0</v>
      </c>
      <c r="LC188" s="510" t="str">
        <f t="shared" si="1002"/>
        <v/>
      </c>
      <c r="LD188" s="522" t="str">
        <f t="shared" si="1002"/>
        <v/>
      </c>
      <c r="LE188" s="510" t="str">
        <f t="shared" si="1002"/>
        <v/>
      </c>
      <c r="LF188" s="642">
        <f t="shared" si="936"/>
        <v>0</v>
      </c>
      <c r="LG188" s="510" t="str">
        <f t="shared" si="1003"/>
        <v/>
      </c>
      <c r="LH188" s="522" t="str">
        <f t="shared" si="1003"/>
        <v/>
      </c>
      <c r="LI188" s="510" t="str">
        <f t="shared" si="1003"/>
        <v/>
      </c>
      <c r="LJ188" s="642">
        <f t="shared" si="937"/>
        <v>0</v>
      </c>
      <c r="LK188" s="510" t="str">
        <f t="shared" si="1004"/>
        <v/>
      </c>
      <c r="LL188" s="522" t="str">
        <f t="shared" si="1004"/>
        <v/>
      </c>
      <c r="LM188" s="510" t="str">
        <f t="shared" si="1004"/>
        <v/>
      </c>
      <c r="LN188" s="642">
        <f t="shared" si="938"/>
        <v>0</v>
      </c>
      <c r="LO188" s="510" t="str">
        <f t="shared" si="1005"/>
        <v/>
      </c>
      <c r="LP188" s="522" t="str">
        <f t="shared" si="1005"/>
        <v/>
      </c>
      <c r="LQ188" s="510" t="str">
        <f t="shared" si="1005"/>
        <v/>
      </c>
      <c r="LR188" s="642">
        <f t="shared" si="939"/>
        <v>0</v>
      </c>
      <c r="LS188" s="510" t="str">
        <f t="shared" si="1006"/>
        <v/>
      </c>
      <c r="LT188" s="522" t="str">
        <f t="shared" si="1006"/>
        <v/>
      </c>
      <c r="LU188" s="510" t="str">
        <f t="shared" si="1006"/>
        <v/>
      </c>
      <c r="LV188" s="642">
        <f t="shared" si="940"/>
        <v>0</v>
      </c>
      <c r="LW188" s="510" t="str">
        <f t="shared" si="1007"/>
        <v/>
      </c>
      <c r="LX188" s="522" t="str">
        <f t="shared" si="1007"/>
        <v/>
      </c>
      <c r="LY188" s="510" t="str">
        <f t="shared" si="1007"/>
        <v/>
      </c>
      <c r="LZ188" s="642">
        <f t="shared" si="941"/>
        <v>0</v>
      </c>
      <c r="MA188" s="510" t="str">
        <f t="shared" si="1008"/>
        <v/>
      </c>
      <c r="MB188" s="522" t="str">
        <f t="shared" si="1008"/>
        <v/>
      </c>
      <c r="MC188" s="510" t="str">
        <f t="shared" si="1008"/>
        <v/>
      </c>
      <c r="MD188" s="642">
        <f t="shared" si="942"/>
        <v>0</v>
      </c>
      <c r="ME188" s="510" t="str">
        <f t="shared" si="1009"/>
        <v/>
      </c>
      <c r="MF188" s="522" t="str">
        <f t="shared" si="1009"/>
        <v/>
      </c>
      <c r="MG188" s="510" t="str">
        <f t="shared" si="1009"/>
        <v/>
      </c>
      <c r="MH188" s="642">
        <f t="shared" si="943"/>
        <v>0</v>
      </c>
      <c r="MI188" s="510" t="str">
        <f t="shared" si="1010"/>
        <v/>
      </c>
      <c r="MJ188" s="522" t="str">
        <f t="shared" si="1010"/>
        <v/>
      </c>
      <c r="MK188" s="510" t="str">
        <f t="shared" si="1010"/>
        <v/>
      </c>
      <c r="ML188" s="642">
        <f t="shared" si="944"/>
        <v>0</v>
      </c>
      <c r="MM188" s="510" t="str">
        <f t="shared" si="1011"/>
        <v/>
      </c>
      <c r="MN188" s="522" t="str">
        <f t="shared" si="1011"/>
        <v/>
      </c>
      <c r="MO188" s="510" t="str">
        <f t="shared" si="1011"/>
        <v/>
      </c>
      <c r="MP188" s="642">
        <f t="shared" si="945"/>
        <v>0</v>
      </c>
      <c r="MQ188" s="510" t="str">
        <f t="shared" si="1012"/>
        <v/>
      </c>
      <c r="MR188" s="522" t="str">
        <f t="shared" si="1012"/>
        <v/>
      </c>
      <c r="MS188" s="510" t="str">
        <f t="shared" si="1012"/>
        <v/>
      </c>
      <c r="MT188" s="642">
        <f t="shared" si="946"/>
        <v>0</v>
      </c>
      <c r="MU188" s="510" t="str">
        <f t="shared" si="1013"/>
        <v/>
      </c>
      <c r="MV188" s="522" t="str">
        <f t="shared" si="1013"/>
        <v/>
      </c>
      <c r="MW188" s="510" t="str">
        <f t="shared" si="1013"/>
        <v/>
      </c>
      <c r="MX188" s="642">
        <f t="shared" si="947"/>
        <v>0</v>
      </c>
      <c r="MY188" s="510" t="str">
        <f t="shared" si="1014"/>
        <v/>
      </c>
      <c r="MZ188" s="522" t="str">
        <f t="shared" si="1014"/>
        <v/>
      </c>
      <c r="NA188" s="510" t="str">
        <f t="shared" si="1014"/>
        <v/>
      </c>
      <c r="NB188" s="642">
        <f t="shared" si="948"/>
        <v>0</v>
      </c>
      <c r="NC188" s="510" t="str">
        <f t="shared" si="1015"/>
        <v/>
      </c>
      <c r="ND188" s="522" t="str">
        <f t="shared" si="1015"/>
        <v/>
      </c>
      <c r="NE188" s="510" t="str">
        <f t="shared" si="1015"/>
        <v/>
      </c>
      <c r="NF188" s="642">
        <f t="shared" si="949"/>
        <v>0</v>
      </c>
      <c r="NG188" s="510" t="str">
        <f t="shared" si="1016"/>
        <v/>
      </c>
      <c r="NH188" s="522" t="str">
        <f t="shared" si="1016"/>
        <v/>
      </c>
      <c r="NI188" s="510" t="str">
        <f t="shared" si="1016"/>
        <v/>
      </c>
      <c r="NJ188" s="642">
        <f t="shared" si="950"/>
        <v>0</v>
      </c>
      <c r="NK188" s="510" t="str">
        <f t="shared" si="1017"/>
        <v/>
      </c>
      <c r="NL188" s="522" t="str">
        <f t="shared" si="1017"/>
        <v/>
      </c>
      <c r="NM188" s="510" t="str">
        <f t="shared" si="1017"/>
        <v/>
      </c>
      <c r="NN188" s="642">
        <f t="shared" si="951"/>
        <v>0</v>
      </c>
      <c r="NO188" s="510" t="str">
        <f t="shared" si="1018"/>
        <v/>
      </c>
      <c r="NP188" s="522" t="str">
        <f t="shared" si="1018"/>
        <v/>
      </c>
      <c r="NQ188" s="510" t="str">
        <f t="shared" si="1018"/>
        <v/>
      </c>
      <c r="NR188" s="642">
        <f t="shared" si="952"/>
        <v>0</v>
      </c>
      <c r="NS188" s="510" t="str">
        <f t="shared" si="1019"/>
        <v/>
      </c>
      <c r="NT188" s="522" t="str">
        <f t="shared" si="1019"/>
        <v/>
      </c>
      <c r="NU188" s="510" t="str">
        <f t="shared" si="1019"/>
        <v/>
      </c>
      <c r="NV188" s="642">
        <f t="shared" si="953"/>
        <v>0</v>
      </c>
      <c r="NW188" s="510" t="str">
        <f t="shared" si="1020"/>
        <v/>
      </c>
      <c r="NX188" s="522" t="str">
        <f t="shared" si="1020"/>
        <v/>
      </c>
      <c r="NY188" s="510" t="str">
        <f t="shared" si="1020"/>
        <v/>
      </c>
      <c r="NZ188" s="642">
        <f t="shared" si="954"/>
        <v>0</v>
      </c>
      <c r="OA188" s="510" t="str">
        <f t="shared" si="1021"/>
        <v/>
      </c>
      <c r="OB188" s="522" t="str">
        <f t="shared" si="1021"/>
        <v/>
      </c>
      <c r="OC188" s="510" t="str">
        <f t="shared" si="1021"/>
        <v/>
      </c>
      <c r="OD188" s="642">
        <f t="shared" si="955"/>
        <v>0</v>
      </c>
      <c r="OE188" s="510" t="str">
        <f t="shared" si="1022"/>
        <v/>
      </c>
      <c r="OF188" s="522" t="str">
        <f t="shared" si="1022"/>
        <v/>
      </c>
      <c r="OG188" s="510" t="str">
        <f t="shared" si="1022"/>
        <v/>
      </c>
      <c r="OH188" s="642">
        <f t="shared" si="956"/>
        <v>0</v>
      </c>
      <c r="OI188" s="510" t="str">
        <f t="shared" si="1023"/>
        <v/>
      </c>
      <c r="OJ188" s="522" t="str">
        <f t="shared" si="1023"/>
        <v/>
      </c>
      <c r="OK188" s="510" t="str">
        <f t="shared" si="1023"/>
        <v/>
      </c>
      <c r="OL188" s="642">
        <f t="shared" si="957"/>
        <v>0</v>
      </c>
      <c r="OM188" s="510" t="str">
        <f t="shared" si="1024"/>
        <v/>
      </c>
      <c r="ON188" s="522" t="str">
        <f t="shared" si="1024"/>
        <v/>
      </c>
      <c r="OO188" s="510" t="str">
        <f t="shared" si="1024"/>
        <v/>
      </c>
      <c r="OP188" s="642">
        <f t="shared" si="958"/>
        <v>0</v>
      </c>
      <c r="OQ188" s="510" t="str">
        <f t="shared" si="1025"/>
        <v/>
      </c>
      <c r="OR188" s="522" t="str">
        <f t="shared" si="1025"/>
        <v/>
      </c>
      <c r="OS188" s="510" t="str">
        <f t="shared" si="1025"/>
        <v/>
      </c>
      <c r="OT188" s="642">
        <f t="shared" si="959"/>
        <v>0</v>
      </c>
      <c r="OU188" s="510" t="str">
        <f t="shared" si="1026"/>
        <v/>
      </c>
      <c r="OV188" s="522" t="str">
        <f t="shared" si="1026"/>
        <v/>
      </c>
      <c r="OW188" s="510" t="str">
        <f t="shared" si="1026"/>
        <v/>
      </c>
      <c r="OX188" s="642">
        <f t="shared" si="960"/>
        <v>0</v>
      </c>
      <c r="OY188" s="510" t="str">
        <f t="shared" si="1027"/>
        <v/>
      </c>
      <c r="OZ188" s="522" t="str">
        <f t="shared" si="1027"/>
        <v/>
      </c>
      <c r="PA188" s="510" t="str">
        <f t="shared" si="1027"/>
        <v/>
      </c>
      <c r="PB188" s="642">
        <f t="shared" si="961"/>
        <v>0</v>
      </c>
      <c r="PC188" s="510" t="str">
        <f t="shared" si="1028"/>
        <v/>
      </c>
      <c r="PD188" s="522" t="str">
        <f t="shared" si="1028"/>
        <v/>
      </c>
      <c r="PE188" s="510" t="str">
        <f t="shared" si="1028"/>
        <v/>
      </c>
      <c r="PF188" s="642">
        <f t="shared" si="962"/>
        <v>0</v>
      </c>
      <c r="PG188" s="510" t="str">
        <f t="shared" si="1029"/>
        <v/>
      </c>
      <c r="PH188" s="522" t="str">
        <f t="shared" si="1029"/>
        <v/>
      </c>
      <c r="PI188" s="510" t="str">
        <f t="shared" si="1029"/>
        <v/>
      </c>
      <c r="PJ188" s="642">
        <f t="shared" si="963"/>
        <v>0</v>
      </c>
      <c r="PK188" s="510" t="str">
        <f t="shared" si="1030"/>
        <v/>
      </c>
      <c r="PL188" s="522" t="str">
        <f t="shared" si="1030"/>
        <v/>
      </c>
      <c r="PM188" s="510" t="str">
        <f t="shared" si="1030"/>
        <v/>
      </c>
      <c r="PN188" s="642">
        <f t="shared" si="964"/>
        <v>0</v>
      </c>
      <c r="PO188" s="510" t="str">
        <f t="shared" si="1031"/>
        <v/>
      </c>
      <c r="PP188" s="522" t="str">
        <f t="shared" si="1031"/>
        <v/>
      </c>
      <c r="PQ188" s="510" t="str">
        <f t="shared" si="1031"/>
        <v/>
      </c>
      <c r="PR188" s="642">
        <f t="shared" si="965"/>
        <v>0</v>
      </c>
      <c r="PS188" s="510" t="str">
        <f t="shared" si="1032"/>
        <v/>
      </c>
      <c r="PT188" s="522" t="str">
        <f t="shared" si="1032"/>
        <v/>
      </c>
      <c r="PU188" s="510" t="str">
        <f t="shared" si="1032"/>
        <v/>
      </c>
      <c r="PV188" s="642">
        <f t="shared" si="966"/>
        <v>0</v>
      </c>
      <c r="PW188" s="510" t="str">
        <f t="shared" si="1033"/>
        <v/>
      </c>
      <c r="PX188" s="522" t="str">
        <f t="shared" si="1033"/>
        <v/>
      </c>
      <c r="PY188" s="510" t="str">
        <f t="shared" si="1033"/>
        <v/>
      </c>
      <c r="PZ188" s="642">
        <f t="shared" si="967"/>
        <v>0</v>
      </c>
      <c r="QA188" s="510" t="str">
        <f t="shared" si="1034"/>
        <v/>
      </c>
      <c r="QB188" s="522" t="str">
        <f t="shared" si="1034"/>
        <v/>
      </c>
      <c r="QC188" s="510" t="str">
        <f t="shared" si="1034"/>
        <v/>
      </c>
      <c r="QD188" s="642">
        <f t="shared" si="968"/>
        <v>0</v>
      </c>
      <c r="QE188" s="510" t="str">
        <f t="shared" si="1035"/>
        <v/>
      </c>
      <c r="QF188" s="522" t="str">
        <f t="shared" si="1035"/>
        <v/>
      </c>
      <c r="QG188" s="510" t="str">
        <f t="shared" si="1035"/>
        <v/>
      </c>
      <c r="QH188" s="642">
        <f t="shared" si="969"/>
        <v>0</v>
      </c>
    </row>
    <row r="189" spans="125:450" ht="13.3" thickTop="1" thickBot="1" x14ac:dyDescent="0.35"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FD189" s="793" t="str">
        <f t="shared" si="885"/>
        <v/>
      </c>
      <c r="FE189" s="783" t="str">
        <f t="shared" si="1044"/>
        <v/>
      </c>
      <c r="FF189" s="788" t="str">
        <f t="shared" si="1045"/>
        <v/>
      </c>
      <c r="FG189" s="782" t="str">
        <f t="shared" si="1052"/>
        <v/>
      </c>
      <c r="FJ189" s="788" t="str">
        <f t="shared" si="1036"/>
        <v/>
      </c>
      <c r="FK189" s="793" t="str">
        <f t="shared" si="1037"/>
        <v/>
      </c>
      <c r="FL189" s="793" t="str">
        <f t="shared" si="1046"/>
        <v/>
      </c>
      <c r="FM189" s="798" t="str">
        <f t="shared" si="1038"/>
        <v/>
      </c>
      <c r="FN189" s="786" t="str">
        <f t="shared" si="890"/>
        <v/>
      </c>
      <c r="FO189" s="816" t="str">
        <f t="shared" si="891"/>
        <v/>
      </c>
      <c r="FP189" s="594">
        <v>36</v>
      </c>
      <c r="FQ189" s="820" t="str">
        <f t="shared" si="1039"/>
        <v/>
      </c>
      <c r="FR189" s="139" t="str">
        <f t="shared" si="816"/>
        <v/>
      </c>
      <c r="FS189" s="642" t="str">
        <f t="shared" si="892"/>
        <v/>
      </c>
      <c r="FY189" s="793" t="str">
        <f t="shared" si="1047"/>
        <v/>
      </c>
      <c r="FZ189" s="798" t="str">
        <f t="shared" si="1040"/>
        <v/>
      </c>
      <c r="GA189" s="793" t="str">
        <f t="shared" si="894"/>
        <v/>
      </c>
      <c r="GB189" s="793" t="str">
        <f t="shared" si="1041"/>
        <v/>
      </c>
      <c r="GC189" s="783" t="str">
        <f t="shared" si="1048"/>
        <v/>
      </c>
      <c r="GD189" s="788" t="str">
        <f t="shared" si="1049"/>
        <v/>
      </c>
      <c r="GE189" s="786" t="str">
        <f t="shared" si="1042"/>
        <v/>
      </c>
      <c r="GF189" s="782" t="str">
        <f t="shared" si="897"/>
        <v/>
      </c>
      <c r="GG189" s="818" t="str">
        <f t="shared" si="898"/>
        <v/>
      </c>
      <c r="GH189" s="594">
        <v>36</v>
      </c>
      <c r="GI189" s="595" t="str">
        <f t="shared" si="1050"/>
        <v/>
      </c>
      <c r="GJ189" s="595" t="str">
        <f t="shared" si="1051"/>
        <v/>
      </c>
      <c r="GK189" s="15">
        <f t="shared" si="899"/>
        <v>0</v>
      </c>
      <c r="GL189" s="15">
        <f t="shared" si="900"/>
        <v>0</v>
      </c>
      <c r="GN189" s="137" t="str">
        <f t="shared" si="901"/>
        <v/>
      </c>
      <c r="GO189" s="653" t="str">
        <f t="shared" si="902"/>
        <v/>
      </c>
      <c r="GP189" s="651" t="str">
        <f t="shared" si="903"/>
        <v/>
      </c>
      <c r="GQ189" s="652">
        <f t="shared" si="904"/>
        <v>0</v>
      </c>
      <c r="GR189" s="137" t="str">
        <f t="shared" si="974"/>
        <v/>
      </c>
      <c r="GS189" s="139" t="str">
        <f t="shared" si="905"/>
        <v/>
      </c>
      <c r="GT189" s="642" t="str">
        <f t="shared" si="823"/>
        <v/>
      </c>
      <c r="GU189" s="594">
        <v>36</v>
      </c>
      <c r="GX189" s="137" t="str">
        <f t="shared" si="975"/>
        <v/>
      </c>
      <c r="GY189" s="138" t="str">
        <f t="shared" si="906"/>
        <v/>
      </c>
      <c r="GZ189" s="642" t="str">
        <f t="shared" si="907"/>
        <v/>
      </c>
      <c r="HA189" s="81" t="str">
        <f t="shared" si="970"/>
        <v/>
      </c>
      <c r="HB189" s="127" t="str">
        <f t="shared" si="971"/>
        <v/>
      </c>
      <c r="HC189" s="642" t="str">
        <f t="shared" si="908"/>
        <v/>
      </c>
      <c r="HD189" s="582">
        <f t="shared" si="976"/>
        <v>0</v>
      </c>
      <c r="HE189" s="576">
        <f t="shared" si="977"/>
        <v>0</v>
      </c>
      <c r="HF189" s="566">
        <f t="shared" si="977"/>
        <v>0</v>
      </c>
      <c r="HG189" s="642">
        <f t="shared" si="909"/>
        <v>0</v>
      </c>
      <c r="HH189" s="17" t="str">
        <f t="shared" si="910"/>
        <v/>
      </c>
      <c r="HI189" s="510" t="str">
        <f t="shared" si="911"/>
        <v/>
      </c>
      <c r="HJ189" s="642">
        <f t="shared" si="972"/>
        <v>0</v>
      </c>
      <c r="HK189" s="510" t="str">
        <f t="shared" si="978"/>
        <v/>
      </c>
      <c r="HL189" s="522" t="str">
        <f t="shared" si="978"/>
        <v/>
      </c>
      <c r="HM189" s="510" t="str">
        <f t="shared" si="978"/>
        <v/>
      </c>
      <c r="HN189" s="642">
        <f t="shared" si="912"/>
        <v>0</v>
      </c>
      <c r="HO189" s="510" t="str">
        <f t="shared" si="979"/>
        <v/>
      </c>
      <c r="HP189" s="522" t="str">
        <f t="shared" si="979"/>
        <v/>
      </c>
      <c r="HQ189" s="510" t="str">
        <f t="shared" si="979"/>
        <v/>
      </c>
      <c r="HR189" s="642">
        <f t="shared" si="913"/>
        <v>0</v>
      </c>
      <c r="HS189" s="510" t="str">
        <f t="shared" si="980"/>
        <v/>
      </c>
      <c r="HT189" s="522" t="str">
        <f t="shared" si="980"/>
        <v/>
      </c>
      <c r="HU189" s="510" t="str">
        <f t="shared" si="980"/>
        <v/>
      </c>
      <c r="HV189" s="642">
        <f t="shared" si="914"/>
        <v>0</v>
      </c>
      <c r="HW189" s="510" t="str">
        <f t="shared" si="981"/>
        <v/>
      </c>
      <c r="HX189" s="522" t="str">
        <f t="shared" si="981"/>
        <v/>
      </c>
      <c r="HY189" s="510" t="str">
        <f t="shared" si="981"/>
        <v/>
      </c>
      <c r="HZ189" s="642">
        <f t="shared" si="915"/>
        <v>0</v>
      </c>
      <c r="IA189" s="510" t="str">
        <f t="shared" si="982"/>
        <v/>
      </c>
      <c r="IB189" s="522" t="str">
        <f t="shared" si="982"/>
        <v/>
      </c>
      <c r="IC189" s="510" t="str">
        <f t="shared" si="982"/>
        <v/>
      </c>
      <c r="ID189" s="642">
        <f t="shared" si="916"/>
        <v>0</v>
      </c>
      <c r="IE189" s="510" t="str">
        <f t="shared" si="983"/>
        <v/>
      </c>
      <c r="IF189" s="522" t="str">
        <f t="shared" si="983"/>
        <v/>
      </c>
      <c r="IG189" s="510" t="str">
        <f t="shared" si="983"/>
        <v/>
      </c>
      <c r="IH189" s="642">
        <f t="shared" si="917"/>
        <v>0</v>
      </c>
      <c r="II189" s="510" t="str">
        <f t="shared" si="984"/>
        <v/>
      </c>
      <c r="IJ189" s="522" t="str">
        <f t="shared" si="984"/>
        <v/>
      </c>
      <c r="IK189" s="510" t="str">
        <f t="shared" si="984"/>
        <v/>
      </c>
      <c r="IL189" s="642">
        <f t="shared" si="918"/>
        <v>0</v>
      </c>
      <c r="IM189" s="510" t="str">
        <f t="shared" si="985"/>
        <v/>
      </c>
      <c r="IN189" s="522" t="str">
        <f t="shared" si="985"/>
        <v/>
      </c>
      <c r="IO189" s="510" t="str">
        <f t="shared" si="985"/>
        <v/>
      </c>
      <c r="IP189" s="642">
        <f t="shared" si="919"/>
        <v>0</v>
      </c>
      <c r="IQ189" s="510" t="str">
        <f t="shared" si="986"/>
        <v/>
      </c>
      <c r="IR189" s="522" t="str">
        <f t="shared" si="986"/>
        <v/>
      </c>
      <c r="IS189" s="510" t="str">
        <f t="shared" si="986"/>
        <v/>
      </c>
      <c r="IT189" s="642">
        <f t="shared" si="920"/>
        <v>0</v>
      </c>
      <c r="IU189" s="510" t="str">
        <f t="shared" si="987"/>
        <v/>
      </c>
      <c r="IV189" s="522" t="str">
        <f t="shared" si="987"/>
        <v/>
      </c>
      <c r="IW189" s="510" t="str">
        <f t="shared" si="987"/>
        <v/>
      </c>
      <c r="IX189" s="642">
        <f t="shared" si="921"/>
        <v>0</v>
      </c>
      <c r="IY189" s="510" t="str">
        <f t="shared" si="988"/>
        <v/>
      </c>
      <c r="IZ189" s="522" t="str">
        <f t="shared" si="988"/>
        <v/>
      </c>
      <c r="JA189" s="510" t="str">
        <f t="shared" si="988"/>
        <v/>
      </c>
      <c r="JB189" s="642">
        <f t="shared" si="922"/>
        <v>0</v>
      </c>
      <c r="JC189" s="510" t="str">
        <f t="shared" si="989"/>
        <v/>
      </c>
      <c r="JD189" s="522" t="str">
        <f t="shared" si="989"/>
        <v/>
      </c>
      <c r="JE189" s="510" t="str">
        <f t="shared" si="989"/>
        <v/>
      </c>
      <c r="JF189" s="642">
        <f t="shared" si="923"/>
        <v>0</v>
      </c>
      <c r="JG189" s="510" t="str">
        <f t="shared" si="990"/>
        <v/>
      </c>
      <c r="JH189" s="522" t="str">
        <f t="shared" si="990"/>
        <v/>
      </c>
      <c r="JI189" s="510" t="str">
        <f t="shared" si="990"/>
        <v/>
      </c>
      <c r="JJ189" s="642">
        <f t="shared" si="924"/>
        <v>0</v>
      </c>
      <c r="JK189" s="510" t="str">
        <f t="shared" si="991"/>
        <v/>
      </c>
      <c r="JL189" s="522" t="str">
        <f t="shared" si="991"/>
        <v/>
      </c>
      <c r="JM189" s="510" t="str">
        <f t="shared" si="991"/>
        <v/>
      </c>
      <c r="JN189" s="642">
        <f t="shared" si="925"/>
        <v>0</v>
      </c>
      <c r="JO189" s="510" t="str">
        <f t="shared" si="992"/>
        <v/>
      </c>
      <c r="JP189" s="522" t="str">
        <f t="shared" si="992"/>
        <v/>
      </c>
      <c r="JQ189" s="510" t="str">
        <f t="shared" si="992"/>
        <v/>
      </c>
      <c r="JR189" s="642">
        <f t="shared" si="926"/>
        <v>0</v>
      </c>
      <c r="JS189" s="510" t="str">
        <f t="shared" si="993"/>
        <v/>
      </c>
      <c r="JT189" s="522" t="str">
        <f t="shared" si="993"/>
        <v/>
      </c>
      <c r="JU189" s="510" t="str">
        <f t="shared" si="993"/>
        <v/>
      </c>
      <c r="JV189" s="642">
        <f t="shared" si="927"/>
        <v>0</v>
      </c>
      <c r="JW189" s="510" t="str">
        <f t="shared" si="994"/>
        <v/>
      </c>
      <c r="JX189" s="522" t="str">
        <f t="shared" si="994"/>
        <v/>
      </c>
      <c r="JY189" s="510" t="str">
        <f t="shared" si="994"/>
        <v/>
      </c>
      <c r="JZ189" s="642">
        <f t="shared" si="928"/>
        <v>0</v>
      </c>
      <c r="KA189" s="510" t="str">
        <f t="shared" si="995"/>
        <v/>
      </c>
      <c r="KB189" s="522" t="str">
        <f t="shared" si="995"/>
        <v/>
      </c>
      <c r="KC189" s="510" t="str">
        <f t="shared" si="995"/>
        <v/>
      </c>
      <c r="KD189" s="642">
        <f t="shared" si="929"/>
        <v>0</v>
      </c>
      <c r="KE189" s="510" t="str">
        <f t="shared" si="996"/>
        <v/>
      </c>
      <c r="KF189" s="522" t="str">
        <f t="shared" si="996"/>
        <v/>
      </c>
      <c r="KG189" s="510" t="str">
        <f t="shared" si="996"/>
        <v/>
      </c>
      <c r="KH189" s="642">
        <f t="shared" si="930"/>
        <v>0</v>
      </c>
      <c r="KI189" s="510" t="str">
        <f t="shared" si="997"/>
        <v/>
      </c>
      <c r="KJ189" s="522" t="str">
        <f t="shared" si="997"/>
        <v/>
      </c>
      <c r="KK189" s="510" t="str">
        <f t="shared" si="997"/>
        <v/>
      </c>
      <c r="KL189" s="642">
        <f t="shared" si="931"/>
        <v>0</v>
      </c>
      <c r="KM189" s="510" t="str">
        <f t="shared" si="998"/>
        <v/>
      </c>
      <c r="KN189" s="522" t="str">
        <f t="shared" si="998"/>
        <v/>
      </c>
      <c r="KO189" s="510" t="str">
        <f t="shared" si="998"/>
        <v/>
      </c>
      <c r="KP189" s="642">
        <f t="shared" si="932"/>
        <v>0</v>
      </c>
      <c r="KQ189" s="510" t="str">
        <f t="shared" si="999"/>
        <v/>
      </c>
      <c r="KR189" s="522" t="str">
        <f t="shared" si="999"/>
        <v/>
      </c>
      <c r="KS189" s="510" t="str">
        <f t="shared" si="999"/>
        <v/>
      </c>
      <c r="KT189" s="642">
        <f t="shared" si="933"/>
        <v>0</v>
      </c>
      <c r="KU189" s="510" t="str">
        <f t="shared" si="1000"/>
        <v/>
      </c>
      <c r="KV189" s="522" t="str">
        <f t="shared" si="1000"/>
        <v/>
      </c>
      <c r="KW189" s="510" t="str">
        <f t="shared" si="1000"/>
        <v/>
      </c>
      <c r="KX189" s="642">
        <f t="shared" si="934"/>
        <v>0</v>
      </c>
      <c r="KY189" s="510" t="str">
        <f t="shared" si="1001"/>
        <v/>
      </c>
      <c r="KZ189" s="522" t="str">
        <f t="shared" si="1001"/>
        <v/>
      </c>
      <c r="LA189" s="510" t="str">
        <f t="shared" si="1001"/>
        <v/>
      </c>
      <c r="LB189" s="642">
        <f t="shared" si="935"/>
        <v>0</v>
      </c>
      <c r="LC189" s="510" t="str">
        <f t="shared" si="1002"/>
        <v/>
      </c>
      <c r="LD189" s="522" t="str">
        <f t="shared" si="1002"/>
        <v/>
      </c>
      <c r="LE189" s="510" t="str">
        <f t="shared" si="1002"/>
        <v/>
      </c>
      <c r="LF189" s="642">
        <f t="shared" si="936"/>
        <v>0</v>
      </c>
      <c r="LG189" s="510" t="str">
        <f t="shared" si="1003"/>
        <v/>
      </c>
      <c r="LH189" s="522" t="str">
        <f t="shared" si="1003"/>
        <v/>
      </c>
      <c r="LI189" s="510" t="str">
        <f t="shared" si="1003"/>
        <v/>
      </c>
      <c r="LJ189" s="642">
        <f t="shared" si="937"/>
        <v>0</v>
      </c>
      <c r="LK189" s="510" t="str">
        <f t="shared" si="1004"/>
        <v/>
      </c>
      <c r="LL189" s="522" t="str">
        <f t="shared" si="1004"/>
        <v/>
      </c>
      <c r="LM189" s="510" t="str">
        <f t="shared" si="1004"/>
        <v/>
      </c>
      <c r="LN189" s="642">
        <f t="shared" si="938"/>
        <v>0</v>
      </c>
      <c r="LO189" s="510" t="str">
        <f t="shared" si="1005"/>
        <v/>
      </c>
      <c r="LP189" s="522" t="str">
        <f t="shared" si="1005"/>
        <v/>
      </c>
      <c r="LQ189" s="510" t="str">
        <f t="shared" si="1005"/>
        <v/>
      </c>
      <c r="LR189" s="642">
        <f t="shared" si="939"/>
        <v>0</v>
      </c>
      <c r="LS189" s="510" t="str">
        <f t="shared" si="1006"/>
        <v/>
      </c>
      <c r="LT189" s="522" t="str">
        <f t="shared" si="1006"/>
        <v/>
      </c>
      <c r="LU189" s="510" t="str">
        <f t="shared" si="1006"/>
        <v/>
      </c>
      <c r="LV189" s="642">
        <f t="shared" si="940"/>
        <v>0</v>
      </c>
      <c r="LW189" s="510" t="str">
        <f t="shared" si="1007"/>
        <v/>
      </c>
      <c r="LX189" s="522" t="str">
        <f t="shared" si="1007"/>
        <v/>
      </c>
      <c r="LY189" s="510" t="str">
        <f t="shared" si="1007"/>
        <v/>
      </c>
      <c r="LZ189" s="642">
        <f t="shared" si="941"/>
        <v>0</v>
      </c>
      <c r="MA189" s="510" t="str">
        <f t="shared" si="1008"/>
        <v/>
      </c>
      <c r="MB189" s="522" t="str">
        <f t="shared" si="1008"/>
        <v/>
      </c>
      <c r="MC189" s="510" t="str">
        <f t="shared" si="1008"/>
        <v/>
      </c>
      <c r="MD189" s="642">
        <f t="shared" si="942"/>
        <v>0</v>
      </c>
      <c r="ME189" s="510" t="str">
        <f t="shared" si="1009"/>
        <v/>
      </c>
      <c r="MF189" s="522" t="str">
        <f t="shared" si="1009"/>
        <v/>
      </c>
      <c r="MG189" s="510" t="str">
        <f t="shared" si="1009"/>
        <v/>
      </c>
      <c r="MH189" s="642">
        <f t="shared" si="943"/>
        <v>0</v>
      </c>
      <c r="MI189" s="510" t="str">
        <f t="shared" si="1010"/>
        <v/>
      </c>
      <c r="MJ189" s="522" t="str">
        <f t="shared" si="1010"/>
        <v/>
      </c>
      <c r="MK189" s="510" t="str">
        <f t="shared" si="1010"/>
        <v/>
      </c>
      <c r="ML189" s="642">
        <f t="shared" si="944"/>
        <v>0</v>
      </c>
      <c r="MM189" s="510" t="str">
        <f t="shared" si="1011"/>
        <v/>
      </c>
      <c r="MN189" s="522" t="str">
        <f t="shared" si="1011"/>
        <v/>
      </c>
      <c r="MO189" s="510" t="str">
        <f t="shared" si="1011"/>
        <v/>
      </c>
      <c r="MP189" s="642">
        <f t="shared" si="945"/>
        <v>0</v>
      </c>
      <c r="MQ189" s="510" t="str">
        <f t="shared" si="1012"/>
        <v/>
      </c>
      <c r="MR189" s="522" t="str">
        <f t="shared" si="1012"/>
        <v/>
      </c>
      <c r="MS189" s="510" t="str">
        <f t="shared" si="1012"/>
        <v/>
      </c>
      <c r="MT189" s="642">
        <f t="shared" si="946"/>
        <v>0</v>
      </c>
      <c r="MU189" s="510" t="str">
        <f t="shared" si="1013"/>
        <v/>
      </c>
      <c r="MV189" s="522" t="str">
        <f t="shared" si="1013"/>
        <v/>
      </c>
      <c r="MW189" s="510" t="str">
        <f t="shared" si="1013"/>
        <v/>
      </c>
      <c r="MX189" s="642">
        <f t="shared" si="947"/>
        <v>0</v>
      </c>
      <c r="MY189" s="510" t="str">
        <f t="shared" si="1014"/>
        <v/>
      </c>
      <c r="MZ189" s="522" t="str">
        <f t="shared" si="1014"/>
        <v/>
      </c>
      <c r="NA189" s="510" t="str">
        <f t="shared" si="1014"/>
        <v/>
      </c>
      <c r="NB189" s="642">
        <f t="shared" si="948"/>
        <v>0</v>
      </c>
      <c r="NC189" s="510" t="str">
        <f t="shared" si="1015"/>
        <v/>
      </c>
      <c r="ND189" s="522" t="str">
        <f t="shared" si="1015"/>
        <v/>
      </c>
      <c r="NE189" s="510" t="str">
        <f t="shared" si="1015"/>
        <v/>
      </c>
      <c r="NF189" s="642">
        <f t="shared" si="949"/>
        <v>0</v>
      </c>
      <c r="NG189" s="510" t="str">
        <f t="shared" si="1016"/>
        <v/>
      </c>
      <c r="NH189" s="522" t="str">
        <f t="shared" si="1016"/>
        <v/>
      </c>
      <c r="NI189" s="510" t="str">
        <f t="shared" si="1016"/>
        <v/>
      </c>
      <c r="NJ189" s="642">
        <f t="shared" si="950"/>
        <v>0</v>
      </c>
      <c r="NK189" s="510" t="str">
        <f t="shared" si="1017"/>
        <v/>
      </c>
      <c r="NL189" s="522" t="str">
        <f t="shared" si="1017"/>
        <v/>
      </c>
      <c r="NM189" s="510" t="str">
        <f t="shared" si="1017"/>
        <v/>
      </c>
      <c r="NN189" s="642">
        <f t="shared" si="951"/>
        <v>0</v>
      </c>
      <c r="NO189" s="510" t="str">
        <f t="shared" si="1018"/>
        <v/>
      </c>
      <c r="NP189" s="522" t="str">
        <f t="shared" si="1018"/>
        <v/>
      </c>
      <c r="NQ189" s="510" t="str">
        <f t="shared" si="1018"/>
        <v/>
      </c>
      <c r="NR189" s="642">
        <f t="shared" si="952"/>
        <v>0</v>
      </c>
      <c r="NS189" s="510" t="str">
        <f t="shared" si="1019"/>
        <v/>
      </c>
      <c r="NT189" s="522" t="str">
        <f t="shared" si="1019"/>
        <v/>
      </c>
      <c r="NU189" s="510" t="str">
        <f t="shared" si="1019"/>
        <v/>
      </c>
      <c r="NV189" s="642">
        <f t="shared" si="953"/>
        <v>0</v>
      </c>
      <c r="NW189" s="510" t="str">
        <f t="shared" si="1020"/>
        <v/>
      </c>
      <c r="NX189" s="522" t="str">
        <f t="shared" si="1020"/>
        <v/>
      </c>
      <c r="NY189" s="510" t="str">
        <f t="shared" si="1020"/>
        <v/>
      </c>
      <c r="NZ189" s="642">
        <f t="shared" si="954"/>
        <v>0</v>
      </c>
      <c r="OA189" s="510" t="str">
        <f t="shared" si="1021"/>
        <v/>
      </c>
      <c r="OB189" s="522" t="str">
        <f t="shared" si="1021"/>
        <v/>
      </c>
      <c r="OC189" s="510" t="str">
        <f t="shared" si="1021"/>
        <v/>
      </c>
      <c r="OD189" s="642">
        <f t="shared" si="955"/>
        <v>0</v>
      </c>
      <c r="OE189" s="510" t="str">
        <f t="shared" si="1022"/>
        <v/>
      </c>
      <c r="OF189" s="522" t="str">
        <f t="shared" si="1022"/>
        <v/>
      </c>
      <c r="OG189" s="510" t="str">
        <f t="shared" si="1022"/>
        <v/>
      </c>
      <c r="OH189" s="642">
        <f t="shared" si="956"/>
        <v>0</v>
      </c>
      <c r="OI189" s="510" t="str">
        <f t="shared" si="1023"/>
        <v/>
      </c>
      <c r="OJ189" s="522" t="str">
        <f t="shared" si="1023"/>
        <v/>
      </c>
      <c r="OK189" s="510" t="str">
        <f t="shared" si="1023"/>
        <v/>
      </c>
      <c r="OL189" s="642">
        <f t="shared" si="957"/>
        <v>0</v>
      </c>
      <c r="OM189" s="510" t="str">
        <f t="shared" si="1024"/>
        <v/>
      </c>
      <c r="ON189" s="522" t="str">
        <f t="shared" si="1024"/>
        <v/>
      </c>
      <c r="OO189" s="510" t="str">
        <f t="shared" si="1024"/>
        <v/>
      </c>
      <c r="OP189" s="642">
        <f t="shared" si="958"/>
        <v>0</v>
      </c>
      <c r="OQ189" s="510" t="str">
        <f t="shared" si="1025"/>
        <v/>
      </c>
      <c r="OR189" s="522" t="str">
        <f t="shared" si="1025"/>
        <v/>
      </c>
      <c r="OS189" s="510" t="str">
        <f t="shared" si="1025"/>
        <v/>
      </c>
      <c r="OT189" s="642">
        <f t="shared" si="959"/>
        <v>0</v>
      </c>
      <c r="OU189" s="510" t="str">
        <f t="shared" si="1026"/>
        <v/>
      </c>
      <c r="OV189" s="522" t="str">
        <f t="shared" si="1026"/>
        <v/>
      </c>
      <c r="OW189" s="510" t="str">
        <f t="shared" si="1026"/>
        <v/>
      </c>
      <c r="OX189" s="642">
        <f t="shared" si="960"/>
        <v>0</v>
      </c>
      <c r="OY189" s="510" t="str">
        <f t="shared" si="1027"/>
        <v/>
      </c>
      <c r="OZ189" s="522" t="str">
        <f t="shared" si="1027"/>
        <v/>
      </c>
      <c r="PA189" s="510" t="str">
        <f t="shared" si="1027"/>
        <v/>
      </c>
      <c r="PB189" s="642">
        <f t="shared" si="961"/>
        <v>0</v>
      </c>
      <c r="PC189" s="510" t="str">
        <f t="shared" si="1028"/>
        <v/>
      </c>
      <c r="PD189" s="522" t="str">
        <f t="shared" si="1028"/>
        <v/>
      </c>
      <c r="PE189" s="510" t="str">
        <f t="shared" si="1028"/>
        <v/>
      </c>
      <c r="PF189" s="642">
        <f t="shared" si="962"/>
        <v>0</v>
      </c>
      <c r="PG189" s="510" t="str">
        <f t="shared" si="1029"/>
        <v/>
      </c>
      <c r="PH189" s="522" t="str">
        <f t="shared" si="1029"/>
        <v/>
      </c>
      <c r="PI189" s="510" t="str">
        <f t="shared" si="1029"/>
        <v/>
      </c>
      <c r="PJ189" s="642">
        <f t="shared" si="963"/>
        <v>0</v>
      </c>
      <c r="PK189" s="510" t="str">
        <f t="shared" si="1030"/>
        <v/>
      </c>
      <c r="PL189" s="522" t="str">
        <f t="shared" si="1030"/>
        <v/>
      </c>
      <c r="PM189" s="510" t="str">
        <f t="shared" si="1030"/>
        <v/>
      </c>
      <c r="PN189" s="642">
        <f t="shared" si="964"/>
        <v>0</v>
      </c>
      <c r="PO189" s="510" t="str">
        <f t="shared" si="1031"/>
        <v/>
      </c>
      <c r="PP189" s="522" t="str">
        <f t="shared" si="1031"/>
        <v/>
      </c>
      <c r="PQ189" s="510" t="str">
        <f t="shared" si="1031"/>
        <v/>
      </c>
      <c r="PR189" s="642">
        <f t="shared" si="965"/>
        <v>0</v>
      </c>
      <c r="PS189" s="510" t="str">
        <f t="shared" si="1032"/>
        <v/>
      </c>
      <c r="PT189" s="522" t="str">
        <f t="shared" si="1032"/>
        <v/>
      </c>
      <c r="PU189" s="510" t="str">
        <f t="shared" si="1032"/>
        <v/>
      </c>
      <c r="PV189" s="642">
        <f t="shared" si="966"/>
        <v>0</v>
      </c>
      <c r="PW189" s="510" t="str">
        <f t="shared" si="1033"/>
        <v/>
      </c>
      <c r="PX189" s="522" t="str">
        <f t="shared" si="1033"/>
        <v/>
      </c>
      <c r="PY189" s="510" t="str">
        <f t="shared" si="1033"/>
        <v/>
      </c>
      <c r="PZ189" s="642">
        <f t="shared" si="967"/>
        <v>0</v>
      </c>
      <c r="QA189" s="510" t="str">
        <f t="shared" si="1034"/>
        <v/>
      </c>
      <c r="QB189" s="522" t="str">
        <f t="shared" si="1034"/>
        <v/>
      </c>
      <c r="QC189" s="510" t="str">
        <f t="shared" si="1034"/>
        <v/>
      </c>
      <c r="QD189" s="642">
        <f t="shared" si="968"/>
        <v>0</v>
      </c>
      <c r="QE189" s="510" t="str">
        <f t="shared" si="1035"/>
        <v/>
      </c>
      <c r="QF189" s="522" t="str">
        <f t="shared" si="1035"/>
        <v/>
      </c>
      <c r="QG189" s="510" t="str">
        <f t="shared" si="1035"/>
        <v/>
      </c>
      <c r="QH189" s="642">
        <f t="shared" si="969"/>
        <v>0</v>
      </c>
    </row>
    <row r="190" spans="125:450" ht="13.3" thickTop="1" thickBot="1" x14ac:dyDescent="0.35"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FD190" s="793" t="str">
        <f t="shared" si="885"/>
        <v/>
      </c>
      <c r="FE190" s="783" t="str">
        <f t="shared" si="1044"/>
        <v/>
      </c>
      <c r="FF190" s="788" t="str">
        <f t="shared" si="1045"/>
        <v/>
      </c>
      <c r="FG190" s="782" t="str">
        <f t="shared" si="1052"/>
        <v/>
      </c>
      <c r="FJ190" s="788" t="str">
        <f t="shared" si="1036"/>
        <v/>
      </c>
      <c r="FK190" s="793" t="str">
        <f t="shared" si="1037"/>
        <v/>
      </c>
      <c r="FL190" s="793" t="str">
        <f t="shared" si="1046"/>
        <v/>
      </c>
      <c r="FM190" s="798" t="str">
        <f t="shared" si="1038"/>
        <v/>
      </c>
      <c r="FN190" s="786" t="str">
        <f t="shared" si="890"/>
        <v/>
      </c>
      <c r="FO190" s="816" t="str">
        <f t="shared" si="891"/>
        <v/>
      </c>
      <c r="FP190" s="594">
        <v>37</v>
      </c>
      <c r="FQ190" s="820" t="str">
        <f t="shared" si="1039"/>
        <v/>
      </c>
      <c r="FR190" s="139" t="str">
        <f t="shared" si="816"/>
        <v/>
      </c>
      <c r="FS190" s="642" t="str">
        <f t="shared" si="892"/>
        <v/>
      </c>
      <c r="FY190" s="793" t="str">
        <f t="shared" si="1047"/>
        <v/>
      </c>
      <c r="FZ190" s="798" t="str">
        <f t="shared" si="1040"/>
        <v/>
      </c>
      <c r="GA190" s="793" t="str">
        <f t="shared" si="894"/>
        <v/>
      </c>
      <c r="GB190" s="793" t="str">
        <f t="shared" si="1041"/>
        <v/>
      </c>
      <c r="GC190" s="783" t="str">
        <f t="shared" si="1048"/>
        <v/>
      </c>
      <c r="GD190" s="788" t="str">
        <f t="shared" si="1049"/>
        <v/>
      </c>
      <c r="GE190" s="786" t="str">
        <f t="shared" si="1042"/>
        <v/>
      </c>
      <c r="GF190" s="782" t="str">
        <f t="shared" si="897"/>
        <v/>
      </c>
      <c r="GG190" s="818" t="str">
        <f t="shared" si="898"/>
        <v/>
      </c>
      <c r="GH190" s="594">
        <v>37</v>
      </c>
      <c r="GI190" s="595" t="str">
        <f t="shared" si="1050"/>
        <v/>
      </c>
      <c r="GJ190" s="595" t="str">
        <f t="shared" si="1051"/>
        <v/>
      </c>
      <c r="GK190" s="15">
        <f t="shared" si="899"/>
        <v>0</v>
      </c>
      <c r="GL190" s="15">
        <f t="shared" si="900"/>
        <v>0</v>
      </c>
      <c r="GN190" s="137" t="str">
        <f t="shared" si="901"/>
        <v/>
      </c>
      <c r="GO190" s="653" t="str">
        <f t="shared" si="902"/>
        <v/>
      </c>
      <c r="GP190" s="651" t="str">
        <f t="shared" si="903"/>
        <v/>
      </c>
      <c r="GQ190" s="652">
        <f t="shared" si="904"/>
        <v>0</v>
      </c>
      <c r="GR190" s="137" t="str">
        <f t="shared" si="974"/>
        <v/>
      </c>
      <c r="GS190" s="139" t="str">
        <f t="shared" si="905"/>
        <v/>
      </c>
      <c r="GT190" s="642" t="str">
        <f t="shared" si="823"/>
        <v/>
      </c>
      <c r="GU190" s="594">
        <v>37</v>
      </c>
      <c r="GX190" s="137" t="str">
        <f t="shared" si="975"/>
        <v/>
      </c>
      <c r="GY190" s="138" t="str">
        <f t="shared" si="906"/>
        <v/>
      </c>
      <c r="GZ190" s="642" t="str">
        <f t="shared" si="907"/>
        <v/>
      </c>
      <c r="HA190" s="81" t="str">
        <f t="shared" si="970"/>
        <v/>
      </c>
      <c r="HB190" s="127" t="str">
        <f t="shared" si="971"/>
        <v/>
      </c>
      <c r="HC190" s="642" t="str">
        <f t="shared" si="908"/>
        <v/>
      </c>
      <c r="HD190" s="582">
        <f t="shared" si="976"/>
        <v>0</v>
      </c>
      <c r="HE190" s="576">
        <f t="shared" si="977"/>
        <v>0</v>
      </c>
      <c r="HF190" s="566">
        <f t="shared" si="977"/>
        <v>0</v>
      </c>
      <c r="HG190" s="642">
        <f t="shared" si="909"/>
        <v>0</v>
      </c>
      <c r="HH190" s="17" t="str">
        <f t="shared" si="910"/>
        <v/>
      </c>
      <c r="HI190" s="510" t="str">
        <f t="shared" si="911"/>
        <v/>
      </c>
      <c r="HJ190" s="642">
        <f t="shared" si="972"/>
        <v>0</v>
      </c>
      <c r="HK190" s="510" t="str">
        <f t="shared" si="978"/>
        <v/>
      </c>
      <c r="HL190" s="522" t="str">
        <f t="shared" si="978"/>
        <v/>
      </c>
      <c r="HM190" s="510" t="str">
        <f t="shared" si="978"/>
        <v/>
      </c>
      <c r="HN190" s="642">
        <f t="shared" si="912"/>
        <v>0</v>
      </c>
      <c r="HO190" s="510" t="str">
        <f t="shared" si="979"/>
        <v/>
      </c>
      <c r="HP190" s="522" t="str">
        <f t="shared" si="979"/>
        <v/>
      </c>
      <c r="HQ190" s="510" t="str">
        <f t="shared" si="979"/>
        <v/>
      </c>
      <c r="HR190" s="642">
        <f t="shared" si="913"/>
        <v>0</v>
      </c>
      <c r="HS190" s="510" t="str">
        <f t="shared" si="980"/>
        <v/>
      </c>
      <c r="HT190" s="522" t="str">
        <f t="shared" si="980"/>
        <v/>
      </c>
      <c r="HU190" s="510" t="str">
        <f t="shared" si="980"/>
        <v/>
      </c>
      <c r="HV190" s="642">
        <f t="shared" si="914"/>
        <v>0</v>
      </c>
      <c r="HW190" s="510" t="str">
        <f t="shared" si="981"/>
        <v/>
      </c>
      <c r="HX190" s="522" t="str">
        <f t="shared" si="981"/>
        <v/>
      </c>
      <c r="HY190" s="510" t="str">
        <f t="shared" si="981"/>
        <v/>
      </c>
      <c r="HZ190" s="642">
        <f t="shared" si="915"/>
        <v>0</v>
      </c>
      <c r="IA190" s="510" t="str">
        <f t="shared" si="982"/>
        <v/>
      </c>
      <c r="IB190" s="522" t="str">
        <f t="shared" si="982"/>
        <v/>
      </c>
      <c r="IC190" s="510" t="str">
        <f t="shared" si="982"/>
        <v/>
      </c>
      <c r="ID190" s="642">
        <f t="shared" si="916"/>
        <v>0</v>
      </c>
      <c r="IE190" s="510" t="str">
        <f t="shared" si="983"/>
        <v/>
      </c>
      <c r="IF190" s="522" t="str">
        <f t="shared" si="983"/>
        <v/>
      </c>
      <c r="IG190" s="510" t="str">
        <f t="shared" si="983"/>
        <v/>
      </c>
      <c r="IH190" s="642">
        <f t="shared" si="917"/>
        <v>0</v>
      </c>
      <c r="II190" s="510" t="str">
        <f t="shared" si="984"/>
        <v/>
      </c>
      <c r="IJ190" s="522" t="str">
        <f t="shared" si="984"/>
        <v/>
      </c>
      <c r="IK190" s="510" t="str">
        <f t="shared" si="984"/>
        <v/>
      </c>
      <c r="IL190" s="642">
        <f t="shared" si="918"/>
        <v>0</v>
      </c>
      <c r="IM190" s="510" t="str">
        <f t="shared" si="985"/>
        <v/>
      </c>
      <c r="IN190" s="522" t="str">
        <f t="shared" si="985"/>
        <v/>
      </c>
      <c r="IO190" s="510" t="str">
        <f t="shared" si="985"/>
        <v/>
      </c>
      <c r="IP190" s="642">
        <f t="shared" si="919"/>
        <v>0</v>
      </c>
      <c r="IQ190" s="510" t="str">
        <f t="shared" si="986"/>
        <v/>
      </c>
      <c r="IR190" s="522" t="str">
        <f t="shared" si="986"/>
        <v/>
      </c>
      <c r="IS190" s="510" t="str">
        <f t="shared" si="986"/>
        <v/>
      </c>
      <c r="IT190" s="642">
        <f t="shared" si="920"/>
        <v>0</v>
      </c>
      <c r="IU190" s="510" t="str">
        <f t="shared" si="987"/>
        <v/>
      </c>
      <c r="IV190" s="522" t="str">
        <f t="shared" si="987"/>
        <v/>
      </c>
      <c r="IW190" s="510" t="str">
        <f t="shared" si="987"/>
        <v/>
      </c>
      <c r="IX190" s="642">
        <f t="shared" si="921"/>
        <v>0</v>
      </c>
      <c r="IY190" s="510" t="str">
        <f t="shared" si="988"/>
        <v/>
      </c>
      <c r="IZ190" s="522" t="str">
        <f t="shared" si="988"/>
        <v/>
      </c>
      <c r="JA190" s="510" t="str">
        <f t="shared" si="988"/>
        <v/>
      </c>
      <c r="JB190" s="642">
        <f t="shared" si="922"/>
        <v>0</v>
      </c>
      <c r="JC190" s="510" t="str">
        <f t="shared" si="989"/>
        <v/>
      </c>
      <c r="JD190" s="522" t="str">
        <f t="shared" si="989"/>
        <v/>
      </c>
      <c r="JE190" s="510" t="str">
        <f t="shared" si="989"/>
        <v/>
      </c>
      <c r="JF190" s="642">
        <f t="shared" si="923"/>
        <v>0</v>
      </c>
      <c r="JG190" s="510" t="str">
        <f t="shared" si="990"/>
        <v/>
      </c>
      <c r="JH190" s="522" t="str">
        <f t="shared" si="990"/>
        <v/>
      </c>
      <c r="JI190" s="510" t="str">
        <f t="shared" si="990"/>
        <v/>
      </c>
      <c r="JJ190" s="642">
        <f t="shared" si="924"/>
        <v>0</v>
      </c>
      <c r="JK190" s="510" t="str">
        <f t="shared" si="991"/>
        <v/>
      </c>
      <c r="JL190" s="522" t="str">
        <f t="shared" si="991"/>
        <v/>
      </c>
      <c r="JM190" s="510" t="str">
        <f t="shared" si="991"/>
        <v/>
      </c>
      <c r="JN190" s="642">
        <f t="shared" si="925"/>
        <v>0</v>
      </c>
      <c r="JO190" s="510" t="str">
        <f t="shared" si="992"/>
        <v/>
      </c>
      <c r="JP190" s="522" t="str">
        <f t="shared" si="992"/>
        <v/>
      </c>
      <c r="JQ190" s="510" t="str">
        <f t="shared" si="992"/>
        <v/>
      </c>
      <c r="JR190" s="642">
        <f t="shared" si="926"/>
        <v>0</v>
      </c>
      <c r="JS190" s="510" t="str">
        <f t="shared" si="993"/>
        <v/>
      </c>
      <c r="JT190" s="522" t="str">
        <f t="shared" si="993"/>
        <v/>
      </c>
      <c r="JU190" s="510" t="str">
        <f t="shared" si="993"/>
        <v/>
      </c>
      <c r="JV190" s="642">
        <f t="shared" si="927"/>
        <v>0</v>
      </c>
      <c r="JW190" s="510" t="str">
        <f t="shared" si="994"/>
        <v/>
      </c>
      <c r="JX190" s="522" t="str">
        <f t="shared" si="994"/>
        <v/>
      </c>
      <c r="JY190" s="510" t="str">
        <f t="shared" si="994"/>
        <v/>
      </c>
      <c r="JZ190" s="642">
        <f t="shared" si="928"/>
        <v>0</v>
      </c>
      <c r="KA190" s="510" t="str">
        <f t="shared" si="995"/>
        <v/>
      </c>
      <c r="KB190" s="522" t="str">
        <f t="shared" si="995"/>
        <v/>
      </c>
      <c r="KC190" s="510" t="str">
        <f t="shared" si="995"/>
        <v/>
      </c>
      <c r="KD190" s="642">
        <f t="shared" si="929"/>
        <v>0</v>
      </c>
      <c r="KE190" s="510" t="str">
        <f t="shared" si="996"/>
        <v/>
      </c>
      <c r="KF190" s="522" t="str">
        <f t="shared" si="996"/>
        <v/>
      </c>
      <c r="KG190" s="510" t="str">
        <f t="shared" si="996"/>
        <v/>
      </c>
      <c r="KH190" s="642">
        <f t="shared" si="930"/>
        <v>0</v>
      </c>
      <c r="KI190" s="510" t="str">
        <f t="shared" si="997"/>
        <v/>
      </c>
      <c r="KJ190" s="522" t="str">
        <f t="shared" si="997"/>
        <v/>
      </c>
      <c r="KK190" s="510" t="str">
        <f t="shared" si="997"/>
        <v/>
      </c>
      <c r="KL190" s="642">
        <f t="shared" si="931"/>
        <v>0</v>
      </c>
      <c r="KM190" s="510" t="str">
        <f t="shared" si="998"/>
        <v/>
      </c>
      <c r="KN190" s="522" t="str">
        <f t="shared" si="998"/>
        <v/>
      </c>
      <c r="KO190" s="510" t="str">
        <f t="shared" si="998"/>
        <v/>
      </c>
      <c r="KP190" s="642">
        <f t="shared" si="932"/>
        <v>0</v>
      </c>
      <c r="KQ190" s="510" t="str">
        <f t="shared" si="999"/>
        <v/>
      </c>
      <c r="KR190" s="522" t="str">
        <f t="shared" si="999"/>
        <v/>
      </c>
      <c r="KS190" s="510" t="str">
        <f t="shared" si="999"/>
        <v/>
      </c>
      <c r="KT190" s="642">
        <f t="shared" si="933"/>
        <v>0</v>
      </c>
      <c r="KU190" s="510" t="str">
        <f t="shared" si="1000"/>
        <v/>
      </c>
      <c r="KV190" s="522" t="str">
        <f t="shared" si="1000"/>
        <v/>
      </c>
      <c r="KW190" s="510" t="str">
        <f t="shared" si="1000"/>
        <v/>
      </c>
      <c r="KX190" s="642">
        <f t="shared" si="934"/>
        <v>0</v>
      </c>
      <c r="KY190" s="510" t="str">
        <f t="shared" si="1001"/>
        <v/>
      </c>
      <c r="KZ190" s="522" t="str">
        <f t="shared" si="1001"/>
        <v/>
      </c>
      <c r="LA190" s="510" t="str">
        <f t="shared" si="1001"/>
        <v/>
      </c>
      <c r="LB190" s="642">
        <f t="shared" si="935"/>
        <v>0</v>
      </c>
      <c r="LC190" s="510" t="str">
        <f t="shared" si="1002"/>
        <v/>
      </c>
      <c r="LD190" s="522" t="str">
        <f t="shared" si="1002"/>
        <v/>
      </c>
      <c r="LE190" s="510" t="str">
        <f t="shared" si="1002"/>
        <v/>
      </c>
      <c r="LF190" s="642">
        <f t="shared" si="936"/>
        <v>0</v>
      </c>
      <c r="LG190" s="510" t="str">
        <f t="shared" si="1003"/>
        <v/>
      </c>
      <c r="LH190" s="522" t="str">
        <f t="shared" si="1003"/>
        <v/>
      </c>
      <c r="LI190" s="510" t="str">
        <f t="shared" si="1003"/>
        <v/>
      </c>
      <c r="LJ190" s="642">
        <f t="shared" si="937"/>
        <v>0</v>
      </c>
      <c r="LK190" s="510" t="str">
        <f t="shared" si="1004"/>
        <v/>
      </c>
      <c r="LL190" s="522" t="str">
        <f t="shared" si="1004"/>
        <v/>
      </c>
      <c r="LM190" s="510" t="str">
        <f t="shared" si="1004"/>
        <v/>
      </c>
      <c r="LN190" s="642">
        <f t="shared" si="938"/>
        <v>0</v>
      </c>
      <c r="LO190" s="510" t="str">
        <f t="shared" si="1005"/>
        <v/>
      </c>
      <c r="LP190" s="522" t="str">
        <f t="shared" si="1005"/>
        <v/>
      </c>
      <c r="LQ190" s="510" t="str">
        <f t="shared" si="1005"/>
        <v/>
      </c>
      <c r="LR190" s="642">
        <f t="shared" si="939"/>
        <v>0</v>
      </c>
      <c r="LS190" s="510" t="str">
        <f t="shared" si="1006"/>
        <v/>
      </c>
      <c r="LT190" s="522" t="str">
        <f t="shared" si="1006"/>
        <v/>
      </c>
      <c r="LU190" s="510" t="str">
        <f t="shared" si="1006"/>
        <v/>
      </c>
      <c r="LV190" s="642">
        <f t="shared" si="940"/>
        <v>0</v>
      </c>
      <c r="LW190" s="510" t="str">
        <f t="shared" si="1007"/>
        <v/>
      </c>
      <c r="LX190" s="522" t="str">
        <f t="shared" si="1007"/>
        <v/>
      </c>
      <c r="LY190" s="510" t="str">
        <f t="shared" si="1007"/>
        <v/>
      </c>
      <c r="LZ190" s="642">
        <f t="shared" si="941"/>
        <v>0</v>
      </c>
      <c r="MA190" s="510" t="str">
        <f t="shared" si="1008"/>
        <v/>
      </c>
      <c r="MB190" s="522" t="str">
        <f t="shared" si="1008"/>
        <v/>
      </c>
      <c r="MC190" s="510" t="str">
        <f t="shared" si="1008"/>
        <v/>
      </c>
      <c r="MD190" s="642">
        <f t="shared" si="942"/>
        <v>0</v>
      </c>
      <c r="ME190" s="510" t="str">
        <f t="shared" si="1009"/>
        <v/>
      </c>
      <c r="MF190" s="522" t="str">
        <f t="shared" si="1009"/>
        <v/>
      </c>
      <c r="MG190" s="510" t="str">
        <f t="shared" si="1009"/>
        <v/>
      </c>
      <c r="MH190" s="642">
        <f t="shared" si="943"/>
        <v>0</v>
      </c>
      <c r="MI190" s="510" t="str">
        <f t="shared" si="1010"/>
        <v/>
      </c>
      <c r="MJ190" s="522" t="str">
        <f t="shared" si="1010"/>
        <v/>
      </c>
      <c r="MK190" s="510" t="str">
        <f t="shared" si="1010"/>
        <v/>
      </c>
      <c r="ML190" s="642">
        <f t="shared" si="944"/>
        <v>0</v>
      </c>
      <c r="MM190" s="510" t="str">
        <f t="shared" si="1011"/>
        <v/>
      </c>
      <c r="MN190" s="522" t="str">
        <f t="shared" si="1011"/>
        <v/>
      </c>
      <c r="MO190" s="510" t="str">
        <f t="shared" si="1011"/>
        <v/>
      </c>
      <c r="MP190" s="642">
        <f t="shared" si="945"/>
        <v>0</v>
      </c>
      <c r="MQ190" s="510" t="str">
        <f t="shared" si="1012"/>
        <v/>
      </c>
      <c r="MR190" s="522" t="str">
        <f t="shared" si="1012"/>
        <v/>
      </c>
      <c r="MS190" s="510" t="str">
        <f t="shared" si="1012"/>
        <v/>
      </c>
      <c r="MT190" s="642">
        <f t="shared" si="946"/>
        <v>0</v>
      </c>
      <c r="MU190" s="510" t="str">
        <f t="shared" si="1013"/>
        <v/>
      </c>
      <c r="MV190" s="522" t="str">
        <f t="shared" si="1013"/>
        <v/>
      </c>
      <c r="MW190" s="510" t="str">
        <f t="shared" si="1013"/>
        <v/>
      </c>
      <c r="MX190" s="642">
        <f t="shared" si="947"/>
        <v>0</v>
      </c>
      <c r="MY190" s="510" t="str">
        <f t="shared" si="1014"/>
        <v/>
      </c>
      <c r="MZ190" s="522" t="str">
        <f t="shared" si="1014"/>
        <v/>
      </c>
      <c r="NA190" s="510" t="str">
        <f t="shared" si="1014"/>
        <v/>
      </c>
      <c r="NB190" s="642">
        <f t="shared" si="948"/>
        <v>0</v>
      </c>
      <c r="NC190" s="510" t="str">
        <f t="shared" si="1015"/>
        <v/>
      </c>
      <c r="ND190" s="522" t="str">
        <f t="shared" si="1015"/>
        <v/>
      </c>
      <c r="NE190" s="510" t="str">
        <f t="shared" si="1015"/>
        <v/>
      </c>
      <c r="NF190" s="642">
        <f t="shared" si="949"/>
        <v>0</v>
      </c>
      <c r="NG190" s="510" t="str">
        <f t="shared" si="1016"/>
        <v/>
      </c>
      <c r="NH190" s="522" t="str">
        <f t="shared" si="1016"/>
        <v/>
      </c>
      <c r="NI190" s="510" t="str">
        <f t="shared" si="1016"/>
        <v/>
      </c>
      <c r="NJ190" s="642">
        <f t="shared" si="950"/>
        <v>0</v>
      </c>
      <c r="NK190" s="510" t="str">
        <f t="shared" si="1017"/>
        <v/>
      </c>
      <c r="NL190" s="522" t="str">
        <f t="shared" si="1017"/>
        <v/>
      </c>
      <c r="NM190" s="510" t="str">
        <f t="shared" si="1017"/>
        <v/>
      </c>
      <c r="NN190" s="642">
        <f t="shared" si="951"/>
        <v>0</v>
      </c>
      <c r="NO190" s="510" t="str">
        <f t="shared" si="1018"/>
        <v/>
      </c>
      <c r="NP190" s="522" t="str">
        <f t="shared" si="1018"/>
        <v/>
      </c>
      <c r="NQ190" s="510" t="str">
        <f t="shared" si="1018"/>
        <v/>
      </c>
      <c r="NR190" s="642">
        <f t="shared" si="952"/>
        <v>0</v>
      </c>
      <c r="NS190" s="510" t="str">
        <f t="shared" si="1019"/>
        <v/>
      </c>
      <c r="NT190" s="522" t="str">
        <f t="shared" si="1019"/>
        <v/>
      </c>
      <c r="NU190" s="510" t="str">
        <f t="shared" si="1019"/>
        <v/>
      </c>
      <c r="NV190" s="642">
        <f t="shared" si="953"/>
        <v>0</v>
      </c>
      <c r="NW190" s="510" t="str">
        <f t="shared" si="1020"/>
        <v/>
      </c>
      <c r="NX190" s="522" t="str">
        <f t="shared" si="1020"/>
        <v/>
      </c>
      <c r="NY190" s="510" t="str">
        <f t="shared" si="1020"/>
        <v/>
      </c>
      <c r="NZ190" s="642">
        <f t="shared" si="954"/>
        <v>0</v>
      </c>
      <c r="OA190" s="510" t="str">
        <f t="shared" si="1021"/>
        <v/>
      </c>
      <c r="OB190" s="522" t="str">
        <f t="shared" si="1021"/>
        <v/>
      </c>
      <c r="OC190" s="510" t="str">
        <f t="shared" si="1021"/>
        <v/>
      </c>
      <c r="OD190" s="642">
        <f t="shared" si="955"/>
        <v>0</v>
      </c>
      <c r="OE190" s="510" t="str">
        <f t="shared" si="1022"/>
        <v/>
      </c>
      <c r="OF190" s="522" t="str">
        <f t="shared" si="1022"/>
        <v/>
      </c>
      <c r="OG190" s="510" t="str">
        <f t="shared" si="1022"/>
        <v/>
      </c>
      <c r="OH190" s="642">
        <f t="shared" si="956"/>
        <v>0</v>
      </c>
      <c r="OI190" s="510" t="str">
        <f t="shared" si="1023"/>
        <v/>
      </c>
      <c r="OJ190" s="522" t="str">
        <f t="shared" si="1023"/>
        <v/>
      </c>
      <c r="OK190" s="510" t="str">
        <f t="shared" si="1023"/>
        <v/>
      </c>
      <c r="OL190" s="642">
        <f t="shared" si="957"/>
        <v>0</v>
      </c>
      <c r="OM190" s="510" t="str">
        <f t="shared" si="1024"/>
        <v/>
      </c>
      <c r="ON190" s="522" t="str">
        <f t="shared" si="1024"/>
        <v/>
      </c>
      <c r="OO190" s="510" t="str">
        <f t="shared" si="1024"/>
        <v/>
      </c>
      <c r="OP190" s="642">
        <f t="shared" si="958"/>
        <v>0</v>
      </c>
      <c r="OQ190" s="510" t="str">
        <f t="shared" si="1025"/>
        <v/>
      </c>
      <c r="OR190" s="522" t="str">
        <f t="shared" si="1025"/>
        <v/>
      </c>
      <c r="OS190" s="510" t="str">
        <f t="shared" si="1025"/>
        <v/>
      </c>
      <c r="OT190" s="642">
        <f t="shared" si="959"/>
        <v>0</v>
      </c>
      <c r="OU190" s="510" t="str">
        <f t="shared" si="1026"/>
        <v/>
      </c>
      <c r="OV190" s="522" t="str">
        <f t="shared" si="1026"/>
        <v/>
      </c>
      <c r="OW190" s="510" t="str">
        <f t="shared" si="1026"/>
        <v/>
      </c>
      <c r="OX190" s="642">
        <f t="shared" si="960"/>
        <v>0</v>
      </c>
      <c r="OY190" s="510" t="str">
        <f t="shared" si="1027"/>
        <v/>
      </c>
      <c r="OZ190" s="522" t="str">
        <f t="shared" si="1027"/>
        <v/>
      </c>
      <c r="PA190" s="510" t="str">
        <f t="shared" si="1027"/>
        <v/>
      </c>
      <c r="PB190" s="642">
        <f t="shared" si="961"/>
        <v>0</v>
      </c>
      <c r="PC190" s="510" t="str">
        <f t="shared" si="1028"/>
        <v/>
      </c>
      <c r="PD190" s="522" t="str">
        <f t="shared" si="1028"/>
        <v/>
      </c>
      <c r="PE190" s="510" t="str">
        <f t="shared" si="1028"/>
        <v/>
      </c>
      <c r="PF190" s="642">
        <f t="shared" si="962"/>
        <v>0</v>
      </c>
      <c r="PG190" s="510" t="str">
        <f t="shared" si="1029"/>
        <v/>
      </c>
      <c r="PH190" s="522" t="str">
        <f t="shared" si="1029"/>
        <v/>
      </c>
      <c r="PI190" s="510" t="str">
        <f t="shared" si="1029"/>
        <v/>
      </c>
      <c r="PJ190" s="642">
        <f t="shared" si="963"/>
        <v>0</v>
      </c>
      <c r="PK190" s="510" t="str">
        <f t="shared" si="1030"/>
        <v/>
      </c>
      <c r="PL190" s="522" t="str">
        <f t="shared" si="1030"/>
        <v/>
      </c>
      <c r="PM190" s="510" t="str">
        <f t="shared" si="1030"/>
        <v/>
      </c>
      <c r="PN190" s="642">
        <f t="shared" si="964"/>
        <v>0</v>
      </c>
      <c r="PO190" s="510" t="str">
        <f t="shared" si="1031"/>
        <v/>
      </c>
      <c r="PP190" s="522" t="str">
        <f t="shared" si="1031"/>
        <v/>
      </c>
      <c r="PQ190" s="510" t="str">
        <f t="shared" si="1031"/>
        <v/>
      </c>
      <c r="PR190" s="642">
        <f t="shared" si="965"/>
        <v>0</v>
      </c>
      <c r="PS190" s="510" t="str">
        <f t="shared" si="1032"/>
        <v/>
      </c>
      <c r="PT190" s="522" t="str">
        <f t="shared" si="1032"/>
        <v/>
      </c>
      <c r="PU190" s="510" t="str">
        <f t="shared" si="1032"/>
        <v/>
      </c>
      <c r="PV190" s="642">
        <f t="shared" si="966"/>
        <v>0</v>
      </c>
      <c r="PW190" s="510" t="str">
        <f t="shared" si="1033"/>
        <v/>
      </c>
      <c r="PX190" s="522" t="str">
        <f t="shared" si="1033"/>
        <v/>
      </c>
      <c r="PY190" s="510" t="str">
        <f t="shared" si="1033"/>
        <v/>
      </c>
      <c r="PZ190" s="642">
        <f t="shared" si="967"/>
        <v>0</v>
      </c>
      <c r="QA190" s="510" t="str">
        <f t="shared" si="1034"/>
        <v/>
      </c>
      <c r="QB190" s="522" t="str">
        <f t="shared" si="1034"/>
        <v/>
      </c>
      <c r="QC190" s="510" t="str">
        <f t="shared" si="1034"/>
        <v/>
      </c>
      <c r="QD190" s="642">
        <f t="shared" si="968"/>
        <v>0</v>
      </c>
      <c r="QE190" s="510" t="str">
        <f t="shared" si="1035"/>
        <v/>
      </c>
      <c r="QF190" s="522" t="str">
        <f t="shared" si="1035"/>
        <v/>
      </c>
      <c r="QG190" s="510" t="str">
        <f t="shared" si="1035"/>
        <v/>
      </c>
      <c r="QH190" s="642">
        <f t="shared" si="969"/>
        <v>0</v>
      </c>
    </row>
    <row r="191" spans="125:450" ht="13.3" thickTop="1" thickBot="1" x14ac:dyDescent="0.35"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FD191" s="793" t="str">
        <f t="shared" si="885"/>
        <v/>
      </c>
      <c r="FE191" s="783" t="str">
        <f t="shared" si="1044"/>
        <v/>
      </c>
      <c r="FF191" s="788" t="str">
        <f t="shared" si="1045"/>
        <v/>
      </c>
      <c r="FG191" s="782" t="str">
        <f t="shared" si="1052"/>
        <v/>
      </c>
      <c r="FJ191" s="788" t="str">
        <f t="shared" si="1036"/>
        <v/>
      </c>
      <c r="FK191" s="793" t="str">
        <f t="shared" si="1037"/>
        <v/>
      </c>
      <c r="FL191" s="793" t="str">
        <f t="shared" si="1046"/>
        <v/>
      </c>
      <c r="FM191" s="798" t="str">
        <f t="shared" si="1038"/>
        <v/>
      </c>
      <c r="FN191" s="786" t="str">
        <f t="shared" si="890"/>
        <v/>
      </c>
      <c r="FO191" s="816" t="str">
        <f t="shared" si="891"/>
        <v/>
      </c>
      <c r="FP191" s="594">
        <v>38</v>
      </c>
      <c r="FQ191" s="820" t="str">
        <f t="shared" si="1039"/>
        <v/>
      </c>
      <c r="FR191" s="139" t="str">
        <f t="shared" si="816"/>
        <v/>
      </c>
      <c r="FS191" s="642" t="str">
        <f t="shared" si="892"/>
        <v/>
      </c>
      <c r="FY191" s="793" t="str">
        <f t="shared" si="1047"/>
        <v/>
      </c>
      <c r="FZ191" s="798" t="str">
        <f t="shared" si="1040"/>
        <v/>
      </c>
      <c r="GA191" s="793" t="str">
        <f t="shared" si="894"/>
        <v/>
      </c>
      <c r="GB191" s="793" t="str">
        <f t="shared" si="1041"/>
        <v/>
      </c>
      <c r="GC191" s="783" t="str">
        <f t="shared" si="1048"/>
        <v/>
      </c>
      <c r="GD191" s="788" t="str">
        <f t="shared" si="1049"/>
        <v/>
      </c>
      <c r="GE191" s="786" t="str">
        <f t="shared" si="1042"/>
        <v/>
      </c>
      <c r="GF191" s="782" t="str">
        <f t="shared" si="897"/>
        <v/>
      </c>
      <c r="GG191" s="818" t="str">
        <f t="shared" si="898"/>
        <v/>
      </c>
      <c r="GH191" s="594">
        <v>38</v>
      </c>
      <c r="GI191" s="595" t="str">
        <f t="shared" si="1050"/>
        <v/>
      </c>
      <c r="GJ191" s="595" t="str">
        <f t="shared" si="1051"/>
        <v/>
      </c>
      <c r="GK191" s="15">
        <f t="shared" si="899"/>
        <v>0</v>
      </c>
      <c r="GL191" s="15">
        <f t="shared" si="900"/>
        <v>0</v>
      </c>
      <c r="GN191" s="137" t="str">
        <f t="shared" si="901"/>
        <v/>
      </c>
      <c r="GO191" s="653" t="str">
        <f t="shared" si="902"/>
        <v/>
      </c>
      <c r="GP191" s="651" t="str">
        <f t="shared" si="903"/>
        <v/>
      </c>
      <c r="GQ191" s="652">
        <f t="shared" si="904"/>
        <v>0</v>
      </c>
      <c r="GR191" s="137" t="str">
        <f t="shared" si="974"/>
        <v/>
      </c>
      <c r="GS191" s="139" t="str">
        <f t="shared" si="905"/>
        <v/>
      </c>
      <c r="GT191" s="642" t="str">
        <f t="shared" si="823"/>
        <v/>
      </c>
      <c r="GU191" s="594">
        <v>38</v>
      </c>
      <c r="GX191" s="137" t="str">
        <f t="shared" si="975"/>
        <v/>
      </c>
      <c r="GY191" s="138" t="str">
        <f t="shared" si="906"/>
        <v/>
      </c>
      <c r="GZ191" s="642" t="str">
        <f t="shared" si="907"/>
        <v/>
      </c>
      <c r="HA191" s="81" t="str">
        <f t="shared" si="970"/>
        <v/>
      </c>
      <c r="HB191" s="127" t="str">
        <f t="shared" si="971"/>
        <v/>
      </c>
      <c r="HC191" s="642" t="str">
        <f t="shared" si="908"/>
        <v/>
      </c>
      <c r="HD191" s="582">
        <f t="shared" si="976"/>
        <v>0</v>
      </c>
      <c r="HE191" s="576">
        <f t="shared" si="977"/>
        <v>0</v>
      </c>
      <c r="HF191" s="566">
        <f t="shared" si="977"/>
        <v>0</v>
      </c>
      <c r="HG191" s="642">
        <f t="shared" si="909"/>
        <v>0</v>
      </c>
      <c r="HH191" s="17" t="str">
        <f t="shared" si="910"/>
        <v/>
      </c>
      <c r="HI191" s="510" t="str">
        <f t="shared" si="911"/>
        <v/>
      </c>
      <c r="HJ191" s="642">
        <f t="shared" si="972"/>
        <v>0</v>
      </c>
      <c r="HK191" s="510" t="str">
        <f t="shared" si="978"/>
        <v/>
      </c>
      <c r="HL191" s="522" t="str">
        <f t="shared" si="978"/>
        <v/>
      </c>
      <c r="HM191" s="510" t="str">
        <f t="shared" si="978"/>
        <v/>
      </c>
      <c r="HN191" s="642">
        <f t="shared" si="912"/>
        <v>0</v>
      </c>
      <c r="HO191" s="510" t="str">
        <f t="shared" si="979"/>
        <v/>
      </c>
      <c r="HP191" s="522" t="str">
        <f t="shared" si="979"/>
        <v/>
      </c>
      <c r="HQ191" s="510" t="str">
        <f t="shared" si="979"/>
        <v/>
      </c>
      <c r="HR191" s="642">
        <f t="shared" si="913"/>
        <v>0</v>
      </c>
      <c r="HS191" s="510" t="str">
        <f t="shared" si="980"/>
        <v/>
      </c>
      <c r="HT191" s="522" t="str">
        <f t="shared" si="980"/>
        <v/>
      </c>
      <c r="HU191" s="510" t="str">
        <f t="shared" si="980"/>
        <v/>
      </c>
      <c r="HV191" s="642">
        <f t="shared" si="914"/>
        <v>0</v>
      </c>
      <c r="HW191" s="510" t="str">
        <f t="shared" si="981"/>
        <v/>
      </c>
      <c r="HX191" s="522" t="str">
        <f t="shared" si="981"/>
        <v/>
      </c>
      <c r="HY191" s="510" t="str">
        <f t="shared" si="981"/>
        <v/>
      </c>
      <c r="HZ191" s="642">
        <f t="shared" si="915"/>
        <v>0</v>
      </c>
      <c r="IA191" s="510" t="str">
        <f t="shared" si="982"/>
        <v/>
      </c>
      <c r="IB191" s="522" t="str">
        <f t="shared" si="982"/>
        <v/>
      </c>
      <c r="IC191" s="510" t="str">
        <f t="shared" si="982"/>
        <v/>
      </c>
      <c r="ID191" s="642">
        <f t="shared" si="916"/>
        <v>0</v>
      </c>
      <c r="IE191" s="510" t="str">
        <f t="shared" si="983"/>
        <v/>
      </c>
      <c r="IF191" s="522" t="str">
        <f t="shared" si="983"/>
        <v/>
      </c>
      <c r="IG191" s="510" t="str">
        <f t="shared" si="983"/>
        <v/>
      </c>
      <c r="IH191" s="642">
        <f t="shared" si="917"/>
        <v>0</v>
      </c>
      <c r="II191" s="510" t="str">
        <f t="shared" si="984"/>
        <v/>
      </c>
      <c r="IJ191" s="522" t="str">
        <f t="shared" si="984"/>
        <v/>
      </c>
      <c r="IK191" s="510" t="str">
        <f t="shared" si="984"/>
        <v/>
      </c>
      <c r="IL191" s="642">
        <f t="shared" si="918"/>
        <v>0</v>
      </c>
      <c r="IM191" s="510" t="str">
        <f t="shared" si="985"/>
        <v/>
      </c>
      <c r="IN191" s="522" t="str">
        <f t="shared" si="985"/>
        <v/>
      </c>
      <c r="IO191" s="510" t="str">
        <f t="shared" si="985"/>
        <v/>
      </c>
      <c r="IP191" s="642">
        <f t="shared" si="919"/>
        <v>0</v>
      </c>
      <c r="IQ191" s="510" t="str">
        <f t="shared" si="986"/>
        <v/>
      </c>
      <c r="IR191" s="522" t="str">
        <f t="shared" si="986"/>
        <v/>
      </c>
      <c r="IS191" s="510" t="str">
        <f t="shared" si="986"/>
        <v/>
      </c>
      <c r="IT191" s="642">
        <f t="shared" si="920"/>
        <v>0</v>
      </c>
      <c r="IU191" s="510" t="str">
        <f t="shared" si="987"/>
        <v/>
      </c>
      <c r="IV191" s="522" t="str">
        <f t="shared" si="987"/>
        <v/>
      </c>
      <c r="IW191" s="510" t="str">
        <f t="shared" si="987"/>
        <v/>
      </c>
      <c r="IX191" s="642">
        <f t="shared" si="921"/>
        <v>0</v>
      </c>
      <c r="IY191" s="510" t="str">
        <f t="shared" si="988"/>
        <v/>
      </c>
      <c r="IZ191" s="522" t="str">
        <f t="shared" si="988"/>
        <v/>
      </c>
      <c r="JA191" s="510" t="str">
        <f t="shared" si="988"/>
        <v/>
      </c>
      <c r="JB191" s="642">
        <f t="shared" si="922"/>
        <v>0</v>
      </c>
      <c r="JC191" s="510" t="str">
        <f t="shared" si="989"/>
        <v/>
      </c>
      <c r="JD191" s="522" t="str">
        <f t="shared" si="989"/>
        <v/>
      </c>
      <c r="JE191" s="510" t="str">
        <f t="shared" si="989"/>
        <v/>
      </c>
      <c r="JF191" s="642">
        <f t="shared" si="923"/>
        <v>0</v>
      </c>
      <c r="JG191" s="510" t="str">
        <f t="shared" si="990"/>
        <v/>
      </c>
      <c r="JH191" s="522" t="str">
        <f t="shared" si="990"/>
        <v/>
      </c>
      <c r="JI191" s="510" t="str">
        <f t="shared" si="990"/>
        <v/>
      </c>
      <c r="JJ191" s="642">
        <f t="shared" si="924"/>
        <v>0</v>
      </c>
      <c r="JK191" s="510" t="str">
        <f t="shared" si="991"/>
        <v/>
      </c>
      <c r="JL191" s="522" t="str">
        <f t="shared" si="991"/>
        <v/>
      </c>
      <c r="JM191" s="510" t="str">
        <f t="shared" si="991"/>
        <v/>
      </c>
      <c r="JN191" s="642">
        <f t="shared" si="925"/>
        <v>0</v>
      </c>
      <c r="JO191" s="510" t="str">
        <f t="shared" si="992"/>
        <v/>
      </c>
      <c r="JP191" s="522" t="str">
        <f t="shared" si="992"/>
        <v/>
      </c>
      <c r="JQ191" s="510" t="str">
        <f t="shared" si="992"/>
        <v/>
      </c>
      <c r="JR191" s="642">
        <f t="shared" si="926"/>
        <v>0</v>
      </c>
      <c r="JS191" s="510" t="str">
        <f t="shared" si="993"/>
        <v/>
      </c>
      <c r="JT191" s="522" t="str">
        <f t="shared" si="993"/>
        <v/>
      </c>
      <c r="JU191" s="510" t="str">
        <f t="shared" si="993"/>
        <v/>
      </c>
      <c r="JV191" s="642">
        <f t="shared" si="927"/>
        <v>0</v>
      </c>
      <c r="JW191" s="510" t="str">
        <f t="shared" si="994"/>
        <v/>
      </c>
      <c r="JX191" s="522" t="str">
        <f t="shared" si="994"/>
        <v/>
      </c>
      <c r="JY191" s="510" t="str">
        <f t="shared" si="994"/>
        <v/>
      </c>
      <c r="JZ191" s="642">
        <f t="shared" si="928"/>
        <v>0</v>
      </c>
      <c r="KA191" s="510" t="str">
        <f t="shared" si="995"/>
        <v/>
      </c>
      <c r="KB191" s="522" t="str">
        <f t="shared" si="995"/>
        <v/>
      </c>
      <c r="KC191" s="510" t="str">
        <f t="shared" si="995"/>
        <v/>
      </c>
      <c r="KD191" s="642">
        <f t="shared" si="929"/>
        <v>0</v>
      </c>
      <c r="KE191" s="510" t="str">
        <f t="shared" si="996"/>
        <v/>
      </c>
      <c r="KF191" s="522" t="str">
        <f t="shared" si="996"/>
        <v/>
      </c>
      <c r="KG191" s="510" t="str">
        <f t="shared" si="996"/>
        <v/>
      </c>
      <c r="KH191" s="642">
        <f t="shared" si="930"/>
        <v>0</v>
      </c>
      <c r="KI191" s="510" t="str">
        <f t="shared" si="997"/>
        <v/>
      </c>
      <c r="KJ191" s="522" t="str">
        <f t="shared" si="997"/>
        <v/>
      </c>
      <c r="KK191" s="510" t="str">
        <f t="shared" si="997"/>
        <v/>
      </c>
      <c r="KL191" s="642">
        <f t="shared" si="931"/>
        <v>0</v>
      </c>
      <c r="KM191" s="510" t="str">
        <f t="shared" si="998"/>
        <v/>
      </c>
      <c r="KN191" s="522" t="str">
        <f t="shared" si="998"/>
        <v/>
      </c>
      <c r="KO191" s="510" t="str">
        <f t="shared" si="998"/>
        <v/>
      </c>
      <c r="KP191" s="642">
        <f t="shared" si="932"/>
        <v>0</v>
      </c>
      <c r="KQ191" s="510" t="str">
        <f t="shared" si="999"/>
        <v/>
      </c>
      <c r="KR191" s="522" t="str">
        <f t="shared" si="999"/>
        <v/>
      </c>
      <c r="KS191" s="510" t="str">
        <f t="shared" si="999"/>
        <v/>
      </c>
      <c r="KT191" s="642">
        <f t="shared" si="933"/>
        <v>0</v>
      </c>
      <c r="KU191" s="510" t="str">
        <f t="shared" si="1000"/>
        <v/>
      </c>
      <c r="KV191" s="522" t="str">
        <f t="shared" si="1000"/>
        <v/>
      </c>
      <c r="KW191" s="510" t="str">
        <f t="shared" si="1000"/>
        <v/>
      </c>
      <c r="KX191" s="642">
        <f t="shared" si="934"/>
        <v>0</v>
      </c>
      <c r="KY191" s="510" t="str">
        <f t="shared" si="1001"/>
        <v/>
      </c>
      <c r="KZ191" s="522" t="str">
        <f t="shared" si="1001"/>
        <v/>
      </c>
      <c r="LA191" s="510" t="str">
        <f t="shared" si="1001"/>
        <v/>
      </c>
      <c r="LB191" s="642">
        <f t="shared" si="935"/>
        <v>0</v>
      </c>
      <c r="LC191" s="510" t="str">
        <f t="shared" si="1002"/>
        <v/>
      </c>
      <c r="LD191" s="522" t="str">
        <f t="shared" si="1002"/>
        <v/>
      </c>
      <c r="LE191" s="510" t="str">
        <f t="shared" si="1002"/>
        <v/>
      </c>
      <c r="LF191" s="642">
        <f t="shared" si="936"/>
        <v>0</v>
      </c>
      <c r="LG191" s="510" t="str">
        <f t="shared" si="1003"/>
        <v/>
      </c>
      <c r="LH191" s="522" t="str">
        <f t="shared" si="1003"/>
        <v/>
      </c>
      <c r="LI191" s="510" t="str">
        <f t="shared" si="1003"/>
        <v/>
      </c>
      <c r="LJ191" s="642">
        <f t="shared" si="937"/>
        <v>0</v>
      </c>
      <c r="LK191" s="510" t="str">
        <f t="shared" si="1004"/>
        <v/>
      </c>
      <c r="LL191" s="522" t="str">
        <f t="shared" si="1004"/>
        <v/>
      </c>
      <c r="LM191" s="510" t="str">
        <f t="shared" si="1004"/>
        <v/>
      </c>
      <c r="LN191" s="642">
        <f t="shared" si="938"/>
        <v>0</v>
      </c>
      <c r="LO191" s="510" t="str">
        <f t="shared" si="1005"/>
        <v/>
      </c>
      <c r="LP191" s="522" t="str">
        <f t="shared" si="1005"/>
        <v/>
      </c>
      <c r="LQ191" s="510" t="str">
        <f t="shared" si="1005"/>
        <v/>
      </c>
      <c r="LR191" s="642">
        <f t="shared" si="939"/>
        <v>0</v>
      </c>
      <c r="LS191" s="510" t="str">
        <f t="shared" si="1006"/>
        <v/>
      </c>
      <c r="LT191" s="522" t="str">
        <f t="shared" si="1006"/>
        <v/>
      </c>
      <c r="LU191" s="510" t="str">
        <f t="shared" si="1006"/>
        <v/>
      </c>
      <c r="LV191" s="642">
        <f t="shared" si="940"/>
        <v>0</v>
      </c>
      <c r="LW191" s="510" t="str">
        <f t="shared" si="1007"/>
        <v/>
      </c>
      <c r="LX191" s="522" t="str">
        <f t="shared" si="1007"/>
        <v/>
      </c>
      <c r="LY191" s="510" t="str">
        <f t="shared" si="1007"/>
        <v/>
      </c>
      <c r="LZ191" s="642">
        <f t="shared" si="941"/>
        <v>0</v>
      </c>
      <c r="MA191" s="510" t="str">
        <f t="shared" si="1008"/>
        <v/>
      </c>
      <c r="MB191" s="522" t="str">
        <f t="shared" si="1008"/>
        <v/>
      </c>
      <c r="MC191" s="510" t="str">
        <f t="shared" si="1008"/>
        <v/>
      </c>
      <c r="MD191" s="642">
        <f t="shared" si="942"/>
        <v>0</v>
      </c>
      <c r="ME191" s="510" t="str">
        <f t="shared" si="1009"/>
        <v/>
      </c>
      <c r="MF191" s="522" t="str">
        <f t="shared" si="1009"/>
        <v/>
      </c>
      <c r="MG191" s="510" t="str">
        <f t="shared" si="1009"/>
        <v/>
      </c>
      <c r="MH191" s="642">
        <f t="shared" si="943"/>
        <v>0</v>
      </c>
      <c r="MI191" s="510" t="str">
        <f t="shared" si="1010"/>
        <v/>
      </c>
      <c r="MJ191" s="522" t="str">
        <f t="shared" si="1010"/>
        <v/>
      </c>
      <c r="MK191" s="510" t="str">
        <f t="shared" si="1010"/>
        <v/>
      </c>
      <c r="ML191" s="642">
        <f t="shared" si="944"/>
        <v>0</v>
      </c>
      <c r="MM191" s="510" t="str">
        <f t="shared" si="1011"/>
        <v/>
      </c>
      <c r="MN191" s="522" t="str">
        <f t="shared" si="1011"/>
        <v/>
      </c>
      <c r="MO191" s="510" t="str">
        <f t="shared" si="1011"/>
        <v/>
      </c>
      <c r="MP191" s="642">
        <f t="shared" si="945"/>
        <v>0</v>
      </c>
      <c r="MQ191" s="510" t="str">
        <f t="shared" si="1012"/>
        <v/>
      </c>
      <c r="MR191" s="522" t="str">
        <f t="shared" si="1012"/>
        <v/>
      </c>
      <c r="MS191" s="510" t="str">
        <f t="shared" si="1012"/>
        <v/>
      </c>
      <c r="MT191" s="642">
        <f t="shared" si="946"/>
        <v>0</v>
      </c>
      <c r="MU191" s="510" t="str">
        <f t="shared" si="1013"/>
        <v/>
      </c>
      <c r="MV191" s="522" t="str">
        <f t="shared" si="1013"/>
        <v/>
      </c>
      <c r="MW191" s="510" t="str">
        <f t="shared" si="1013"/>
        <v/>
      </c>
      <c r="MX191" s="642">
        <f t="shared" si="947"/>
        <v>0</v>
      </c>
      <c r="MY191" s="510" t="str">
        <f t="shared" si="1014"/>
        <v/>
      </c>
      <c r="MZ191" s="522" t="str">
        <f t="shared" si="1014"/>
        <v/>
      </c>
      <c r="NA191" s="510" t="str">
        <f t="shared" si="1014"/>
        <v/>
      </c>
      <c r="NB191" s="642">
        <f t="shared" si="948"/>
        <v>0</v>
      </c>
      <c r="NC191" s="510" t="str">
        <f t="shared" si="1015"/>
        <v/>
      </c>
      <c r="ND191" s="522" t="str">
        <f t="shared" si="1015"/>
        <v/>
      </c>
      <c r="NE191" s="510" t="str">
        <f t="shared" si="1015"/>
        <v/>
      </c>
      <c r="NF191" s="642">
        <f t="shared" si="949"/>
        <v>0</v>
      </c>
      <c r="NG191" s="510" t="str">
        <f t="shared" si="1016"/>
        <v/>
      </c>
      <c r="NH191" s="522" t="str">
        <f t="shared" si="1016"/>
        <v/>
      </c>
      <c r="NI191" s="510" t="str">
        <f t="shared" si="1016"/>
        <v/>
      </c>
      <c r="NJ191" s="642">
        <f t="shared" si="950"/>
        <v>0</v>
      </c>
      <c r="NK191" s="510" t="str">
        <f t="shared" si="1017"/>
        <v/>
      </c>
      <c r="NL191" s="522" t="str">
        <f t="shared" si="1017"/>
        <v/>
      </c>
      <c r="NM191" s="510" t="str">
        <f t="shared" si="1017"/>
        <v/>
      </c>
      <c r="NN191" s="642">
        <f t="shared" si="951"/>
        <v>0</v>
      </c>
      <c r="NO191" s="510" t="str">
        <f t="shared" si="1018"/>
        <v/>
      </c>
      <c r="NP191" s="522" t="str">
        <f t="shared" si="1018"/>
        <v/>
      </c>
      <c r="NQ191" s="510" t="str">
        <f t="shared" si="1018"/>
        <v/>
      </c>
      <c r="NR191" s="642">
        <f t="shared" si="952"/>
        <v>0</v>
      </c>
      <c r="NS191" s="510" t="str">
        <f t="shared" si="1019"/>
        <v/>
      </c>
      <c r="NT191" s="522" t="str">
        <f t="shared" si="1019"/>
        <v/>
      </c>
      <c r="NU191" s="510" t="str">
        <f t="shared" si="1019"/>
        <v/>
      </c>
      <c r="NV191" s="642">
        <f t="shared" si="953"/>
        <v>0</v>
      </c>
      <c r="NW191" s="510" t="str">
        <f t="shared" si="1020"/>
        <v/>
      </c>
      <c r="NX191" s="522" t="str">
        <f t="shared" si="1020"/>
        <v/>
      </c>
      <c r="NY191" s="510" t="str">
        <f t="shared" si="1020"/>
        <v/>
      </c>
      <c r="NZ191" s="642">
        <f t="shared" si="954"/>
        <v>0</v>
      </c>
      <c r="OA191" s="510" t="str">
        <f t="shared" si="1021"/>
        <v/>
      </c>
      <c r="OB191" s="522" t="str">
        <f t="shared" si="1021"/>
        <v/>
      </c>
      <c r="OC191" s="510" t="str">
        <f t="shared" si="1021"/>
        <v/>
      </c>
      <c r="OD191" s="642">
        <f t="shared" si="955"/>
        <v>0</v>
      </c>
      <c r="OE191" s="510" t="str">
        <f t="shared" si="1022"/>
        <v/>
      </c>
      <c r="OF191" s="522" t="str">
        <f t="shared" si="1022"/>
        <v/>
      </c>
      <c r="OG191" s="510" t="str">
        <f t="shared" si="1022"/>
        <v/>
      </c>
      <c r="OH191" s="642">
        <f t="shared" si="956"/>
        <v>0</v>
      </c>
      <c r="OI191" s="510" t="str">
        <f t="shared" si="1023"/>
        <v/>
      </c>
      <c r="OJ191" s="522" t="str">
        <f t="shared" si="1023"/>
        <v/>
      </c>
      <c r="OK191" s="510" t="str">
        <f t="shared" si="1023"/>
        <v/>
      </c>
      <c r="OL191" s="642">
        <f t="shared" si="957"/>
        <v>0</v>
      </c>
      <c r="OM191" s="510" t="str">
        <f t="shared" si="1024"/>
        <v/>
      </c>
      <c r="ON191" s="522" t="str">
        <f t="shared" si="1024"/>
        <v/>
      </c>
      <c r="OO191" s="510" t="str">
        <f t="shared" si="1024"/>
        <v/>
      </c>
      <c r="OP191" s="642">
        <f t="shared" si="958"/>
        <v>0</v>
      </c>
      <c r="OQ191" s="510" t="str">
        <f t="shared" si="1025"/>
        <v/>
      </c>
      <c r="OR191" s="522" t="str">
        <f t="shared" si="1025"/>
        <v/>
      </c>
      <c r="OS191" s="510" t="str">
        <f t="shared" si="1025"/>
        <v/>
      </c>
      <c r="OT191" s="642">
        <f t="shared" si="959"/>
        <v>0</v>
      </c>
      <c r="OU191" s="510" t="str">
        <f t="shared" si="1026"/>
        <v/>
      </c>
      <c r="OV191" s="522" t="str">
        <f t="shared" si="1026"/>
        <v/>
      </c>
      <c r="OW191" s="510" t="str">
        <f t="shared" si="1026"/>
        <v/>
      </c>
      <c r="OX191" s="642">
        <f t="shared" si="960"/>
        <v>0</v>
      </c>
      <c r="OY191" s="510" t="str">
        <f t="shared" si="1027"/>
        <v/>
      </c>
      <c r="OZ191" s="522" t="str">
        <f t="shared" si="1027"/>
        <v/>
      </c>
      <c r="PA191" s="510" t="str">
        <f t="shared" si="1027"/>
        <v/>
      </c>
      <c r="PB191" s="642">
        <f t="shared" si="961"/>
        <v>0</v>
      </c>
      <c r="PC191" s="510" t="str">
        <f t="shared" si="1028"/>
        <v/>
      </c>
      <c r="PD191" s="522" t="str">
        <f t="shared" si="1028"/>
        <v/>
      </c>
      <c r="PE191" s="510" t="str">
        <f t="shared" si="1028"/>
        <v/>
      </c>
      <c r="PF191" s="642">
        <f t="shared" si="962"/>
        <v>0</v>
      </c>
      <c r="PG191" s="510" t="str">
        <f t="shared" si="1029"/>
        <v/>
      </c>
      <c r="PH191" s="522" t="str">
        <f t="shared" si="1029"/>
        <v/>
      </c>
      <c r="PI191" s="510" t="str">
        <f t="shared" si="1029"/>
        <v/>
      </c>
      <c r="PJ191" s="642">
        <f t="shared" si="963"/>
        <v>0</v>
      </c>
      <c r="PK191" s="510" t="str">
        <f t="shared" si="1030"/>
        <v/>
      </c>
      <c r="PL191" s="522" t="str">
        <f t="shared" si="1030"/>
        <v/>
      </c>
      <c r="PM191" s="510" t="str">
        <f t="shared" si="1030"/>
        <v/>
      </c>
      <c r="PN191" s="642">
        <f t="shared" si="964"/>
        <v>0</v>
      </c>
      <c r="PO191" s="510" t="str">
        <f t="shared" si="1031"/>
        <v/>
      </c>
      <c r="PP191" s="522" t="str">
        <f t="shared" si="1031"/>
        <v/>
      </c>
      <c r="PQ191" s="510" t="str">
        <f t="shared" si="1031"/>
        <v/>
      </c>
      <c r="PR191" s="642">
        <f t="shared" si="965"/>
        <v>0</v>
      </c>
      <c r="PS191" s="510" t="str">
        <f t="shared" si="1032"/>
        <v/>
      </c>
      <c r="PT191" s="522" t="str">
        <f t="shared" si="1032"/>
        <v/>
      </c>
      <c r="PU191" s="510" t="str">
        <f t="shared" si="1032"/>
        <v/>
      </c>
      <c r="PV191" s="642">
        <f t="shared" si="966"/>
        <v>0</v>
      </c>
      <c r="PW191" s="510" t="str">
        <f t="shared" si="1033"/>
        <v/>
      </c>
      <c r="PX191" s="522" t="str">
        <f t="shared" si="1033"/>
        <v/>
      </c>
      <c r="PY191" s="510" t="str">
        <f t="shared" si="1033"/>
        <v/>
      </c>
      <c r="PZ191" s="642">
        <f t="shared" si="967"/>
        <v>0</v>
      </c>
      <c r="QA191" s="510" t="str">
        <f t="shared" si="1034"/>
        <v/>
      </c>
      <c r="QB191" s="522" t="str">
        <f t="shared" si="1034"/>
        <v/>
      </c>
      <c r="QC191" s="510" t="str">
        <f t="shared" si="1034"/>
        <v/>
      </c>
      <c r="QD191" s="642">
        <f t="shared" si="968"/>
        <v>0</v>
      </c>
      <c r="QE191" s="510" t="str">
        <f t="shared" si="1035"/>
        <v/>
      </c>
      <c r="QF191" s="522" t="str">
        <f t="shared" si="1035"/>
        <v/>
      </c>
      <c r="QG191" s="510" t="str">
        <f t="shared" si="1035"/>
        <v/>
      </c>
      <c r="QH191" s="642">
        <f t="shared" si="969"/>
        <v>0</v>
      </c>
    </row>
    <row r="192" spans="125:450" ht="13.3" thickTop="1" thickBot="1" x14ac:dyDescent="0.35"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FD192" s="793" t="str">
        <f t="shared" si="885"/>
        <v/>
      </c>
      <c r="FE192" s="783" t="str">
        <f t="shared" si="1044"/>
        <v/>
      </c>
      <c r="FF192" s="788" t="str">
        <f t="shared" si="1045"/>
        <v/>
      </c>
      <c r="FG192" s="782" t="str">
        <f t="shared" si="1052"/>
        <v/>
      </c>
      <c r="FJ192" s="788" t="str">
        <f t="shared" si="1036"/>
        <v/>
      </c>
      <c r="FK192" s="793" t="str">
        <f t="shared" si="1037"/>
        <v/>
      </c>
      <c r="FL192" s="793" t="str">
        <f t="shared" si="1046"/>
        <v/>
      </c>
      <c r="FM192" s="798" t="str">
        <f t="shared" si="1038"/>
        <v/>
      </c>
      <c r="FN192" s="786" t="str">
        <f t="shared" si="890"/>
        <v/>
      </c>
      <c r="FO192" s="816" t="str">
        <f t="shared" si="891"/>
        <v/>
      </c>
      <c r="FP192" s="594">
        <v>39</v>
      </c>
      <c r="FQ192" s="820" t="str">
        <f t="shared" si="1039"/>
        <v/>
      </c>
      <c r="FR192" s="139" t="str">
        <f t="shared" si="816"/>
        <v/>
      </c>
      <c r="FS192" s="642" t="str">
        <f t="shared" si="892"/>
        <v/>
      </c>
      <c r="FY192" s="793" t="str">
        <f t="shared" si="1047"/>
        <v/>
      </c>
      <c r="FZ192" s="798" t="str">
        <f t="shared" si="1040"/>
        <v/>
      </c>
      <c r="GA192" s="793" t="str">
        <f t="shared" si="894"/>
        <v/>
      </c>
      <c r="GB192" s="793" t="str">
        <f t="shared" si="1041"/>
        <v/>
      </c>
      <c r="GC192" s="783" t="str">
        <f t="shared" si="1048"/>
        <v/>
      </c>
      <c r="GD192" s="788" t="str">
        <f t="shared" si="1049"/>
        <v/>
      </c>
      <c r="GE192" s="786" t="str">
        <f t="shared" si="1042"/>
        <v/>
      </c>
      <c r="GF192" s="782" t="str">
        <f t="shared" si="897"/>
        <v/>
      </c>
      <c r="GG192" s="818" t="str">
        <f t="shared" si="898"/>
        <v/>
      </c>
      <c r="GH192" s="594">
        <v>39</v>
      </c>
      <c r="GI192" s="595" t="str">
        <f t="shared" si="1050"/>
        <v/>
      </c>
      <c r="GJ192" s="595" t="str">
        <f t="shared" si="1051"/>
        <v/>
      </c>
      <c r="GK192" s="15">
        <f t="shared" si="899"/>
        <v>0</v>
      </c>
      <c r="GL192" s="15">
        <f t="shared" si="900"/>
        <v>0</v>
      </c>
      <c r="GN192" s="137" t="str">
        <f t="shared" si="901"/>
        <v/>
      </c>
      <c r="GO192" s="653" t="str">
        <f t="shared" si="902"/>
        <v/>
      </c>
      <c r="GP192" s="651" t="str">
        <f t="shared" si="903"/>
        <v/>
      </c>
      <c r="GQ192" s="652">
        <f t="shared" si="904"/>
        <v>0</v>
      </c>
      <c r="GR192" s="137" t="str">
        <f t="shared" si="974"/>
        <v/>
      </c>
      <c r="GS192" s="139" t="str">
        <f t="shared" si="905"/>
        <v/>
      </c>
      <c r="GT192" s="642" t="str">
        <f t="shared" si="823"/>
        <v/>
      </c>
      <c r="GU192" s="594">
        <v>39</v>
      </c>
      <c r="GX192" s="137" t="str">
        <f t="shared" si="975"/>
        <v/>
      </c>
      <c r="GY192" s="138" t="str">
        <f t="shared" si="906"/>
        <v/>
      </c>
      <c r="GZ192" s="642" t="str">
        <f t="shared" si="907"/>
        <v/>
      </c>
      <c r="HA192" s="81" t="str">
        <f t="shared" si="970"/>
        <v/>
      </c>
      <c r="HB192" s="127" t="str">
        <f t="shared" si="971"/>
        <v/>
      </c>
      <c r="HC192" s="642" t="str">
        <f t="shared" si="908"/>
        <v/>
      </c>
      <c r="HD192" s="582">
        <f t="shared" si="976"/>
        <v>0</v>
      </c>
      <c r="HE192" s="576">
        <f t="shared" si="977"/>
        <v>0</v>
      </c>
      <c r="HF192" s="566">
        <f t="shared" si="977"/>
        <v>0</v>
      </c>
      <c r="HG192" s="642">
        <f t="shared" si="909"/>
        <v>0</v>
      </c>
      <c r="HH192" s="17" t="str">
        <f t="shared" si="910"/>
        <v/>
      </c>
      <c r="HI192" s="510" t="str">
        <f t="shared" si="911"/>
        <v/>
      </c>
      <c r="HJ192" s="642">
        <f t="shared" si="972"/>
        <v>0</v>
      </c>
      <c r="HK192" s="510" t="str">
        <f t="shared" si="978"/>
        <v/>
      </c>
      <c r="HL192" s="522" t="str">
        <f t="shared" si="978"/>
        <v/>
      </c>
      <c r="HM192" s="510" t="str">
        <f t="shared" si="978"/>
        <v/>
      </c>
      <c r="HN192" s="642">
        <f t="shared" si="912"/>
        <v>0</v>
      </c>
      <c r="HO192" s="510" t="str">
        <f t="shared" si="979"/>
        <v/>
      </c>
      <c r="HP192" s="522" t="str">
        <f t="shared" si="979"/>
        <v/>
      </c>
      <c r="HQ192" s="510" t="str">
        <f t="shared" si="979"/>
        <v/>
      </c>
      <c r="HR192" s="642">
        <f t="shared" si="913"/>
        <v>0</v>
      </c>
      <c r="HS192" s="510" t="str">
        <f t="shared" si="980"/>
        <v/>
      </c>
      <c r="HT192" s="522" t="str">
        <f t="shared" si="980"/>
        <v/>
      </c>
      <c r="HU192" s="510" t="str">
        <f t="shared" si="980"/>
        <v/>
      </c>
      <c r="HV192" s="642">
        <f t="shared" si="914"/>
        <v>0</v>
      </c>
      <c r="HW192" s="510" t="str">
        <f t="shared" si="981"/>
        <v/>
      </c>
      <c r="HX192" s="522" t="str">
        <f t="shared" si="981"/>
        <v/>
      </c>
      <c r="HY192" s="510" t="str">
        <f t="shared" si="981"/>
        <v/>
      </c>
      <c r="HZ192" s="642">
        <f t="shared" si="915"/>
        <v>0</v>
      </c>
      <c r="IA192" s="510" t="str">
        <f t="shared" si="982"/>
        <v/>
      </c>
      <c r="IB192" s="522" t="str">
        <f t="shared" si="982"/>
        <v/>
      </c>
      <c r="IC192" s="510" t="str">
        <f t="shared" si="982"/>
        <v/>
      </c>
      <c r="ID192" s="642">
        <f t="shared" si="916"/>
        <v>0</v>
      </c>
      <c r="IE192" s="510" t="str">
        <f t="shared" si="983"/>
        <v/>
      </c>
      <c r="IF192" s="522" t="str">
        <f t="shared" si="983"/>
        <v/>
      </c>
      <c r="IG192" s="510" t="str">
        <f t="shared" si="983"/>
        <v/>
      </c>
      <c r="IH192" s="642">
        <f t="shared" si="917"/>
        <v>0</v>
      </c>
      <c r="II192" s="510" t="str">
        <f t="shared" si="984"/>
        <v/>
      </c>
      <c r="IJ192" s="522" t="str">
        <f t="shared" si="984"/>
        <v/>
      </c>
      <c r="IK192" s="510" t="str">
        <f t="shared" si="984"/>
        <v/>
      </c>
      <c r="IL192" s="642">
        <f t="shared" si="918"/>
        <v>0</v>
      </c>
      <c r="IM192" s="510" t="str">
        <f t="shared" si="985"/>
        <v/>
      </c>
      <c r="IN192" s="522" t="str">
        <f t="shared" si="985"/>
        <v/>
      </c>
      <c r="IO192" s="510" t="str">
        <f t="shared" si="985"/>
        <v/>
      </c>
      <c r="IP192" s="642">
        <f t="shared" si="919"/>
        <v>0</v>
      </c>
      <c r="IQ192" s="510" t="str">
        <f t="shared" si="986"/>
        <v/>
      </c>
      <c r="IR192" s="522" t="str">
        <f t="shared" si="986"/>
        <v/>
      </c>
      <c r="IS192" s="510" t="str">
        <f t="shared" si="986"/>
        <v/>
      </c>
      <c r="IT192" s="642">
        <f t="shared" si="920"/>
        <v>0</v>
      </c>
      <c r="IU192" s="510" t="str">
        <f t="shared" si="987"/>
        <v/>
      </c>
      <c r="IV192" s="522" t="str">
        <f t="shared" si="987"/>
        <v/>
      </c>
      <c r="IW192" s="510" t="str">
        <f t="shared" si="987"/>
        <v/>
      </c>
      <c r="IX192" s="642">
        <f t="shared" si="921"/>
        <v>0</v>
      </c>
      <c r="IY192" s="510" t="str">
        <f t="shared" si="988"/>
        <v/>
      </c>
      <c r="IZ192" s="522" t="str">
        <f t="shared" si="988"/>
        <v/>
      </c>
      <c r="JA192" s="510" t="str">
        <f t="shared" si="988"/>
        <v/>
      </c>
      <c r="JB192" s="642">
        <f t="shared" si="922"/>
        <v>0</v>
      </c>
      <c r="JC192" s="510" t="str">
        <f t="shared" si="989"/>
        <v/>
      </c>
      <c r="JD192" s="522" t="str">
        <f t="shared" si="989"/>
        <v/>
      </c>
      <c r="JE192" s="510" t="str">
        <f t="shared" si="989"/>
        <v/>
      </c>
      <c r="JF192" s="642">
        <f t="shared" si="923"/>
        <v>0</v>
      </c>
      <c r="JG192" s="510" t="str">
        <f t="shared" si="990"/>
        <v/>
      </c>
      <c r="JH192" s="522" t="str">
        <f t="shared" si="990"/>
        <v/>
      </c>
      <c r="JI192" s="510" t="str">
        <f t="shared" si="990"/>
        <v/>
      </c>
      <c r="JJ192" s="642">
        <f t="shared" si="924"/>
        <v>0</v>
      </c>
      <c r="JK192" s="510" t="str">
        <f t="shared" si="991"/>
        <v/>
      </c>
      <c r="JL192" s="522" t="str">
        <f t="shared" si="991"/>
        <v/>
      </c>
      <c r="JM192" s="510" t="str">
        <f t="shared" si="991"/>
        <v/>
      </c>
      <c r="JN192" s="642">
        <f t="shared" si="925"/>
        <v>0</v>
      </c>
      <c r="JO192" s="510" t="str">
        <f t="shared" si="992"/>
        <v/>
      </c>
      <c r="JP192" s="522" t="str">
        <f t="shared" si="992"/>
        <v/>
      </c>
      <c r="JQ192" s="510" t="str">
        <f t="shared" si="992"/>
        <v/>
      </c>
      <c r="JR192" s="642">
        <f t="shared" si="926"/>
        <v>0</v>
      </c>
      <c r="JS192" s="510" t="str">
        <f t="shared" si="993"/>
        <v/>
      </c>
      <c r="JT192" s="522" t="str">
        <f t="shared" si="993"/>
        <v/>
      </c>
      <c r="JU192" s="510" t="str">
        <f t="shared" si="993"/>
        <v/>
      </c>
      <c r="JV192" s="642">
        <f t="shared" si="927"/>
        <v>0</v>
      </c>
      <c r="JW192" s="510" t="str">
        <f t="shared" si="994"/>
        <v/>
      </c>
      <c r="JX192" s="522" t="str">
        <f t="shared" si="994"/>
        <v/>
      </c>
      <c r="JY192" s="510" t="str">
        <f t="shared" si="994"/>
        <v/>
      </c>
      <c r="JZ192" s="642">
        <f t="shared" si="928"/>
        <v>0</v>
      </c>
      <c r="KA192" s="510" t="str">
        <f t="shared" si="995"/>
        <v/>
      </c>
      <c r="KB192" s="522" t="str">
        <f t="shared" si="995"/>
        <v/>
      </c>
      <c r="KC192" s="510" t="str">
        <f t="shared" si="995"/>
        <v/>
      </c>
      <c r="KD192" s="642">
        <f t="shared" si="929"/>
        <v>0</v>
      </c>
      <c r="KE192" s="510" t="str">
        <f t="shared" si="996"/>
        <v/>
      </c>
      <c r="KF192" s="522" t="str">
        <f t="shared" si="996"/>
        <v/>
      </c>
      <c r="KG192" s="510" t="str">
        <f t="shared" si="996"/>
        <v/>
      </c>
      <c r="KH192" s="642">
        <f t="shared" si="930"/>
        <v>0</v>
      </c>
      <c r="KI192" s="510" t="str">
        <f t="shared" si="997"/>
        <v/>
      </c>
      <c r="KJ192" s="522" t="str">
        <f t="shared" si="997"/>
        <v/>
      </c>
      <c r="KK192" s="510" t="str">
        <f t="shared" si="997"/>
        <v/>
      </c>
      <c r="KL192" s="642">
        <f t="shared" si="931"/>
        <v>0</v>
      </c>
      <c r="KM192" s="510" t="str">
        <f t="shared" si="998"/>
        <v/>
      </c>
      <c r="KN192" s="522" t="str">
        <f t="shared" si="998"/>
        <v/>
      </c>
      <c r="KO192" s="510" t="str">
        <f t="shared" si="998"/>
        <v/>
      </c>
      <c r="KP192" s="642">
        <f t="shared" si="932"/>
        <v>0</v>
      </c>
      <c r="KQ192" s="510" t="str">
        <f t="shared" si="999"/>
        <v/>
      </c>
      <c r="KR192" s="522" t="str">
        <f t="shared" si="999"/>
        <v/>
      </c>
      <c r="KS192" s="510" t="str">
        <f t="shared" si="999"/>
        <v/>
      </c>
      <c r="KT192" s="642">
        <f t="shared" si="933"/>
        <v>0</v>
      </c>
      <c r="KU192" s="510" t="str">
        <f t="shared" si="1000"/>
        <v/>
      </c>
      <c r="KV192" s="522" t="str">
        <f t="shared" si="1000"/>
        <v/>
      </c>
      <c r="KW192" s="510" t="str">
        <f t="shared" si="1000"/>
        <v/>
      </c>
      <c r="KX192" s="642">
        <f t="shared" si="934"/>
        <v>0</v>
      </c>
      <c r="KY192" s="510" t="str">
        <f t="shared" si="1001"/>
        <v/>
      </c>
      <c r="KZ192" s="522" t="str">
        <f t="shared" si="1001"/>
        <v/>
      </c>
      <c r="LA192" s="510" t="str">
        <f t="shared" si="1001"/>
        <v/>
      </c>
      <c r="LB192" s="642">
        <f t="shared" si="935"/>
        <v>0</v>
      </c>
      <c r="LC192" s="510" t="str">
        <f t="shared" si="1002"/>
        <v/>
      </c>
      <c r="LD192" s="522" t="str">
        <f t="shared" si="1002"/>
        <v/>
      </c>
      <c r="LE192" s="510" t="str">
        <f t="shared" si="1002"/>
        <v/>
      </c>
      <c r="LF192" s="642">
        <f t="shared" si="936"/>
        <v>0</v>
      </c>
      <c r="LG192" s="510" t="str">
        <f t="shared" si="1003"/>
        <v/>
      </c>
      <c r="LH192" s="522" t="str">
        <f t="shared" si="1003"/>
        <v/>
      </c>
      <c r="LI192" s="510" t="str">
        <f t="shared" si="1003"/>
        <v/>
      </c>
      <c r="LJ192" s="642">
        <f t="shared" si="937"/>
        <v>0</v>
      </c>
      <c r="LK192" s="510" t="str">
        <f t="shared" si="1004"/>
        <v/>
      </c>
      <c r="LL192" s="522" t="str">
        <f t="shared" si="1004"/>
        <v/>
      </c>
      <c r="LM192" s="510" t="str">
        <f t="shared" si="1004"/>
        <v/>
      </c>
      <c r="LN192" s="642">
        <f t="shared" si="938"/>
        <v>0</v>
      </c>
      <c r="LO192" s="510" t="str">
        <f t="shared" si="1005"/>
        <v/>
      </c>
      <c r="LP192" s="522" t="str">
        <f t="shared" si="1005"/>
        <v/>
      </c>
      <c r="LQ192" s="510" t="str">
        <f t="shared" si="1005"/>
        <v/>
      </c>
      <c r="LR192" s="642">
        <f t="shared" si="939"/>
        <v>0</v>
      </c>
      <c r="LS192" s="510" t="str">
        <f t="shared" si="1006"/>
        <v/>
      </c>
      <c r="LT192" s="522" t="str">
        <f t="shared" si="1006"/>
        <v/>
      </c>
      <c r="LU192" s="510" t="str">
        <f t="shared" si="1006"/>
        <v/>
      </c>
      <c r="LV192" s="642">
        <f t="shared" si="940"/>
        <v>0</v>
      </c>
      <c r="LW192" s="510" t="str">
        <f t="shared" si="1007"/>
        <v/>
      </c>
      <c r="LX192" s="522" t="str">
        <f t="shared" si="1007"/>
        <v/>
      </c>
      <c r="LY192" s="510" t="str">
        <f t="shared" si="1007"/>
        <v/>
      </c>
      <c r="LZ192" s="642">
        <f t="shared" si="941"/>
        <v>0</v>
      </c>
      <c r="MA192" s="510" t="str">
        <f t="shared" si="1008"/>
        <v/>
      </c>
      <c r="MB192" s="522" t="str">
        <f t="shared" si="1008"/>
        <v/>
      </c>
      <c r="MC192" s="510" t="str">
        <f t="shared" si="1008"/>
        <v/>
      </c>
      <c r="MD192" s="642">
        <f t="shared" si="942"/>
        <v>0</v>
      </c>
      <c r="ME192" s="510" t="str">
        <f t="shared" si="1009"/>
        <v/>
      </c>
      <c r="MF192" s="522" t="str">
        <f t="shared" si="1009"/>
        <v/>
      </c>
      <c r="MG192" s="510" t="str">
        <f t="shared" si="1009"/>
        <v/>
      </c>
      <c r="MH192" s="642">
        <f t="shared" si="943"/>
        <v>0</v>
      </c>
      <c r="MI192" s="510" t="str">
        <f t="shared" si="1010"/>
        <v/>
      </c>
      <c r="MJ192" s="522" t="str">
        <f t="shared" si="1010"/>
        <v/>
      </c>
      <c r="MK192" s="510" t="str">
        <f t="shared" si="1010"/>
        <v/>
      </c>
      <c r="ML192" s="642">
        <f t="shared" si="944"/>
        <v>0</v>
      </c>
      <c r="MM192" s="510" t="str">
        <f t="shared" si="1011"/>
        <v/>
      </c>
      <c r="MN192" s="522" t="str">
        <f t="shared" si="1011"/>
        <v/>
      </c>
      <c r="MO192" s="510" t="str">
        <f t="shared" si="1011"/>
        <v/>
      </c>
      <c r="MP192" s="642">
        <f t="shared" si="945"/>
        <v>0</v>
      </c>
      <c r="MQ192" s="510" t="str">
        <f t="shared" si="1012"/>
        <v/>
      </c>
      <c r="MR192" s="522" t="str">
        <f t="shared" si="1012"/>
        <v/>
      </c>
      <c r="MS192" s="510" t="str">
        <f t="shared" si="1012"/>
        <v/>
      </c>
      <c r="MT192" s="642">
        <f t="shared" si="946"/>
        <v>0</v>
      </c>
      <c r="MU192" s="510" t="str">
        <f t="shared" si="1013"/>
        <v/>
      </c>
      <c r="MV192" s="522" t="str">
        <f t="shared" si="1013"/>
        <v/>
      </c>
      <c r="MW192" s="510" t="str">
        <f t="shared" si="1013"/>
        <v/>
      </c>
      <c r="MX192" s="642">
        <f t="shared" si="947"/>
        <v>0</v>
      </c>
      <c r="MY192" s="510" t="str">
        <f t="shared" si="1014"/>
        <v/>
      </c>
      <c r="MZ192" s="522" t="str">
        <f t="shared" si="1014"/>
        <v/>
      </c>
      <c r="NA192" s="510" t="str">
        <f t="shared" si="1014"/>
        <v/>
      </c>
      <c r="NB192" s="642">
        <f t="shared" si="948"/>
        <v>0</v>
      </c>
      <c r="NC192" s="510" t="str">
        <f t="shared" si="1015"/>
        <v/>
      </c>
      <c r="ND192" s="522" t="str">
        <f t="shared" si="1015"/>
        <v/>
      </c>
      <c r="NE192" s="510" t="str">
        <f t="shared" si="1015"/>
        <v/>
      </c>
      <c r="NF192" s="642">
        <f t="shared" si="949"/>
        <v>0</v>
      </c>
      <c r="NG192" s="510" t="str">
        <f t="shared" si="1016"/>
        <v/>
      </c>
      <c r="NH192" s="522" t="str">
        <f t="shared" si="1016"/>
        <v/>
      </c>
      <c r="NI192" s="510" t="str">
        <f t="shared" si="1016"/>
        <v/>
      </c>
      <c r="NJ192" s="642">
        <f t="shared" si="950"/>
        <v>0</v>
      </c>
      <c r="NK192" s="510" t="str">
        <f t="shared" si="1017"/>
        <v/>
      </c>
      <c r="NL192" s="522" t="str">
        <f t="shared" si="1017"/>
        <v/>
      </c>
      <c r="NM192" s="510" t="str">
        <f t="shared" si="1017"/>
        <v/>
      </c>
      <c r="NN192" s="642">
        <f t="shared" si="951"/>
        <v>0</v>
      </c>
      <c r="NO192" s="510" t="str">
        <f t="shared" si="1018"/>
        <v/>
      </c>
      <c r="NP192" s="522" t="str">
        <f t="shared" si="1018"/>
        <v/>
      </c>
      <c r="NQ192" s="510" t="str">
        <f t="shared" si="1018"/>
        <v/>
      </c>
      <c r="NR192" s="642">
        <f t="shared" si="952"/>
        <v>0</v>
      </c>
      <c r="NS192" s="510" t="str">
        <f t="shared" si="1019"/>
        <v/>
      </c>
      <c r="NT192" s="522" t="str">
        <f t="shared" si="1019"/>
        <v/>
      </c>
      <c r="NU192" s="510" t="str">
        <f t="shared" si="1019"/>
        <v/>
      </c>
      <c r="NV192" s="642">
        <f t="shared" si="953"/>
        <v>0</v>
      </c>
      <c r="NW192" s="510" t="str">
        <f t="shared" si="1020"/>
        <v/>
      </c>
      <c r="NX192" s="522" t="str">
        <f t="shared" si="1020"/>
        <v/>
      </c>
      <c r="NY192" s="510" t="str">
        <f t="shared" si="1020"/>
        <v/>
      </c>
      <c r="NZ192" s="642">
        <f t="shared" si="954"/>
        <v>0</v>
      </c>
      <c r="OA192" s="510" t="str">
        <f t="shared" si="1021"/>
        <v/>
      </c>
      <c r="OB192" s="522" t="str">
        <f t="shared" si="1021"/>
        <v/>
      </c>
      <c r="OC192" s="510" t="str">
        <f t="shared" si="1021"/>
        <v/>
      </c>
      <c r="OD192" s="642">
        <f t="shared" si="955"/>
        <v>0</v>
      </c>
      <c r="OE192" s="510" t="str">
        <f t="shared" si="1022"/>
        <v/>
      </c>
      <c r="OF192" s="522" t="str">
        <f t="shared" si="1022"/>
        <v/>
      </c>
      <c r="OG192" s="510" t="str">
        <f t="shared" si="1022"/>
        <v/>
      </c>
      <c r="OH192" s="642">
        <f t="shared" si="956"/>
        <v>0</v>
      </c>
      <c r="OI192" s="510" t="str">
        <f t="shared" si="1023"/>
        <v/>
      </c>
      <c r="OJ192" s="522" t="str">
        <f t="shared" si="1023"/>
        <v/>
      </c>
      <c r="OK192" s="510" t="str">
        <f t="shared" si="1023"/>
        <v/>
      </c>
      <c r="OL192" s="642">
        <f t="shared" si="957"/>
        <v>0</v>
      </c>
      <c r="OM192" s="510" t="str">
        <f t="shared" si="1024"/>
        <v/>
      </c>
      <c r="ON192" s="522" t="str">
        <f t="shared" si="1024"/>
        <v/>
      </c>
      <c r="OO192" s="510" t="str">
        <f t="shared" si="1024"/>
        <v/>
      </c>
      <c r="OP192" s="642">
        <f t="shared" si="958"/>
        <v>0</v>
      </c>
      <c r="OQ192" s="510" t="str">
        <f t="shared" si="1025"/>
        <v/>
      </c>
      <c r="OR192" s="522" t="str">
        <f t="shared" si="1025"/>
        <v/>
      </c>
      <c r="OS192" s="510" t="str">
        <f t="shared" si="1025"/>
        <v/>
      </c>
      <c r="OT192" s="642">
        <f t="shared" si="959"/>
        <v>0</v>
      </c>
      <c r="OU192" s="510" t="str">
        <f t="shared" si="1026"/>
        <v/>
      </c>
      <c r="OV192" s="522" t="str">
        <f t="shared" si="1026"/>
        <v/>
      </c>
      <c r="OW192" s="510" t="str">
        <f t="shared" si="1026"/>
        <v/>
      </c>
      <c r="OX192" s="642">
        <f t="shared" si="960"/>
        <v>0</v>
      </c>
      <c r="OY192" s="510" t="str">
        <f t="shared" si="1027"/>
        <v/>
      </c>
      <c r="OZ192" s="522" t="str">
        <f t="shared" si="1027"/>
        <v/>
      </c>
      <c r="PA192" s="510" t="str">
        <f t="shared" si="1027"/>
        <v/>
      </c>
      <c r="PB192" s="642">
        <f t="shared" si="961"/>
        <v>0</v>
      </c>
      <c r="PC192" s="510" t="str">
        <f t="shared" si="1028"/>
        <v/>
      </c>
      <c r="PD192" s="522" t="str">
        <f t="shared" si="1028"/>
        <v/>
      </c>
      <c r="PE192" s="510" t="str">
        <f t="shared" si="1028"/>
        <v/>
      </c>
      <c r="PF192" s="642">
        <f t="shared" si="962"/>
        <v>0</v>
      </c>
      <c r="PG192" s="510" t="str">
        <f t="shared" si="1029"/>
        <v/>
      </c>
      <c r="PH192" s="522" t="str">
        <f t="shared" si="1029"/>
        <v/>
      </c>
      <c r="PI192" s="510" t="str">
        <f t="shared" si="1029"/>
        <v/>
      </c>
      <c r="PJ192" s="642">
        <f t="shared" si="963"/>
        <v>0</v>
      </c>
      <c r="PK192" s="510" t="str">
        <f t="shared" si="1030"/>
        <v/>
      </c>
      <c r="PL192" s="522" t="str">
        <f t="shared" si="1030"/>
        <v/>
      </c>
      <c r="PM192" s="510" t="str">
        <f t="shared" si="1030"/>
        <v/>
      </c>
      <c r="PN192" s="642">
        <f t="shared" si="964"/>
        <v>0</v>
      </c>
      <c r="PO192" s="510" t="str">
        <f t="shared" si="1031"/>
        <v/>
      </c>
      <c r="PP192" s="522" t="str">
        <f t="shared" si="1031"/>
        <v/>
      </c>
      <c r="PQ192" s="510" t="str">
        <f t="shared" si="1031"/>
        <v/>
      </c>
      <c r="PR192" s="642">
        <f t="shared" si="965"/>
        <v>0</v>
      </c>
      <c r="PS192" s="510" t="str">
        <f t="shared" si="1032"/>
        <v/>
      </c>
      <c r="PT192" s="522" t="str">
        <f t="shared" si="1032"/>
        <v/>
      </c>
      <c r="PU192" s="510" t="str">
        <f t="shared" si="1032"/>
        <v/>
      </c>
      <c r="PV192" s="642">
        <f t="shared" si="966"/>
        <v>0</v>
      </c>
      <c r="PW192" s="510" t="str">
        <f t="shared" si="1033"/>
        <v/>
      </c>
      <c r="PX192" s="522" t="str">
        <f t="shared" si="1033"/>
        <v/>
      </c>
      <c r="PY192" s="510" t="str">
        <f t="shared" si="1033"/>
        <v/>
      </c>
      <c r="PZ192" s="642">
        <f t="shared" si="967"/>
        <v>0</v>
      </c>
      <c r="QA192" s="510" t="str">
        <f t="shared" si="1034"/>
        <v/>
      </c>
      <c r="QB192" s="522" t="str">
        <f t="shared" si="1034"/>
        <v/>
      </c>
      <c r="QC192" s="510" t="str">
        <f t="shared" si="1034"/>
        <v/>
      </c>
      <c r="QD192" s="642">
        <f t="shared" si="968"/>
        <v>0</v>
      </c>
      <c r="QE192" s="510" t="str">
        <f t="shared" si="1035"/>
        <v/>
      </c>
      <c r="QF192" s="522" t="str">
        <f t="shared" si="1035"/>
        <v/>
      </c>
      <c r="QG192" s="510" t="str">
        <f t="shared" si="1035"/>
        <v/>
      </c>
      <c r="QH192" s="642">
        <f t="shared" si="969"/>
        <v>0</v>
      </c>
    </row>
    <row r="193" spans="125:450" ht="13.3" thickTop="1" thickBot="1" x14ac:dyDescent="0.35"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FD193" s="793" t="str">
        <f t="shared" si="885"/>
        <v/>
      </c>
      <c r="FE193" s="783" t="str">
        <f t="shared" si="1044"/>
        <v/>
      </c>
      <c r="FF193" s="788" t="str">
        <f t="shared" si="1045"/>
        <v/>
      </c>
      <c r="FG193" s="782" t="str">
        <f t="shared" si="1052"/>
        <v/>
      </c>
      <c r="FJ193" s="788" t="str">
        <f t="shared" si="1036"/>
        <v/>
      </c>
      <c r="FK193" s="793" t="str">
        <f t="shared" si="1037"/>
        <v/>
      </c>
      <c r="FL193" s="793" t="str">
        <f t="shared" si="1046"/>
        <v/>
      </c>
      <c r="FM193" s="798" t="str">
        <f t="shared" si="1038"/>
        <v/>
      </c>
      <c r="FN193" s="786" t="str">
        <f t="shared" si="890"/>
        <v/>
      </c>
      <c r="FO193" s="816" t="str">
        <f t="shared" si="891"/>
        <v/>
      </c>
      <c r="FP193" s="594">
        <v>40</v>
      </c>
      <c r="FQ193" s="820" t="str">
        <f t="shared" si="1039"/>
        <v/>
      </c>
      <c r="FR193" s="139" t="str">
        <f t="shared" si="816"/>
        <v/>
      </c>
      <c r="FS193" s="642" t="str">
        <f t="shared" si="892"/>
        <v/>
      </c>
      <c r="FY193" s="793" t="str">
        <f t="shared" si="1047"/>
        <v/>
      </c>
      <c r="FZ193" s="798" t="str">
        <f t="shared" si="1040"/>
        <v/>
      </c>
      <c r="GA193" s="793" t="str">
        <f t="shared" si="894"/>
        <v/>
      </c>
      <c r="GB193" s="793" t="str">
        <f t="shared" si="1041"/>
        <v/>
      </c>
      <c r="GC193" s="783" t="str">
        <f t="shared" si="1048"/>
        <v/>
      </c>
      <c r="GD193" s="788" t="str">
        <f t="shared" si="1049"/>
        <v/>
      </c>
      <c r="GE193" s="786" t="str">
        <f t="shared" si="1042"/>
        <v/>
      </c>
      <c r="GF193" s="782" t="str">
        <f t="shared" si="897"/>
        <v/>
      </c>
      <c r="GG193" s="818" t="str">
        <f t="shared" si="898"/>
        <v/>
      </c>
      <c r="GH193" s="594">
        <v>40</v>
      </c>
      <c r="GI193" s="595" t="str">
        <f t="shared" si="1050"/>
        <v/>
      </c>
      <c r="GJ193" s="595" t="str">
        <f t="shared" si="1051"/>
        <v/>
      </c>
      <c r="GK193" s="15">
        <f t="shared" si="899"/>
        <v>0</v>
      </c>
      <c r="GL193" s="15">
        <f t="shared" si="900"/>
        <v>0</v>
      </c>
      <c r="GN193" s="137" t="str">
        <f t="shared" si="901"/>
        <v/>
      </c>
      <c r="GO193" s="653" t="str">
        <f t="shared" si="902"/>
        <v/>
      </c>
      <c r="GP193" s="651" t="str">
        <f t="shared" si="903"/>
        <v/>
      </c>
      <c r="GQ193" s="652">
        <f t="shared" si="904"/>
        <v>0</v>
      </c>
      <c r="GR193" s="137" t="str">
        <f t="shared" si="974"/>
        <v/>
      </c>
      <c r="GS193" s="139" t="str">
        <f t="shared" si="905"/>
        <v/>
      </c>
      <c r="GT193" s="642" t="str">
        <f t="shared" si="823"/>
        <v/>
      </c>
      <c r="GU193" s="594">
        <v>40</v>
      </c>
      <c r="GX193" s="137" t="str">
        <f t="shared" si="975"/>
        <v/>
      </c>
      <c r="GY193" s="138" t="str">
        <f t="shared" si="906"/>
        <v/>
      </c>
      <c r="GZ193" s="642" t="str">
        <f t="shared" si="907"/>
        <v/>
      </c>
      <c r="HA193" s="81" t="str">
        <f t="shared" si="970"/>
        <v/>
      </c>
      <c r="HB193" s="127" t="str">
        <f t="shared" si="971"/>
        <v/>
      </c>
      <c r="HC193" s="642" t="str">
        <f t="shared" si="908"/>
        <v/>
      </c>
      <c r="HD193" s="582">
        <f t="shared" si="976"/>
        <v>0</v>
      </c>
      <c r="HE193" s="576">
        <f t="shared" si="977"/>
        <v>0</v>
      </c>
      <c r="HF193" s="566">
        <f t="shared" si="977"/>
        <v>0</v>
      </c>
      <c r="HG193" s="642">
        <f t="shared" si="909"/>
        <v>0</v>
      </c>
      <c r="HH193" s="17" t="str">
        <f t="shared" si="910"/>
        <v/>
      </c>
      <c r="HI193" s="510" t="str">
        <f t="shared" si="911"/>
        <v/>
      </c>
      <c r="HJ193" s="642">
        <f t="shared" si="972"/>
        <v>0</v>
      </c>
      <c r="HK193" s="510" t="str">
        <f t="shared" si="978"/>
        <v/>
      </c>
      <c r="HL193" s="522" t="str">
        <f t="shared" si="978"/>
        <v/>
      </c>
      <c r="HM193" s="510" t="str">
        <f t="shared" si="978"/>
        <v/>
      </c>
      <c r="HN193" s="642">
        <f t="shared" si="912"/>
        <v>0</v>
      </c>
      <c r="HO193" s="510" t="str">
        <f t="shared" si="979"/>
        <v/>
      </c>
      <c r="HP193" s="522" t="str">
        <f t="shared" si="979"/>
        <v/>
      </c>
      <c r="HQ193" s="510" t="str">
        <f t="shared" si="979"/>
        <v/>
      </c>
      <c r="HR193" s="642">
        <f t="shared" si="913"/>
        <v>0</v>
      </c>
      <c r="HS193" s="510" t="str">
        <f t="shared" si="980"/>
        <v/>
      </c>
      <c r="HT193" s="522" t="str">
        <f t="shared" si="980"/>
        <v/>
      </c>
      <c r="HU193" s="510" t="str">
        <f t="shared" si="980"/>
        <v/>
      </c>
      <c r="HV193" s="642">
        <f t="shared" si="914"/>
        <v>0</v>
      </c>
      <c r="HW193" s="510" t="str">
        <f t="shared" si="981"/>
        <v/>
      </c>
      <c r="HX193" s="522" t="str">
        <f t="shared" si="981"/>
        <v/>
      </c>
      <c r="HY193" s="510" t="str">
        <f t="shared" si="981"/>
        <v/>
      </c>
      <c r="HZ193" s="642">
        <f t="shared" si="915"/>
        <v>0</v>
      </c>
      <c r="IA193" s="510" t="str">
        <f t="shared" si="982"/>
        <v/>
      </c>
      <c r="IB193" s="522" t="str">
        <f t="shared" si="982"/>
        <v/>
      </c>
      <c r="IC193" s="510" t="str">
        <f t="shared" si="982"/>
        <v/>
      </c>
      <c r="ID193" s="642">
        <f t="shared" si="916"/>
        <v>0</v>
      </c>
      <c r="IE193" s="510" t="str">
        <f t="shared" si="983"/>
        <v/>
      </c>
      <c r="IF193" s="522" t="str">
        <f t="shared" si="983"/>
        <v/>
      </c>
      <c r="IG193" s="510" t="str">
        <f t="shared" si="983"/>
        <v/>
      </c>
      <c r="IH193" s="642">
        <f t="shared" si="917"/>
        <v>0</v>
      </c>
      <c r="II193" s="510" t="str">
        <f t="shared" si="984"/>
        <v/>
      </c>
      <c r="IJ193" s="522" t="str">
        <f t="shared" si="984"/>
        <v/>
      </c>
      <c r="IK193" s="510" t="str">
        <f t="shared" si="984"/>
        <v/>
      </c>
      <c r="IL193" s="642">
        <f t="shared" si="918"/>
        <v>0</v>
      </c>
      <c r="IM193" s="510" t="str">
        <f t="shared" si="985"/>
        <v/>
      </c>
      <c r="IN193" s="522" t="str">
        <f t="shared" si="985"/>
        <v/>
      </c>
      <c r="IO193" s="510" t="str">
        <f t="shared" si="985"/>
        <v/>
      </c>
      <c r="IP193" s="642">
        <f t="shared" si="919"/>
        <v>0</v>
      </c>
      <c r="IQ193" s="510" t="str">
        <f t="shared" si="986"/>
        <v/>
      </c>
      <c r="IR193" s="522" t="str">
        <f t="shared" si="986"/>
        <v/>
      </c>
      <c r="IS193" s="510" t="str">
        <f t="shared" si="986"/>
        <v/>
      </c>
      <c r="IT193" s="642">
        <f t="shared" si="920"/>
        <v>0</v>
      </c>
      <c r="IU193" s="510" t="str">
        <f t="shared" si="987"/>
        <v/>
      </c>
      <c r="IV193" s="522" t="str">
        <f t="shared" si="987"/>
        <v/>
      </c>
      <c r="IW193" s="510" t="str">
        <f t="shared" si="987"/>
        <v/>
      </c>
      <c r="IX193" s="642">
        <f t="shared" si="921"/>
        <v>0</v>
      </c>
      <c r="IY193" s="510" t="str">
        <f t="shared" si="988"/>
        <v/>
      </c>
      <c r="IZ193" s="522" t="str">
        <f t="shared" si="988"/>
        <v/>
      </c>
      <c r="JA193" s="510" t="str">
        <f t="shared" si="988"/>
        <v/>
      </c>
      <c r="JB193" s="642">
        <f t="shared" si="922"/>
        <v>0</v>
      </c>
      <c r="JC193" s="510" t="str">
        <f t="shared" si="989"/>
        <v/>
      </c>
      <c r="JD193" s="522" t="str">
        <f t="shared" si="989"/>
        <v/>
      </c>
      <c r="JE193" s="510" t="str">
        <f t="shared" si="989"/>
        <v/>
      </c>
      <c r="JF193" s="642">
        <f t="shared" si="923"/>
        <v>0</v>
      </c>
      <c r="JG193" s="510" t="str">
        <f t="shared" si="990"/>
        <v/>
      </c>
      <c r="JH193" s="522" t="str">
        <f t="shared" si="990"/>
        <v/>
      </c>
      <c r="JI193" s="510" t="str">
        <f t="shared" si="990"/>
        <v/>
      </c>
      <c r="JJ193" s="642">
        <f t="shared" si="924"/>
        <v>0</v>
      </c>
      <c r="JK193" s="510" t="str">
        <f t="shared" si="991"/>
        <v/>
      </c>
      <c r="JL193" s="522" t="str">
        <f t="shared" si="991"/>
        <v/>
      </c>
      <c r="JM193" s="510" t="str">
        <f t="shared" si="991"/>
        <v/>
      </c>
      <c r="JN193" s="642">
        <f t="shared" si="925"/>
        <v>0</v>
      </c>
      <c r="JO193" s="510" t="str">
        <f t="shared" si="992"/>
        <v/>
      </c>
      <c r="JP193" s="522" t="str">
        <f t="shared" si="992"/>
        <v/>
      </c>
      <c r="JQ193" s="510" t="str">
        <f t="shared" si="992"/>
        <v/>
      </c>
      <c r="JR193" s="642">
        <f t="shared" si="926"/>
        <v>0</v>
      </c>
      <c r="JS193" s="510" t="str">
        <f t="shared" si="993"/>
        <v/>
      </c>
      <c r="JT193" s="522" t="str">
        <f t="shared" si="993"/>
        <v/>
      </c>
      <c r="JU193" s="510" t="str">
        <f t="shared" si="993"/>
        <v/>
      </c>
      <c r="JV193" s="642">
        <f t="shared" si="927"/>
        <v>0</v>
      </c>
      <c r="JW193" s="510" t="str">
        <f t="shared" si="994"/>
        <v/>
      </c>
      <c r="JX193" s="522" t="str">
        <f t="shared" si="994"/>
        <v/>
      </c>
      <c r="JY193" s="510" t="str">
        <f t="shared" si="994"/>
        <v/>
      </c>
      <c r="JZ193" s="642">
        <f t="shared" si="928"/>
        <v>0</v>
      </c>
      <c r="KA193" s="510" t="str">
        <f t="shared" si="995"/>
        <v/>
      </c>
      <c r="KB193" s="522" t="str">
        <f t="shared" si="995"/>
        <v/>
      </c>
      <c r="KC193" s="510" t="str">
        <f t="shared" si="995"/>
        <v/>
      </c>
      <c r="KD193" s="642">
        <f t="shared" si="929"/>
        <v>0</v>
      </c>
      <c r="KE193" s="510" t="str">
        <f t="shared" si="996"/>
        <v/>
      </c>
      <c r="KF193" s="522" t="str">
        <f t="shared" si="996"/>
        <v/>
      </c>
      <c r="KG193" s="510" t="str">
        <f t="shared" si="996"/>
        <v/>
      </c>
      <c r="KH193" s="642">
        <f t="shared" si="930"/>
        <v>0</v>
      </c>
      <c r="KI193" s="510" t="str">
        <f t="shared" si="997"/>
        <v/>
      </c>
      <c r="KJ193" s="522" t="str">
        <f t="shared" si="997"/>
        <v/>
      </c>
      <c r="KK193" s="510" t="str">
        <f t="shared" si="997"/>
        <v/>
      </c>
      <c r="KL193" s="642">
        <f t="shared" si="931"/>
        <v>0</v>
      </c>
      <c r="KM193" s="510" t="str">
        <f t="shared" si="998"/>
        <v/>
      </c>
      <c r="KN193" s="522" t="str">
        <f t="shared" si="998"/>
        <v/>
      </c>
      <c r="KO193" s="510" t="str">
        <f t="shared" si="998"/>
        <v/>
      </c>
      <c r="KP193" s="642">
        <f t="shared" si="932"/>
        <v>0</v>
      </c>
      <c r="KQ193" s="510" t="str">
        <f t="shared" si="999"/>
        <v/>
      </c>
      <c r="KR193" s="522" t="str">
        <f t="shared" si="999"/>
        <v/>
      </c>
      <c r="KS193" s="510" t="str">
        <f t="shared" si="999"/>
        <v/>
      </c>
      <c r="KT193" s="642">
        <f t="shared" si="933"/>
        <v>0</v>
      </c>
      <c r="KU193" s="510" t="str">
        <f t="shared" si="1000"/>
        <v/>
      </c>
      <c r="KV193" s="522" t="str">
        <f t="shared" si="1000"/>
        <v/>
      </c>
      <c r="KW193" s="510" t="str">
        <f t="shared" si="1000"/>
        <v/>
      </c>
      <c r="KX193" s="642">
        <f t="shared" si="934"/>
        <v>0</v>
      </c>
      <c r="KY193" s="510" t="str">
        <f t="shared" si="1001"/>
        <v/>
      </c>
      <c r="KZ193" s="522" t="str">
        <f t="shared" si="1001"/>
        <v/>
      </c>
      <c r="LA193" s="510" t="str">
        <f t="shared" si="1001"/>
        <v/>
      </c>
      <c r="LB193" s="642">
        <f t="shared" si="935"/>
        <v>0</v>
      </c>
      <c r="LC193" s="510" t="str">
        <f t="shared" si="1002"/>
        <v/>
      </c>
      <c r="LD193" s="522" t="str">
        <f t="shared" si="1002"/>
        <v/>
      </c>
      <c r="LE193" s="510" t="str">
        <f t="shared" si="1002"/>
        <v/>
      </c>
      <c r="LF193" s="642">
        <f t="shared" si="936"/>
        <v>0</v>
      </c>
      <c r="LG193" s="510" t="str">
        <f t="shared" si="1003"/>
        <v/>
      </c>
      <c r="LH193" s="522" t="str">
        <f t="shared" si="1003"/>
        <v/>
      </c>
      <c r="LI193" s="510" t="str">
        <f t="shared" si="1003"/>
        <v/>
      </c>
      <c r="LJ193" s="642">
        <f t="shared" si="937"/>
        <v>0</v>
      </c>
      <c r="LK193" s="510" t="str">
        <f t="shared" si="1004"/>
        <v/>
      </c>
      <c r="LL193" s="522" t="str">
        <f t="shared" si="1004"/>
        <v/>
      </c>
      <c r="LM193" s="510" t="str">
        <f t="shared" si="1004"/>
        <v/>
      </c>
      <c r="LN193" s="642">
        <f t="shared" si="938"/>
        <v>0</v>
      </c>
      <c r="LO193" s="510" t="str">
        <f t="shared" si="1005"/>
        <v/>
      </c>
      <c r="LP193" s="522" t="str">
        <f t="shared" si="1005"/>
        <v/>
      </c>
      <c r="LQ193" s="510" t="str">
        <f t="shared" si="1005"/>
        <v/>
      </c>
      <c r="LR193" s="642">
        <f t="shared" si="939"/>
        <v>0</v>
      </c>
      <c r="LS193" s="510" t="str">
        <f t="shared" si="1006"/>
        <v/>
      </c>
      <c r="LT193" s="522" t="str">
        <f t="shared" si="1006"/>
        <v/>
      </c>
      <c r="LU193" s="510" t="str">
        <f t="shared" si="1006"/>
        <v/>
      </c>
      <c r="LV193" s="642">
        <f t="shared" si="940"/>
        <v>0</v>
      </c>
      <c r="LW193" s="510" t="str">
        <f t="shared" si="1007"/>
        <v/>
      </c>
      <c r="LX193" s="522" t="str">
        <f t="shared" si="1007"/>
        <v/>
      </c>
      <c r="LY193" s="510" t="str">
        <f t="shared" si="1007"/>
        <v/>
      </c>
      <c r="LZ193" s="642">
        <f t="shared" si="941"/>
        <v>0</v>
      </c>
      <c r="MA193" s="510" t="str">
        <f t="shared" si="1008"/>
        <v/>
      </c>
      <c r="MB193" s="522" t="str">
        <f t="shared" si="1008"/>
        <v/>
      </c>
      <c r="MC193" s="510" t="str">
        <f t="shared" si="1008"/>
        <v/>
      </c>
      <c r="MD193" s="642">
        <f t="shared" si="942"/>
        <v>0</v>
      </c>
      <c r="ME193" s="510" t="str">
        <f t="shared" si="1009"/>
        <v/>
      </c>
      <c r="MF193" s="522" t="str">
        <f t="shared" si="1009"/>
        <v/>
      </c>
      <c r="MG193" s="510" t="str">
        <f t="shared" si="1009"/>
        <v/>
      </c>
      <c r="MH193" s="642">
        <f t="shared" si="943"/>
        <v>0</v>
      </c>
      <c r="MI193" s="510" t="str">
        <f t="shared" si="1010"/>
        <v/>
      </c>
      <c r="MJ193" s="522" t="str">
        <f t="shared" si="1010"/>
        <v/>
      </c>
      <c r="MK193" s="510" t="str">
        <f t="shared" si="1010"/>
        <v/>
      </c>
      <c r="ML193" s="642">
        <f t="shared" si="944"/>
        <v>0</v>
      </c>
      <c r="MM193" s="510" t="str">
        <f t="shared" si="1011"/>
        <v/>
      </c>
      <c r="MN193" s="522" t="str">
        <f t="shared" si="1011"/>
        <v/>
      </c>
      <c r="MO193" s="510" t="str">
        <f t="shared" si="1011"/>
        <v/>
      </c>
      <c r="MP193" s="642">
        <f t="shared" si="945"/>
        <v>0</v>
      </c>
      <c r="MQ193" s="510" t="str">
        <f t="shared" si="1012"/>
        <v/>
      </c>
      <c r="MR193" s="522" t="str">
        <f t="shared" si="1012"/>
        <v/>
      </c>
      <c r="MS193" s="510" t="str">
        <f t="shared" si="1012"/>
        <v/>
      </c>
      <c r="MT193" s="642">
        <f t="shared" si="946"/>
        <v>0</v>
      </c>
      <c r="MU193" s="510" t="str">
        <f t="shared" si="1013"/>
        <v/>
      </c>
      <c r="MV193" s="522" t="str">
        <f t="shared" si="1013"/>
        <v/>
      </c>
      <c r="MW193" s="510" t="str">
        <f t="shared" si="1013"/>
        <v/>
      </c>
      <c r="MX193" s="642">
        <f t="shared" si="947"/>
        <v>0</v>
      </c>
      <c r="MY193" s="510" t="str">
        <f t="shared" si="1014"/>
        <v/>
      </c>
      <c r="MZ193" s="522" t="str">
        <f t="shared" si="1014"/>
        <v/>
      </c>
      <c r="NA193" s="510" t="str">
        <f t="shared" si="1014"/>
        <v/>
      </c>
      <c r="NB193" s="642">
        <f t="shared" si="948"/>
        <v>0</v>
      </c>
      <c r="NC193" s="510" t="str">
        <f t="shared" si="1015"/>
        <v/>
      </c>
      <c r="ND193" s="522" t="str">
        <f t="shared" si="1015"/>
        <v/>
      </c>
      <c r="NE193" s="510" t="str">
        <f t="shared" si="1015"/>
        <v/>
      </c>
      <c r="NF193" s="642">
        <f t="shared" si="949"/>
        <v>0</v>
      </c>
      <c r="NG193" s="510" t="str">
        <f t="shared" si="1016"/>
        <v/>
      </c>
      <c r="NH193" s="522" t="str">
        <f t="shared" si="1016"/>
        <v/>
      </c>
      <c r="NI193" s="510" t="str">
        <f t="shared" si="1016"/>
        <v/>
      </c>
      <c r="NJ193" s="642">
        <f t="shared" si="950"/>
        <v>0</v>
      </c>
      <c r="NK193" s="510" t="str">
        <f t="shared" si="1017"/>
        <v/>
      </c>
      <c r="NL193" s="522" t="str">
        <f t="shared" si="1017"/>
        <v/>
      </c>
      <c r="NM193" s="510" t="str">
        <f t="shared" si="1017"/>
        <v/>
      </c>
      <c r="NN193" s="642">
        <f t="shared" si="951"/>
        <v>0</v>
      </c>
      <c r="NO193" s="510" t="str">
        <f t="shared" si="1018"/>
        <v/>
      </c>
      <c r="NP193" s="522" t="str">
        <f t="shared" si="1018"/>
        <v/>
      </c>
      <c r="NQ193" s="510" t="str">
        <f t="shared" si="1018"/>
        <v/>
      </c>
      <c r="NR193" s="642">
        <f t="shared" si="952"/>
        <v>0</v>
      </c>
      <c r="NS193" s="510" t="str">
        <f t="shared" si="1019"/>
        <v/>
      </c>
      <c r="NT193" s="522" t="str">
        <f t="shared" si="1019"/>
        <v/>
      </c>
      <c r="NU193" s="510" t="str">
        <f t="shared" si="1019"/>
        <v/>
      </c>
      <c r="NV193" s="642">
        <f t="shared" si="953"/>
        <v>0</v>
      </c>
      <c r="NW193" s="510" t="str">
        <f t="shared" si="1020"/>
        <v/>
      </c>
      <c r="NX193" s="522" t="str">
        <f t="shared" si="1020"/>
        <v/>
      </c>
      <c r="NY193" s="510" t="str">
        <f t="shared" si="1020"/>
        <v/>
      </c>
      <c r="NZ193" s="642">
        <f t="shared" si="954"/>
        <v>0</v>
      </c>
      <c r="OA193" s="510" t="str">
        <f t="shared" si="1021"/>
        <v/>
      </c>
      <c r="OB193" s="522" t="str">
        <f t="shared" si="1021"/>
        <v/>
      </c>
      <c r="OC193" s="510" t="str">
        <f t="shared" si="1021"/>
        <v/>
      </c>
      <c r="OD193" s="642">
        <f t="shared" si="955"/>
        <v>0</v>
      </c>
      <c r="OE193" s="510" t="str">
        <f t="shared" si="1022"/>
        <v/>
      </c>
      <c r="OF193" s="522" t="str">
        <f t="shared" si="1022"/>
        <v/>
      </c>
      <c r="OG193" s="510" t="str">
        <f t="shared" si="1022"/>
        <v/>
      </c>
      <c r="OH193" s="642">
        <f t="shared" si="956"/>
        <v>0</v>
      </c>
      <c r="OI193" s="510" t="str">
        <f t="shared" si="1023"/>
        <v/>
      </c>
      <c r="OJ193" s="522" t="str">
        <f t="shared" si="1023"/>
        <v/>
      </c>
      <c r="OK193" s="510" t="str">
        <f t="shared" si="1023"/>
        <v/>
      </c>
      <c r="OL193" s="642">
        <f t="shared" si="957"/>
        <v>0</v>
      </c>
      <c r="OM193" s="510" t="str">
        <f t="shared" si="1024"/>
        <v/>
      </c>
      <c r="ON193" s="522" t="str">
        <f t="shared" si="1024"/>
        <v/>
      </c>
      <c r="OO193" s="510" t="str">
        <f t="shared" si="1024"/>
        <v/>
      </c>
      <c r="OP193" s="642">
        <f t="shared" si="958"/>
        <v>0</v>
      </c>
      <c r="OQ193" s="510" t="str">
        <f t="shared" si="1025"/>
        <v/>
      </c>
      <c r="OR193" s="522" t="str">
        <f t="shared" si="1025"/>
        <v/>
      </c>
      <c r="OS193" s="510" t="str">
        <f t="shared" si="1025"/>
        <v/>
      </c>
      <c r="OT193" s="642">
        <f t="shared" si="959"/>
        <v>0</v>
      </c>
      <c r="OU193" s="510" t="str">
        <f t="shared" si="1026"/>
        <v/>
      </c>
      <c r="OV193" s="522" t="str">
        <f t="shared" si="1026"/>
        <v/>
      </c>
      <c r="OW193" s="510" t="str">
        <f t="shared" si="1026"/>
        <v/>
      </c>
      <c r="OX193" s="642">
        <f t="shared" si="960"/>
        <v>0</v>
      </c>
      <c r="OY193" s="510" t="str">
        <f t="shared" si="1027"/>
        <v/>
      </c>
      <c r="OZ193" s="522" t="str">
        <f t="shared" si="1027"/>
        <v/>
      </c>
      <c r="PA193" s="510" t="str">
        <f t="shared" si="1027"/>
        <v/>
      </c>
      <c r="PB193" s="642">
        <f t="shared" si="961"/>
        <v>0</v>
      </c>
      <c r="PC193" s="510" t="str">
        <f t="shared" si="1028"/>
        <v/>
      </c>
      <c r="PD193" s="522" t="str">
        <f t="shared" si="1028"/>
        <v/>
      </c>
      <c r="PE193" s="510" t="str">
        <f t="shared" si="1028"/>
        <v/>
      </c>
      <c r="PF193" s="642">
        <f t="shared" si="962"/>
        <v>0</v>
      </c>
      <c r="PG193" s="510" t="str">
        <f t="shared" si="1029"/>
        <v/>
      </c>
      <c r="PH193" s="522" t="str">
        <f t="shared" si="1029"/>
        <v/>
      </c>
      <c r="PI193" s="510" t="str">
        <f t="shared" si="1029"/>
        <v/>
      </c>
      <c r="PJ193" s="642">
        <f t="shared" si="963"/>
        <v>0</v>
      </c>
      <c r="PK193" s="510" t="str">
        <f t="shared" si="1030"/>
        <v/>
      </c>
      <c r="PL193" s="522" t="str">
        <f t="shared" si="1030"/>
        <v/>
      </c>
      <c r="PM193" s="510" t="str">
        <f t="shared" si="1030"/>
        <v/>
      </c>
      <c r="PN193" s="642">
        <f t="shared" si="964"/>
        <v>0</v>
      </c>
      <c r="PO193" s="510" t="str">
        <f t="shared" si="1031"/>
        <v/>
      </c>
      <c r="PP193" s="522" t="str">
        <f t="shared" si="1031"/>
        <v/>
      </c>
      <c r="PQ193" s="510" t="str">
        <f t="shared" si="1031"/>
        <v/>
      </c>
      <c r="PR193" s="642">
        <f t="shared" si="965"/>
        <v>0</v>
      </c>
      <c r="PS193" s="510" t="str">
        <f t="shared" si="1032"/>
        <v/>
      </c>
      <c r="PT193" s="522" t="str">
        <f t="shared" si="1032"/>
        <v/>
      </c>
      <c r="PU193" s="510" t="str">
        <f t="shared" si="1032"/>
        <v/>
      </c>
      <c r="PV193" s="642">
        <f t="shared" si="966"/>
        <v>0</v>
      </c>
      <c r="PW193" s="510" t="str">
        <f t="shared" si="1033"/>
        <v/>
      </c>
      <c r="PX193" s="522" t="str">
        <f t="shared" si="1033"/>
        <v/>
      </c>
      <c r="PY193" s="510" t="str">
        <f t="shared" si="1033"/>
        <v/>
      </c>
      <c r="PZ193" s="642">
        <f t="shared" si="967"/>
        <v>0</v>
      </c>
      <c r="QA193" s="510" t="str">
        <f t="shared" si="1034"/>
        <v/>
      </c>
      <c r="QB193" s="522" t="str">
        <f t="shared" si="1034"/>
        <v/>
      </c>
      <c r="QC193" s="510" t="str">
        <f t="shared" si="1034"/>
        <v/>
      </c>
      <c r="QD193" s="642">
        <f t="shared" si="968"/>
        <v>0</v>
      </c>
      <c r="QE193" s="510" t="str">
        <f t="shared" si="1035"/>
        <v/>
      </c>
      <c r="QF193" s="522" t="str">
        <f t="shared" si="1035"/>
        <v/>
      </c>
      <c r="QG193" s="510" t="str">
        <f t="shared" si="1035"/>
        <v/>
      </c>
      <c r="QH193" s="642">
        <f t="shared" si="969"/>
        <v>0</v>
      </c>
    </row>
    <row r="194" spans="125:450" ht="13.3" thickTop="1" thickBot="1" x14ac:dyDescent="0.35"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FD194" s="793" t="str">
        <f t="shared" si="885"/>
        <v/>
      </c>
      <c r="FE194" s="783" t="str">
        <f t="shared" si="1044"/>
        <v/>
      </c>
      <c r="FF194" s="788" t="str">
        <f t="shared" si="1045"/>
        <v/>
      </c>
      <c r="FG194" s="782" t="str">
        <f t="shared" si="1052"/>
        <v/>
      </c>
      <c r="FJ194" s="788" t="str">
        <f t="shared" si="1036"/>
        <v/>
      </c>
      <c r="FK194" s="793" t="str">
        <f t="shared" si="1037"/>
        <v/>
      </c>
      <c r="FL194" s="793" t="str">
        <f t="shared" si="1046"/>
        <v/>
      </c>
      <c r="FM194" s="798" t="str">
        <f t="shared" si="1038"/>
        <v/>
      </c>
      <c r="FN194" s="786" t="str">
        <f t="shared" si="890"/>
        <v/>
      </c>
      <c r="FO194" s="816" t="str">
        <f t="shared" si="891"/>
        <v/>
      </c>
      <c r="FP194" s="594">
        <v>41</v>
      </c>
      <c r="FQ194" s="820" t="str">
        <f t="shared" si="1039"/>
        <v/>
      </c>
      <c r="FR194" s="139" t="str">
        <f t="shared" si="816"/>
        <v/>
      </c>
      <c r="FS194" s="642" t="str">
        <f t="shared" si="892"/>
        <v/>
      </c>
      <c r="FY194" s="793" t="str">
        <f t="shared" si="1047"/>
        <v/>
      </c>
      <c r="FZ194" s="798" t="str">
        <f t="shared" si="1040"/>
        <v/>
      </c>
      <c r="GA194" s="793" t="str">
        <f t="shared" si="894"/>
        <v/>
      </c>
      <c r="GB194" s="793" t="str">
        <f t="shared" si="1041"/>
        <v/>
      </c>
      <c r="GC194" s="783" t="str">
        <f t="shared" si="1048"/>
        <v/>
      </c>
      <c r="GD194" s="788" t="str">
        <f t="shared" si="1049"/>
        <v/>
      </c>
      <c r="GE194" s="786" t="str">
        <f t="shared" si="1042"/>
        <v/>
      </c>
      <c r="GF194" s="782" t="str">
        <f t="shared" si="897"/>
        <v/>
      </c>
      <c r="GG194" s="818" t="str">
        <f t="shared" si="898"/>
        <v/>
      </c>
      <c r="GH194" s="594">
        <v>41</v>
      </c>
      <c r="GI194" s="595" t="str">
        <f t="shared" si="1050"/>
        <v/>
      </c>
      <c r="GJ194" s="595" t="str">
        <f t="shared" si="1051"/>
        <v/>
      </c>
      <c r="GK194" s="15">
        <f t="shared" si="899"/>
        <v>0</v>
      </c>
      <c r="GL194" s="15">
        <f t="shared" si="900"/>
        <v>0</v>
      </c>
      <c r="GN194" s="137" t="str">
        <f t="shared" si="901"/>
        <v/>
      </c>
      <c r="GO194" s="653" t="str">
        <f t="shared" si="902"/>
        <v/>
      </c>
      <c r="GP194" s="651" t="str">
        <f t="shared" si="903"/>
        <v/>
      </c>
      <c r="GQ194" s="652">
        <f t="shared" si="904"/>
        <v>0</v>
      </c>
      <c r="GR194" s="137" t="str">
        <f t="shared" si="974"/>
        <v/>
      </c>
      <c r="GS194" s="139" t="str">
        <f t="shared" si="905"/>
        <v/>
      </c>
      <c r="GT194" s="642" t="str">
        <f t="shared" si="823"/>
        <v/>
      </c>
      <c r="GU194" s="594">
        <v>41</v>
      </c>
      <c r="GX194" s="137" t="str">
        <f t="shared" si="975"/>
        <v/>
      </c>
      <c r="GY194" s="138" t="str">
        <f t="shared" si="906"/>
        <v/>
      </c>
      <c r="GZ194" s="642" t="str">
        <f t="shared" si="907"/>
        <v/>
      </c>
      <c r="HA194" s="81" t="str">
        <f t="shared" si="970"/>
        <v/>
      </c>
      <c r="HB194" s="127" t="str">
        <f t="shared" si="971"/>
        <v/>
      </c>
      <c r="HC194" s="642" t="str">
        <f t="shared" si="908"/>
        <v/>
      </c>
      <c r="HD194" s="582">
        <f t="shared" si="976"/>
        <v>0</v>
      </c>
      <c r="HE194" s="576">
        <f t="shared" ref="HE194:HF213" si="1053">HE67</f>
        <v>0</v>
      </c>
      <c r="HF194" s="566">
        <f t="shared" si="1053"/>
        <v>0</v>
      </c>
      <c r="HG194" s="642">
        <f t="shared" si="909"/>
        <v>0</v>
      </c>
      <c r="HH194" s="17" t="str">
        <f t="shared" si="910"/>
        <v/>
      </c>
      <c r="HI194" s="510" t="str">
        <f t="shared" si="911"/>
        <v/>
      </c>
      <c r="HJ194" s="642">
        <f t="shared" si="972"/>
        <v>0</v>
      </c>
      <c r="HK194" s="510" t="str">
        <f t="shared" ref="HK194:HM213" si="1054">HK67</f>
        <v/>
      </c>
      <c r="HL194" s="522" t="str">
        <f t="shared" si="1054"/>
        <v/>
      </c>
      <c r="HM194" s="510" t="str">
        <f t="shared" si="1054"/>
        <v/>
      </c>
      <c r="HN194" s="642">
        <f t="shared" si="912"/>
        <v>0</v>
      </c>
      <c r="HO194" s="510" t="str">
        <f t="shared" ref="HO194:HQ213" si="1055">HO67</f>
        <v/>
      </c>
      <c r="HP194" s="522" t="str">
        <f t="shared" si="1055"/>
        <v/>
      </c>
      <c r="HQ194" s="510" t="str">
        <f t="shared" si="1055"/>
        <v/>
      </c>
      <c r="HR194" s="642">
        <f t="shared" si="913"/>
        <v>0</v>
      </c>
      <c r="HS194" s="510" t="str">
        <f t="shared" ref="HS194:HU213" si="1056">HS67</f>
        <v/>
      </c>
      <c r="HT194" s="522" t="str">
        <f t="shared" si="1056"/>
        <v/>
      </c>
      <c r="HU194" s="510" t="str">
        <f t="shared" si="1056"/>
        <v/>
      </c>
      <c r="HV194" s="642">
        <f t="shared" si="914"/>
        <v>0</v>
      </c>
      <c r="HW194" s="510" t="str">
        <f t="shared" ref="HW194:HY213" si="1057">HW67</f>
        <v/>
      </c>
      <c r="HX194" s="522" t="str">
        <f t="shared" si="1057"/>
        <v/>
      </c>
      <c r="HY194" s="510" t="str">
        <f t="shared" si="1057"/>
        <v/>
      </c>
      <c r="HZ194" s="642">
        <f t="shared" si="915"/>
        <v>0</v>
      </c>
      <c r="IA194" s="510" t="str">
        <f t="shared" ref="IA194:IC213" si="1058">IA67</f>
        <v/>
      </c>
      <c r="IB194" s="522" t="str">
        <f t="shared" si="1058"/>
        <v/>
      </c>
      <c r="IC194" s="510" t="str">
        <f t="shared" si="1058"/>
        <v/>
      </c>
      <c r="ID194" s="642">
        <f t="shared" si="916"/>
        <v>0</v>
      </c>
      <c r="IE194" s="510" t="str">
        <f t="shared" ref="IE194:IG213" si="1059">IE67</f>
        <v/>
      </c>
      <c r="IF194" s="522" t="str">
        <f t="shared" si="1059"/>
        <v/>
      </c>
      <c r="IG194" s="510" t="str">
        <f t="shared" si="1059"/>
        <v/>
      </c>
      <c r="IH194" s="642">
        <f t="shared" si="917"/>
        <v>0</v>
      </c>
      <c r="II194" s="510" t="str">
        <f t="shared" ref="II194:IK213" si="1060">II67</f>
        <v/>
      </c>
      <c r="IJ194" s="522" t="str">
        <f t="shared" si="1060"/>
        <v/>
      </c>
      <c r="IK194" s="510" t="str">
        <f t="shared" si="1060"/>
        <v/>
      </c>
      <c r="IL194" s="642">
        <f t="shared" si="918"/>
        <v>0</v>
      </c>
      <c r="IM194" s="510" t="str">
        <f t="shared" ref="IM194:IO213" si="1061">IM67</f>
        <v/>
      </c>
      <c r="IN194" s="522" t="str">
        <f t="shared" si="1061"/>
        <v/>
      </c>
      <c r="IO194" s="510" t="str">
        <f t="shared" si="1061"/>
        <v/>
      </c>
      <c r="IP194" s="642">
        <f t="shared" si="919"/>
        <v>0</v>
      </c>
      <c r="IQ194" s="510" t="str">
        <f t="shared" ref="IQ194:IS213" si="1062">IQ67</f>
        <v/>
      </c>
      <c r="IR194" s="522" t="str">
        <f t="shared" si="1062"/>
        <v/>
      </c>
      <c r="IS194" s="510" t="str">
        <f t="shared" si="1062"/>
        <v/>
      </c>
      <c r="IT194" s="642">
        <f t="shared" si="920"/>
        <v>0</v>
      </c>
      <c r="IU194" s="510" t="str">
        <f t="shared" ref="IU194:IW213" si="1063">IU67</f>
        <v/>
      </c>
      <c r="IV194" s="522" t="str">
        <f t="shared" si="1063"/>
        <v/>
      </c>
      <c r="IW194" s="510" t="str">
        <f t="shared" si="1063"/>
        <v/>
      </c>
      <c r="IX194" s="642">
        <f t="shared" si="921"/>
        <v>0</v>
      </c>
      <c r="IY194" s="510" t="str">
        <f t="shared" ref="IY194:JA213" si="1064">IY67</f>
        <v/>
      </c>
      <c r="IZ194" s="522" t="str">
        <f t="shared" si="1064"/>
        <v/>
      </c>
      <c r="JA194" s="510" t="str">
        <f t="shared" si="1064"/>
        <v/>
      </c>
      <c r="JB194" s="642">
        <f t="shared" si="922"/>
        <v>0</v>
      </c>
      <c r="JC194" s="510" t="str">
        <f t="shared" ref="JC194:JE213" si="1065">JC67</f>
        <v/>
      </c>
      <c r="JD194" s="522" t="str">
        <f t="shared" si="1065"/>
        <v/>
      </c>
      <c r="JE194" s="510" t="str">
        <f t="shared" si="1065"/>
        <v/>
      </c>
      <c r="JF194" s="642">
        <f t="shared" si="923"/>
        <v>0</v>
      </c>
      <c r="JG194" s="510" t="str">
        <f t="shared" ref="JG194:JI213" si="1066">JG67</f>
        <v/>
      </c>
      <c r="JH194" s="522" t="str">
        <f t="shared" si="1066"/>
        <v/>
      </c>
      <c r="JI194" s="510" t="str">
        <f t="shared" si="1066"/>
        <v/>
      </c>
      <c r="JJ194" s="642">
        <f t="shared" si="924"/>
        <v>0</v>
      </c>
      <c r="JK194" s="510" t="str">
        <f t="shared" ref="JK194:JM213" si="1067">JK67</f>
        <v/>
      </c>
      <c r="JL194" s="522" t="str">
        <f t="shared" si="1067"/>
        <v/>
      </c>
      <c r="JM194" s="510" t="str">
        <f t="shared" si="1067"/>
        <v/>
      </c>
      <c r="JN194" s="642">
        <f t="shared" si="925"/>
        <v>0</v>
      </c>
      <c r="JO194" s="510" t="str">
        <f t="shared" ref="JO194:JQ213" si="1068">JO67</f>
        <v/>
      </c>
      <c r="JP194" s="522" t="str">
        <f t="shared" si="1068"/>
        <v/>
      </c>
      <c r="JQ194" s="510" t="str">
        <f t="shared" si="1068"/>
        <v/>
      </c>
      <c r="JR194" s="642">
        <f t="shared" si="926"/>
        <v>0</v>
      </c>
      <c r="JS194" s="510" t="str">
        <f t="shared" ref="JS194:JU213" si="1069">JS67</f>
        <v/>
      </c>
      <c r="JT194" s="522" t="str">
        <f t="shared" si="1069"/>
        <v/>
      </c>
      <c r="JU194" s="510" t="str">
        <f t="shared" si="1069"/>
        <v/>
      </c>
      <c r="JV194" s="642">
        <f t="shared" si="927"/>
        <v>0</v>
      </c>
      <c r="JW194" s="510" t="str">
        <f t="shared" ref="JW194:JY213" si="1070">JW67</f>
        <v/>
      </c>
      <c r="JX194" s="522" t="str">
        <f t="shared" si="1070"/>
        <v/>
      </c>
      <c r="JY194" s="510" t="str">
        <f t="shared" si="1070"/>
        <v/>
      </c>
      <c r="JZ194" s="642">
        <f t="shared" si="928"/>
        <v>0</v>
      </c>
      <c r="KA194" s="510" t="str">
        <f t="shared" ref="KA194:KC213" si="1071">KA67</f>
        <v/>
      </c>
      <c r="KB194" s="522" t="str">
        <f t="shared" si="1071"/>
        <v/>
      </c>
      <c r="KC194" s="510" t="str">
        <f t="shared" si="1071"/>
        <v/>
      </c>
      <c r="KD194" s="642">
        <f t="shared" si="929"/>
        <v>0</v>
      </c>
      <c r="KE194" s="510" t="str">
        <f t="shared" ref="KE194:KG213" si="1072">KE67</f>
        <v/>
      </c>
      <c r="KF194" s="522" t="str">
        <f t="shared" si="1072"/>
        <v/>
      </c>
      <c r="KG194" s="510" t="str">
        <f t="shared" si="1072"/>
        <v/>
      </c>
      <c r="KH194" s="642">
        <f t="shared" si="930"/>
        <v>0</v>
      </c>
      <c r="KI194" s="510" t="str">
        <f t="shared" ref="KI194:KK213" si="1073">KI67</f>
        <v/>
      </c>
      <c r="KJ194" s="522" t="str">
        <f t="shared" si="1073"/>
        <v/>
      </c>
      <c r="KK194" s="510" t="str">
        <f t="shared" si="1073"/>
        <v/>
      </c>
      <c r="KL194" s="642">
        <f t="shared" si="931"/>
        <v>0</v>
      </c>
      <c r="KM194" s="510" t="str">
        <f t="shared" ref="KM194:KO213" si="1074">KM67</f>
        <v/>
      </c>
      <c r="KN194" s="522" t="str">
        <f t="shared" si="1074"/>
        <v/>
      </c>
      <c r="KO194" s="510" t="str">
        <f t="shared" si="1074"/>
        <v/>
      </c>
      <c r="KP194" s="642">
        <f t="shared" si="932"/>
        <v>0</v>
      </c>
      <c r="KQ194" s="510" t="str">
        <f t="shared" ref="KQ194:KS213" si="1075">KQ67</f>
        <v/>
      </c>
      <c r="KR194" s="522" t="str">
        <f t="shared" si="1075"/>
        <v/>
      </c>
      <c r="KS194" s="510" t="str">
        <f t="shared" si="1075"/>
        <v/>
      </c>
      <c r="KT194" s="642">
        <f t="shared" si="933"/>
        <v>0</v>
      </c>
      <c r="KU194" s="510" t="str">
        <f t="shared" ref="KU194:KW213" si="1076">KU67</f>
        <v/>
      </c>
      <c r="KV194" s="522" t="str">
        <f t="shared" si="1076"/>
        <v/>
      </c>
      <c r="KW194" s="510" t="str">
        <f t="shared" si="1076"/>
        <v/>
      </c>
      <c r="KX194" s="642">
        <f t="shared" si="934"/>
        <v>0</v>
      </c>
      <c r="KY194" s="510" t="str">
        <f t="shared" ref="KY194:LA213" si="1077">KY67</f>
        <v/>
      </c>
      <c r="KZ194" s="522" t="str">
        <f t="shared" si="1077"/>
        <v/>
      </c>
      <c r="LA194" s="510" t="str">
        <f t="shared" si="1077"/>
        <v/>
      </c>
      <c r="LB194" s="642">
        <f t="shared" si="935"/>
        <v>0</v>
      </c>
      <c r="LC194" s="510" t="str">
        <f t="shared" ref="LC194:LE213" si="1078">LC67</f>
        <v/>
      </c>
      <c r="LD194" s="522" t="str">
        <f t="shared" si="1078"/>
        <v/>
      </c>
      <c r="LE194" s="510" t="str">
        <f t="shared" si="1078"/>
        <v/>
      </c>
      <c r="LF194" s="642">
        <f t="shared" si="936"/>
        <v>0</v>
      </c>
      <c r="LG194" s="510" t="str">
        <f t="shared" ref="LG194:LI213" si="1079">LG67</f>
        <v/>
      </c>
      <c r="LH194" s="522" t="str">
        <f t="shared" si="1079"/>
        <v/>
      </c>
      <c r="LI194" s="510" t="str">
        <f t="shared" si="1079"/>
        <v/>
      </c>
      <c r="LJ194" s="642">
        <f t="shared" si="937"/>
        <v>0</v>
      </c>
      <c r="LK194" s="510" t="str">
        <f t="shared" ref="LK194:LM213" si="1080">LK67</f>
        <v/>
      </c>
      <c r="LL194" s="522" t="str">
        <f t="shared" si="1080"/>
        <v/>
      </c>
      <c r="LM194" s="510" t="str">
        <f t="shared" si="1080"/>
        <v/>
      </c>
      <c r="LN194" s="642">
        <f t="shared" si="938"/>
        <v>0</v>
      </c>
      <c r="LO194" s="510" t="str">
        <f t="shared" ref="LO194:LQ213" si="1081">LO67</f>
        <v/>
      </c>
      <c r="LP194" s="522" t="str">
        <f t="shared" si="1081"/>
        <v/>
      </c>
      <c r="LQ194" s="510" t="str">
        <f t="shared" si="1081"/>
        <v/>
      </c>
      <c r="LR194" s="642">
        <f t="shared" si="939"/>
        <v>0</v>
      </c>
      <c r="LS194" s="510" t="str">
        <f t="shared" ref="LS194:LU213" si="1082">LS67</f>
        <v/>
      </c>
      <c r="LT194" s="522" t="str">
        <f t="shared" si="1082"/>
        <v/>
      </c>
      <c r="LU194" s="510" t="str">
        <f t="shared" si="1082"/>
        <v/>
      </c>
      <c r="LV194" s="642">
        <f t="shared" si="940"/>
        <v>0</v>
      </c>
      <c r="LW194" s="510" t="str">
        <f t="shared" ref="LW194:LY213" si="1083">LW67</f>
        <v/>
      </c>
      <c r="LX194" s="522" t="str">
        <f t="shared" si="1083"/>
        <v/>
      </c>
      <c r="LY194" s="510" t="str">
        <f t="shared" si="1083"/>
        <v/>
      </c>
      <c r="LZ194" s="642">
        <f t="shared" si="941"/>
        <v>0</v>
      </c>
      <c r="MA194" s="510" t="str">
        <f t="shared" ref="MA194:MC213" si="1084">MA67</f>
        <v/>
      </c>
      <c r="MB194" s="522" t="str">
        <f t="shared" si="1084"/>
        <v/>
      </c>
      <c r="MC194" s="510" t="str">
        <f t="shared" si="1084"/>
        <v/>
      </c>
      <c r="MD194" s="642">
        <f t="shared" si="942"/>
        <v>0</v>
      </c>
      <c r="ME194" s="510" t="str">
        <f t="shared" ref="ME194:MG213" si="1085">ME67</f>
        <v/>
      </c>
      <c r="MF194" s="522" t="str">
        <f t="shared" si="1085"/>
        <v/>
      </c>
      <c r="MG194" s="510" t="str">
        <f t="shared" si="1085"/>
        <v/>
      </c>
      <c r="MH194" s="642">
        <f t="shared" si="943"/>
        <v>0</v>
      </c>
      <c r="MI194" s="510" t="str">
        <f t="shared" ref="MI194:MK213" si="1086">MI67</f>
        <v/>
      </c>
      <c r="MJ194" s="522" t="str">
        <f t="shared" si="1086"/>
        <v/>
      </c>
      <c r="MK194" s="510" t="str">
        <f t="shared" si="1086"/>
        <v/>
      </c>
      <c r="ML194" s="642">
        <f t="shared" si="944"/>
        <v>0</v>
      </c>
      <c r="MM194" s="510" t="str">
        <f t="shared" ref="MM194:MO213" si="1087">MM67</f>
        <v/>
      </c>
      <c r="MN194" s="522" t="str">
        <f t="shared" si="1087"/>
        <v/>
      </c>
      <c r="MO194" s="510" t="str">
        <f t="shared" si="1087"/>
        <v/>
      </c>
      <c r="MP194" s="642">
        <f t="shared" si="945"/>
        <v>0</v>
      </c>
      <c r="MQ194" s="510" t="str">
        <f t="shared" ref="MQ194:MS213" si="1088">MQ67</f>
        <v/>
      </c>
      <c r="MR194" s="522" t="str">
        <f t="shared" si="1088"/>
        <v/>
      </c>
      <c r="MS194" s="510" t="str">
        <f t="shared" si="1088"/>
        <v/>
      </c>
      <c r="MT194" s="642">
        <f t="shared" si="946"/>
        <v>0</v>
      </c>
      <c r="MU194" s="510" t="str">
        <f t="shared" ref="MU194:MW213" si="1089">MU67</f>
        <v/>
      </c>
      <c r="MV194" s="522" t="str">
        <f t="shared" si="1089"/>
        <v/>
      </c>
      <c r="MW194" s="510" t="str">
        <f t="shared" si="1089"/>
        <v/>
      </c>
      <c r="MX194" s="642">
        <f t="shared" si="947"/>
        <v>0</v>
      </c>
      <c r="MY194" s="510" t="str">
        <f t="shared" ref="MY194:NA213" si="1090">MY67</f>
        <v/>
      </c>
      <c r="MZ194" s="522" t="str">
        <f t="shared" si="1090"/>
        <v/>
      </c>
      <c r="NA194" s="510" t="str">
        <f t="shared" si="1090"/>
        <v/>
      </c>
      <c r="NB194" s="642">
        <f t="shared" si="948"/>
        <v>0</v>
      </c>
      <c r="NC194" s="510" t="str">
        <f t="shared" ref="NC194:NE213" si="1091">NC67</f>
        <v/>
      </c>
      <c r="ND194" s="522" t="str">
        <f t="shared" si="1091"/>
        <v/>
      </c>
      <c r="NE194" s="510" t="str">
        <f t="shared" si="1091"/>
        <v/>
      </c>
      <c r="NF194" s="642">
        <f t="shared" si="949"/>
        <v>0</v>
      </c>
      <c r="NG194" s="510" t="str">
        <f t="shared" ref="NG194:NI213" si="1092">NG67</f>
        <v/>
      </c>
      <c r="NH194" s="522" t="str">
        <f t="shared" si="1092"/>
        <v/>
      </c>
      <c r="NI194" s="510" t="str">
        <f t="shared" si="1092"/>
        <v/>
      </c>
      <c r="NJ194" s="642">
        <f t="shared" si="950"/>
        <v>0</v>
      </c>
      <c r="NK194" s="510" t="str">
        <f t="shared" ref="NK194:NM213" si="1093">NK67</f>
        <v/>
      </c>
      <c r="NL194" s="522" t="str">
        <f t="shared" si="1093"/>
        <v/>
      </c>
      <c r="NM194" s="510" t="str">
        <f t="shared" si="1093"/>
        <v/>
      </c>
      <c r="NN194" s="642">
        <f t="shared" si="951"/>
        <v>0</v>
      </c>
      <c r="NO194" s="510" t="str">
        <f t="shared" ref="NO194:NQ213" si="1094">NO67</f>
        <v/>
      </c>
      <c r="NP194" s="522" t="str">
        <f t="shared" si="1094"/>
        <v/>
      </c>
      <c r="NQ194" s="510" t="str">
        <f t="shared" si="1094"/>
        <v/>
      </c>
      <c r="NR194" s="642">
        <f t="shared" si="952"/>
        <v>0</v>
      </c>
      <c r="NS194" s="510" t="str">
        <f t="shared" ref="NS194:NU213" si="1095">NS67</f>
        <v/>
      </c>
      <c r="NT194" s="522" t="str">
        <f t="shared" si="1095"/>
        <v/>
      </c>
      <c r="NU194" s="510" t="str">
        <f t="shared" si="1095"/>
        <v/>
      </c>
      <c r="NV194" s="642">
        <f t="shared" si="953"/>
        <v>0</v>
      </c>
      <c r="NW194" s="510" t="str">
        <f t="shared" ref="NW194:NY213" si="1096">NW67</f>
        <v/>
      </c>
      <c r="NX194" s="522" t="str">
        <f t="shared" si="1096"/>
        <v/>
      </c>
      <c r="NY194" s="510" t="str">
        <f t="shared" si="1096"/>
        <v/>
      </c>
      <c r="NZ194" s="642">
        <f t="shared" si="954"/>
        <v>0</v>
      </c>
      <c r="OA194" s="510" t="str">
        <f t="shared" ref="OA194:OC213" si="1097">OA67</f>
        <v/>
      </c>
      <c r="OB194" s="522" t="str">
        <f t="shared" si="1097"/>
        <v/>
      </c>
      <c r="OC194" s="510" t="str">
        <f t="shared" si="1097"/>
        <v/>
      </c>
      <c r="OD194" s="642">
        <f t="shared" si="955"/>
        <v>0</v>
      </c>
      <c r="OE194" s="510" t="str">
        <f t="shared" ref="OE194:OG213" si="1098">OE67</f>
        <v/>
      </c>
      <c r="OF194" s="522" t="str">
        <f t="shared" si="1098"/>
        <v/>
      </c>
      <c r="OG194" s="510" t="str">
        <f t="shared" si="1098"/>
        <v/>
      </c>
      <c r="OH194" s="642">
        <f t="shared" si="956"/>
        <v>0</v>
      </c>
      <c r="OI194" s="510" t="str">
        <f t="shared" ref="OI194:OK213" si="1099">OI67</f>
        <v/>
      </c>
      <c r="OJ194" s="522" t="str">
        <f t="shared" si="1099"/>
        <v/>
      </c>
      <c r="OK194" s="510" t="str">
        <f t="shared" si="1099"/>
        <v/>
      </c>
      <c r="OL194" s="642">
        <f t="shared" si="957"/>
        <v>0</v>
      </c>
      <c r="OM194" s="510" t="str">
        <f t="shared" ref="OM194:OO213" si="1100">OM67</f>
        <v/>
      </c>
      <c r="ON194" s="522" t="str">
        <f t="shared" si="1100"/>
        <v/>
      </c>
      <c r="OO194" s="510" t="str">
        <f t="shared" si="1100"/>
        <v/>
      </c>
      <c r="OP194" s="642">
        <f t="shared" si="958"/>
        <v>0</v>
      </c>
      <c r="OQ194" s="510" t="str">
        <f t="shared" ref="OQ194:OS213" si="1101">OQ67</f>
        <v/>
      </c>
      <c r="OR194" s="522" t="str">
        <f t="shared" si="1101"/>
        <v/>
      </c>
      <c r="OS194" s="510" t="str">
        <f t="shared" si="1101"/>
        <v/>
      </c>
      <c r="OT194" s="642">
        <f t="shared" si="959"/>
        <v>0</v>
      </c>
      <c r="OU194" s="510" t="str">
        <f t="shared" ref="OU194:OW213" si="1102">OU67</f>
        <v/>
      </c>
      <c r="OV194" s="522" t="str">
        <f t="shared" si="1102"/>
        <v/>
      </c>
      <c r="OW194" s="510" t="str">
        <f t="shared" si="1102"/>
        <v/>
      </c>
      <c r="OX194" s="642">
        <f t="shared" si="960"/>
        <v>0</v>
      </c>
      <c r="OY194" s="510" t="str">
        <f t="shared" ref="OY194:PA213" si="1103">OY67</f>
        <v/>
      </c>
      <c r="OZ194" s="522" t="str">
        <f t="shared" si="1103"/>
        <v/>
      </c>
      <c r="PA194" s="510" t="str">
        <f t="shared" si="1103"/>
        <v/>
      </c>
      <c r="PB194" s="642">
        <f t="shared" si="961"/>
        <v>0</v>
      </c>
      <c r="PC194" s="510" t="str">
        <f t="shared" ref="PC194:PE213" si="1104">PC67</f>
        <v/>
      </c>
      <c r="PD194" s="522" t="str">
        <f t="shared" si="1104"/>
        <v/>
      </c>
      <c r="PE194" s="510" t="str">
        <f t="shared" si="1104"/>
        <v/>
      </c>
      <c r="PF194" s="642">
        <f t="shared" si="962"/>
        <v>0</v>
      </c>
      <c r="PG194" s="510" t="str">
        <f t="shared" ref="PG194:PI213" si="1105">PG67</f>
        <v/>
      </c>
      <c r="PH194" s="522" t="str">
        <f t="shared" si="1105"/>
        <v/>
      </c>
      <c r="PI194" s="510" t="str">
        <f t="shared" si="1105"/>
        <v/>
      </c>
      <c r="PJ194" s="642">
        <f t="shared" si="963"/>
        <v>0</v>
      </c>
      <c r="PK194" s="510" t="str">
        <f t="shared" ref="PK194:PM213" si="1106">PK67</f>
        <v/>
      </c>
      <c r="PL194" s="522" t="str">
        <f t="shared" si="1106"/>
        <v/>
      </c>
      <c r="PM194" s="510" t="str">
        <f t="shared" si="1106"/>
        <v/>
      </c>
      <c r="PN194" s="642">
        <f t="shared" si="964"/>
        <v>0</v>
      </c>
      <c r="PO194" s="510" t="str">
        <f t="shared" ref="PO194:PQ213" si="1107">PO67</f>
        <v/>
      </c>
      <c r="PP194" s="522" t="str">
        <f t="shared" si="1107"/>
        <v/>
      </c>
      <c r="PQ194" s="510" t="str">
        <f t="shared" si="1107"/>
        <v/>
      </c>
      <c r="PR194" s="642">
        <f t="shared" si="965"/>
        <v>0</v>
      </c>
      <c r="PS194" s="510" t="str">
        <f t="shared" ref="PS194:PU213" si="1108">PS67</f>
        <v/>
      </c>
      <c r="PT194" s="522" t="str">
        <f t="shared" si="1108"/>
        <v/>
      </c>
      <c r="PU194" s="510" t="str">
        <f t="shared" si="1108"/>
        <v/>
      </c>
      <c r="PV194" s="642">
        <f t="shared" si="966"/>
        <v>0</v>
      </c>
      <c r="PW194" s="510" t="str">
        <f t="shared" ref="PW194:PY213" si="1109">PW67</f>
        <v/>
      </c>
      <c r="PX194" s="522" t="str">
        <f t="shared" si="1109"/>
        <v/>
      </c>
      <c r="PY194" s="510" t="str">
        <f t="shared" si="1109"/>
        <v/>
      </c>
      <c r="PZ194" s="642">
        <f t="shared" si="967"/>
        <v>0</v>
      </c>
      <c r="QA194" s="510" t="str">
        <f t="shared" ref="QA194:QC213" si="1110">QA67</f>
        <v/>
      </c>
      <c r="QB194" s="522" t="str">
        <f t="shared" si="1110"/>
        <v/>
      </c>
      <c r="QC194" s="510" t="str">
        <f t="shared" si="1110"/>
        <v/>
      </c>
      <c r="QD194" s="642">
        <f t="shared" si="968"/>
        <v>0</v>
      </c>
      <c r="QE194" s="510" t="str">
        <f t="shared" ref="QE194:QG213" si="1111">QE67</f>
        <v/>
      </c>
      <c r="QF194" s="522" t="str">
        <f t="shared" si="1111"/>
        <v/>
      </c>
      <c r="QG194" s="510" t="str">
        <f t="shared" si="1111"/>
        <v/>
      </c>
      <c r="QH194" s="642">
        <f t="shared" si="969"/>
        <v>0</v>
      </c>
    </row>
    <row r="195" spans="125:450" ht="13.3" thickTop="1" thickBot="1" x14ac:dyDescent="0.35"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FD195" s="793" t="str">
        <f t="shared" si="885"/>
        <v/>
      </c>
      <c r="FE195" s="783" t="str">
        <f t="shared" si="1044"/>
        <v/>
      </c>
      <c r="FF195" s="788" t="str">
        <f t="shared" si="1045"/>
        <v/>
      </c>
      <c r="FG195" s="782" t="str">
        <f t="shared" si="1052"/>
        <v/>
      </c>
      <c r="FJ195" s="788" t="str">
        <f t="shared" si="1036"/>
        <v/>
      </c>
      <c r="FK195" s="793" t="str">
        <f t="shared" si="1037"/>
        <v/>
      </c>
      <c r="FL195" s="793" t="str">
        <f t="shared" si="1046"/>
        <v/>
      </c>
      <c r="FM195" s="798" t="str">
        <f t="shared" si="1038"/>
        <v/>
      </c>
      <c r="FN195" s="786" t="str">
        <f t="shared" si="890"/>
        <v/>
      </c>
      <c r="FO195" s="816" t="str">
        <f t="shared" si="891"/>
        <v/>
      </c>
      <c r="FP195" s="594">
        <v>42</v>
      </c>
      <c r="FQ195" s="820" t="str">
        <f t="shared" si="1039"/>
        <v/>
      </c>
      <c r="FR195" s="139" t="str">
        <f t="shared" si="816"/>
        <v/>
      </c>
      <c r="FS195" s="642" t="str">
        <f t="shared" si="892"/>
        <v/>
      </c>
      <c r="FY195" s="793" t="str">
        <f t="shared" si="1047"/>
        <v/>
      </c>
      <c r="FZ195" s="798" t="str">
        <f t="shared" si="1040"/>
        <v/>
      </c>
      <c r="GA195" s="793" t="str">
        <f t="shared" si="894"/>
        <v/>
      </c>
      <c r="GB195" s="793" t="str">
        <f t="shared" si="1041"/>
        <v/>
      </c>
      <c r="GC195" s="783" t="str">
        <f t="shared" si="1048"/>
        <v/>
      </c>
      <c r="GD195" s="788" t="str">
        <f t="shared" si="1049"/>
        <v/>
      </c>
      <c r="GE195" s="786" t="str">
        <f t="shared" si="1042"/>
        <v/>
      </c>
      <c r="GF195" s="782" t="str">
        <f t="shared" si="897"/>
        <v/>
      </c>
      <c r="GG195" s="818" t="str">
        <f t="shared" si="898"/>
        <v/>
      </c>
      <c r="GH195" s="594">
        <v>42</v>
      </c>
      <c r="GI195" s="595" t="str">
        <f t="shared" si="1050"/>
        <v/>
      </c>
      <c r="GJ195" s="595" t="str">
        <f t="shared" si="1051"/>
        <v/>
      </c>
      <c r="GK195" s="15">
        <f t="shared" si="899"/>
        <v>0</v>
      </c>
      <c r="GL195" s="15">
        <f t="shared" si="900"/>
        <v>0</v>
      </c>
      <c r="GN195" s="137" t="str">
        <f t="shared" si="901"/>
        <v/>
      </c>
      <c r="GO195" s="653" t="str">
        <f t="shared" si="902"/>
        <v/>
      </c>
      <c r="GP195" s="651" t="str">
        <f t="shared" si="903"/>
        <v/>
      </c>
      <c r="GQ195" s="652">
        <f t="shared" si="904"/>
        <v>0</v>
      </c>
      <c r="GR195" s="137" t="str">
        <f t="shared" si="974"/>
        <v/>
      </c>
      <c r="GS195" s="139" t="str">
        <f t="shared" si="905"/>
        <v/>
      </c>
      <c r="GT195" s="642" t="str">
        <f t="shared" si="823"/>
        <v/>
      </c>
      <c r="GU195" s="594">
        <v>42</v>
      </c>
      <c r="GX195" s="137" t="str">
        <f t="shared" si="975"/>
        <v/>
      </c>
      <c r="GY195" s="138" t="str">
        <f t="shared" si="906"/>
        <v/>
      </c>
      <c r="GZ195" s="642" t="str">
        <f t="shared" si="907"/>
        <v/>
      </c>
      <c r="HA195" s="81" t="str">
        <f t="shared" si="970"/>
        <v/>
      </c>
      <c r="HB195" s="127" t="str">
        <f t="shared" si="971"/>
        <v/>
      </c>
      <c r="HC195" s="642" t="str">
        <f t="shared" si="908"/>
        <v/>
      </c>
      <c r="HD195" s="582">
        <f t="shared" si="976"/>
        <v>0</v>
      </c>
      <c r="HE195" s="576">
        <f t="shared" si="1053"/>
        <v>0</v>
      </c>
      <c r="HF195" s="566">
        <f t="shared" si="1053"/>
        <v>0</v>
      </c>
      <c r="HG195" s="642">
        <f t="shared" si="909"/>
        <v>0</v>
      </c>
      <c r="HH195" s="17" t="str">
        <f t="shared" si="910"/>
        <v/>
      </c>
      <c r="HI195" s="510" t="str">
        <f t="shared" si="911"/>
        <v/>
      </c>
      <c r="HJ195" s="642">
        <f t="shared" si="972"/>
        <v>0</v>
      </c>
      <c r="HK195" s="510" t="str">
        <f t="shared" si="1054"/>
        <v/>
      </c>
      <c r="HL195" s="522" t="str">
        <f t="shared" si="1054"/>
        <v/>
      </c>
      <c r="HM195" s="510" t="str">
        <f t="shared" si="1054"/>
        <v/>
      </c>
      <c r="HN195" s="642">
        <f t="shared" si="912"/>
        <v>0</v>
      </c>
      <c r="HO195" s="510" t="str">
        <f t="shared" si="1055"/>
        <v/>
      </c>
      <c r="HP195" s="522" t="str">
        <f t="shared" si="1055"/>
        <v/>
      </c>
      <c r="HQ195" s="510" t="str">
        <f t="shared" si="1055"/>
        <v/>
      </c>
      <c r="HR195" s="642">
        <f t="shared" si="913"/>
        <v>0</v>
      </c>
      <c r="HS195" s="510" t="str">
        <f t="shared" si="1056"/>
        <v/>
      </c>
      <c r="HT195" s="522" t="str">
        <f t="shared" si="1056"/>
        <v/>
      </c>
      <c r="HU195" s="510" t="str">
        <f t="shared" si="1056"/>
        <v/>
      </c>
      <c r="HV195" s="642">
        <f t="shared" si="914"/>
        <v>0</v>
      </c>
      <c r="HW195" s="510" t="str">
        <f t="shared" si="1057"/>
        <v/>
      </c>
      <c r="HX195" s="522" t="str">
        <f t="shared" si="1057"/>
        <v/>
      </c>
      <c r="HY195" s="510" t="str">
        <f t="shared" si="1057"/>
        <v/>
      </c>
      <c r="HZ195" s="642">
        <f t="shared" si="915"/>
        <v>0</v>
      </c>
      <c r="IA195" s="510" t="str">
        <f t="shared" si="1058"/>
        <v/>
      </c>
      <c r="IB195" s="522" t="str">
        <f t="shared" si="1058"/>
        <v/>
      </c>
      <c r="IC195" s="510" t="str">
        <f t="shared" si="1058"/>
        <v/>
      </c>
      <c r="ID195" s="642">
        <f t="shared" si="916"/>
        <v>0</v>
      </c>
      <c r="IE195" s="510" t="str">
        <f t="shared" si="1059"/>
        <v/>
      </c>
      <c r="IF195" s="522" t="str">
        <f t="shared" si="1059"/>
        <v/>
      </c>
      <c r="IG195" s="510" t="str">
        <f t="shared" si="1059"/>
        <v/>
      </c>
      <c r="IH195" s="642">
        <f t="shared" si="917"/>
        <v>0</v>
      </c>
      <c r="II195" s="510" t="str">
        <f t="shared" si="1060"/>
        <v/>
      </c>
      <c r="IJ195" s="522" t="str">
        <f t="shared" si="1060"/>
        <v/>
      </c>
      <c r="IK195" s="510" t="str">
        <f t="shared" si="1060"/>
        <v/>
      </c>
      <c r="IL195" s="642">
        <f t="shared" si="918"/>
        <v>0</v>
      </c>
      <c r="IM195" s="510" t="str">
        <f t="shared" si="1061"/>
        <v/>
      </c>
      <c r="IN195" s="522" t="str">
        <f t="shared" si="1061"/>
        <v/>
      </c>
      <c r="IO195" s="510" t="str">
        <f t="shared" si="1061"/>
        <v/>
      </c>
      <c r="IP195" s="642">
        <f t="shared" si="919"/>
        <v>0</v>
      </c>
      <c r="IQ195" s="510" t="str">
        <f t="shared" si="1062"/>
        <v/>
      </c>
      <c r="IR195" s="522" t="str">
        <f t="shared" si="1062"/>
        <v/>
      </c>
      <c r="IS195" s="510" t="str">
        <f t="shared" si="1062"/>
        <v/>
      </c>
      <c r="IT195" s="642">
        <f t="shared" si="920"/>
        <v>0</v>
      </c>
      <c r="IU195" s="510" t="str">
        <f t="shared" si="1063"/>
        <v/>
      </c>
      <c r="IV195" s="522" t="str">
        <f t="shared" si="1063"/>
        <v/>
      </c>
      <c r="IW195" s="510" t="str">
        <f t="shared" si="1063"/>
        <v/>
      </c>
      <c r="IX195" s="642">
        <f t="shared" si="921"/>
        <v>0</v>
      </c>
      <c r="IY195" s="510" t="str">
        <f t="shared" si="1064"/>
        <v/>
      </c>
      <c r="IZ195" s="522" t="str">
        <f t="shared" si="1064"/>
        <v/>
      </c>
      <c r="JA195" s="510" t="str">
        <f t="shared" si="1064"/>
        <v/>
      </c>
      <c r="JB195" s="642">
        <f t="shared" si="922"/>
        <v>0</v>
      </c>
      <c r="JC195" s="510" t="str">
        <f t="shared" si="1065"/>
        <v/>
      </c>
      <c r="JD195" s="522" t="str">
        <f t="shared" si="1065"/>
        <v/>
      </c>
      <c r="JE195" s="510" t="str">
        <f t="shared" si="1065"/>
        <v/>
      </c>
      <c r="JF195" s="642">
        <f t="shared" si="923"/>
        <v>0</v>
      </c>
      <c r="JG195" s="510" t="str">
        <f t="shared" si="1066"/>
        <v/>
      </c>
      <c r="JH195" s="522" t="str">
        <f t="shared" si="1066"/>
        <v/>
      </c>
      <c r="JI195" s="510" t="str">
        <f t="shared" si="1066"/>
        <v/>
      </c>
      <c r="JJ195" s="642">
        <f t="shared" si="924"/>
        <v>0</v>
      </c>
      <c r="JK195" s="510" t="str">
        <f t="shared" si="1067"/>
        <v/>
      </c>
      <c r="JL195" s="522" t="str">
        <f t="shared" si="1067"/>
        <v/>
      </c>
      <c r="JM195" s="510" t="str">
        <f t="shared" si="1067"/>
        <v/>
      </c>
      <c r="JN195" s="642">
        <f t="shared" si="925"/>
        <v>0</v>
      </c>
      <c r="JO195" s="510" t="str">
        <f t="shared" si="1068"/>
        <v/>
      </c>
      <c r="JP195" s="522" t="str">
        <f t="shared" si="1068"/>
        <v/>
      </c>
      <c r="JQ195" s="510" t="str">
        <f t="shared" si="1068"/>
        <v/>
      </c>
      <c r="JR195" s="642">
        <f t="shared" si="926"/>
        <v>0</v>
      </c>
      <c r="JS195" s="510" t="str">
        <f t="shared" si="1069"/>
        <v/>
      </c>
      <c r="JT195" s="522" t="str">
        <f t="shared" si="1069"/>
        <v/>
      </c>
      <c r="JU195" s="510" t="str">
        <f t="shared" si="1069"/>
        <v/>
      </c>
      <c r="JV195" s="642">
        <f t="shared" si="927"/>
        <v>0</v>
      </c>
      <c r="JW195" s="510" t="str">
        <f t="shared" si="1070"/>
        <v/>
      </c>
      <c r="JX195" s="522" t="str">
        <f t="shared" si="1070"/>
        <v/>
      </c>
      <c r="JY195" s="510" t="str">
        <f t="shared" si="1070"/>
        <v/>
      </c>
      <c r="JZ195" s="642">
        <f t="shared" si="928"/>
        <v>0</v>
      </c>
      <c r="KA195" s="510" t="str">
        <f t="shared" si="1071"/>
        <v/>
      </c>
      <c r="KB195" s="522" t="str">
        <f t="shared" si="1071"/>
        <v/>
      </c>
      <c r="KC195" s="510" t="str">
        <f t="shared" si="1071"/>
        <v/>
      </c>
      <c r="KD195" s="642">
        <f t="shared" si="929"/>
        <v>0</v>
      </c>
      <c r="KE195" s="510" t="str">
        <f t="shared" si="1072"/>
        <v/>
      </c>
      <c r="KF195" s="522" t="str">
        <f t="shared" si="1072"/>
        <v/>
      </c>
      <c r="KG195" s="510" t="str">
        <f t="shared" si="1072"/>
        <v/>
      </c>
      <c r="KH195" s="642">
        <f t="shared" si="930"/>
        <v>0</v>
      </c>
      <c r="KI195" s="510" t="str">
        <f t="shared" si="1073"/>
        <v/>
      </c>
      <c r="KJ195" s="522" t="str">
        <f t="shared" si="1073"/>
        <v/>
      </c>
      <c r="KK195" s="510" t="str">
        <f t="shared" si="1073"/>
        <v/>
      </c>
      <c r="KL195" s="642">
        <f t="shared" si="931"/>
        <v>0</v>
      </c>
      <c r="KM195" s="510" t="str">
        <f t="shared" si="1074"/>
        <v/>
      </c>
      <c r="KN195" s="522" t="str">
        <f t="shared" si="1074"/>
        <v/>
      </c>
      <c r="KO195" s="510" t="str">
        <f t="shared" si="1074"/>
        <v/>
      </c>
      <c r="KP195" s="642">
        <f t="shared" si="932"/>
        <v>0</v>
      </c>
      <c r="KQ195" s="510" t="str">
        <f t="shared" si="1075"/>
        <v/>
      </c>
      <c r="KR195" s="522" t="str">
        <f t="shared" si="1075"/>
        <v/>
      </c>
      <c r="KS195" s="510" t="str">
        <f t="shared" si="1075"/>
        <v/>
      </c>
      <c r="KT195" s="642">
        <f t="shared" si="933"/>
        <v>0</v>
      </c>
      <c r="KU195" s="510" t="str">
        <f t="shared" si="1076"/>
        <v/>
      </c>
      <c r="KV195" s="522" t="str">
        <f t="shared" si="1076"/>
        <v/>
      </c>
      <c r="KW195" s="510" t="str">
        <f t="shared" si="1076"/>
        <v/>
      </c>
      <c r="KX195" s="642">
        <f t="shared" si="934"/>
        <v>0</v>
      </c>
      <c r="KY195" s="510" t="str">
        <f t="shared" si="1077"/>
        <v/>
      </c>
      <c r="KZ195" s="522" t="str">
        <f t="shared" si="1077"/>
        <v/>
      </c>
      <c r="LA195" s="510" t="str">
        <f t="shared" si="1077"/>
        <v/>
      </c>
      <c r="LB195" s="642">
        <f t="shared" si="935"/>
        <v>0</v>
      </c>
      <c r="LC195" s="510" t="str">
        <f t="shared" si="1078"/>
        <v/>
      </c>
      <c r="LD195" s="522" t="str">
        <f t="shared" si="1078"/>
        <v/>
      </c>
      <c r="LE195" s="510" t="str">
        <f t="shared" si="1078"/>
        <v/>
      </c>
      <c r="LF195" s="642">
        <f t="shared" si="936"/>
        <v>0</v>
      </c>
      <c r="LG195" s="510" t="str">
        <f t="shared" si="1079"/>
        <v/>
      </c>
      <c r="LH195" s="522" t="str">
        <f t="shared" si="1079"/>
        <v/>
      </c>
      <c r="LI195" s="510" t="str">
        <f t="shared" si="1079"/>
        <v/>
      </c>
      <c r="LJ195" s="642">
        <f t="shared" si="937"/>
        <v>0</v>
      </c>
      <c r="LK195" s="510" t="str">
        <f t="shared" si="1080"/>
        <v/>
      </c>
      <c r="LL195" s="522" t="str">
        <f t="shared" si="1080"/>
        <v/>
      </c>
      <c r="LM195" s="510" t="str">
        <f t="shared" si="1080"/>
        <v/>
      </c>
      <c r="LN195" s="642">
        <f t="shared" si="938"/>
        <v>0</v>
      </c>
      <c r="LO195" s="510" t="str">
        <f t="shared" si="1081"/>
        <v/>
      </c>
      <c r="LP195" s="522" t="str">
        <f t="shared" si="1081"/>
        <v/>
      </c>
      <c r="LQ195" s="510" t="str">
        <f t="shared" si="1081"/>
        <v/>
      </c>
      <c r="LR195" s="642">
        <f t="shared" si="939"/>
        <v>0</v>
      </c>
      <c r="LS195" s="510" t="str">
        <f t="shared" si="1082"/>
        <v/>
      </c>
      <c r="LT195" s="522" t="str">
        <f t="shared" si="1082"/>
        <v/>
      </c>
      <c r="LU195" s="510" t="str">
        <f t="shared" si="1082"/>
        <v/>
      </c>
      <c r="LV195" s="642">
        <f t="shared" si="940"/>
        <v>0</v>
      </c>
      <c r="LW195" s="510" t="str">
        <f t="shared" si="1083"/>
        <v/>
      </c>
      <c r="LX195" s="522" t="str">
        <f t="shared" si="1083"/>
        <v/>
      </c>
      <c r="LY195" s="510" t="str">
        <f t="shared" si="1083"/>
        <v/>
      </c>
      <c r="LZ195" s="642">
        <f t="shared" si="941"/>
        <v>0</v>
      </c>
      <c r="MA195" s="510" t="str">
        <f t="shared" si="1084"/>
        <v/>
      </c>
      <c r="MB195" s="522" t="str">
        <f t="shared" si="1084"/>
        <v/>
      </c>
      <c r="MC195" s="510" t="str">
        <f t="shared" si="1084"/>
        <v/>
      </c>
      <c r="MD195" s="642">
        <f t="shared" si="942"/>
        <v>0</v>
      </c>
      <c r="ME195" s="510" t="str">
        <f t="shared" si="1085"/>
        <v/>
      </c>
      <c r="MF195" s="522" t="str">
        <f t="shared" si="1085"/>
        <v/>
      </c>
      <c r="MG195" s="510" t="str">
        <f t="shared" si="1085"/>
        <v/>
      </c>
      <c r="MH195" s="642">
        <f t="shared" si="943"/>
        <v>0</v>
      </c>
      <c r="MI195" s="510" t="str">
        <f t="shared" si="1086"/>
        <v/>
      </c>
      <c r="MJ195" s="522" t="str">
        <f t="shared" si="1086"/>
        <v/>
      </c>
      <c r="MK195" s="510" t="str">
        <f t="shared" si="1086"/>
        <v/>
      </c>
      <c r="ML195" s="642">
        <f t="shared" si="944"/>
        <v>0</v>
      </c>
      <c r="MM195" s="510" t="str">
        <f t="shared" si="1087"/>
        <v/>
      </c>
      <c r="MN195" s="522" t="str">
        <f t="shared" si="1087"/>
        <v/>
      </c>
      <c r="MO195" s="510" t="str">
        <f t="shared" si="1087"/>
        <v/>
      </c>
      <c r="MP195" s="642">
        <f t="shared" si="945"/>
        <v>0</v>
      </c>
      <c r="MQ195" s="510" t="str">
        <f t="shared" si="1088"/>
        <v/>
      </c>
      <c r="MR195" s="522" t="str">
        <f t="shared" si="1088"/>
        <v/>
      </c>
      <c r="MS195" s="510" t="str">
        <f t="shared" si="1088"/>
        <v/>
      </c>
      <c r="MT195" s="642">
        <f t="shared" si="946"/>
        <v>0</v>
      </c>
      <c r="MU195" s="510" t="str">
        <f t="shared" si="1089"/>
        <v/>
      </c>
      <c r="MV195" s="522" t="str">
        <f t="shared" si="1089"/>
        <v/>
      </c>
      <c r="MW195" s="510" t="str">
        <f t="shared" si="1089"/>
        <v/>
      </c>
      <c r="MX195" s="642">
        <f t="shared" si="947"/>
        <v>0</v>
      </c>
      <c r="MY195" s="510" t="str">
        <f t="shared" si="1090"/>
        <v/>
      </c>
      <c r="MZ195" s="522" t="str">
        <f t="shared" si="1090"/>
        <v/>
      </c>
      <c r="NA195" s="510" t="str">
        <f t="shared" si="1090"/>
        <v/>
      </c>
      <c r="NB195" s="642">
        <f t="shared" si="948"/>
        <v>0</v>
      </c>
      <c r="NC195" s="510" t="str">
        <f t="shared" si="1091"/>
        <v/>
      </c>
      <c r="ND195" s="522" t="str">
        <f t="shared" si="1091"/>
        <v/>
      </c>
      <c r="NE195" s="510" t="str">
        <f t="shared" si="1091"/>
        <v/>
      </c>
      <c r="NF195" s="642">
        <f t="shared" si="949"/>
        <v>0</v>
      </c>
      <c r="NG195" s="510" t="str">
        <f t="shared" si="1092"/>
        <v/>
      </c>
      <c r="NH195" s="522" t="str">
        <f t="shared" si="1092"/>
        <v/>
      </c>
      <c r="NI195" s="510" t="str">
        <f t="shared" si="1092"/>
        <v/>
      </c>
      <c r="NJ195" s="642">
        <f t="shared" si="950"/>
        <v>0</v>
      </c>
      <c r="NK195" s="510" t="str">
        <f t="shared" si="1093"/>
        <v/>
      </c>
      <c r="NL195" s="522" t="str">
        <f t="shared" si="1093"/>
        <v/>
      </c>
      <c r="NM195" s="510" t="str">
        <f t="shared" si="1093"/>
        <v/>
      </c>
      <c r="NN195" s="642">
        <f t="shared" si="951"/>
        <v>0</v>
      </c>
      <c r="NO195" s="510" t="str">
        <f t="shared" si="1094"/>
        <v/>
      </c>
      <c r="NP195" s="522" t="str">
        <f t="shared" si="1094"/>
        <v/>
      </c>
      <c r="NQ195" s="510" t="str">
        <f t="shared" si="1094"/>
        <v/>
      </c>
      <c r="NR195" s="642">
        <f t="shared" si="952"/>
        <v>0</v>
      </c>
      <c r="NS195" s="510" t="str">
        <f t="shared" si="1095"/>
        <v/>
      </c>
      <c r="NT195" s="522" t="str">
        <f t="shared" si="1095"/>
        <v/>
      </c>
      <c r="NU195" s="510" t="str">
        <f t="shared" si="1095"/>
        <v/>
      </c>
      <c r="NV195" s="642">
        <f t="shared" si="953"/>
        <v>0</v>
      </c>
      <c r="NW195" s="510" t="str">
        <f t="shared" si="1096"/>
        <v/>
      </c>
      <c r="NX195" s="522" t="str">
        <f t="shared" si="1096"/>
        <v/>
      </c>
      <c r="NY195" s="510" t="str">
        <f t="shared" si="1096"/>
        <v/>
      </c>
      <c r="NZ195" s="642">
        <f t="shared" si="954"/>
        <v>0</v>
      </c>
      <c r="OA195" s="510" t="str">
        <f t="shared" si="1097"/>
        <v/>
      </c>
      <c r="OB195" s="522" t="str">
        <f t="shared" si="1097"/>
        <v/>
      </c>
      <c r="OC195" s="510" t="str">
        <f t="shared" si="1097"/>
        <v/>
      </c>
      <c r="OD195" s="642">
        <f t="shared" si="955"/>
        <v>0</v>
      </c>
      <c r="OE195" s="510" t="str">
        <f t="shared" si="1098"/>
        <v/>
      </c>
      <c r="OF195" s="522" t="str">
        <f t="shared" si="1098"/>
        <v/>
      </c>
      <c r="OG195" s="510" t="str">
        <f t="shared" si="1098"/>
        <v/>
      </c>
      <c r="OH195" s="642">
        <f t="shared" si="956"/>
        <v>0</v>
      </c>
      <c r="OI195" s="510" t="str">
        <f t="shared" si="1099"/>
        <v/>
      </c>
      <c r="OJ195" s="522" t="str">
        <f t="shared" si="1099"/>
        <v/>
      </c>
      <c r="OK195" s="510" t="str">
        <f t="shared" si="1099"/>
        <v/>
      </c>
      <c r="OL195" s="642">
        <f t="shared" si="957"/>
        <v>0</v>
      </c>
      <c r="OM195" s="510" t="str">
        <f t="shared" si="1100"/>
        <v/>
      </c>
      <c r="ON195" s="522" t="str">
        <f t="shared" si="1100"/>
        <v/>
      </c>
      <c r="OO195" s="510" t="str">
        <f t="shared" si="1100"/>
        <v/>
      </c>
      <c r="OP195" s="642">
        <f t="shared" si="958"/>
        <v>0</v>
      </c>
      <c r="OQ195" s="510" t="str">
        <f t="shared" si="1101"/>
        <v/>
      </c>
      <c r="OR195" s="522" t="str">
        <f t="shared" si="1101"/>
        <v/>
      </c>
      <c r="OS195" s="510" t="str">
        <f t="shared" si="1101"/>
        <v/>
      </c>
      <c r="OT195" s="642">
        <f t="shared" si="959"/>
        <v>0</v>
      </c>
      <c r="OU195" s="510" t="str">
        <f t="shared" si="1102"/>
        <v/>
      </c>
      <c r="OV195" s="522" t="str">
        <f t="shared" si="1102"/>
        <v/>
      </c>
      <c r="OW195" s="510" t="str">
        <f t="shared" si="1102"/>
        <v/>
      </c>
      <c r="OX195" s="642">
        <f t="shared" si="960"/>
        <v>0</v>
      </c>
      <c r="OY195" s="510" t="str">
        <f t="shared" si="1103"/>
        <v/>
      </c>
      <c r="OZ195" s="522" t="str">
        <f t="shared" si="1103"/>
        <v/>
      </c>
      <c r="PA195" s="510" t="str">
        <f t="shared" si="1103"/>
        <v/>
      </c>
      <c r="PB195" s="642">
        <f t="shared" si="961"/>
        <v>0</v>
      </c>
      <c r="PC195" s="510" t="str">
        <f t="shared" si="1104"/>
        <v/>
      </c>
      <c r="PD195" s="522" t="str">
        <f t="shared" si="1104"/>
        <v/>
      </c>
      <c r="PE195" s="510" t="str">
        <f t="shared" si="1104"/>
        <v/>
      </c>
      <c r="PF195" s="642">
        <f t="shared" si="962"/>
        <v>0</v>
      </c>
      <c r="PG195" s="510" t="str">
        <f t="shared" si="1105"/>
        <v/>
      </c>
      <c r="PH195" s="522" t="str">
        <f t="shared" si="1105"/>
        <v/>
      </c>
      <c r="PI195" s="510" t="str">
        <f t="shared" si="1105"/>
        <v/>
      </c>
      <c r="PJ195" s="642">
        <f t="shared" si="963"/>
        <v>0</v>
      </c>
      <c r="PK195" s="510" t="str">
        <f t="shared" si="1106"/>
        <v/>
      </c>
      <c r="PL195" s="522" t="str">
        <f t="shared" si="1106"/>
        <v/>
      </c>
      <c r="PM195" s="510" t="str">
        <f t="shared" si="1106"/>
        <v/>
      </c>
      <c r="PN195" s="642">
        <f t="shared" si="964"/>
        <v>0</v>
      </c>
      <c r="PO195" s="510" t="str">
        <f t="shared" si="1107"/>
        <v/>
      </c>
      <c r="PP195" s="522" t="str">
        <f t="shared" si="1107"/>
        <v/>
      </c>
      <c r="PQ195" s="510" t="str">
        <f t="shared" si="1107"/>
        <v/>
      </c>
      <c r="PR195" s="642">
        <f t="shared" si="965"/>
        <v>0</v>
      </c>
      <c r="PS195" s="510" t="str">
        <f t="shared" si="1108"/>
        <v/>
      </c>
      <c r="PT195" s="522" t="str">
        <f t="shared" si="1108"/>
        <v/>
      </c>
      <c r="PU195" s="510" t="str">
        <f t="shared" si="1108"/>
        <v/>
      </c>
      <c r="PV195" s="642">
        <f t="shared" si="966"/>
        <v>0</v>
      </c>
      <c r="PW195" s="510" t="str">
        <f t="shared" si="1109"/>
        <v/>
      </c>
      <c r="PX195" s="522" t="str">
        <f t="shared" si="1109"/>
        <v/>
      </c>
      <c r="PY195" s="510" t="str">
        <f t="shared" si="1109"/>
        <v/>
      </c>
      <c r="PZ195" s="642">
        <f t="shared" si="967"/>
        <v>0</v>
      </c>
      <c r="QA195" s="510" t="str">
        <f t="shared" si="1110"/>
        <v/>
      </c>
      <c r="QB195" s="522" t="str">
        <f t="shared" si="1110"/>
        <v/>
      </c>
      <c r="QC195" s="510" t="str">
        <f t="shared" si="1110"/>
        <v/>
      </c>
      <c r="QD195" s="642">
        <f t="shared" si="968"/>
        <v>0</v>
      </c>
      <c r="QE195" s="510" t="str">
        <f t="shared" si="1111"/>
        <v/>
      </c>
      <c r="QF195" s="522" t="str">
        <f t="shared" si="1111"/>
        <v/>
      </c>
      <c r="QG195" s="510" t="str">
        <f t="shared" si="1111"/>
        <v/>
      </c>
      <c r="QH195" s="642">
        <f t="shared" si="969"/>
        <v>0</v>
      </c>
    </row>
    <row r="196" spans="125:450" ht="13.3" thickTop="1" thickBot="1" x14ac:dyDescent="0.35"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FD196" s="793" t="str">
        <f t="shared" si="885"/>
        <v/>
      </c>
      <c r="FE196" s="783" t="str">
        <f t="shared" si="1044"/>
        <v/>
      </c>
      <c r="FF196" s="788" t="str">
        <f t="shared" si="1045"/>
        <v/>
      </c>
      <c r="FG196" s="782" t="str">
        <f t="shared" si="1052"/>
        <v/>
      </c>
      <c r="FJ196" s="788" t="str">
        <f t="shared" si="1036"/>
        <v/>
      </c>
      <c r="FK196" s="793" t="str">
        <f t="shared" si="1037"/>
        <v/>
      </c>
      <c r="FL196" s="793" t="str">
        <f t="shared" si="1046"/>
        <v/>
      </c>
      <c r="FM196" s="798" t="str">
        <f t="shared" si="1038"/>
        <v/>
      </c>
      <c r="FN196" s="786" t="str">
        <f t="shared" si="890"/>
        <v/>
      </c>
      <c r="FO196" s="816" t="str">
        <f t="shared" si="891"/>
        <v/>
      </c>
      <c r="FP196" s="594">
        <v>43</v>
      </c>
      <c r="FQ196" s="820" t="str">
        <f t="shared" si="1039"/>
        <v/>
      </c>
      <c r="FR196" s="139" t="str">
        <f t="shared" si="816"/>
        <v/>
      </c>
      <c r="FS196" s="642" t="str">
        <f t="shared" si="892"/>
        <v/>
      </c>
      <c r="FY196" s="793" t="str">
        <f t="shared" si="1047"/>
        <v/>
      </c>
      <c r="FZ196" s="798" t="str">
        <f t="shared" si="1040"/>
        <v/>
      </c>
      <c r="GA196" s="793" t="str">
        <f t="shared" si="894"/>
        <v/>
      </c>
      <c r="GB196" s="793" t="str">
        <f t="shared" si="1041"/>
        <v/>
      </c>
      <c r="GC196" s="783" t="str">
        <f t="shared" si="1048"/>
        <v/>
      </c>
      <c r="GD196" s="788" t="str">
        <f t="shared" si="1049"/>
        <v/>
      </c>
      <c r="GE196" s="786" t="str">
        <f t="shared" si="1042"/>
        <v/>
      </c>
      <c r="GF196" s="782" t="str">
        <f t="shared" si="897"/>
        <v/>
      </c>
      <c r="GG196" s="818" t="str">
        <f t="shared" si="898"/>
        <v/>
      </c>
      <c r="GH196" s="594">
        <v>43</v>
      </c>
      <c r="GI196" s="595" t="str">
        <f t="shared" si="1050"/>
        <v/>
      </c>
      <c r="GJ196" s="595" t="str">
        <f t="shared" si="1051"/>
        <v/>
      </c>
      <c r="GK196" s="15">
        <f t="shared" si="899"/>
        <v>0</v>
      </c>
      <c r="GL196" s="15">
        <f t="shared" si="900"/>
        <v>0</v>
      </c>
      <c r="GN196" s="137" t="str">
        <f t="shared" si="901"/>
        <v/>
      </c>
      <c r="GO196" s="653" t="str">
        <f t="shared" si="902"/>
        <v/>
      </c>
      <c r="GP196" s="651" t="str">
        <f t="shared" si="903"/>
        <v/>
      </c>
      <c r="GQ196" s="652">
        <f t="shared" si="904"/>
        <v>0</v>
      </c>
      <c r="GR196" s="137" t="str">
        <f t="shared" si="974"/>
        <v/>
      </c>
      <c r="GS196" s="139" t="str">
        <f t="shared" si="905"/>
        <v/>
      </c>
      <c r="GT196" s="642" t="str">
        <f t="shared" si="823"/>
        <v/>
      </c>
      <c r="GU196" s="594">
        <v>43</v>
      </c>
      <c r="GX196" s="137" t="str">
        <f t="shared" si="975"/>
        <v/>
      </c>
      <c r="GY196" s="138" t="str">
        <f t="shared" si="906"/>
        <v/>
      </c>
      <c r="GZ196" s="642" t="str">
        <f t="shared" si="907"/>
        <v/>
      </c>
      <c r="HA196" s="81" t="str">
        <f t="shared" si="970"/>
        <v/>
      </c>
      <c r="HB196" s="127" t="str">
        <f t="shared" si="971"/>
        <v/>
      </c>
      <c r="HC196" s="642" t="str">
        <f t="shared" si="908"/>
        <v/>
      </c>
      <c r="HD196" s="582">
        <f t="shared" si="976"/>
        <v>0</v>
      </c>
      <c r="HE196" s="576">
        <f t="shared" si="1053"/>
        <v>0</v>
      </c>
      <c r="HF196" s="566">
        <f t="shared" si="1053"/>
        <v>0</v>
      </c>
      <c r="HG196" s="642">
        <f t="shared" si="909"/>
        <v>0</v>
      </c>
      <c r="HH196" s="17" t="str">
        <f t="shared" si="910"/>
        <v/>
      </c>
      <c r="HI196" s="510" t="str">
        <f t="shared" si="911"/>
        <v/>
      </c>
      <c r="HJ196" s="642">
        <f t="shared" si="972"/>
        <v>0</v>
      </c>
      <c r="HK196" s="510" t="str">
        <f t="shared" si="1054"/>
        <v/>
      </c>
      <c r="HL196" s="522" t="str">
        <f t="shared" si="1054"/>
        <v/>
      </c>
      <c r="HM196" s="510" t="str">
        <f t="shared" si="1054"/>
        <v/>
      </c>
      <c r="HN196" s="642">
        <f t="shared" si="912"/>
        <v>0</v>
      </c>
      <c r="HO196" s="510" t="str">
        <f t="shared" si="1055"/>
        <v/>
      </c>
      <c r="HP196" s="522" t="str">
        <f t="shared" si="1055"/>
        <v/>
      </c>
      <c r="HQ196" s="510" t="str">
        <f t="shared" si="1055"/>
        <v/>
      </c>
      <c r="HR196" s="642">
        <f t="shared" si="913"/>
        <v>0</v>
      </c>
      <c r="HS196" s="510" t="str">
        <f t="shared" si="1056"/>
        <v/>
      </c>
      <c r="HT196" s="522" t="str">
        <f t="shared" si="1056"/>
        <v/>
      </c>
      <c r="HU196" s="510" t="str">
        <f t="shared" si="1056"/>
        <v/>
      </c>
      <c r="HV196" s="642">
        <f t="shared" si="914"/>
        <v>0</v>
      </c>
      <c r="HW196" s="510" t="str">
        <f t="shared" si="1057"/>
        <v/>
      </c>
      <c r="HX196" s="522" t="str">
        <f t="shared" si="1057"/>
        <v/>
      </c>
      <c r="HY196" s="510" t="str">
        <f t="shared" si="1057"/>
        <v/>
      </c>
      <c r="HZ196" s="642">
        <f t="shared" si="915"/>
        <v>0</v>
      </c>
      <c r="IA196" s="510" t="str">
        <f t="shared" si="1058"/>
        <v/>
      </c>
      <c r="IB196" s="522" t="str">
        <f t="shared" si="1058"/>
        <v/>
      </c>
      <c r="IC196" s="510" t="str">
        <f t="shared" si="1058"/>
        <v/>
      </c>
      <c r="ID196" s="642">
        <f t="shared" si="916"/>
        <v>0</v>
      </c>
      <c r="IE196" s="510" t="str">
        <f t="shared" si="1059"/>
        <v/>
      </c>
      <c r="IF196" s="522" t="str">
        <f t="shared" si="1059"/>
        <v/>
      </c>
      <c r="IG196" s="510" t="str">
        <f t="shared" si="1059"/>
        <v/>
      </c>
      <c r="IH196" s="642">
        <f t="shared" si="917"/>
        <v>0</v>
      </c>
      <c r="II196" s="510" t="str">
        <f t="shared" si="1060"/>
        <v/>
      </c>
      <c r="IJ196" s="522" t="str">
        <f t="shared" si="1060"/>
        <v/>
      </c>
      <c r="IK196" s="510" t="str">
        <f t="shared" si="1060"/>
        <v/>
      </c>
      <c r="IL196" s="642">
        <f t="shared" si="918"/>
        <v>0</v>
      </c>
      <c r="IM196" s="510" t="str">
        <f t="shared" si="1061"/>
        <v/>
      </c>
      <c r="IN196" s="522" t="str">
        <f t="shared" si="1061"/>
        <v/>
      </c>
      <c r="IO196" s="510" t="str">
        <f t="shared" si="1061"/>
        <v/>
      </c>
      <c r="IP196" s="642">
        <f t="shared" si="919"/>
        <v>0</v>
      </c>
      <c r="IQ196" s="510" t="str">
        <f t="shared" si="1062"/>
        <v/>
      </c>
      <c r="IR196" s="522" t="str">
        <f t="shared" si="1062"/>
        <v/>
      </c>
      <c r="IS196" s="510" t="str">
        <f t="shared" si="1062"/>
        <v/>
      </c>
      <c r="IT196" s="642">
        <f t="shared" si="920"/>
        <v>0</v>
      </c>
      <c r="IU196" s="510" t="str">
        <f t="shared" si="1063"/>
        <v/>
      </c>
      <c r="IV196" s="522" t="str">
        <f t="shared" si="1063"/>
        <v/>
      </c>
      <c r="IW196" s="510" t="str">
        <f t="shared" si="1063"/>
        <v/>
      </c>
      <c r="IX196" s="642">
        <f t="shared" si="921"/>
        <v>0</v>
      </c>
      <c r="IY196" s="510" t="str">
        <f t="shared" si="1064"/>
        <v/>
      </c>
      <c r="IZ196" s="522" t="str">
        <f t="shared" si="1064"/>
        <v/>
      </c>
      <c r="JA196" s="510" t="str">
        <f t="shared" si="1064"/>
        <v/>
      </c>
      <c r="JB196" s="642">
        <f t="shared" si="922"/>
        <v>0</v>
      </c>
      <c r="JC196" s="510" t="str">
        <f t="shared" si="1065"/>
        <v/>
      </c>
      <c r="JD196" s="522" t="str">
        <f t="shared" si="1065"/>
        <v/>
      </c>
      <c r="JE196" s="510" t="str">
        <f t="shared" si="1065"/>
        <v/>
      </c>
      <c r="JF196" s="642">
        <f t="shared" si="923"/>
        <v>0</v>
      </c>
      <c r="JG196" s="510" t="str">
        <f t="shared" si="1066"/>
        <v/>
      </c>
      <c r="JH196" s="522" t="str">
        <f t="shared" si="1066"/>
        <v/>
      </c>
      <c r="JI196" s="510" t="str">
        <f t="shared" si="1066"/>
        <v/>
      </c>
      <c r="JJ196" s="642">
        <f t="shared" si="924"/>
        <v>0</v>
      </c>
      <c r="JK196" s="510" t="str">
        <f t="shared" si="1067"/>
        <v/>
      </c>
      <c r="JL196" s="522" t="str">
        <f t="shared" si="1067"/>
        <v/>
      </c>
      <c r="JM196" s="510" t="str">
        <f t="shared" si="1067"/>
        <v/>
      </c>
      <c r="JN196" s="642">
        <f t="shared" si="925"/>
        <v>0</v>
      </c>
      <c r="JO196" s="510" t="str">
        <f t="shared" si="1068"/>
        <v/>
      </c>
      <c r="JP196" s="522" t="str">
        <f t="shared" si="1068"/>
        <v/>
      </c>
      <c r="JQ196" s="510" t="str">
        <f t="shared" si="1068"/>
        <v/>
      </c>
      <c r="JR196" s="642">
        <f t="shared" si="926"/>
        <v>0</v>
      </c>
      <c r="JS196" s="510" t="str">
        <f t="shared" si="1069"/>
        <v/>
      </c>
      <c r="JT196" s="522" t="str">
        <f t="shared" si="1069"/>
        <v/>
      </c>
      <c r="JU196" s="510" t="str">
        <f t="shared" si="1069"/>
        <v/>
      </c>
      <c r="JV196" s="642">
        <f t="shared" si="927"/>
        <v>0</v>
      </c>
      <c r="JW196" s="510" t="str">
        <f t="shared" si="1070"/>
        <v/>
      </c>
      <c r="JX196" s="522" t="str">
        <f t="shared" si="1070"/>
        <v/>
      </c>
      <c r="JY196" s="510" t="str">
        <f t="shared" si="1070"/>
        <v/>
      </c>
      <c r="JZ196" s="642">
        <f t="shared" si="928"/>
        <v>0</v>
      </c>
      <c r="KA196" s="510" t="str">
        <f t="shared" si="1071"/>
        <v/>
      </c>
      <c r="KB196" s="522" t="str">
        <f t="shared" si="1071"/>
        <v/>
      </c>
      <c r="KC196" s="510" t="str">
        <f t="shared" si="1071"/>
        <v/>
      </c>
      <c r="KD196" s="642">
        <f t="shared" si="929"/>
        <v>0</v>
      </c>
      <c r="KE196" s="510" t="str">
        <f t="shared" si="1072"/>
        <v/>
      </c>
      <c r="KF196" s="522" t="str">
        <f t="shared" si="1072"/>
        <v/>
      </c>
      <c r="KG196" s="510" t="str">
        <f t="shared" si="1072"/>
        <v/>
      </c>
      <c r="KH196" s="642">
        <f t="shared" si="930"/>
        <v>0</v>
      </c>
      <c r="KI196" s="510" t="str">
        <f t="shared" si="1073"/>
        <v/>
      </c>
      <c r="KJ196" s="522" t="str">
        <f t="shared" si="1073"/>
        <v/>
      </c>
      <c r="KK196" s="510" t="str">
        <f t="shared" si="1073"/>
        <v/>
      </c>
      <c r="KL196" s="642">
        <f t="shared" si="931"/>
        <v>0</v>
      </c>
      <c r="KM196" s="510" t="str">
        <f t="shared" si="1074"/>
        <v/>
      </c>
      <c r="KN196" s="522" t="str">
        <f t="shared" si="1074"/>
        <v/>
      </c>
      <c r="KO196" s="510" t="str">
        <f t="shared" si="1074"/>
        <v/>
      </c>
      <c r="KP196" s="642">
        <f t="shared" si="932"/>
        <v>0</v>
      </c>
      <c r="KQ196" s="510" t="str">
        <f t="shared" si="1075"/>
        <v/>
      </c>
      <c r="KR196" s="522" t="str">
        <f t="shared" si="1075"/>
        <v/>
      </c>
      <c r="KS196" s="510" t="str">
        <f t="shared" si="1075"/>
        <v/>
      </c>
      <c r="KT196" s="642">
        <f t="shared" si="933"/>
        <v>0</v>
      </c>
      <c r="KU196" s="510" t="str">
        <f t="shared" si="1076"/>
        <v/>
      </c>
      <c r="KV196" s="522" t="str">
        <f t="shared" si="1076"/>
        <v/>
      </c>
      <c r="KW196" s="510" t="str">
        <f t="shared" si="1076"/>
        <v/>
      </c>
      <c r="KX196" s="642">
        <f t="shared" si="934"/>
        <v>0</v>
      </c>
      <c r="KY196" s="510" t="str">
        <f t="shared" si="1077"/>
        <v/>
      </c>
      <c r="KZ196" s="522" t="str">
        <f t="shared" si="1077"/>
        <v/>
      </c>
      <c r="LA196" s="510" t="str">
        <f t="shared" si="1077"/>
        <v/>
      </c>
      <c r="LB196" s="642">
        <f t="shared" si="935"/>
        <v>0</v>
      </c>
      <c r="LC196" s="510" t="str">
        <f t="shared" si="1078"/>
        <v/>
      </c>
      <c r="LD196" s="522" t="str">
        <f t="shared" si="1078"/>
        <v/>
      </c>
      <c r="LE196" s="510" t="str">
        <f t="shared" si="1078"/>
        <v/>
      </c>
      <c r="LF196" s="642">
        <f t="shared" si="936"/>
        <v>0</v>
      </c>
      <c r="LG196" s="510" t="str">
        <f t="shared" si="1079"/>
        <v/>
      </c>
      <c r="LH196" s="522" t="str">
        <f t="shared" si="1079"/>
        <v/>
      </c>
      <c r="LI196" s="510" t="str">
        <f t="shared" si="1079"/>
        <v/>
      </c>
      <c r="LJ196" s="642">
        <f t="shared" si="937"/>
        <v>0</v>
      </c>
      <c r="LK196" s="510" t="str">
        <f t="shared" si="1080"/>
        <v/>
      </c>
      <c r="LL196" s="522" t="str">
        <f t="shared" si="1080"/>
        <v/>
      </c>
      <c r="LM196" s="510" t="str">
        <f t="shared" si="1080"/>
        <v/>
      </c>
      <c r="LN196" s="642">
        <f t="shared" si="938"/>
        <v>0</v>
      </c>
      <c r="LO196" s="510" t="str">
        <f t="shared" si="1081"/>
        <v/>
      </c>
      <c r="LP196" s="522" t="str">
        <f t="shared" si="1081"/>
        <v/>
      </c>
      <c r="LQ196" s="510" t="str">
        <f t="shared" si="1081"/>
        <v/>
      </c>
      <c r="LR196" s="642">
        <f t="shared" si="939"/>
        <v>0</v>
      </c>
      <c r="LS196" s="510" t="str">
        <f t="shared" si="1082"/>
        <v/>
      </c>
      <c r="LT196" s="522" t="str">
        <f t="shared" si="1082"/>
        <v/>
      </c>
      <c r="LU196" s="510" t="str">
        <f t="shared" si="1082"/>
        <v/>
      </c>
      <c r="LV196" s="642">
        <f t="shared" si="940"/>
        <v>0</v>
      </c>
      <c r="LW196" s="510" t="str">
        <f t="shared" si="1083"/>
        <v/>
      </c>
      <c r="LX196" s="522" t="str">
        <f t="shared" si="1083"/>
        <v/>
      </c>
      <c r="LY196" s="510" t="str">
        <f t="shared" si="1083"/>
        <v/>
      </c>
      <c r="LZ196" s="642">
        <f t="shared" si="941"/>
        <v>0</v>
      </c>
      <c r="MA196" s="510" t="str">
        <f t="shared" si="1084"/>
        <v/>
      </c>
      <c r="MB196" s="522" t="str">
        <f t="shared" si="1084"/>
        <v/>
      </c>
      <c r="MC196" s="510" t="str">
        <f t="shared" si="1084"/>
        <v/>
      </c>
      <c r="MD196" s="642">
        <f t="shared" si="942"/>
        <v>0</v>
      </c>
      <c r="ME196" s="510" t="str">
        <f t="shared" si="1085"/>
        <v/>
      </c>
      <c r="MF196" s="522" t="str">
        <f t="shared" si="1085"/>
        <v/>
      </c>
      <c r="MG196" s="510" t="str">
        <f t="shared" si="1085"/>
        <v/>
      </c>
      <c r="MH196" s="642">
        <f t="shared" si="943"/>
        <v>0</v>
      </c>
      <c r="MI196" s="510" t="str">
        <f t="shared" si="1086"/>
        <v/>
      </c>
      <c r="MJ196" s="522" t="str">
        <f t="shared" si="1086"/>
        <v/>
      </c>
      <c r="MK196" s="510" t="str">
        <f t="shared" si="1086"/>
        <v/>
      </c>
      <c r="ML196" s="642">
        <f t="shared" si="944"/>
        <v>0</v>
      </c>
      <c r="MM196" s="510" t="str">
        <f t="shared" si="1087"/>
        <v/>
      </c>
      <c r="MN196" s="522" t="str">
        <f t="shared" si="1087"/>
        <v/>
      </c>
      <c r="MO196" s="510" t="str">
        <f t="shared" si="1087"/>
        <v/>
      </c>
      <c r="MP196" s="642">
        <f t="shared" si="945"/>
        <v>0</v>
      </c>
      <c r="MQ196" s="510" t="str">
        <f t="shared" si="1088"/>
        <v/>
      </c>
      <c r="MR196" s="522" t="str">
        <f t="shared" si="1088"/>
        <v/>
      </c>
      <c r="MS196" s="510" t="str">
        <f t="shared" si="1088"/>
        <v/>
      </c>
      <c r="MT196" s="642">
        <f t="shared" si="946"/>
        <v>0</v>
      </c>
      <c r="MU196" s="510" t="str">
        <f t="shared" si="1089"/>
        <v/>
      </c>
      <c r="MV196" s="522" t="str">
        <f t="shared" si="1089"/>
        <v/>
      </c>
      <c r="MW196" s="510" t="str">
        <f t="shared" si="1089"/>
        <v/>
      </c>
      <c r="MX196" s="642">
        <f t="shared" si="947"/>
        <v>0</v>
      </c>
      <c r="MY196" s="510" t="str">
        <f t="shared" si="1090"/>
        <v/>
      </c>
      <c r="MZ196" s="522" t="str">
        <f t="shared" si="1090"/>
        <v/>
      </c>
      <c r="NA196" s="510" t="str">
        <f t="shared" si="1090"/>
        <v/>
      </c>
      <c r="NB196" s="642">
        <f t="shared" si="948"/>
        <v>0</v>
      </c>
      <c r="NC196" s="510" t="str">
        <f t="shared" si="1091"/>
        <v/>
      </c>
      <c r="ND196" s="522" t="str">
        <f t="shared" si="1091"/>
        <v/>
      </c>
      <c r="NE196" s="510" t="str">
        <f t="shared" si="1091"/>
        <v/>
      </c>
      <c r="NF196" s="642">
        <f t="shared" si="949"/>
        <v>0</v>
      </c>
      <c r="NG196" s="510" t="str">
        <f t="shared" si="1092"/>
        <v/>
      </c>
      <c r="NH196" s="522" t="str">
        <f t="shared" si="1092"/>
        <v/>
      </c>
      <c r="NI196" s="510" t="str">
        <f t="shared" si="1092"/>
        <v/>
      </c>
      <c r="NJ196" s="642">
        <f t="shared" si="950"/>
        <v>0</v>
      </c>
      <c r="NK196" s="510" t="str">
        <f t="shared" si="1093"/>
        <v/>
      </c>
      <c r="NL196" s="522" t="str">
        <f t="shared" si="1093"/>
        <v/>
      </c>
      <c r="NM196" s="510" t="str">
        <f t="shared" si="1093"/>
        <v/>
      </c>
      <c r="NN196" s="642">
        <f t="shared" si="951"/>
        <v>0</v>
      </c>
      <c r="NO196" s="510" t="str">
        <f t="shared" si="1094"/>
        <v/>
      </c>
      <c r="NP196" s="522" t="str">
        <f t="shared" si="1094"/>
        <v/>
      </c>
      <c r="NQ196" s="510" t="str">
        <f t="shared" si="1094"/>
        <v/>
      </c>
      <c r="NR196" s="642">
        <f t="shared" si="952"/>
        <v>0</v>
      </c>
      <c r="NS196" s="510" t="str">
        <f t="shared" si="1095"/>
        <v/>
      </c>
      <c r="NT196" s="522" t="str">
        <f t="shared" si="1095"/>
        <v/>
      </c>
      <c r="NU196" s="510" t="str">
        <f t="shared" si="1095"/>
        <v/>
      </c>
      <c r="NV196" s="642">
        <f t="shared" si="953"/>
        <v>0</v>
      </c>
      <c r="NW196" s="510" t="str">
        <f t="shared" si="1096"/>
        <v/>
      </c>
      <c r="NX196" s="522" t="str">
        <f t="shared" si="1096"/>
        <v/>
      </c>
      <c r="NY196" s="510" t="str">
        <f t="shared" si="1096"/>
        <v/>
      </c>
      <c r="NZ196" s="642">
        <f t="shared" si="954"/>
        <v>0</v>
      </c>
      <c r="OA196" s="510" t="str">
        <f t="shared" si="1097"/>
        <v/>
      </c>
      <c r="OB196" s="522" t="str">
        <f t="shared" si="1097"/>
        <v/>
      </c>
      <c r="OC196" s="510" t="str">
        <f t="shared" si="1097"/>
        <v/>
      </c>
      <c r="OD196" s="642">
        <f t="shared" si="955"/>
        <v>0</v>
      </c>
      <c r="OE196" s="510" t="str">
        <f t="shared" si="1098"/>
        <v/>
      </c>
      <c r="OF196" s="522" t="str">
        <f t="shared" si="1098"/>
        <v/>
      </c>
      <c r="OG196" s="510" t="str">
        <f t="shared" si="1098"/>
        <v/>
      </c>
      <c r="OH196" s="642">
        <f t="shared" si="956"/>
        <v>0</v>
      </c>
      <c r="OI196" s="510" t="str">
        <f t="shared" si="1099"/>
        <v/>
      </c>
      <c r="OJ196" s="522" t="str">
        <f t="shared" si="1099"/>
        <v/>
      </c>
      <c r="OK196" s="510" t="str">
        <f t="shared" si="1099"/>
        <v/>
      </c>
      <c r="OL196" s="642">
        <f t="shared" si="957"/>
        <v>0</v>
      </c>
      <c r="OM196" s="510" t="str">
        <f t="shared" si="1100"/>
        <v/>
      </c>
      <c r="ON196" s="522" t="str">
        <f t="shared" si="1100"/>
        <v/>
      </c>
      <c r="OO196" s="510" t="str">
        <f t="shared" si="1100"/>
        <v/>
      </c>
      <c r="OP196" s="642">
        <f t="shared" si="958"/>
        <v>0</v>
      </c>
      <c r="OQ196" s="510" t="str">
        <f t="shared" si="1101"/>
        <v/>
      </c>
      <c r="OR196" s="522" t="str">
        <f t="shared" si="1101"/>
        <v/>
      </c>
      <c r="OS196" s="510" t="str">
        <f t="shared" si="1101"/>
        <v/>
      </c>
      <c r="OT196" s="642">
        <f t="shared" si="959"/>
        <v>0</v>
      </c>
      <c r="OU196" s="510" t="str">
        <f t="shared" si="1102"/>
        <v/>
      </c>
      <c r="OV196" s="522" t="str">
        <f t="shared" si="1102"/>
        <v/>
      </c>
      <c r="OW196" s="510" t="str">
        <f t="shared" si="1102"/>
        <v/>
      </c>
      <c r="OX196" s="642">
        <f t="shared" si="960"/>
        <v>0</v>
      </c>
      <c r="OY196" s="510" t="str">
        <f t="shared" si="1103"/>
        <v/>
      </c>
      <c r="OZ196" s="522" t="str">
        <f t="shared" si="1103"/>
        <v/>
      </c>
      <c r="PA196" s="510" t="str">
        <f t="shared" si="1103"/>
        <v/>
      </c>
      <c r="PB196" s="642">
        <f t="shared" si="961"/>
        <v>0</v>
      </c>
      <c r="PC196" s="510" t="str">
        <f t="shared" si="1104"/>
        <v/>
      </c>
      <c r="PD196" s="522" t="str">
        <f t="shared" si="1104"/>
        <v/>
      </c>
      <c r="PE196" s="510" t="str">
        <f t="shared" si="1104"/>
        <v/>
      </c>
      <c r="PF196" s="642">
        <f t="shared" si="962"/>
        <v>0</v>
      </c>
      <c r="PG196" s="510" t="str">
        <f t="shared" si="1105"/>
        <v/>
      </c>
      <c r="PH196" s="522" t="str">
        <f t="shared" si="1105"/>
        <v/>
      </c>
      <c r="PI196" s="510" t="str">
        <f t="shared" si="1105"/>
        <v/>
      </c>
      <c r="PJ196" s="642">
        <f t="shared" si="963"/>
        <v>0</v>
      </c>
      <c r="PK196" s="510" t="str">
        <f t="shared" si="1106"/>
        <v/>
      </c>
      <c r="PL196" s="522" t="str">
        <f t="shared" si="1106"/>
        <v/>
      </c>
      <c r="PM196" s="510" t="str">
        <f t="shared" si="1106"/>
        <v/>
      </c>
      <c r="PN196" s="642">
        <f t="shared" si="964"/>
        <v>0</v>
      </c>
      <c r="PO196" s="510" t="str">
        <f t="shared" si="1107"/>
        <v/>
      </c>
      <c r="PP196" s="522" t="str">
        <f t="shared" si="1107"/>
        <v/>
      </c>
      <c r="PQ196" s="510" t="str">
        <f t="shared" si="1107"/>
        <v/>
      </c>
      <c r="PR196" s="642">
        <f t="shared" si="965"/>
        <v>0</v>
      </c>
      <c r="PS196" s="510" t="str">
        <f t="shared" si="1108"/>
        <v/>
      </c>
      <c r="PT196" s="522" t="str">
        <f t="shared" si="1108"/>
        <v/>
      </c>
      <c r="PU196" s="510" t="str">
        <f t="shared" si="1108"/>
        <v/>
      </c>
      <c r="PV196" s="642">
        <f t="shared" si="966"/>
        <v>0</v>
      </c>
      <c r="PW196" s="510" t="str">
        <f t="shared" si="1109"/>
        <v/>
      </c>
      <c r="PX196" s="522" t="str">
        <f t="shared" si="1109"/>
        <v/>
      </c>
      <c r="PY196" s="510" t="str">
        <f t="shared" si="1109"/>
        <v/>
      </c>
      <c r="PZ196" s="642">
        <f t="shared" si="967"/>
        <v>0</v>
      </c>
      <c r="QA196" s="510" t="str">
        <f t="shared" si="1110"/>
        <v/>
      </c>
      <c r="QB196" s="522" t="str">
        <f t="shared" si="1110"/>
        <v/>
      </c>
      <c r="QC196" s="510" t="str">
        <f t="shared" si="1110"/>
        <v/>
      </c>
      <c r="QD196" s="642">
        <f t="shared" si="968"/>
        <v>0</v>
      </c>
      <c r="QE196" s="510" t="str">
        <f t="shared" si="1111"/>
        <v/>
      </c>
      <c r="QF196" s="522" t="str">
        <f t="shared" si="1111"/>
        <v/>
      </c>
      <c r="QG196" s="510" t="str">
        <f t="shared" si="1111"/>
        <v/>
      </c>
      <c r="QH196" s="642">
        <f t="shared" si="969"/>
        <v>0</v>
      </c>
    </row>
    <row r="197" spans="125:450" ht="13.3" thickTop="1" thickBot="1" x14ac:dyDescent="0.35"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FD197" s="793" t="str">
        <f t="shared" si="885"/>
        <v/>
      </c>
      <c r="FE197" s="783" t="str">
        <f t="shared" si="1044"/>
        <v/>
      </c>
      <c r="FF197" s="788" t="str">
        <f t="shared" si="1045"/>
        <v/>
      </c>
      <c r="FG197" s="782" t="str">
        <f t="shared" si="1052"/>
        <v/>
      </c>
      <c r="FJ197" s="788" t="str">
        <f t="shared" si="1036"/>
        <v/>
      </c>
      <c r="FK197" s="793" t="str">
        <f t="shared" si="1037"/>
        <v/>
      </c>
      <c r="FL197" s="793" t="str">
        <f t="shared" si="1046"/>
        <v/>
      </c>
      <c r="FM197" s="798" t="str">
        <f t="shared" si="1038"/>
        <v/>
      </c>
      <c r="FN197" s="786" t="str">
        <f t="shared" si="890"/>
        <v/>
      </c>
      <c r="FO197" s="816" t="str">
        <f t="shared" si="891"/>
        <v/>
      </c>
      <c r="FP197" s="594">
        <v>44</v>
      </c>
      <c r="FQ197" s="820" t="str">
        <f t="shared" si="1039"/>
        <v/>
      </c>
      <c r="FR197" s="139" t="str">
        <f t="shared" si="816"/>
        <v/>
      </c>
      <c r="FS197" s="642" t="str">
        <f t="shared" si="892"/>
        <v/>
      </c>
      <c r="FY197" s="793" t="str">
        <f t="shared" si="1047"/>
        <v/>
      </c>
      <c r="FZ197" s="798" t="str">
        <f t="shared" si="1040"/>
        <v/>
      </c>
      <c r="GA197" s="793" t="str">
        <f t="shared" si="894"/>
        <v/>
      </c>
      <c r="GB197" s="793" t="str">
        <f t="shared" si="1041"/>
        <v/>
      </c>
      <c r="GC197" s="783" t="str">
        <f t="shared" si="1048"/>
        <v/>
      </c>
      <c r="GD197" s="788" t="str">
        <f t="shared" si="1049"/>
        <v/>
      </c>
      <c r="GE197" s="786" t="str">
        <f t="shared" si="1042"/>
        <v/>
      </c>
      <c r="GF197" s="782" t="str">
        <f t="shared" si="897"/>
        <v/>
      </c>
      <c r="GG197" s="818" t="str">
        <f t="shared" si="898"/>
        <v/>
      </c>
      <c r="GH197" s="594">
        <v>44</v>
      </c>
      <c r="GI197" s="595" t="str">
        <f t="shared" si="1050"/>
        <v/>
      </c>
      <c r="GJ197" s="595" t="str">
        <f t="shared" si="1051"/>
        <v/>
      </c>
      <c r="GK197" s="15">
        <f t="shared" si="899"/>
        <v>0</v>
      </c>
      <c r="GL197" s="15">
        <f t="shared" si="900"/>
        <v>0</v>
      </c>
      <c r="GN197" s="137" t="str">
        <f t="shared" si="901"/>
        <v/>
      </c>
      <c r="GO197" s="653" t="str">
        <f t="shared" si="902"/>
        <v/>
      </c>
      <c r="GP197" s="651" t="str">
        <f t="shared" si="903"/>
        <v/>
      </c>
      <c r="GQ197" s="652">
        <f t="shared" si="904"/>
        <v>0</v>
      </c>
      <c r="GR197" s="137" t="str">
        <f t="shared" si="974"/>
        <v/>
      </c>
      <c r="GS197" s="139" t="str">
        <f t="shared" si="905"/>
        <v/>
      </c>
      <c r="GT197" s="642" t="str">
        <f t="shared" si="823"/>
        <v/>
      </c>
      <c r="GU197" s="594">
        <v>44</v>
      </c>
      <c r="GX197" s="137" t="str">
        <f t="shared" si="975"/>
        <v/>
      </c>
      <c r="GY197" s="138" t="str">
        <f t="shared" si="906"/>
        <v/>
      </c>
      <c r="GZ197" s="642" t="str">
        <f t="shared" si="907"/>
        <v/>
      </c>
      <c r="HA197" s="81" t="str">
        <f t="shared" si="970"/>
        <v/>
      </c>
      <c r="HB197" s="127" t="str">
        <f t="shared" si="971"/>
        <v/>
      </c>
      <c r="HC197" s="642" t="str">
        <f t="shared" si="908"/>
        <v/>
      </c>
      <c r="HD197" s="582">
        <f t="shared" si="976"/>
        <v>0</v>
      </c>
      <c r="HE197" s="576">
        <f t="shared" si="1053"/>
        <v>0</v>
      </c>
      <c r="HF197" s="566">
        <f t="shared" si="1053"/>
        <v>0</v>
      </c>
      <c r="HG197" s="642">
        <f t="shared" si="909"/>
        <v>0</v>
      </c>
      <c r="HH197" s="17" t="str">
        <f t="shared" si="910"/>
        <v/>
      </c>
      <c r="HI197" s="510" t="str">
        <f t="shared" si="911"/>
        <v/>
      </c>
      <c r="HJ197" s="642">
        <f t="shared" si="972"/>
        <v>0</v>
      </c>
      <c r="HK197" s="510" t="str">
        <f t="shared" si="1054"/>
        <v/>
      </c>
      <c r="HL197" s="522" t="str">
        <f t="shared" si="1054"/>
        <v/>
      </c>
      <c r="HM197" s="510" t="str">
        <f t="shared" si="1054"/>
        <v/>
      </c>
      <c r="HN197" s="642">
        <f t="shared" si="912"/>
        <v>0</v>
      </c>
      <c r="HO197" s="510" t="str">
        <f t="shared" si="1055"/>
        <v/>
      </c>
      <c r="HP197" s="522" t="str">
        <f t="shared" si="1055"/>
        <v/>
      </c>
      <c r="HQ197" s="510" t="str">
        <f t="shared" si="1055"/>
        <v/>
      </c>
      <c r="HR197" s="642">
        <f t="shared" si="913"/>
        <v>0</v>
      </c>
      <c r="HS197" s="510" t="str">
        <f t="shared" si="1056"/>
        <v/>
      </c>
      <c r="HT197" s="522" t="str">
        <f t="shared" si="1056"/>
        <v/>
      </c>
      <c r="HU197" s="510" t="str">
        <f t="shared" si="1056"/>
        <v/>
      </c>
      <c r="HV197" s="642">
        <f t="shared" si="914"/>
        <v>0</v>
      </c>
      <c r="HW197" s="510" t="str">
        <f t="shared" si="1057"/>
        <v/>
      </c>
      <c r="HX197" s="522" t="str">
        <f t="shared" si="1057"/>
        <v/>
      </c>
      <c r="HY197" s="510" t="str">
        <f t="shared" si="1057"/>
        <v/>
      </c>
      <c r="HZ197" s="642">
        <f t="shared" si="915"/>
        <v>0</v>
      </c>
      <c r="IA197" s="510" t="str">
        <f t="shared" si="1058"/>
        <v/>
      </c>
      <c r="IB197" s="522" t="str">
        <f t="shared" si="1058"/>
        <v/>
      </c>
      <c r="IC197" s="510" t="str">
        <f t="shared" si="1058"/>
        <v/>
      </c>
      <c r="ID197" s="642">
        <f t="shared" si="916"/>
        <v>0</v>
      </c>
      <c r="IE197" s="510" t="str">
        <f t="shared" si="1059"/>
        <v/>
      </c>
      <c r="IF197" s="522" t="str">
        <f t="shared" si="1059"/>
        <v/>
      </c>
      <c r="IG197" s="510" t="str">
        <f t="shared" si="1059"/>
        <v/>
      </c>
      <c r="IH197" s="642">
        <f t="shared" si="917"/>
        <v>0</v>
      </c>
      <c r="II197" s="510" t="str">
        <f t="shared" si="1060"/>
        <v/>
      </c>
      <c r="IJ197" s="522" t="str">
        <f t="shared" si="1060"/>
        <v/>
      </c>
      <c r="IK197" s="510" t="str">
        <f t="shared" si="1060"/>
        <v/>
      </c>
      <c r="IL197" s="642">
        <f t="shared" si="918"/>
        <v>0</v>
      </c>
      <c r="IM197" s="510" t="str">
        <f t="shared" si="1061"/>
        <v/>
      </c>
      <c r="IN197" s="522" t="str">
        <f t="shared" si="1061"/>
        <v/>
      </c>
      <c r="IO197" s="510" t="str">
        <f t="shared" si="1061"/>
        <v/>
      </c>
      <c r="IP197" s="642">
        <f t="shared" si="919"/>
        <v>0</v>
      </c>
      <c r="IQ197" s="510" t="str">
        <f t="shared" si="1062"/>
        <v/>
      </c>
      <c r="IR197" s="522" t="str">
        <f t="shared" si="1062"/>
        <v/>
      </c>
      <c r="IS197" s="510" t="str">
        <f t="shared" si="1062"/>
        <v/>
      </c>
      <c r="IT197" s="642">
        <f t="shared" si="920"/>
        <v>0</v>
      </c>
      <c r="IU197" s="510" t="str">
        <f t="shared" si="1063"/>
        <v/>
      </c>
      <c r="IV197" s="522" t="str">
        <f t="shared" si="1063"/>
        <v/>
      </c>
      <c r="IW197" s="510" t="str">
        <f t="shared" si="1063"/>
        <v/>
      </c>
      <c r="IX197" s="642">
        <f t="shared" si="921"/>
        <v>0</v>
      </c>
      <c r="IY197" s="510" t="str">
        <f t="shared" si="1064"/>
        <v/>
      </c>
      <c r="IZ197" s="522" t="str">
        <f t="shared" si="1064"/>
        <v/>
      </c>
      <c r="JA197" s="510" t="str">
        <f t="shared" si="1064"/>
        <v/>
      </c>
      <c r="JB197" s="642">
        <f t="shared" si="922"/>
        <v>0</v>
      </c>
      <c r="JC197" s="510" t="str">
        <f t="shared" si="1065"/>
        <v/>
      </c>
      <c r="JD197" s="522" t="str">
        <f t="shared" si="1065"/>
        <v/>
      </c>
      <c r="JE197" s="510" t="str">
        <f t="shared" si="1065"/>
        <v/>
      </c>
      <c r="JF197" s="642">
        <f t="shared" si="923"/>
        <v>0</v>
      </c>
      <c r="JG197" s="510" t="str">
        <f t="shared" si="1066"/>
        <v/>
      </c>
      <c r="JH197" s="522" t="str">
        <f t="shared" si="1066"/>
        <v/>
      </c>
      <c r="JI197" s="510" t="str">
        <f t="shared" si="1066"/>
        <v/>
      </c>
      <c r="JJ197" s="642">
        <f t="shared" si="924"/>
        <v>0</v>
      </c>
      <c r="JK197" s="510" t="str">
        <f t="shared" si="1067"/>
        <v/>
      </c>
      <c r="JL197" s="522" t="str">
        <f t="shared" si="1067"/>
        <v/>
      </c>
      <c r="JM197" s="510" t="str">
        <f t="shared" si="1067"/>
        <v/>
      </c>
      <c r="JN197" s="642">
        <f t="shared" si="925"/>
        <v>0</v>
      </c>
      <c r="JO197" s="510" t="str">
        <f t="shared" si="1068"/>
        <v/>
      </c>
      <c r="JP197" s="522" t="str">
        <f t="shared" si="1068"/>
        <v/>
      </c>
      <c r="JQ197" s="510" t="str">
        <f t="shared" si="1068"/>
        <v/>
      </c>
      <c r="JR197" s="642">
        <f t="shared" si="926"/>
        <v>0</v>
      </c>
      <c r="JS197" s="510" t="str">
        <f t="shared" si="1069"/>
        <v/>
      </c>
      <c r="JT197" s="522" t="str">
        <f t="shared" si="1069"/>
        <v/>
      </c>
      <c r="JU197" s="510" t="str">
        <f t="shared" si="1069"/>
        <v/>
      </c>
      <c r="JV197" s="642">
        <f t="shared" si="927"/>
        <v>0</v>
      </c>
      <c r="JW197" s="510" t="str">
        <f t="shared" si="1070"/>
        <v/>
      </c>
      <c r="JX197" s="522" t="str">
        <f t="shared" si="1070"/>
        <v/>
      </c>
      <c r="JY197" s="510" t="str">
        <f t="shared" si="1070"/>
        <v/>
      </c>
      <c r="JZ197" s="642">
        <f t="shared" si="928"/>
        <v>0</v>
      </c>
      <c r="KA197" s="510" t="str">
        <f t="shared" si="1071"/>
        <v/>
      </c>
      <c r="KB197" s="522" t="str">
        <f t="shared" si="1071"/>
        <v/>
      </c>
      <c r="KC197" s="510" t="str">
        <f t="shared" si="1071"/>
        <v/>
      </c>
      <c r="KD197" s="642">
        <f t="shared" si="929"/>
        <v>0</v>
      </c>
      <c r="KE197" s="510" t="str">
        <f t="shared" si="1072"/>
        <v/>
      </c>
      <c r="KF197" s="522" t="str">
        <f t="shared" si="1072"/>
        <v/>
      </c>
      <c r="KG197" s="510" t="str">
        <f t="shared" si="1072"/>
        <v/>
      </c>
      <c r="KH197" s="642">
        <f t="shared" si="930"/>
        <v>0</v>
      </c>
      <c r="KI197" s="510" t="str">
        <f t="shared" si="1073"/>
        <v/>
      </c>
      <c r="KJ197" s="522" t="str">
        <f t="shared" si="1073"/>
        <v/>
      </c>
      <c r="KK197" s="510" t="str">
        <f t="shared" si="1073"/>
        <v/>
      </c>
      <c r="KL197" s="642">
        <f t="shared" si="931"/>
        <v>0</v>
      </c>
      <c r="KM197" s="510" t="str">
        <f t="shared" si="1074"/>
        <v/>
      </c>
      <c r="KN197" s="522" t="str">
        <f t="shared" si="1074"/>
        <v/>
      </c>
      <c r="KO197" s="510" t="str">
        <f t="shared" si="1074"/>
        <v/>
      </c>
      <c r="KP197" s="642">
        <f t="shared" si="932"/>
        <v>0</v>
      </c>
      <c r="KQ197" s="510" t="str">
        <f t="shared" si="1075"/>
        <v/>
      </c>
      <c r="KR197" s="522" t="str">
        <f t="shared" si="1075"/>
        <v/>
      </c>
      <c r="KS197" s="510" t="str">
        <f t="shared" si="1075"/>
        <v/>
      </c>
      <c r="KT197" s="642">
        <f t="shared" si="933"/>
        <v>0</v>
      </c>
      <c r="KU197" s="510" t="str">
        <f t="shared" si="1076"/>
        <v/>
      </c>
      <c r="KV197" s="522" t="str">
        <f t="shared" si="1076"/>
        <v/>
      </c>
      <c r="KW197" s="510" t="str">
        <f t="shared" si="1076"/>
        <v/>
      </c>
      <c r="KX197" s="642">
        <f t="shared" si="934"/>
        <v>0</v>
      </c>
      <c r="KY197" s="510" t="str">
        <f t="shared" si="1077"/>
        <v/>
      </c>
      <c r="KZ197" s="522" t="str">
        <f t="shared" si="1077"/>
        <v/>
      </c>
      <c r="LA197" s="510" t="str">
        <f t="shared" si="1077"/>
        <v/>
      </c>
      <c r="LB197" s="642">
        <f t="shared" si="935"/>
        <v>0</v>
      </c>
      <c r="LC197" s="510" t="str">
        <f t="shared" si="1078"/>
        <v/>
      </c>
      <c r="LD197" s="522" t="str">
        <f t="shared" si="1078"/>
        <v/>
      </c>
      <c r="LE197" s="510" t="str">
        <f t="shared" si="1078"/>
        <v/>
      </c>
      <c r="LF197" s="642">
        <f t="shared" si="936"/>
        <v>0</v>
      </c>
      <c r="LG197" s="510" t="str">
        <f t="shared" si="1079"/>
        <v/>
      </c>
      <c r="LH197" s="522" t="str">
        <f t="shared" si="1079"/>
        <v/>
      </c>
      <c r="LI197" s="510" t="str">
        <f t="shared" si="1079"/>
        <v/>
      </c>
      <c r="LJ197" s="642">
        <f t="shared" si="937"/>
        <v>0</v>
      </c>
      <c r="LK197" s="510" t="str">
        <f t="shared" si="1080"/>
        <v/>
      </c>
      <c r="LL197" s="522" t="str">
        <f t="shared" si="1080"/>
        <v/>
      </c>
      <c r="LM197" s="510" t="str">
        <f t="shared" si="1080"/>
        <v/>
      </c>
      <c r="LN197" s="642">
        <f t="shared" si="938"/>
        <v>0</v>
      </c>
      <c r="LO197" s="510" t="str">
        <f t="shared" si="1081"/>
        <v/>
      </c>
      <c r="LP197" s="522" t="str">
        <f t="shared" si="1081"/>
        <v/>
      </c>
      <c r="LQ197" s="510" t="str">
        <f t="shared" si="1081"/>
        <v/>
      </c>
      <c r="LR197" s="642">
        <f t="shared" si="939"/>
        <v>0</v>
      </c>
      <c r="LS197" s="510" t="str">
        <f t="shared" si="1082"/>
        <v/>
      </c>
      <c r="LT197" s="522" t="str">
        <f t="shared" si="1082"/>
        <v/>
      </c>
      <c r="LU197" s="510" t="str">
        <f t="shared" si="1082"/>
        <v/>
      </c>
      <c r="LV197" s="642">
        <f t="shared" si="940"/>
        <v>0</v>
      </c>
      <c r="LW197" s="510" t="str">
        <f t="shared" si="1083"/>
        <v/>
      </c>
      <c r="LX197" s="522" t="str">
        <f t="shared" si="1083"/>
        <v/>
      </c>
      <c r="LY197" s="510" t="str">
        <f t="shared" si="1083"/>
        <v/>
      </c>
      <c r="LZ197" s="642">
        <f t="shared" si="941"/>
        <v>0</v>
      </c>
      <c r="MA197" s="510" t="str">
        <f t="shared" si="1084"/>
        <v/>
      </c>
      <c r="MB197" s="522" t="str">
        <f t="shared" si="1084"/>
        <v/>
      </c>
      <c r="MC197" s="510" t="str">
        <f t="shared" si="1084"/>
        <v/>
      </c>
      <c r="MD197" s="642">
        <f t="shared" si="942"/>
        <v>0</v>
      </c>
      <c r="ME197" s="510" t="str">
        <f t="shared" si="1085"/>
        <v/>
      </c>
      <c r="MF197" s="522" t="str">
        <f t="shared" si="1085"/>
        <v/>
      </c>
      <c r="MG197" s="510" t="str">
        <f t="shared" si="1085"/>
        <v/>
      </c>
      <c r="MH197" s="642">
        <f t="shared" si="943"/>
        <v>0</v>
      </c>
      <c r="MI197" s="510" t="str">
        <f t="shared" si="1086"/>
        <v/>
      </c>
      <c r="MJ197" s="522" t="str">
        <f t="shared" si="1086"/>
        <v/>
      </c>
      <c r="MK197" s="510" t="str">
        <f t="shared" si="1086"/>
        <v/>
      </c>
      <c r="ML197" s="642">
        <f t="shared" si="944"/>
        <v>0</v>
      </c>
      <c r="MM197" s="510" t="str">
        <f t="shared" si="1087"/>
        <v/>
      </c>
      <c r="MN197" s="522" t="str">
        <f t="shared" si="1087"/>
        <v/>
      </c>
      <c r="MO197" s="510" t="str">
        <f t="shared" si="1087"/>
        <v/>
      </c>
      <c r="MP197" s="642">
        <f t="shared" si="945"/>
        <v>0</v>
      </c>
      <c r="MQ197" s="510" t="str">
        <f t="shared" si="1088"/>
        <v/>
      </c>
      <c r="MR197" s="522" t="str">
        <f t="shared" si="1088"/>
        <v/>
      </c>
      <c r="MS197" s="510" t="str">
        <f t="shared" si="1088"/>
        <v/>
      </c>
      <c r="MT197" s="642">
        <f t="shared" si="946"/>
        <v>0</v>
      </c>
      <c r="MU197" s="510" t="str">
        <f t="shared" si="1089"/>
        <v/>
      </c>
      <c r="MV197" s="522" t="str">
        <f t="shared" si="1089"/>
        <v/>
      </c>
      <c r="MW197" s="510" t="str">
        <f t="shared" si="1089"/>
        <v/>
      </c>
      <c r="MX197" s="642">
        <f t="shared" si="947"/>
        <v>0</v>
      </c>
      <c r="MY197" s="510" t="str">
        <f t="shared" si="1090"/>
        <v/>
      </c>
      <c r="MZ197" s="522" t="str">
        <f t="shared" si="1090"/>
        <v/>
      </c>
      <c r="NA197" s="510" t="str">
        <f t="shared" si="1090"/>
        <v/>
      </c>
      <c r="NB197" s="642">
        <f t="shared" si="948"/>
        <v>0</v>
      </c>
      <c r="NC197" s="510" t="str">
        <f t="shared" si="1091"/>
        <v/>
      </c>
      <c r="ND197" s="522" t="str">
        <f t="shared" si="1091"/>
        <v/>
      </c>
      <c r="NE197" s="510" t="str">
        <f t="shared" si="1091"/>
        <v/>
      </c>
      <c r="NF197" s="642">
        <f t="shared" si="949"/>
        <v>0</v>
      </c>
      <c r="NG197" s="510" t="str">
        <f t="shared" si="1092"/>
        <v/>
      </c>
      <c r="NH197" s="522" t="str">
        <f t="shared" si="1092"/>
        <v/>
      </c>
      <c r="NI197" s="510" t="str">
        <f t="shared" si="1092"/>
        <v/>
      </c>
      <c r="NJ197" s="642">
        <f t="shared" si="950"/>
        <v>0</v>
      </c>
      <c r="NK197" s="510" t="str">
        <f t="shared" si="1093"/>
        <v/>
      </c>
      <c r="NL197" s="522" t="str">
        <f t="shared" si="1093"/>
        <v/>
      </c>
      <c r="NM197" s="510" t="str">
        <f t="shared" si="1093"/>
        <v/>
      </c>
      <c r="NN197" s="642">
        <f t="shared" si="951"/>
        <v>0</v>
      </c>
      <c r="NO197" s="510" t="str">
        <f t="shared" si="1094"/>
        <v/>
      </c>
      <c r="NP197" s="522" t="str">
        <f t="shared" si="1094"/>
        <v/>
      </c>
      <c r="NQ197" s="510" t="str">
        <f t="shared" si="1094"/>
        <v/>
      </c>
      <c r="NR197" s="642">
        <f t="shared" si="952"/>
        <v>0</v>
      </c>
      <c r="NS197" s="510" t="str">
        <f t="shared" si="1095"/>
        <v/>
      </c>
      <c r="NT197" s="522" t="str">
        <f t="shared" si="1095"/>
        <v/>
      </c>
      <c r="NU197" s="510" t="str">
        <f t="shared" si="1095"/>
        <v/>
      </c>
      <c r="NV197" s="642">
        <f t="shared" si="953"/>
        <v>0</v>
      </c>
      <c r="NW197" s="510" t="str">
        <f t="shared" si="1096"/>
        <v/>
      </c>
      <c r="NX197" s="522" t="str">
        <f t="shared" si="1096"/>
        <v/>
      </c>
      <c r="NY197" s="510" t="str">
        <f t="shared" si="1096"/>
        <v/>
      </c>
      <c r="NZ197" s="642">
        <f t="shared" si="954"/>
        <v>0</v>
      </c>
      <c r="OA197" s="510" t="str">
        <f t="shared" si="1097"/>
        <v/>
      </c>
      <c r="OB197" s="522" t="str">
        <f t="shared" si="1097"/>
        <v/>
      </c>
      <c r="OC197" s="510" t="str">
        <f t="shared" si="1097"/>
        <v/>
      </c>
      <c r="OD197" s="642">
        <f t="shared" si="955"/>
        <v>0</v>
      </c>
      <c r="OE197" s="510" t="str">
        <f t="shared" si="1098"/>
        <v/>
      </c>
      <c r="OF197" s="522" t="str">
        <f t="shared" si="1098"/>
        <v/>
      </c>
      <c r="OG197" s="510" t="str">
        <f t="shared" si="1098"/>
        <v/>
      </c>
      <c r="OH197" s="642">
        <f t="shared" si="956"/>
        <v>0</v>
      </c>
      <c r="OI197" s="510" t="str">
        <f t="shared" si="1099"/>
        <v/>
      </c>
      <c r="OJ197" s="522" t="str">
        <f t="shared" si="1099"/>
        <v/>
      </c>
      <c r="OK197" s="510" t="str">
        <f t="shared" si="1099"/>
        <v/>
      </c>
      <c r="OL197" s="642">
        <f t="shared" si="957"/>
        <v>0</v>
      </c>
      <c r="OM197" s="510" t="str">
        <f t="shared" si="1100"/>
        <v/>
      </c>
      <c r="ON197" s="522" t="str">
        <f t="shared" si="1100"/>
        <v/>
      </c>
      <c r="OO197" s="510" t="str">
        <f t="shared" si="1100"/>
        <v/>
      </c>
      <c r="OP197" s="642">
        <f t="shared" si="958"/>
        <v>0</v>
      </c>
      <c r="OQ197" s="510" t="str">
        <f t="shared" si="1101"/>
        <v/>
      </c>
      <c r="OR197" s="522" t="str">
        <f t="shared" si="1101"/>
        <v/>
      </c>
      <c r="OS197" s="510" t="str">
        <f t="shared" si="1101"/>
        <v/>
      </c>
      <c r="OT197" s="642">
        <f t="shared" si="959"/>
        <v>0</v>
      </c>
      <c r="OU197" s="510" t="str">
        <f t="shared" si="1102"/>
        <v/>
      </c>
      <c r="OV197" s="522" t="str">
        <f t="shared" si="1102"/>
        <v/>
      </c>
      <c r="OW197" s="510" t="str">
        <f t="shared" si="1102"/>
        <v/>
      </c>
      <c r="OX197" s="642">
        <f t="shared" si="960"/>
        <v>0</v>
      </c>
      <c r="OY197" s="510" t="str">
        <f t="shared" si="1103"/>
        <v/>
      </c>
      <c r="OZ197" s="522" t="str">
        <f t="shared" si="1103"/>
        <v/>
      </c>
      <c r="PA197" s="510" t="str">
        <f t="shared" si="1103"/>
        <v/>
      </c>
      <c r="PB197" s="642">
        <f t="shared" si="961"/>
        <v>0</v>
      </c>
      <c r="PC197" s="510" t="str">
        <f t="shared" si="1104"/>
        <v/>
      </c>
      <c r="PD197" s="522" t="str">
        <f t="shared" si="1104"/>
        <v/>
      </c>
      <c r="PE197" s="510" t="str">
        <f t="shared" si="1104"/>
        <v/>
      </c>
      <c r="PF197" s="642">
        <f t="shared" si="962"/>
        <v>0</v>
      </c>
      <c r="PG197" s="510" t="str">
        <f t="shared" si="1105"/>
        <v/>
      </c>
      <c r="PH197" s="522" t="str">
        <f t="shared" si="1105"/>
        <v/>
      </c>
      <c r="PI197" s="510" t="str">
        <f t="shared" si="1105"/>
        <v/>
      </c>
      <c r="PJ197" s="642">
        <f t="shared" si="963"/>
        <v>0</v>
      </c>
      <c r="PK197" s="510" t="str">
        <f t="shared" si="1106"/>
        <v/>
      </c>
      <c r="PL197" s="522" t="str">
        <f t="shared" si="1106"/>
        <v/>
      </c>
      <c r="PM197" s="510" t="str">
        <f t="shared" si="1106"/>
        <v/>
      </c>
      <c r="PN197" s="642">
        <f t="shared" si="964"/>
        <v>0</v>
      </c>
      <c r="PO197" s="510" t="str">
        <f t="shared" si="1107"/>
        <v/>
      </c>
      <c r="PP197" s="522" t="str">
        <f t="shared" si="1107"/>
        <v/>
      </c>
      <c r="PQ197" s="510" t="str">
        <f t="shared" si="1107"/>
        <v/>
      </c>
      <c r="PR197" s="642">
        <f t="shared" si="965"/>
        <v>0</v>
      </c>
      <c r="PS197" s="510" t="str">
        <f t="shared" si="1108"/>
        <v/>
      </c>
      <c r="PT197" s="522" t="str">
        <f t="shared" si="1108"/>
        <v/>
      </c>
      <c r="PU197" s="510" t="str">
        <f t="shared" si="1108"/>
        <v/>
      </c>
      <c r="PV197" s="642">
        <f t="shared" si="966"/>
        <v>0</v>
      </c>
      <c r="PW197" s="510" t="str">
        <f t="shared" si="1109"/>
        <v/>
      </c>
      <c r="PX197" s="522" t="str">
        <f t="shared" si="1109"/>
        <v/>
      </c>
      <c r="PY197" s="510" t="str">
        <f t="shared" si="1109"/>
        <v/>
      </c>
      <c r="PZ197" s="642">
        <f t="shared" si="967"/>
        <v>0</v>
      </c>
      <c r="QA197" s="510" t="str">
        <f t="shared" si="1110"/>
        <v/>
      </c>
      <c r="QB197" s="522" t="str">
        <f t="shared" si="1110"/>
        <v/>
      </c>
      <c r="QC197" s="510" t="str">
        <f t="shared" si="1110"/>
        <v/>
      </c>
      <c r="QD197" s="642">
        <f t="shared" si="968"/>
        <v>0</v>
      </c>
      <c r="QE197" s="510" t="str">
        <f t="shared" si="1111"/>
        <v/>
      </c>
      <c r="QF197" s="522" t="str">
        <f t="shared" si="1111"/>
        <v/>
      </c>
      <c r="QG197" s="510" t="str">
        <f t="shared" si="1111"/>
        <v/>
      </c>
      <c r="QH197" s="642">
        <f t="shared" si="969"/>
        <v>0</v>
      </c>
    </row>
    <row r="198" spans="125:450" ht="13.3" thickTop="1" thickBot="1" x14ac:dyDescent="0.35"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FD198" s="793" t="str">
        <f t="shared" si="885"/>
        <v/>
      </c>
      <c r="FE198" s="783" t="str">
        <f t="shared" si="1044"/>
        <v/>
      </c>
      <c r="FF198" s="788" t="str">
        <f t="shared" si="1045"/>
        <v/>
      </c>
      <c r="FG198" s="782" t="str">
        <f t="shared" si="1052"/>
        <v/>
      </c>
      <c r="FJ198" s="788" t="str">
        <f t="shared" si="1036"/>
        <v/>
      </c>
      <c r="FK198" s="793" t="str">
        <f t="shared" si="1037"/>
        <v/>
      </c>
      <c r="FL198" s="793" t="str">
        <f t="shared" si="1046"/>
        <v/>
      </c>
      <c r="FM198" s="798" t="str">
        <f t="shared" si="1038"/>
        <v/>
      </c>
      <c r="FN198" s="786" t="str">
        <f t="shared" si="890"/>
        <v/>
      </c>
      <c r="FO198" s="816" t="str">
        <f t="shared" si="891"/>
        <v/>
      </c>
      <c r="FP198" s="594">
        <v>45</v>
      </c>
      <c r="FQ198" s="820" t="str">
        <f t="shared" si="1039"/>
        <v/>
      </c>
      <c r="FR198" s="139" t="str">
        <f t="shared" si="816"/>
        <v/>
      </c>
      <c r="FS198" s="642" t="str">
        <f t="shared" si="892"/>
        <v/>
      </c>
      <c r="FY198" s="793" t="str">
        <f t="shared" si="1047"/>
        <v/>
      </c>
      <c r="FZ198" s="798" t="str">
        <f t="shared" si="1040"/>
        <v/>
      </c>
      <c r="GA198" s="793" t="str">
        <f t="shared" si="894"/>
        <v/>
      </c>
      <c r="GB198" s="793" t="str">
        <f t="shared" si="1041"/>
        <v/>
      </c>
      <c r="GC198" s="783" t="str">
        <f t="shared" si="1048"/>
        <v/>
      </c>
      <c r="GD198" s="788" t="str">
        <f t="shared" si="1049"/>
        <v/>
      </c>
      <c r="GE198" s="786" t="str">
        <f t="shared" si="1042"/>
        <v/>
      </c>
      <c r="GF198" s="782" t="str">
        <f t="shared" si="897"/>
        <v/>
      </c>
      <c r="GG198" s="818" t="str">
        <f t="shared" si="898"/>
        <v/>
      </c>
      <c r="GH198" s="594">
        <v>45</v>
      </c>
      <c r="GI198" s="595" t="str">
        <f t="shared" si="1050"/>
        <v/>
      </c>
      <c r="GJ198" s="595" t="str">
        <f t="shared" si="1051"/>
        <v/>
      </c>
      <c r="GK198" s="15">
        <f t="shared" si="899"/>
        <v>0</v>
      </c>
      <c r="GL198" s="15">
        <f t="shared" si="900"/>
        <v>0</v>
      </c>
      <c r="GN198" s="137" t="str">
        <f t="shared" si="901"/>
        <v/>
      </c>
      <c r="GO198" s="653" t="str">
        <f t="shared" si="902"/>
        <v/>
      </c>
      <c r="GP198" s="651" t="str">
        <f t="shared" si="903"/>
        <v/>
      </c>
      <c r="GQ198" s="652">
        <f t="shared" si="904"/>
        <v>0</v>
      </c>
      <c r="GR198" s="137" t="str">
        <f t="shared" si="974"/>
        <v/>
      </c>
      <c r="GS198" s="139" t="str">
        <f t="shared" si="905"/>
        <v/>
      </c>
      <c r="GT198" s="642" t="str">
        <f t="shared" si="823"/>
        <v/>
      </c>
      <c r="GU198" s="594">
        <v>45</v>
      </c>
      <c r="GX198" s="137" t="str">
        <f t="shared" si="975"/>
        <v/>
      </c>
      <c r="GY198" s="138" t="str">
        <f t="shared" si="906"/>
        <v/>
      </c>
      <c r="GZ198" s="642" t="str">
        <f t="shared" si="907"/>
        <v/>
      </c>
      <c r="HA198" s="81" t="str">
        <f t="shared" si="970"/>
        <v/>
      </c>
      <c r="HB198" s="127" t="str">
        <f t="shared" si="971"/>
        <v/>
      </c>
      <c r="HC198" s="642" t="str">
        <f t="shared" si="908"/>
        <v/>
      </c>
      <c r="HD198" s="582">
        <f t="shared" si="976"/>
        <v>0</v>
      </c>
      <c r="HE198" s="576">
        <f t="shared" si="1053"/>
        <v>0</v>
      </c>
      <c r="HF198" s="566">
        <f t="shared" si="1053"/>
        <v>0</v>
      </c>
      <c r="HG198" s="642">
        <f t="shared" si="909"/>
        <v>0</v>
      </c>
      <c r="HH198" s="17" t="str">
        <f t="shared" si="910"/>
        <v/>
      </c>
      <c r="HI198" s="510" t="str">
        <f t="shared" si="911"/>
        <v/>
      </c>
      <c r="HJ198" s="642">
        <f t="shared" si="972"/>
        <v>0</v>
      </c>
      <c r="HK198" s="510" t="str">
        <f t="shared" si="1054"/>
        <v/>
      </c>
      <c r="HL198" s="522" t="str">
        <f t="shared" si="1054"/>
        <v/>
      </c>
      <c r="HM198" s="510" t="str">
        <f t="shared" si="1054"/>
        <v/>
      </c>
      <c r="HN198" s="642">
        <f t="shared" si="912"/>
        <v>0</v>
      </c>
      <c r="HO198" s="510" t="str">
        <f t="shared" si="1055"/>
        <v/>
      </c>
      <c r="HP198" s="522" t="str">
        <f t="shared" si="1055"/>
        <v/>
      </c>
      <c r="HQ198" s="510" t="str">
        <f t="shared" si="1055"/>
        <v/>
      </c>
      <c r="HR198" s="642">
        <f t="shared" si="913"/>
        <v>0</v>
      </c>
      <c r="HS198" s="510" t="str">
        <f t="shared" si="1056"/>
        <v/>
      </c>
      <c r="HT198" s="522" t="str">
        <f t="shared" si="1056"/>
        <v/>
      </c>
      <c r="HU198" s="510" t="str">
        <f t="shared" si="1056"/>
        <v/>
      </c>
      <c r="HV198" s="642">
        <f t="shared" si="914"/>
        <v>0</v>
      </c>
      <c r="HW198" s="510" t="str">
        <f t="shared" si="1057"/>
        <v/>
      </c>
      <c r="HX198" s="522" t="str">
        <f t="shared" si="1057"/>
        <v/>
      </c>
      <c r="HY198" s="510" t="str">
        <f t="shared" si="1057"/>
        <v/>
      </c>
      <c r="HZ198" s="642">
        <f t="shared" si="915"/>
        <v>0</v>
      </c>
      <c r="IA198" s="510" t="str">
        <f t="shared" si="1058"/>
        <v/>
      </c>
      <c r="IB198" s="522" t="str">
        <f t="shared" si="1058"/>
        <v/>
      </c>
      <c r="IC198" s="510" t="str">
        <f t="shared" si="1058"/>
        <v/>
      </c>
      <c r="ID198" s="642">
        <f t="shared" si="916"/>
        <v>0</v>
      </c>
      <c r="IE198" s="510" t="str">
        <f t="shared" si="1059"/>
        <v/>
      </c>
      <c r="IF198" s="522" t="str">
        <f t="shared" si="1059"/>
        <v/>
      </c>
      <c r="IG198" s="510" t="str">
        <f t="shared" si="1059"/>
        <v/>
      </c>
      <c r="IH198" s="642">
        <f t="shared" si="917"/>
        <v>0</v>
      </c>
      <c r="II198" s="510" t="str">
        <f t="shared" si="1060"/>
        <v/>
      </c>
      <c r="IJ198" s="522" t="str">
        <f t="shared" si="1060"/>
        <v/>
      </c>
      <c r="IK198" s="510" t="str">
        <f t="shared" si="1060"/>
        <v/>
      </c>
      <c r="IL198" s="642">
        <f t="shared" si="918"/>
        <v>0</v>
      </c>
      <c r="IM198" s="510" t="str">
        <f t="shared" si="1061"/>
        <v/>
      </c>
      <c r="IN198" s="522" t="str">
        <f t="shared" si="1061"/>
        <v/>
      </c>
      <c r="IO198" s="510" t="str">
        <f t="shared" si="1061"/>
        <v/>
      </c>
      <c r="IP198" s="642">
        <f t="shared" si="919"/>
        <v>0</v>
      </c>
      <c r="IQ198" s="510" t="str">
        <f t="shared" si="1062"/>
        <v/>
      </c>
      <c r="IR198" s="522" t="str">
        <f t="shared" si="1062"/>
        <v/>
      </c>
      <c r="IS198" s="510" t="str">
        <f t="shared" si="1062"/>
        <v/>
      </c>
      <c r="IT198" s="642">
        <f t="shared" si="920"/>
        <v>0</v>
      </c>
      <c r="IU198" s="510" t="str">
        <f t="shared" si="1063"/>
        <v/>
      </c>
      <c r="IV198" s="522" t="str">
        <f t="shared" si="1063"/>
        <v/>
      </c>
      <c r="IW198" s="510" t="str">
        <f t="shared" si="1063"/>
        <v/>
      </c>
      <c r="IX198" s="642">
        <f t="shared" si="921"/>
        <v>0</v>
      </c>
      <c r="IY198" s="510" t="str">
        <f t="shared" si="1064"/>
        <v/>
      </c>
      <c r="IZ198" s="522" t="str">
        <f t="shared" si="1064"/>
        <v/>
      </c>
      <c r="JA198" s="510" t="str">
        <f t="shared" si="1064"/>
        <v/>
      </c>
      <c r="JB198" s="642">
        <f t="shared" si="922"/>
        <v>0</v>
      </c>
      <c r="JC198" s="510" t="str">
        <f t="shared" si="1065"/>
        <v/>
      </c>
      <c r="JD198" s="522" t="str">
        <f t="shared" si="1065"/>
        <v/>
      </c>
      <c r="JE198" s="510" t="str">
        <f t="shared" si="1065"/>
        <v/>
      </c>
      <c r="JF198" s="642">
        <f t="shared" si="923"/>
        <v>0</v>
      </c>
      <c r="JG198" s="510" t="str">
        <f t="shared" si="1066"/>
        <v/>
      </c>
      <c r="JH198" s="522" t="str">
        <f t="shared" si="1066"/>
        <v/>
      </c>
      <c r="JI198" s="510" t="str">
        <f t="shared" si="1066"/>
        <v/>
      </c>
      <c r="JJ198" s="642">
        <f t="shared" si="924"/>
        <v>0</v>
      </c>
      <c r="JK198" s="510" t="str">
        <f t="shared" si="1067"/>
        <v/>
      </c>
      <c r="JL198" s="522" t="str">
        <f t="shared" si="1067"/>
        <v/>
      </c>
      <c r="JM198" s="510" t="str">
        <f t="shared" si="1067"/>
        <v/>
      </c>
      <c r="JN198" s="642">
        <f t="shared" si="925"/>
        <v>0</v>
      </c>
      <c r="JO198" s="510" t="str">
        <f t="shared" si="1068"/>
        <v/>
      </c>
      <c r="JP198" s="522" t="str">
        <f t="shared" si="1068"/>
        <v/>
      </c>
      <c r="JQ198" s="510" t="str">
        <f t="shared" si="1068"/>
        <v/>
      </c>
      <c r="JR198" s="642">
        <f t="shared" si="926"/>
        <v>0</v>
      </c>
      <c r="JS198" s="510" t="str">
        <f t="shared" si="1069"/>
        <v/>
      </c>
      <c r="JT198" s="522" t="str">
        <f t="shared" si="1069"/>
        <v/>
      </c>
      <c r="JU198" s="510" t="str">
        <f t="shared" si="1069"/>
        <v/>
      </c>
      <c r="JV198" s="642">
        <f t="shared" si="927"/>
        <v>0</v>
      </c>
      <c r="JW198" s="510" t="str">
        <f t="shared" si="1070"/>
        <v/>
      </c>
      <c r="JX198" s="522" t="str">
        <f t="shared" si="1070"/>
        <v/>
      </c>
      <c r="JY198" s="510" t="str">
        <f t="shared" si="1070"/>
        <v/>
      </c>
      <c r="JZ198" s="642">
        <f t="shared" si="928"/>
        <v>0</v>
      </c>
      <c r="KA198" s="510" t="str">
        <f t="shared" si="1071"/>
        <v/>
      </c>
      <c r="KB198" s="522" t="str">
        <f t="shared" si="1071"/>
        <v/>
      </c>
      <c r="KC198" s="510" t="str">
        <f t="shared" si="1071"/>
        <v/>
      </c>
      <c r="KD198" s="642">
        <f t="shared" si="929"/>
        <v>0</v>
      </c>
      <c r="KE198" s="510" t="str">
        <f t="shared" si="1072"/>
        <v/>
      </c>
      <c r="KF198" s="522" t="str">
        <f t="shared" si="1072"/>
        <v/>
      </c>
      <c r="KG198" s="510" t="str">
        <f t="shared" si="1072"/>
        <v/>
      </c>
      <c r="KH198" s="642">
        <f t="shared" si="930"/>
        <v>0</v>
      </c>
      <c r="KI198" s="510" t="str">
        <f t="shared" si="1073"/>
        <v/>
      </c>
      <c r="KJ198" s="522" t="str">
        <f t="shared" si="1073"/>
        <v/>
      </c>
      <c r="KK198" s="510" t="str">
        <f t="shared" si="1073"/>
        <v/>
      </c>
      <c r="KL198" s="642">
        <f t="shared" si="931"/>
        <v>0</v>
      </c>
      <c r="KM198" s="510" t="str">
        <f t="shared" si="1074"/>
        <v/>
      </c>
      <c r="KN198" s="522" t="str">
        <f t="shared" si="1074"/>
        <v/>
      </c>
      <c r="KO198" s="510" t="str">
        <f t="shared" si="1074"/>
        <v/>
      </c>
      <c r="KP198" s="642">
        <f t="shared" si="932"/>
        <v>0</v>
      </c>
      <c r="KQ198" s="510" t="str">
        <f t="shared" si="1075"/>
        <v/>
      </c>
      <c r="KR198" s="522" t="str">
        <f t="shared" si="1075"/>
        <v/>
      </c>
      <c r="KS198" s="510" t="str">
        <f t="shared" si="1075"/>
        <v/>
      </c>
      <c r="KT198" s="642">
        <f t="shared" si="933"/>
        <v>0</v>
      </c>
      <c r="KU198" s="510" t="str">
        <f t="shared" si="1076"/>
        <v/>
      </c>
      <c r="KV198" s="522" t="str">
        <f t="shared" si="1076"/>
        <v/>
      </c>
      <c r="KW198" s="510" t="str">
        <f t="shared" si="1076"/>
        <v/>
      </c>
      <c r="KX198" s="642">
        <f t="shared" si="934"/>
        <v>0</v>
      </c>
      <c r="KY198" s="510" t="str">
        <f t="shared" si="1077"/>
        <v/>
      </c>
      <c r="KZ198" s="522" t="str">
        <f t="shared" si="1077"/>
        <v/>
      </c>
      <c r="LA198" s="510" t="str">
        <f t="shared" si="1077"/>
        <v/>
      </c>
      <c r="LB198" s="642">
        <f t="shared" si="935"/>
        <v>0</v>
      </c>
      <c r="LC198" s="510" t="str">
        <f t="shared" si="1078"/>
        <v/>
      </c>
      <c r="LD198" s="522" t="str">
        <f t="shared" si="1078"/>
        <v/>
      </c>
      <c r="LE198" s="510" t="str">
        <f t="shared" si="1078"/>
        <v/>
      </c>
      <c r="LF198" s="642">
        <f t="shared" si="936"/>
        <v>0</v>
      </c>
      <c r="LG198" s="510" t="str">
        <f t="shared" si="1079"/>
        <v/>
      </c>
      <c r="LH198" s="522" t="str">
        <f t="shared" si="1079"/>
        <v/>
      </c>
      <c r="LI198" s="510" t="str">
        <f t="shared" si="1079"/>
        <v/>
      </c>
      <c r="LJ198" s="642">
        <f t="shared" si="937"/>
        <v>0</v>
      </c>
      <c r="LK198" s="510" t="str">
        <f t="shared" si="1080"/>
        <v/>
      </c>
      <c r="LL198" s="522" t="str">
        <f t="shared" si="1080"/>
        <v/>
      </c>
      <c r="LM198" s="510" t="str">
        <f t="shared" si="1080"/>
        <v/>
      </c>
      <c r="LN198" s="642">
        <f t="shared" si="938"/>
        <v>0</v>
      </c>
      <c r="LO198" s="510" t="str">
        <f t="shared" si="1081"/>
        <v/>
      </c>
      <c r="LP198" s="522" t="str">
        <f t="shared" si="1081"/>
        <v/>
      </c>
      <c r="LQ198" s="510" t="str">
        <f t="shared" si="1081"/>
        <v/>
      </c>
      <c r="LR198" s="642">
        <f t="shared" si="939"/>
        <v>0</v>
      </c>
      <c r="LS198" s="510" t="str">
        <f t="shared" si="1082"/>
        <v/>
      </c>
      <c r="LT198" s="522" t="str">
        <f t="shared" si="1082"/>
        <v/>
      </c>
      <c r="LU198" s="510" t="str">
        <f t="shared" si="1082"/>
        <v/>
      </c>
      <c r="LV198" s="642">
        <f t="shared" si="940"/>
        <v>0</v>
      </c>
      <c r="LW198" s="510" t="str">
        <f t="shared" si="1083"/>
        <v/>
      </c>
      <c r="LX198" s="522" t="str">
        <f t="shared" si="1083"/>
        <v/>
      </c>
      <c r="LY198" s="510" t="str">
        <f t="shared" si="1083"/>
        <v/>
      </c>
      <c r="LZ198" s="642">
        <f t="shared" si="941"/>
        <v>0</v>
      </c>
      <c r="MA198" s="510" t="str">
        <f t="shared" si="1084"/>
        <v/>
      </c>
      <c r="MB198" s="522" t="str">
        <f t="shared" si="1084"/>
        <v/>
      </c>
      <c r="MC198" s="510" t="str">
        <f t="shared" si="1084"/>
        <v/>
      </c>
      <c r="MD198" s="642">
        <f t="shared" si="942"/>
        <v>0</v>
      </c>
      <c r="ME198" s="510" t="str">
        <f t="shared" si="1085"/>
        <v/>
      </c>
      <c r="MF198" s="522" t="str">
        <f t="shared" si="1085"/>
        <v/>
      </c>
      <c r="MG198" s="510" t="str">
        <f t="shared" si="1085"/>
        <v/>
      </c>
      <c r="MH198" s="642">
        <f t="shared" si="943"/>
        <v>0</v>
      </c>
      <c r="MI198" s="510" t="str">
        <f t="shared" si="1086"/>
        <v/>
      </c>
      <c r="MJ198" s="522" t="str">
        <f t="shared" si="1086"/>
        <v/>
      </c>
      <c r="MK198" s="510" t="str">
        <f t="shared" si="1086"/>
        <v/>
      </c>
      <c r="ML198" s="642">
        <f t="shared" si="944"/>
        <v>0</v>
      </c>
      <c r="MM198" s="510" t="str">
        <f t="shared" si="1087"/>
        <v/>
      </c>
      <c r="MN198" s="522" t="str">
        <f t="shared" si="1087"/>
        <v/>
      </c>
      <c r="MO198" s="510" t="str">
        <f t="shared" si="1087"/>
        <v/>
      </c>
      <c r="MP198" s="642">
        <f t="shared" si="945"/>
        <v>0</v>
      </c>
      <c r="MQ198" s="510" t="str">
        <f t="shared" si="1088"/>
        <v/>
      </c>
      <c r="MR198" s="522" t="str">
        <f t="shared" si="1088"/>
        <v/>
      </c>
      <c r="MS198" s="510" t="str">
        <f t="shared" si="1088"/>
        <v/>
      </c>
      <c r="MT198" s="642">
        <f t="shared" si="946"/>
        <v>0</v>
      </c>
      <c r="MU198" s="510" t="str">
        <f t="shared" si="1089"/>
        <v/>
      </c>
      <c r="MV198" s="522" t="str">
        <f t="shared" si="1089"/>
        <v/>
      </c>
      <c r="MW198" s="510" t="str">
        <f t="shared" si="1089"/>
        <v/>
      </c>
      <c r="MX198" s="642">
        <f t="shared" si="947"/>
        <v>0</v>
      </c>
      <c r="MY198" s="510" t="str">
        <f t="shared" si="1090"/>
        <v/>
      </c>
      <c r="MZ198" s="522" t="str">
        <f t="shared" si="1090"/>
        <v/>
      </c>
      <c r="NA198" s="510" t="str">
        <f t="shared" si="1090"/>
        <v/>
      </c>
      <c r="NB198" s="642">
        <f t="shared" si="948"/>
        <v>0</v>
      </c>
      <c r="NC198" s="510" t="str">
        <f t="shared" si="1091"/>
        <v/>
      </c>
      <c r="ND198" s="522" t="str">
        <f t="shared" si="1091"/>
        <v/>
      </c>
      <c r="NE198" s="510" t="str">
        <f t="shared" si="1091"/>
        <v/>
      </c>
      <c r="NF198" s="642">
        <f t="shared" si="949"/>
        <v>0</v>
      </c>
      <c r="NG198" s="510" t="str">
        <f t="shared" si="1092"/>
        <v/>
      </c>
      <c r="NH198" s="522" t="str">
        <f t="shared" si="1092"/>
        <v/>
      </c>
      <c r="NI198" s="510" t="str">
        <f t="shared" si="1092"/>
        <v/>
      </c>
      <c r="NJ198" s="642">
        <f t="shared" si="950"/>
        <v>0</v>
      </c>
      <c r="NK198" s="510" t="str">
        <f t="shared" si="1093"/>
        <v/>
      </c>
      <c r="NL198" s="522" t="str">
        <f t="shared" si="1093"/>
        <v/>
      </c>
      <c r="NM198" s="510" t="str">
        <f t="shared" si="1093"/>
        <v/>
      </c>
      <c r="NN198" s="642">
        <f t="shared" si="951"/>
        <v>0</v>
      </c>
      <c r="NO198" s="510" t="str">
        <f t="shared" si="1094"/>
        <v/>
      </c>
      <c r="NP198" s="522" t="str">
        <f t="shared" si="1094"/>
        <v/>
      </c>
      <c r="NQ198" s="510" t="str">
        <f t="shared" si="1094"/>
        <v/>
      </c>
      <c r="NR198" s="642">
        <f t="shared" si="952"/>
        <v>0</v>
      </c>
      <c r="NS198" s="510" t="str">
        <f t="shared" si="1095"/>
        <v/>
      </c>
      <c r="NT198" s="522" t="str">
        <f t="shared" si="1095"/>
        <v/>
      </c>
      <c r="NU198" s="510" t="str">
        <f t="shared" si="1095"/>
        <v/>
      </c>
      <c r="NV198" s="642">
        <f t="shared" si="953"/>
        <v>0</v>
      </c>
      <c r="NW198" s="510" t="str">
        <f t="shared" si="1096"/>
        <v/>
      </c>
      <c r="NX198" s="522" t="str">
        <f t="shared" si="1096"/>
        <v/>
      </c>
      <c r="NY198" s="510" t="str">
        <f t="shared" si="1096"/>
        <v/>
      </c>
      <c r="NZ198" s="642">
        <f t="shared" si="954"/>
        <v>0</v>
      </c>
      <c r="OA198" s="510" t="str">
        <f t="shared" si="1097"/>
        <v/>
      </c>
      <c r="OB198" s="522" t="str">
        <f t="shared" si="1097"/>
        <v/>
      </c>
      <c r="OC198" s="510" t="str">
        <f t="shared" si="1097"/>
        <v/>
      </c>
      <c r="OD198" s="642">
        <f t="shared" si="955"/>
        <v>0</v>
      </c>
      <c r="OE198" s="510" t="str">
        <f t="shared" si="1098"/>
        <v/>
      </c>
      <c r="OF198" s="522" t="str">
        <f t="shared" si="1098"/>
        <v/>
      </c>
      <c r="OG198" s="510" t="str">
        <f t="shared" si="1098"/>
        <v/>
      </c>
      <c r="OH198" s="642">
        <f t="shared" si="956"/>
        <v>0</v>
      </c>
      <c r="OI198" s="510" t="str">
        <f t="shared" si="1099"/>
        <v/>
      </c>
      <c r="OJ198" s="522" t="str">
        <f t="shared" si="1099"/>
        <v/>
      </c>
      <c r="OK198" s="510" t="str">
        <f t="shared" si="1099"/>
        <v/>
      </c>
      <c r="OL198" s="642">
        <f t="shared" si="957"/>
        <v>0</v>
      </c>
      <c r="OM198" s="510" t="str">
        <f t="shared" si="1100"/>
        <v/>
      </c>
      <c r="ON198" s="522" t="str">
        <f t="shared" si="1100"/>
        <v/>
      </c>
      <c r="OO198" s="510" t="str">
        <f t="shared" si="1100"/>
        <v/>
      </c>
      <c r="OP198" s="642">
        <f t="shared" si="958"/>
        <v>0</v>
      </c>
      <c r="OQ198" s="510" t="str">
        <f t="shared" si="1101"/>
        <v/>
      </c>
      <c r="OR198" s="522" t="str">
        <f t="shared" si="1101"/>
        <v/>
      </c>
      <c r="OS198" s="510" t="str">
        <f t="shared" si="1101"/>
        <v/>
      </c>
      <c r="OT198" s="642">
        <f t="shared" si="959"/>
        <v>0</v>
      </c>
      <c r="OU198" s="510" t="str">
        <f t="shared" si="1102"/>
        <v/>
      </c>
      <c r="OV198" s="522" t="str">
        <f t="shared" si="1102"/>
        <v/>
      </c>
      <c r="OW198" s="510" t="str">
        <f t="shared" si="1102"/>
        <v/>
      </c>
      <c r="OX198" s="642">
        <f t="shared" si="960"/>
        <v>0</v>
      </c>
      <c r="OY198" s="510" t="str">
        <f t="shared" si="1103"/>
        <v/>
      </c>
      <c r="OZ198" s="522" t="str">
        <f t="shared" si="1103"/>
        <v/>
      </c>
      <c r="PA198" s="510" t="str">
        <f t="shared" si="1103"/>
        <v/>
      </c>
      <c r="PB198" s="642">
        <f t="shared" si="961"/>
        <v>0</v>
      </c>
      <c r="PC198" s="510" t="str">
        <f t="shared" si="1104"/>
        <v/>
      </c>
      <c r="PD198" s="522" t="str">
        <f t="shared" si="1104"/>
        <v/>
      </c>
      <c r="PE198" s="510" t="str">
        <f t="shared" si="1104"/>
        <v/>
      </c>
      <c r="PF198" s="642">
        <f t="shared" si="962"/>
        <v>0</v>
      </c>
      <c r="PG198" s="510" t="str">
        <f t="shared" si="1105"/>
        <v/>
      </c>
      <c r="PH198" s="522" t="str">
        <f t="shared" si="1105"/>
        <v/>
      </c>
      <c r="PI198" s="510" t="str">
        <f t="shared" si="1105"/>
        <v/>
      </c>
      <c r="PJ198" s="642">
        <f t="shared" si="963"/>
        <v>0</v>
      </c>
      <c r="PK198" s="510" t="str">
        <f t="shared" si="1106"/>
        <v/>
      </c>
      <c r="PL198" s="522" t="str">
        <f t="shared" si="1106"/>
        <v/>
      </c>
      <c r="PM198" s="510" t="str">
        <f t="shared" si="1106"/>
        <v/>
      </c>
      <c r="PN198" s="642">
        <f t="shared" si="964"/>
        <v>0</v>
      </c>
      <c r="PO198" s="510" t="str">
        <f t="shared" si="1107"/>
        <v/>
      </c>
      <c r="PP198" s="522" t="str">
        <f t="shared" si="1107"/>
        <v/>
      </c>
      <c r="PQ198" s="510" t="str">
        <f t="shared" si="1107"/>
        <v/>
      </c>
      <c r="PR198" s="642">
        <f t="shared" si="965"/>
        <v>0</v>
      </c>
      <c r="PS198" s="510" t="str">
        <f t="shared" si="1108"/>
        <v/>
      </c>
      <c r="PT198" s="522" t="str">
        <f t="shared" si="1108"/>
        <v/>
      </c>
      <c r="PU198" s="510" t="str">
        <f t="shared" si="1108"/>
        <v/>
      </c>
      <c r="PV198" s="642">
        <f t="shared" si="966"/>
        <v>0</v>
      </c>
      <c r="PW198" s="510" t="str">
        <f t="shared" si="1109"/>
        <v/>
      </c>
      <c r="PX198" s="522" t="str">
        <f t="shared" si="1109"/>
        <v/>
      </c>
      <c r="PY198" s="510" t="str">
        <f t="shared" si="1109"/>
        <v/>
      </c>
      <c r="PZ198" s="642">
        <f t="shared" si="967"/>
        <v>0</v>
      </c>
      <c r="QA198" s="510" t="str">
        <f t="shared" si="1110"/>
        <v/>
      </c>
      <c r="QB198" s="522" t="str">
        <f t="shared" si="1110"/>
        <v/>
      </c>
      <c r="QC198" s="510" t="str">
        <f t="shared" si="1110"/>
        <v/>
      </c>
      <c r="QD198" s="642">
        <f t="shared" si="968"/>
        <v>0</v>
      </c>
      <c r="QE198" s="510" t="str">
        <f t="shared" si="1111"/>
        <v/>
      </c>
      <c r="QF198" s="522" t="str">
        <f t="shared" si="1111"/>
        <v/>
      </c>
      <c r="QG198" s="510" t="str">
        <f t="shared" si="1111"/>
        <v/>
      </c>
      <c r="QH198" s="642">
        <f t="shared" si="969"/>
        <v>0</v>
      </c>
    </row>
    <row r="199" spans="125:450" ht="13.3" thickTop="1" thickBot="1" x14ac:dyDescent="0.35"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FD199" s="793" t="str">
        <f t="shared" si="885"/>
        <v/>
      </c>
      <c r="FE199" s="783" t="str">
        <f t="shared" si="1044"/>
        <v/>
      </c>
      <c r="FF199" s="788" t="str">
        <f t="shared" si="1045"/>
        <v/>
      </c>
      <c r="FG199" s="782" t="str">
        <f t="shared" si="1052"/>
        <v/>
      </c>
      <c r="FJ199" s="788" t="str">
        <f t="shared" si="1036"/>
        <v/>
      </c>
      <c r="FK199" s="793" t="str">
        <f t="shared" si="1037"/>
        <v/>
      </c>
      <c r="FL199" s="793" t="str">
        <f t="shared" si="1046"/>
        <v/>
      </c>
      <c r="FM199" s="798" t="str">
        <f t="shared" si="1038"/>
        <v/>
      </c>
      <c r="FN199" s="786" t="str">
        <f t="shared" si="890"/>
        <v/>
      </c>
      <c r="FO199" s="816" t="str">
        <f t="shared" si="891"/>
        <v/>
      </c>
      <c r="FP199" s="594">
        <v>46</v>
      </c>
      <c r="FQ199" s="820" t="str">
        <f t="shared" si="1039"/>
        <v/>
      </c>
      <c r="FR199" s="139" t="str">
        <f t="shared" si="816"/>
        <v/>
      </c>
      <c r="FS199" s="642" t="str">
        <f t="shared" si="892"/>
        <v/>
      </c>
      <c r="FY199" s="793" t="str">
        <f t="shared" si="1047"/>
        <v/>
      </c>
      <c r="FZ199" s="798" t="str">
        <f t="shared" si="1040"/>
        <v/>
      </c>
      <c r="GA199" s="793" t="str">
        <f t="shared" si="894"/>
        <v/>
      </c>
      <c r="GB199" s="793" t="str">
        <f t="shared" si="1041"/>
        <v/>
      </c>
      <c r="GC199" s="783" t="str">
        <f t="shared" si="1048"/>
        <v/>
      </c>
      <c r="GD199" s="788" t="str">
        <f t="shared" si="1049"/>
        <v/>
      </c>
      <c r="GE199" s="786" t="str">
        <f t="shared" si="1042"/>
        <v/>
      </c>
      <c r="GF199" s="782" t="str">
        <f t="shared" si="897"/>
        <v/>
      </c>
      <c r="GG199" s="818" t="str">
        <f t="shared" si="898"/>
        <v/>
      </c>
      <c r="GH199" s="594">
        <v>46</v>
      </c>
      <c r="GI199" s="595" t="str">
        <f t="shared" si="1050"/>
        <v/>
      </c>
      <c r="GJ199" s="595" t="str">
        <f t="shared" si="1051"/>
        <v/>
      </c>
      <c r="GK199" s="15">
        <f t="shared" si="899"/>
        <v>0</v>
      </c>
      <c r="GL199" s="15">
        <f t="shared" si="900"/>
        <v>0</v>
      </c>
      <c r="GN199" s="137" t="str">
        <f t="shared" si="901"/>
        <v/>
      </c>
      <c r="GO199" s="653" t="str">
        <f t="shared" si="902"/>
        <v/>
      </c>
      <c r="GP199" s="651" t="str">
        <f t="shared" si="903"/>
        <v/>
      </c>
      <c r="GQ199" s="652">
        <f t="shared" si="904"/>
        <v>0</v>
      </c>
      <c r="GR199" s="137" t="str">
        <f t="shared" si="974"/>
        <v/>
      </c>
      <c r="GS199" s="139" t="str">
        <f t="shared" si="905"/>
        <v/>
      </c>
      <c r="GT199" s="642" t="str">
        <f t="shared" si="823"/>
        <v/>
      </c>
      <c r="GU199" s="594">
        <v>46</v>
      </c>
      <c r="GX199" s="137" t="str">
        <f t="shared" si="975"/>
        <v/>
      </c>
      <c r="GY199" s="138" t="str">
        <f t="shared" si="906"/>
        <v/>
      </c>
      <c r="GZ199" s="642" t="str">
        <f t="shared" si="907"/>
        <v/>
      </c>
      <c r="HA199" s="81" t="str">
        <f t="shared" si="970"/>
        <v/>
      </c>
      <c r="HB199" s="127" t="str">
        <f t="shared" si="971"/>
        <v/>
      </c>
      <c r="HC199" s="642" t="str">
        <f t="shared" si="908"/>
        <v/>
      </c>
      <c r="HD199" s="582">
        <f t="shared" si="976"/>
        <v>0</v>
      </c>
      <c r="HE199" s="576">
        <f t="shared" si="1053"/>
        <v>0</v>
      </c>
      <c r="HF199" s="566">
        <f t="shared" si="1053"/>
        <v>0</v>
      </c>
      <c r="HG199" s="642">
        <f t="shared" si="909"/>
        <v>0</v>
      </c>
      <c r="HH199" s="17" t="str">
        <f t="shared" si="910"/>
        <v/>
      </c>
      <c r="HI199" s="510" t="str">
        <f t="shared" si="911"/>
        <v/>
      </c>
      <c r="HJ199" s="642">
        <f t="shared" si="972"/>
        <v>0</v>
      </c>
      <c r="HK199" s="510" t="str">
        <f t="shared" si="1054"/>
        <v/>
      </c>
      <c r="HL199" s="522" t="str">
        <f t="shared" si="1054"/>
        <v/>
      </c>
      <c r="HM199" s="510" t="str">
        <f t="shared" si="1054"/>
        <v/>
      </c>
      <c r="HN199" s="642">
        <f t="shared" si="912"/>
        <v>0</v>
      </c>
      <c r="HO199" s="510" t="str">
        <f t="shared" si="1055"/>
        <v/>
      </c>
      <c r="HP199" s="522" t="str">
        <f t="shared" si="1055"/>
        <v/>
      </c>
      <c r="HQ199" s="510" t="str">
        <f t="shared" si="1055"/>
        <v/>
      </c>
      <c r="HR199" s="642">
        <f t="shared" si="913"/>
        <v>0</v>
      </c>
      <c r="HS199" s="510" t="str">
        <f t="shared" si="1056"/>
        <v/>
      </c>
      <c r="HT199" s="522" t="str">
        <f t="shared" si="1056"/>
        <v/>
      </c>
      <c r="HU199" s="510" t="str">
        <f t="shared" si="1056"/>
        <v/>
      </c>
      <c r="HV199" s="642">
        <f t="shared" si="914"/>
        <v>0</v>
      </c>
      <c r="HW199" s="510" t="str">
        <f t="shared" si="1057"/>
        <v/>
      </c>
      <c r="HX199" s="522" t="str">
        <f t="shared" si="1057"/>
        <v/>
      </c>
      <c r="HY199" s="510" t="str">
        <f t="shared" si="1057"/>
        <v/>
      </c>
      <c r="HZ199" s="642">
        <f t="shared" si="915"/>
        <v>0</v>
      </c>
      <c r="IA199" s="510" t="str">
        <f t="shared" si="1058"/>
        <v/>
      </c>
      <c r="IB199" s="522" t="str">
        <f t="shared" si="1058"/>
        <v/>
      </c>
      <c r="IC199" s="510" t="str">
        <f t="shared" si="1058"/>
        <v/>
      </c>
      <c r="ID199" s="642">
        <f t="shared" si="916"/>
        <v>0</v>
      </c>
      <c r="IE199" s="510" t="str">
        <f t="shared" si="1059"/>
        <v/>
      </c>
      <c r="IF199" s="522" t="str">
        <f t="shared" si="1059"/>
        <v/>
      </c>
      <c r="IG199" s="510" t="str">
        <f t="shared" si="1059"/>
        <v/>
      </c>
      <c r="IH199" s="642">
        <f t="shared" si="917"/>
        <v>0</v>
      </c>
      <c r="II199" s="510" t="str">
        <f t="shared" si="1060"/>
        <v/>
      </c>
      <c r="IJ199" s="522" t="str">
        <f t="shared" si="1060"/>
        <v/>
      </c>
      <c r="IK199" s="510" t="str">
        <f t="shared" si="1060"/>
        <v/>
      </c>
      <c r="IL199" s="642">
        <f t="shared" si="918"/>
        <v>0</v>
      </c>
      <c r="IM199" s="510" t="str">
        <f t="shared" si="1061"/>
        <v/>
      </c>
      <c r="IN199" s="522" t="str">
        <f t="shared" si="1061"/>
        <v/>
      </c>
      <c r="IO199" s="510" t="str">
        <f t="shared" si="1061"/>
        <v/>
      </c>
      <c r="IP199" s="642">
        <f t="shared" si="919"/>
        <v>0</v>
      </c>
      <c r="IQ199" s="510" t="str">
        <f t="shared" si="1062"/>
        <v/>
      </c>
      <c r="IR199" s="522" t="str">
        <f t="shared" si="1062"/>
        <v/>
      </c>
      <c r="IS199" s="510" t="str">
        <f t="shared" si="1062"/>
        <v/>
      </c>
      <c r="IT199" s="642">
        <f t="shared" si="920"/>
        <v>0</v>
      </c>
      <c r="IU199" s="510" t="str">
        <f t="shared" si="1063"/>
        <v/>
      </c>
      <c r="IV199" s="522" t="str">
        <f t="shared" si="1063"/>
        <v/>
      </c>
      <c r="IW199" s="510" t="str">
        <f t="shared" si="1063"/>
        <v/>
      </c>
      <c r="IX199" s="642">
        <f t="shared" si="921"/>
        <v>0</v>
      </c>
      <c r="IY199" s="510" t="str">
        <f t="shared" si="1064"/>
        <v/>
      </c>
      <c r="IZ199" s="522" t="str">
        <f t="shared" si="1064"/>
        <v/>
      </c>
      <c r="JA199" s="510" t="str">
        <f t="shared" si="1064"/>
        <v/>
      </c>
      <c r="JB199" s="642">
        <f t="shared" si="922"/>
        <v>0</v>
      </c>
      <c r="JC199" s="510" t="str">
        <f t="shared" si="1065"/>
        <v/>
      </c>
      <c r="JD199" s="522" t="str">
        <f t="shared" si="1065"/>
        <v/>
      </c>
      <c r="JE199" s="510" t="str">
        <f t="shared" si="1065"/>
        <v/>
      </c>
      <c r="JF199" s="642">
        <f t="shared" si="923"/>
        <v>0</v>
      </c>
      <c r="JG199" s="510" t="str">
        <f t="shared" si="1066"/>
        <v/>
      </c>
      <c r="JH199" s="522" t="str">
        <f t="shared" si="1066"/>
        <v/>
      </c>
      <c r="JI199" s="510" t="str">
        <f t="shared" si="1066"/>
        <v/>
      </c>
      <c r="JJ199" s="642">
        <f t="shared" si="924"/>
        <v>0</v>
      </c>
      <c r="JK199" s="510" t="str">
        <f t="shared" si="1067"/>
        <v/>
      </c>
      <c r="JL199" s="522" t="str">
        <f t="shared" si="1067"/>
        <v/>
      </c>
      <c r="JM199" s="510" t="str">
        <f t="shared" si="1067"/>
        <v/>
      </c>
      <c r="JN199" s="642">
        <f t="shared" si="925"/>
        <v>0</v>
      </c>
      <c r="JO199" s="510" t="str">
        <f t="shared" si="1068"/>
        <v/>
      </c>
      <c r="JP199" s="522" t="str">
        <f t="shared" si="1068"/>
        <v/>
      </c>
      <c r="JQ199" s="510" t="str">
        <f t="shared" si="1068"/>
        <v/>
      </c>
      <c r="JR199" s="642">
        <f t="shared" si="926"/>
        <v>0</v>
      </c>
      <c r="JS199" s="510" t="str">
        <f t="shared" si="1069"/>
        <v/>
      </c>
      <c r="JT199" s="522" t="str">
        <f t="shared" si="1069"/>
        <v/>
      </c>
      <c r="JU199" s="510" t="str">
        <f t="shared" si="1069"/>
        <v/>
      </c>
      <c r="JV199" s="642">
        <f t="shared" si="927"/>
        <v>0</v>
      </c>
      <c r="JW199" s="510" t="str">
        <f t="shared" si="1070"/>
        <v/>
      </c>
      <c r="JX199" s="522" t="str">
        <f t="shared" si="1070"/>
        <v/>
      </c>
      <c r="JY199" s="510" t="str">
        <f t="shared" si="1070"/>
        <v/>
      </c>
      <c r="JZ199" s="642">
        <f t="shared" si="928"/>
        <v>0</v>
      </c>
      <c r="KA199" s="510" t="str">
        <f t="shared" si="1071"/>
        <v/>
      </c>
      <c r="KB199" s="522" t="str">
        <f t="shared" si="1071"/>
        <v/>
      </c>
      <c r="KC199" s="510" t="str">
        <f t="shared" si="1071"/>
        <v/>
      </c>
      <c r="KD199" s="642">
        <f t="shared" si="929"/>
        <v>0</v>
      </c>
      <c r="KE199" s="510" t="str">
        <f t="shared" si="1072"/>
        <v/>
      </c>
      <c r="KF199" s="522" t="str">
        <f t="shared" si="1072"/>
        <v/>
      </c>
      <c r="KG199" s="510" t="str">
        <f t="shared" si="1072"/>
        <v/>
      </c>
      <c r="KH199" s="642">
        <f t="shared" si="930"/>
        <v>0</v>
      </c>
      <c r="KI199" s="510" t="str">
        <f t="shared" si="1073"/>
        <v/>
      </c>
      <c r="KJ199" s="522" t="str">
        <f t="shared" si="1073"/>
        <v/>
      </c>
      <c r="KK199" s="510" t="str">
        <f t="shared" si="1073"/>
        <v/>
      </c>
      <c r="KL199" s="642">
        <f t="shared" si="931"/>
        <v>0</v>
      </c>
      <c r="KM199" s="510" t="str">
        <f t="shared" si="1074"/>
        <v/>
      </c>
      <c r="KN199" s="522" t="str">
        <f t="shared" si="1074"/>
        <v/>
      </c>
      <c r="KO199" s="510" t="str">
        <f t="shared" si="1074"/>
        <v/>
      </c>
      <c r="KP199" s="642">
        <f t="shared" si="932"/>
        <v>0</v>
      </c>
      <c r="KQ199" s="510" t="str">
        <f t="shared" si="1075"/>
        <v/>
      </c>
      <c r="KR199" s="522" t="str">
        <f t="shared" si="1075"/>
        <v/>
      </c>
      <c r="KS199" s="510" t="str">
        <f t="shared" si="1075"/>
        <v/>
      </c>
      <c r="KT199" s="642">
        <f t="shared" si="933"/>
        <v>0</v>
      </c>
      <c r="KU199" s="510" t="str">
        <f t="shared" si="1076"/>
        <v/>
      </c>
      <c r="KV199" s="522" t="str">
        <f t="shared" si="1076"/>
        <v/>
      </c>
      <c r="KW199" s="510" t="str">
        <f t="shared" si="1076"/>
        <v/>
      </c>
      <c r="KX199" s="642">
        <f t="shared" si="934"/>
        <v>0</v>
      </c>
      <c r="KY199" s="510" t="str">
        <f t="shared" si="1077"/>
        <v/>
      </c>
      <c r="KZ199" s="522" t="str">
        <f t="shared" si="1077"/>
        <v/>
      </c>
      <c r="LA199" s="510" t="str">
        <f t="shared" si="1077"/>
        <v/>
      </c>
      <c r="LB199" s="642">
        <f t="shared" si="935"/>
        <v>0</v>
      </c>
      <c r="LC199" s="510" t="str">
        <f t="shared" si="1078"/>
        <v/>
      </c>
      <c r="LD199" s="522" t="str">
        <f t="shared" si="1078"/>
        <v/>
      </c>
      <c r="LE199" s="510" t="str">
        <f t="shared" si="1078"/>
        <v/>
      </c>
      <c r="LF199" s="642">
        <f t="shared" si="936"/>
        <v>0</v>
      </c>
      <c r="LG199" s="510" t="str">
        <f t="shared" si="1079"/>
        <v/>
      </c>
      <c r="LH199" s="522" t="str">
        <f t="shared" si="1079"/>
        <v/>
      </c>
      <c r="LI199" s="510" t="str">
        <f t="shared" si="1079"/>
        <v/>
      </c>
      <c r="LJ199" s="642">
        <f t="shared" si="937"/>
        <v>0</v>
      </c>
      <c r="LK199" s="510" t="str">
        <f t="shared" si="1080"/>
        <v/>
      </c>
      <c r="LL199" s="522" t="str">
        <f t="shared" si="1080"/>
        <v/>
      </c>
      <c r="LM199" s="510" t="str">
        <f t="shared" si="1080"/>
        <v/>
      </c>
      <c r="LN199" s="642">
        <f t="shared" si="938"/>
        <v>0</v>
      </c>
      <c r="LO199" s="510" t="str">
        <f t="shared" si="1081"/>
        <v/>
      </c>
      <c r="LP199" s="522" t="str">
        <f t="shared" si="1081"/>
        <v/>
      </c>
      <c r="LQ199" s="510" t="str">
        <f t="shared" si="1081"/>
        <v/>
      </c>
      <c r="LR199" s="642">
        <f t="shared" si="939"/>
        <v>0</v>
      </c>
      <c r="LS199" s="510" t="str">
        <f t="shared" si="1082"/>
        <v/>
      </c>
      <c r="LT199" s="522" t="str">
        <f t="shared" si="1082"/>
        <v/>
      </c>
      <c r="LU199" s="510" t="str">
        <f t="shared" si="1082"/>
        <v/>
      </c>
      <c r="LV199" s="642">
        <f t="shared" si="940"/>
        <v>0</v>
      </c>
      <c r="LW199" s="510" t="str">
        <f t="shared" si="1083"/>
        <v/>
      </c>
      <c r="LX199" s="522" t="str">
        <f t="shared" si="1083"/>
        <v/>
      </c>
      <c r="LY199" s="510" t="str">
        <f t="shared" si="1083"/>
        <v/>
      </c>
      <c r="LZ199" s="642">
        <f t="shared" si="941"/>
        <v>0</v>
      </c>
      <c r="MA199" s="510" t="str">
        <f t="shared" si="1084"/>
        <v/>
      </c>
      <c r="MB199" s="522" t="str">
        <f t="shared" si="1084"/>
        <v/>
      </c>
      <c r="MC199" s="510" t="str">
        <f t="shared" si="1084"/>
        <v/>
      </c>
      <c r="MD199" s="642">
        <f t="shared" si="942"/>
        <v>0</v>
      </c>
      <c r="ME199" s="510" t="str">
        <f t="shared" si="1085"/>
        <v/>
      </c>
      <c r="MF199" s="522" t="str">
        <f t="shared" si="1085"/>
        <v/>
      </c>
      <c r="MG199" s="510" t="str">
        <f t="shared" si="1085"/>
        <v/>
      </c>
      <c r="MH199" s="642">
        <f t="shared" si="943"/>
        <v>0</v>
      </c>
      <c r="MI199" s="510" t="str">
        <f t="shared" si="1086"/>
        <v/>
      </c>
      <c r="MJ199" s="522" t="str">
        <f t="shared" si="1086"/>
        <v/>
      </c>
      <c r="MK199" s="510" t="str">
        <f t="shared" si="1086"/>
        <v/>
      </c>
      <c r="ML199" s="642">
        <f t="shared" si="944"/>
        <v>0</v>
      </c>
      <c r="MM199" s="510" t="str">
        <f t="shared" si="1087"/>
        <v/>
      </c>
      <c r="MN199" s="522" t="str">
        <f t="shared" si="1087"/>
        <v/>
      </c>
      <c r="MO199" s="510" t="str">
        <f t="shared" si="1087"/>
        <v/>
      </c>
      <c r="MP199" s="642">
        <f t="shared" si="945"/>
        <v>0</v>
      </c>
      <c r="MQ199" s="510" t="str">
        <f t="shared" si="1088"/>
        <v/>
      </c>
      <c r="MR199" s="522" t="str">
        <f t="shared" si="1088"/>
        <v/>
      </c>
      <c r="MS199" s="510" t="str">
        <f t="shared" si="1088"/>
        <v/>
      </c>
      <c r="MT199" s="642">
        <f t="shared" si="946"/>
        <v>0</v>
      </c>
      <c r="MU199" s="510" t="str">
        <f t="shared" si="1089"/>
        <v/>
      </c>
      <c r="MV199" s="522" t="str">
        <f t="shared" si="1089"/>
        <v/>
      </c>
      <c r="MW199" s="510" t="str">
        <f t="shared" si="1089"/>
        <v/>
      </c>
      <c r="MX199" s="642">
        <f t="shared" si="947"/>
        <v>0</v>
      </c>
      <c r="MY199" s="510" t="str">
        <f t="shared" si="1090"/>
        <v/>
      </c>
      <c r="MZ199" s="522" t="str">
        <f t="shared" si="1090"/>
        <v/>
      </c>
      <c r="NA199" s="510" t="str">
        <f t="shared" si="1090"/>
        <v/>
      </c>
      <c r="NB199" s="642">
        <f t="shared" si="948"/>
        <v>0</v>
      </c>
      <c r="NC199" s="510" t="str">
        <f t="shared" si="1091"/>
        <v/>
      </c>
      <c r="ND199" s="522" t="str">
        <f t="shared" si="1091"/>
        <v/>
      </c>
      <c r="NE199" s="510" t="str">
        <f t="shared" si="1091"/>
        <v/>
      </c>
      <c r="NF199" s="642">
        <f t="shared" si="949"/>
        <v>0</v>
      </c>
      <c r="NG199" s="510" t="str">
        <f t="shared" si="1092"/>
        <v/>
      </c>
      <c r="NH199" s="522" t="str">
        <f t="shared" si="1092"/>
        <v/>
      </c>
      <c r="NI199" s="510" t="str">
        <f t="shared" si="1092"/>
        <v/>
      </c>
      <c r="NJ199" s="642">
        <f t="shared" si="950"/>
        <v>0</v>
      </c>
      <c r="NK199" s="510" t="str">
        <f t="shared" si="1093"/>
        <v/>
      </c>
      <c r="NL199" s="522" t="str">
        <f t="shared" si="1093"/>
        <v/>
      </c>
      <c r="NM199" s="510" t="str">
        <f t="shared" si="1093"/>
        <v/>
      </c>
      <c r="NN199" s="642">
        <f t="shared" si="951"/>
        <v>0</v>
      </c>
      <c r="NO199" s="510" t="str">
        <f t="shared" si="1094"/>
        <v/>
      </c>
      <c r="NP199" s="522" t="str">
        <f t="shared" si="1094"/>
        <v/>
      </c>
      <c r="NQ199" s="510" t="str">
        <f t="shared" si="1094"/>
        <v/>
      </c>
      <c r="NR199" s="642">
        <f t="shared" si="952"/>
        <v>0</v>
      </c>
      <c r="NS199" s="510" t="str">
        <f t="shared" si="1095"/>
        <v/>
      </c>
      <c r="NT199" s="522" t="str">
        <f t="shared" si="1095"/>
        <v/>
      </c>
      <c r="NU199" s="510" t="str">
        <f t="shared" si="1095"/>
        <v/>
      </c>
      <c r="NV199" s="642">
        <f t="shared" si="953"/>
        <v>0</v>
      </c>
      <c r="NW199" s="510" t="str">
        <f t="shared" si="1096"/>
        <v/>
      </c>
      <c r="NX199" s="522" t="str">
        <f t="shared" si="1096"/>
        <v/>
      </c>
      <c r="NY199" s="510" t="str">
        <f t="shared" si="1096"/>
        <v/>
      </c>
      <c r="NZ199" s="642">
        <f t="shared" si="954"/>
        <v>0</v>
      </c>
      <c r="OA199" s="510" t="str">
        <f t="shared" si="1097"/>
        <v/>
      </c>
      <c r="OB199" s="522" t="str">
        <f t="shared" si="1097"/>
        <v/>
      </c>
      <c r="OC199" s="510" t="str">
        <f t="shared" si="1097"/>
        <v/>
      </c>
      <c r="OD199" s="642">
        <f t="shared" si="955"/>
        <v>0</v>
      </c>
      <c r="OE199" s="510" t="str">
        <f t="shared" si="1098"/>
        <v/>
      </c>
      <c r="OF199" s="522" t="str">
        <f t="shared" si="1098"/>
        <v/>
      </c>
      <c r="OG199" s="510" t="str">
        <f t="shared" si="1098"/>
        <v/>
      </c>
      <c r="OH199" s="642">
        <f t="shared" si="956"/>
        <v>0</v>
      </c>
      <c r="OI199" s="510" t="str">
        <f t="shared" si="1099"/>
        <v/>
      </c>
      <c r="OJ199" s="522" t="str">
        <f t="shared" si="1099"/>
        <v/>
      </c>
      <c r="OK199" s="510" t="str">
        <f t="shared" si="1099"/>
        <v/>
      </c>
      <c r="OL199" s="642">
        <f t="shared" si="957"/>
        <v>0</v>
      </c>
      <c r="OM199" s="510" t="str">
        <f t="shared" si="1100"/>
        <v/>
      </c>
      <c r="ON199" s="522" t="str">
        <f t="shared" si="1100"/>
        <v/>
      </c>
      <c r="OO199" s="510" t="str">
        <f t="shared" si="1100"/>
        <v/>
      </c>
      <c r="OP199" s="642">
        <f t="shared" si="958"/>
        <v>0</v>
      </c>
      <c r="OQ199" s="510" t="str">
        <f t="shared" si="1101"/>
        <v/>
      </c>
      <c r="OR199" s="522" t="str">
        <f t="shared" si="1101"/>
        <v/>
      </c>
      <c r="OS199" s="510" t="str">
        <f t="shared" si="1101"/>
        <v/>
      </c>
      <c r="OT199" s="642">
        <f t="shared" si="959"/>
        <v>0</v>
      </c>
      <c r="OU199" s="510" t="str">
        <f t="shared" si="1102"/>
        <v/>
      </c>
      <c r="OV199" s="522" t="str">
        <f t="shared" si="1102"/>
        <v/>
      </c>
      <c r="OW199" s="510" t="str">
        <f t="shared" si="1102"/>
        <v/>
      </c>
      <c r="OX199" s="642">
        <f t="shared" si="960"/>
        <v>0</v>
      </c>
      <c r="OY199" s="510" t="str">
        <f t="shared" si="1103"/>
        <v/>
      </c>
      <c r="OZ199" s="522" t="str">
        <f t="shared" si="1103"/>
        <v/>
      </c>
      <c r="PA199" s="510" t="str">
        <f t="shared" si="1103"/>
        <v/>
      </c>
      <c r="PB199" s="642">
        <f t="shared" si="961"/>
        <v>0</v>
      </c>
      <c r="PC199" s="510" t="str">
        <f t="shared" si="1104"/>
        <v/>
      </c>
      <c r="PD199" s="522" t="str">
        <f t="shared" si="1104"/>
        <v/>
      </c>
      <c r="PE199" s="510" t="str">
        <f t="shared" si="1104"/>
        <v/>
      </c>
      <c r="PF199" s="642">
        <f t="shared" si="962"/>
        <v>0</v>
      </c>
      <c r="PG199" s="510" t="str">
        <f t="shared" si="1105"/>
        <v/>
      </c>
      <c r="PH199" s="522" t="str">
        <f t="shared" si="1105"/>
        <v/>
      </c>
      <c r="PI199" s="510" t="str">
        <f t="shared" si="1105"/>
        <v/>
      </c>
      <c r="PJ199" s="642">
        <f t="shared" si="963"/>
        <v>0</v>
      </c>
      <c r="PK199" s="510" t="str">
        <f t="shared" si="1106"/>
        <v/>
      </c>
      <c r="PL199" s="522" t="str">
        <f t="shared" si="1106"/>
        <v/>
      </c>
      <c r="PM199" s="510" t="str">
        <f t="shared" si="1106"/>
        <v/>
      </c>
      <c r="PN199" s="642">
        <f t="shared" si="964"/>
        <v>0</v>
      </c>
      <c r="PO199" s="510" t="str">
        <f t="shared" si="1107"/>
        <v/>
      </c>
      <c r="PP199" s="522" t="str">
        <f t="shared" si="1107"/>
        <v/>
      </c>
      <c r="PQ199" s="510" t="str">
        <f t="shared" si="1107"/>
        <v/>
      </c>
      <c r="PR199" s="642">
        <f t="shared" si="965"/>
        <v>0</v>
      </c>
      <c r="PS199" s="510" t="str">
        <f t="shared" si="1108"/>
        <v/>
      </c>
      <c r="PT199" s="522" t="str">
        <f t="shared" si="1108"/>
        <v/>
      </c>
      <c r="PU199" s="510" t="str">
        <f t="shared" si="1108"/>
        <v/>
      </c>
      <c r="PV199" s="642">
        <f t="shared" si="966"/>
        <v>0</v>
      </c>
      <c r="PW199" s="510" t="str">
        <f t="shared" si="1109"/>
        <v/>
      </c>
      <c r="PX199" s="522" t="str">
        <f t="shared" si="1109"/>
        <v/>
      </c>
      <c r="PY199" s="510" t="str">
        <f t="shared" si="1109"/>
        <v/>
      </c>
      <c r="PZ199" s="642">
        <f t="shared" si="967"/>
        <v>0</v>
      </c>
      <c r="QA199" s="510" t="str">
        <f t="shared" si="1110"/>
        <v/>
      </c>
      <c r="QB199" s="522" t="str">
        <f t="shared" si="1110"/>
        <v/>
      </c>
      <c r="QC199" s="510" t="str">
        <f t="shared" si="1110"/>
        <v/>
      </c>
      <c r="QD199" s="642">
        <f t="shared" si="968"/>
        <v>0</v>
      </c>
      <c r="QE199" s="510" t="str">
        <f t="shared" si="1111"/>
        <v/>
      </c>
      <c r="QF199" s="522" t="str">
        <f t="shared" si="1111"/>
        <v/>
      </c>
      <c r="QG199" s="510" t="str">
        <f t="shared" si="1111"/>
        <v/>
      </c>
      <c r="QH199" s="642">
        <f t="shared" si="969"/>
        <v>0</v>
      </c>
    </row>
    <row r="200" spans="125:450" ht="13.3" thickTop="1" thickBot="1" x14ac:dyDescent="0.35"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FD200" s="793" t="str">
        <f t="shared" si="885"/>
        <v/>
      </c>
      <c r="FE200" s="783" t="str">
        <f t="shared" si="1044"/>
        <v/>
      </c>
      <c r="FF200" s="788" t="str">
        <f t="shared" si="1045"/>
        <v/>
      </c>
      <c r="FG200" s="782" t="str">
        <f t="shared" si="1052"/>
        <v/>
      </c>
      <c r="FJ200" s="788" t="str">
        <f t="shared" si="1036"/>
        <v/>
      </c>
      <c r="FK200" s="793" t="str">
        <f t="shared" si="1037"/>
        <v/>
      </c>
      <c r="FL200" s="793" t="str">
        <f t="shared" si="1046"/>
        <v/>
      </c>
      <c r="FM200" s="798" t="str">
        <f t="shared" si="1038"/>
        <v/>
      </c>
      <c r="FN200" s="786" t="str">
        <f t="shared" si="890"/>
        <v/>
      </c>
      <c r="FO200" s="816" t="str">
        <f t="shared" si="891"/>
        <v/>
      </c>
      <c r="FP200" s="594">
        <v>47</v>
      </c>
      <c r="FQ200" s="820" t="str">
        <f t="shared" si="1039"/>
        <v/>
      </c>
      <c r="FR200" s="139" t="str">
        <f t="shared" si="816"/>
        <v/>
      </c>
      <c r="FS200" s="642" t="str">
        <f t="shared" si="892"/>
        <v/>
      </c>
      <c r="FY200" s="793" t="str">
        <f t="shared" si="1047"/>
        <v/>
      </c>
      <c r="FZ200" s="798" t="str">
        <f t="shared" si="1040"/>
        <v/>
      </c>
      <c r="GA200" s="793" t="str">
        <f t="shared" si="894"/>
        <v/>
      </c>
      <c r="GB200" s="793" t="str">
        <f t="shared" si="1041"/>
        <v/>
      </c>
      <c r="GC200" s="783" t="str">
        <f t="shared" si="1048"/>
        <v/>
      </c>
      <c r="GD200" s="788" t="str">
        <f t="shared" si="1049"/>
        <v/>
      </c>
      <c r="GE200" s="786" t="str">
        <f t="shared" si="1042"/>
        <v/>
      </c>
      <c r="GF200" s="782" t="str">
        <f t="shared" si="897"/>
        <v/>
      </c>
      <c r="GG200" s="818" t="str">
        <f t="shared" si="898"/>
        <v/>
      </c>
      <c r="GH200" s="594">
        <v>47</v>
      </c>
      <c r="GI200" s="595" t="str">
        <f t="shared" si="1050"/>
        <v/>
      </c>
      <c r="GJ200" s="595" t="str">
        <f t="shared" si="1051"/>
        <v/>
      </c>
      <c r="GK200" s="15">
        <f t="shared" si="899"/>
        <v>0</v>
      </c>
      <c r="GL200" s="15">
        <f t="shared" si="900"/>
        <v>0</v>
      </c>
      <c r="GN200" s="137" t="str">
        <f t="shared" si="901"/>
        <v/>
      </c>
      <c r="GO200" s="653" t="str">
        <f t="shared" si="902"/>
        <v/>
      </c>
      <c r="GP200" s="651" t="str">
        <f t="shared" si="903"/>
        <v/>
      </c>
      <c r="GQ200" s="652">
        <f t="shared" si="904"/>
        <v>0</v>
      </c>
      <c r="GR200" s="137" t="str">
        <f t="shared" si="974"/>
        <v/>
      </c>
      <c r="GS200" s="139" t="str">
        <f t="shared" si="905"/>
        <v/>
      </c>
      <c r="GT200" s="642" t="str">
        <f t="shared" si="823"/>
        <v/>
      </c>
      <c r="GU200" s="594">
        <v>47</v>
      </c>
      <c r="GX200" s="137" t="str">
        <f t="shared" si="975"/>
        <v/>
      </c>
      <c r="GY200" s="138" t="str">
        <f t="shared" si="906"/>
        <v/>
      </c>
      <c r="GZ200" s="642" t="str">
        <f t="shared" si="907"/>
        <v/>
      </c>
      <c r="HA200" s="81" t="str">
        <f t="shared" si="970"/>
        <v/>
      </c>
      <c r="HB200" s="127" t="str">
        <f t="shared" si="971"/>
        <v/>
      </c>
      <c r="HC200" s="642" t="str">
        <f t="shared" si="908"/>
        <v/>
      </c>
      <c r="HD200" s="582">
        <f t="shared" si="976"/>
        <v>0</v>
      </c>
      <c r="HE200" s="576">
        <f t="shared" si="1053"/>
        <v>0</v>
      </c>
      <c r="HF200" s="566">
        <f t="shared" si="1053"/>
        <v>0</v>
      </c>
      <c r="HG200" s="642">
        <f t="shared" si="909"/>
        <v>0</v>
      </c>
      <c r="HH200" s="17" t="str">
        <f t="shared" si="910"/>
        <v/>
      </c>
      <c r="HI200" s="510" t="str">
        <f t="shared" si="911"/>
        <v/>
      </c>
      <c r="HJ200" s="642">
        <f t="shared" si="972"/>
        <v>0</v>
      </c>
      <c r="HK200" s="510" t="str">
        <f t="shared" si="1054"/>
        <v/>
      </c>
      <c r="HL200" s="522" t="str">
        <f t="shared" si="1054"/>
        <v/>
      </c>
      <c r="HM200" s="510" t="str">
        <f t="shared" si="1054"/>
        <v/>
      </c>
      <c r="HN200" s="642">
        <f t="shared" si="912"/>
        <v>0</v>
      </c>
      <c r="HO200" s="510" t="str">
        <f t="shared" si="1055"/>
        <v/>
      </c>
      <c r="HP200" s="522" t="str">
        <f t="shared" si="1055"/>
        <v/>
      </c>
      <c r="HQ200" s="510" t="str">
        <f t="shared" si="1055"/>
        <v/>
      </c>
      <c r="HR200" s="642">
        <f t="shared" si="913"/>
        <v>0</v>
      </c>
      <c r="HS200" s="510" t="str">
        <f t="shared" si="1056"/>
        <v/>
      </c>
      <c r="HT200" s="522" t="str">
        <f t="shared" si="1056"/>
        <v/>
      </c>
      <c r="HU200" s="510" t="str">
        <f t="shared" si="1056"/>
        <v/>
      </c>
      <c r="HV200" s="642">
        <f t="shared" si="914"/>
        <v>0</v>
      </c>
      <c r="HW200" s="510" t="str">
        <f t="shared" si="1057"/>
        <v/>
      </c>
      <c r="HX200" s="522" t="str">
        <f t="shared" si="1057"/>
        <v/>
      </c>
      <c r="HY200" s="510" t="str">
        <f t="shared" si="1057"/>
        <v/>
      </c>
      <c r="HZ200" s="642">
        <f t="shared" si="915"/>
        <v>0</v>
      </c>
      <c r="IA200" s="510" t="str">
        <f t="shared" si="1058"/>
        <v/>
      </c>
      <c r="IB200" s="522" t="str">
        <f t="shared" si="1058"/>
        <v/>
      </c>
      <c r="IC200" s="510" t="str">
        <f t="shared" si="1058"/>
        <v/>
      </c>
      <c r="ID200" s="642">
        <f t="shared" si="916"/>
        <v>0</v>
      </c>
      <c r="IE200" s="510" t="str">
        <f t="shared" si="1059"/>
        <v/>
      </c>
      <c r="IF200" s="522" t="str">
        <f t="shared" si="1059"/>
        <v/>
      </c>
      <c r="IG200" s="510" t="str">
        <f t="shared" si="1059"/>
        <v/>
      </c>
      <c r="IH200" s="642">
        <f t="shared" si="917"/>
        <v>0</v>
      </c>
      <c r="II200" s="510" t="str">
        <f t="shared" si="1060"/>
        <v/>
      </c>
      <c r="IJ200" s="522" t="str">
        <f t="shared" si="1060"/>
        <v/>
      </c>
      <c r="IK200" s="510" t="str">
        <f t="shared" si="1060"/>
        <v/>
      </c>
      <c r="IL200" s="642">
        <f t="shared" si="918"/>
        <v>0</v>
      </c>
      <c r="IM200" s="510" t="str">
        <f t="shared" si="1061"/>
        <v/>
      </c>
      <c r="IN200" s="522" t="str">
        <f t="shared" si="1061"/>
        <v/>
      </c>
      <c r="IO200" s="510" t="str">
        <f t="shared" si="1061"/>
        <v/>
      </c>
      <c r="IP200" s="642">
        <f t="shared" si="919"/>
        <v>0</v>
      </c>
      <c r="IQ200" s="510" t="str">
        <f t="shared" si="1062"/>
        <v/>
      </c>
      <c r="IR200" s="522" t="str">
        <f t="shared" si="1062"/>
        <v/>
      </c>
      <c r="IS200" s="510" t="str">
        <f t="shared" si="1062"/>
        <v/>
      </c>
      <c r="IT200" s="642">
        <f t="shared" si="920"/>
        <v>0</v>
      </c>
      <c r="IU200" s="510" t="str">
        <f t="shared" si="1063"/>
        <v/>
      </c>
      <c r="IV200" s="522" t="str">
        <f t="shared" si="1063"/>
        <v/>
      </c>
      <c r="IW200" s="510" t="str">
        <f t="shared" si="1063"/>
        <v/>
      </c>
      <c r="IX200" s="642">
        <f t="shared" si="921"/>
        <v>0</v>
      </c>
      <c r="IY200" s="510" t="str">
        <f t="shared" si="1064"/>
        <v/>
      </c>
      <c r="IZ200" s="522" t="str">
        <f t="shared" si="1064"/>
        <v/>
      </c>
      <c r="JA200" s="510" t="str">
        <f t="shared" si="1064"/>
        <v/>
      </c>
      <c r="JB200" s="642">
        <f t="shared" si="922"/>
        <v>0</v>
      </c>
      <c r="JC200" s="510" t="str">
        <f t="shared" si="1065"/>
        <v/>
      </c>
      <c r="JD200" s="522" t="str">
        <f t="shared" si="1065"/>
        <v/>
      </c>
      <c r="JE200" s="510" t="str">
        <f t="shared" si="1065"/>
        <v/>
      </c>
      <c r="JF200" s="642">
        <f t="shared" si="923"/>
        <v>0</v>
      </c>
      <c r="JG200" s="510" t="str">
        <f t="shared" si="1066"/>
        <v/>
      </c>
      <c r="JH200" s="522" t="str">
        <f t="shared" si="1066"/>
        <v/>
      </c>
      <c r="JI200" s="510" t="str">
        <f t="shared" si="1066"/>
        <v/>
      </c>
      <c r="JJ200" s="642">
        <f t="shared" si="924"/>
        <v>0</v>
      </c>
      <c r="JK200" s="510" t="str">
        <f t="shared" si="1067"/>
        <v/>
      </c>
      <c r="JL200" s="522" t="str">
        <f t="shared" si="1067"/>
        <v/>
      </c>
      <c r="JM200" s="510" t="str">
        <f t="shared" si="1067"/>
        <v/>
      </c>
      <c r="JN200" s="642">
        <f t="shared" si="925"/>
        <v>0</v>
      </c>
      <c r="JO200" s="510" t="str">
        <f t="shared" si="1068"/>
        <v/>
      </c>
      <c r="JP200" s="522" t="str">
        <f t="shared" si="1068"/>
        <v/>
      </c>
      <c r="JQ200" s="510" t="str">
        <f t="shared" si="1068"/>
        <v/>
      </c>
      <c r="JR200" s="642">
        <f t="shared" si="926"/>
        <v>0</v>
      </c>
      <c r="JS200" s="510" t="str">
        <f t="shared" si="1069"/>
        <v/>
      </c>
      <c r="JT200" s="522" t="str">
        <f t="shared" si="1069"/>
        <v/>
      </c>
      <c r="JU200" s="510" t="str">
        <f t="shared" si="1069"/>
        <v/>
      </c>
      <c r="JV200" s="642">
        <f t="shared" si="927"/>
        <v>0</v>
      </c>
      <c r="JW200" s="510" t="str">
        <f t="shared" si="1070"/>
        <v/>
      </c>
      <c r="JX200" s="522" t="str">
        <f t="shared" si="1070"/>
        <v/>
      </c>
      <c r="JY200" s="510" t="str">
        <f t="shared" si="1070"/>
        <v/>
      </c>
      <c r="JZ200" s="642">
        <f t="shared" si="928"/>
        <v>0</v>
      </c>
      <c r="KA200" s="510" t="str">
        <f t="shared" si="1071"/>
        <v/>
      </c>
      <c r="KB200" s="522" t="str">
        <f t="shared" si="1071"/>
        <v/>
      </c>
      <c r="KC200" s="510" t="str">
        <f t="shared" si="1071"/>
        <v/>
      </c>
      <c r="KD200" s="642">
        <f t="shared" si="929"/>
        <v>0</v>
      </c>
      <c r="KE200" s="510" t="str">
        <f t="shared" si="1072"/>
        <v/>
      </c>
      <c r="KF200" s="522" t="str">
        <f t="shared" si="1072"/>
        <v/>
      </c>
      <c r="KG200" s="510" t="str">
        <f t="shared" si="1072"/>
        <v/>
      </c>
      <c r="KH200" s="642">
        <f t="shared" si="930"/>
        <v>0</v>
      </c>
      <c r="KI200" s="510" t="str">
        <f t="shared" si="1073"/>
        <v/>
      </c>
      <c r="KJ200" s="522" t="str">
        <f t="shared" si="1073"/>
        <v/>
      </c>
      <c r="KK200" s="510" t="str">
        <f t="shared" si="1073"/>
        <v/>
      </c>
      <c r="KL200" s="642">
        <f t="shared" si="931"/>
        <v>0</v>
      </c>
      <c r="KM200" s="510" t="str">
        <f t="shared" si="1074"/>
        <v/>
      </c>
      <c r="KN200" s="522" t="str">
        <f t="shared" si="1074"/>
        <v/>
      </c>
      <c r="KO200" s="510" t="str">
        <f t="shared" si="1074"/>
        <v/>
      </c>
      <c r="KP200" s="642">
        <f t="shared" si="932"/>
        <v>0</v>
      </c>
      <c r="KQ200" s="510" t="str">
        <f t="shared" si="1075"/>
        <v/>
      </c>
      <c r="KR200" s="522" t="str">
        <f t="shared" si="1075"/>
        <v/>
      </c>
      <c r="KS200" s="510" t="str">
        <f t="shared" si="1075"/>
        <v/>
      </c>
      <c r="KT200" s="642">
        <f t="shared" si="933"/>
        <v>0</v>
      </c>
      <c r="KU200" s="510" t="str">
        <f t="shared" si="1076"/>
        <v/>
      </c>
      <c r="KV200" s="522" t="str">
        <f t="shared" si="1076"/>
        <v/>
      </c>
      <c r="KW200" s="510" t="str">
        <f t="shared" si="1076"/>
        <v/>
      </c>
      <c r="KX200" s="642">
        <f t="shared" si="934"/>
        <v>0</v>
      </c>
      <c r="KY200" s="510" t="str">
        <f t="shared" si="1077"/>
        <v/>
      </c>
      <c r="KZ200" s="522" t="str">
        <f t="shared" si="1077"/>
        <v/>
      </c>
      <c r="LA200" s="510" t="str">
        <f t="shared" si="1077"/>
        <v/>
      </c>
      <c r="LB200" s="642">
        <f t="shared" si="935"/>
        <v>0</v>
      </c>
      <c r="LC200" s="510" t="str">
        <f t="shared" si="1078"/>
        <v/>
      </c>
      <c r="LD200" s="522" t="str">
        <f t="shared" si="1078"/>
        <v/>
      </c>
      <c r="LE200" s="510" t="str">
        <f t="shared" si="1078"/>
        <v/>
      </c>
      <c r="LF200" s="642">
        <f t="shared" si="936"/>
        <v>0</v>
      </c>
      <c r="LG200" s="510" t="str">
        <f t="shared" si="1079"/>
        <v/>
      </c>
      <c r="LH200" s="522" t="str">
        <f t="shared" si="1079"/>
        <v/>
      </c>
      <c r="LI200" s="510" t="str">
        <f t="shared" si="1079"/>
        <v/>
      </c>
      <c r="LJ200" s="642">
        <f t="shared" si="937"/>
        <v>0</v>
      </c>
      <c r="LK200" s="510" t="str">
        <f t="shared" si="1080"/>
        <v/>
      </c>
      <c r="LL200" s="522" t="str">
        <f t="shared" si="1080"/>
        <v/>
      </c>
      <c r="LM200" s="510" t="str">
        <f t="shared" si="1080"/>
        <v/>
      </c>
      <c r="LN200" s="642">
        <f t="shared" si="938"/>
        <v>0</v>
      </c>
      <c r="LO200" s="510" t="str">
        <f t="shared" si="1081"/>
        <v/>
      </c>
      <c r="LP200" s="522" t="str">
        <f t="shared" si="1081"/>
        <v/>
      </c>
      <c r="LQ200" s="510" t="str">
        <f t="shared" si="1081"/>
        <v/>
      </c>
      <c r="LR200" s="642">
        <f t="shared" si="939"/>
        <v>0</v>
      </c>
      <c r="LS200" s="510" t="str">
        <f t="shared" si="1082"/>
        <v/>
      </c>
      <c r="LT200" s="522" t="str">
        <f t="shared" si="1082"/>
        <v/>
      </c>
      <c r="LU200" s="510" t="str">
        <f t="shared" si="1082"/>
        <v/>
      </c>
      <c r="LV200" s="642">
        <f t="shared" si="940"/>
        <v>0</v>
      </c>
      <c r="LW200" s="510" t="str">
        <f t="shared" si="1083"/>
        <v/>
      </c>
      <c r="LX200" s="522" t="str">
        <f t="shared" si="1083"/>
        <v/>
      </c>
      <c r="LY200" s="510" t="str">
        <f t="shared" si="1083"/>
        <v/>
      </c>
      <c r="LZ200" s="642">
        <f t="shared" si="941"/>
        <v>0</v>
      </c>
      <c r="MA200" s="510" t="str">
        <f t="shared" si="1084"/>
        <v/>
      </c>
      <c r="MB200" s="522" t="str">
        <f t="shared" si="1084"/>
        <v/>
      </c>
      <c r="MC200" s="510" t="str">
        <f t="shared" si="1084"/>
        <v/>
      </c>
      <c r="MD200" s="642">
        <f t="shared" si="942"/>
        <v>0</v>
      </c>
      <c r="ME200" s="510" t="str">
        <f t="shared" si="1085"/>
        <v/>
      </c>
      <c r="MF200" s="522" t="str">
        <f t="shared" si="1085"/>
        <v/>
      </c>
      <c r="MG200" s="510" t="str">
        <f t="shared" si="1085"/>
        <v/>
      </c>
      <c r="MH200" s="642">
        <f t="shared" si="943"/>
        <v>0</v>
      </c>
      <c r="MI200" s="510" t="str">
        <f t="shared" si="1086"/>
        <v/>
      </c>
      <c r="MJ200" s="522" t="str">
        <f t="shared" si="1086"/>
        <v/>
      </c>
      <c r="MK200" s="510" t="str">
        <f t="shared" si="1086"/>
        <v/>
      </c>
      <c r="ML200" s="642">
        <f t="shared" si="944"/>
        <v>0</v>
      </c>
      <c r="MM200" s="510" t="str">
        <f t="shared" si="1087"/>
        <v/>
      </c>
      <c r="MN200" s="522" t="str">
        <f t="shared" si="1087"/>
        <v/>
      </c>
      <c r="MO200" s="510" t="str">
        <f t="shared" si="1087"/>
        <v/>
      </c>
      <c r="MP200" s="642">
        <f t="shared" si="945"/>
        <v>0</v>
      </c>
      <c r="MQ200" s="510" t="str">
        <f t="shared" si="1088"/>
        <v/>
      </c>
      <c r="MR200" s="522" t="str">
        <f t="shared" si="1088"/>
        <v/>
      </c>
      <c r="MS200" s="510" t="str">
        <f t="shared" si="1088"/>
        <v/>
      </c>
      <c r="MT200" s="642">
        <f t="shared" si="946"/>
        <v>0</v>
      </c>
      <c r="MU200" s="510" t="str">
        <f t="shared" si="1089"/>
        <v/>
      </c>
      <c r="MV200" s="522" t="str">
        <f t="shared" si="1089"/>
        <v/>
      </c>
      <c r="MW200" s="510" t="str">
        <f t="shared" si="1089"/>
        <v/>
      </c>
      <c r="MX200" s="642">
        <f t="shared" si="947"/>
        <v>0</v>
      </c>
      <c r="MY200" s="510" t="str">
        <f t="shared" si="1090"/>
        <v/>
      </c>
      <c r="MZ200" s="522" t="str">
        <f t="shared" si="1090"/>
        <v/>
      </c>
      <c r="NA200" s="510" t="str">
        <f t="shared" si="1090"/>
        <v/>
      </c>
      <c r="NB200" s="642">
        <f t="shared" si="948"/>
        <v>0</v>
      </c>
      <c r="NC200" s="510" t="str">
        <f t="shared" si="1091"/>
        <v/>
      </c>
      <c r="ND200" s="522" t="str">
        <f t="shared" si="1091"/>
        <v/>
      </c>
      <c r="NE200" s="510" t="str">
        <f t="shared" si="1091"/>
        <v/>
      </c>
      <c r="NF200" s="642">
        <f t="shared" si="949"/>
        <v>0</v>
      </c>
      <c r="NG200" s="510" t="str">
        <f t="shared" si="1092"/>
        <v/>
      </c>
      <c r="NH200" s="522" t="str">
        <f t="shared" si="1092"/>
        <v/>
      </c>
      <c r="NI200" s="510" t="str">
        <f t="shared" si="1092"/>
        <v/>
      </c>
      <c r="NJ200" s="642">
        <f t="shared" si="950"/>
        <v>0</v>
      </c>
      <c r="NK200" s="510" t="str">
        <f t="shared" si="1093"/>
        <v/>
      </c>
      <c r="NL200" s="522" t="str">
        <f t="shared" si="1093"/>
        <v/>
      </c>
      <c r="NM200" s="510" t="str">
        <f t="shared" si="1093"/>
        <v/>
      </c>
      <c r="NN200" s="642">
        <f t="shared" si="951"/>
        <v>0</v>
      </c>
      <c r="NO200" s="510" t="str">
        <f t="shared" si="1094"/>
        <v/>
      </c>
      <c r="NP200" s="522" t="str">
        <f t="shared" si="1094"/>
        <v/>
      </c>
      <c r="NQ200" s="510" t="str">
        <f t="shared" si="1094"/>
        <v/>
      </c>
      <c r="NR200" s="642">
        <f t="shared" si="952"/>
        <v>0</v>
      </c>
      <c r="NS200" s="510" t="str">
        <f t="shared" si="1095"/>
        <v/>
      </c>
      <c r="NT200" s="522" t="str">
        <f t="shared" si="1095"/>
        <v/>
      </c>
      <c r="NU200" s="510" t="str">
        <f t="shared" si="1095"/>
        <v/>
      </c>
      <c r="NV200" s="642">
        <f t="shared" si="953"/>
        <v>0</v>
      </c>
      <c r="NW200" s="510" t="str">
        <f t="shared" si="1096"/>
        <v/>
      </c>
      <c r="NX200" s="522" t="str">
        <f t="shared" si="1096"/>
        <v/>
      </c>
      <c r="NY200" s="510" t="str">
        <f t="shared" si="1096"/>
        <v/>
      </c>
      <c r="NZ200" s="642">
        <f t="shared" si="954"/>
        <v>0</v>
      </c>
      <c r="OA200" s="510" t="str">
        <f t="shared" si="1097"/>
        <v/>
      </c>
      <c r="OB200" s="522" t="str">
        <f t="shared" si="1097"/>
        <v/>
      </c>
      <c r="OC200" s="510" t="str">
        <f t="shared" si="1097"/>
        <v/>
      </c>
      <c r="OD200" s="642">
        <f t="shared" si="955"/>
        <v>0</v>
      </c>
      <c r="OE200" s="510" t="str">
        <f t="shared" si="1098"/>
        <v/>
      </c>
      <c r="OF200" s="522" t="str">
        <f t="shared" si="1098"/>
        <v/>
      </c>
      <c r="OG200" s="510" t="str">
        <f t="shared" si="1098"/>
        <v/>
      </c>
      <c r="OH200" s="642">
        <f t="shared" si="956"/>
        <v>0</v>
      </c>
      <c r="OI200" s="510" t="str">
        <f t="shared" si="1099"/>
        <v/>
      </c>
      <c r="OJ200" s="522" t="str">
        <f t="shared" si="1099"/>
        <v/>
      </c>
      <c r="OK200" s="510" t="str">
        <f t="shared" si="1099"/>
        <v/>
      </c>
      <c r="OL200" s="642">
        <f t="shared" si="957"/>
        <v>0</v>
      </c>
      <c r="OM200" s="510" t="str">
        <f t="shared" si="1100"/>
        <v/>
      </c>
      <c r="ON200" s="522" t="str">
        <f t="shared" si="1100"/>
        <v/>
      </c>
      <c r="OO200" s="510" t="str">
        <f t="shared" si="1100"/>
        <v/>
      </c>
      <c r="OP200" s="642">
        <f t="shared" si="958"/>
        <v>0</v>
      </c>
      <c r="OQ200" s="510" t="str">
        <f t="shared" si="1101"/>
        <v/>
      </c>
      <c r="OR200" s="522" t="str">
        <f t="shared" si="1101"/>
        <v/>
      </c>
      <c r="OS200" s="510" t="str">
        <f t="shared" si="1101"/>
        <v/>
      </c>
      <c r="OT200" s="642">
        <f t="shared" si="959"/>
        <v>0</v>
      </c>
      <c r="OU200" s="510" t="str">
        <f t="shared" si="1102"/>
        <v/>
      </c>
      <c r="OV200" s="522" t="str">
        <f t="shared" si="1102"/>
        <v/>
      </c>
      <c r="OW200" s="510" t="str">
        <f t="shared" si="1102"/>
        <v/>
      </c>
      <c r="OX200" s="642">
        <f t="shared" si="960"/>
        <v>0</v>
      </c>
      <c r="OY200" s="510" t="str">
        <f t="shared" si="1103"/>
        <v/>
      </c>
      <c r="OZ200" s="522" t="str">
        <f t="shared" si="1103"/>
        <v/>
      </c>
      <c r="PA200" s="510" t="str">
        <f t="shared" si="1103"/>
        <v/>
      </c>
      <c r="PB200" s="642">
        <f t="shared" si="961"/>
        <v>0</v>
      </c>
      <c r="PC200" s="510" t="str">
        <f t="shared" si="1104"/>
        <v/>
      </c>
      <c r="PD200" s="522" t="str">
        <f t="shared" si="1104"/>
        <v/>
      </c>
      <c r="PE200" s="510" t="str">
        <f t="shared" si="1104"/>
        <v/>
      </c>
      <c r="PF200" s="642">
        <f t="shared" si="962"/>
        <v>0</v>
      </c>
      <c r="PG200" s="510" t="str">
        <f t="shared" si="1105"/>
        <v/>
      </c>
      <c r="PH200" s="522" t="str">
        <f t="shared" si="1105"/>
        <v/>
      </c>
      <c r="PI200" s="510" t="str">
        <f t="shared" si="1105"/>
        <v/>
      </c>
      <c r="PJ200" s="642">
        <f t="shared" si="963"/>
        <v>0</v>
      </c>
      <c r="PK200" s="510" t="str">
        <f t="shared" si="1106"/>
        <v/>
      </c>
      <c r="PL200" s="522" t="str">
        <f t="shared" si="1106"/>
        <v/>
      </c>
      <c r="PM200" s="510" t="str">
        <f t="shared" si="1106"/>
        <v/>
      </c>
      <c r="PN200" s="642">
        <f t="shared" si="964"/>
        <v>0</v>
      </c>
      <c r="PO200" s="510" t="str">
        <f t="shared" si="1107"/>
        <v/>
      </c>
      <c r="PP200" s="522" t="str">
        <f t="shared" si="1107"/>
        <v/>
      </c>
      <c r="PQ200" s="510" t="str">
        <f t="shared" si="1107"/>
        <v/>
      </c>
      <c r="PR200" s="642">
        <f t="shared" si="965"/>
        <v>0</v>
      </c>
      <c r="PS200" s="510" t="str">
        <f t="shared" si="1108"/>
        <v/>
      </c>
      <c r="PT200" s="522" t="str">
        <f t="shared" si="1108"/>
        <v/>
      </c>
      <c r="PU200" s="510" t="str">
        <f t="shared" si="1108"/>
        <v/>
      </c>
      <c r="PV200" s="642">
        <f t="shared" si="966"/>
        <v>0</v>
      </c>
      <c r="PW200" s="510" t="str">
        <f t="shared" si="1109"/>
        <v/>
      </c>
      <c r="PX200" s="522" t="str">
        <f t="shared" si="1109"/>
        <v/>
      </c>
      <c r="PY200" s="510" t="str">
        <f t="shared" si="1109"/>
        <v/>
      </c>
      <c r="PZ200" s="642">
        <f t="shared" si="967"/>
        <v>0</v>
      </c>
      <c r="QA200" s="510" t="str">
        <f t="shared" si="1110"/>
        <v/>
      </c>
      <c r="QB200" s="522" t="str">
        <f t="shared" si="1110"/>
        <v/>
      </c>
      <c r="QC200" s="510" t="str">
        <f t="shared" si="1110"/>
        <v/>
      </c>
      <c r="QD200" s="642">
        <f t="shared" si="968"/>
        <v>0</v>
      </c>
      <c r="QE200" s="510" t="str">
        <f t="shared" si="1111"/>
        <v/>
      </c>
      <c r="QF200" s="522" t="str">
        <f t="shared" si="1111"/>
        <v/>
      </c>
      <c r="QG200" s="510" t="str">
        <f t="shared" si="1111"/>
        <v/>
      </c>
      <c r="QH200" s="642">
        <f t="shared" si="969"/>
        <v>0</v>
      </c>
    </row>
    <row r="201" spans="125:450" ht="13.3" thickTop="1" thickBot="1" x14ac:dyDescent="0.35"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FD201" s="793" t="str">
        <f t="shared" si="885"/>
        <v/>
      </c>
      <c r="FE201" s="783" t="str">
        <f t="shared" si="1044"/>
        <v/>
      </c>
      <c r="FF201" s="788" t="str">
        <f t="shared" si="1045"/>
        <v/>
      </c>
      <c r="FG201" s="782" t="str">
        <f t="shared" si="1052"/>
        <v/>
      </c>
      <c r="FJ201" s="788" t="str">
        <f t="shared" si="1036"/>
        <v/>
      </c>
      <c r="FK201" s="793" t="str">
        <f t="shared" si="1037"/>
        <v/>
      </c>
      <c r="FL201" s="793" t="str">
        <f t="shared" si="1046"/>
        <v/>
      </c>
      <c r="FM201" s="798" t="str">
        <f t="shared" si="1038"/>
        <v/>
      </c>
      <c r="FN201" s="786" t="str">
        <f t="shared" si="890"/>
        <v/>
      </c>
      <c r="FO201" s="816" t="str">
        <f t="shared" si="891"/>
        <v/>
      </c>
      <c r="FP201" s="594">
        <v>48</v>
      </c>
      <c r="FQ201" s="820" t="str">
        <f t="shared" si="1039"/>
        <v/>
      </c>
      <c r="FR201" s="139" t="str">
        <f t="shared" si="816"/>
        <v/>
      </c>
      <c r="FS201" s="642" t="str">
        <f t="shared" si="892"/>
        <v/>
      </c>
      <c r="FY201" s="793" t="str">
        <f t="shared" si="1047"/>
        <v/>
      </c>
      <c r="FZ201" s="798" t="str">
        <f t="shared" si="1040"/>
        <v/>
      </c>
      <c r="GA201" s="793" t="str">
        <f t="shared" si="894"/>
        <v/>
      </c>
      <c r="GB201" s="793" t="str">
        <f t="shared" si="1041"/>
        <v/>
      </c>
      <c r="GC201" s="783" t="str">
        <f t="shared" si="1048"/>
        <v/>
      </c>
      <c r="GD201" s="788" t="str">
        <f t="shared" si="1049"/>
        <v/>
      </c>
      <c r="GE201" s="786" t="str">
        <f t="shared" si="1042"/>
        <v/>
      </c>
      <c r="GF201" s="782" t="str">
        <f t="shared" si="897"/>
        <v/>
      </c>
      <c r="GG201" s="818" t="str">
        <f t="shared" si="898"/>
        <v/>
      </c>
      <c r="GH201" s="594">
        <v>48</v>
      </c>
      <c r="GI201" s="595" t="str">
        <f t="shared" si="1050"/>
        <v/>
      </c>
      <c r="GJ201" s="595" t="str">
        <f t="shared" si="1051"/>
        <v/>
      </c>
      <c r="GK201" s="15">
        <f t="shared" si="899"/>
        <v>0</v>
      </c>
      <c r="GL201" s="15">
        <f t="shared" si="900"/>
        <v>0</v>
      </c>
      <c r="GN201" s="137" t="str">
        <f t="shared" si="901"/>
        <v/>
      </c>
      <c r="GO201" s="653" t="str">
        <f t="shared" si="902"/>
        <v/>
      </c>
      <c r="GP201" s="651" t="str">
        <f t="shared" si="903"/>
        <v/>
      </c>
      <c r="GQ201" s="652">
        <f t="shared" si="904"/>
        <v>0</v>
      </c>
      <c r="GR201" s="137" t="str">
        <f t="shared" si="974"/>
        <v/>
      </c>
      <c r="GS201" s="139" t="str">
        <f t="shared" si="905"/>
        <v/>
      </c>
      <c r="GT201" s="642" t="str">
        <f t="shared" si="823"/>
        <v/>
      </c>
      <c r="GU201" s="594">
        <v>48</v>
      </c>
      <c r="GX201" s="137" t="str">
        <f t="shared" si="975"/>
        <v/>
      </c>
      <c r="GY201" s="138" t="str">
        <f t="shared" si="906"/>
        <v/>
      </c>
      <c r="GZ201" s="642" t="str">
        <f t="shared" si="907"/>
        <v/>
      </c>
      <c r="HA201" s="81" t="str">
        <f t="shared" si="970"/>
        <v/>
      </c>
      <c r="HB201" s="127" t="str">
        <f t="shared" si="971"/>
        <v/>
      </c>
      <c r="HC201" s="642" t="str">
        <f t="shared" si="908"/>
        <v/>
      </c>
      <c r="HD201" s="582">
        <f t="shared" si="976"/>
        <v>0</v>
      </c>
      <c r="HE201" s="576">
        <f t="shared" si="1053"/>
        <v>0</v>
      </c>
      <c r="HF201" s="566">
        <f t="shared" si="1053"/>
        <v>0</v>
      </c>
      <c r="HG201" s="642">
        <f t="shared" si="909"/>
        <v>0</v>
      </c>
      <c r="HH201" s="17" t="str">
        <f t="shared" si="910"/>
        <v/>
      </c>
      <c r="HI201" s="510" t="str">
        <f t="shared" si="911"/>
        <v/>
      </c>
      <c r="HJ201" s="642">
        <f t="shared" si="972"/>
        <v>0</v>
      </c>
      <c r="HK201" s="510" t="str">
        <f t="shared" si="1054"/>
        <v/>
      </c>
      <c r="HL201" s="522" t="str">
        <f t="shared" si="1054"/>
        <v/>
      </c>
      <c r="HM201" s="510" t="str">
        <f t="shared" si="1054"/>
        <v/>
      </c>
      <c r="HN201" s="642">
        <f t="shared" si="912"/>
        <v>0</v>
      </c>
      <c r="HO201" s="510" t="str">
        <f t="shared" si="1055"/>
        <v/>
      </c>
      <c r="HP201" s="522" t="str">
        <f t="shared" si="1055"/>
        <v/>
      </c>
      <c r="HQ201" s="510" t="str">
        <f t="shared" si="1055"/>
        <v/>
      </c>
      <c r="HR201" s="642">
        <f t="shared" si="913"/>
        <v>0</v>
      </c>
      <c r="HS201" s="510" t="str">
        <f t="shared" si="1056"/>
        <v/>
      </c>
      <c r="HT201" s="522" t="str">
        <f t="shared" si="1056"/>
        <v/>
      </c>
      <c r="HU201" s="510" t="str">
        <f t="shared" si="1056"/>
        <v/>
      </c>
      <c r="HV201" s="642">
        <f t="shared" si="914"/>
        <v>0</v>
      </c>
      <c r="HW201" s="510" t="str">
        <f t="shared" si="1057"/>
        <v/>
      </c>
      <c r="HX201" s="522" t="str">
        <f t="shared" si="1057"/>
        <v/>
      </c>
      <c r="HY201" s="510" t="str">
        <f t="shared" si="1057"/>
        <v/>
      </c>
      <c r="HZ201" s="642">
        <f t="shared" si="915"/>
        <v>0</v>
      </c>
      <c r="IA201" s="510" t="str">
        <f t="shared" si="1058"/>
        <v/>
      </c>
      <c r="IB201" s="522" t="str">
        <f t="shared" si="1058"/>
        <v/>
      </c>
      <c r="IC201" s="510" t="str">
        <f t="shared" si="1058"/>
        <v/>
      </c>
      <c r="ID201" s="642">
        <f t="shared" si="916"/>
        <v>0</v>
      </c>
      <c r="IE201" s="510" t="str">
        <f t="shared" si="1059"/>
        <v/>
      </c>
      <c r="IF201" s="522" t="str">
        <f t="shared" si="1059"/>
        <v/>
      </c>
      <c r="IG201" s="510" t="str">
        <f t="shared" si="1059"/>
        <v/>
      </c>
      <c r="IH201" s="642">
        <f t="shared" si="917"/>
        <v>0</v>
      </c>
      <c r="II201" s="510" t="str">
        <f t="shared" si="1060"/>
        <v/>
      </c>
      <c r="IJ201" s="522" t="str">
        <f t="shared" si="1060"/>
        <v/>
      </c>
      <c r="IK201" s="510" t="str">
        <f t="shared" si="1060"/>
        <v/>
      </c>
      <c r="IL201" s="642">
        <f t="shared" si="918"/>
        <v>0</v>
      </c>
      <c r="IM201" s="510" t="str">
        <f t="shared" si="1061"/>
        <v/>
      </c>
      <c r="IN201" s="522" t="str">
        <f t="shared" si="1061"/>
        <v/>
      </c>
      <c r="IO201" s="510" t="str">
        <f t="shared" si="1061"/>
        <v/>
      </c>
      <c r="IP201" s="642">
        <f t="shared" si="919"/>
        <v>0</v>
      </c>
      <c r="IQ201" s="510" t="str">
        <f t="shared" si="1062"/>
        <v/>
      </c>
      <c r="IR201" s="522" t="str">
        <f t="shared" si="1062"/>
        <v/>
      </c>
      <c r="IS201" s="510" t="str">
        <f t="shared" si="1062"/>
        <v/>
      </c>
      <c r="IT201" s="642">
        <f t="shared" si="920"/>
        <v>0</v>
      </c>
      <c r="IU201" s="510" t="str">
        <f t="shared" si="1063"/>
        <v/>
      </c>
      <c r="IV201" s="522" t="str">
        <f t="shared" si="1063"/>
        <v/>
      </c>
      <c r="IW201" s="510" t="str">
        <f t="shared" si="1063"/>
        <v/>
      </c>
      <c r="IX201" s="642">
        <f t="shared" si="921"/>
        <v>0</v>
      </c>
      <c r="IY201" s="510" t="str">
        <f t="shared" si="1064"/>
        <v/>
      </c>
      <c r="IZ201" s="522" t="str">
        <f t="shared" si="1064"/>
        <v/>
      </c>
      <c r="JA201" s="510" t="str">
        <f t="shared" si="1064"/>
        <v/>
      </c>
      <c r="JB201" s="642">
        <f t="shared" si="922"/>
        <v>0</v>
      </c>
      <c r="JC201" s="510" t="str">
        <f t="shared" si="1065"/>
        <v/>
      </c>
      <c r="JD201" s="522" t="str">
        <f t="shared" si="1065"/>
        <v/>
      </c>
      <c r="JE201" s="510" t="str">
        <f t="shared" si="1065"/>
        <v/>
      </c>
      <c r="JF201" s="642">
        <f t="shared" si="923"/>
        <v>0</v>
      </c>
      <c r="JG201" s="510" t="str">
        <f t="shared" si="1066"/>
        <v/>
      </c>
      <c r="JH201" s="522" t="str">
        <f t="shared" si="1066"/>
        <v/>
      </c>
      <c r="JI201" s="510" t="str">
        <f t="shared" si="1066"/>
        <v/>
      </c>
      <c r="JJ201" s="642">
        <f t="shared" si="924"/>
        <v>0</v>
      </c>
      <c r="JK201" s="510" t="str">
        <f t="shared" si="1067"/>
        <v/>
      </c>
      <c r="JL201" s="522" t="str">
        <f t="shared" si="1067"/>
        <v/>
      </c>
      <c r="JM201" s="510" t="str">
        <f t="shared" si="1067"/>
        <v/>
      </c>
      <c r="JN201" s="642">
        <f t="shared" si="925"/>
        <v>0</v>
      </c>
      <c r="JO201" s="510" t="str">
        <f t="shared" si="1068"/>
        <v/>
      </c>
      <c r="JP201" s="522" t="str">
        <f t="shared" si="1068"/>
        <v/>
      </c>
      <c r="JQ201" s="510" t="str">
        <f t="shared" si="1068"/>
        <v/>
      </c>
      <c r="JR201" s="642">
        <f t="shared" si="926"/>
        <v>0</v>
      </c>
      <c r="JS201" s="510" t="str">
        <f t="shared" si="1069"/>
        <v/>
      </c>
      <c r="JT201" s="522" t="str">
        <f t="shared" si="1069"/>
        <v/>
      </c>
      <c r="JU201" s="510" t="str">
        <f t="shared" si="1069"/>
        <v/>
      </c>
      <c r="JV201" s="642">
        <f t="shared" si="927"/>
        <v>0</v>
      </c>
      <c r="JW201" s="510" t="str">
        <f t="shared" si="1070"/>
        <v/>
      </c>
      <c r="JX201" s="522" t="str">
        <f t="shared" si="1070"/>
        <v/>
      </c>
      <c r="JY201" s="510" t="str">
        <f t="shared" si="1070"/>
        <v/>
      </c>
      <c r="JZ201" s="642">
        <f t="shared" si="928"/>
        <v>0</v>
      </c>
      <c r="KA201" s="510" t="str">
        <f t="shared" si="1071"/>
        <v/>
      </c>
      <c r="KB201" s="522" t="str">
        <f t="shared" si="1071"/>
        <v/>
      </c>
      <c r="KC201" s="510" t="str">
        <f t="shared" si="1071"/>
        <v/>
      </c>
      <c r="KD201" s="642">
        <f t="shared" si="929"/>
        <v>0</v>
      </c>
      <c r="KE201" s="510" t="str">
        <f t="shared" si="1072"/>
        <v/>
      </c>
      <c r="KF201" s="522" t="str">
        <f t="shared" si="1072"/>
        <v/>
      </c>
      <c r="KG201" s="510" t="str">
        <f t="shared" si="1072"/>
        <v/>
      </c>
      <c r="KH201" s="642">
        <f t="shared" si="930"/>
        <v>0</v>
      </c>
      <c r="KI201" s="510" t="str">
        <f t="shared" si="1073"/>
        <v/>
      </c>
      <c r="KJ201" s="522" t="str">
        <f t="shared" si="1073"/>
        <v/>
      </c>
      <c r="KK201" s="510" t="str">
        <f t="shared" si="1073"/>
        <v/>
      </c>
      <c r="KL201" s="642">
        <f t="shared" si="931"/>
        <v>0</v>
      </c>
      <c r="KM201" s="510" t="str">
        <f t="shared" si="1074"/>
        <v/>
      </c>
      <c r="KN201" s="522" t="str">
        <f t="shared" si="1074"/>
        <v/>
      </c>
      <c r="KO201" s="510" t="str">
        <f t="shared" si="1074"/>
        <v/>
      </c>
      <c r="KP201" s="642">
        <f t="shared" si="932"/>
        <v>0</v>
      </c>
      <c r="KQ201" s="510" t="str">
        <f t="shared" si="1075"/>
        <v/>
      </c>
      <c r="KR201" s="522" t="str">
        <f t="shared" si="1075"/>
        <v/>
      </c>
      <c r="KS201" s="510" t="str">
        <f t="shared" si="1075"/>
        <v/>
      </c>
      <c r="KT201" s="642">
        <f t="shared" si="933"/>
        <v>0</v>
      </c>
      <c r="KU201" s="510" t="str">
        <f t="shared" si="1076"/>
        <v/>
      </c>
      <c r="KV201" s="522" t="str">
        <f t="shared" si="1076"/>
        <v/>
      </c>
      <c r="KW201" s="510" t="str">
        <f t="shared" si="1076"/>
        <v/>
      </c>
      <c r="KX201" s="642">
        <f t="shared" si="934"/>
        <v>0</v>
      </c>
      <c r="KY201" s="510" t="str">
        <f t="shared" si="1077"/>
        <v/>
      </c>
      <c r="KZ201" s="522" t="str">
        <f t="shared" si="1077"/>
        <v/>
      </c>
      <c r="LA201" s="510" t="str">
        <f t="shared" si="1077"/>
        <v/>
      </c>
      <c r="LB201" s="642">
        <f t="shared" si="935"/>
        <v>0</v>
      </c>
      <c r="LC201" s="510" t="str">
        <f t="shared" si="1078"/>
        <v/>
      </c>
      <c r="LD201" s="522" t="str">
        <f t="shared" si="1078"/>
        <v/>
      </c>
      <c r="LE201" s="510" t="str">
        <f t="shared" si="1078"/>
        <v/>
      </c>
      <c r="LF201" s="642">
        <f t="shared" si="936"/>
        <v>0</v>
      </c>
      <c r="LG201" s="510" t="str">
        <f t="shared" si="1079"/>
        <v/>
      </c>
      <c r="LH201" s="522" t="str">
        <f t="shared" si="1079"/>
        <v/>
      </c>
      <c r="LI201" s="510" t="str">
        <f t="shared" si="1079"/>
        <v/>
      </c>
      <c r="LJ201" s="642">
        <f t="shared" si="937"/>
        <v>0</v>
      </c>
      <c r="LK201" s="510" t="str">
        <f t="shared" si="1080"/>
        <v/>
      </c>
      <c r="LL201" s="522" t="str">
        <f t="shared" si="1080"/>
        <v/>
      </c>
      <c r="LM201" s="510" t="str">
        <f t="shared" si="1080"/>
        <v/>
      </c>
      <c r="LN201" s="642">
        <f t="shared" si="938"/>
        <v>0</v>
      </c>
      <c r="LO201" s="510" t="str">
        <f t="shared" si="1081"/>
        <v/>
      </c>
      <c r="LP201" s="522" t="str">
        <f t="shared" si="1081"/>
        <v/>
      </c>
      <c r="LQ201" s="510" t="str">
        <f t="shared" si="1081"/>
        <v/>
      </c>
      <c r="LR201" s="642">
        <f t="shared" si="939"/>
        <v>0</v>
      </c>
      <c r="LS201" s="510" t="str">
        <f t="shared" si="1082"/>
        <v/>
      </c>
      <c r="LT201" s="522" t="str">
        <f t="shared" si="1082"/>
        <v/>
      </c>
      <c r="LU201" s="510" t="str">
        <f t="shared" si="1082"/>
        <v/>
      </c>
      <c r="LV201" s="642">
        <f t="shared" si="940"/>
        <v>0</v>
      </c>
      <c r="LW201" s="510" t="str">
        <f t="shared" si="1083"/>
        <v/>
      </c>
      <c r="LX201" s="522" t="str">
        <f t="shared" si="1083"/>
        <v/>
      </c>
      <c r="LY201" s="510" t="str">
        <f t="shared" si="1083"/>
        <v/>
      </c>
      <c r="LZ201" s="642">
        <f t="shared" si="941"/>
        <v>0</v>
      </c>
      <c r="MA201" s="510" t="str">
        <f t="shared" si="1084"/>
        <v/>
      </c>
      <c r="MB201" s="522" t="str">
        <f t="shared" si="1084"/>
        <v/>
      </c>
      <c r="MC201" s="510" t="str">
        <f t="shared" si="1084"/>
        <v/>
      </c>
      <c r="MD201" s="642">
        <f t="shared" si="942"/>
        <v>0</v>
      </c>
      <c r="ME201" s="510" t="str">
        <f t="shared" si="1085"/>
        <v/>
      </c>
      <c r="MF201" s="522" t="str">
        <f t="shared" si="1085"/>
        <v/>
      </c>
      <c r="MG201" s="510" t="str">
        <f t="shared" si="1085"/>
        <v/>
      </c>
      <c r="MH201" s="642">
        <f t="shared" si="943"/>
        <v>0</v>
      </c>
      <c r="MI201" s="510" t="str">
        <f t="shared" si="1086"/>
        <v/>
      </c>
      <c r="MJ201" s="522" t="str">
        <f t="shared" si="1086"/>
        <v/>
      </c>
      <c r="MK201" s="510" t="str">
        <f t="shared" si="1086"/>
        <v/>
      </c>
      <c r="ML201" s="642">
        <f t="shared" si="944"/>
        <v>0</v>
      </c>
      <c r="MM201" s="510" t="str">
        <f t="shared" si="1087"/>
        <v/>
      </c>
      <c r="MN201" s="522" t="str">
        <f t="shared" si="1087"/>
        <v/>
      </c>
      <c r="MO201" s="510" t="str">
        <f t="shared" si="1087"/>
        <v/>
      </c>
      <c r="MP201" s="642">
        <f t="shared" si="945"/>
        <v>0</v>
      </c>
      <c r="MQ201" s="510" t="str">
        <f t="shared" si="1088"/>
        <v/>
      </c>
      <c r="MR201" s="522" t="str">
        <f t="shared" si="1088"/>
        <v/>
      </c>
      <c r="MS201" s="510" t="str">
        <f t="shared" si="1088"/>
        <v/>
      </c>
      <c r="MT201" s="642">
        <f t="shared" si="946"/>
        <v>0</v>
      </c>
      <c r="MU201" s="510" t="str">
        <f t="shared" si="1089"/>
        <v/>
      </c>
      <c r="MV201" s="522" t="str">
        <f t="shared" si="1089"/>
        <v/>
      </c>
      <c r="MW201" s="510" t="str">
        <f t="shared" si="1089"/>
        <v/>
      </c>
      <c r="MX201" s="642">
        <f t="shared" si="947"/>
        <v>0</v>
      </c>
      <c r="MY201" s="510" t="str">
        <f t="shared" si="1090"/>
        <v/>
      </c>
      <c r="MZ201" s="522" t="str">
        <f t="shared" si="1090"/>
        <v/>
      </c>
      <c r="NA201" s="510" t="str">
        <f t="shared" si="1090"/>
        <v/>
      </c>
      <c r="NB201" s="642">
        <f t="shared" si="948"/>
        <v>0</v>
      </c>
      <c r="NC201" s="510" t="str">
        <f t="shared" si="1091"/>
        <v/>
      </c>
      <c r="ND201" s="522" t="str">
        <f t="shared" si="1091"/>
        <v/>
      </c>
      <c r="NE201" s="510" t="str">
        <f t="shared" si="1091"/>
        <v/>
      </c>
      <c r="NF201" s="642">
        <f t="shared" si="949"/>
        <v>0</v>
      </c>
      <c r="NG201" s="510" t="str">
        <f t="shared" si="1092"/>
        <v/>
      </c>
      <c r="NH201" s="522" t="str">
        <f t="shared" si="1092"/>
        <v/>
      </c>
      <c r="NI201" s="510" t="str">
        <f t="shared" si="1092"/>
        <v/>
      </c>
      <c r="NJ201" s="642">
        <f t="shared" si="950"/>
        <v>0</v>
      </c>
      <c r="NK201" s="510" t="str">
        <f t="shared" si="1093"/>
        <v/>
      </c>
      <c r="NL201" s="522" t="str">
        <f t="shared" si="1093"/>
        <v/>
      </c>
      <c r="NM201" s="510" t="str">
        <f t="shared" si="1093"/>
        <v/>
      </c>
      <c r="NN201" s="642">
        <f t="shared" si="951"/>
        <v>0</v>
      </c>
      <c r="NO201" s="510" t="str">
        <f t="shared" si="1094"/>
        <v/>
      </c>
      <c r="NP201" s="522" t="str">
        <f t="shared" si="1094"/>
        <v/>
      </c>
      <c r="NQ201" s="510" t="str">
        <f t="shared" si="1094"/>
        <v/>
      </c>
      <c r="NR201" s="642">
        <f t="shared" si="952"/>
        <v>0</v>
      </c>
      <c r="NS201" s="510" t="str">
        <f t="shared" si="1095"/>
        <v/>
      </c>
      <c r="NT201" s="522" t="str">
        <f t="shared" si="1095"/>
        <v/>
      </c>
      <c r="NU201" s="510" t="str">
        <f t="shared" si="1095"/>
        <v/>
      </c>
      <c r="NV201" s="642">
        <f t="shared" si="953"/>
        <v>0</v>
      </c>
      <c r="NW201" s="510" t="str">
        <f t="shared" si="1096"/>
        <v/>
      </c>
      <c r="NX201" s="522" t="str">
        <f t="shared" si="1096"/>
        <v/>
      </c>
      <c r="NY201" s="510" t="str">
        <f t="shared" si="1096"/>
        <v/>
      </c>
      <c r="NZ201" s="642">
        <f t="shared" si="954"/>
        <v>0</v>
      </c>
      <c r="OA201" s="510" t="str">
        <f t="shared" si="1097"/>
        <v/>
      </c>
      <c r="OB201" s="522" t="str">
        <f t="shared" si="1097"/>
        <v/>
      </c>
      <c r="OC201" s="510" t="str">
        <f t="shared" si="1097"/>
        <v/>
      </c>
      <c r="OD201" s="642">
        <f t="shared" si="955"/>
        <v>0</v>
      </c>
      <c r="OE201" s="510" t="str">
        <f t="shared" si="1098"/>
        <v/>
      </c>
      <c r="OF201" s="522" t="str">
        <f t="shared" si="1098"/>
        <v/>
      </c>
      <c r="OG201" s="510" t="str">
        <f t="shared" si="1098"/>
        <v/>
      </c>
      <c r="OH201" s="642">
        <f t="shared" si="956"/>
        <v>0</v>
      </c>
      <c r="OI201" s="510" t="str">
        <f t="shared" si="1099"/>
        <v/>
      </c>
      <c r="OJ201" s="522" t="str">
        <f t="shared" si="1099"/>
        <v/>
      </c>
      <c r="OK201" s="510" t="str">
        <f t="shared" si="1099"/>
        <v/>
      </c>
      <c r="OL201" s="642">
        <f t="shared" si="957"/>
        <v>0</v>
      </c>
      <c r="OM201" s="510" t="str">
        <f t="shared" si="1100"/>
        <v/>
      </c>
      <c r="ON201" s="522" t="str">
        <f t="shared" si="1100"/>
        <v/>
      </c>
      <c r="OO201" s="510" t="str">
        <f t="shared" si="1100"/>
        <v/>
      </c>
      <c r="OP201" s="642">
        <f t="shared" si="958"/>
        <v>0</v>
      </c>
      <c r="OQ201" s="510" t="str">
        <f t="shared" si="1101"/>
        <v/>
      </c>
      <c r="OR201" s="522" t="str">
        <f t="shared" si="1101"/>
        <v/>
      </c>
      <c r="OS201" s="510" t="str">
        <f t="shared" si="1101"/>
        <v/>
      </c>
      <c r="OT201" s="642">
        <f t="shared" si="959"/>
        <v>0</v>
      </c>
      <c r="OU201" s="510" t="str">
        <f t="shared" si="1102"/>
        <v/>
      </c>
      <c r="OV201" s="522" t="str">
        <f t="shared" si="1102"/>
        <v/>
      </c>
      <c r="OW201" s="510" t="str">
        <f t="shared" si="1102"/>
        <v/>
      </c>
      <c r="OX201" s="642">
        <f t="shared" si="960"/>
        <v>0</v>
      </c>
      <c r="OY201" s="510" t="str">
        <f t="shared" si="1103"/>
        <v/>
      </c>
      <c r="OZ201" s="522" t="str">
        <f t="shared" si="1103"/>
        <v/>
      </c>
      <c r="PA201" s="510" t="str">
        <f t="shared" si="1103"/>
        <v/>
      </c>
      <c r="PB201" s="642">
        <f t="shared" si="961"/>
        <v>0</v>
      </c>
      <c r="PC201" s="510" t="str">
        <f t="shared" si="1104"/>
        <v/>
      </c>
      <c r="PD201" s="522" t="str">
        <f t="shared" si="1104"/>
        <v/>
      </c>
      <c r="PE201" s="510" t="str">
        <f t="shared" si="1104"/>
        <v/>
      </c>
      <c r="PF201" s="642">
        <f t="shared" si="962"/>
        <v>0</v>
      </c>
      <c r="PG201" s="510" t="str">
        <f t="shared" si="1105"/>
        <v/>
      </c>
      <c r="PH201" s="522" t="str">
        <f t="shared" si="1105"/>
        <v/>
      </c>
      <c r="PI201" s="510" t="str">
        <f t="shared" si="1105"/>
        <v/>
      </c>
      <c r="PJ201" s="642">
        <f t="shared" si="963"/>
        <v>0</v>
      </c>
      <c r="PK201" s="510" t="str">
        <f t="shared" si="1106"/>
        <v/>
      </c>
      <c r="PL201" s="522" t="str">
        <f t="shared" si="1106"/>
        <v/>
      </c>
      <c r="PM201" s="510" t="str">
        <f t="shared" si="1106"/>
        <v/>
      </c>
      <c r="PN201" s="642">
        <f t="shared" si="964"/>
        <v>0</v>
      </c>
      <c r="PO201" s="510" t="str">
        <f t="shared" si="1107"/>
        <v/>
      </c>
      <c r="PP201" s="522" t="str">
        <f t="shared" si="1107"/>
        <v/>
      </c>
      <c r="PQ201" s="510" t="str">
        <f t="shared" si="1107"/>
        <v/>
      </c>
      <c r="PR201" s="642">
        <f t="shared" si="965"/>
        <v>0</v>
      </c>
      <c r="PS201" s="510" t="str">
        <f t="shared" si="1108"/>
        <v/>
      </c>
      <c r="PT201" s="522" t="str">
        <f t="shared" si="1108"/>
        <v/>
      </c>
      <c r="PU201" s="510" t="str">
        <f t="shared" si="1108"/>
        <v/>
      </c>
      <c r="PV201" s="642">
        <f t="shared" si="966"/>
        <v>0</v>
      </c>
      <c r="PW201" s="510" t="str">
        <f t="shared" si="1109"/>
        <v/>
      </c>
      <c r="PX201" s="522" t="str">
        <f t="shared" si="1109"/>
        <v/>
      </c>
      <c r="PY201" s="510" t="str">
        <f t="shared" si="1109"/>
        <v/>
      </c>
      <c r="PZ201" s="642">
        <f t="shared" si="967"/>
        <v>0</v>
      </c>
      <c r="QA201" s="510" t="str">
        <f t="shared" si="1110"/>
        <v/>
      </c>
      <c r="QB201" s="522" t="str">
        <f t="shared" si="1110"/>
        <v/>
      </c>
      <c r="QC201" s="510" t="str">
        <f t="shared" si="1110"/>
        <v/>
      </c>
      <c r="QD201" s="642">
        <f t="shared" si="968"/>
        <v>0</v>
      </c>
      <c r="QE201" s="510" t="str">
        <f t="shared" si="1111"/>
        <v/>
      </c>
      <c r="QF201" s="522" t="str">
        <f t="shared" si="1111"/>
        <v/>
      </c>
      <c r="QG201" s="510" t="str">
        <f t="shared" si="1111"/>
        <v/>
      </c>
      <c r="QH201" s="642">
        <f t="shared" si="969"/>
        <v>0</v>
      </c>
    </row>
    <row r="202" spans="125:450" ht="13.3" thickTop="1" thickBot="1" x14ac:dyDescent="0.35"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FD202" s="793" t="str">
        <f t="shared" si="885"/>
        <v/>
      </c>
      <c r="FE202" s="783" t="str">
        <f t="shared" si="1044"/>
        <v/>
      </c>
      <c r="FF202" s="788" t="str">
        <f t="shared" si="1045"/>
        <v/>
      </c>
      <c r="FG202" s="782" t="str">
        <f t="shared" si="1052"/>
        <v/>
      </c>
      <c r="FJ202" s="788" t="str">
        <f t="shared" si="1036"/>
        <v/>
      </c>
      <c r="FK202" s="793" t="str">
        <f t="shared" si="1037"/>
        <v/>
      </c>
      <c r="FL202" s="793" t="str">
        <f t="shared" si="1046"/>
        <v/>
      </c>
      <c r="FM202" s="798" t="str">
        <f t="shared" si="1038"/>
        <v/>
      </c>
      <c r="FN202" s="786" t="str">
        <f t="shared" si="890"/>
        <v/>
      </c>
      <c r="FO202" s="816" t="str">
        <f t="shared" si="891"/>
        <v/>
      </c>
      <c r="FP202" s="594">
        <v>49</v>
      </c>
      <c r="FQ202" s="820" t="str">
        <f t="shared" si="1039"/>
        <v/>
      </c>
      <c r="FR202" s="139" t="str">
        <f t="shared" si="816"/>
        <v/>
      </c>
      <c r="FS202" s="642" t="str">
        <f t="shared" si="892"/>
        <v/>
      </c>
      <c r="FY202" s="793" t="str">
        <f t="shared" si="1047"/>
        <v/>
      </c>
      <c r="FZ202" s="798" t="str">
        <f t="shared" si="1040"/>
        <v/>
      </c>
      <c r="GA202" s="793" t="str">
        <f t="shared" si="894"/>
        <v/>
      </c>
      <c r="GB202" s="793" t="str">
        <f t="shared" si="1041"/>
        <v/>
      </c>
      <c r="GC202" s="783" t="str">
        <f t="shared" si="1048"/>
        <v/>
      </c>
      <c r="GD202" s="788" t="str">
        <f t="shared" si="1049"/>
        <v/>
      </c>
      <c r="GE202" s="786" t="str">
        <f t="shared" si="1042"/>
        <v/>
      </c>
      <c r="GF202" s="782" t="str">
        <f t="shared" si="897"/>
        <v/>
      </c>
      <c r="GG202" s="818" t="str">
        <f t="shared" si="898"/>
        <v/>
      </c>
      <c r="GH202" s="594">
        <v>49</v>
      </c>
      <c r="GI202" s="595" t="str">
        <f t="shared" si="1050"/>
        <v/>
      </c>
      <c r="GJ202" s="595" t="str">
        <f t="shared" si="1051"/>
        <v/>
      </c>
      <c r="GK202" s="15">
        <f t="shared" si="899"/>
        <v>0</v>
      </c>
      <c r="GL202" s="15">
        <f t="shared" si="900"/>
        <v>0</v>
      </c>
      <c r="GN202" s="137" t="str">
        <f t="shared" si="901"/>
        <v/>
      </c>
      <c r="GO202" s="653" t="str">
        <f t="shared" si="902"/>
        <v/>
      </c>
      <c r="GP202" s="651" t="str">
        <f t="shared" si="903"/>
        <v/>
      </c>
      <c r="GQ202" s="652">
        <f t="shared" si="904"/>
        <v>0</v>
      </c>
      <c r="GR202" s="137" t="str">
        <f t="shared" si="974"/>
        <v/>
      </c>
      <c r="GS202" s="139" t="str">
        <f t="shared" si="905"/>
        <v/>
      </c>
      <c r="GT202" s="642" t="str">
        <f t="shared" si="823"/>
        <v/>
      </c>
      <c r="GU202" s="594">
        <v>49</v>
      </c>
      <c r="GX202" s="137" t="str">
        <f t="shared" si="975"/>
        <v/>
      </c>
      <c r="GY202" s="138" t="str">
        <f t="shared" si="906"/>
        <v/>
      </c>
      <c r="GZ202" s="642" t="str">
        <f t="shared" si="907"/>
        <v/>
      </c>
      <c r="HA202" s="81" t="str">
        <f t="shared" si="970"/>
        <v/>
      </c>
      <c r="HB202" s="127" t="str">
        <f t="shared" si="971"/>
        <v/>
      </c>
      <c r="HC202" s="642" t="str">
        <f t="shared" si="908"/>
        <v/>
      </c>
      <c r="HD202" s="582">
        <f t="shared" si="976"/>
        <v>0</v>
      </c>
      <c r="HE202" s="576">
        <f t="shared" si="1053"/>
        <v>0</v>
      </c>
      <c r="HF202" s="566">
        <f t="shared" si="1053"/>
        <v>0</v>
      </c>
      <c r="HG202" s="642">
        <f t="shared" si="909"/>
        <v>0</v>
      </c>
      <c r="HH202" s="17" t="str">
        <f t="shared" si="910"/>
        <v/>
      </c>
      <c r="HI202" s="510" t="str">
        <f t="shared" si="911"/>
        <v/>
      </c>
      <c r="HJ202" s="642">
        <f t="shared" si="972"/>
        <v>0</v>
      </c>
      <c r="HK202" s="510" t="str">
        <f t="shared" si="1054"/>
        <v/>
      </c>
      <c r="HL202" s="522" t="str">
        <f t="shared" si="1054"/>
        <v/>
      </c>
      <c r="HM202" s="510" t="str">
        <f t="shared" si="1054"/>
        <v/>
      </c>
      <c r="HN202" s="642">
        <f t="shared" si="912"/>
        <v>0</v>
      </c>
      <c r="HO202" s="510" t="str">
        <f t="shared" si="1055"/>
        <v/>
      </c>
      <c r="HP202" s="522" t="str">
        <f t="shared" si="1055"/>
        <v/>
      </c>
      <c r="HQ202" s="510" t="str">
        <f t="shared" si="1055"/>
        <v/>
      </c>
      <c r="HR202" s="642">
        <f t="shared" si="913"/>
        <v>0</v>
      </c>
      <c r="HS202" s="510" t="str">
        <f t="shared" si="1056"/>
        <v/>
      </c>
      <c r="HT202" s="522" t="str">
        <f t="shared" si="1056"/>
        <v/>
      </c>
      <c r="HU202" s="510" t="str">
        <f t="shared" si="1056"/>
        <v/>
      </c>
      <c r="HV202" s="642">
        <f t="shared" si="914"/>
        <v>0</v>
      </c>
      <c r="HW202" s="510" t="str">
        <f t="shared" si="1057"/>
        <v/>
      </c>
      <c r="HX202" s="522" t="str">
        <f t="shared" si="1057"/>
        <v/>
      </c>
      <c r="HY202" s="510" t="str">
        <f t="shared" si="1057"/>
        <v/>
      </c>
      <c r="HZ202" s="642">
        <f t="shared" si="915"/>
        <v>0</v>
      </c>
      <c r="IA202" s="510" t="str">
        <f t="shared" si="1058"/>
        <v/>
      </c>
      <c r="IB202" s="522" t="str">
        <f t="shared" si="1058"/>
        <v/>
      </c>
      <c r="IC202" s="510" t="str">
        <f t="shared" si="1058"/>
        <v/>
      </c>
      <c r="ID202" s="642">
        <f t="shared" si="916"/>
        <v>0</v>
      </c>
      <c r="IE202" s="510" t="str">
        <f t="shared" si="1059"/>
        <v/>
      </c>
      <c r="IF202" s="522" t="str">
        <f t="shared" si="1059"/>
        <v/>
      </c>
      <c r="IG202" s="510" t="str">
        <f t="shared" si="1059"/>
        <v/>
      </c>
      <c r="IH202" s="642">
        <f t="shared" si="917"/>
        <v>0</v>
      </c>
      <c r="II202" s="510" t="str">
        <f t="shared" si="1060"/>
        <v/>
      </c>
      <c r="IJ202" s="522" t="str">
        <f t="shared" si="1060"/>
        <v/>
      </c>
      <c r="IK202" s="510" t="str">
        <f t="shared" si="1060"/>
        <v/>
      </c>
      <c r="IL202" s="642">
        <f t="shared" si="918"/>
        <v>0</v>
      </c>
      <c r="IM202" s="510" t="str">
        <f t="shared" si="1061"/>
        <v/>
      </c>
      <c r="IN202" s="522" t="str">
        <f t="shared" si="1061"/>
        <v/>
      </c>
      <c r="IO202" s="510" t="str">
        <f t="shared" si="1061"/>
        <v/>
      </c>
      <c r="IP202" s="642">
        <f t="shared" si="919"/>
        <v>0</v>
      </c>
      <c r="IQ202" s="510" t="str">
        <f t="shared" si="1062"/>
        <v/>
      </c>
      <c r="IR202" s="522" t="str">
        <f t="shared" si="1062"/>
        <v/>
      </c>
      <c r="IS202" s="510" t="str">
        <f t="shared" si="1062"/>
        <v/>
      </c>
      <c r="IT202" s="642">
        <f t="shared" si="920"/>
        <v>0</v>
      </c>
      <c r="IU202" s="510" t="str">
        <f t="shared" si="1063"/>
        <v/>
      </c>
      <c r="IV202" s="522" t="str">
        <f t="shared" si="1063"/>
        <v/>
      </c>
      <c r="IW202" s="510" t="str">
        <f t="shared" si="1063"/>
        <v/>
      </c>
      <c r="IX202" s="642">
        <f t="shared" si="921"/>
        <v>0</v>
      </c>
      <c r="IY202" s="510" t="str">
        <f t="shared" si="1064"/>
        <v/>
      </c>
      <c r="IZ202" s="522" t="str">
        <f t="shared" si="1064"/>
        <v/>
      </c>
      <c r="JA202" s="510" t="str">
        <f t="shared" si="1064"/>
        <v/>
      </c>
      <c r="JB202" s="642">
        <f t="shared" si="922"/>
        <v>0</v>
      </c>
      <c r="JC202" s="510" t="str">
        <f t="shared" si="1065"/>
        <v/>
      </c>
      <c r="JD202" s="522" t="str">
        <f t="shared" si="1065"/>
        <v/>
      </c>
      <c r="JE202" s="510" t="str">
        <f t="shared" si="1065"/>
        <v/>
      </c>
      <c r="JF202" s="642">
        <f t="shared" si="923"/>
        <v>0</v>
      </c>
      <c r="JG202" s="510" t="str">
        <f t="shared" si="1066"/>
        <v/>
      </c>
      <c r="JH202" s="522" t="str">
        <f t="shared" si="1066"/>
        <v/>
      </c>
      <c r="JI202" s="510" t="str">
        <f t="shared" si="1066"/>
        <v/>
      </c>
      <c r="JJ202" s="642">
        <f t="shared" si="924"/>
        <v>0</v>
      </c>
      <c r="JK202" s="510" t="str">
        <f t="shared" si="1067"/>
        <v/>
      </c>
      <c r="JL202" s="522" t="str">
        <f t="shared" si="1067"/>
        <v/>
      </c>
      <c r="JM202" s="510" t="str">
        <f t="shared" si="1067"/>
        <v/>
      </c>
      <c r="JN202" s="642">
        <f t="shared" si="925"/>
        <v>0</v>
      </c>
      <c r="JO202" s="510" t="str">
        <f t="shared" si="1068"/>
        <v/>
      </c>
      <c r="JP202" s="522" t="str">
        <f t="shared" si="1068"/>
        <v/>
      </c>
      <c r="JQ202" s="510" t="str">
        <f t="shared" si="1068"/>
        <v/>
      </c>
      <c r="JR202" s="642">
        <f t="shared" si="926"/>
        <v>0</v>
      </c>
      <c r="JS202" s="510" t="str">
        <f t="shared" si="1069"/>
        <v/>
      </c>
      <c r="JT202" s="522" t="str">
        <f t="shared" si="1069"/>
        <v/>
      </c>
      <c r="JU202" s="510" t="str">
        <f t="shared" si="1069"/>
        <v/>
      </c>
      <c r="JV202" s="642">
        <f t="shared" si="927"/>
        <v>0</v>
      </c>
      <c r="JW202" s="510" t="str">
        <f t="shared" si="1070"/>
        <v/>
      </c>
      <c r="JX202" s="522" t="str">
        <f t="shared" si="1070"/>
        <v/>
      </c>
      <c r="JY202" s="510" t="str">
        <f t="shared" si="1070"/>
        <v/>
      </c>
      <c r="JZ202" s="642">
        <f t="shared" si="928"/>
        <v>0</v>
      </c>
      <c r="KA202" s="510" t="str">
        <f t="shared" si="1071"/>
        <v/>
      </c>
      <c r="KB202" s="522" t="str">
        <f t="shared" si="1071"/>
        <v/>
      </c>
      <c r="KC202" s="510" t="str">
        <f t="shared" si="1071"/>
        <v/>
      </c>
      <c r="KD202" s="642">
        <f t="shared" si="929"/>
        <v>0</v>
      </c>
      <c r="KE202" s="510" t="str">
        <f t="shared" si="1072"/>
        <v/>
      </c>
      <c r="KF202" s="522" t="str">
        <f t="shared" si="1072"/>
        <v/>
      </c>
      <c r="KG202" s="510" t="str">
        <f t="shared" si="1072"/>
        <v/>
      </c>
      <c r="KH202" s="642">
        <f t="shared" si="930"/>
        <v>0</v>
      </c>
      <c r="KI202" s="510" t="str">
        <f t="shared" si="1073"/>
        <v/>
      </c>
      <c r="KJ202" s="522" t="str">
        <f t="shared" si="1073"/>
        <v/>
      </c>
      <c r="KK202" s="510" t="str">
        <f t="shared" si="1073"/>
        <v/>
      </c>
      <c r="KL202" s="642">
        <f t="shared" si="931"/>
        <v>0</v>
      </c>
      <c r="KM202" s="510" t="str">
        <f t="shared" si="1074"/>
        <v/>
      </c>
      <c r="KN202" s="522" t="str">
        <f t="shared" si="1074"/>
        <v/>
      </c>
      <c r="KO202" s="510" t="str">
        <f t="shared" si="1074"/>
        <v/>
      </c>
      <c r="KP202" s="642">
        <f t="shared" si="932"/>
        <v>0</v>
      </c>
      <c r="KQ202" s="510" t="str">
        <f t="shared" si="1075"/>
        <v/>
      </c>
      <c r="KR202" s="522" t="str">
        <f t="shared" si="1075"/>
        <v/>
      </c>
      <c r="KS202" s="510" t="str">
        <f t="shared" si="1075"/>
        <v/>
      </c>
      <c r="KT202" s="642">
        <f t="shared" si="933"/>
        <v>0</v>
      </c>
      <c r="KU202" s="510" t="str">
        <f t="shared" si="1076"/>
        <v/>
      </c>
      <c r="KV202" s="522" t="str">
        <f t="shared" si="1076"/>
        <v/>
      </c>
      <c r="KW202" s="510" t="str">
        <f t="shared" si="1076"/>
        <v/>
      </c>
      <c r="KX202" s="642">
        <f t="shared" si="934"/>
        <v>0</v>
      </c>
      <c r="KY202" s="510" t="str">
        <f t="shared" si="1077"/>
        <v/>
      </c>
      <c r="KZ202" s="522" t="str">
        <f t="shared" si="1077"/>
        <v/>
      </c>
      <c r="LA202" s="510" t="str">
        <f t="shared" si="1077"/>
        <v/>
      </c>
      <c r="LB202" s="642">
        <f t="shared" si="935"/>
        <v>0</v>
      </c>
      <c r="LC202" s="510" t="str">
        <f t="shared" si="1078"/>
        <v/>
      </c>
      <c r="LD202" s="522" t="str">
        <f t="shared" si="1078"/>
        <v/>
      </c>
      <c r="LE202" s="510" t="str">
        <f t="shared" si="1078"/>
        <v/>
      </c>
      <c r="LF202" s="642">
        <f t="shared" si="936"/>
        <v>0</v>
      </c>
      <c r="LG202" s="510" t="str">
        <f t="shared" si="1079"/>
        <v/>
      </c>
      <c r="LH202" s="522" t="str">
        <f t="shared" si="1079"/>
        <v/>
      </c>
      <c r="LI202" s="510" t="str">
        <f t="shared" si="1079"/>
        <v/>
      </c>
      <c r="LJ202" s="642">
        <f t="shared" si="937"/>
        <v>0</v>
      </c>
      <c r="LK202" s="510" t="str">
        <f t="shared" si="1080"/>
        <v/>
      </c>
      <c r="LL202" s="522" t="str">
        <f t="shared" si="1080"/>
        <v/>
      </c>
      <c r="LM202" s="510" t="str">
        <f t="shared" si="1080"/>
        <v/>
      </c>
      <c r="LN202" s="642">
        <f t="shared" si="938"/>
        <v>0</v>
      </c>
      <c r="LO202" s="510" t="str">
        <f t="shared" si="1081"/>
        <v/>
      </c>
      <c r="LP202" s="522" t="str">
        <f t="shared" si="1081"/>
        <v/>
      </c>
      <c r="LQ202" s="510" t="str">
        <f t="shared" si="1081"/>
        <v/>
      </c>
      <c r="LR202" s="642">
        <f t="shared" si="939"/>
        <v>0</v>
      </c>
      <c r="LS202" s="510" t="str">
        <f t="shared" si="1082"/>
        <v/>
      </c>
      <c r="LT202" s="522" t="str">
        <f t="shared" si="1082"/>
        <v/>
      </c>
      <c r="LU202" s="510" t="str">
        <f t="shared" si="1082"/>
        <v/>
      </c>
      <c r="LV202" s="642">
        <f t="shared" si="940"/>
        <v>0</v>
      </c>
      <c r="LW202" s="510" t="str">
        <f t="shared" si="1083"/>
        <v/>
      </c>
      <c r="LX202" s="522" t="str">
        <f t="shared" si="1083"/>
        <v/>
      </c>
      <c r="LY202" s="510" t="str">
        <f t="shared" si="1083"/>
        <v/>
      </c>
      <c r="LZ202" s="642">
        <f t="shared" si="941"/>
        <v>0</v>
      </c>
      <c r="MA202" s="510" t="str">
        <f t="shared" si="1084"/>
        <v/>
      </c>
      <c r="MB202" s="522" t="str">
        <f t="shared" si="1084"/>
        <v/>
      </c>
      <c r="MC202" s="510" t="str">
        <f t="shared" si="1084"/>
        <v/>
      </c>
      <c r="MD202" s="642">
        <f t="shared" si="942"/>
        <v>0</v>
      </c>
      <c r="ME202" s="510" t="str">
        <f t="shared" si="1085"/>
        <v/>
      </c>
      <c r="MF202" s="522" t="str">
        <f t="shared" si="1085"/>
        <v/>
      </c>
      <c r="MG202" s="510" t="str">
        <f t="shared" si="1085"/>
        <v/>
      </c>
      <c r="MH202" s="642">
        <f t="shared" si="943"/>
        <v>0</v>
      </c>
      <c r="MI202" s="510" t="str">
        <f t="shared" si="1086"/>
        <v/>
      </c>
      <c r="MJ202" s="522" t="str">
        <f t="shared" si="1086"/>
        <v/>
      </c>
      <c r="MK202" s="510" t="str">
        <f t="shared" si="1086"/>
        <v/>
      </c>
      <c r="ML202" s="642">
        <f t="shared" si="944"/>
        <v>0</v>
      </c>
      <c r="MM202" s="510" t="str">
        <f t="shared" si="1087"/>
        <v/>
      </c>
      <c r="MN202" s="522" t="str">
        <f t="shared" si="1087"/>
        <v/>
      </c>
      <c r="MO202" s="510" t="str">
        <f t="shared" si="1087"/>
        <v/>
      </c>
      <c r="MP202" s="642">
        <f t="shared" si="945"/>
        <v>0</v>
      </c>
      <c r="MQ202" s="510" t="str">
        <f t="shared" si="1088"/>
        <v/>
      </c>
      <c r="MR202" s="522" t="str">
        <f t="shared" si="1088"/>
        <v/>
      </c>
      <c r="MS202" s="510" t="str">
        <f t="shared" si="1088"/>
        <v/>
      </c>
      <c r="MT202" s="642">
        <f t="shared" si="946"/>
        <v>0</v>
      </c>
      <c r="MU202" s="510" t="str">
        <f t="shared" si="1089"/>
        <v/>
      </c>
      <c r="MV202" s="522" t="str">
        <f t="shared" si="1089"/>
        <v/>
      </c>
      <c r="MW202" s="510" t="str">
        <f t="shared" si="1089"/>
        <v/>
      </c>
      <c r="MX202" s="642">
        <f t="shared" si="947"/>
        <v>0</v>
      </c>
      <c r="MY202" s="510" t="str">
        <f t="shared" si="1090"/>
        <v/>
      </c>
      <c r="MZ202" s="522" t="str">
        <f t="shared" si="1090"/>
        <v/>
      </c>
      <c r="NA202" s="510" t="str">
        <f t="shared" si="1090"/>
        <v/>
      </c>
      <c r="NB202" s="642">
        <f t="shared" si="948"/>
        <v>0</v>
      </c>
      <c r="NC202" s="510" t="str">
        <f t="shared" si="1091"/>
        <v/>
      </c>
      <c r="ND202" s="522" t="str">
        <f t="shared" si="1091"/>
        <v/>
      </c>
      <c r="NE202" s="510" t="str">
        <f t="shared" si="1091"/>
        <v/>
      </c>
      <c r="NF202" s="642">
        <f t="shared" si="949"/>
        <v>0</v>
      </c>
      <c r="NG202" s="510" t="str">
        <f t="shared" si="1092"/>
        <v/>
      </c>
      <c r="NH202" s="522" t="str">
        <f t="shared" si="1092"/>
        <v/>
      </c>
      <c r="NI202" s="510" t="str">
        <f t="shared" si="1092"/>
        <v/>
      </c>
      <c r="NJ202" s="642">
        <f t="shared" si="950"/>
        <v>0</v>
      </c>
      <c r="NK202" s="510" t="str">
        <f t="shared" si="1093"/>
        <v/>
      </c>
      <c r="NL202" s="522" t="str">
        <f t="shared" si="1093"/>
        <v/>
      </c>
      <c r="NM202" s="510" t="str">
        <f t="shared" si="1093"/>
        <v/>
      </c>
      <c r="NN202" s="642">
        <f t="shared" si="951"/>
        <v>0</v>
      </c>
      <c r="NO202" s="510" t="str">
        <f t="shared" si="1094"/>
        <v/>
      </c>
      <c r="NP202" s="522" t="str">
        <f t="shared" si="1094"/>
        <v/>
      </c>
      <c r="NQ202" s="510" t="str">
        <f t="shared" si="1094"/>
        <v/>
      </c>
      <c r="NR202" s="642">
        <f t="shared" si="952"/>
        <v>0</v>
      </c>
      <c r="NS202" s="510" t="str">
        <f t="shared" si="1095"/>
        <v/>
      </c>
      <c r="NT202" s="522" t="str">
        <f t="shared" si="1095"/>
        <v/>
      </c>
      <c r="NU202" s="510" t="str">
        <f t="shared" si="1095"/>
        <v/>
      </c>
      <c r="NV202" s="642">
        <f t="shared" si="953"/>
        <v>0</v>
      </c>
      <c r="NW202" s="510" t="str">
        <f t="shared" si="1096"/>
        <v/>
      </c>
      <c r="NX202" s="522" t="str">
        <f t="shared" si="1096"/>
        <v/>
      </c>
      <c r="NY202" s="510" t="str">
        <f t="shared" si="1096"/>
        <v/>
      </c>
      <c r="NZ202" s="642">
        <f t="shared" si="954"/>
        <v>0</v>
      </c>
      <c r="OA202" s="510" t="str">
        <f t="shared" si="1097"/>
        <v/>
      </c>
      <c r="OB202" s="522" t="str">
        <f t="shared" si="1097"/>
        <v/>
      </c>
      <c r="OC202" s="510" t="str">
        <f t="shared" si="1097"/>
        <v/>
      </c>
      <c r="OD202" s="642">
        <f t="shared" si="955"/>
        <v>0</v>
      </c>
      <c r="OE202" s="510" t="str">
        <f t="shared" si="1098"/>
        <v/>
      </c>
      <c r="OF202" s="522" t="str">
        <f t="shared" si="1098"/>
        <v/>
      </c>
      <c r="OG202" s="510" t="str">
        <f t="shared" si="1098"/>
        <v/>
      </c>
      <c r="OH202" s="642">
        <f t="shared" si="956"/>
        <v>0</v>
      </c>
      <c r="OI202" s="510" t="str">
        <f t="shared" si="1099"/>
        <v/>
      </c>
      <c r="OJ202" s="522" t="str">
        <f t="shared" si="1099"/>
        <v/>
      </c>
      <c r="OK202" s="510" t="str">
        <f t="shared" si="1099"/>
        <v/>
      </c>
      <c r="OL202" s="642">
        <f t="shared" si="957"/>
        <v>0</v>
      </c>
      <c r="OM202" s="510" t="str">
        <f t="shared" si="1100"/>
        <v/>
      </c>
      <c r="ON202" s="522" t="str">
        <f t="shared" si="1100"/>
        <v/>
      </c>
      <c r="OO202" s="510" t="str">
        <f t="shared" si="1100"/>
        <v/>
      </c>
      <c r="OP202" s="642">
        <f t="shared" si="958"/>
        <v>0</v>
      </c>
      <c r="OQ202" s="510" t="str">
        <f t="shared" si="1101"/>
        <v/>
      </c>
      <c r="OR202" s="522" t="str">
        <f t="shared" si="1101"/>
        <v/>
      </c>
      <c r="OS202" s="510" t="str">
        <f t="shared" si="1101"/>
        <v/>
      </c>
      <c r="OT202" s="642">
        <f t="shared" si="959"/>
        <v>0</v>
      </c>
      <c r="OU202" s="510" t="str">
        <f t="shared" si="1102"/>
        <v/>
      </c>
      <c r="OV202" s="522" t="str">
        <f t="shared" si="1102"/>
        <v/>
      </c>
      <c r="OW202" s="510" t="str">
        <f t="shared" si="1102"/>
        <v/>
      </c>
      <c r="OX202" s="642">
        <f t="shared" si="960"/>
        <v>0</v>
      </c>
      <c r="OY202" s="510" t="str">
        <f t="shared" si="1103"/>
        <v/>
      </c>
      <c r="OZ202" s="522" t="str">
        <f t="shared" si="1103"/>
        <v/>
      </c>
      <c r="PA202" s="510" t="str">
        <f t="shared" si="1103"/>
        <v/>
      </c>
      <c r="PB202" s="642">
        <f t="shared" si="961"/>
        <v>0</v>
      </c>
      <c r="PC202" s="510" t="str">
        <f t="shared" si="1104"/>
        <v/>
      </c>
      <c r="PD202" s="522" t="str">
        <f t="shared" si="1104"/>
        <v/>
      </c>
      <c r="PE202" s="510" t="str">
        <f t="shared" si="1104"/>
        <v/>
      </c>
      <c r="PF202" s="642">
        <f t="shared" si="962"/>
        <v>0</v>
      </c>
      <c r="PG202" s="510" t="str">
        <f t="shared" si="1105"/>
        <v/>
      </c>
      <c r="PH202" s="522" t="str">
        <f t="shared" si="1105"/>
        <v/>
      </c>
      <c r="PI202" s="510" t="str">
        <f t="shared" si="1105"/>
        <v/>
      </c>
      <c r="PJ202" s="642">
        <f t="shared" si="963"/>
        <v>0</v>
      </c>
      <c r="PK202" s="510" t="str">
        <f t="shared" si="1106"/>
        <v/>
      </c>
      <c r="PL202" s="522" t="str">
        <f t="shared" si="1106"/>
        <v/>
      </c>
      <c r="PM202" s="510" t="str">
        <f t="shared" si="1106"/>
        <v/>
      </c>
      <c r="PN202" s="642">
        <f t="shared" si="964"/>
        <v>0</v>
      </c>
      <c r="PO202" s="510" t="str">
        <f t="shared" si="1107"/>
        <v/>
      </c>
      <c r="PP202" s="522" t="str">
        <f t="shared" si="1107"/>
        <v/>
      </c>
      <c r="PQ202" s="510" t="str">
        <f t="shared" si="1107"/>
        <v/>
      </c>
      <c r="PR202" s="642">
        <f t="shared" si="965"/>
        <v>0</v>
      </c>
      <c r="PS202" s="510" t="str">
        <f t="shared" si="1108"/>
        <v/>
      </c>
      <c r="PT202" s="522" t="str">
        <f t="shared" si="1108"/>
        <v/>
      </c>
      <c r="PU202" s="510" t="str">
        <f t="shared" si="1108"/>
        <v/>
      </c>
      <c r="PV202" s="642">
        <f t="shared" si="966"/>
        <v>0</v>
      </c>
      <c r="PW202" s="510" t="str">
        <f t="shared" si="1109"/>
        <v/>
      </c>
      <c r="PX202" s="522" t="str">
        <f t="shared" si="1109"/>
        <v/>
      </c>
      <c r="PY202" s="510" t="str">
        <f t="shared" si="1109"/>
        <v/>
      </c>
      <c r="PZ202" s="642">
        <f t="shared" si="967"/>
        <v>0</v>
      </c>
      <c r="QA202" s="510" t="str">
        <f t="shared" si="1110"/>
        <v/>
      </c>
      <c r="QB202" s="522" t="str">
        <f t="shared" si="1110"/>
        <v/>
      </c>
      <c r="QC202" s="510" t="str">
        <f t="shared" si="1110"/>
        <v/>
      </c>
      <c r="QD202" s="642">
        <f t="shared" si="968"/>
        <v>0</v>
      </c>
      <c r="QE202" s="510" t="str">
        <f t="shared" si="1111"/>
        <v/>
      </c>
      <c r="QF202" s="522" t="str">
        <f t="shared" si="1111"/>
        <v/>
      </c>
      <c r="QG202" s="510" t="str">
        <f t="shared" si="1111"/>
        <v/>
      </c>
      <c r="QH202" s="642">
        <f t="shared" si="969"/>
        <v>0</v>
      </c>
    </row>
    <row r="203" spans="125:450" ht="13.3" thickTop="1" thickBot="1" x14ac:dyDescent="0.35"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FD203" s="793" t="str">
        <f t="shared" si="885"/>
        <v/>
      </c>
      <c r="FE203" s="783" t="str">
        <f t="shared" si="1044"/>
        <v/>
      </c>
      <c r="FF203" s="788" t="str">
        <f t="shared" si="1045"/>
        <v/>
      </c>
      <c r="FG203" s="782" t="str">
        <f t="shared" si="1052"/>
        <v/>
      </c>
      <c r="FJ203" s="788" t="str">
        <f t="shared" si="1036"/>
        <v/>
      </c>
      <c r="FK203" s="793" t="str">
        <f t="shared" si="1037"/>
        <v/>
      </c>
      <c r="FL203" s="793" t="str">
        <f t="shared" si="1046"/>
        <v/>
      </c>
      <c r="FM203" s="798" t="str">
        <f t="shared" si="1038"/>
        <v/>
      </c>
      <c r="FN203" s="786" t="str">
        <f t="shared" si="890"/>
        <v/>
      </c>
      <c r="FO203" s="816" t="str">
        <f t="shared" si="891"/>
        <v/>
      </c>
      <c r="FP203" s="594">
        <v>50</v>
      </c>
      <c r="FQ203" s="820" t="str">
        <f t="shared" si="1039"/>
        <v/>
      </c>
      <c r="FR203" s="139" t="str">
        <f t="shared" si="816"/>
        <v/>
      </c>
      <c r="FS203" s="642" t="str">
        <f t="shared" si="892"/>
        <v/>
      </c>
      <c r="FY203" s="793" t="str">
        <f t="shared" si="1047"/>
        <v/>
      </c>
      <c r="FZ203" s="798" t="str">
        <f t="shared" si="1040"/>
        <v/>
      </c>
      <c r="GA203" s="793" t="str">
        <f t="shared" si="894"/>
        <v/>
      </c>
      <c r="GB203" s="793" t="str">
        <f t="shared" si="1041"/>
        <v/>
      </c>
      <c r="GC203" s="783" t="str">
        <f t="shared" si="1048"/>
        <v/>
      </c>
      <c r="GD203" s="788" t="str">
        <f t="shared" si="1049"/>
        <v/>
      </c>
      <c r="GE203" s="786" t="str">
        <f t="shared" si="1042"/>
        <v/>
      </c>
      <c r="GF203" s="782" t="str">
        <f t="shared" si="897"/>
        <v/>
      </c>
      <c r="GG203" s="818" t="str">
        <f t="shared" si="898"/>
        <v/>
      </c>
      <c r="GH203" s="594">
        <v>50</v>
      </c>
      <c r="GI203" s="595" t="str">
        <f t="shared" si="1050"/>
        <v/>
      </c>
      <c r="GJ203" s="595" t="str">
        <f t="shared" si="1051"/>
        <v/>
      </c>
      <c r="GK203" s="15">
        <f t="shared" si="899"/>
        <v>0</v>
      </c>
      <c r="GL203" s="15">
        <f t="shared" si="900"/>
        <v>0</v>
      </c>
      <c r="GN203" s="137" t="str">
        <f t="shared" si="901"/>
        <v/>
      </c>
      <c r="GO203" s="653" t="str">
        <f t="shared" si="902"/>
        <v/>
      </c>
      <c r="GP203" s="651" t="str">
        <f t="shared" si="903"/>
        <v/>
      </c>
      <c r="GQ203" s="652">
        <f t="shared" si="904"/>
        <v>0</v>
      </c>
      <c r="GR203" s="137" t="str">
        <f t="shared" si="974"/>
        <v/>
      </c>
      <c r="GS203" s="139" t="str">
        <f t="shared" si="905"/>
        <v/>
      </c>
      <c r="GT203" s="642" t="str">
        <f t="shared" si="823"/>
        <v/>
      </c>
      <c r="GU203" s="594">
        <v>50</v>
      </c>
      <c r="GX203" s="137" t="str">
        <f t="shared" si="975"/>
        <v/>
      </c>
      <c r="GY203" s="138" t="str">
        <f t="shared" si="906"/>
        <v/>
      </c>
      <c r="GZ203" s="642" t="str">
        <f t="shared" si="907"/>
        <v/>
      </c>
      <c r="HA203" s="81" t="str">
        <f t="shared" si="970"/>
        <v/>
      </c>
      <c r="HB203" s="127" t="str">
        <f t="shared" si="971"/>
        <v/>
      </c>
      <c r="HC203" s="642" t="str">
        <f t="shared" si="908"/>
        <v/>
      </c>
      <c r="HD203" s="582">
        <f t="shared" si="976"/>
        <v>0</v>
      </c>
      <c r="HE203" s="576">
        <f t="shared" si="1053"/>
        <v>0</v>
      </c>
      <c r="HF203" s="566">
        <f t="shared" si="1053"/>
        <v>0</v>
      </c>
      <c r="HG203" s="642">
        <f t="shared" si="909"/>
        <v>0</v>
      </c>
      <c r="HH203" s="17" t="str">
        <f t="shared" si="910"/>
        <v/>
      </c>
      <c r="HI203" s="510" t="str">
        <f t="shared" si="911"/>
        <v/>
      </c>
      <c r="HJ203" s="642">
        <f t="shared" si="972"/>
        <v>0</v>
      </c>
      <c r="HK203" s="510" t="str">
        <f t="shared" si="1054"/>
        <v/>
      </c>
      <c r="HL203" s="522" t="str">
        <f t="shared" si="1054"/>
        <v/>
      </c>
      <c r="HM203" s="510" t="str">
        <f t="shared" si="1054"/>
        <v/>
      </c>
      <c r="HN203" s="642">
        <f t="shared" si="912"/>
        <v>0</v>
      </c>
      <c r="HO203" s="510" t="str">
        <f t="shared" si="1055"/>
        <v/>
      </c>
      <c r="HP203" s="522" t="str">
        <f t="shared" si="1055"/>
        <v/>
      </c>
      <c r="HQ203" s="510" t="str">
        <f t="shared" si="1055"/>
        <v/>
      </c>
      <c r="HR203" s="642">
        <f t="shared" si="913"/>
        <v>0</v>
      </c>
      <c r="HS203" s="510" t="str">
        <f t="shared" si="1056"/>
        <v/>
      </c>
      <c r="HT203" s="522" t="str">
        <f t="shared" si="1056"/>
        <v/>
      </c>
      <c r="HU203" s="510" t="str">
        <f t="shared" si="1056"/>
        <v/>
      </c>
      <c r="HV203" s="642">
        <f t="shared" si="914"/>
        <v>0</v>
      </c>
      <c r="HW203" s="510" t="str">
        <f t="shared" si="1057"/>
        <v/>
      </c>
      <c r="HX203" s="522" t="str">
        <f t="shared" si="1057"/>
        <v/>
      </c>
      <c r="HY203" s="510" t="str">
        <f t="shared" si="1057"/>
        <v/>
      </c>
      <c r="HZ203" s="642">
        <f t="shared" si="915"/>
        <v>0</v>
      </c>
      <c r="IA203" s="510" t="str">
        <f t="shared" si="1058"/>
        <v/>
      </c>
      <c r="IB203" s="522" t="str">
        <f t="shared" si="1058"/>
        <v/>
      </c>
      <c r="IC203" s="510" t="str">
        <f t="shared" si="1058"/>
        <v/>
      </c>
      <c r="ID203" s="642">
        <f t="shared" si="916"/>
        <v>0</v>
      </c>
      <c r="IE203" s="510" t="str">
        <f t="shared" si="1059"/>
        <v/>
      </c>
      <c r="IF203" s="522" t="str">
        <f t="shared" si="1059"/>
        <v/>
      </c>
      <c r="IG203" s="510" t="str">
        <f t="shared" si="1059"/>
        <v/>
      </c>
      <c r="IH203" s="642">
        <f t="shared" si="917"/>
        <v>0</v>
      </c>
      <c r="II203" s="510" t="str">
        <f t="shared" si="1060"/>
        <v/>
      </c>
      <c r="IJ203" s="522" t="str">
        <f t="shared" si="1060"/>
        <v/>
      </c>
      <c r="IK203" s="510" t="str">
        <f t="shared" si="1060"/>
        <v/>
      </c>
      <c r="IL203" s="642">
        <f t="shared" si="918"/>
        <v>0</v>
      </c>
      <c r="IM203" s="510" t="str">
        <f t="shared" si="1061"/>
        <v/>
      </c>
      <c r="IN203" s="522" t="str">
        <f t="shared" si="1061"/>
        <v/>
      </c>
      <c r="IO203" s="510" t="str">
        <f t="shared" si="1061"/>
        <v/>
      </c>
      <c r="IP203" s="642">
        <f t="shared" si="919"/>
        <v>0</v>
      </c>
      <c r="IQ203" s="510" t="str">
        <f t="shared" si="1062"/>
        <v/>
      </c>
      <c r="IR203" s="522" t="str">
        <f t="shared" si="1062"/>
        <v/>
      </c>
      <c r="IS203" s="510" t="str">
        <f t="shared" si="1062"/>
        <v/>
      </c>
      <c r="IT203" s="642">
        <f t="shared" si="920"/>
        <v>0</v>
      </c>
      <c r="IU203" s="510" t="str">
        <f t="shared" si="1063"/>
        <v/>
      </c>
      <c r="IV203" s="522" t="str">
        <f t="shared" si="1063"/>
        <v/>
      </c>
      <c r="IW203" s="510" t="str">
        <f t="shared" si="1063"/>
        <v/>
      </c>
      <c r="IX203" s="642">
        <f t="shared" si="921"/>
        <v>0</v>
      </c>
      <c r="IY203" s="510" t="str">
        <f t="shared" si="1064"/>
        <v/>
      </c>
      <c r="IZ203" s="522" t="str">
        <f t="shared" si="1064"/>
        <v/>
      </c>
      <c r="JA203" s="510" t="str">
        <f t="shared" si="1064"/>
        <v/>
      </c>
      <c r="JB203" s="642">
        <f t="shared" si="922"/>
        <v>0</v>
      </c>
      <c r="JC203" s="510" t="str">
        <f t="shared" si="1065"/>
        <v/>
      </c>
      <c r="JD203" s="522" t="str">
        <f t="shared" si="1065"/>
        <v/>
      </c>
      <c r="JE203" s="510" t="str">
        <f t="shared" si="1065"/>
        <v/>
      </c>
      <c r="JF203" s="642">
        <f t="shared" si="923"/>
        <v>0</v>
      </c>
      <c r="JG203" s="510" t="str">
        <f t="shared" si="1066"/>
        <v/>
      </c>
      <c r="JH203" s="522" t="str">
        <f t="shared" si="1066"/>
        <v/>
      </c>
      <c r="JI203" s="510" t="str">
        <f t="shared" si="1066"/>
        <v/>
      </c>
      <c r="JJ203" s="642">
        <f t="shared" si="924"/>
        <v>0</v>
      </c>
      <c r="JK203" s="510" t="str">
        <f t="shared" si="1067"/>
        <v/>
      </c>
      <c r="JL203" s="522" t="str">
        <f t="shared" si="1067"/>
        <v/>
      </c>
      <c r="JM203" s="510" t="str">
        <f t="shared" si="1067"/>
        <v/>
      </c>
      <c r="JN203" s="642">
        <f t="shared" si="925"/>
        <v>0</v>
      </c>
      <c r="JO203" s="510" t="str">
        <f t="shared" si="1068"/>
        <v/>
      </c>
      <c r="JP203" s="522" t="str">
        <f t="shared" si="1068"/>
        <v/>
      </c>
      <c r="JQ203" s="510" t="str">
        <f t="shared" si="1068"/>
        <v/>
      </c>
      <c r="JR203" s="642">
        <f t="shared" si="926"/>
        <v>0</v>
      </c>
      <c r="JS203" s="510" t="str">
        <f t="shared" si="1069"/>
        <v/>
      </c>
      <c r="JT203" s="522" t="str">
        <f t="shared" si="1069"/>
        <v/>
      </c>
      <c r="JU203" s="510" t="str">
        <f t="shared" si="1069"/>
        <v/>
      </c>
      <c r="JV203" s="642">
        <f t="shared" si="927"/>
        <v>0</v>
      </c>
      <c r="JW203" s="510" t="str">
        <f t="shared" si="1070"/>
        <v/>
      </c>
      <c r="JX203" s="522" t="str">
        <f t="shared" si="1070"/>
        <v/>
      </c>
      <c r="JY203" s="510" t="str">
        <f t="shared" si="1070"/>
        <v/>
      </c>
      <c r="JZ203" s="642">
        <f t="shared" si="928"/>
        <v>0</v>
      </c>
      <c r="KA203" s="510" t="str">
        <f t="shared" si="1071"/>
        <v/>
      </c>
      <c r="KB203" s="522" t="str">
        <f t="shared" si="1071"/>
        <v/>
      </c>
      <c r="KC203" s="510" t="str">
        <f t="shared" si="1071"/>
        <v/>
      </c>
      <c r="KD203" s="642">
        <f t="shared" si="929"/>
        <v>0</v>
      </c>
      <c r="KE203" s="510" t="str">
        <f t="shared" si="1072"/>
        <v/>
      </c>
      <c r="KF203" s="522" t="str">
        <f t="shared" si="1072"/>
        <v/>
      </c>
      <c r="KG203" s="510" t="str">
        <f t="shared" si="1072"/>
        <v/>
      </c>
      <c r="KH203" s="642">
        <f t="shared" si="930"/>
        <v>0</v>
      </c>
      <c r="KI203" s="510" t="str">
        <f t="shared" si="1073"/>
        <v/>
      </c>
      <c r="KJ203" s="522" t="str">
        <f t="shared" si="1073"/>
        <v/>
      </c>
      <c r="KK203" s="510" t="str">
        <f t="shared" si="1073"/>
        <v/>
      </c>
      <c r="KL203" s="642">
        <f t="shared" si="931"/>
        <v>0</v>
      </c>
      <c r="KM203" s="510" t="str">
        <f t="shared" si="1074"/>
        <v/>
      </c>
      <c r="KN203" s="522" t="str">
        <f t="shared" si="1074"/>
        <v/>
      </c>
      <c r="KO203" s="510" t="str">
        <f t="shared" si="1074"/>
        <v/>
      </c>
      <c r="KP203" s="642">
        <f t="shared" si="932"/>
        <v>0</v>
      </c>
      <c r="KQ203" s="510" t="str">
        <f t="shared" si="1075"/>
        <v/>
      </c>
      <c r="KR203" s="522" t="str">
        <f t="shared" si="1075"/>
        <v/>
      </c>
      <c r="KS203" s="510" t="str">
        <f t="shared" si="1075"/>
        <v/>
      </c>
      <c r="KT203" s="642">
        <f t="shared" si="933"/>
        <v>0</v>
      </c>
      <c r="KU203" s="510" t="str">
        <f t="shared" si="1076"/>
        <v/>
      </c>
      <c r="KV203" s="522" t="str">
        <f t="shared" si="1076"/>
        <v/>
      </c>
      <c r="KW203" s="510" t="str">
        <f t="shared" si="1076"/>
        <v/>
      </c>
      <c r="KX203" s="642">
        <f t="shared" si="934"/>
        <v>0</v>
      </c>
      <c r="KY203" s="510" t="str">
        <f t="shared" si="1077"/>
        <v/>
      </c>
      <c r="KZ203" s="522" t="str">
        <f t="shared" si="1077"/>
        <v/>
      </c>
      <c r="LA203" s="510" t="str">
        <f t="shared" si="1077"/>
        <v/>
      </c>
      <c r="LB203" s="642">
        <f t="shared" si="935"/>
        <v>0</v>
      </c>
      <c r="LC203" s="510" t="str">
        <f t="shared" si="1078"/>
        <v/>
      </c>
      <c r="LD203" s="522" t="str">
        <f t="shared" si="1078"/>
        <v/>
      </c>
      <c r="LE203" s="510" t="str">
        <f t="shared" si="1078"/>
        <v/>
      </c>
      <c r="LF203" s="642">
        <f t="shared" si="936"/>
        <v>0</v>
      </c>
      <c r="LG203" s="510" t="str">
        <f t="shared" si="1079"/>
        <v/>
      </c>
      <c r="LH203" s="522" t="str">
        <f t="shared" si="1079"/>
        <v/>
      </c>
      <c r="LI203" s="510" t="str">
        <f t="shared" si="1079"/>
        <v/>
      </c>
      <c r="LJ203" s="642">
        <f t="shared" si="937"/>
        <v>0</v>
      </c>
      <c r="LK203" s="510" t="str">
        <f t="shared" si="1080"/>
        <v/>
      </c>
      <c r="LL203" s="522" t="str">
        <f t="shared" si="1080"/>
        <v/>
      </c>
      <c r="LM203" s="510" t="str">
        <f t="shared" si="1080"/>
        <v/>
      </c>
      <c r="LN203" s="642">
        <f t="shared" si="938"/>
        <v>0</v>
      </c>
      <c r="LO203" s="510" t="str">
        <f t="shared" si="1081"/>
        <v/>
      </c>
      <c r="LP203" s="522" t="str">
        <f t="shared" si="1081"/>
        <v/>
      </c>
      <c r="LQ203" s="510" t="str">
        <f t="shared" si="1081"/>
        <v/>
      </c>
      <c r="LR203" s="642">
        <f t="shared" si="939"/>
        <v>0</v>
      </c>
      <c r="LS203" s="510" t="str">
        <f t="shared" si="1082"/>
        <v/>
      </c>
      <c r="LT203" s="522" t="str">
        <f t="shared" si="1082"/>
        <v/>
      </c>
      <c r="LU203" s="510" t="str">
        <f t="shared" si="1082"/>
        <v/>
      </c>
      <c r="LV203" s="642">
        <f t="shared" si="940"/>
        <v>0</v>
      </c>
      <c r="LW203" s="510" t="str">
        <f t="shared" si="1083"/>
        <v/>
      </c>
      <c r="LX203" s="522" t="str">
        <f t="shared" si="1083"/>
        <v/>
      </c>
      <c r="LY203" s="510" t="str">
        <f t="shared" si="1083"/>
        <v/>
      </c>
      <c r="LZ203" s="642">
        <f t="shared" si="941"/>
        <v>0</v>
      </c>
      <c r="MA203" s="510" t="str">
        <f t="shared" si="1084"/>
        <v/>
      </c>
      <c r="MB203" s="522" t="str">
        <f t="shared" si="1084"/>
        <v/>
      </c>
      <c r="MC203" s="510" t="str">
        <f t="shared" si="1084"/>
        <v/>
      </c>
      <c r="MD203" s="642">
        <f t="shared" si="942"/>
        <v>0</v>
      </c>
      <c r="ME203" s="510" t="str">
        <f t="shared" si="1085"/>
        <v/>
      </c>
      <c r="MF203" s="522" t="str">
        <f t="shared" si="1085"/>
        <v/>
      </c>
      <c r="MG203" s="510" t="str">
        <f t="shared" si="1085"/>
        <v/>
      </c>
      <c r="MH203" s="642">
        <f t="shared" si="943"/>
        <v>0</v>
      </c>
      <c r="MI203" s="510" t="str">
        <f t="shared" si="1086"/>
        <v/>
      </c>
      <c r="MJ203" s="522" t="str">
        <f t="shared" si="1086"/>
        <v/>
      </c>
      <c r="MK203" s="510" t="str">
        <f t="shared" si="1086"/>
        <v/>
      </c>
      <c r="ML203" s="642">
        <f t="shared" si="944"/>
        <v>0</v>
      </c>
      <c r="MM203" s="510" t="str">
        <f t="shared" si="1087"/>
        <v/>
      </c>
      <c r="MN203" s="522" t="str">
        <f t="shared" si="1087"/>
        <v/>
      </c>
      <c r="MO203" s="510" t="str">
        <f t="shared" si="1087"/>
        <v/>
      </c>
      <c r="MP203" s="642">
        <f t="shared" si="945"/>
        <v>0</v>
      </c>
      <c r="MQ203" s="510" t="str">
        <f t="shared" si="1088"/>
        <v/>
      </c>
      <c r="MR203" s="522" t="str">
        <f t="shared" si="1088"/>
        <v/>
      </c>
      <c r="MS203" s="510" t="str">
        <f t="shared" si="1088"/>
        <v/>
      </c>
      <c r="MT203" s="642">
        <f t="shared" si="946"/>
        <v>0</v>
      </c>
      <c r="MU203" s="510" t="str">
        <f t="shared" si="1089"/>
        <v/>
      </c>
      <c r="MV203" s="522" t="str">
        <f t="shared" si="1089"/>
        <v/>
      </c>
      <c r="MW203" s="510" t="str">
        <f t="shared" si="1089"/>
        <v/>
      </c>
      <c r="MX203" s="642">
        <f t="shared" si="947"/>
        <v>0</v>
      </c>
      <c r="MY203" s="510" t="str">
        <f t="shared" si="1090"/>
        <v/>
      </c>
      <c r="MZ203" s="522" t="str">
        <f t="shared" si="1090"/>
        <v/>
      </c>
      <c r="NA203" s="510" t="str">
        <f t="shared" si="1090"/>
        <v/>
      </c>
      <c r="NB203" s="642">
        <f t="shared" si="948"/>
        <v>0</v>
      </c>
      <c r="NC203" s="510" t="str">
        <f t="shared" si="1091"/>
        <v/>
      </c>
      <c r="ND203" s="522" t="str">
        <f t="shared" si="1091"/>
        <v/>
      </c>
      <c r="NE203" s="510" t="str">
        <f t="shared" si="1091"/>
        <v/>
      </c>
      <c r="NF203" s="642">
        <f t="shared" si="949"/>
        <v>0</v>
      </c>
      <c r="NG203" s="510" t="str">
        <f t="shared" si="1092"/>
        <v/>
      </c>
      <c r="NH203" s="522" t="str">
        <f t="shared" si="1092"/>
        <v/>
      </c>
      <c r="NI203" s="510" t="str">
        <f t="shared" si="1092"/>
        <v/>
      </c>
      <c r="NJ203" s="642">
        <f t="shared" si="950"/>
        <v>0</v>
      </c>
      <c r="NK203" s="510" t="str">
        <f t="shared" si="1093"/>
        <v/>
      </c>
      <c r="NL203" s="522" t="str">
        <f t="shared" si="1093"/>
        <v/>
      </c>
      <c r="NM203" s="510" t="str">
        <f t="shared" si="1093"/>
        <v/>
      </c>
      <c r="NN203" s="642">
        <f t="shared" si="951"/>
        <v>0</v>
      </c>
      <c r="NO203" s="510" t="str">
        <f t="shared" si="1094"/>
        <v/>
      </c>
      <c r="NP203" s="522" t="str">
        <f t="shared" si="1094"/>
        <v/>
      </c>
      <c r="NQ203" s="510" t="str">
        <f t="shared" si="1094"/>
        <v/>
      </c>
      <c r="NR203" s="642">
        <f t="shared" si="952"/>
        <v>0</v>
      </c>
      <c r="NS203" s="510" t="str">
        <f t="shared" si="1095"/>
        <v/>
      </c>
      <c r="NT203" s="522" t="str">
        <f t="shared" si="1095"/>
        <v/>
      </c>
      <c r="NU203" s="510" t="str">
        <f t="shared" si="1095"/>
        <v/>
      </c>
      <c r="NV203" s="642">
        <f t="shared" si="953"/>
        <v>0</v>
      </c>
      <c r="NW203" s="510" t="str">
        <f t="shared" si="1096"/>
        <v/>
      </c>
      <c r="NX203" s="522" t="str">
        <f t="shared" si="1096"/>
        <v/>
      </c>
      <c r="NY203" s="510" t="str">
        <f t="shared" si="1096"/>
        <v/>
      </c>
      <c r="NZ203" s="642">
        <f t="shared" si="954"/>
        <v>0</v>
      </c>
      <c r="OA203" s="510" t="str">
        <f t="shared" si="1097"/>
        <v/>
      </c>
      <c r="OB203" s="522" t="str">
        <f t="shared" si="1097"/>
        <v/>
      </c>
      <c r="OC203" s="510" t="str">
        <f t="shared" si="1097"/>
        <v/>
      </c>
      <c r="OD203" s="642">
        <f t="shared" si="955"/>
        <v>0</v>
      </c>
      <c r="OE203" s="510" t="str">
        <f t="shared" si="1098"/>
        <v/>
      </c>
      <c r="OF203" s="522" t="str">
        <f t="shared" si="1098"/>
        <v/>
      </c>
      <c r="OG203" s="510" t="str">
        <f t="shared" si="1098"/>
        <v/>
      </c>
      <c r="OH203" s="642">
        <f t="shared" si="956"/>
        <v>0</v>
      </c>
      <c r="OI203" s="510" t="str">
        <f t="shared" si="1099"/>
        <v/>
      </c>
      <c r="OJ203" s="522" t="str">
        <f t="shared" si="1099"/>
        <v/>
      </c>
      <c r="OK203" s="510" t="str">
        <f t="shared" si="1099"/>
        <v/>
      </c>
      <c r="OL203" s="642">
        <f t="shared" si="957"/>
        <v>0</v>
      </c>
      <c r="OM203" s="510" t="str">
        <f t="shared" si="1100"/>
        <v/>
      </c>
      <c r="ON203" s="522" t="str">
        <f t="shared" si="1100"/>
        <v/>
      </c>
      <c r="OO203" s="510" t="str">
        <f t="shared" si="1100"/>
        <v/>
      </c>
      <c r="OP203" s="642">
        <f t="shared" si="958"/>
        <v>0</v>
      </c>
      <c r="OQ203" s="510" t="str">
        <f t="shared" si="1101"/>
        <v/>
      </c>
      <c r="OR203" s="522" t="str">
        <f t="shared" si="1101"/>
        <v/>
      </c>
      <c r="OS203" s="510" t="str">
        <f t="shared" si="1101"/>
        <v/>
      </c>
      <c r="OT203" s="642">
        <f t="shared" si="959"/>
        <v>0</v>
      </c>
      <c r="OU203" s="510" t="str">
        <f t="shared" si="1102"/>
        <v/>
      </c>
      <c r="OV203" s="522" t="str">
        <f t="shared" si="1102"/>
        <v/>
      </c>
      <c r="OW203" s="510" t="str">
        <f t="shared" si="1102"/>
        <v/>
      </c>
      <c r="OX203" s="642">
        <f t="shared" si="960"/>
        <v>0</v>
      </c>
      <c r="OY203" s="510" t="str">
        <f t="shared" si="1103"/>
        <v/>
      </c>
      <c r="OZ203" s="522" t="str">
        <f t="shared" si="1103"/>
        <v/>
      </c>
      <c r="PA203" s="510" t="str">
        <f t="shared" si="1103"/>
        <v/>
      </c>
      <c r="PB203" s="642">
        <f t="shared" si="961"/>
        <v>0</v>
      </c>
      <c r="PC203" s="510" t="str">
        <f t="shared" si="1104"/>
        <v/>
      </c>
      <c r="PD203" s="522" t="str">
        <f t="shared" si="1104"/>
        <v/>
      </c>
      <c r="PE203" s="510" t="str">
        <f t="shared" si="1104"/>
        <v/>
      </c>
      <c r="PF203" s="642">
        <f t="shared" si="962"/>
        <v>0</v>
      </c>
      <c r="PG203" s="510" t="str">
        <f t="shared" si="1105"/>
        <v/>
      </c>
      <c r="PH203" s="522" t="str">
        <f t="shared" si="1105"/>
        <v/>
      </c>
      <c r="PI203" s="510" t="str">
        <f t="shared" si="1105"/>
        <v/>
      </c>
      <c r="PJ203" s="642">
        <f t="shared" si="963"/>
        <v>0</v>
      </c>
      <c r="PK203" s="510" t="str">
        <f t="shared" si="1106"/>
        <v/>
      </c>
      <c r="PL203" s="522" t="str">
        <f t="shared" si="1106"/>
        <v/>
      </c>
      <c r="PM203" s="510" t="str">
        <f t="shared" si="1106"/>
        <v/>
      </c>
      <c r="PN203" s="642">
        <f t="shared" si="964"/>
        <v>0</v>
      </c>
      <c r="PO203" s="510" t="str">
        <f t="shared" si="1107"/>
        <v/>
      </c>
      <c r="PP203" s="522" t="str">
        <f t="shared" si="1107"/>
        <v/>
      </c>
      <c r="PQ203" s="510" t="str">
        <f t="shared" si="1107"/>
        <v/>
      </c>
      <c r="PR203" s="642">
        <f t="shared" si="965"/>
        <v>0</v>
      </c>
      <c r="PS203" s="510" t="str">
        <f t="shared" si="1108"/>
        <v/>
      </c>
      <c r="PT203" s="522" t="str">
        <f t="shared" si="1108"/>
        <v/>
      </c>
      <c r="PU203" s="510" t="str">
        <f t="shared" si="1108"/>
        <v/>
      </c>
      <c r="PV203" s="642">
        <f t="shared" si="966"/>
        <v>0</v>
      </c>
      <c r="PW203" s="510" t="str">
        <f t="shared" si="1109"/>
        <v/>
      </c>
      <c r="PX203" s="522" t="str">
        <f t="shared" si="1109"/>
        <v/>
      </c>
      <c r="PY203" s="510" t="str">
        <f t="shared" si="1109"/>
        <v/>
      </c>
      <c r="PZ203" s="642">
        <f t="shared" si="967"/>
        <v>0</v>
      </c>
      <c r="QA203" s="510" t="str">
        <f t="shared" si="1110"/>
        <v/>
      </c>
      <c r="QB203" s="522" t="str">
        <f t="shared" si="1110"/>
        <v/>
      </c>
      <c r="QC203" s="510" t="str">
        <f t="shared" si="1110"/>
        <v/>
      </c>
      <c r="QD203" s="642">
        <f t="shared" si="968"/>
        <v>0</v>
      </c>
      <c r="QE203" s="510" t="str">
        <f t="shared" si="1111"/>
        <v/>
      </c>
      <c r="QF203" s="522" t="str">
        <f t="shared" si="1111"/>
        <v/>
      </c>
      <c r="QG203" s="510" t="str">
        <f t="shared" si="1111"/>
        <v/>
      </c>
      <c r="QH203" s="642">
        <f t="shared" si="969"/>
        <v>0</v>
      </c>
    </row>
    <row r="204" spans="125:450" ht="13.3" thickTop="1" thickBot="1" x14ac:dyDescent="0.35"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FD204" s="793" t="str">
        <f t="shared" si="885"/>
        <v/>
      </c>
      <c r="FE204" s="783" t="str">
        <f t="shared" si="1044"/>
        <v/>
      </c>
      <c r="FF204" s="788" t="str">
        <f t="shared" si="1045"/>
        <v/>
      </c>
      <c r="FG204" s="782" t="str">
        <f t="shared" si="1052"/>
        <v/>
      </c>
      <c r="FJ204" s="788" t="str">
        <f t="shared" si="1036"/>
        <v/>
      </c>
      <c r="FK204" s="793" t="str">
        <f t="shared" si="1037"/>
        <v/>
      </c>
      <c r="FL204" s="793" t="str">
        <f t="shared" si="1046"/>
        <v/>
      </c>
      <c r="FM204" s="798" t="str">
        <f t="shared" si="1038"/>
        <v/>
      </c>
      <c r="FN204" s="786" t="str">
        <f t="shared" si="890"/>
        <v/>
      </c>
      <c r="FO204" s="816" t="str">
        <f t="shared" si="891"/>
        <v/>
      </c>
      <c r="FP204" s="594">
        <v>51</v>
      </c>
      <c r="FQ204" s="820" t="str">
        <f t="shared" si="1039"/>
        <v/>
      </c>
      <c r="FR204" s="139" t="str">
        <f t="shared" si="816"/>
        <v/>
      </c>
      <c r="FS204" s="642" t="str">
        <f t="shared" si="892"/>
        <v/>
      </c>
      <c r="FY204" s="793" t="str">
        <f t="shared" si="1047"/>
        <v/>
      </c>
      <c r="FZ204" s="798" t="str">
        <f t="shared" si="1040"/>
        <v/>
      </c>
      <c r="GA204" s="793" t="str">
        <f t="shared" si="894"/>
        <v/>
      </c>
      <c r="GB204" s="793" t="str">
        <f t="shared" si="1041"/>
        <v/>
      </c>
      <c r="GC204" s="783" t="str">
        <f t="shared" si="1048"/>
        <v/>
      </c>
      <c r="GD204" s="788" t="str">
        <f t="shared" si="1049"/>
        <v/>
      </c>
      <c r="GE204" s="786" t="str">
        <f t="shared" si="1042"/>
        <v/>
      </c>
      <c r="GF204" s="782" t="str">
        <f t="shared" si="897"/>
        <v/>
      </c>
      <c r="GG204" s="818" t="str">
        <f t="shared" si="898"/>
        <v/>
      </c>
      <c r="GH204" s="594">
        <v>51</v>
      </c>
      <c r="GI204" s="595" t="str">
        <f t="shared" si="1050"/>
        <v/>
      </c>
      <c r="GJ204" s="595" t="str">
        <f t="shared" si="1051"/>
        <v/>
      </c>
      <c r="GK204" s="15">
        <f t="shared" si="899"/>
        <v>0</v>
      </c>
      <c r="GL204" s="15">
        <f t="shared" si="900"/>
        <v>0</v>
      </c>
      <c r="GN204" s="137" t="str">
        <f t="shared" si="901"/>
        <v/>
      </c>
      <c r="GO204" s="653" t="str">
        <f t="shared" si="902"/>
        <v/>
      </c>
      <c r="GP204" s="651" t="str">
        <f t="shared" si="903"/>
        <v/>
      </c>
      <c r="GQ204" s="652">
        <f t="shared" si="904"/>
        <v>0</v>
      </c>
      <c r="GR204" s="137" t="str">
        <f t="shared" si="974"/>
        <v/>
      </c>
      <c r="GS204" s="139" t="str">
        <f t="shared" si="905"/>
        <v/>
      </c>
      <c r="GT204" s="642" t="str">
        <f t="shared" si="823"/>
        <v/>
      </c>
      <c r="GU204" s="594">
        <v>51</v>
      </c>
      <c r="GX204" s="137" t="str">
        <f t="shared" si="975"/>
        <v/>
      </c>
      <c r="GY204" s="138" t="str">
        <f t="shared" si="906"/>
        <v/>
      </c>
      <c r="GZ204" s="642" t="str">
        <f t="shared" si="907"/>
        <v/>
      </c>
      <c r="HA204" s="81" t="str">
        <f t="shared" si="970"/>
        <v/>
      </c>
      <c r="HB204" s="127" t="str">
        <f t="shared" si="971"/>
        <v/>
      </c>
      <c r="HC204" s="642" t="str">
        <f t="shared" si="908"/>
        <v/>
      </c>
      <c r="HD204" s="582">
        <f t="shared" si="976"/>
        <v>0</v>
      </c>
      <c r="HE204" s="576">
        <f t="shared" si="1053"/>
        <v>0</v>
      </c>
      <c r="HF204" s="566">
        <f t="shared" si="1053"/>
        <v>0</v>
      </c>
      <c r="HG204" s="642">
        <f t="shared" si="909"/>
        <v>0</v>
      </c>
      <c r="HH204" s="17" t="str">
        <f t="shared" si="910"/>
        <v/>
      </c>
      <c r="HI204" s="510" t="str">
        <f t="shared" si="911"/>
        <v/>
      </c>
      <c r="HJ204" s="642">
        <f t="shared" si="972"/>
        <v>0</v>
      </c>
      <c r="HK204" s="510" t="str">
        <f t="shared" si="1054"/>
        <v/>
      </c>
      <c r="HL204" s="522" t="str">
        <f t="shared" si="1054"/>
        <v/>
      </c>
      <c r="HM204" s="510" t="str">
        <f t="shared" si="1054"/>
        <v/>
      </c>
      <c r="HN204" s="642">
        <f t="shared" si="912"/>
        <v>0</v>
      </c>
      <c r="HO204" s="510" t="str">
        <f t="shared" si="1055"/>
        <v/>
      </c>
      <c r="HP204" s="522" t="str">
        <f t="shared" si="1055"/>
        <v/>
      </c>
      <c r="HQ204" s="510" t="str">
        <f t="shared" si="1055"/>
        <v/>
      </c>
      <c r="HR204" s="642">
        <f t="shared" si="913"/>
        <v>0</v>
      </c>
      <c r="HS204" s="510" t="str">
        <f t="shared" si="1056"/>
        <v/>
      </c>
      <c r="HT204" s="522" t="str">
        <f t="shared" si="1056"/>
        <v/>
      </c>
      <c r="HU204" s="510" t="str">
        <f t="shared" si="1056"/>
        <v/>
      </c>
      <c r="HV204" s="642">
        <f t="shared" si="914"/>
        <v>0</v>
      </c>
      <c r="HW204" s="510" t="str">
        <f t="shared" si="1057"/>
        <v/>
      </c>
      <c r="HX204" s="522" t="str">
        <f t="shared" si="1057"/>
        <v/>
      </c>
      <c r="HY204" s="510" t="str">
        <f t="shared" si="1057"/>
        <v/>
      </c>
      <c r="HZ204" s="642">
        <f t="shared" si="915"/>
        <v>0</v>
      </c>
      <c r="IA204" s="510" t="str">
        <f t="shared" si="1058"/>
        <v/>
      </c>
      <c r="IB204" s="522" t="str">
        <f t="shared" si="1058"/>
        <v/>
      </c>
      <c r="IC204" s="510" t="str">
        <f t="shared" si="1058"/>
        <v/>
      </c>
      <c r="ID204" s="642">
        <f t="shared" si="916"/>
        <v>0</v>
      </c>
      <c r="IE204" s="510" t="str">
        <f t="shared" si="1059"/>
        <v/>
      </c>
      <c r="IF204" s="522" t="str">
        <f t="shared" si="1059"/>
        <v/>
      </c>
      <c r="IG204" s="510" t="str">
        <f t="shared" si="1059"/>
        <v/>
      </c>
      <c r="IH204" s="642">
        <f t="shared" si="917"/>
        <v>0</v>
      </c>
      <c r="II204" s="510" t="str">
        <f t="shared" si="1060"/>
        <v/>
      </c>
      <c r="IJ204" s="522" t="str">
        <f t="shared" si="1060"/>
        <v/>
      </c>
      <c r="IK204" s="510" t="str">
        <f t="shared" si="1060"/>
        <v/>
      </c>
      <c r="IL204" s="642">
        <f t="shared" si="918"/>
        <v>0</v>
      </c>
      <c r="IM204" s="510" t="str">
        <f t="shared" si="1061"/>
        <v/>
      </c>
      <c r="IN204" s="522" t="str">
        <f t="shared" si="1061"/>
        <v/>
      </c>
      <c r="IO204" s="510" t="str">
        <f t="shared" si="1061"/>
        <v/>
      </c>
      <c r="IP204" s="642">
        <f t="shared" si="919"/>
        <v>0</v>
      </c>
      <c r="IQ204" s="510" t="str">
        <f t="shared" si="1062"/>
        <v/>
      </c>
      <c r="IR204" s="522" t="str">
        <f t="shared" si="1062"/>
        <v/>
      </c>
      <c r="IS204" s="510" t="str">
        <f t="shared" si="1062"/>
        <v/>
      </c>
      <c r="IT204" s="642">
        <f t="shared" si="920"/>
        <v>0</v>
      </c>
      <c r="IU204" s="510" t="str">
        <f t="shared" si="1063"/>
        <v/>
      </c>
      <c r="IV204" s="522" t="str">
        <f t="shared" si="1063"/>
        <v/>
      </c>
      <c r="IW204" s="510" t="str">
        <f t="shared" si="1063"/>
        <v/>
      </c>
      <c r="IX204" s="642">
        <f t="shared" si="921"/>
        <v>0</v>
      </c>
      <c r="IY204" s="510" t="str">
        <f t="shared" si="1064"/>
        <v/>
      </c>
      <c r="IZ204" s="522" t="str">
        <f t="shared" si="1064"/>
        <v/>
      </c>
      <c r="JA204" s="510" t="str">
        <f t="shared" si="1064"/>
        <v/>
      </c>
      <c r="JB204" s="642">
        <f t="shared" si="922"/>
        <v>0</v>
      </c>
      <c r="JC204" s="510" t="str">
        <f t="shared" si="1065"/>
        <v/>
      </c>
      <c r="JD204" s="522" t="str">
        <f t="shared" si="1065"/>
        <v/>
      </c>
      <c r="JE204" s="510" t="str">
        <f t="shared" si="1065"/>
        <v/>
      </c>
      <c r="JF204" s="642">
        <f t="shared" si="923"/>
        <v>0</v>
      </c>
      <c r="JG204" s="510" t="str">
        <f t="shared" si="1066"/>
        <v/>
      </c>
      <c r="JH204" s="522" t="str">
        <f t="shared" si="1066"/>
        <v/>
      </c>
      <c r="JI204" s="510" t="str">
        <f t="shared" si="1066"/>
        <v/>
      </c>
      <c r="JJ204" s="642">
        <f t="shared" si="924"/>
        <v>0</v>
      </c>
      <c r="JK204" s="510" t="str">
        <f t="shared" si="1067"/>
        <v/>
      </c>
      <c r="JL204" s="522" t="str">
        <f t="shared" si="1067"/>
        <v/>
      </c>
      <c r="JM204" s="510" t="str">
        <f t="shared" si="1067"/>
        <v/>
      </c>
      <c r="JN204" s="642">
        <f t="shared" si="925"/>
        <v>0</v>
      </c>
      <c r="JO204" s="510" t="str">
        <f t="shared" si="1068"/>
        <v/>
      </c>
      <c r="JP204" s="522" t="str">
        <f t="shared" si="1068"/>
        <v/>
      </c>
      <c r="JQ204" s="510" t="str">
        <f t="shared" si="1068"/>
        <v/>
      </c>
      <c r="JR204" s="642">
        <f t="shared" si="926"/>
        <v>0</v>
      </c>
      <c r="JS204" s="510" t="str">
        <f t="shared" si="1069"/>
        <v/>
      </c>
      <c r="JT204" s="522" t="str">
        <f t="shared" si="1069"/>
        <v/>
      </c>
      <c r="JU204" s="510" t="str">
        <f t="shared" si="1069"/>
        <v/>
      </c>
      <c r="JV204" s="642">
        <f t="shared" si="927"/>
        <v>0</v>
      </c>
      <c r="JW204" s="510" t="str">
        <f t="shared" si="1070"/>
        <v/>
      </c>
      <c r="JX204" s="522" t="str">
        <f t="shared" si="1070"/>
        <v/>
      </c>
      <c r="JY204" s="510" t="str">
        <f t="shared" si="1070"/>
        <v/>
      </c>
      <c r="JZ204" s="642">
        <f t="shared" si="928"/>
        <v>0</v>
      </c>
      <c r="KA204" s="510" t="str">
        <f t="shared" si="1071"/>
        <v/>
      </c>
      <c r="KB204" s="522" t="str">
        <f t="shared" si="1071"/>
        <v/>
      </c>
      <c r="KC204" s="510" t="str">
        <f t="shared" si="1071"/>
        <v/>
      </c>
      <c r="KD204" s="642">
        <f t="shared" si="929"/>
        <v>0</v>
      </c>
      <c r="KE204" s="510" t="str">
        <f t="shared" si="1072"/>
        <v/>
      </c>
      <c r="KF204" s="522" t="str">
        <f t="shared" si="1072"/>
        <v/>
      </c>
      <c r="KG204" s="510" t="str">
        <f t="shared" si="1072"/>
        <v/>
      </c>
      <c r="KH204" s="642">
        <f t="shared" si="930"/>
        <v>0</v>
      </c>
      <c r="KI204" s="510" t="str">
        <f t="shared" si="1073"/>
        <v/>
      </c>
      <c r="KJ204" s="522" t="str">
        <f t="shared" si="1073"/>
        <v/>
      </c>
      <c r="KK204" s="510" t="str">
        <f t="shared" si="1073"/>
        <v/>
      </c>
      <c r="KL204" s="642">
        <f t="shared" si="931"/>
        <v>0</v>
      </c>
      <c r="KM204" s="510" t="str">
        <f t="shared" si="1074"/>
        <v/>
      </c>
      <c r="KN204" s="522" t="str">
        <f t="shared" si="1074"/>
        <v/>
      </c>
      <c r="KO204" s="510" t="str">
        <f t="shared" si="1074"/>
        <v/>
      </c>
      <c r="KP204" s="642">
        <f t="shared" si="932"/>
        <v>0</v>
      </c>
      <c r="KQ204" s="510" t="str">
        <f t="shared" si="1075"/>
        <v/>
      </c>
      <c r="KR204" s="522" t="str">
        <f t="shared" si="1075"/>
        <v/>
      </c>
      <c r="KS204" s="510" t="str">
        <f t="shared" si="1075"/>
        <v/>
      </c>
      <c r="KT204" s="642">
        <f t="shared" si="933"/>
        <v>0</v>
      </c>
      <c r="KU204" s="510" t="str">
        <f t="shared" si="1076"/>
        <v/>
      </c>
      <c r="KV204" s="522" t="str">
        <f t="shared" si="1076"/>
        <v/>
      </c>
      <c r="KW204" s="510" t="str">
        <f t="shared" si="1076"/>
        <v/>
      </c>
      <c r="KX204" s="642">
        <f t="shared" si="934"/>
        <v>0</v>
      </c>
      <c r="KY204" s="510" t="str">
        <f t="shared" si="1077"/>
        <v/>
      </c>
      <c r="KZ204" s="522" t="str">
        <f t="shared" si="1077"/>
        <v/>
      </c>
      <c r="LA204" s="510" t="str">
        <f t="shared" si="1077"/>
        <v/>
      </c>
      <c r="LB204" s="642">
        <f t="shared" si="935"/>
        <v>0</v>
      </c>
      <c r="LC204" s="510" t="str">
        <f t="shared" si="1078"/>
        <v/>
      </c>
      <c r="LD204" s="522" t="str">
        <f t="shared" si="1078"/>
        <v/>
      </c>
      <c r="LE204" s="510" t="str">
        <f t="shared" si="1078"/>
        <v/>
      </c>
      <c r="LF204" s="642">
        <f t="shared" si="936"/>
        <v>0</v>
      </c>
      <c r="LG204" s="510" t="str">
        <f t="shared" si="1079"/>
        <v/>
      </c>
      <c r="LH204" s="522" t="str">
        <f t="shared" si="1079"/>
        <v/>
      </c>
      <c r="LI204" s="510" t="str">
        <f t="shared" si="1079"/>
        <v/>
      </c>
      <c r="LJ204" s="642">
        <f t="shared" si="937"/>
        <v>0</v>
      </c>
      <c r="LK204" s="510" t="str">
        <f t="shared" si="1080"/>
        <v/>
      </c>
      <c r="LL204" s="522" t="str">
        <f t="shared" si="1080"/>
        <v/>
      </c>
      <c r="LM204" s="510" t="str">
        <f t="shared" si="1080"/>
        <v/>
      </c>
      <c r="LN204" s="642">
        <f t="shared" si="938"/>
        <v>0</v>
      </c>
      <c r="LO204" s="510" t="str">
        <f t="shared" si="1081"/>
        <v/>
      </c>
      <c r="LP204" s="522" t="str">
        <f t="shared" si="1081"/>
        <v/>
      </c>
      <c r="LQ204" s="510" t="str">
        <f t="shared" si="1081"/>
        <v/>
      </c>
      <c r="LR204" s="642">
        <f t="shared" si="939"/>
        <v>0</v>
      </c>
      <c r="LS204" s="510" t="str">
        <f t="shared" si="1082"/>
        <v/>
      </c>
      <c r="LT204" s="522" t="str">
        <f t="shared" si="1082"/>
        <v/>
      </c>
      <c r="LU204" s="510" t="str">
        <f t="shared" si="1082"/>
        <v/>
      </c>
      <c r="LV204" s="642">
        <f t="shared" si="940"/>
        <v>0</v>
      </c>
      <c r="LW204" s="510" t="str">
        <f t="shared" si="1083"/>
        <v/>
      </c>
      <c r="LX204" s="522" t="str">
        <f t="shared" si="1083"/>
        <v/>
      </c>
      <c r="LY204" s="510" t="str">
        <f t="shared" si="1083"/>
        <v/>
      </c>
      <c r="LZ204" s="642">
        <f t="shared" si="941"/>
        <v>0</v>
      </c>
      <c r="MA204" s="510" t="str">
        <f t="shared" si="1084"/>
        <v/>
      </c>
      <c r="MB204" s="522" t="str">
        <f t="shared" si="1084"/>
        <v/>
      </c>
      <c r="MC204" s="510" t="str">
        <f t="shared" si="1084"/>
        <v/>
      </c>
      <c r="MD204" s="642">
        <f t="shared" si="942"/>
        <v>0</v>
      </c>
      <c r="ME204" s="510" t="str">
        <f t="shared" si="1085"/>
        <v/>
      </c>
      <c r="MF204" s="522" t="str">
        <f t="shared" si="1085"/>
        <v/>
      </c>
      <c r="MG204" s="510" t="str">
        <f t="shared" si="1085"/>
        <v/>
      </c>
      <c r="MH204" s="642">
        <f t="shared" si="943"/>
        <v>0</v>
      </c>
      <c r="MI204" s="510" t="str">
        <f t="shared" si="1086"/>
        <v/>
      </c>
      <c r="MJ204" s="522" t="str">
        <f t="shared" si="1086"/>
        <v/>
      </c>
      <c r="MK204" s="510" t="str">
        <f t="shared" si="1086"/>
        <v/>
      </c>
      <c r="ML204" s="642">
        <f t="shared" si="944"/>
        <v>0</v>
      </c>
      <c r="MM204" s="510" t="str">
        <f t="shared" si="1087"/>
        <v/>
      </c>
      <c r="MN204" s="522" t="str">
        <f t="shared" si="1087"/>
        <v/>
      </c>
      <c r="MO204" s="510" t="str">
        <f t="shared" si="1087"/>
        <v/>
      </c>
      <c r="MP204" s="642">
        <f t="shared" si="945"/>
        <v>0</v>
      </c>
      <c r="MQ204" s="510" t="str">
        <f t="shared" si="1088"/>
        <v/>
      </c>
      <c r="MR204" s="522" t="str">
        <f t="shared" si="1088"/>
        <v/>
      </c>
      <c r="MS204" s="510" t="str">
        <f t="shared" si="1088"/>
        <v/>
      </c>
      <c r="MT204" s="642">
        <f t="shared" si="946"/>
        <v>0</v>
      </c>
      <c r="MU204" s="510" t="str">
        <f t="shared" si="1089"/>
        <v/>
      </c>
      <c r="MV204" s="522" t="str">
        <f t="shared" si="1089"/>
        <v/>
      </c>
      <c r="MW204" s="510" t="str">
        <f t="shared" si="1089"/>
        <v/>
      </c>
      <c r="MX204" s="642">
        <f t="shared" si="947"/>
        <v>0</v>
      </c>
      <c r="MY204" s="510" t="str">
        <f t="shared" si="1090"/>
        <v/>
      </c>
      <c r="MZ204" s="522" t="str">
        <f t="shared" si="1090"/>
        <v/>
      </c>
      <c r="NA204" s="510" t="str">
        <f t="shared" si="1090"/>
        <v/>
      </c>
      <c r="NB204" s="642">
        <f t="shared" si="948"/>
        <v>0</v>
      </c>
      <c r="NC204" s="510" t="str">
        <f t="shared" si="1091"/>
        <v/>
      </c>
      <c r="ND204" s="522" t="str">
        <f t="shared" si="1091"/>
        <v/>
      </c>
      <c r="NE204" s="510" t="str">
        <f t="shared" si="1091"/>
        <v/>
      </c>
      <c r="NF204" s="642">
        <f t="shared" si="949"/>
        <v>0</v>
      </c>
      <c r="NG204" s="510" t="str">
        <f t="shared" si="1092"/>
        <v/>
      </c>
      <c r="NH204" s="522" t="str">
        <f t="shared" si="1092"/>
        <v/>
      </c>
      <c r="NI204" s="510" t="str">
        <f t="shared" si="1092"/>
        <v/>
      </c>
      <c r="NJ204" s="642">
        <f t="shared" si="950"/>
        <v>0</v>
      </c>
      <c r="NK204" s="510" t="str">
        <f t="shared" si="1093"/>
        <v/>
      </c>
      <c r="NL204" s="522" t="str">
        <f t="shared" si="1093"/>
        <v/>
      </c>
      <c r="NM204" s="510" t="str">
        <f t="shared" si="1093"/>
        <v/>
      </c>
      <c r="NN204" s="642">
        <f t="shared" si="951"/>
        <v>0</v>
      </c>
      <c r="NO204" s="510" t="str">
        <f t="shared" si="1094"/>
        <v/>
      </c>
      <c r="NP204" s="522" t="str">
        <f t="shared" si="1094"/>
        <v/>
      </c>
      <c r="NQ204" s="510" t="str">
        <f t="shared" si="1094"/>
        <v/>
      </c>
      <c r="NR204" s="642">
        <f t="shared" si="952"/>
        <v>0</v>
      </c>
      <c r="NS204" s="510" t="str">
        <f t="shared" si="1095"/>
        <v/>
      </c>
      <c r="NT204" s="522" t="str">
        <f t="shared" si="1095"/>
        <v/>
      </c>
      <c r="NU204" s="510" t="str">
        <f t="shared" si="1095"/>
        <v/>
      </c>
      <c r="NV204" s="642">
        <f t="shared" si="953"/>
        <v>0</v>
      </c>
      <c r="NW204" s="510" t="str">
        <f t="shared" si="1096"/>
        <v/>
      </c>
      <c r="NX204" s="522" t="str">
        <f t="shared" si="1096"/>
        <v/>
      </c>
      <c r="NY204" s="510" t="str">
        <f t="shared" si="1096"/>
        <v/>
      </c>
      <c r="NZ204" s="642">
        <f t="shared" si="954"/>
        <v>0</v>
      </c>
      <c r="OA204" s="510" t="str">
        <f t="shared" si="1097"/>
        <v/>
      </c>
      <c r="OB204" s="522" t="str">
        <f t="shared" si="1097"/>
        <v/>
      </c>
      <c r="OC204" s="510" t="str">
        <f t="shared" si="1097"/>
        <v/>
      </c>
      <c r="OD204" s="642">
        <f t="shared" si="955"/>
        <v>0</v>
      </c>
      <c r="OE204" s="510" t="str">
        <f t="shared" si="1098"/>
        <v/>
      </c>
      <c r="OF204" s="522" t="str">
        <f t="shared" si="1098"/>
        <v/>
      </c>
      <c r="OG204" s="510" t="str">
        <f t="shared" si="1098"/>
        <v/>
      </c>
      <c r="OH204" s="642">
        <f t="shared" si="956"/>
        <v>0</v>
      </c>
      <c r="OI204" s="510" t="str">
        <f t="shared" si="1099"/>
        <v/>
      </c>
      <c r="OJ204" s="522" t="str">
        <f t="shared" si="1099"/>
        <v/>
      </c>
      <c r="OK204" s="510" t="str">
        <f t="shared" si="1099"/>
        <v/>
      </c>
      <c r="OL204" s="642">
        <f t="shared" si="957"/>
        <v>0</v>
      </c>
      <c r="OM204" s="510" t="str">
        <f t="shared" si="1100"/>
        <v/>
      </c>
      <c r="ON204" s="522" t="str">
        <f t="shared" si="1100"/>
        <v/>
      </c>
      <c r="OO204" s="510" t="str">
        <f t="shared" si="1100"/>
        <v/>
      </c>
      <c r="OP204" s="642">
        <f t="shared" si="958"/>
        <v>0</v>
      </c>
      <c r="OQ204" s="510" t="str">
        <f t="shared" si="1101"/>
        <v/>
      </c>
      <c r="OR204" s="522" t="str">
        <f t="shared" si="1101"/>
        <v/>
      </c>
      <c r="OS204" s="510" t="str">
        <f t="shared" si="1101"/>
        <v/>
      </c>
      <c r="OT204" s="642">
        <f t="shared" si="959"/>
        <v>0</v>
      </c>
      <c r="OU204" s="510" t="str">
        <f t="shared" si="1102"/>
        <v/>
      </c>
      <c r="OV204" s="522" t="str">
        <f t="shared" si="1102"/>
        <v/>
      </c>
      <c r="OW204" s="510" t="str">
        <f t="shared" si="1102"/>
        <v/>
      </c>
      <c r="OX204" s="642">
        <f t="shared" si="960"/>
        <v>0</v>
      </c>
      <c r="OY204" s="510" t="str">
        <f t="shared" si="1103"/>
        <v/>
      </c>
      <c r="OZ204" s="522" t="str">
        <f t="shared" si="1103"/>
        <v/>
      </c>
      <c r="PA204" s="510" t="str">
        <f t="shared" si="1103"/>
        <v/>
      </c>
      <c r="PB204" s="642">
        <f t="shared" si="961"/>
        <v>0</v>
      </c>
      <c r="PC204" s="510" t="str">
        <f t="shared" si="1104"/>
        <v/>
      </c>
      <c r="PD204" s="522" t="str">
        <f t="shared" si="1104"/>
        <v/>
      </c>
      <c r="PE204" s="510" t="str">
        <f t="shared" si="1104"/>
        <v/>
      </c>
      <c r="PF204" s="642">
        <f t="shared" si="962"/>
        <v>0</v>
      </c>
      <c r="PG204" s="510" t="str">
        <f t="shared" si="1105"/>
        <v/>
      </c>
      <c r="PH204" s="522" t="str">
        <f t="shared" si="1105"/>
        <v/>
      </c>
      <c r="PI204" s="510" t="str">
        <f t="shared" si="1105"/>
        <v/>
      </c>
      <c r="PJ204" s="642">
        <f t="shared" si="963"/>
        <v>0</v>
      </c>
      <c r="PK204" s="510" t="str">
        <f t="shared" si="1106"/>
        <v/>
      </c>
      <c r="PL204" s="522" t="str">
        <f t="shared" si="1106"/>
        <v/>
      </c>
      <c r="PM204" s="510" t="str">
        <f t="shared" si="1106"/>
        <v/>
      </c>
      <c r="PN204" s="642">
        <f t="shared" si="964"/>
        <v>0</v>
      </c>
      <c r="PO204" s="510" t="str">
        <f t="shared" si="1107"/>
        <v/>
      </c>
      <c r="PP204" s="522" t="str">
        <f t="shared" si="1107"/>
        <v/>
      </c>
      <c r="PQ204" s="510" t="str">
        <f t="shared" si="1107"/>
        <v/>
      </c>
      <c r="PR204" s="642">
        <f t="shared" si="965"/>
        <v>0</v>
      </c>
      <c r="PS204" s="510" t="str">
        <f t="shared" si="1108"/>
        <v/>
      </c>
      <c r="PT204" s="522" t="str">
        <f t="shared" si="1108"/>
        <v/>
      </c>
      <c r="PU204" s="510" t="str">
        <f t="shared" si="1108"/>
        <v/>
      </c>
      <c r="PV204" s="642">
        <f t="shared" si="966"/>
        <v>0</v>
      </c>
      <c r="PW204" s="510" t="str">
        <f t="shared" si="1109"/>
        <v/>
      </c>
      <c r="PX204" s="522" t="str">
        <f t="shared" si="1109"/>
        <v/>
      </c>
      <c r="PY204" s="510" t="str">
        <f t="shared" si="1109"/>
        <v/>
      </c>
      <c r="PZ204" s="642">
        <f t="shared" si="967"/>
        <v>0</v>
      </c>
      <c r="QA204" s="510" t="str">
        <f t="shared" si="1110"/>
        <v/>
      </c>
      <c r="QB204" s="522" t="str">
        <f t="shared" si="1110"/>
        <v/>
      </c>
      <c r="QC204" s="510" t="str">
        <f t="shared" si="1110"/>
        <v/>
      </c>
      <c r="QD204" s="642">
        <f t="shared" si="968"/>
        <v>0</v>
      </c>
      <c r="QE204" s="510" t="str">
        <f t="shared" si="1111"/>
        <v/>
      </c>
      <c r="QF204" s="522" t="str">
        <f t="shared" si="1111"/>
        <v/>
      </c>
      <c r="QG204" s="510" t="str">
        <f t="shared" si="1111"/>
        <v/>
      </c>
      <c r="QH204" s="642">
        <f t="shared" si="969"/>
        <v>0</v>
      </c>
    </row>
    <row r="205" spans="125:450" ht="13.3" thickTop="1" thickBot="1" x14ac:dyDescent="0.35"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FD205" s="793" t="str">
        <f t="shared" si="885"/>
        <v/>
      </c>
      <c r="FE205" s="783" t="str">
        <f t="shared" si="1044"/>
        <v/>
      </c>
      <c r="FF205" s="788" t="str">
        <f t="shared" si="1045"/>
        <v/>
      </c>
      <c r="FG205" s="782" t="str">
        <f t="shared" si="1052"/>
        <v/>
      </c>
      <c r="FJ205" s="788" t="str">
        <f t="shared" si="1036"/>
        <v/>
      </c>
      <c r="FK205" s="793" t="str">
        <f t="shared" si="1037"/>
        <v/>
      </c>
      <c r="FL205" s="793" t="str">
        <f t="shared" si="1046"/>
        <v/>
      </c>
      <c r="FM205" s="798" t="str">
        <f t="shared" si="1038"/>
        <v/>
      </c>
      <c r="FN205" s="786" t="str">
        <f t="shared" si="890"/>
        <v/>
      </c>
      <c r="FO205" s="816" t="str">
        <f t="shared" si="891"/>
        <v/>
      </c>
      <c r="FP205" s="594">
        <v>52</v>
      </c>
      <c r="FQ205" s="820" t="str">
        <f t="shared" si="1039"/>
        <v/>
      </c>
      <c r="FR205" s="139" t="str">
        <f t="shared" si="816"/>
        <v/>
      </c>
      <c r="FS205" s="642" t="str">
        <f t="shared" si="892"/>
        <v/>
      </c>
      <c r="FY205" s="793" t="str">
        <f t="shared" si="1047"/>
        <v/>
      </c>
      <c r="FZ205" s="798" t="str">
        <f t="shared" si="1040"/>
        <v/>
      </c>
      <c r="GA205" s="793" t="str">
        <f t="shared" si="894"/>
        <v/>
      </c>
      <c r="GB205" s="793" t="str">
        <f t="shared" si="1041"/>
        <v/>
      </c>
      <c r="GC205" s="783" t="str">
        <f t="shared" si="1048"/>
        <v/>
      </c>
      <c r="GD205" s="788" t="str">
        <f t="shared" si="1049"/>
        <v/>
      </c>
      <c r="GE205" s="786" t="str">
        <f t="shared" si="1042"/>
        <v/>
      </c>
      <c r="GF205" s="782" t="str">
        <f t="shared" si="897"/>
        <v/>
      </c>
      <c r="GG205" s="818" t="str">
        <f t="shared" si="898"/>
        <v/>
      </c>
      <c r="GH205" s="594">
        <v>52</v>
      </c>
      <c r="GI205" s="595" t="str">
        <f t="shared" si="1050"/>
        <v/>
      </c>
      <c r="GJ205" s="595" t="str">
        <f t="shared" si="1051"/>
        <v/>
      </c>
      <c r="GK205" s="15">
        <f t="shared" si="899"/>
        <v>0</v>
      </c>
      <c r="GL205" s="15">
        <f t="shared" si="900"/>
        <v>0</v>
      </c>
      <c r="GN205" s="137" t="str">
        <f t="shared" si="901"/>
        <v/>
      </c>
      <c r="GO205" s="653" t="str">
        <f t="shared" si="902"/>
        <v/>
      </c>
      <c r="GP205" s="651" t="str">
        <f t="shared" si="903"/>
        <v/>
      </c>
      <c r="GQ205" s="652">
        <f t="shared" si="904"/>
        <v>0</v>
      </c>
      <c r="GR205" s="137" t="str">
        <f t="shared" si="974"/>
        <v/>
      </c>
      <c r="GS205" s="139" t="str">
        <f t="shared" si="905"/>
        <v/>
      </c>
      <c r="GT205" s="642" t="str">
        <f t="shared" si="823"/>
        <v/>
      </c>
      <c r="GU205" s="594">
        <v>52</v>
      </c>
      <c r="GX205" s="137" t="str">
        <f t="shared" si="975"/>
        <v/>
      </c>
      <c r="GY205" s="138" t="str">
        <f t="shared" si="906"/>
        <v/>
      </c>
      <c r="GZ205" s="642" t="str">
        <f t="shared" si="907"/>
        <v/>
      </c>
      <c r="HA205" s="81" t="str">
        <f t="shared" si="970"/>
        <v/>
      </c>
      <c r="HB205" s="127" t="str">
        <f t="shared" si="971"/>
        <v/>
      </c>
      <c r="HC205" s="642" t="str">
        <f t="shared" si="908"/>
        <v/>
      </c>
      <c r="HD205" s="582">
        <f t="shared" si="976"/>
        <v>0</v>
      </c>
      <c r="HE205" s="576">
        <f t="shared" si="1053"/>
        <v>0</v>
      </c>
      <c r="HF205" s="566">
        <f t="shared" si="1053"/>
        <v>0</v>
      </c>
      <c r="HG205" s="642">
        <f t="shared" si="909"/>
        <v>0</v>
      </c>
      <c r="HH205" s="17" t="str">
        <f t="shared" si="910"/>
        <v/>
      </c>
      <c r="HI205" s="510" t="str">
        <f t="shared" si="911"/>
        <v/>
      </c>
      <c r="HJ205" s="642">
        <f t="shared" si="972"/>
        <v>0</v>
      </c>
      <c r="HK205" s="510" t="str">
        <f t="shared" si="1054"/>
        <v/>
      </c>
      <c r="HL205" s="522" t="str">
        <f t="shared" si="1054"/>
        <v/>
      </c>
      <c r="HM205" s="510" t="str">
        <f t="shared" si="1054"/>
        <v/>
      </c>
      <c r="HN205" s="642">
        <f t="shared" si="912"/>
        <v>0</v>
      </c>
      <c r="HO205" s="510" t="str">
        <f t="shared" si="1055"/>
        <v/>
      </c>
      <c r="HP205" s="522" t="str">
        <f t="shared" si="1055"/>
        <v/>
      </c>
      <c r="HQ205" s="510" t="str">
        <f t="shared" si="1055"/>
        <v/>
      </c>
      <c r="HR205" s="642">
        <f t="shared" si="913"/>
        <v>0</v>
      </c>
      <c r="HS205" s="510" t="str">
        <f t="shared" si="1056"/>
        <v/>
      </c>
      <c r="HT205" s="522" t="str">
        <f t="shared" si="1056"/>
        <v/>
      </c>
      <c r="HU205" s="510" t="str">
        <f t="shared" si="1056"/>
        <v/>
      </c>
      <c r="HV205" s="642">
        <f t="shared" si="914"/>
        <v>0</v>
      </c>
      <c r="HW205" s="510" t="str">
        <f t="shared" si="1057"/>
        <v/>
      </c>
      <c r="HX205" s="522" t="str">
        <f t="shared" si="1057"/>
        <v/>
      </c>
      <c r="HY205" s="510" t="str">
        <f t="shared" si="1057"/>
        <v/>
      </c>
      <c r="HZ205" s="642">
        <f t="shared" si="915"/>
        <v>0</v>
      </c>
      <c r="IA205" s="510" t="str">
        <f t="shared" si="1058"/>
        <v/>
      </c>
      <c r="IB205" s="522" t="str">
        <f t="shared" si="1058"/>
        <v/>
      </c>
      <c r="IC205" s="510" t="str">
        <f t="shared" si="1058"/>
        <v/>
      </c>
      <c r="ID205" s="642">
        <f t="shared" si="916"/>
        <v>0</v>
      </c>
      <c r="IE205" s="510" t="str">
        <f t="shared" si="1059"/>
        <v/>
      </c>
      <c r="IF205" s="522" t="str">
        <f t="shared" si="1059"/>
        <v/>
      </c>
      <c r="IG205" s="510" t="str">
        <f t="shared" si="1059"/>
        <v/>
      </c>
      <c r="IH205" s="642">
        <f t="shared" si="917"/>
        <v>0</v>
      </c>
      <c r="II205" s="510" t="str">
        <f t="shared" si="1060"/>
        <v/>
      </c>
      <c r="IJ205" s="522" t="str">
        <f t="shared" si="1060"/>
        <v/>
      </c>
      <c r="IK205" s="510" t="str">
        <f t="shared" si="1060"/>
        <v/>
      </c>
      <c r="IL205" s="642">
        <f t="shared" si="918"/>
        <v>0</v>
      </c>
      <c r="IM205" s="510" t="str">
        <f t="shared" si="1061"/>
        <v/>
      </c>
      <c r="IN205" s="522" t="str">
        <f t="shared" si="1061"/>
        <v/>
      </c>
      <c r="IO205" s="510" t="str">
        <f t="shared" si="1061"/>
        <v/>
      </c>
      <c r="IP205" s="642">
        <f t="shared" si="919"/>
        <v>0</v>
      </c>
      <c r="IQ205" s="510" t="str">
        <f t="shared" si="1062"/>
        <v/>
      </c>
      <c r="IR205" s="522" t="str">
        <f t="shared" si="1062"/>
        <v/>
      </c>
      <c r="IS205" s="510" t="str">
        <f t="shared" si="1062"/>
        <v/>
      </c>
      <c r="IT205" s="642">
        <f t="shared" si="920"/>
        <v>0</v>
      </c>
      <c r="IU205" s="510" t="str">
        <f t="shared" si="1063"/>
        <v/>
      </c>
      <c r="IV205" s="522" t="str">
        <f t="shared" si="1063"/>
        <v/>
      </c>
      <c r="IW205" s="510" t="str">
        <f t="shared" si="1063"/>
        <v/>
      </c>
      <c r="IX205" s="642">
        <f t="shared" si="921"/>
        <v>0</v>
      </c>
      <c r="IY205" s="510" t="str">
        <f t="shared" si="1064"/>
        <v/>
      </c>
      <c r="IZ205" s="522" t="str">
        <f t="shared" si="1064"/>
        <v/>
      </c>
      <c r="JA205" s="510" t="str">
        <f t="shared" si="1064"/>
        <v/>
      </c>
      <c r="JB205" s="642">
        <f t="shared" si="922"/>
        <v>0</v>
      </c>
      <c r="JC205" s="510" t="str">
        <f t="shared" si="1065"/>
        <v/>
      </c>
      <c r="JD205" s="522" t="str">
        <f t="shared" si="1065"/>
        <v/>
      </c>
      <c r="JE205" s="510" t="str">
        <f t="shared" si="1065"/>
        <v/>
      </c>
      <c r="JF205" s="642">
        <f t="shared" si="923"/>
        <v>0</v>
      </c>
      <c r="JG205" s="510" t="str">
        <f t="shared" si="1066"/>
        <v/>
      </c>
      <c r="JH205" s="522" t="str">
        <f t="shared" si="1066"/>
        <v/>
      </c>
      <c r="JI205" s="510" t="str">
        <f t="shared" si="1066"/>
        <v/>
      </c>
      <c r="JJ205" s="642">
        <f t="shared" si="924"/>
        <v>0</v>
      </c>
      <c r="JK205" s="510" t="str">
        <f t="shared" si="1067"/>
        <v/>
      </c>
      <c r="JL205" s="522" t="str">
        <f t="shared" si="1067"/>
        <v/>
      </c>
      <c r="JM205" s="510" t="str">
        <f t="shared" si="1067"/>
        <v/>
      </c>
      <c r="JN205" s="642">
        <f t="shared" si="925"/>
        <v>0</v>
      </c>
      <c r="JO205" s="510" t="str">
        <f t="shared" si="1068"/>
        <v/>
      </c>
      <c r="JP205" s="522" t="str">
        <f t="shared" si="1068"/>
        <v/>
      </c>
      <c r="JQ205" s="510" t="str">
        <f t="shared" si="1068"/>
        <v/>
      </c>
      <c r="JR205" s="642">
        <f t="shared" si="926"/>
        <v>0</v>
      </c>
      <c r="JS205" s="510" t="str">
        <f t="shared" si="1069"/>
        <v/>
      </c>
      <c r="JT205" s="522" t="str">
        <f t="shared" si="1069"/>
        <v/>
      </c>
      <c r="JU205" s="510" t="str">
        <f t="shared" si="1069"/>
        <v/>
      </c>
      <c r="JV205" s="642">
        <f t="shared" si="927"/>
        <v>0</v>
      </c>
      <c r="JW205" s="510" t="str">
        <f t="shared" si="1070"/>
        <v/>
      </c>
      <c r="JX205" s="522" t="str">
        <f t="shared" si="1070"/>
        <v/>
      </c>
      <c r="JY205" s="510" t="str">
        <f t="shared" si="1070"/>
        <v/>
      </c>
      <c r="JZ205" s="642">
        <f t="shared" si="928"/>
        <v>0</v>
      </c>
      <c r="KA205" s="510" t="str">
        <f t="shared" si="1071"/>
        <v/>
      </c>
      <c r="KB205" s="522" t="str">
        <f t="shared" si="1071"/>
        <v/>
      </c>
      <c r="KC205" s="510" t="str">
        <f t="shared" si="1071"/>
        <v/>
      </c>
      <c r="KD205" s="642">
        <f t="shared" si="929"/>
        <v>0</v>
      </c>
      <c r="KE205" s="510" t="str">
        <f t="shared" si="1072"/>
        <v/>
      </c>
      <c r="KF205" s="522" t="str">
        <f t="shared" si="1072"/>
        <v/>
      </c>
      <c r="KG205" s="510" t="str">
        <f t="shared" si="1072"/>
        <v/>
      </c>
      <c r="KH205" s="642">
        <f t="shared" si="930"/>
        <v>0</v>
      </c>
      <c r="KI205" s="510" t="str">
        <f t="shared" si="1073"/>
        <v/>
      </c>
      <c r="KJ205" s="522" t="str">
        <f t="shared" si="1073"/>
        <v/>
      </c>
      <c r="KK205" s="510" t="str">
        <f t="shared" si="1073"/>
        <v/>
      </c>
      <c r="KL205" s="642">
        <f t="shared" si="931"/>
        <v>0</v>
      </c>
      <c r="KM205" s="510" t="str">
        <f t="shared" si="1074"/>
        <v/>
      </c>
      <c r="KN205" s="522" t="str">
        <f t="shared" si="1074"/>
        <v/>
      </c>
      <c r="KO205" s="510" t="str">
        <f t="shared" si="1074"/>
        <v/>
      </c>
      <c r="KP205" s="642">
        <f t="shared" si="932"/>
        <v>0</v>
      </c>
      <c r="KQ205" s="510" t="str">
        <f t="shared" si="1075"/>
        <v/>
      </c>
      <c r="KR205" s="522" t="str">
        <f t="shared" si="1075"/>
        <v/>
      </c>
      <c r="KS205" s="510" t="str">
        <f t="shared" si="1075"/>
        <v/>
      </c>
      <c r="KT205" s="642">
        <f t="shared" si="933"/>
        <v>0</v>
      </c>
      <c r="KU205" s="510" t="str">
        <f t="shared" si="1076"/>
        <v/>
      </c>
      <c r="KV205" s="522" t="str">
        <f t="shared" si="1076"/>
        <v/>
      </c>
      <c r="KW205" s="510" t="str">
        <f t="shared" si="1076"/>
        <v/>
      </c>
      <c r="KX205" s="642">
        <f t="shared" si="934"/>
        <v>0</v>
      </c>
      <c r="KY205" s="510" t="str">
        <f t="shared" si="1077"/>
        <v/>
      </c>
      <c r="KZ205" s="522" t="str">
        <f t="shared" si="1077"/>
        <v/>
      </c>
      <c r="LA205" s="510" t="str">
        <f t="shared" si="1077"/>
        <v/>
      </c>
      <c r="LB205" s="642">
        <f t="shared" si="935"/>
        <v>0</v>
      </c>
      <c r="LC205" s="510" t="str">
        <f t="shared" si="1078"/>
        <v/>
      </c>
      <c r="LD205" s="522" t="str">
        <f t="shared" si="1078"/>
        <v/>
      </c>
      <c r="LE205" s="510" t="str">
        <f t="shared" si="1078"/>
        <v/>
      </c>
      <c r="LF205" s="642">
        <f t="shared" si="936"/>
        <v>0</v>
      </c>
      <c r="LG205" s="510" t="str">
        <f t="shared" si="1079"/>
        <v/>
      </c>
      <c r="LH205" s="522" t="str">
        <f t="shared" si="1079"/>
        <v/>
      </c>
      <c r="LI205" s="510" t="str">
        <f t="shared" si="1079"/>
        <v/>
      </c>
      <c r="LJ205" s="642">
        <f t="shared" si="937"/>
        <v>0</v>
      </c>
      <c r="LK205" s="510" t="str">
        <f t="shared" si="1080"/>
        <v/>
      </c>
      <c r="LL205" s="522" t="str">
        <f t="shared" si="1080"/>
        <v/>
      </c>
      <c r="LM205" s="510" t="str">
        <f t="shared" si="1080"/>
        <v/>
      </c>
      <c r="LN205" s="642">
        <f t="shared" si="938"/>
        <v>0</v>
      </c>
      <c r="LO205" s="510" t="str">
        <f t="shared" si="1081"/>
        <v/>
      </c>
      <c r="LP205" s="522" t="str">
        <f t="shared" si="1081"/>
        <v/>
      </c>
      <c r="LQ205" s="510" t="str">
        <f t="shared" si="1081"/>
        <v/>
      </c>
      <c r="LR205" s="642">
        <f t="shared" si="939"/>
        <v>0</v>
      </c>
      <c r="LS205" s="510" t="str">
        <f t="shared" si="1082"/>
        <v/>
      </c>
      <c r="LT205" s="522" t="str">
        <f t="shared" si="1082"/>
        <v/>
      </c>
      <c r="LU205" s="510" t="str">
        <f t="shared" si="1082"/>
        <v/>
      </c>
      <c r="LV205" s="642">
        <f t="shared" si="940"/>
        <v>0</v>
      </c>
      <c r="LW205" s="510" t="str">
        <f t="shared" si="1083"/>
        <v/>
      </c>
      <c r="LX205" s="522" t="str">
        <f t="shared" si="1083"/>
        <v/>
      </c>
      <c r="LY205" s="510" t="str">
        <f t="shared" si="1083"/>
        <v/>
      </c>
      <c r="LZ205" s="642">
        <f t="shared" si="941"/>
        <v>0</v>
      </c>
      <c r="MA205" s="510" t="str">
        <f t="shared" si="1084"/>
        <v/>
      </c>
      <c r="MB205" s="522" t="str">
        <f t="shared" si="1084"/>
        <v/>
      </c>
      <c r="MC205" s="510" t="str">
        <f t="shared" si="1084"/>
        <v/>
      </c>
      <c r="MD205" s="642">
        <f t="shared" si="942"/>
        <v>0</v>
      </c>
      <c r="ME205" s="510" t="str">
        <f t="shared" si="1085"/>
        <v/>
      </c>
      <c r="MF205" s="522" t="str">
        <f t="shared" si="1085"/>
        <v/>
      </c>
      <c r="MG205" s="510" t="str">
        <f t="shared" si="1085"/>
        <v/>
      </c>
      <c r="MH205" s="642">
        <f t="shared" si="943"/>
        <v>0</v>
      </c>
      <c r="MI205" s="510" t="str">
        <f t="shared" si="1086"/>
        <v/>
      </c>
      <c r="MJ205" s="522" t="str">
        <f t="shared" si="1086"/>
        <v/>
      </c>
      <c r="MK205" s="510" t="str">
        <f t="shared" si="1086"/>
        <v/>
      </c>
      <c r="ML205" s="642">
        <f t="shared" si="944"/>
        <v>0</v>
      </c>
      <c r="MM205" s="510" t="str">
        <f t="shared" si="1087"/>
        <v/>
      </c>
      <c r="MN205" s="522" t="str">
        <f t="shared" si="1087"/>
        <v/>
      </c>
      <c r="MO205" s="510" t="str">
        <f t="shared" si="1087"/>
        <v/>
      </c>
      <c r="MP205" s="642">
        <f t="shared" si="945"/>
        <v>0</v>
      </c>
      <c r="MQ205" s="510" t="str">
        <f t="shared" si="1088"/>
        <v/>
      </c>
      <c r="MR205" s="522" t="str">
        <f t="shared" si="1088"/>
        <v/>
      </c>
      <c r="MS205" s="510" t="str">
        <f t="shared" si="1088"/>
        <v/>
      </c>
      <c r="MT205" s="642">
        <f t="shared" si="946"/>
        <v>0</v>
      </c>
      <c r="MU205" s="510" t="str">
        <f t="shared" si="1089"/>
        <v/>
      </c>
      <c r="MV205" s="522" t="str">
        <f t="shared" si="1089"/>
        <v/>
      </c>
      <c r="MW205" s="510" t="str">
        <f t="shared" si="1089"/>
        <v/>
      </c>
      <c r="MX205" s="642">
        <f t="shared" si="947"/>
        <v>0</v>
      </c>
      <c r="MY205" s="510" t="str">
        <f t="shared" si="1090"/>
        <v/>
      </c>
      <c r="MZ205" s="522" t="str">
        <f t="shared" si="1090"/>
        <v/>
      </c>
      <c r="NA205" s="510" t="str">
        <f t="shared" si="1090"/>
        <v/>
      </c>
      <c r="NB205" s="642">
        <f t="shared" si="948"/>
        <v>0</v>
      </c>
      <c r="NC205" s="510" t="str">
        <f t="shared" si="1091"/>
        <v/>
      </c>
      <c r="ND205" s="522" t="str">
        <f t="shared" si="1091"/>
        <v/>
      </c>
      <c r="NE205" s="510" t="str">
        <f t="shared" si="1091"/>
        <v/>
      </c>
      <c r="NF205" s="642">
        <f t="shared" si="949"/>
        <v>0</v>
      </c>
      <c r="NG205" s="510" t="str">
        <f t="shared" si="1092"/>
        <v/>
      </c>
      <c r="NH205" s="522" t="str">
        <f t="shared" si="1092"/>
        <v/>
      </c>
      <c r="NI205" s="510" t="str">
        <f t="shared" si="1092"/>
        <v/>
      </c>
      <c r="NJ205" s="642">
        <f t="shared" si="950"/>
        <v>0</v>
      </c>
      <c r="NK205" s="510" t="str">
        <f t="shared" si="1093"/>
        <v/>
      </c>
      <c r="NL205" s="522" t="str">
        <f t="shared" si="1093"/>
        <v/>
      </c>
      <c r="NM205" s="510" t="str">
        <f t="shared" si="1093"/>
        <v/>
      </c>
      <c r="NN205" s="642">
        <f t="shared" si="951"/>
        <v>0</v>
      </c>
      <c r="NO205" s="510" t="str">
        <f t="shared" si="1094"/>
        <v/>
      </c>
      <c r="NP205" s="522" t="str">
        <f t="shared" si="1094"/>
        <v/>
      </c>
      <c r="NQ205" s="510" t="str">
        <f t="shared" si="1094"/>
        <v/>
      </c>
      <c r="NR205" s="642">
        <f t="shared" si="952"/>
        <v>0</v>
      </c>
      <c r="NS205" s="510" t="str">
        <f t="shared" si="1095"/>
        <v/>
      </c>
      <c r="NT205" s="522" t="str">
        <f t="shared" si="1095"/>
        <v/>
      </c>
      <c r="NU205" s="510" t="str">
        <f t="shared" si="1095"/>
        <v/>
      </c>
      <c r="NV205" s="642">
        <f t="shared" si="953"/>
        <v>0</v>
      </c>
      <c r="NW205" s="510" t="str">
        <f t="shared" si="1096"/>
        <v/>
      </c>
      <c r="NX205" s="522" t="str">
        <f t="shared" si="1096"/>
        <v/>
      </c>
      <c r="NY205" s="510" t="str">
        <f t="shared" si="1096"/>
        <v/>
      </c>
      <c r="NZ205" s="642">
        <f t="shared" si="954"/>
        <v>0</v>
      </c>
      <c r="OA205" s="510" t="str">
        <f t="shared" si="1097"/>
        <v/>
      </c>
      <c r="OB205" s="522" t="str">
        <f t="shared" si="1097"/>
        <v/>
      </c>
      <c r="OC205" s="510" t="str">
        <f t="shared" si="1097"/>
        <v/>
      </c>
      <c r="OD205" s="642">
        <f t="shared" si="955"/>
        <v>0</v>
      </c>
      <c r="OE205" s="510" t="str">
        <f t="shared" si="1098"/>
        <v/>
      </c>
      <c r="OF205" s="522" t="str">
        <f t="shared" si="1098"/>
        <v/>
      </c>
      <c r="OG205" s="510" t="str">
        <f t="shared" si="1098"/>
        <v/>
      </c>
      <c r="OH205" s="642">
        <f t="shared" si="956"/>
        <v>0</v>
      </c>
      <c r="OI205" s="510" t="str">
        <f t="shared" si="1099"/>
        <v/>
      </c>
      <c r="OJ205" s="522" t="str">
        <f t="shared" si="1099"/>
        <v/>
      </c>
      <c r="OK205" s="510" t="str">
        <f t="shared" si="1099"/>
        <v/>
      </c>
      <c r="OL205" s="642">
        <f t="shared" si="957"/>
        <v>0</v>
      </c>
      <c r="OM205" s="510" t="str">
        <f t="shared" si="1100"/>
        <v/>
      </c>
      <c r="ON205" s="522" t="str">
        <f t="shared" si="1100"/>
        <v/>
      </c>
      <c r="OO205" s="510" t="str">
        <f t="shared" si="1100"/>
        <v/>
      </c>
      <c r="OP205" s="642">
        <f t="shared" si="958"/>
        <v>0</v>
      </c>
      <c r="OQ205" s="510" t="str">
        <f t="shared" si="1101"/>
        <v/>
      </c>
      <c r="OR205" s="522" t="str">
        <f t="shared" si="1101"/>
        <v/>
      </c>
      <c r="OS205" s="510" t="str">
        <f t="shared" si="1101"/>
        <v/>
      </c>
      <c r="OT205" s="642">
        <f t="shared" si="959"/>
        <v>0</v>
      </c>
      <c r="OU205" s="510" t="str">
        <f t="shared" si="1102"/>
        <v/>
      </c>
      <c r="OV205" s="522" t="str">
        <f t="shared" si="1102"/>
        <v/>
      </c>
      <c r="OW205" s="510" t="str">
        <f t="shared" si="1102"/>
        <v/>
      </c>
      <c r="OX205" s="642">
        <f t="shared" si="960"/>
        <v>0</v>
      </c>
      <c r="OY205" s="510" t="str">
        <f t="shared" si="1103"/>
        <v/>
      </c>
      <c r="OZ205" s="522" t="str">
        <f t="shared" si="1103"/>
        <v/>
      </c>
      <c r="PA205" s="510" t="str">
        <f t="shared" si="1103"/>
        <v/>
      </c>
      <c r="PB205" s="642">
        <f t="shared" si="961"/>
        <v>0</v>
      </c>
      <c r="PC205" s="510" t="str">
        <f t="shared" si="1104"/>
        <v/>
      </c>
      <c r="PD205" s="522" t="str">
        <f t="shared" si="1104"/>
        <v/>
      </c>
      <c r="PE205" s="510" t="str">
        <f t="shared" si="1104"/>
        <v/>
      </c>
      <c r="PF205" s="642">
        <f t="shared" si="962"/>
        <v>0</v>
      </c>
      <c r="PG205" s="510" t="str">
        <f t="shared" si="1105"/>
        <v/>
      </c>
      <c r="PH205" s="522" t="str">
        <f t="shared" si="1105"/>
        <v/>
      </c>
      <c r="PI205" s="510" t="str">
        <f t="shared" si="1105"/>
        <v/>
      </c>
      <c r="PJ205" s="642">
        <f t="shared" si="963"/>
        <v>0</v>
      </c>
      <c r="PK205" s="510" t="str">
        <f t="shared" si="1106"/>
        <v/>
      </c>
      <c r="PL205" s="522" t="str">
        <f t="shared" si="1106"/>
        <v/>
      </c>
      <c r="PM205" s="510" t="str">
        <f t="shared" si="1106"/>
        <v/>
      </c>
      <c r="PN205" s="642">
        <f t="shared" si="964"/>
        <v>0</v>
      </c>
      <c r="PO205" s="510" t="str">
        <f t="shared" si="1107"/>
        <v/>
      </c>
      <c r="PP205" s="522" t="str">
        <f t="shared" si="1107"/>
        <v/>
      </c>
      <c r="PQ205" s="510" t="str">
        <f t="shared" si="1107"/>
        <v/>
      </c>
      <c r="PR205" s="642">
        <f t="shared" si="965"/>
        <v>0</v>
      </c>
      <c r="PS205" s="510" t="str">
        <f t="shared" si="1108"/>
        <v/>
      </c>
      <c r="PT205" s="522" t="str">
        <f t="shared" si="1108"/>
        <v/>
      </c>
      <c r="PU205" s="510" t="str">
        <f t="shared" si="1108"/>
        <v/>
      </c>
      <c r="PV205" s="642">
        <f t="shared" si="966"/>
        <v>0</v>
      </c>
      <c r="PW205" s="510" t="str">
        <f t="shared" si="1109"/>
        <v/>
      </c>
      <c r="PX205" s="522" t="str">
        <f t="shared" si="1109"/>
        <v/>
      </c>
      <c r="PY205" s="510" t="str">
        <f t="shared" si="1109"/>
        <v/>
      </c>
      <c r="PZ205" s="642">
        <f t="shared" si="967"/>
        <v>0</v>
      </c>
      <c r="QA205" s="510" t="str">
        <f t="shared" si="1110"/>
        <v/>
      </c>
      <c r="QB205" s="522" t="str">
        <f t="shared" si="1110"/>
        <v/>
      </c>
      <c r="QC205" s="510" t="str">
        <f t="shared" si="1110"/>
        <v/>
      </c>
      <c r="QD205" s="642">
        <f t="shared" si="968"/>
        <v>0</v>
      </c>
      <c r="QE205" s="510" t="str">
        <f t="shared" si="1111"/>
        <v/>
      </c>
      <c r="QF205" s="522" t="str">
        <f t="shared" si="1111"/>
        <v/>
      </c>
      <c r="QG205" s="510" t="str">
        <f t="shared" si="1111"/>
        <v/>
      </c>
      <c r="QH205" s="642">
        <f t="shared" si="969"/>
        <v>0</v>
      </c>
    </row>
    <row r="206" spans="125:450" ht="13.3" thickTop="1" thickBot="1" x14ac:dyDescent="0.35"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FD206" s="793" t="str">
        <f t="shared" si="885"/>
        <v/>
      </c>
      <c r="FE206" s="783" t="str">
        <f t="shared" si="1044"/>
        <v/>
      </c>
      <c r="FF206" s="788" t="str">
        <f t="shared" si="1045"/>
        <v/>
      </c>
      <c r="FG206" s="782" t="str">
        <f t="shared" si="1052"/>
        <v/>
      </c>
      <c r="FJ206" s="788" t="str">
        <f t="shared" si="1036"/>
        <v/>
      </c>
      <c r="FK206" s="793" t="str">
        <f t="shared" si="1037"/>
        <v/>
      </c>
      <c r="FL206" s="793" t="str">
        <f t="shared" si="1046"/>
        <v/>
      </c>
      <c r="FM206" s="798" t="str">
        <f t="shared" si="1038"/>
        <v/>
      </c>
      <c r="FN206" s="786" t="str">
        <f t="shared" si="890"/>
        <v/>
      </c>
      <c r="FO206" s="816" t="str">
        <f t="shared" si="891"/>
        <v/>
      </c>
      <c r="FP206" s="594">
        <v>53</v>
      </c>
      <c r="FQ206" s="820" t="str">
        <f t="shared" si="1039"/>
        <v/>
      </c>
      <c r="FR206" s="139" t="str">
        <f t="shared" si="816"/>
        <v/>
      </c>
      <c r="FS206" s="642" t="str">
        <f t="shared" si="892"/>
        <v/>
      </c>
      <c r="FY206" s="793" t="str">
        <f t="shared" si="1047"/>
        <v/>
      </c>
      <c r="FZ206" s="798" t="str">
        <f t="shared" si="1040"/>
        <v/>
      </c>
      <c r="GA206" s="793" t="str">
        <f t="shared" si="894"/>
        <v/>
      </c>
      <c r="GB206" s="793" t="str">
        <f t="shared" si="1041"/>
        <v/>
      </c>
      <c r="GC206" s="783" t="str">
        <f t="shared" si="1048"/>
        <v/>
      </c>
      <c r="GD206" s="788" t="str">
        <f t="shared" si="1049"/>
        <v/>
      </c>
      <c r="GE206" s="786" t="str">
        <f t="shared" si="1042"/>
        <v/>
      </c>
      <c r="GF206" s="782" t="str">
        <f t="shared" si="897"/>
        <v/>
      </c>
      <c r="GG206" s="818" t="str">
        <f t="shared" si="898"/>
        <v/>
      </c>
      <c r="GH206" s="594">
        <v>53</v>
      </c>
      <c r="GI206" s="595" t="str">
        <f t="shared" si="1050"/>
        <v/>
      </c>
      <c r="GJ206" s="595" t="str">
        <f t="shared" si="1051"/>
        <v/>
      </c>
      <c r="GK206" s="15">
        <f t="shared" si="899"/>
        <v>0</v>
      </c>
      <c r="GL206" s="15">
        <f t="shared" si="900"/>
        <v>0</v>
      </c>
      <c r="GN206" s="137" t="str">
        <f t="shared" si="901"/>
        <v/>
      </c>
      <c r="GO206" s="653" t="str">
        <f t="shared" si="902"/>
        <v/>
      </c>
      <c r="GP206" s="651" t="str">
        <f t="shared" si="903"/>
        <v/>
      </c>
      <c r="GQ206" s="652">
        <f t="shared" si="904"/>
        <v>0</v>
      </c>
      <c r="GR206" s="137" t="str">
        <f t="shared" si="974"/>
        <v/>
      </c>
      <c r="GS206" s="139" t="str">
        <f t="shared" si="905"/>
        <v/>
      </c>
      <c r="GT206" s="642" t="str">
        <f t="shared" si="823"/>
        <v/>
      </c>
      <c r="GU206" s="594">
        <v>53</v>
      </c>
      <c r="GX206" s="137" t="str">
        <f t="shared" si="975"/>
        <v/>
      </c>
      <c r="GY206" s="138" t="str">
        <f t="shared" si="906"/>
        <v/>
      </c>
      <c r="GZ206" s="642" t="str">
        <f t="shared" si="907"/>
        <v/>
      </c>
      <c r="HA206" s="81" t="str">
        <f t="shared" si="970"/>
        <v/>
      </c>
      <c r="HB206" s="127" t="str">
        <f t="shared" si="971"/>
        <v/>
      </c>
      <c r="HC206" s="642" t="str">
        <f t="shared" si="908"/>
        <v/>
      </c>
      <c r="HD206" s="582">
        <f t="shared" si="976"/>
        <v>0</v>
      </c>
      <c r="HE206" s="576">
        <f t="shared" si="1053"/>
        <v>0</v>
      </c>
      <c r="HF206" s="566">
        <f t="shared" si="1053"/>
        <v>0</v>
      </c>
      <c r="HG206" s="642">
        <f t="shared" si="909"/>
        <v>0</v>
      </c>
      <c r="HH206" s="17" t="str">
        <f t="shared" si="910"/>
        <v/>
      </c>
      <c r="HI206" s="510" t="str">
        <f t="shared" si="911"/>
        <v/>
      </c>
      <c r="HJ206" s="642">
        <f t="shared" si="972"/>
        <v>0</v>
      </c>
      <c r="HK206" s="510" t="str">
        <f t="shared" si="1054"/>
        <v/>
      </c>
      <c r="HL206" s="522" t="str">
        <f t="shared" si="1054"/>
        <v/>
      </c>
      <c r="HM206" s="510" t="str">
        <f t="shared" si="1054"/>
        <v/>
      </c>
      <c r="HN206" s="642">
        <f t="shared" si="912"/>
        <v>0</v>
      </c>
      <c r="HO206" s="510" t="str">
        <f t="shared" si="1055"/>
        <v/>
      </c>
      <c r="HP206" s="522" t="str">
        <f t="shared" si="1055"/>
        <v/>
      </c>
      <c r="HQ206" s="510" t="str">
        <f t="shared" si="1055"/>
        <v/>
      </c>
      <c r="HR206" s="642">
        <f t="shared" si="913"/>
        <v>0</v>
      </c>
      <c r="HS206" s="510" t="str">
        <f t="shared" si="1056"/>
        <v/>
      </c>
      <c r="HT206" s="522" t="str">
        <f t="shared" si="1056"/>
        <v/>
      </c>
      <c r="HU206" s="510" t="str">
        <f t="shared" si="1056"/>
        <v/>
      </c>
      <c r="HV206" s="642">
        <f t="shared" si="914"/>
        <v>0</v>
      </c>
      <c r="HW206" s="510" t="str">
        <f t="shared" si="1057"/>
        <v/>
      </c>
      <c r="HX206" s="522" t="str">
        <f t="shared" si="1057"/>
        <v/>
      </c>
      <c r="HY206" s="510" t="str">
        <f t="shared" si="1057"/>
        <v/>
      </c>
      <c r="HZ206" s="642">
        <f t="shared" si="915"/>
        <v>0</v>
      </c>
      <c r="IA206" s="510" t="str">
        <f t="shared" si="1058"/>
        <v/>
      </c>
      <c r="IB206" s="522" t="str">
        <f t="shared" si="1058"/>
        <v/>
      </c>
      <c r="IC206" s="510" t="str">
        <f t="shared" si="1058"/>
        <v/>
      </c>
      <c r="ID206" s="642">
        <f t="shared" si="916"/>
        <v>0</v>
      </c>
      <c r="IE206" s="510" t="str">
        <f t="shared" si="1059"/>
        <v/>
      </c>
      <c r="IF206" s="522" t="str">
        <f t="shared" si="1059"/>
        <v/>
      </c>
      <c r="IG206" s="510" t="str">
        <f t="shared" si="1059"/>
        <v/>
      </c>
      <c r="IH206" s="642">
        <f t="shared" si="917"/>
        <v>0</v>
      </c>
      <c r="II206" s="510" t="str">
        <f t="shared" si="1060"/>
        <v/>
      </c>
      <c r="IJ206" s="522" t="str">
        <f t="shared" si="1060"/>
        <v/>
      </c>
      <c r="IK206" s="510" t="str">
        <f t="shared" si="1060"/>
        <v/>
      </c>
      <c r="IL206" s="642">
        <f t="shared" si="918"/>
        <v>0</v>
      </c>
      <c r="IM206" s="510" t="str">
        <f t="shared" si="1061"/>
        <v/>
      </c>
      <c r="IN206" s="522" t="str">
        <f t="shared" si="1061"/>
        <v/>
      </c>
      <c r="IO206" s="510" t="str">
        <f t="shared" si="1061"/>
        <v/>
      </c>
      <c r="IP206" s="642">
        <f t="shared" si="919"/>
        <v>0</v>
      </c>
      <c r="IQ206" s="510" t="str">
        <f t="shared" si="1062"/>
        <v/>
      </c>
      <c r="IR206" s="522" t="str">
        <f t="shared" si="1062"/>
        <v/>
      </c>
      <c r="IS206" s="510" t="str">
        <f t="shared" si="1062"/>
        <v/>
      </c>
      <c r="IT206" s="642">
        <f t="shared" si="920"/>
        <v>0</v>
      </c>
      <c r="IU206" s="510" t="str">
        <f t="shared" si="1063"/>
        <v/>
      </c>
      <c r="IV206" s="522" t="str">
        <f t="shared" si="1063"/>
        <v/>
      </c>
      <c r="IW206" s="510" t="str">
        <f t="shared" si="1063"/>
        <v/>
      </c>
      <c r="IX206" s="642">
        <f t="shared" si="921"/>
        <v>0</v>
      </c>
      <c r="IY206" s="510" t="str">
        <f t="shared" si="1064"/>
        <v/>
      </c>
      <c r="IZ206" s="522" t="str">
        <f t="shared" si="1064"/>
        <v/>
      </c>
      <c r="JA206" s="510" t="str">
        <f t="shared" si="1064"/>
        <v/>
      </c>
      <c r="JB206" s="642">
        <f t="shared" si="922"/>
        <v>0</v>
      </c>
      <c r="JC206" s="510" t="str">
        <f t="shared" si="1065"/>
        <v/>
      </c>
      <c r="JD206" s="522" t="str">
        <f t="shared" si="1065"/>
        <v/>
      </c>
      <c r="JE206" s="510" t="str">
        <f t="shared" si="1065"/>
        <v/>
      </c>
      <c r="JF206" s="642">
        <f t="shared" si="923"/>
        <v>0</v>
      </c>
      <c r="JG206" s="510" t="str">
        <f t="shared" si="1066"/>
        <v/>
      </c>
      <c r="JH206" s="522" t="str">
        <f t="shared" si="1066"/>
        <v/>
      </c>
      <c r="JI206" s="510" t="str">
        <f t="shared" si="1066"/>
        <v/>
      </c>
      <c r="JJ206" s="642">
        <f t="shared" si="924"/>
        <v>0</v>
      </c>
      <c r="JK206" s="510" t="str">
        <f t="shared" si="1067"/>
        <v/>
      </c>
      <c r="JL206" s="522" t="str">
        <f t="shared" si="1067"/>
        <v/>
      </c>
      <c r="JM206" s="510" t="str">
        <f t="shared" si="1067"/>
        <v/>
      </c>
      <c r="JN206" s="642">
        <f t="shared" si="925"/>
        <v>0</v>
      </c>
      <c r="JO206" s="510" t="str">
        <f t="shared" si="1068"/>
        <v/>
      </c>
      <c r="JP206" s="522" t="str">
        <f t="shared" si="1068"/>
        <v/>
      </c>
      <c r="JQ206" s="510" t="str">
        <f t="shared" si="1068"/>
        <v/>
      </c>
      <c r="JR206" s="642">
        <f t="shared" si="926"/>
        <v>0</v>
      </c>
      <c r="JS206" s="510" t="str">
        <f t="shared" si="1069"/>
        <v/>
      </c>
      <c r="JT206" s="522" t="str">
        <f t="shared" si="1069"/>
        <v/>
      </c>
      <c r="JU206" s="510" t="str">
        <f t="shared" si="1069"/>
        <v/>
      </c>
      <c r="JV206" s="642">
        <f t="shared" si="927"/>
        <v>0</v>
      </c>
      <c r="JW206" s="510" t="str">
        <f t="shared" si="1070"/>
        <v/>
      </c>
      <c r="JX206" s="522" t="str">
        <f t="shared" si="1070"/>
        <v/>
      </c>
      <c r="JY206" s="510" t="str">
        <f t="shared" si="1070"/>
        <v/>
      </c>
      <c r="JZ206" s="642">
        <f t="shared" si="928"/>
        <v>0</v>
      </c>
      <c r="KA206" s="510" t="str">
        <f t="shared" si="1071"/>
        <v/>
      </c>
      <c r="KB206" s="522" t="str">
        <f t="shared" si="1071"/>
        <v/>
      </c>
      <c r="KC206" s="510" t="str">
        <f t="shared" si="1071"/>
        <v/>
      </c>
      <c r="KD206" s="642">
        <f t="shared" si="929"/>
        <v>0</v>
      </c>
      <c r="KE206" s="510" t="str">
        <f t="shared" si="1072"/>
        <v/>
      </c>
      <c r="KF206" s="522" t="str">
        <f t="shared" si="1072"/>
        <v/>
      </c>
      <c r="KG206" s="510" t="str">
        <f t="shared" si="1072"/>
        <v/>
      </c>
      <c r="KH206" s="642">
        <f t="shared" si="930"/>
        <v>0</v>
      </c>
      <c r="KI206" s="510" t="str">
        <f t="shared" si="1073"/>
        <v/>
      </c>
      <c r="KJ206" s="522" t="str">
        <f t="shared" si="1073"/>
        <v/>
      </c>
      <c r="KK206" s="510" t="str">
        <f t="shared" si="1073"/>
        <v/>
      </c>
      <c r="KL206" s="642">
        <f t="shared" si="931"/>
        <v>0</v>
      </c>
      <c r="KM206" s="510" t="str">
        <f t="shared" si="1074"/>
        <v/>
      </c>
      <c r="KN206" s="522" t="str">
        <f t="shared" si="1074"/>
        <v/>
      </c>
      <c r="KO206" s="510" t="str">
        <f t="shared" si="1074"/>
        <v/>
      </c>
      <c r="KP206" s="642">
        <f t="shared" si="932"/>
        <v>0</v>
      </c>
      <c r="KQ206" s="510" t="str">
        <f t="shared" si="1075"/>
        <v/>
      </c>
      <c r="KR206" s="522" t="str">
        <f t="shared" si="1075"/>
        <v/>
      </c>
      <c r="KS206" s="510" t="str">
        <f t="shared" si="1075"/>
        <v/>
      </c>
      <c r="KT206" s="642">
        <f t="shared" si="933"/>
        <v>0</v>
      </c>
      <c r="KU206" s="510" t="str">
        <f t="shared" si="1076"/>
        <v/>
      </c>
      <c r="KV206" s="522" t="str">
        <f t="shared" si="1076"/>
        <v/>
      </c>
      <c r="KW206" s="510" t="str">
        <f t="shared" si="1076"/>
        <v/>
      </c>
      <c r="KX206" s="642">
        <f t="shared" si="934"/>
        <v>0</v>
      </c>
      <c r="KY206" s="510" t="str">
        <f t="shared" si="1077"/>
        <v/>
      </c>
      <c r="KZ206" s="522" t="str">
        <f t="shared" si="1077"/>
        <v/>
      </c>
      <c r="LA206" s="510" t="str">
        <f t="shared" si="1077"/>
        <v/>
      </c>
      <c r="LB206" s="642">
        <f t="shared" si="935"/>
        <v>0</v>
      </c>
      <c r="LC206" s="510" t="str">
        <f t="shared" si="1078"/>
        <v/>
      </c>
      <c r="LD206" s="522" t="str">
        <f t="shared" si="1078"/>
        <v/>
      </c>
      <c r="LE206" s="510" t="str">
        <f t="shared" si="1078"/>
        <v/>
      </c>
      <c r="LF206" s="642">
        <f t="shared" si="936"/>
        <v>0</v>
      </c>
      <c r="LG206" s="510" t="str">
        <f t="shared" si="1079"/>
        <v/>
      </c>
      <c r="LH206" s="522" t="str">
        <f t="shared" si="1079"/>
        <v/>
      </c>
      <c r="LI206" s="510" t="str">
        <f t="shared" si="1079"/>
        <v/>
      </c>
      <c r="LJ206" s="642">
        <f t="shared" si="937"/>
        <v>0</v>
      </c>
      <c r="LK206" s="510" t="str">
        <f t="shared" si="1080"/>
        <v/>
      </c>
      <c r="LL206" s="522" t="str">
        <f t="shared" si="1080"/>
        <v/>
      </c>
      <c r="LM206" s="510" t="str">
        <f t="shared" si="1080"/>
        <v/>
      </c>
      <c r="LN206" s="642">
        <f t="shared" si="938"/>
        <v>0</v>
      </c>
      <c r="LO206" s="510" t="str">
        <f t="shared" si="1081"/>
        <v/>
      </c>
      <c r="LP206" s="522" t="str">
        <f t="shared" si="1081"/>
        <v/>
      </c>
      <c r="LQ206" s="510" t="str">
        <f t="shared" si="1081"/>
        <v/>
      </c>
      <c r="LR206" s="642">
        <f t="shared" si="939"/>
        <v>0</v>
      </c>
      <c r="LS206" s="510" t="str">
        <f t="shared" si="1082"/>
        <v/>
      </c>
      <c r="LT206" s="522" t="str">
        <f t="shared" si="1082"/>
        <v/>
      </c>
      <c r="LU206" s="510" t="str">
        <f t="shared" si="1082"/>
        <v/>
      </c>
      <c r="LV206" s="642">
        <f t="shared" si="940"/>
        <v>0</v>
      </c>
      <c r="LW206" s="510" t="str">
        <f t="shared" si="1083"/>
        <v/>
      </c>
      <c r="LX206" s="522" t="str">
        <f t="shared" si="1083"/>
        <v/>
      </c>
      <c r="LY206" s="510" t="str">
        <f t="shared" si="1083"/>
        <v/>
      </c>
      <c r="LZ206" s="642">
        <f t="shared" si="941"/>
        <v>0</v>
      </c>
      <c r="MA206" s="510" t="str">
        <f t="shared" si="1084"/>
        <v/>
      </c>
      <c r="MB206" s="522" t="str">
        <f t="shared" si="1084"/>
        <v/>
      </c>
      <c r="MC206" s="510" t="str">
        <f t="shared" si="1084"/>
        <v/>
      </c>
      <c r="MD206" s="642">
        <f t="shared" si="942"/>
        <v>0</v>
      </c>
      <c r="ME206" s="510" t="str">
        <f t="shared" si="1085"/>
        <v/>
      </c>
      <c r="MF206" s="522" t="str">
        <f t="shared" si="1085"/>
        <v/>
      </c>
      <c r="MG206" s="510" t="str">
        <f t="shared" si="1085"/>
        <v/>
      </c>
      <c r="MH206" s="642">
        <f t="shared" si="943"/>
        <v>0</v>
      </c>
      <c r="MI206" s="510" t="str">
        <f t="shared" si="1086"/>
        <v/>
      </c>
      <c r="MJ206" s="522" t="str">
        <f t="shared" si="1086"/>
        <v/>
      </c>
      <c r="MK206" s="510" t="str">
        <f t="shared" si="1086"/>
        <v/>
      </c>
      <c r="ML206" s="642">
        <f t="shared" si="944"/>
        <v>0</v>
      </c>
      <c r="MM206" s="510" t="str">
        <f t="shared" si="1087"/>
        <v/>
      </c>
      <c r="MN206" s="522" t="str">
        <f t="shared" si="1087"/>
        <v/>
      </c>
      <c r="MO206" s="510" t="str">
        <f t="shared" si="1087"/>
        <v/>
      </c>
      <c r="MP206" s="642">
        <f t="shared" si="945"/>
        <v>0</v>
      </c>
      <c r="MQ206" s="510" t="str">
        <f t="shared" si="1088"/>
        <v/>
      </c>
      <c r="MR206" s="522" t="str">
        <f t="shared" si="1088"/>
        <v/>
      </c>
      <c r="MS206" s="510" t="str">
        <f t="shared" si="1088"/>
        <v/>
      </c>
      <c r="MT206" s="642">
        <f t="shared" si="946"/>
        <v>0</v>
      </c>
      <c r="MU206" s="510" t="str">
        <f t="shared" si="1089"/>
        <v/>
      </c>
      <c r="MV206" s="522" t="str">
        <f t="shared" si="1089"/>
        <v/>
      </c>
      <c r="MW206" s="510" t="str">
        <f t="shared" si="1089"/>
        <v/>
      </c>
      <c r="MX206" s="642">
        <f t="shared" si="947"/>
        <v>0</v>
      </c>
      <c r="MY206" s="510" t="str">
        <f t="shared" si="1090"/>
        <v/>
      </c>
      <c r="MZ206" s="522" t="str">
        <f t="shared" si="1090"/>
        <v/>
      </c>
      <c r="NA206" s="510" t="str">
        <f t="shared" si="1090"/>
        <v/>
      </c>
      <c r="NB206" s="642">
        <f t="shared" si="948"/>
        <v>0</v>
      </c>
      <c r="NC206" s="510" t="str">
        <f t="shared" si="1091"/>
        <v/>
      </c>
      <c r="ND206" s="522" t="str">
        <f t="shared" si="1091"/>
        <v/>
      </c>
      <c r="NE206" s="510" t="str">
        <f t="shared" si="1091"/>
        <v/>
      </c>
      <c r="NF206" s="642">
        <f t="shared" si="949"/>
        <v>0</v>
      </c>
      <c r="NG206" s="510" t="str">
        <f t="shared" si="1092"/>
        <v/>
      </c>
      <c r="NH206" s="522" t="str">
        <f t="shared" si="1092"/>
        <v/>
      </c>
      <c r="NI206" s="510" t="str">
        <f t="shared" si="1092"/>
        <v/>
      </c>
      <c r="NJ206" s="642">
        <f t="shared" si="950"/>
        <v>0</v>
      </c>
      <c r="NK206" s="510" t="str">
        <f t="shared" si="1093"/>
        <v/>
      </c>
      <c r="NL206" s="522" t="str">
        <f t="shared" si="1093"/>
        <v/>
      </c>
      <c r="NM206" s="510" t="str">
        <f t="shared" si="1093"/>
        <v/>
      </c>
      <c r="NN206" s="642">
        <f t="shared" si="951"/>
        <v>0</v>
      </c>
      <c r="NO206" s="510" t="str">
        <f t="shared" si="1094"/>
        <v/>
      </c>
      <c r="NP206" s="522" t="str">
        <f t="shared" si="1094"/>
        <v/>
      </c>
      <c r="NQ206" s="510" t="str">
        <f t="shared" si="1094"/>
        <v/>
      </c>
      <c r="NR206" s="642">
        <f t="shared" si="952"/>
        <v>0</v>
      </c>
      <c r="NS206" s="510" t="str">
        <f t="shared" si="1095"/>
        <v/>
      </c>
      <c r="NT206" s="522" t="str">
        <f t="shared" si="1095"/>
        <v/>
      </c>
      <c r="NU206" s="510" t="str">
        <f t="shared" si="1095"/>
        <v/>
      </c>
      <c r="NV206" s="642">
        <f t="shared" si="953"/>
        <v>0</v>
      </c>
      <c r="NW206" s="510" t="str">
        <f t="shared" si="1096"/>
        <v/>
      </c>
      <c r="NX206" s="522" t="str">
        <f t="shared" si="1096"/>
        <v/>
      </c>
      <c r="NY206" s="510" t="str">
        <f t="shared" si="1096"/>
        <v/>
      </c>
      <c r="NZ206" s="642">
        <f t="shared" si="954"/>
        <v>0</v>
      </c>
      <c r="OA206" s="510" t="str">
        <f t="shared" si="1097"/>
        <v/>
      </c>
      <c r="OB206" s="522" t="str">
        <f t="shared" si="1097"/>
        <v/>
      </c>
      <c r="OC206" s="510" t="str">
        <f t="shared" si="1097"/>
        <v/>
      </c>
      <c r="OD206" s="642">
        <f t="shared" si="955"/>
        <v>0</v>
      </c>
      <c r="OE206" s="510" t="str">
        <f t="shared" si="1098"/>
        <v/>
      </c>
      <c r="OF206" s="522" t="str">
        <f t="shared" si="1098"/>
        <v/>
      </c>
      <c r="OG206" s="510" t="str">
        <f t="shared" si="1098"/>
        <v/>
      </c>
      <c r="OH206" s="642">
        <f t="shared" si="956"/>
        <v>0</v>
      </c>
      <c r="OI206" s="510" t="str">
        <f t="shared" si="1099"/>
        <v/>
      </c>
      <c r="OJ206" s="522" t="str">
        <f t="shared" si="1099"/>
        <v/>
      </c>
      <c r="OK206" s="510" t="str">
        <f t="shared" si="1099"/>
        <v/>
      </c>
      <c r="OL206" s="642">
        <f t="shared" si="957"/>
        <v>0</v>
      </c>
      <c r="OM206" s="510" t="str">
        <f t="shared" si="1100"/>
        <v/>
      </c>
      <c r="ON206" s="522" t="str">
        <f t="shared" si="1100"/>
        <v/>
      </c>
      <c r="OO206" s="510" t="str">
        <f t="shared" si="1100"/>
        <v/>
      </c>
      <c r="OP206" s="642">
        <f t="shared" si="958"/>
        <v>0</v>
      </c>
      <c r="OQ206" s="510" t="str">
        <f t="shared" si="1101"/>
        <v/>
      </c>
      <c r="OR206" s="522" t="str">
        <f t="shared" si="1101"/>
        <v/>
      </c>
      <c r="OS206" s="510" t="str">
        <f t="shared" si="1101"/>
        <v/>
      </c>
      <c r="OT206" s="642">
        <f t="shared" si="959"/>
        <v>0</v>
      </c>
      <c r="OU206" s="510" t="str">
        <f t="shared" si="1102"/>
        <v/>
      </c>
      <c r="OV206" s="522" t="str">
        <f t="shared" si="1102"/>
        <v/>
      </c>
      <c r="OW206" s="510" t="str">
        <f t="shared" si="1102"/>
        <v/>
      </c>
      <c r="OX206" s="642">
        <f t="shared" si="960"/>
        <v>0</v>
      </c>
      <c r="OY206" s="510" t="str">
        <f t="shared" si="1103"/>
        <v/>
      </c>
      <c r="OZ206" s="522" t="str">
        <f t="shared" si="1103"/>
        <v/>
      </c>
      <c r="PA206" s="510" t="str">
        <f t="shared" si="1103"/>
        <v/>
      </c>
      <c r="PB206" s="642">
        <f t="shared" si="961"/>
        <v>0</v>
      </c>
      <c r="PC206" s="510" t="str">
        <f t="shared" si="1104"/>
        <v/>
      </c>
      <c r="PD206" s="522" t="str">
        <f t="shared" si="1104"/>
        <v/>
      </c>
      <c r="PE206" s="510" t="str">
        <f t="shared" si="1104"/>
        <v/>
      </c>
      <c r="PF206" s="642">
        <f t="shared" si="962"/>
        <v>0</v>
      </c>
      <c r="PG206" s="510" t="str">
        <f t="shared" si="1105"/>
        <v/>
      </c>
      <c r="PH206" s="522" t="str">
        <f t="shared" si="1105"/>
        <v/>
      </c>
      <c r="PI206" s="510" t="str">
        <f t="shared" si="1105"/>
        <v/>
      </c>
      <c r="PJ206" s="642">
        <f t="shared" si="963"/>
        <v>0</v>
      </c>
      <c r="PK206" s="510" t="str">
        <f t="shared" si="1106"/>
        <v/>
      </c>
      <c r="PL206" s="522" t="str">
        <f t="shared" si="1106"/>
        <v/>
      </c>
      <c r="PM206" s="510" t="str">
        <f t="shared" si="1106"/>
        <v/>
      </c>
      <c r="PN206" s="642">
        <f t="shared" si="964"/>
        <v>0</v>
      </c>
      <c r="PO206" s="510" t="str">
        <f t="shared" si="1107"/>
        <v/>
      </c>
      <c r="PP206" s="522" t="str">
        <f t="shared" si="1107"/>
        <v/>
      </c>
      <c r="PQ206" s="510" t="str">
        <f t="shared" si="1107"/>
        <v/>
      </c>
      <c r="PR206" s="642">
        <f t="shared" si="965"/>
        <v>0</v>
      </c>
      <c r="PS206" s="510" t="str">
        <f t="shared" si="1108"/>
        <v/>
      </c>
      <c r="PT206" s="522" t="str">
        <f t="shared" si="1108"/>
        <v/>
      </c>
      <c r="PU206" s="510" t="str">
        <f t="shared" si="1108"/>
        <v/>
      </c>
      <c r="PV206" s="642">
        <f t="shared" si="966"/>
        <v>0</v>
      </c>
      <c r="PW206" s="510" t="str">
        <f t="shared" si="1109"/>
        <v/>
      </c>
      <c r="PX206" s="522" t="str">
        <f t="shared" si="1109"/>
        <v/>
      </c>
      <c r="PY206" s="510" t="str">
        <f t="shared" si="1109"/>
        <v/>
      </c>
      <c r="PZ206" s="642">
        <f t="shared" si="967"/>
        <v>0</v>
      </c>
      <c r="QA206" s="510" t="str">
        <f t="shared" si="1110"/>
        <v/>
      </c>
      <c r="QB206" s="522" t="str">
        <f t="shared" si="1110"/>
        <v/>
      </c>
      <c r="QC206" s="510" t="str">
        <f t="shared" si="1110"/>
        <v/>
      </c>
      <c r="QD206" s="642">
        <f t="shared" si="968"/>
        <v>0</v>
      </c>
      <c r="QE206" s="510" t="str">
        <f t="shared" si="1111"/>
        <v/>
      </c>
      <c r="QF206" s="522" t="str">
        <f t="shared" si="1111"/>
        <v/>
      </c>
      <c r="QG206" s="510" t="str">
        <f t="shared" si="1111"/>
        <v/>
      </c>
      <c r="QH206" s="642">
        <f t="shared" si="969"/>
        <v>0</v>
      </c>
    </row>
    <row r="207" spans="125:450" ht="13.3" thickTop="1" thickBot="1" x14ac:dyDescent="0.35"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FD207" s="793" t="str">
        <f t="shared" si="885"/>
        <v/>
      </c>
      <c r="FE207" s="783" t="str">
        <f t="shared" si="1044"/>
        <v/>
      </c>
      <c r="FF207" s="788" t="str">
        <f t="shared" si="1045"/>
        <v/>
      </c>
      <c r="FG207" s="782" t="str">
        <f t="shared" si="1052"/>
        <v/>
      </c>
      <c r="FJ207" s="788" t="str">
        <f t="shared" si="1036"/>
        <v/>
      </c>
      <c r="FK207" s="793" t="str">
        <f t="shared" si="1037"/>
        <v/>
      </c>
      <c r="FL207" s="793" t="str">
        <f t="shared" si="1046"/>
        <v/>
      </c>
      <c r="FM207" s="798" t="str">
        <f t="shared" si="1038"/>
        <v/>
      </c>
      <c r="FN207" s="786" t="str">
        <f t="shared" si="890"/>
        <v/>
      </c>
      <c r="FO207" s="816" t="str">
        <f t="shared" si="891"/>
        <v/>
      </c>
      <c r="FP207" s="594">
        <v>54</v>
      </c>
      <c r="FQ207" s="820" t="str">
        <f t="shared" si="1039"/>
        <v/>
      </c>
      <c r="FR207" s="139" t="str">
        <f t="shared" si="816"/>
        <v/>
      </c>
      <c r="FS207" s="642" t="str">
        <f t="shared" si="892"/>
        <v/>
      </c>
      <c r="FY207" s="793" t="str">
        <f t="shared" si="1047"/>
        <v/>
      </c>
      <c r="FZ207" s="798" t="str">
        <f t="shared" si="1040"/>
        <v/>
      </c>
      <c r="GA207" s="793" t="str">
        <f t="shared" si="894"/>
        <v/>
      </c>
      <c r="GB207" s="793" t="str">
        <f t="shared" si="1041"/>
        <v/>
      </c>
      <c r="GC207" s="783" t="str">
        <f t="shared" si="1048"/>
        <v/>
      </c>
      <c r="GD207" s="788" t="str">
        <f t="shared" si="1049"/>
        <v/>
      </c>
      <c r="GE207" s="786" t="str">
        <f t="shared" si="1042"/>
        <v/>
      </c>
      <c r="GF207" s="782" t="str">
        <f t="shared" si="897"/>
        <v/>
      </c>
      <c r="GG207" s="818" t="str">
        <f t="shared" si="898"/>
        <v/>
      </c>
      <c r="GH207" s="594">
        <v>54</v>
      </c>
      <c r="GI207" s="595" t="str">
        <f t="shared" si="1050"/>
        <v/>
      </c>
      <c r="GJ207" s="595" t="str">
        <f t="shared" si="1051"/>
        <v/>
      </c>
      <c r="GK207" s="15">
        <f t="shared" si="899"/>
        <v>0</v>
      </c>
      <c r="GL207" s="15">
        <f t="shared" si="900"/>
        <v>0</v>
      </c>
      <c r="GN207" s="137" t="str">
        <f t="shared" si="901"/>
        <v/>
      </c>
      <c r="GO207" s="653" t="str">
        <f t="shared" si="902"/>
        <v/>
      </c>
      <c r="GP207" s="651" t="str">
        <f t="shared" si="903"/>
        <v/>
      </c>
      <c r="GQ207" s="652">
        <f t="shared" si="904"/>
        <v>0</v>
      </c>
      <c r="GR207" s="137" t="str">
        <f t="shared" si="974"/>
        <v/>
      </c>
      <c r="GS207" s="139" t="str">
        <f t="shared" si="905"/>
        <v/>
      </c>
      <c r="GT207" s="642" t="str">
        <f t="shared" si="823"/>
        <v/>
      </c>
      <c r="GU207" s="594">
        <v>54</v>
      </c>
      <c r="GX207" s="137" t="str">
        <f t="shared" si="975"/>
        <v/>
      </c>
      <c r="GY207" s="138" t="str">
        <f t="shared" si="906"/>
        <v/>
      </c>
      <c r="GZ207" s="642" t="str">
        <f t="shared" si="907"/>
        <v/>
      </c>
      <c r="HA207" s="81" t="str">
        <f t="shared" si="970"/>
        <v/>
      </c>
      <c r="HB207" s="127" t="str">
        <f t="shared" si="971"/>
        <v/>
      </c>
      <c r="HC207" s="642" t="str">
        <f t="shared" si="908"/>
        <v/>
      </c>
      <c r="HD207" s="582">
        <f t="shared" si="976"/>
        <v>0</v>
      </c>
      <c r="HE207" s="576">
        <f t="shared" si="1053"/>
        <v>0</v>
      </c>
      <c r="HF207" s="566">
        <f t="shared" si="1053"/>
        <v>0</v>
      </c>
      <c r="HG207" s="642">
        <f t="shared" si="909"/>
        <v>0</v>
      </c>
      <c r="HH207" s="17" t="str">
        <f t="shared" si="910"/>
        <v/>
      </c>
      <c r="HI207" s="510" t="str">
        <f t="shared" si="911"/>
        <v/>
      </c>
      <c r="HJ207" s="642">
        <f t="shared" si="972"/>
        <v>0</v>
      </c>
      <c r="HK207" s="510" t="str">
        <f t="shared" si="1054"/>
        <v/>
      </c>
      <c r="HL207" s="522" t="str">
        <f t="shared" si="1054"/>
        <v/>
      </c>
      <c r="HM207" s="510" t="str">
        <f t="shared" si="1054"/>
        <v/>
      </c>
      <c r="HN207" s="642">
        <f t="shared" si="912"/>
        <v>0</v>
      </c>
      <c r="HO207" s="510" t="str">
        <f t="shared" si="1055"/>
        <v/>
      </c>
      <c r="HP207" s="522" t="str">
        <f t="shared" si="1055"/>
        <v/>
      </c>
      <c r="HQ207" s="510" t="str">
        <f t="shared" si="1055"/>
        <v/>
      </c>
      <c r="HR207" s="642">
        <f t="shared" si="913"/>
        <v>0</v>
      </c>
      <c r="HS207" s="510" t="str">
        <f t="shared" si="1056"/>
        <v/>
      </c>
      <c r="HT207" s="522" t="str">
        <f t="shared" si="1056"/>
        <v/>
      </c>
      <c r="HU207" s="510" t="str">
        <f t="shared" si="1056"/>
        <v/>
      </c>
      <c r="HV207" s="642">
        <f t="shared" si="914"/>
        <v>0</v>
      </c>
      <c r="HW207" s="510" t="str">
        <f t="shared" si="1057"/>
        <v/>
      </c>
      <c r="HX207" s="522" t="str">
        <f t="shared" si="1057"/>
        <v/>
      </c>
      <c r="HY207" s="510" t="str">
        <f t="shared" si="1057"/>
        <v/>
      </c>
      <c r="HZ207" s="642">
        <f t="shared" si="915"/>
        <v>0</v>
      </c>
      <c r="IA207" s="510" t="str">
        <f t="shared" si="1058"/>
        <v/>
      </c>
      <c r="IB207" s="522" t="str">
        <f t="shared" si="1058"/>
        <v/>
      </c>
      <c r="IC207" s="510" t="str">
        <f t="shared" si="1058"/>
        <v/>
      </c>
      <c r="ID207" s="642">
        <f t="shared" si="916"/>
        <v>0</v>
      </c>
      <c r="IE207" s="510" t="str">
        <f t="shared" si="1059"/>
        <v/>
      </c>
      <c r="IF207" s="522" t="str">
        <f t="shared" si="1059"/>
        <v/>
      </c>
      <c r="IG207" s="510" t="str">
        <f t="shared" si="1059"/>
        <v/>
      </c>
      <c r="IH207" s="642">
        <f t="shared" si="917"/>
        <v>0</v>
      </c>
      <c r="II207" s="510" t="str">
        <f t="shared" si="1060"/>
        <v/>
      </c>
      <c r="IJ207" s="522" t="str">
        <f t="shared" si="1060"/>
        <v/>
      </c>
      <c r="IK207" s="510" t="str">
        <f t="shared" si="1060"/>
        <v/>
      </c>
      <c r="IL207" s="642">
        <f t="shared" si="918"/>
        <v>0</v>
      </c>
      <c r="IM207" s="510" t="str">
        <f t="shared" si="1061"/>
        <v/>
      </c>
      <c r="IN207" s="522" t="str">
        <f t="shared" si="1061"/>
        <v/>
      </c>
      <c r="IO207" s="510" t="str">
        <f t="shared" si="1061"/>
        <v/>
      </c>
      <c r="IP207" s="642">
        <f t="shared" si="919"/>
        <v>0</v>
      </c>
      <c r="IQ207" s="510" t="str">
        <f t="shared" si="1062"/>
        <v/>
      </c>
      <c r="IR207" s="522" t="str">
        <f t="shared" si="1062"/>
        <v/>
      </c>
      <c r="IS207" s="510" t="str">
        <f t="shared" si="1062"/>
        <v/>
      </c>
      <c r="IT207" s="642">
        <f t="shared" si="920"/>
        <v>0</v>
      </c>
      <c r="IU207" s="510" t="str">
        <f t="shared" si="1063"/>
        <v/>
      </c>
      <c r="IV207" s="522" t="str">
        <f t="shared" si="1063"/>
        <v/>
      </c>
      <c r="IW207" s="510" t="str">
        <f t="shared" si="1063"/>
        <v/>
      </c>
      <c r="IX207" s="642">
        <f t="shared" si="921"/>
        <v>0</v>
      </c>
      <c r="IY207" s="510" t="str">
        <f t="shared" si="1064"/>
        <v/>
      </c>
      <c r="IZ207" s="522" t="str">
        <f t="shared" si="1064"/>
        <v/>
      </c>
      <c r="JA207" s="510" t="str">
        <f t="shared" si="1064"/>
        <v/>
      </c>
      <c r="JB207" s="642">
        <f t="shared" si="922"/>
        <v>0</v>
      </c>
      <c r="JC207" s="510" t="str">
        <f t="shared" si="1065"/>
        <v/>
      </c>
      <c r="JD207" s="522" t="str">
        <f t="shared" si="1065"/>
        <v/>
      </c>
      <c r="JE207" s="510" t="str">
        <f t="shared" si="1065"/>
        <v/>
      </c>
      <c r="JF207" s="642">
        <f t="shared" si="923"/>
        <v>0</v>
      </c>
      <c r="JG207" s="510" t="str">
        <f t="shared" si="1066"/>
        <v/>
      </c>
      <c r="JH207" s="522" t="str">
        <f t="shared" si="1066"/>
        <v/>
      </c>
      <c r="JI207" s="510" t="str">
        <f t="shared" si="1066"/>
        <v/>
      </c>
      <c r="JJ207" s="642">
        <f t="shared" si="924"/>
        <v>0</v>
      </c>
      <c r="JK207" s="510" t="str">
        <f t="shared" si="1067"/>
        <v/>
      </c>
      <c r="JL207" s="522" t="str">
        <f t="shared" si="1067"/>
        <v/>
      </c>
      <c r="JM207" s="510" t="str">
        <f t="shared" si="1067"/>
        <v/>
      </c>
      <c r="JN207" s="642">
        <f t="shared" si="925"/>
        <v>0</v>
      </c>
      <c r="JO207" s="510" t="str">
        <f t="shared" si="1068"/>
        <v/>
      </c>
      <c r="JP207" s="522" t="str">
        <f t="shared" si="1068"/>
        <v/>
      </c>
      <c r="JQ207" s="510" t="str">
        <f t="shared" si="1068"/>
        <v/>
      </c>
      <c r="JR207" s="642">
        <f t="shared" si="926"/>
        <v>0</v>
      </c>
      <c r="JS207" s="510" t="str">
        <f t="shared" si="1069"/>
        <v/>
      </c>
      <c r="JT207" s="522" t="str">
        <f t="shared" si="1069"/>
        <v/>
      </c>
      <c r="JU207" s="510" t="str">
        <f t="shared" si="1069"/>
        <v/>
      </c>
      <c r="JV207" s="642">
        <f t="shared" si="927"/>
        <v>0</v>
      </c>
      <c r="JW207" s="510" t="str">
        <f t="shared" si="1070"/>
        <v/>
      </c>
      <c r="JX207" s="522" t="str">
        <f t="shared" si="1070"/>
        <v/>
      </c>
      <c r="JY207" s="510" t="str">
        <f t="shared" si="1070"/>
        <v/>
      </c>
      <c r="JZ207" s="642">
        <f t="shared" si="928"/>
        <v>0</v>
      </c>
      <c r="KA207" s="510" t="str">
        <f t="shared" si="1071"/>
        <v/>
      </c>
      <c r="KB207" s="522" t="str">
        <f t="shared" si="1071"/>
        <v/>
      </c>
      <c r="KC207" s="510" t="str">
        <f t="shared" si="1071"/>
        <v/>
      </c>
      <c r="KD207" s="642">
        <f t="shared" si="929"/>
        <v>0</v>
      </c>
      <c r="KE207" s="510" t="str">
        <f t="shared" si="1072"/>
        <v/>
      </c>
      <c r="KF207" s="522" t="str">
        <f t="shared" si="1072"/>
        <v/>
      </c>
      <c r="KG207" s="510" t="str">
        <f t="shared" si="1072"/>
        <v/>
      </c>
      <c r="KH207" s="642">
        <f t="shared" si="930"/>
        <v>0</v>
      </c>
      <c r="KI207" s="510" t="str">
        <f t="shared" si="1073"/>
        <v/>
      </c>
      <c r="KJ207" s="522" t="str">
        <f t="shared" si="1073"/>
        <v/>
      </c>
      <c r="KK207" s="510" t="str">
        <f t="shared" si="1073"/>
        <v/>
      </c>
      <c r="KL207" s="642">
        <f t="shared" si="931"/>
        <v>0</v>
      </c>
      <c r="KM207" s="510" t="str">
        <f t="shared" si="1074"/>
        <v/>
      </c>
      <c r="KN207" s="522" t="str">
        <f t="shared" si="1074"/>
        <v/>
      </c>
      <c r="KO207" s="510" t="str">
        <f t="shared" si="1074"/>
        <v/>
      </c>
      <c r="KP207" s="642">
        <f t="shared" si="932"/>
        <v>0</v>
      </c>
      <c r="KQ207" s="510" t="str">
        <f t="shared" si="1075"/>
        <v/>
      </c>
      <c r="KR207" s="522" t="str">
        <f t="shared" si="1075"/>
        <v/>
      </c>
      <c r="KS207" s="510" t="str">
        <f t="shared" si="1075"/>
        <v/>
      </c>
      <c r="KT207" s="642">
        <f t="shared" si="933"/>
        <v>0</v>
      </c>
      <c r="KU207" s="510" t="str">
        <f t="shared" si="1076"/>
        <v/>
      </c>
      <c r="KV207" s="522" t="str">
        <f t="shared" si="1076"/>
        <v/>
      </c>
      <c r="KW207" s="510" t="str">
        <f t="shared" si="1076"/>
        <v/>
      </c>
      <c r="KX207" s="642">
        <f t="shared" si="934"/>
        <v>0</v>
      </c>
      <c r="KY207" s="510" t="str">
        <f t="shared" si="1077"/>
        <v/>
      </c>
      <c r="KZ207" s="522" t="str">
        <f t="shared" si="1077"/>
        <v/>
      </c>
      <c r="LA207" s="510" t="str">
        <f t="shared" si="1077"/>
        <v/>
      </c>
      <c r="LB207" s="642">
        <f t="shared" si="935"/>
        <v>0</v>
      </c>
      <c r="LC207" s="510" t="str">
        <f t="shared" si="1078"/>
        <v/>
      </c>
      <c r="LD207" s="522" t="str">
        <f t="shared" si="1078"/>
        <v/>
      </c>
      <c r="LE207" s="510" t="str">
        <f t="shared" si="1078"/>
        <v/>
      </c>
      <c r="LF207" s="642">
        <f t="shared" si="936"/>
        <v>0</v>
      </c>
      <c r="LG207" s="510" t="str">
        <f t="shared" si="1079"/>
        <v/>
      </c>
      <c r="LH207" s="522" t="str">
        <f t="shared" si="1079"/>
        <v/>
      </c>
      <c r="LI207" s="510" t="str">
        <f t="shared" si="1079"/>
        <v/>
      </c>
      <c r="LJ207" s="642">
        <f t="shared" si="937"/>
        <v>0</v>
      </c>
      <c r="LK207" s="510" t="str">
        <f t="shared" si="1080"/>
        <v/>
      </c>
      <c r="LL207" s="522" t="str">
        <f t="shared" si="1080"/>
        <v/>
      </c>
      <c r="LM207" s="510" t="str">
        <f t="shared" si="1080"/>
        <v/>
      </c>
      <c r="LN207" s="642">
        <f t="shared" si="938"/>
        <v>0</v>
      </c>
      <c r="LO207" s="510" t="str">
        <f t="shared" si="1081"/>
        <v/>
      </c>
      <c r="LP207" s="522" t="str">
        <f t="shared" si="1081"/>
        <v/>
      </c>
      <c r="LQ207" s="510" t="str">
        <f t="shared" si="1081"/>
        <v/>
      </c>
      <c r="LR207" s="642">
        <f t="shared" si="939"/>
        <v>0</v>
      </c>
      <c r="LS207" s="510" t="str">
        <f t="shared" si="1082"/>
        <v/>
      </c>
      <c r="LT207" s="522" t="str">
        <f t="shared" si="1082"/>
        <v/>
      </c>
      <c r="LU207" s="510" t="str">
        <f t="shared" si="1082"/>
        <v/>
      </c>
      <c r="LV207" s="642">
        <f t="shared" si="940"/>
        <v>0</v>
      </c>
      <c r="LW207" s="510" t="str">
        <f t="shared" si="1083"/>
        <v/>
      </c>
      <c r="LX207" s="522" t="str">
        <f t="shared" si="1083"/>
        <v/>
      </c>
      <c r="LY207" s="510" t="str">
        <f t="shared" si="1083"/>
        <v/>
      </c>
      <c r="LZ207" s="642">
        <f t="shared" si="941"/>
        <v>0</v>
      </c>
      <c r="MA207" s="510" t="str">
        <f t="shared" si="1084"/>
        <v/>
      </c>
      <c r="MB207" s="522" t="str">
        <f t="shared" si="1084"/>
        <v/>
      </c>
      <c r="MC207" s="510" t="str">
        <f t="shared" si="1084"/>
        <v/>
      </c>
      <c r="MD207" s="642">
        <f t="shared" si="942"/>
        <v>0</v>
      </c>
      <c r="ME207" s="510" t="str">
        <f t="shared" si="1085"/>
        <v/>
      </c>
      <c r="MF207" s="522" t="str">
        <f t="shared" si="1085"/>
        <v/>
      </c>
      <c r="MG207" s="510" t="str">
        <f t="shared" si="1085"/>
        <v/>
      </c>
      <c r="MH207" s="642">
        <f t="shared" si="943"/>
        <v>0</v>
      </c>
      <c r="MI207" s="510" t="str">
        <f t="shared" si="1086"/>
        <v/>
      </c>
      <c r="MJ207" s="522" t="str">
        <f t="shared" si="1086"/>
        <v/>
      </c>
      <c r="MK207" s="510" t="str">
        <f t="shared" si="1086"/>
        <v/>
      </c>
      <c r="ML207" s="642">
        <f t="shared" si="944"/>
        <v>0</v>
      </c>
      <c r="MM207" s="510" t="str">
        <f t="shared" si="1087"/>
        <v/>
      </c>
      <c r="MN207" s="522" t="str">
        <f t="shared" si="1087"/>
        <v/>
      </c>
      <c r="MO207" s="510" t="str">
        <f t="shared" si="1087"/>
        <v/>
      </c>
      <c r="MP207" s="642">
        <f t="shared" si="945"/>
        <v>0</v>
      </c>
      <c r="MQ207" s="510" t="str">
        <f t="shared" si="1088"/>
        <v/>
      </c>
      <c r="MR207" s="522" t="str">
        <f t="shared" si="1088"/>
        <v/>
      </c>
      <c r="MS207" s="510" t="str">
        <f t="shared" si="1088"/>
        <v/>
      </c>
      <c r="MT207" s="642">
        <f t="shared" si="946"/>
        <v>0</v>
      </c>
      <c r="MU207" s="510" t="str">
        <f t="shared" si="1089"/>
        <v/>
      </c>
      <c r="MV207" s="522" t="str">
        <f t="shared" si="1089"/>
        <v/>
      </c>
      <c r="MW207" s="510" t="str">
        <f t="shared" si="1089"/>
        <v/>
      </c>
      <c r="MX207" s="642">
        <f t="shared" si="947"/>
        <v>0</v>
      </c>
      <c r="MY207" s="510" t="str">
        <f t="shared" si="1090"/>
        <v/>
      </c>
      <c r="MZ207" s="522" t="str">
        <f t="shared" si="1090"/>
        <v/>
      </c>
      <c r="NA207" s="510" t="str">
        <f t="shared" si="1090"/>
        <v/>
      </c>
      <c r="NB207" s="642">
        <f t="shared" si="948"/>
        <v>0</v>
      </c>
      <c r="NC207" s="510" t="str">
        <f t="shared" si="1091"/>
        <v/>
      </c>
      <c r="ND207" s="522" t="str">
        <f t="shared" si="1091"/>
        <v/>
      </c>
      <c r="NE207" s="510" t="str">
        <f t="shared" si="1091"/>
        <v/>
      </c>
      <c r="NF207" s="642">
        <f t="shared" si="949"/>
        <v>0</v>
      </c>
      <c r="NG207" s="510" t="str">
        <f t="shared" si="1092"/>
        <v/>
      </c>
      <c r="NH207" s="522" t="str">
        <f t="shared" si="1092"/>
        <v/>
      </c>
      <c r="NI207" s="510" t="str">
        <f t="shared" si="1092"/>
        <v/>
      </c>
      <c r="NJ207" s="642">
        <f t="shared" si="950"/>
        <v>0</v>
      </c>
      <c r="NK207" s="510" t="str">
        <f t="shared" si="1093"/>
        <v/>
      </c>
      <c r="NL207" s="522" t="str">
        <f t="shared" si="1093"/>
        <v/>
      </c>
      <c r="NM207" s="510" t="str">
        <f t="shared" si="1093"/>
        <v/>
      </c>
      <c r="NN207" s="642">
        <f t="shared" si="951"/>
        <v>0</v>
      </c>
      <c r="NO207" s="510" t="str">
        <f t="shared" si="1094"/>
        <v/>
      </c>
      <c r="NP207" s="522" t="str">
        <f t="shared" si="1094"/>
        <v/>
      </c>
      <c r="NQ207" s="510" t="str">
        <f t="shared" si="1094"/>
        <v/>
      </c>
      <c r="NR207" s="642">
        <f t="shared" si="952"/>
        <v>0</v>
      </c>
      <c r="NS207" s="510" t="str">
        <f t="shared" si="1095"/>
        <v/>
      </c>
      <c r="NT207" s="522" t="str">
        <f t="shared" si="1095"/>
        <v/>
      </c>
      <c r="NU207" s="510" t="str">
        <f t="shared" si="1095"/>
        <v/>
      </c>
      <c r="NV207" s="642">
        <f t="shared" si="953"/>
        <v>0</v>
      </c>
      <c r="NW207" s="510" t="str">
        <f t="shared" si="1096"/>
        <v/>
      </c>
      <c r="NX207" s="522" t="str">
        <f t="shared" si="1096"/>
        <v/>
      </c>
      <c r="NY207" s="510" t="str">
        <f t="shared" si="1096"/>
        <v/>
      </c>
      <c r="NZ207" s="642">
        <f t="shared" si="954"/>
        <v>0</v>
      </c>
      <c r="OA207" s="510" t="str">
        <f t="shared" si="1097"/>
        <v/>
      </c>
      <c r="OB207" s="522" t="str">
        <f t="shared" si="1097"/>
        <v/>
      </c>
      <c r="OC207" s="510" t="str">
        <f t="shared" si="1097"/>
        <v/>
      </c>
      <c r="OD207" s="642">
        <f t="shared" si="955"/>
        <v>0</v>
      </c>
      <c r="OE207" s="510" t="str">
        <f t="shared" si="1098"/>
        <v/>
      </c>
      <c r="OF207" s="522" t="str">
        <f t="shared" si="1098"/>
        <v/>
      </c>
      <c r="OG207" s="510" t="str">
        <f t="shared" si="1098"/>
        <v/>
      </c>
      <c r="OH207" s="642">
        <f t="shared" si="956"/>
        <v>0</v>
      </c>
      <c r="OI207" s="510" t="str">
        <f t="shared" si="1099"/>
        <v/>
      </c>
      <c r="OJ207" s="522" t="str">
        <f t="shared" si="1099"/>
        <v/>
      </c>
      <c r="OK207" s="510" t="str">
        <f t="shared" si="1099"/>
        <v/>
      </c>
      <c r="OL207" s="642">
        <f t="shared" si="957"/>
        <v>0</v>
      </c>
      <c r="OM207" s="510" t="str">
        <f t="shared" si="1100"/>
        <v/>
      </c>
      <c r="ON207" s="522" t="str">
        <f t="shared" si="1100"/>
        <v/>
      </c>
      <c r="OO207" s="510" t="str">
        <f t="shared" si="1100"/>
        <v/>
      </c>
      <c r="OP207" s="642">
        <f t="shared" si="958"/>
        <v>0</v>
      </c>
      <c r="OQ207" s="510" t="str">
        <f t="shared" si="1101"/>
        <v/>
      </c>
      <c r="OR207" s="522" t="str">
        <f t="shared" si="1101"/>
        <v/>
      </c>
      <c r="OS207" s="510" t="str">
        <f t="shared" si="1101"/>
        <v/>
      </c>
      <c r="OT207" s="642">
        <f t="shared" si="959"/>
        <v>0</v>
      </c>
      <c r="OU207" s="510" t="str">
        <f t="shared" si="1102"/>
        <v/>
      </c>
      <c r="OV207" s="522" t="str">
        <f t="shared" si="1102"/>
        <v/>
      </c>
      <c r="OW207" s="510" t="str">
        <f t="shared" si="1102"/>
        <v/>
      </c>
      <c r="OX207" s="642">
        <f t="shared" si="960"/>
        <v>0</v>
      </c>
      <c r="OY207" s="510" t="str">
        <f t="shared" si="1103"/>
        <v/>
      </c>
      <c r="OZ207" s="522" t="str">
        <f t="shared" si="1103"/>
        <v/>
      </c>
      <c r="PA207" s="510" t="str">
        <f t="shared" si="1103"/>
        <v/>
      </c>
      <c r="PB207" s="642">
        <f t="shared" si="961"/>
        <v>0</v>
      </c>
      <c r="PC207" s="510" t="str">
        <f t="shared" si="1104"/>
        <v/>
      </c>
      <c r="PD207" s="522" t="str">
        <f t="shared" si="1104"/>
        <v/>
      </c>
      <c r="PE207" s="510" t="str">
        <f t="shared" si="1104"/>
        <v/>
      </c>
      <c r="PF207" s="642">
        <f t="shared" si="962"/>
        <v>0</v>
      </c>
      <c r="PG207" s="510" t="str">
        <f t="shared" si="1105"/>
        <v/>
      </c>
      <c r="PH207" s="522" t="str">
        <f t="shared" si="1105"/>
        <v/>
      </c>
      <c r="PI207" s="510" t="str">
        <f t="shared" si="1105"/>
        <v/>
      </c>
      <c r="PJ207" s="642">
        <f t="shared" si="963"/>
        <v>0</v>
      </c>
      <c r="PK207" s="510" t="str">
        <f t="shared" si="1106"/>
        <v/>
      </c>
      <c r="PL207" s="522" t="str">
        <f t="shared" si="1106"/>
        <v/>
      </c>
      <c r="PM207" s="510" t="str">
        <f t="shared" si="1106"/>
        <v/>
      </c>
      <c r="PN207" s="642">
        <f t="shared" si="964"/>
        <v>0</v>
      </c>
      <c r="PO207" s="510" t="str">
        <f t="shared" si="1107"/>
        <v/>
      </c>
      <c r="PP207" s="522" t="str">
        <f t="shared" si="1107"/>
        <v/>
      </c>
      <c r="PQ207" s="510" t="str">
        <f t="shared" si="1107"/>
        <v/>
      </c>
      <c r="PR207" s="642">
        <f t="shared" si="965"/>
        <v>0</v>
      </c>
      <c r="PS207" s="510" t="str">
        <f t="shared" si="1108"/>
        <v/>
      </c>
      <c r="PT207" s="522" t="str">
        <f t="shared" si="1108"/>
        <v/>
      </c>
      <c r="PU207" s="510" t="str">
        <f t="shared" si="1108"/>
        <v/>
      </c>
      <c r="PV207" s="642">
        <f t="shared" si="966"/>
        <v>0</v>
      </c>
      <c r="PW207" s="510" t="str">
        <f t="shared" si="1109"/>
        <v/>
      </c>
      <c r="PX207" s="522" t="str">
        <f t="shared" si="1109"/>
        <v/>
      </c>
      <c r="PY207" s="510" t="str">
        <f t="shared" si="1109"/>
        <v/>
      </c>
      <c r="PZ207" s="642">
        <f t="shared" si="967"/>
        <v>0</v>
      </c>
      <c r="QA207" s="510" t="str">
        <f t="shared" si="1110"/>
        <v/>
      </c>
      <c r="QB207" s="522" t="str">
        <f t="shared" si="1110"/>
        <v/>
      </c>
      <c r="QC207" s="510" t="str">
        <f t="shared" si="1110"/>
        <v/>
      </c>
      <c r="QD207" s="642">
        <f t="shared" si="968"/>
        <v>0</v>
      </c>
      <c r="QE207" s="510" t="str">
        <f t="shared" si="1111"/>
        <v/>
      </c>
      <c r="QF207" s="522" t="str">
        <f t="shared" si="1111"/>
        <v/>
      </c>
      <c r="QG207" s="510" t="str">
        <f t="shared" si="1111"/>
        <v/>
      </c>
      <c r="QH207" s="642">
        <f t="shared" si="969"/>
        <v>0</v>
      </c>
    </row>
    <row r="208" spans="125:450" ht="13.3" thickTop="1" thickBot="1" x14ac:dyDescent="0.35"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FD208" s="793" t="str">
        <f t="shared" si="885"/>
        <v/>
      </c>
      <c r="FE208" s="783" t="str">
        <f t="shared" si="1044"/>
        <v/>
      </c>
      <c r="FF208" s="788" t="str">
        <f t="shared" si="1045"/>
        <v/>
      </c>
      <c r="FG208" s="782" t="str">
        <f t="shared" si="1052"/>
        <v/>
      </c>
      <c r="FJ208" s="788" t="str">
        <f t="shared" si="1036"/>
        <v/>
      </c>
      <c r="FK208" s="793" t="str">
        <f t="shared" si="1037"/>
        <v/>
      </c>
      <c r="FL208" s="793" t="str">
        <f t="shared" si="1046"/>
        <v/>
      </c>
      <c r="FM208" s="798" t="str">
        <f t="shared" si="1038"/>
        <v/>
      </c>
      <c r="FN208" s="786" t="str">
        <f t="shared" si="890"/>
        <v/>
      </c>
      <c r="FO208" s="816" t="str">
        <f t="shared" si="891"/>
        <v/>
      </c>
      <c r="FP208" s="594">
        <v>55</v>
      </c>
      <c r="FQ208" s="820" t="str">
        <f t="shared" si="1039"/>
        <v/>
      </c>
      <c r="FR208" s="139" t="str">
        <f t="shared" si="816"/>
        <v/>
      </c>
      <c r="FS208" s="642" t="str">
        <f t="shared" si="892"/>
        <v/>
      </c>
      <c r="FY208" s="793" t="str">
        <f t="shared" si="1047"/>
        <v/>
      </c>
      <c r="FZ208" s="798" t="str">
        <f t="shared" si="1040"/>
        <v/>
      </c>
      <c r="GA208" s="793" t="str">
        <f t="shared" si="894"/>
        <v/>
      </c>
      <c r="GB208" s="793" t="str">
        <f t="shared" si="1041"/>
        <v/>
      </c>
      <c r="GC208" s="783" t="str">
        <f t="shared" si="1048"/>
        <v/>
      </c>
      <c r="GD208" s="788" t="str">
        <f t="shared" si="1049"/>
        <v/>
      </c>
      <c r="GE208" s="786" t="str">
        <f t="shared" si="1042"/>
        <v/>
      </c>
      <c r="GF208" s="782" t="str">
        <f t="shared" si="897"/>
        <v/>
      </c>
      <c r="GG208" s="818" t="str">
        <f t="shared" si="898"/>
        <v/>
      </c>
      <c r="GH208" s="594">
        <v>55</v>
      </c>
      <c r="GI208" s="595" t="str">
        <f t="shared" si="1050"/>
        <v/>
      </c>
      <c r="GJ208" s="595" t="str">
        <f t="shared" si="1051"/>
        <v/>
      </c>
      <c r="GK208" s="15">
        <f t="shared" si="899"/>
        <v>0</v>
      </c>
      <c r="GL208" s="15">
        <f t="shared" si="900"/>
        <v>0</v>
      </c>
      <c r="GN208" s="137" t="str">
        <f t="shared" si="901"/>
        <v/>
      </c>
      <c r="GO208" s="653" t="str">
        <f t="shared" si="902"/>
        <v/>
      </c>
      <c r="GP208" s="651" t="str">
        <f t="shared" si="903"/>
        <v/>
      </c>
      <c r="GQ208" s="652">
        <f t="shared" si="904"/>
        <v>0</v>
      </c>
      <c r="GR208" s="137" t="str">
        <f t="shared" si="974"/>
        <v/>
      </c>
      <c r="GS208" s="139" t="str">
        <f t="shared" si="905"/>
        <v/>
      </c>
      <c r="GT208" s="642" t="str">
        <f t="shared" si="823"/>
        <v/>
      </c>
      <c r="GU208" s="594">
        <v>55</v>
      </c>
      <c r="GX208" s="137" t="str">
        <f t="shared" si="975"/>
        <v/>
      </c>
      <c r="GY208" s="138" t="str">
        <f t="shared" si="906"/>
        <v/>
      </c>
      <c r="GZ208" s="642" t="str">
        <f t="shared" si="907"/>
        <v/>
      </c>
      <c r="HA208" s="81" t="str">
        <f t="shared" si="970"/>
        <v/>
      </c>
      <c r="HB208" s="127" t="str">
        <f t="shared" si="971"/>
        <v/>
      </c>
      <c r="HC208" s="642" t="str">
        <f t="shared" si="908"/>
        <v/>
      </c>
      <c r="HD208" s="582">
        <f t="shared" si="976"/>
        <v>0</v>
      </c>
      <c r="HE208" s="576">
        <f t="shared" si="1053"/>
        <v>0</v>
      </c>
      <c r="HF208" s="566">
        <f t="shared" si="1053"/>
        <v>0</v>
      </c>
      <c r="HG208" s="642">
        <f t="shared" si="909"/>
        <v>0</v>
      </c>
      <c r="HH208" s="17" t="str">
        <f t="shared" si="910"/>
        <v/>
      </c>
      <c r="HI208" s="510" t="str">
        <f t="shared" si="911"/>
        <v/>
      </c>
      <c r="HJ208" s="642">
        <f t="shared" si="972"/>
        <v>0</v>
      </c>
      <c r="HK208" s="510" t="str">
        <f t="shared" si="1054"/>
        <v/>
      </c>
      <c r="HL208" s="522" t="str">
        <f t="shared" si="1054"/>
        <v/>
      </c>
      <c r="HM208" s="510" t="str">
        <f t="shared" si="1054"/>
        <v/>
      </c>
      <c r="HN208" s="642">
        <f t="shared" si="912"/>
        <v>0</v>
      </c>
      <c r="HO208" s="510" t="str">
        <f t="shared" si="1055"/>
        <v/>
      </c>
      <c r="HP208" s="522" t="str">
        <f t="shared" si="1055"/>
        <v/>
      </c>
      <c r="HQ208" s="510" t="str">
        <f t="shared" si="1055"/>
        <v/>
      </c>
      <c r="HR208" s="642">
        <f t="shared" si="913"/>
        <v>0</v>
      </c>
      <c r="HS208" s="510" t="str">
        <f t="shared" si="1056"/>
        <v/>
      </c>
      <c r="HT208" s="522" t="str">
        <f t="shared" si="1056"/>
        <v/>
      </c>
      <c r="HU208" s="510" t="str">
        <f t="shared" si="1056"/>
        <v/>
      </c>
      <c r="HV208" s="642">
        <f t="shared" si="914"/>
        <v>0</v>
      </c>
      <c r="HW208" s="510" t="str">
        <f t="shared" si="1057"/>
        <v/>
      </c>
      <c r="HX208" s="522" t="str">
        <f t="shared" si="1057"/>
        <v/>
      </c>
      <c r="HY208" s="510" t="str">
        <f t="shared" si="1057"/>
        <v/>
      </c>
      <c r="HZ208" s="642">
        <f t="shared" si="915"/>
        <v>0</v>
      </c>
      <c r="IA208" s="510" t="str">
        <f t="shared" si="1058"/>
        <v/>
      </c>
      <c r="IB208" s="522" t="str">
        <f t="shared" si="1058"/>
        <v/>
      </c>
      <c r="IC208" s="510" t="str">
        <f t="shared" si="1058"/>
        <v/>
      </c>
      <c r="ID208" s="642">
        <f t="shared" si="916"/>
        <v>0</v>
      </c>
      <c r="IE208" s="510" t="str">
        <f t="shared" si="1059"/>
        <v/>
      </c>
      <c r="IF208" s="522" t="str">
        <f t="shared" si="1059"/>
        <v/>
      </c>
      <c r="IG208" s="510" t="str">
        <f t="shared" si="1059"/>
        <v/>
      </c>
      <c r="IH208" s="642">
        <f t="shared" si="917"/>
        <v>0</v>
      </c>
      <c r="II208" s="510" t="str">
        <f t="shared" si="1060"/>
        <v/>
      </c>
      <c r="IJ208" s="522" t="str">
        <f t="shared" si="1060"/>
        <v/>
      </c>
      <c r="IK208" s="510" t="str">
        <f t="shared" si="1060"/>
        <v/>
      </c>
      <c r="IL208" s="642">
        <f t="shared" si="918"/>
        <v>0</v>
      </c>
      <c r="IM208" s="510" t="str">
        <f t="shared" si="1061"/>
        <v/>
      </c>
      <c r="IN208" s="522" t="str">
        <f t="shared" si="1061"/>
        <v/>
      </c>
      <c r="IO208" s="510" t="str">
        <f t="shared" si="1061"/>
        <v/>
      </c>
      <c r="IP208" s="642">
        <f t="shared" si="919"/>
        <v>0</v>
      </c>
      <c r="IQ208" s="510" t="str">
        <f t="shared" si="1062"/>
        <v/>
      </c>
      <c r="IR208" s="522" t="str">
        <f t="shared" si="1062"/>
        <v/>
      </c>
      <c r="IS208" s="510" t="str">
        <f t="shared" si="1062"/>
        <v/>
      </c>
      <c r="IT208" s="642">
        <f t="shared" si="920"/>
        <v>0</v>
      </c>
      <c r="IU208" s="510" t="str">
        <f t="shared" si="1063"/>
        <v/>
      </c>
      <c r="IV208" s="522" t="str">
        <f t="shared" si="1063"/>
        <v/>
      </c>
      <c r="IW208" s="510" t="str">
        <f t="shared" si="1063"/>
        <v/>
      </c>
      <c r="IX208" s="642">
        <f t="shared" si="921"/>
        <v>0</v>
      </c>
      <c r="IY208" s="510" t="str">
        <f t="shared" si="1064"/>
        <v/>
      </c>
      <c r="IZ208" s="522" t="str">
        <f t="shared" si="1064"/>
        <v/>
      </c>
      <c r="JA208" s="510" t="str">
        <f t="shared" si="1064"/>
        <v/>
      </c>
      <c r="JB208" s="642">
        <f t="shared" si="922"/>
        <v>0</v>
      </c>
      <c r="JC208" s="510" t="str">
        <f t="shared" si="1065"/>
        <v/>
      </c>
      <c r="JD208" s="522" t="str">
        <f t="shared" si="1065"/>
        <v/>
      </c>
      <c r="JE208" s="510" t="str">
        <f t="shared" si="1065"/>
        <v/>
      </c>
      <c r="JF208" s="642">
        <f t="shared" si="923"/>
        <v>0</v>
      </c>
      <c r="JG208" s="510" t="str">
        <f t="shared" si="1066"/>
        <v/>
      </c>
      <c r="JH208" s="522" t="str">
        <f t="shared" si="1066"/>
        <v/>
      </c>
      <c r="JI208" s="510" t="str">
        <f t="shared" si="1066"/>
        <v/>
      </c>
      <c r="JJ208" s="642">
        <f t="shared" si="924"/>
        <v>0</v>
      </c>
      <c r="JK208" s="510" t="str">
        <f t="shared" si="1067"/>
        <v/>
      </c>
      <c r="JL208" s="522" t="str">
        <f t="shared" si="1067"/>
        <v/>
      </c>
      <c r="JM208" s="510" t="str">
        <f t="shared" si="1067"/>
        <v/>
      </c>
      <c r="JN208" s="642">
        <f t="shared" si="925"/>
        <v>0</v>
      </c>
      <c r="JO208" s="510" t="str">
        <f t="shared" si="1068"/>
        <v/>
      </c>
      <c r="JP208" s="522" t="str">
        <f t="shared" si="1068"/>
        <v/>
      </c>
      <c r="JQ208" s="510" t="str">
        <f t="shared" si="1068"/>
        <v/>
      </c>
      <c r="JR208" s="642">
        <f t="shared" si="926"/>
        <v>0</v>
      </c>
      <c r="JS208" s="510" t="str">
        <f t="shared" si="1069"/>
        <v/>
      </c>
      <c r="JT208" s="522" t="str">
        <f t="shared" si="1069"/>
        <v/>
      </c>
      <c r="JU208" s="510" t="str">
        <f t="shared" si="1069"/>
        <v/>
      </c>
      <c r="JV208" s="642">
        <f t="shared" si="927"/>
        <v>0</v>
      </c>
      <c r="JW208" s="510" t="str">
        <f t="shared" si="1070"/>
        <v/>
      </c>
      <c r="JX208" s="522" t="str">
        <f t="shared" si="1070"/>
        <v/>
      </c>
      <c r="JY208" s="510" t="str">
        <f t="shared" si="1070"/>
        <v/>
      </c>
      <c r="JZ208" s="642">
        <f t="shared" si="928"/>
        <v>0</v>
      </c>
      <c r="KA208" s="510" t="str">
        <f t="shared" si="1071"/>
        <v/>
      </c>
      <c r="KB208" s="522" t="str">
        <f t="shared" si="1071"/>
        <v/>
      </c>
      <c r="KC208" s="510" t="str">
        <f t="shared" si="1071"/>
        <v/>
      </c>
      <c r="KD208" s="642">
        <f t="shared" si="929"/>
        <v>0</v>
      </c>
      <c r="KE208" s="510" t="str">
        <f t="shared" si="1072"/>
        <v/>
      </c>
      <c r="KF208" s="522" t="str">
        <f t="shared" si="1072"/>
        <v/>
      </c>
      <c r="KG208" s="510" t="str">
        <f t="shared" si="1072"/>
        <v/>
      </c>
      <c r="KH208" s="642">
        <f t="shared" si="930"/>
        <v>0</v>
      </c>
      <c r="KI208" s="510" t="str">
        <f t="shared" si="1073"/>
        <v/>
      </c>
      <c r="KJ208" s="522" t="str">
        <f t="shared" si="1073"/>
        <v/>
      </c>
      <c r="KK208" s="510" t="str">
        <f t="shared" si="1073"/>
        <v/>
      </c>
      <c r="KL208" s="642">
        <f t="shared" si="931"/>
        <v>0</v>
      </c>
      <c r="KM208" s="510" t="str">
        <f t="shared" si="1074"/>
        <v/>
      </c>
      <c r="KN208" s="522" t="str">
        <f t="shared" si="1074"/>
        <v/>
      </c>
      <c r="KO208" s="510" t="str">
        <f t="shared" si="1074"/>
        <v/>
      </c>
      <c r="KP208" s="642">
        <f t="shared" si="932"/>
        <v>0</v>
      </c>
      <c r="KQ208" s="510" t="str">
        <f t="shared" si="1075"/>
        <v/>
      </c>
      <c r="KR208" s="522" t="str">
        <f t="shared" si="1075"/>
        <v/>
      </c>
      <c r="KS208" s="510" t="str">
        <f t="shared" si="1075"/>
        <v/>
      </c>
      <c r="KT208" s="642">
        <f t="shared" si="933"/>
        <v>0</v>
      </c>
      <c r="KU208" s="510" t="str">
        <f t="shared" si="1076"/>
        <v/>
      </c>
      <c r="KV208" s="522" t="str">
        <f t="shared" si="1076"/>
        <v/>
      </c>
      <c r="KW208" s="510" t="str">
        <f t="shared" si="1076"/>
        <v/>
      </c>
      <c r="KX208" s="642">
        <f t="shared" si="934"/>
        <v>0</v>
      </c>
      <c r="KY208" s="510" t="str">
        <f t="shared" si="1077"/>
        <v/>
      </c>
      <c r="KZ208" s="522" t="str">
        <f t="shared" si="1077"/>
        <v/>
      </c>
      <c r="LA208" s="510" t="str">
        <f t="shared" si="1077"/>
        <v/>
      </c>
      <c r="LB208" s="642">
        <f t="shared" si="935"/>
        <v>0</v>
      </c>
      <c r="LC208" s="510" t="str">
        <f t="shared" si="1078"/>
        <v/>
      </c>
      <c r="LD208" s="522" t="str">
        <f t="shared" si="1078"/>
        <v/>
      </c>
      <c r="LE208" s="510" t="str">
        <f t="shared" si="1078"/>
        <v/>
      </c>
      <c r="LF208" s="642">
        <f t="shared" si="936"/>
        <v>0</v>
      </c>
      <c r="LG208" s="510" t="str">
        <f t="shared" si="1079"/>
        <v/>
      </c>
      <c r="LH208" s="522" t="str">
        <f t="shared" si="1079"/>
        <v/>
      </c>
      <c r="LI208" s="510" t="str">
        <f t="shared" si="1079"/>
        <v/>
      </c>
      <c r="LJ208" s="642">
        <f t="shared" si="937"/>
        <v>0</v>
      </c>
      <c r="LK208" s="510" t="str">
        <f t="shared" si="1080"/>
        <v/>
      </c>
      <c r="LL208" s="522" t="str">
        <f t="shared" si="1080"/>
        <v/>
      </c>
      <c r="LM208" s="510" t="str">
        <f t="shared" si="1080"/>
        <v/>
      </c>
      <c r="LN208" s="642">
        <f t="shared" si="938"/>
        <v>0</v>
      </c>
      <c r="LO208" s="510" t="str">
        <f t="shared" si="1081"/>
        <v/>
      </c>
      <c r="LP208" s="522" t="str">
        <f t="shared" si="1081"/>
        <v/>
      </c>
      <c r="LQ208" s="510" t="str">
        <f t="shared" si="1081"/>
        <v/>
      </c>
      <c r="LR208" s="642">
        <f t="shared" si="939"/>
        <v>0</v>
      </c>
      <c r="LS208" s="510" t="str">
        <f t="shared" si="1082"/>
        <v/>
      </c>
      <c r="LT208" s="522" t="str">
        <f t="shared" si="1082"/>
        <v/>
      </c>
      <c r="LU208" s="510" t="str">
        <f t="shared" si="1082"/>
        <v/>
      </c>
      <c r="LV208" s="642">
        <f t="shared" si="940"/>
        <v>0</v>
      </c>
      <c r="LW208" s="510" t="str">
        <f t="shared" si="1083"/>
        <v/>
      </c>
      <c r="LX208" s="522" t="str">
        <f t="shared" si="1083"/>
        <v/>
      </c>
      <c r="LY208" s="510" t="str">
        <f t="shared" si="1083"/>
        <v/>
      </c>
      <c r="LZ208" s="642">
        <f t="shared" si="941"/>
        <v>0</v>
      </c>
      <c r="MA208" s="510" t="str">
        <f t="shared" si="1084"/>
        <v/>
      </c>
      <c r="MB208" s="522" t="str">
        <f t="shared" si="1084"/>
        <v/>
      </c>
      <c r="MC208" s="510" t="str">
        <f t="shared" si="1084"/>
        <v/>
      </c>
      <c r="MD208" s="642">
        <f t="shared" si="942"/>
        <v>0</v>
      </c>
      <c r="ME208" s="510" t="str">
        <f t="shared" si="1085"/>
        <v/>
      </c>
      <c r="MF208" s="522" t="str">
        <f t="shared" si="1085"/>
        <v/>
      </c>
      <c r="MG208" s="510" t="str">
        <f t="shared" si="1085"/>
        <v/>
      </c>
      <c r="MH208" s="642">
        <f t="shared" si="943"/>
        <v>0</v>
      </c>
      <c r="MI208" s="510" t="str">
        <f t="shared" si="1086"/>
        <v/>
      </c>
      <c r="MJ208" s="522" t="str">
        <f t="shared" si="1086"/>
        <v/>
      </c>
      <c r="MK208" s="510" t="str">
        <f t="shared" si="1086"/>
        <v/>
      </c>
      <c r="ML208" s="642">
        <f t="shared" si="944"/>
        <v>0</v>
      </c>
      <c r="MM208" s="510" t="str">
        <f t="shared" si="1087"/>
        <v/>
      </c>
      <c r="MN208" s="522" t="str">
        <f t="shared" si="1087"/>
        <v/>
      </c>
      <c r="MO208" s="510" t="str">
        <f t="shared" si="1087"/>
        <v/>
      </c>
      <c r="MP208" s="642">
        <f t="shared" si="945"/>
        <v>0</v>
      </c>
      <c r="MQ208" s="510" t="str">
        <f t="shared" si="1088"/>
        <v/>
      </c>
      <c r="MR208" s="522" t="str">
        <f t="shared" si="1088"/>
        <v/>
      </c>
      <c r="MS208" s="510" t="str">
        <f t="shared" si="1088"/>
        <v/>
      </c>
      <c r="MT208" s="642">
        <f t="shared" si="946"/>
        <v>0</v>
      </c>
      <c r="MU208" s="510" t="str">
        <f t="shared" si="1089"/>
        <v/>
      </c>
      <c r="MV208" s="522" t="str">
        <f t="shared" si="1089"/>
        <v/>
      </c>
      <c r="MW208" s="510" t="str">
        <f t="shared" si="1089"/>
        <v/>
      </c>
      <c r="MX208" s="642">
        <f t="shared" si="947"/>
        <v>0</v>
      </c>
      <c r="MY208" s="510" t="str">
        <f t="shared" si="1090"/>
        <v/>
      </c>
      <c r="MZ208" s="522" t="str">
        <f t="shared" si="1090"/>
        <v/>
      </c>
      <c r="NA208" s="510" t="str">
        <f t="shared" si="1090"/>
        <v/>
      </c>
      <c r="NB208" s="642">
        <f t="shared" si="948"/>
        <v>0</v>
      </c>
      <c r="NC208" s="510" t="str">
        <f t="shared" si="1091"/>
        <v/>
      </c>
      <c r="ND208" s="522" t="str">
        <f t="shared" si="1091"/>
        <v/>
      </c>
      <c r="NE208" s="510" t="str">
        <f t="shared" si="1091"/>
        <v/>
      </c>
      <c r="NF208" s="642">
        <f t="shared" si="949"/>
        <v>0</v>
      </c>
      <c r="NG208" s="510" t="str">
        <f t="shared" si="1092"/>
        <v/>
      </c>
      <c r="NH208" s="522" t="str">
        <f t="shared" si="1092"/>
        <v/>
      </c>
      <c r="NI208" s="510" t="str">
        <f t="shared" si="1092"/>
        <v/>
      </c>
      <c r="NJ208" s="642">
        <f t="shared" si="950"/>
        <v>0</v>
      </c>
      <c r="NK208" s="510" t="str">
        <f t="shared" si="1093"/>
        <v/>
      </c>
      <c r="NL208" s="522" t="str">
        <f t="shared" si="1093"/>
        <v/>
      </c>
      <c r="NM208" s="510" t="str">
        <f t="shared" si="1093"/>
        <v/>
      </c>
      <c r="NN208" s="642">
        <f t="shared" si="951"/>
        <v>0</v>
      </c>
      <c r="NO208" s="510" t="str">
        <f t="shared" si="1094"/>
        <v/>
      </c>
      <c r="NP208" s="522" t="str">
        <f t="shared" si="1094"/>
        <v/>
      </c>
      <c r="NQ208" s="510" t="str">
        <f t="shared" si="1094"/>
        <v/>
      </c>
      <c r="NR208" s="642">
        <f t="shared" si="952"/>
        <v>0</v>
      </c>
      <c r="NS208" s="510" t="str">
        <f t="shared" si="1095"/>
        <v/>
      </c>
      <c r="NT208" s="522" t="str">
        <f t="shared" si="1095"/>
        <v/>
      </c>
      <c r="NU208" s="510" t="str">
        <f t="shared" si="1095"/>
        <v/>
      </c>
      <c r="NV208" s="642">
        <f t="shared" si="953"/>
        <v>0</v>
      </c>
      <c r="NW208" s="510" t="str">
        <f t="shared" si="1096"/>
        <v/>
      </c>
      <c r="NX208" s="522" t="str">
        <f t="shared" si="1096"/>
        <v/>
      </c>
      <c r="NY208" s="510" t="str">
        <f t="shared" si="1096"/>
        <v/>
      </c>
      <c r="NZ208" s="642">
        <f t="shared" si="954"/>
        <v>0</v>
      </c>
      <c r="OA208" s="510" t="str">
        <f t="shared" si="1097"/>
        <v/>
      </c>
      <c r="OB208" s="522" t="str">
        <f t="shared" si="1097"/>
        <v/>
      </c>
      <c r="OC208" s="510" t="str">
        <f t="shared" si="1097"/>
        <v/>
      </c>
      <c r="OD208" s="642">
        <f t="shared" si="955"/>
        <v>0</v>
      </c>
      <c r="OE208" s="510" t="str">
        <f t="shared" si="1098"/>
        <v/>
      </c>
      <c r="OF208" s="522" t="str">
        <f t="shared" si="1098"/>
        <v/>
      </c>
      <c r="OG208" s="510" t="str">
        <f t="shared" si="1098"/>
        <v/>
      </c>
      <c r="OH208" s="642">
        <f t="shared" si="956"/>
        <v>0</v>
      </c>
      <c r="OI208" s="510" t="str">
        <f t="shared" si="1099"/>
        <v/>
      </c>
      <c r="OJ208" s="522" t="str">
        <f t="shared" si="1099"/>
        <v/>
      </c>
      <c r="OK208" s="510" t="str">
        <f t="shared" si="1099"/>
        <v/>
      </c>
      <c r="OL208" s="642">
        <f t="shared" si="957"/>
        <v>0</v>
      </c>
      <c r="OM208" s="510" t="str">
        <f t="shared" si="1100"/>
        <v/>
      </c>
      <c r="ON208" s="522" t="str">
        <f t="shared" si="1100"/>
        <v/>
      </c>
      <c r="OO208" s="510" t="str">
        <f t="shared" si="1100"/>
        <v/>
      </c>
      <c r="OP208" s="642">
        <f t="shared" si="958"/>
        <v>0</v>
      </c>
      <c r="OQ208" s="510" t="str">
        <f t="shared" si="1101"/>
        <v/>
      </c>
      <c r="OR208" s="522" t="str">
        <f t="shared" si="1101"/>
        <v/>
      </c>
      <c r="OS208" s="510" t="str">
        <f t="shared" si="1101"/>
        <v/>
      </c>
      <c r="OT208" s="642">
        <f t="shared" si="959"/>
        <v>0</v>
      </c>
      <c r="OU208" s="510" t="str">
        <f t="shared" si="1102"/>
        <v/>
      </c>
      <c r="OV208" s="522" t="str">
        <f t="shared" si="1102"/>
        <v/>
      </c>
      <c r="OW208" s="510" t="str">
        <f t="shared" si="1102"/>
        <v/>
      </c>
      <c r="OX208" s="642">
        <f t="shared" si="960"/>
        <v>0</v>
      </c>
      <c r="OY208" s="510" t="str">
        <f t="shared" si="1103"/>
        <v/>
      </c>
      <c r="OZ208" s="522" t="str">
        <f t="shared" si="1103"/>
        <v/>
      </c>
      <c r="PA208" s="510" t="str">
        <f t="shared" si="1103"/>
        <v/>
      </c>
      <c r="PB208" s="642">
        <f t="shared" si="961"/>
        <v>0</v>
      </c>
      <c r="PC208" s="510" t="str">
        <f t="shared" si="1104"/>
        <v/>
      </c>
      <c r="PD208" s="522" t="str">
        <f t="shared" si="1104"/>
        <v/>
      </c>
      <c r="PE208" s="510" t="str">
        <f t="shared" si="1104"/>
        <v/>
      </c>
      <c r="PF208" s="642">
        <f t="shared" si="962"/>
        <v>0</v>
      </c>
      <c r="PG208" s="510" t="str">
        <f t="shared" si="1105"/>
        <v/>
      </c>
      <c r="PH208" s="522" t="str">
        <f t="shared" si="1105"/>
        <v/>
      </c>
      <c r="PI208" s="510" t="str">
        <f t="shared" si="1105"/>
        <v/>
      </c>
      <c r="PJ208" s="642">
        <f t="shared" si="963"/>
        <v>0</v>
      </c>
      <c r="PK208" s="510" t="str">
        <f t="shared" si="1106"/>
        <v/>
      </c>
      <c r="PL208" s="522" t="str">
        <f t="shared" si="1106"/>
        <v/>
      </c>
      <c r="PM208" s="510" t="str">
        <f t="shared" si="1106"/>
        <v/>
      </c>
      <c r="PN208" s="642">
        <f t="shared" si="964"/>
        <v>0</v>
      </c>
      <c r="PO208" s="510" t="str">
        <f t="shared" si="1107"/>
        <v/>
      </c>
      <c r="PP208" s="522" t="str">
        <f t="shared" si="1107"/>
        <v/>
      </c>
      <c r="PQ208" s="510" t="str">
        <f t="shared" si="1107"/>
        <v/>
      </c>
      <c r="PR208" s="642">
        <f t="shared" si="965"/>
        <v>0</v>
      </c>
      <c r="PS208" s="510" t="str">
        <f t="shared" si="1108"/>
        <v/>
      </c>
      <c r="PT208" s="522" t="str">
        <f t="shared" si="1108"/>
        <v/>
      </c>
      <c r="PU208" s="510" t="str">
        <f t="shared" si="1108"/>
        <v/>
      </c>
      <c r="PV208" s="642">
        <f t="shared" si="966"/>
        <v>0</v>
      </c>
      <c r="PW208" s="510" t="str">
        <f t="shared" si="1109"/>
        <v/>
      </c>
      <c r="PX208" s="522" t="str">
        <f t="shared" si="1109"/>
        <v/>
      </c>
      <c r="PY208" s="510" t="str">
        <f t="shared" si="1109"/>
        <v/>
      </c>
      <c r="PZ208" s="642">
        <f t="shared" si="967"/>
        <v>0</v>
      </c>
      <c r="QA208" s="510" t="str">
        <f t="shared" si="1110"/>
        <v/>
      </c>
      <c r="QB208" s="522" t="str">
        <f t="shared" si="1110"/>
        <v/>
      </c>
      <c r="QC208" s="510" t="str">
        <f t="shared" si="1110"/>
        <v/>
      </c>
      <c r="QD208" s="642">
        <f t="shared" si="968"/>
        <v>0</v>
      </c>
      <c r="QE208" s="510" t="str">
        <f t="shared" si="1111"/>
        <v/>
      </c>
      <c r="QF208" s="522" t="str">
        <f t="shared" si="1111"/>
        <v/>
      </c>
      <c r="QG208" s="510" t="str">
        <f t="shared" si="1111"/>
        <v/>
      </c>
      <c r="QH208" s="642">
        <f t="shared" si="969"/>
        <v>0</v>
      </c>
    </row>
    <row r="209" spans="125:450" ht="13.3" thickTop="1" thickBot="1" x14ac:dyDescent="0.35"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FD209" s="793" t="str">
        <f t="shared" si="885"/>
        <v/>
      </c>
      <c r="FE209" s="783" t="str">
        <f t="shared" si="1044"/>
        <v/>
      </c>
      <c r="FF209" s="788" t="str">
        <f t="shared" si="1045"/>
        <v/>
      </c>
      <c r="FG209" s="782" t="str">
        <f t="shared" si="1052"/>
        <v/>
      </c>
      <c r="FJ209" s="788" t="str">
        <f t="shared" si="1036"/>
        <v/>
      </c>
      <c r="FK209" s="793" t="str">
        <f t="shared" si="1037"/>
        <v/>
      </c>
      <c r="FL209" s="793" t="str">
        <f t="shared" si="1046"/>
        <v/>
      </c>
      <c r="FM209" s="798" t="str">
        <f t="shared" si="1038"/>
        <v/>
      </c>
      <c r="FN209" s="786" t="str">
        <f t="shared" si="890"/>
        <v/>
      </c>
      <c r="FO209" s="816" t="str">
        <f t="shared" si="891"/>
        <v/>
      </c>
      <c r="FP209" s="594">
        <v>56</v>
      </c>
      <c r="FQ209" s="820" t="str">
        <f t="shared" si="1039"/>
        <v/>
      </c>
      <c r="FR209" s="139" t="str">
        <f t="shared" si="816"/>
        <v/>
      </c>
      <c r="FS209" s="642" t="str">
        <f t="shared" si="892"/>
        <v/>
      </c>
      <c r="FY209" s="793" t="str">
        <f t="shared" si="1047"/>
        <v/>
      </c>
      <c r="FZ209" s="798" t="str">
        <f t="shared" si="1040"/>
        <v/>
      </c>
      <c r="GA209" s="793" t="str">
        <f t="shared" si="894"/>
        <v/>
      </c>
      <c r="GB209" s="793" t="str">
        <f t="shared" si="1041"/>
        <v/>
      </c>
      <c r="GC209" s="783" t="str">
        <f t="shared" si="1048"/>
        <v/>
      </c>
      <c r="GD209" s="788" t="str">
        <f t="shared" si="1049"/>
        <v/>
      </c>
      <c r="GE209" s="786" t="str">
        <f t="shared" si="1042"/>
        <v/>
      </c>
      <c r="GF209" s="782" t="str">
        <f t="shared" si="897"/>
        <v/>
      </c>
      <c r="GG209" s="818" t="str">
        <f t="shared" si="898"/>
        <v/>
      </c>
      <c r="GH209" s="594">
        <v>56</v>
      </c>
      <c r="GI209" s="595" t="str">
        <f t="shared" si="1050"/>
        <v/>
      </c>
      <c r="GJ209" s="595" t="str">
        <f t="shared" si="1051"/>
        <v/>
      </c>
      <c r="GK209" s="15">
        <f t="shared" si="899"/>
        <v>0</v>
      </c>
      <c r="GL209" s="15">
        <f t="shared" si="900"/>
        <v>0</v>
      </c>
      <c r="GN209" s="137" t="str">
        <f t="shared" si="901"/>
        <v/>
      </c>
      <c r="GO209" s="653" t="str">
        <f t="shared" si="902"/>
        <v/>
      </c>
      <c r="GP209" s="651" t="str">
        <f t="shared" si="903"/>
        <v/>
      </c>
      <c r="GQ209" s="652">
        <f t="shared" si="904"/>
        <v>0</v>
      </c>
      <c r="GR209" s="137" t="str">
        <f t="shared" si="974"/>
        <v/>
      </c>
      <c r="GS209" s="139" t="str">
        <f t="shared" si="905"/>
        <v/>
      </c>
      <c r="GT209" s="642" t="str">
        <f t="shared" si="823"/>
        <v/>
      </c>
      <c r="GU209" s="594">
        <v>56</v>
      </c>
      <c r="GX209" s="137" t="str">
        <f t="shared" si="975"/>
        <v/>
      </c>
      <c r="GY209" s="138" t="str">
        <f t="shared" si="906"/>
        <v/>
      </c>
      <c r="GZ209" s="642" t="str">
        <f t="shared" si="907"/>
        <v/>
      </c>
      <c r="HA209" s="81" t="str">
        <f t="shared" si="970"/>
        <v/>
      </c>
      <c r="HB209" s="127" t="str">
        <f t="shared" si="971"/>
        <v/>
      </c>
      <c r="HC209" s="642" t="str">
        <f t="shared" si="908"/>
        <v/>
      </c>
      <c r="HD209" s="582">
        <f t="shared" si="976"/>
        <v>0</v>
      </c>
      <c r="HE209" s="576">
        <f t="shared" si="1053"/>
        <v>0</v>
      </c>
      <c r="HF209" s="566">
        <f t="shared" si="1053"/>
        <v>0</v>
      </c>
      <c r="HG209" s="642">
        <f t="shared" si="909"/>
        <v>0</v>
      </c>
      <c r="HH209" s="17" t="str">
        <f t="shared" si="910"/>
        <v/>
      </c>
      <c r="HI209" s="510" t="str">
        <f t="shared" si="911"/>
        <v/>
      </c>
      <c r="HJ209" s="642">
        <f t="shared" si="972"/>
        <v>0</v>
      </c>
      <c r="HK209" s="510" t="str">
        <f t="shared" si="1054"/>
        <v/>
      </c>
      <c r="HL209" s="522" t="str">
        <f t="shared" si="1054"/>
        <v/>
      </c>
      <c r="HM209" s="510" t="str">
        <f t="shared" si="1054"/>
        <v/>
      </c>
      <c r="HN209" s="642">
        <f t="shared" si="912"/>
        <v>0</v>
      </c>
      <c r="HO209" s="510" t="str">
        <f t="shared" si="1055"/>
        <v/>
      </c>
      <c r="HP209" s="522" t="str">
        <f t="shared" si="1055"/>
        <v/>
      </c>
      <c r="HQ209" s="510" t="str">
        <f t="shared" si="1055"/>
        <v/>
      </c>
      <c r="HR209" s="642">
        <f t="shared" si="913"/>
        <v>0</v>
      </c>
      <c r="HS209" s="510" t="str">
        <f t="shared" si="1056"/>
        <v/>
      </c>
      <c r="HT209" s="522" t="str">
        <f t="shared" si="1056"/>
        <v/>
      </c>
      <c r="HU209" s="510" t="str">
        <f t="shared" si="1056"/>
        <v/>
      </c>
      <c r="HV209" s="642">
        <f t="shared" si="914"/>
        <v>0</v>
      </c>
      <c r="HW209" s="510" t="str">
        <f t="shared" si="1057"/>
        <v/>
      </c>
      <c r="HX209" s="522" t="str">
        <f t="shared" si="1057"/>
        <v/>
      </c>
      <c r="HY209" s="510" t="str">
        <f t="shared" si="1057"/>
        <v/>
      </c>
      <c r="HZ209" s="642">
        <f t="shared" si="915"/>
        <v>0</v>
      </c>
      <c r="IA209" s="510" t="str">
        <f t="shared" si="1058"/>
        <v/>
      </c>
      <c r="IB209" s="522" t="str">
        <f t="shared" si="1058"/>
        <v/>
      </c>
      <c r="IC209" s="510" t="str">
        <f t="shared" si="1058"/>
        <v/>
      </c>
      <c r="ID209" s="642">
        <f t="shared" si="916"/>
        <v>0</v>
      </c>
      <c r="IE209" s="510" t="str">
        <f t="shared" si="1059"/>
        <v/>
      </c>
      <c r="IF209" s="522" t="str">
        <f t="shared" si="1059"/>
        <v/>
      </c>
      <c r="IG209" s="510" t="str">
        <f t="shared" si="1059"/>
        <v/>
      </c>
      <c r="IH209" s="642">
        <f t="shared" si="917"/>
        <v>0</v>
      </c>
      <c r="II209" s="510" t="str">
        <f t="shared" si="1060"/>
        <v/>
      </c>
      <c r="IJ209" s="522" t="str">
        <f t="shared" si="1060"/>
        <v/>
      </c>
      <c r="IK209" s="510" t="str">
        <f t="shared" si="1060"/>
        <v/>
      </c>
      <c r="IL209" s="642">
        <f t="shared" si="918"/>
        <v>0</v>
      </c>
      <c r="IM209" s="510" t="str">
        <f t="shared" si="1061"/>
        <v/>
      </c>
      <c r="IN209" s="522" t="str">
        <f t="shared" si="1061"/>
        <v/>
      </c>
      <c r="IO209" s="510" t="str">
        <f t="shared" si="1061"/>
        <v/>
      </c>
      <c r="IP209" s="642">
        <f t="shared" si="919"/>
        <v>0</v>
      </c>
      <c r="IQ209" s="510" t="str">
        <f t="shared" si="1062"/>
        <v/>
      </c>
      <c r="IR209" s="522" t="str">
        <f t="shared" si="1062"/>
        <v/>
      </c>
      <c r="IS209" s="510" t="str">
        <f t="shared" si="1062"/>
        <v/>
      </c>
      <c r="IT209" s="642">
        <f t="shared" si="920"/>
        <v>0</v>
      </c>
      <c r="IU209" s="510" t="str">
        <f t="shared" si="1063"/>
        <v/>
      </c>
      <c r="IV209" s="522" t="str">
        <f t="shared" si="1063"/>
        <v/>
      </c>
      <c r="IW209" s="510" t="str">
        <f t="shared" si="1063"/>
        <v/>
      </c>
      <c r="IX209" s="642">
        <f t="shared" si="921"/>
        <v>0</v>
      </c>
      <c r="IY209" s="510" t="str">
        <f t="shared" si="1064"/>
        <v/>
      </c>
      <c r="IZ209" s="522" t="str">
        <f t="shared" si="1064"/>
        <v/>
      </c>
      <c r="JA209" s="510" t="str">
        <f t="shared" si="1064"/>
        <v/>
      </c>
      <c r="JB209" s="642">
        <f t="shared" si="922"/>
        <v>0</v>
      </c>
      <c r="JC209" s="510" t="str">
        <f t="shared" si="1065"/>
        <v/>
      </c>
      <c r="JD209" s="522" t="str">
        <f t="shared" si="1065"/>
        <v/>
      </c>
      <c r="JE209" s="510" t="str">
        <f t="shared" si="1065"/>
        <v/>
      </c>
      <c r="JF209" s="642">
        <f t="shared" si="923"/>
        <v>0</v>
      </c>
      <c r="JG209" s="510" t="str">
        <f t="shared" si="1066"/>
        <v/>
      </c>
      <c r="JH209" s="522" t="str">
        <f t="shared" si="1066"/>
        <v/>
      </c>
      <c r="JI209" s="510" t="str">
        <f t="shared" si="1066"/>
        <v/>
      </c>
      <c r="JJ209" s="642">
        <f t="shared" si="924"/>
        <v>0</v>
      </c>
      <c r="JK209" s="510" t="str">
        <f t="shared" si="1067"/>
        <v/>
      </c>
      <c r="JL209" s="522" t="str">
        <f t="shared" si="1067"/>
        <v/>
      </c>
      <c r="JM209" s="510" t="str">
        <f t="shared" si="1067"/>
        <v/>
      </c>
      <c r="JN209" s="642">
        <f t="shared" si="925"/>
        <v>0</v>
      </c>
      <c r="JO209" s="510" t="str">
        <f t="shared" si="1068"/>
        <v/>
      </c>
      <c r="JP209" s="522" t="str">
        <f t="shared" si="1068"/>
        <v/>
      </c>
      <c r="JQ209" s="510" t="str">
        <f t="shared" si="1068"/>
        <v/>
      </c>
      <c r="JR209" s="642">
        <f t="shared" si="926"/>
        <v>0</v>
      </c>
      <c r="JS209" s="510" t="str">
        <f t="shared" si="1069"/>
        <v/>
      </c>
      <c r="JT209" s="522" t="str">
        <f t="shared" si="1069"/>
        <v/>
      </c>
      <c r="JU209" s="510" t="str">
        <f t="shared" si="1069"/>
        <v/>
      </c>
      <c r="JV209" s="642">
        <f t="shared" si="927"/>
        <v>0</v>
      </c>
      <c r="JW209" s="510" t="str">
        <f t="shared" si="1070"/>
        <v/>
      </c>
      <c r="JX209" s="522" t="str">
        <f t="shared" si="1070"/>
        <v/>
      </c>
      <c r="JY209" s="510" t="str">
        <f t="shared" si="1070"/>
        <v/>
      </c>
      <c r="JZ209" s="642">
        <f t="shared" si="928"/>
        <v>0</v>
      </c>
      <c r="KA209" s="510" t="str">
        <f t="shared" si="1071"/>
        <v/>
      </c>
      <c r="KB209" s="522" t="str">
        <f t="shared" si="1071"/>
        <v/>
      </c>
      <c r="KC209" s="510" t="str">
        <f t="shared" si="1071"/>
        <v/>
      </c>
      <c r="KD209" s="642">
        <f t="shared" si="929"/>
        <v>0</v>
      </c>
      <c r="KE209" s="510" t="str">
        <f t="shared" si="1072"/>
        <v/>
      </c>
      <c r="KF209" s="522" t="str">
        <f t="shared" si="1072"/>
        <v/>
      </c>
      <c r="KG209" s="510" t="str">
        <f t="shared" si="1072"/>
        <v/>
      </c>
      <c r="KH209" s="642">
        <f t="shared" si="930"/>
        <v>0</v>
      </c>
      <c r="KI209" s="510" t="str">
        <f t="shared" si="1073"/>
        <v/>
      </c>
      <c r="KJ209" s="522" t="str">
        <f t="shared" si="1073"/>
        <v/>
      </c>
      <c r="KK209" s="510" t="str">
        <f t="shared" si="1073"/>
        <v/>
      </c>
      <c r="KL209" s="642">
        <f t="shared" si="931"/>
        <v>0</v>
      </c>
      <c r="KM209" s="510" t="str">
        <f t="shared" si="1074"/>
        <v/>
      </c>
      <c r="KN209" s="522" t="str">
        <f t="shared" si="1074"/>
        <v/>
      </c>
      <c r="KO209" s="510" t="str">
        <f t="shared" si="1074"/>
        <v/>
      </c>
      <c r="KP209" s="642">
        <f t="shared" si="932"/>
        <v>0</v>
      </c>
      <c r="KQ209" s="510" t="str">
        <f t="shared" si="1075"/>
        <v/>
      </c>
      <c r="KR209" s="522" t="str">
        <f t="shared" si="1075"/>
        <v/>
      </c>
      <c r="KS209" s="510" t="str">
        <f t="shared" si="1075"/>
        <v/>
      </c>
      <c r="KT209" s="642">
        <f t="shared" si="933"/>
        <v>0</v>
      </c>
      <c r="KU209" s="510" t="str">
        <f t="shared" si="1076"/>
        <v/>
      </c>
      <c r="KV209" s="522" t="str">
        <f t="shared" si="1076"/>
        <v/>
      </c>
      <c r="KW209" s="510" t="str">
        <f t="shared" si="1076"/>
        <v/>
      </c>
      <c r="KX209" s="642">
        <f t="shared" si="934"/>
        <v>0</v>
      </c>
      <c r="KY209" s="510" t="str">
        <f t="shared" si="1077"/>
        <v/>
      </c>
      <c r="KZ209" s="522" t="str">
        <f t="shared" si="1077"/>
        <v/>
      </c>
      <c r="LA209" s="510" t="str">
        <f t="shared" si="1077"/>
        <v/>
      </c>
      <c r="LB209" s="642">
        <f t="shared" si="935"/>
        <v>0</v>
      </c>
      <c r="LC209" s="510" t="str">
        <f t="shared" si="1078"/>
        <v/>
      </c>
      <c r="LD209" s="522" t="str">
        <f t="shared" si="1078"/>
        <v/>
      </c>
      <c r="LE209" s="510" t="str">
        <f t="shared" si="1078"/>
        <v/>
      </c>
      <c r="LF209" s="642">
        <f t="shared" si="936"/>
        <v>0</v>
      </c>
      <c r="LG209" s="510" t="str">
        <f t="shared" si="1079"/>
        <v/>
      </c>
      <c r="LH209" s="522" t="str">
        <f t="shared" si="1079"/>
        <v/>
      </c>
      <c r="LI209" s="510" t="str">
        <f t="shared" si="1079"/>
        <v/>
      </c>
      <c r="LJ209" s="642">
        <f t="shared" si="937"/>
        <v>0</v>
      </c>
      <c r="LK209" s="510" t="str">
        <f t="shared" si="1080"/>
        <v/>
      </c>
      <c r="LL209" s="522" t="str">
        <f t="shared" si="1080"/>
        <v/>
      </c>
      <c r="LM209" s="510" t="str">
        <f t="shared" si="1080"/>
        <v/>
      </c>
      <c r="LN209" s="642">
        <f t="shared" si="938"/>
        <v>0</v>
      </c>
      <c r="LO209" s="510" t="str">
        <f t="shared" si="1081"/>
        <v/>
      </c>
      <c r="LP209" s="522" t="str">
        <f t="shared" si="1081"/>
        <v/>
      </c>
      <c r="LQ209" s="510" t="str">
        <f t="shared" si="1081"/>
        <v/>
      </c>
      <c r="LR209" s="642">
        <f t="shared" si="939"/>
        <v>0</v>
      </c>
      <c r="LS209" s="510" t="str">
        <f t="shared" si="1082"/>
        <v/>
      </c>
      <c r="LT209" s="522" t="str">
        <f t="shared" si="1082"/>
        <v/>
      </c>
      <c r="LU209" s="510" t="str">
        <f t="shared" si="1082"/>
        <v/>
      </c>
      <c r="LV209" s="642">
        <f t="shared" si="940"/>
        <v>0</v>
      </c>
      <c r="LW209" s="510" t="str">
        <f t="shared" si="1083"/>
        <v/>
      </c>
      <c r="LX209" s="522" t="str">
        <f t="shared" si="1083"/>
        <v/>
      </c>
      <c r="LY209" s="510" t="str">
        <f t="shared" si="1083"/>
        <v/>
      </c>
      <c r="LZ209" s="642">
        <f t="shared" si="941"/>
        <v>0</v>
      </c>
      <c r="MA209" s="510" t="str">
        <f t="shared" si="1084"/>
        <v/>
      </c>
      <c r="MB209" s="522" t="str">
        <f t="shared" si="1084"/>
        <v/>
      </c>
      <c r="MC209" s="510" t="str">
        <f t="shared" si="1084"/>
        <v/>
      </c>
      <c r="MD209" s="642">
        <f t="shared" si="942"/>
        <v>0</v>
      </c>
      <c r="ME209" s="510" t="str">
        <f t="shared" si="1085"/>
        <v/>
      </c>
      <c r="MF209" s="522" t="str">
        <f t="shared" si="1085"/>
        <v/>
      </c>
      <c r="MG209" s="510" t="str">
        <f t="shared" si="1085"/>
        <v/>
      </c>
      <c r="MH209" s="642">
        <f t="shared" si="943"/>
        <v>0</v>
      </c>
      <c r="MI209" s="510" t="str">
        <f t="shared" si="1086"/>
        <v/>
      </c>
      <c r="MJ209" s="522" t="str">
        <f t="shared" si="1086"/>
        <v/>
      </c>
      <c r="MK209" s="510" t="str">
        <f t="shared" si="1086"/>
        <v/>
      </c>
      <c r="ML209" s="642">
        <f t="shared" si="944"/>
        <v>0</v>
      </c>
      <c r="MM209" s="510" t="str">
        <f t="shared" si="1087"/>
        <v/>
      </c>
      <c r="MN209" s="522" t="str">
        <f t="shared" si="1087"/>
        <v/>
      </c>
      <c r="MO209" s="510" t="str">
        <f t="shared" si="1087"/>
        <v/>
      </c>
      <c r="MP209" s="642">
        <f t="shared" si="945"/>
        <v>0</v>
      </c>
      <c r="MQ209" s="510" t="str">
        <f t="shared" si="1088"/>
        <v/>
      </c>
      <c r="MR209" s="522" t="str">
        <f t="shared" si="1088"/>
        <v/>
      </c>
      <c r="MS209" s="510" t="str">
        <f t="shared" si="1088"/>
        <v/>
      </c>
      <c r="MT209" s="642">
        <f t="shared" si="946"/>
        <v>0</v>
      </c>
      <c r="MU209" s="510" t="str">
        <f t="shared" si="1089"/>
        <v/>
      </c>
      <c r="MV209" s="522" t="str">
        <f t="shared" si="1089"/>
        <v/>
      </c>
      <c r="MW209" s="510" t="str">
        <f t="shared" si="1089"/>
        <v/>
      </c>
      <c r="MX209" s="642">
        <f t="shared" si="947"/>
        <v>0</v>
      </c>
      <c r="MY209" s="510" t="str">
        <f t="shared" si="1090"/>
        <v/>
      </c>
      <c r="MZ209" s="522" t="str">
        <f t="shared" si="1090"/>
        <v/>
      </c>
      <c r="NA209" s="510" t="str">
        <f t="shared" si="1090"/>
        <v/>
      </c>
      <c r="NB209" s="642">
        <f t="shared" si="948"/>
        <v>0</v>
      </c>
      <c r="NC209" s="510" t="str">
        <f t="shared" si="1091"/>
        <v/>
      </c>
      <c r="ND209" s="522" t="str">
        <f t="shared" si="1091"/>
        <v/>
      </c>
      <c r="NE209" s="510" t="str">
        <f t="shared" si="1091"/>
        <v/>
      </c>
      <c r="NF209" s="642">
        <f t="shared" si="949"/>
        <v>0</v>
      </c>
      <c r="NG209" s="510" t="str">
        <f t="shared" si="1092"/>
        <v/>
      </c>
      <c r="NH209" s="522" t="str">
        <f t="shared" si="1092"/>
        <v/>
      </c>
      <c r="NI209" s="510" t="str">
        <f t="shared" si="1092"/>
        <v/>
      </c>
      <c r="NJ209" s="642">
        <f t="shared" si="950"/>
        <v>0</v>
      </c>
      <c r="NK209" s="510" t="str">
        <f t="shared" si="1093"/>
        <v/>
      </c>
      <c r="NL209" s="522" t="str">
        <f t="shared" si="1093"/>
        <v/>
      </c>
      <c r="NM209" s="510" t="str">
        <f t="shared" si="1093"/>
        <v/>
      </c>
      <c r="NN209" s="642">
        <f t="shared" si="951"/>
        <v>0</v>
      </c>
      <c r="NO209" s="510" t="str">
        <f t="shared" si="1094"/>
        <v/>
      </c>
      <c r="NP209" s="522" t="str">
        <f t="shared" si="1094"/>
        <v/>
      </c>
      <c r="NQ209" s="510" t="str">
        <f t="shared" si="1094"/>
        <v/>
      </c>
      <c r="NR209" s="642">
        <f t="shared" si="952"/>
        <v>0</v>
      </c>
      <c r="NS209" s="510" t="str">
        <f t="shared" si="1095"/>
        <v/>
      </c>
      <c r="NT209" s="522" t="str">
        <f t="shared" si="1095"/>
        <v/>
      </c>
      <c r="NU209" s="510" t="str">
        <f t="shared" si="1095"/>
        <v/>
      </c>
      <c r="NV209" s="642">
        <f t="shared" si="953"/>
        <v>0</v>
      </c>
      <c r="NW209" s="510" t="str">
        <f t="shared" si="1096"/>
        <v/>
      </c>
      <c r="NX209" s="522" t="str">
        <f t="shared" si="1096"/>
        <v/>
      </c>
      <c r="NY209" s="510" t="str">
        <f t="shared" si="1096"/>
        <v/>
      </c>
      <c r="NZ209" s="642">
        <f t="shared" si="954"/>
        <v>0</v>
      </c>
      <c r="OA209" s="510" t="str">
        <f t="shared" si="1097"/>
        <v/>
      </c>
      <c r="OB209" s="522" t="str">
        <f t="shared" si="1097"/>
        <v/>
      </c>
      <c r="OC209" s="510" t="str">
        <f t="shared" si="1097"/>
        <v/>
      </c>
      <c r="OD209" s="642">
        <f t="shared" si="955"/>
        <v>0</v>
      </c>
      <c r="OE209" s="510" t="str">
        <f t="shared" si="1098"/>
        <v/>
      </c>
      <c r="OF209" s="522" t="str">
        <f t="shared" si="1098"/>
        <v/>
      </c>
      <c r="OG209" s="510" t="str">
        <f t="shared" si="1098"/>
        <v/>
      </c>
      <c r="OH209" s="642">
        <f t="shared" si="956"/>
        <v>0</v>
      </c>
      <c r="OI209" s="510" t="str">
        <f t="shared" si="1099"/>
        <v/>
      </c>
      <c r="OJ209" s="522" t="str">
        <f t="shared" si="1099"/>
        <v/>
      </c>
      <c r="OK209" s="510" t="str">
        <f t="shared" si="1099"/>
        <v/>
      </c>
      <c r="OL209" s="642">
        <f t="shared" si="957"/>
        <v>0</v>
      </c>
      <c r="OM209" s="510" t="str">
        <f t="shared" si="1100"/>
        <v/>
      </c>
      <c r="ON209" s="522" t="str">
        <f t="shared" si="1100"/>
        <v/>
      </c>
      <c r="OO209" s="510" t="str">
        <f t="shared" si="1100"/>
        <v/>
      </c>
      <c r="OP209" s="642">
        <f t="shared" si="958"/>
        <v>0</v>
      </c>
      <c r="OQ209" s="510" t="str">
        <f t="shared" si="1101"/>
        <v/>
      </c>
      <c r="OR209" s="522" t="str">
        <f t="shared" si="1101"/>
        <v/>
      </c>
      <c r="OS209" s="510" t="str">
        <f t="shared" si="1101"/>
        <v/>
      </c>
      <c r="OT209" s="642">
        <f t="shared" si="959"/>
        <v>0</v>
      </c>
      <c r="OU209" s="510" t="str">
        <f t="shared" si="1102"/>
        <v/>
      </c>
      <c r="OV209" s="522" t="str">
        <f t="shared" si="1102"/>
        <v/>
      </c>
      <c r="OW209" s="510" t="str">
        <f t="shared" si="1102"/>
        <v/>
      </c>
      <c r="OX209" s="642">
        <f t="shared" si="960"/>
        <v>0</v>
      </c>
      <c r="OY209" s="510" t="str">
        <f t="shared" si="1103"/>
        <v/>
      </c>
      <c r="OZ209" s="522" t="str">
        <f t="shared" si="1103"/>
        <v/>
      </c>
      <c r="PA209" s="510" t="str">
        <f t="shared" si="1103"/>
        <v/>
      </c>
      <c r="PB209" s="642">
        <f t="shared" si="961"/>
        <v>0</v>
      </c>
      <c r="PC209" s="510" t="str">
        <f t="shared" si="1104"/>
        <v/>
      </c>
      <c r="PD209" s="522" t="str">
        <f t="shared" si="1104"/>
        <v/>
      </c>
      <c r="PE209" s="510" t="str">
        <f t="shared" si="1104"/>
        <v/>
      </c>
      <c r="PF209" s="642">
        <f t="shared" si="962"/>
        <v>0</v>
      </c>
      <c r="PG209" s="510" t="str">
        <f t="shared" si="1105"/>
        <v/>
      </c>
      <c r="PH209" s="522" t="str">
        <f t="shared" si="1105"/>
        <v/>
      </c>
      <c r="PI209" s="510" t="str">
        <f t="shared" si="1105"/>
        <v/>
      </c>
      <c r="PJ209" s="642">
        <f t="shared" si="963"/>
        <v>0</v>
      </c>
      <c r="PK209" s="510" t="str">
        <f t="shared" si="1106"/>
        <v/>
      </c>
      <c r="PL209" s="522" t="str">
        <f t="shared" si="1106"/>
        <v/>
      </c>
      <c r="PM209" s="510" t="str">
        <f t="shared" si="1106"/>
        <v/>
      </c>
      <c r="PN209" s="642">
        <f t="shared" si="964"/>
        <v>0</v>
      </c>
      <c r="PO209" s="510" t="str">
        <f t="shared" si="1107"/>
        <v/>
      </c>
      <c r="PP209" s="522" t="str">
        <f t="shared" si="1107"/>
        <v/>
      </c>
      <c r="PQ209" s="510" t="str">
        <f t="shared" si="1107"/>
        <v/>
      </c>
      <c r="PR209" s="642">
        <f t="shared" si="965"/>
        <v>0</v>
      </c>
      <c r="PS209" s="510" t="str">
        <f t="shared" si="1108"/>
        <v/>
      </c>
      <c r="PT209" s="522" t="str">
        <f t="shared" si="1108"/>
        <v/>
      </c>
      <c r="PU209" s="510" t="str">
        <f t="shared" si="1108"/>
        <v/>
      </c>
      <c r="PV209" s="642">
        <f t="shared" si="966"/>
        <v>0</v>
      </c>
      <c r="PW209" s="510" t="str">
        <f t="shared" si="1109"/>
        <v/>
      </c>
      <c r="PX209" s="522" t="str">
        <f t="shared" si="1109"/>
        <v/>
      </c>
      <c r="PY209" s="510" t="str">
        <f t="shared" si="1109"/>
        <v/>
      </c>
      <c r="PZ209" s="642">
        <f t="shared" si="967"/>
        <v>0</v>
      </c>
      <c r="QA209" s="510" t="str">
        <f t="shared" si="1110"/>
        <v/>
      </c>
      <c r="QB209" s="522" t="str">
        <f t="shared" si="1110"/>
        <v/>
      </c>
      <c r="QC209" s="510" t="str">
        <f t="shared" si="1110"/>
        <v/>
      </c>
      <c r="QD209" s="642">
        <f t="shared" si="968"/>
        <v>0</v>
      </c>
      <c r="QE209" s="510" t="str">
        <f t="shared" si="1111"/>
        <v/>
      </c>
      <c r="QF209" s="522" t="str">
        <f t="shared" si="1111"/>
        <v/>
      </c>
      <c r="QG209" s="510" t="str">
        <f t="shared" si="1111"/>
        <v/>
      </c>
      <c r="QH209" s="642">
        <f t="shared" si="969"/>
        <v>0</v>
      </c>
    </row>
    <row r="210" spans="125:450" ht="13.3" thickTop="1" thickBot="1" x14ac:dyDescent="0.35"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FD210" s="793" t="str">
        <f t="shared" si="885"/>
        <v/>
      </c>
      <c r="FE210" s="783" t="str">
        <f t="shared" si="1044"/>
        <v/>
      </c>
      <c r="FF210" s="788" t="str">
        <f t="shared" si="1045"/>
        <v/>
      </c>
      <c r="FG210" s="782" t="str">
        <f>IF(FO210="c",MIN($R$27:$R$46,$R$67:$R$106),"")</f>
        <v/>
      </c>
      <c r="FJ210" s="788" t="str">
        <f t="shared" si="1036"/>
        <v/>
      </c>
      <c r="FK210" s="793" t="str">
        <f t="shared" si="1037"/>
        <v/>
      </c>
      <c r="FL210" s="793" t="str">
        <f t="shared" si="1046"/>
        <v/>
      </c>
      <c r="FM210" s="798" t="str">
        <f t="shared" si="1038"/>
        <v/>
      </c>
      <c r="FN210" s="786" t="str">
        <f t="shared" si="890"/>
        <v/>
      </c>
      <c r="FO210" s="816" t="str">
        <f t="shared" si="891"/>
        <v/>
      </c>
      <c r="FP210" s="594">
        <v>57</v>
      </c>
      <c r="FQ210" s="820" t="str">
        <f t="shared" si="1039"/>
        <v/>
      </c>
      <c r="FR210" s="139" t="str">
        <f t="shared" si="816"/>
        <v/>
      </c>
      <c r="FS210" s="642" t="str">
        <f t="shared" si="892"/>
        <v/>
      </c>
      <c r="FY210" s="793" t="str">
        <f t="shared" si="1047"/>
        <v/>
      </c>
      <c r="FZ210" s="798" t="str">
        <f t="shared" si="1040"/>
        <v/>
      </c>
      <c r="GA210" s="793" t="str">
        <f t="shared" si="894"/>
        <v/>
      </c>
      <c r="GB210" s="793" t="str">
        <f t="shared" si="1041"/>
        <v/>
      </c>
      <c r="GC210" s="783" t="str">
        <f t="shared" si="1048"/>
        <v/>
      </c>
      <c r="GD210" s="788" t="str">
        <f t="shared" si="1049"/>
        <v/>
      </c>
      <c r="GE210" s="786" t="str">
        <f t="shared" si="1042"/>
        <v/>
      </c>
      <c r="GF210" s="782" t="str">
        <f t="shared" si="897"/>
        <v/>
      </c>
      <c r="GG210" s="818" t="str">
        <f t="shared" si="898"/>
        <v/>
      </c>
      <c r="GH210" s="594">
        <v>57</v>
      </c>
      <c r="GI210" s="595" t="str">
        <f t="shared" si="1050"/>
        <v/>
      </c>
      <c r="GJ210" s="595" t="str">
        <f t="shared" si="1051"/>
        <v/>
      </c>
      <c r="GK210" s="15">
        <f t="shared" si="899"/>
        <v>0</v>
      </c>
      <c r="GL210" s="15">
        <f t="shared" si="900"/>
        <v>0</v>
      </c>
      <c r="GN210" s="137" t="str">
        <f t="shared" si="901"/>
        <v/>
      </c>
      <c r="GO210" s="653" t="str">
        <f t="shared" si="902"/>
        <v/>
      </c>
      <c r="GP210" s="651" t="str">
        <f t="shared" si="903"/>
        <v/>
      </c>
      <c r="GQ210" s="652">
        <f t="shared" si="904"/>
        <v>0</v>
      </c>
      <c r="GR210" s="137" t="str">
        <f t="shared" si="974"/>
        <v/>
      </c>
      <c r="GS210" s="139" t="str">
        <f t="shared" si="905"/>
        <v/>
      </c>
      <c r="GT210" s="642" t="str">
        <f t="shared" si="823"/>
        <v/>
      </c>
      <c r="GU210" s="594">
        <v>57</v>
      </c>
      <c r="GX210" s="137" t="str">
        <f t="shared" si="975"/>
        <v/>
      </c>
      <c r="GY210" s="138" t="str">
        <f t="shared" si="906"/>
        <v/>
      </c>
      <c r="GZ210" s="642" t="str">
        <f t="shared" si="907"/>
        <v/>
      </c>
      <c r="HA210" s="81" t="str">
        <f t="shared" si="970"/>
        <v/>
      </c>
      <c r="HB210" s="127" t="str">
        <f t="shared" si="971"/>
        <v/>
      </c>
      <c r="HC210" s="642" t="str">
        <f t="shared" si="908"/>
        <v/>
      </c>
      <c r="HD210" s="582">
        <f t="shared" si="976"/>
        <v>0</v>
      </c>
      <c r="HE210" s="576">
        <f t="shared" si="1053"/>
        <v>0</v>
      </c>
      <c r="HF210" s="566">
        <f t="shared" si="1053"/>
        <v>0</v>
      </c>
      <c r="HG210" s="642">
        <f t="shared" si="909"/>
        <v>0</v>
      </c>
      <c r="HH210" s="17" t="str">
        <f t="shared" si="910"/>
        <v/>
      </c>
      <c r="HI210" s="510" t="str">
        <f t="shared" si="911"/>
        <v/>
      </c>
      <c r="HJ210" s="642">
        <f t="shared" si="972"/>
        <v>0</v>
      </c>
      <c r="HK210" s="510" t="str">
        <f t="shared" si="1054"/>
        <v/>
      </c>
      <c r="HL210" s="522" t="str">
        <f t="shared" si="1054"/>
        <v/>
      </c>
      <c r="HM210" s="510" t="str">
        <f t="shared" si="1054"/>
        <v/>
      </c>
      <c r="HN210" s="642">
        <f t="shared" si="912"/>
        <v>0</v>
      </c>
      <c r="HO210" s="510" t="str">
        <f t="shared" si="1055"/>
        <v/>
      </c>
      <c r="HP210" s="522" t="str">
        <f t="shared" si="1055"/>
        <v/>
      </c>
      <c r="HQ210" s="510" t="str">
        <f t="shared" si="1055"/>
        <v/>
      </c>
      <c r="HR210" s="642">
        <f t="shared" si="913"/>
        <v>0</v>
      </c>
      <c r="HS210" s="510" t="str">
        <f t="shared" si="1056"/>
        <v/>
      </c>
      <c r="HT210" s="522" t="str">
        <f t="shared" si="1056"/>
        <v/>
      </c>
      <c r="HU210" s="510" t="str">
        <f t="shared" si="1056"/>
        <v/>
      </c>
      <c r="HV210" s="642">
        <f t="shared" si="914"/>
        <v>0</v>
      </c>
      <c r="HW210" s="510" t="str">
        <f t="shared" si="1057"/>
        <v/>
      </c>
      <c r="HX210" s="522" t="str">
        <f t="shared" si="1057"/>
        <v/>
      </c>
      <c r="HY210" s="510" t="str">
        <f t="shared" si="1057"/>
        <v/>
      </c>
      <c r="HZ210" s="642">
        <f t="shared" si="915"/>
        <v>0</v>
      </c>
      <c r="IA210" s="510" t="str">
        <f t="shared" si="1058"/>
        <v/>
      </c>
      <c r="IB210" s="522" t="str">
        <f t="shared" si="1058"/>
        <v/>
      </c>
      <c r="IC210" s="510" t="str">
        <f t="shared" si="1058"/>
        <v/>
      </c>
      <c r="ID210" s="642">
        <f t="shared" si="916"/>
        <v>0</v>
      </c>
      <c r="IE210" s="510" t="str">
        <f t="shared" si="1059"/>
        <v/>
      </c>
      <c r="IF210" s="522" t="str">
        <f t="shared" si="1059"/>
        <v/>
      </c>
      <c r="IG210" s="510" t="str">
        <f t="shared" si="1059"/>
        <v/>
      </c>
      <c r="IH210" s="642">
        <f t="shared" si="917"/>
        <v>0</v>
      </c>
      <c r="II210" s="510" t="str">
        <f t="shared" si="1060"/>
        <v/>
      </c>
      <c r="IJ210" s="522" t="str">
        <f t="shared" si="1060"/>
        <v/>
      </c>
      <c r="IK210" s="510" t="str">
        <f t="shared" si="1060"/>
        <v/>
      </c>
      <c r="IL210" s="642">
        <f t="shared" si="918"/>
        <v>0</v>
      </c>
      <c r="IM210" s="510" t="str">
        <f t="shared" si="1061"/>
        <v/>
      </c>
      <c r="IN210" s="522" t="str">
        <f t="shared" si="1061"/>
        <v/>
      </c>
      <c r="IO210" s="510" t="str">
        <f t="shared" si="1061"/>
        <v/>
      </c>
      <c r="IP210" s="642">
        <f t="shared" si="919"/>
        <v>0</v>
      </c>
      <c r="IQ210" s="510" t="str">
        <f t="shared" si="1062"/>
        <v/>
      </c>
      <c r="IR210" s="522" t="str">
        <f t="shared" si="1062"/>
        <v/>
      </c>
      <c r="IS210" s="510" t="str">
        <f t="shared" si="1062"/>
        <v/>
      </c>
      <c r="IT210" s="642">
        <f t="shared" si="920"/>
        <v>0</v>
      </c>
      <c r="IU210" s="510" t="str">
        <f t="shared" si="1063"/>
        <v/>
      </c>
      <c r="IV210" s="522" t="str">
        <f t="shared" si="1063"/>
        <v/>
      </c>
      <c r="IW210" s="510" t="str">
        <f t="shared" si="1063"/>
        <v/>
      </c>
      <c r="IX210" s="642">
        <f t="shared" si="921"/>
        <v>0</v>
      </c>
      <c r="IY210" s="510" t="str">
        <f t="shared" si="1064"/>
        <v/>
      </c>
      <c r="IZ210" s="522" t="str">
        <f t="shared" si="1064"/>
        <v/>
      </c>
      <c r="JA210" s="510" t="str">
        <f t="shared" si="1064"/>
        <v/>
      </c>
      <c r="JB210" s="642">
        <f t="shared" si="922"/>
        <v>0</v>
      </c>
      <c r="JC210" s="510" t="str">
        <f t="shared" si="1065"/>
        <v/>
      </c>
      <c r="JD210" s="522" t="str">
        <f t="shared" si="1065"/>
        <v/>
      </c>
      <c r="JE210" s="510" t="str">
        <f t="shared" si="1065"/>
        <v/>
      </c>
      <c r="JF210" s="642">
        <f t="shared" si="923"/>
        <v>0</v>
      </c>
      <c r="JG210" s="510" t="str">
        <f t="shared" si="1066"/>
        <v/>
      </c>
      <c r="JH210" s="522" t="str">
        <f t="shared" si="1066"/>
        <v/>
      </c>
      <c r="JI210" s="510" t="str">
        <f t="shared" si="1066"/>
        <v/>
      </c>
      <c r="JJ210" s="642">
        <f t="shared" si="924"/>
        <v>0</v>
      </c>
      <c r="JK210" s="510" t="str">
        <f t="shared" si="1067"/>
        <v/>
      </c>
      <c r="JL210" s="522" t="str">
        <f t="shared" si="1067"/>
        <v/>
      </c>
      <c r="JM210" s="510" t="str">
        <f t="shared" si="1067"/>
        <v/>
      </c>
      <c r="JN210" s="642">
        <f t="shared" si="925"/>
        <v>0</v>
      </c>
      <c r="JO210" s="510" t="str">
        <f t="shared" si="1068"/>
        <v/>
      </c>
      <c r="JP210" s="522" t="str">
        <f t="shared" si="1068"/>
        <v/>
      </c>
      <c r="JQ210" s="510" t="str">
        <f t="shared" si="1068"/>
        <v/>
      </c>
      <c r="JR210" s="642">
        <f t="shared" si="926"/>
        <v>0</v>
      </c>
      <c r="JS210" s="510" t="str">
        <f t="shared" si="1069"/>
        <v/>
      </c>
      <c r="JT210" s="522" t="str">
        <f t="shared" si="1069"/>
        <v/>
      </c>
      <c r="JU210" s="510" t="str">
        <f t="shared" si="1069"/>
        <v/>
      </c>
      <c r="JV210" s="642">
        <f t="shared" si="927"/>
        <v>0</v>
      </c>
      <c r="JW210" s="510" t="str">
        <f t="shared" si="1070"/>
        <v/>
      </c>
      <c r="JX210" s="522" t="str">
        <f t="shared" si="1070"/>
        <v/>
      </c>
      <c r="JY210" s="510" t="str">
        <f t="shared" si="1070"/>
        <v/>
      </c>
      <c r="JZ210" s="642">
        <f t="shared" si="928"/>
        <v>0</v>
      </c>
      <c r="KA210" s="510" t="str">
        <f t="shared" si="1071"/>
        <v/>
      </c>
      <c r="KB210" s="522" t="str">
        <f t="shared" si="1071"/>
        <v/>
      </c>
      <c r="KC210" s="510" t="str">
        <f t="shared" si="1071"/>
        <v/>
      </c>
      <c r="KD210" s="642">
        <f t="shared" si="929"/>
        <v>0</v>
      </c>
      <c r="KE210" s="510" t="str">
        <f t="shared" si="1072"/>
        <v/>
      </c>
      <c r="KF210" s="522" t="str">
        <f t="shared" si="1072"/>
        <v/>
      </c>
      <c r="KG210" s="510" t="str">
        <f t="shared" si="1072"/>
        <v/>
      </c>
      <c r="KH210" s="642">
        <f t="shared" si="930"/>
        <v>0</v>
      </c>
      <c r="KI210" s="510" t="str">
        <f t="shared" si="1073"/>
        <v/>
      </c>
      <c r="KJ210" s="522" t="str">
        <f t="shared" si="1073"/>
        <v/>
      </c>
      <c r="KK210" s="510" t="str">
        <f t="shared" si="1073"/>
        <v/>
      </c>
      <c r="KL210" s="642">
        <f t="shared" si="931"/>
        <v>0</v>
      </c>
      <c r="KM210" s="510" t="str">
        <f t="shared" si="1074"/>
        <v/>
      </c>
      <c r="KN210" s="522" t="str">
        <f t="shared" si="1074"/>
        <v/>
      </c>
      <c r="KO210" s="510" t="str">
        <f t="shared" si="1074"/>
        <v/>
      </c>
      <c r="KP210" s="642">
        <f t="shared" si="932"/>
        <v>0</v>
      </c>
      <c r="KQ210" s="510" t="str">
        <f t="shared" si="1075"/>
        <v/>
      </c>
      <c r="KR210" s="522" t="str">
        <f t="shared" si="1075"/>
        <v/>
      </c>
      <c r="KS210" s="510" t="str">
        <f t="shared" si="1075"/>
        <v/>
      </c>
      <c r="KT210" s="642">
        <f t="shared" si="933"/>
        <v>0</v>
      </c>
      <c r="KU210" s="510" t="str">
        <f t="shared" si="1076"/>
        <v/>
      </c>
      <c r="KV210" s="522" t="str">
        <f t="shared" si="1076"/>
        <v/>
      </c>
      <c r="KW210" s="510" t="str">
        <f t="shared" si="1076"/>
        <v/>
      </c>
      <c r="KX210" s="642">
        <f t="shared" si="934"/>
        <v>0</v>
      </c>
      <c r="KY210" s="510" t="str">
        <f t="shared" si="1077"/>
        <v/>
      </c>
      <c r="KZ210" s="522" t="str">
        <f t="shared" si="1077"/>
        <v/>
      </c>
      <c r="LA210" s="510" t="str">
        <f t="shared" si="1077"/>
        <v/>
      </c>
      <c r="LB210" s="642">
        <f t="shared" si="935"/>
        <v>0</v>
      </c>
      <c r="LC210" s="510" t="str">
        <f t="shared" si="1078"/>
        <v/>
      </c>
      <c r="LD210" s="522" t="str">
        <f t="shared" si="1078"/>
        <v/>
      </c>
      <c r="LE210" s="510" t="str">
        <f t="shared" si="1078"/>
        <v/>
      </c>
      <c r="LF210" s="642">
        <f t="shared" si="936"/>
        <v>0</v>
      </c>
      <c r="LG210" s="510" t="str">
        <f t="shared" si="1079"/>
        <v/>
      </c>
      <c r="LH210" s="522" t="str">
        <f t="shared" si="1079"/>
        <v/>
      </c>
      <c r="LI210" s="510" t="str">
        <f t="shared" si="1079"/>
        <v/>
      </c>
      <c r="LJ210" s="642">
        <f t="shared" si="937"/>
        <v>0</v>
      </c>
      <c r="LK210" s="510" t="str">
        <f t="shared" si="1080"/>
        <v/>
      </c>
      <c r="LL210" s="522" t="str">
        <f t="shared" si="1080"/>
        <v/>
      </c>
      <c r="LM210" s="510" t="str">
        <f t="shared" si="1080"/>
        <v/>
      </c>
      <c r="LN210" s="642">
        <f t="shared" si="938"/>
        <v>0</v>
      </c>
      <c r="LO210" s="510" t="str">
        <f t="shared" si="1081"/>
        <v/>
      </c>
      <c r="LP210" s="522" t="str">
        <f t="shared" si="1081"/>
        <v/>
      </c>
      <c r="LQ210" s="510" t="str">
        <f t="shared" si="1081"/>
        <v/>
      </c>
      <c r="LR210" s="642">
        <f t="shared" si="939"/>
        <v>0</v>
      </c>
      <c r="LS210" s="510" t="str">
        <f t="shared" si="1082"/>
        <v/>
      </c>
      <c r="LT210" s="522" t="str">
        <f t="shared" si="1082"/>
        <v/>
      </c>
      <c r="LU210" s="510" t="str">
        <f t="shared" si="1082"/>
        <v/>
      </c>
      <c r="LV210" s="642">
        <f t="shared" si="940"/>
        <v>0</v>
      </c>
      <c r="LW210" s="510" t="str">
        <f t="shared" si="1083"/>
        <v/>
      </c>
      <c r="LX210" s="522" t="str">
        <f t="shared" si="1083"/>
        <v/>
      </c>
      <c r="LY210" s="510" t="str">
        <f t="shared" si="1083"/>
        <v/>
      </c>
      <c r="LZ210" s="642">
        <f t="shared" si="941"/>
        <v>0</v>
      </c>
      <c r="MA210" s="510" t="str">
        <f t="shared" si="1084"/>
        <v/>
      </c>
      <c r="MB210" s="522" t="str">
        <f t="shared" si="1084"/>
        <v/>
      </c>
      <c r="MC210" s="510" t="str">
        <f t="shared" si="1084"/>
        <v/>
      </c>
      <c r="MD210" s="642">
        <f t="shared" si="942"/>
        <v>0</v>
      </c>
      <c r="ME210" s="510" t="str">
        <f t="shared" si="1085"/>
        <v/>
      </c>
      <c r="MF210" s="522" t="str">
        <f t="shared" si="1085"/>
        <v/>
      </c>
      <c r="MG210" s="510" t="str">
        <f t="shared" si="1085"/>
        <v/>
      </c>
      <c r="MH210" s="642">
        <f t="shared" si="943"/>
        <v>0</v>
      </c>
      <c r="MI210" s="510" t="str">
        <f t="shared" si="1086"/>
        <v/>
      </c>
      <c r="MJ210" s="522" t="str">
        <f t="shared" si="1086"/>
        <v/>
      </c>
      <c r="MK210" s="510" t="str">
        <f t="shared" si="1086"/>
        <v/>
      </c>
      <c r="ML210" s="642">
        <f t="shared" si="944"/>
        <v>0</v>
      </c>
      <c r="MM210" s="510" t="str">
        <f t="shared" si="1087"/>
        <v/>
      </c>
      <c r="MN210" s="522" t="str">
        <f t="shared" si="1087"/>
        <v/>
      </c>
      <c r="MO210" s="510" t="str">
        <f t="shared" si="1087"/>
        <v/>
      </c>
      <c r="MP210" s="642">
        <f t="shared" si="945"/>
        <v>0</v>
      </c>
      <c r="MQ210" s="510" t="str">
        <f t="shared" si="1088"/>
        <v/>
      </c>
      <c r="MR210" s="522" t="str">
        <f t="shared" si="1088"/>
        <v/>
      </c>
      <c r="MS210" s="510" t="str">
        <f t="shared" si="1088"/>
        <v/>
      </c>
      <c r="MT210" s="642">
        <f t="shared" si="946"/>
        <v>0</v>
      </c>
      <c r="MU210" s="510" t="str">
        <f t="shared" si="1089"/>
        <v/>
      </c>
      <c r="MV210" s="522" t="str">
        <f t="shared" si="1089"/>
        <v/>
      </c>
      <c r="MW210" s="510" t="str">
        <f t="shared" si="1089"/>
        <v/>
      </c>
      <c r="MX210" s="642">
        <f t="shared" si="947"/>
        <v>0</v>
      </c>
      <c r="MY210" s="510" t="str">
        <f t="shared" si="1090"/>
        <v/>
      </c>
      <c r="MZ210" s="522" t="str">
        <f t="shared" si="1090"/>
        <v/>
      </c>
      <c r="NA210" s="510" t="str">
        <f t="shared" si="1090"/>
        <v/>
      </c>
      <c r="NB210" s="642">
        <f t="shared" si="948"/>
        <v>0</v>
      </c>
      <c r="NC210" s="510" t="str">
        <f t="shared" si="1091"/>
        <v/>
      </c>
      <c r="ND210" s="522" t="str">
        <f t="shared" si="1091"/>
        <v/>
      </c>
      <c r="NE210" s="510" t="str">
        <f t="shared" si="1091"/>
        <v/>
      </c>
      <c r="NF210" s="642">
        <f t="shared" si="949"/>
        <v>0</v>
      </c>
      <c r="NG210" s="510" t="str">
        <f t="shared" si="1092"/>
        <v/>
      </c>
      <c r="NH210" s="522" t="str">
        <f t="shared" si="1092"/>
        <v/>
      </c>
      <c r="NI210" s="510" t="str">
        <f t="shared" si="1092"/>
        <v/>
      </c>
      <c r="NJ210" s="642">
        <f t="shared" si="950"/>
        <v>0</v>
      </c>
      <c r="NK210" s="510" t="str">
        <f t="shared" si="1093"/>
        <v/>
      </c>
      <c r="NL210" s="522" t="str">
        <f t="shared" si="1093"/>
        <v/>
      </c>
      <c r="NM210" s="510" t="str">
        <f t="shared" si="1093"/>
        <v/>
      </c>
      <c r="NN210" s="642">
        <f t="shared" si="951"/>
        <v>0</v>
      </c>
      <c r="NO210" s="510" t="str">
        <f t="shared" si="1094"/>
        <v/>
      </c>
      <c r="NP210" s="522" t="str">
        <f t="shared" si="1094"/>
        <v/>
      </c>
      <c r="NQ210" s="510" t="str">
        <f t="shared" si="1094"/>
        <v/>
      </c>
      <c r="NR210" s="642">
        <f t="shared" si="952"/>
        <v>0</v>
      </c>
      <c r="NS210" s="510" t="str">
        <f t="shared" si="1095"/>
        <v/>
      </c>
      <c r="NT210" s="522" t="str">
        <f t="shared" si="1095"/>
        <v/>
      </c>
      <c r="NU210" s="510" t="str">
        <f t="shared" si="1095"/>
        <v/>
      </c>
      <c r="NV210" s="642">
        <f t="shared" si="953"/>
        <v>0</v>
      </c>
      <c r="NW210" s="510" t="str">
        <f t="shared" si="1096"/>
        <v/>
      </c>
      <c r="NX210" s="522" t="str">
        <f t="shared" si="1096"/>
        <v/>
      </c>
      <c r="NY210" s="510" t="str">
        <f t="shared" si="1096"/>
        <v/>
      </c>
      <c r="NZ210" s="642">
        <f t="shared" si="954"/>
        <v>0</v>
      </c>
      <c r="OA210" s="510" t="str">
        <f t="shared" si="1097"/>
        <v/>
      </c>
      <c r="OB210" s="522" t="str">
        <f t="shared" si="1097"/>
        <v/>
      </c>
      <c r="OC210" s="510" t="str">
        <f t="shared" si="1097"/>
        <v/>
      </c>
      <c r="OD210" s="642">
        <f t="shared" si="955"/>
        <v>0</v>
      </c>
      <c r="OE210" s="510" t="str">
        <f t="shared" si="1098"/>
        <v/>
      </c>
      <c r="OF210" s="522" t="str">
        <f t="shared" si="1098"/>
        <v/>
      </c>
      <c r="OG210" s="510" t="str">
        <f t="shared" si="1098"/>
        <v/>
      </c>
      <c r="OH210" s="642">
        <f t="shared" si="956"/>
        <v>0</v>
      </c>
      <c r="OI210" s="510" t="str">
        <f t="shared" si="1099"/>
        <v/>
      </c>
      <c r="OJ210" s="522" t="str">
        <f t="shared" si="1099"/>
        <v/>
      </c>
      <c r="OK210" s="510" t="str">
        <f t="shared" si="1099"/>
        <v/>
      </c>
      <c r="OL210" s="642">
        <f t="shared" si="957"/>
        <v>0</v>
      </c>
      <c r="OM210" s="510" t="str">
        <f t="shared" si="1100"/>
        <v/>
      </c>
      <c r="ON210" s="522" t="str">
        <f t="shared" si="1100"/>
        <v/>
      </c>
      <c r="OO210" s="510" t="str">
        <f t="shared" si="1100"/>
        <v/>
      </c>
      <c r="OP210" s="642">
        <f t="shared" si="958"/>
        <v>0</v>
      </c>
      <c r="OQ210" s="510" t="str">
        <f t="shared" si="1101"/>
        <v/>
      </c>
      <c r="OR210" s="522" t="str">
        <f t="shared" si="1101"/>
        <v/>
      </c>
      <c r="OS210" s="510" t="str">
        <f t="shared" si="1101"/>
        <v/>
      </c>
      <c r="OT210" s="642">
        <f t="shared" si="959"/>
        <v>0</v>
      </c>
      <c r="OU210" s="510" t="str">
        <f t="shared" si="1102"/>
        <v/>
      </c>
      <c r="OV210" s="522" t="str">
        <f t="shared" si="1102"/>
        <v/>
      </c>
      <c r="OW210" s="510" t="str">
        <f t="shared" si="1102"/>
        <v/>
      </c>
      <c r="OX210" s="642">
        <f t="shared" si="960"/>
        <v>0</v>
      </c>
      <c r="OY210" s="510" t="str">
        <f t="shared" si="1103"/>
        <v/>
      </c>
      <c r="OZ210" s="522" t="str">
        <f t="shared" si="1103"/>
        <v/>
      </c>
      <c r="PA210" s="510" t="str">
        <f t="shared" si="1103"/>
        <v/>
      </c>
      <c r="PB210" s="642">
        <f t="shared" si="961"/>
        <v>0</v>
      </c>
      <c r="PC210" s="510" t="str">
        <f t="shared" si="1104"/>
        <v/>
      </c>
      <c r="PD210" s="522" t="str">
        <f t="shared" si="1104"/>
        <v/>
      </c>
      <c r="PE210" s="510" t="str">
        <f t="shared" si="1104"/>
        <v/>
      </c>
      <c r="PF210" s="642">
        <f t="shared" si="962"/>
        <v>0</v>
      </c>
      <c r="PG210" s="510" t="str">
        <f t="shared" si="1105"/>
        <v/>
      </c>
      <c r="PH210" s="522" t="str">
        <f t="shared" si="1105"/>
        <v/>
      </c>
      <c r="PI210" s="510" t="str">
        <f t="shared" si="1105"/>
        <v/>
      </c>
      <c r="PJ210" s="642">
        <f t="shared" si="963"/>
        <v>0</v>
      </c>
      <c r="PK210" s="510" t="str">
        <f t="shared" si="1106"/>
        <v/>
      </c>
      <c r="PL210" s="522" t="str">
        <f t="shared" si="1106"/>
        <v/>
      </c>
      <c r="PM210" s="510" t="str">
        <f t="shared" si="1106"/>
        <v/>
      </c>
      <c r="PN210" s="642">
        <f t="shared" si="964"/>
        <v>0</v>
      </c>
      <c r="PO210" s="510" t="str">
        <f t="shared" si="1107"/>
        <v/>
      </c>
      <c r="PP210" s="522" t="str">
        <f t="shared" si="1107"/>
        <v/>
      </c>
      <c r="PQ210" s="510" t="str">
        <f t="shared" si="1107"/>
        <v/>
      </c>
      <c r="PR210" s="642">
        <f t="shared" si="965"/>
        <v>0</v>
      </c>
      <c r="PS210" s="510" t="str">
        <f t="shared" si="1108"/>
        <v/>
      </c>
      <c r="PT210" s="522" t="str">
        <f t="shared" si="1108"/>
        <v/>
      </c>
      <c r="PU210" s="510" t="str">
        <f t="shared" si="1108"/>
        <v/>
      </c>
      <c r="PV210" s="642">
        <f t="shared" si="966"/>
        <v>0</v>
      </c>
      <c r="PW210" s="510" t="str">
        <f t="shared" si="1109"/>
        <v/>
      </c>
      <c r="PX210" s="522" t="str">
        <f t="shared" si="1109"/>
        <v/>
      </c>
      <c r="PY210" s="510" t="str">
        <f t="shared" si="1109"/>
        <v/>
      </c>
      <c r="PZ210" s="642">
        <f t="shared" si="967"/>
        <v>0</v>
      </c>
      <c r="QA210" s="510" t="str">
        <f t="shared" si="1110"/>
        <v/>
      </c>
      <c r="QB210" s="522" t="str">
        <f t="shared" si="1110"/>
        <v/>
      </c>
      <c r="QC210" s="510" t="str">
        <f t="shared" si="1110"/>
        <v/>
      </c>
      <c r="QD210" s="642">
        <f t="shared" si="968"/>
        <v>0</v>
      </c>
      <c r="QE210" s="510" t="str">
        <f t="shared" si="1111"/>
        <v/>
      </c>
      <c r="QF210" s="522" t="str">
        <f t="shared" si="1111"/>
        <v/>
      </c>
      <c r="QG210" s="510" t="str">
        <f t="shared" si="1111"/>
        <v/>
      </c>
      <c r="QH210" s="642">
        <f t="shared" si="969"/>
        <v>0</v>
      </c>
    </row>
    <row r="211" spans="125:450" ht="13.3" thickTop="1" thickBot="1" x14ac:dyDescent="0.35"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FD211" s="793" t="str">
        <f t="shared" si="885"/>
        <v/>
      </c>
      <c r="FE211" s="783" t="str">
        <f t="shared" si="1044"/>
        <v/>
      </c>
      <c r="FF211" s="788" t="str">
        <f t="shared" si="1045"/>
        <v/>
      </c>
      <c r="FG211" s="782" t="str">
        <f>IF(FO211="c",MIN($R$27:$R$46,$R$67:$R$106),"")</f>
        <v/>
      </c>
      <c r="FJ211" s="788" t="str">
        <f t="shared" si="1036"/>
        <v/>
      </c>
      <c r="FK211" s="793" t="str">
        <f t="shared" si="1037"/>
        <v/>
      </c>
      <c r="FL211" s="793" t="str">
        <f t="shared" si="1046"/>
        <v/>
      </c>
      <c r="FM211" s="798" t="str">
        <f t="shared" si="1038"/>
        <v/>
      </c>
      <c r="FN211" s="786" t="str">
        <f t="shared" si="890"/>
        <v/>
      </c>
      <c r="FO211" s="816" t="str">
        <f t="shared" si="891"/>
        <v/>
      </c>
      <c r="FP211" s="594">
        <v>58</v>
      </c>
      <c r="FQ211" s="820" t="str">
        <f t="shared" si="1039"/>
        <v/>
      </c>
      <c r="FR211" s="139" t="str">
        <f t="shared" si="816"/>
        <v/>
      </c>
      <c r="FS211" s="642" t="str">
        <f t="shared" si="892"/>
        <v/>
      </c>
      <c r="FY211" s="793" t="str">
        <f t="shared" si="1047"/>
        <v/>
      </c>
      <c r="FZ211" s="798" t="str">
        <f t="shared" si="1040"/>
        <v/>
      </c>
      <c r="GA211" s="793" t="str">
        <f t="shared" si="894"/>
        <v/>
      </c>
      <c r="GB211" s="793" t="str">
        <f t="shared" si="1041"/>
        <v/>
      </c>
      <c r="GC211" s="783" t="str">
        <f t="shared" si="1048"/>
        <v/>
      </c>
      <c r="GD211" s="788" t="str">
        <f t="shared" si="1049"/>
        <v/>
      </c>
      <c r="GE211" s="786" t="str">
        <f t="shared" si="1042"/>
        <v/>
      </c>
      <c r="GF211" s="782" t="str">
        <f t="shared" si="897"/>
        <v/>
      </c>
      <c r="GG211" s="818" t="str">
        <f t="shared" si="898"/>
        <v/>
      </c>
      <c r="GH211" s="594">
        <v>58</v>
      </c>
      <c r="GI211" s="595" t="str">
        <f t="shared" si="1050"/>
        <v/>
      </c>
      <c r="GJ211" s="595" t="str">
        <f t="shared" si="1051"/>
        <v/>
      </c>
      <c r="GK211" s="15">
        <f t="shared" si="899"/>
        <v>0</v>
      </c>
      <c r="GL211" s="15">
        <f t="shared" si="900"/>
        <v>0</v>
      </c>
      <c r="GN211" s="137" t="str">
        <f t="shared" si="901"/>
        <v/>
      </c>
      <c r="GO211" s="653" t="str">
        <f t="shared" si="902"/>
        <v/>
      </c>
      <c r="GP211" s="651" t="str">
        <f t="shared" si="903"/>
        <v/>
      </c>
      <c r="GQ211" s="652">
        <f t="shared" si="904"/>
        <v>0</v>
      </c>
      <c r="GR211" s="137" t="str">
        <f t="shared" si="974"/>
        <v/>
      </c>
      <c r="GS211" s="139" t="str">
        <f t="shared" si="905"/>
        <v/>
      </c>
      <c r="GT211" s="642" t="str">
        <f t="shared" si="823"/>
        <v/>
      </c>
      <c r="GU211" s="594">
        <v>58</v>
      </c>
      <c r="GX211" s="137" t="str">
        <f t="shared" si="975"/>
        <v/>
      </c>
      <c r="GY211" s="138" t="str">
        <f t="shared" si="906"/>
        <v/>
      </c>
      <c r="GZ211" s="642" t="str">
        <f t="shared" si="907"/>
        <v/>
      </c>
      <c r="HA211" s="81" t="str">
        <f t="shared" si="970"/>
        <v/>
      </c>
      <c r="HB211" s="127" t="str">
        <f t="shared" si="971"/>
        <v/>
      </c>
      <c r="HC211" s="642" t="str">
        <f t="shared" si="908"/>
        <v/>
      </c>
      <c r="HD211" s="582">
        <f t="shared" si="976"/>
        <v>0</v>
      </c>
      <c r="HE211" s="576">
        <f t="shared" si="1053"/>
        <v>0</v>
      </c>
      <c r="HF211" s="566">
        <f t="shared" si="1053"/>
        <v>0</v>
      </c>
      <c r="HG211" s="642">
        <f t="shared" si="909"/>
        <v>0</v>
      </c>
      <c r="HH211" s="17" t="str">
        <f t="shared" si="910"/>
        <v/>
      </c>
      <c r="HI211" s="510" t="str">
        <f t="shared" si="911"/>
        <v/>
      </c>
      <c r="HJ211" s="642">
        <f t="shared" si="972"/>
        <v>0</v>
      </c>
      <c r="HK211" s="510" t="str">
        <f t="shared" si="1054"/>
        <v/>
      </c>
      <c r="HL211" s="522" t="str">
        <f t="shared" si="1054"/>
        <v/>
      </c>
      <c r="HM211" s="510" t="str">
        <f t="shared" si="1054"/>
        <v/>
      </c>
      <c r="HN211" s="642">
        <f t="shared" si="912"/>
        <v>0</v>
      </c>
      <c r="HO211" s="510" t="str">
        <f t="shared" si="1055"/>
        <v/>
      </c>
      <c r="HP211" s="522" t="str">
        <f t="shared" si="1055"/>
        <v/>
      </c>
      <c r="HQ211" s="510" t="str">
        <f t="shared" si="1055"/>
        <v/>
      </c>
      <c r="HR211" s="642">
        <f t="shared" si="913"/>
        <v>0</v>
      </c>
      <c r="HS211" s="510" t="str">
        <f t="shared" si="1056"/>
        <v/>
      </c>
      <c r="HT211" s="522" t="str">
        <f t="shared" si="1056"/>
        <v/>
      </c>
      <c r="HU211" s="510" t="str">
        <f t="shared" si="1056"/>
        <v/>
      </c>
      <c r="HV211" s="642">
        <f t="shared" si="914"/>
        <v>0</v>
      </c>
      <c r="HW211" s="510" t="str">
        <f t="shared" si="1057"/>
        <v/>
      </c>
      <c r="HX211" s="522" t="str">
        <f t="shared" si="1057"/>
        <v/>
      </c>
      <c r="HY211" s="510" t="str">
        <f t="shared" si="1057"/>
        <v/>
      </c>
      <c r="HZ211" s="642">
        <f t="shared" si="915"/>
        <v>0</v>
      </c>
      <c r="IA211" s="510" t="str">
        <f t="shared" si="1058"/>
        <v/>
      </c>
      <c r="IB211" s="522" t="str">
        <f t="shared" si="1058"/>
        <v/>
      </c>
      <c r="IC211" s="510" t="str">
        <f t="shared" si="1058"/>
        <v/>
      </c>
      <c r="ID211" s="642">
        <f t="shared" si="916"/>
        <v>0</v>
      </c>
      <c r="IE211" s="510" t="str">
        <f t="shared" si="1059"/>
        <v/>
      </c>
      <c r="IF211" s="522" t="str">
        <f t="shared" si="1059"/>
        <v/>
      </c>
      <c r="IG211" s="510" t="str">
        <f t="shared" si="1059"/>
        <v/>
      </c>
      <c r="IH211" s="642">
        <f t="shared" si="917"/>
        <v>0</v>
      </c>
      <c r="II211" s="510" t="str">
        <f t="shared" si="1060"/>
        <v/>
      </c>
      <c r="IJ211" s="522" t="str">
        <f t="shared" si="1060"/>
        <v/>
      </c>
      <c r="IK211" s="510" t="str">
        <f t="shared" si="1060"/>
        <v/>
      </c>
      <c r="IL211" s="642">
        <f t="shared" si="918"/>
        <v>0</v>
      </c>
      <c r="IM211" s="510" t="str">
        <f t="shared" si="1061"/>
        <v/>
      </c>
      <c r="IN211" s="522" t="str">
        <f t="shared" si="1061"/>
        <v/>
      </c>
      <c r="IO211" s="510" t="str">
        <f t="shared" si="1061"/>
        <v/>
      </c>
      <c r="IP211" s="642">
        <f t="shared" si="919"/>
        <v>0</v>
      </c>
      <c r="IQ211" s="510" t="str">
        <f t="shared" si="1062"/>
        <v/>
      </c>
      <c r="IR211" s="522" t="str">
        <f t="shared" si="1062"/>
        <v/>
      </c>
      <c r="IS211" s="510" t="str">
        <f t="shared" si="1062"/>
        <v/>
      </c>
      <c r="IT211" s="642">
        <f t="shared" si="920"/>
        <v>0</v>
      </c>
      <c r="IU211" s="510" t="str">
        <f t="shared" si="1063"/>
        <v/>
      </c>
      <c r="IV211" s="522" t="str">
        <f t="shared" si="1063"/>
        <v/>
      </c>
      <c r="IW211" s="510" t="str">
        <f t="shared" si="1063"/>
        <v/>
      </c>
      <c r="IX211" s="642">
        <f t="shared" si="921"/>
        <v>0</v>
      </c>
      <c r="IY211" s="510" t="str">
        <f t="shared" si="1064"/>
        <v/>
      </c>
      <c r="IZ211" s="522" t="str">
        <f t="shared" si="1064"/>
        <v/>
      </c>
      <c r="JA211" s="510" t="str">
        <f t="shared" si="1064"/>
        <v/>
      </c>
      <c r="JB211" s="642">
        <f t="shared" si="922"/>
        <v>0</v>
      </c>
      <c r="JC211" s="510" t="str">
        <f t="shared" si="1065"/>
        <v/>
      </c>
      <c r="JD211" s="522" t="str">
        <f t="shared" si="1065"/>
        <v/>
      </c>
      <c r="JE211" s="510" t="str">
        <f t="shared" si="1065"/>
        <v/>
      </c>
      <c r="JF211" s="642">
        <f t="shared" si="923"/>
        <v>0</v>
      </c>
      <c r="JG211" s="510" t="str">
        <f t="shared" si="1066"/>
        <v/>
      </c>
      <c r="JH211" s="522" t="str">
        <f t="shared" si="1066"/>
        <v/>
      </c>
      <c r="JI211" s="510" t="str">
        <f t="shared" si="1066"/>
        <v/>
      </c>
      <c r="JJ211" s="642">
        <f t="shared" si="924"/>
        <v>0</v>
      </c>
      <c r="JK211" s="510" t="str">
        <f t="shared" si="1067"/>
        <v/>
      </c>
      <c r="JL211" s="522" t="str">
        <f t="shared" si="1067"/>
        <v/>
      </c>
      <c r="JM211" s="510" t="str">
        <f t="shared" si="1067"/>
        <v/>
      </c>
      <c r="JN211" s="642">
        <f t="shared" si="925"/>
        <v>0</v>
      </c>
      <c r="JO211" s="510" t="str">
        <f t="shared" si="1068"/>
        <v/>
      </c>
      <c r="JP211" s="522" t="str">
        <f t="shared" si="1068"/>
        <v/>
      </c>
      <c r="JQ211" s="510" t="str">
        <f t="shared" si="1068"/>
        <v/>
      </c>
      <c r="JR211" s="642">
        <f t="shared" si="926"/>
        <v>0</v>
      </c>
      <c r="JS211" s="510" t="str">
        <f t="shared" si="1069"/>
        <v/>
      </c>
      <c r="JT211" s="522" t="str">
        <f t="shared" si="1069"/>
        <v/>
      </c>
      <c r="JU211" s="510" t="str">
        <f t="shared" si="1069"/>
        <v/>
      </c>
      <c r="JV211" s="642">
        <f t="shared" si="927"/>
        <v>0</v>
      </c>
      <c r="JW211" s="510" t="str">
        <f t="shared" si="1070"/>
        <v/>
      </c>
      <c r="JX211" s="522" t="str">
        <f t="shared" si="1070"/>
        <v/>
      </c>
      <c r="JY211" s="510" t="str">
        <f t="shared" si="1070"/>
        <v/>
      </c>
      <c r="JZ211" s="642">
        <f t="shared" si="928"/>
        <v>0</v>
      </c>
      <c r="KA211" s="510" t="str">
        <f t="shared" si="1071"/>
        <v/>
      </c>
      <c r="KB211" s="522" t="str">
        <f t="shared" si="1071"/>
        <v/>
      </c>
      <c r="KC211" s="510" t="str">
        <f t="shared" si="1071"/>
        <v/>
      </c>
      <c r="KD211" s="642">
        <f t="shared" si="929"/>
        <v>0</v>
      </c>
      <c r="KE211" s="510" t="str">
        <f t="shared" si="1072"/>
        <v/>
      </c>
      <c r="KF211" s="522" t="str">
        <f t="shared" si="1072"/>
        <v/>
      </c>
      <c r="KG211" s="510" t="str">
        <f t="shared" si="1072"/>
        <v/>
      </c>
      <c r="KH211" s="642">
        <f t="shared" si="930"/>
        <v>0</v>
      </c>
      <c r="KI211" s="510" t="str">
        <f t="shared" si="1073"/>
        <v/>
      </c>
      <c r="KJ211" s="522" t="str">
        <f t="shared" si="1073"/>
        <v/>
      </c>
      <c r="KK211" s="510" t="str">
        <f t="shared" si="1073"/>
        <v/>
      </c>
      <c r="KL211" s="642">
        <f t="shared" si="931"/>
        <v>0</v>
      </c>
      <c r="KM211" s="510" t="str">
        <f t="shared" si="1074"/>
        <v/>
      </c>
      <c r="KN211" s="522" t="str">
        <f t="shared" si="1074"/>
        <v/>
      </c>
      <c r="KO211" s="510" t="str">
        <f t="shared" si="1074"/>
        <v/>
      </c>
      <c r="KP211" s="642">
        <f t="shared" si="932"/>
        <v>0</v>
      </c>
      <c r="KQ211" s="510" t="str">
        <f t="shared" si="1075"/>
        <v/>
      </c>
      <c r="KR211" s="522" t="str">
        <f t="shared" si="1075"/>
        <v/>
      </c>
      <c r="KS211" s="510" t="str">
        <f t="shared" si="1075"/>
        <v/>
      </c>
      <c r="KT211" s="642">
        <f t="shared" si="933"/>
        <v>0</v>
      </c>
      <c r="KU211" s="510" t="str">
        <f t="shared" si="1076"/>
        <v/>
      </c>
      <c r="KV211" s="522" t="str">
        <f t="shared" si="1076"/>
        <v/>
      </c>
      <c r="KW211" s="510" t="str">
        <f t="shared" si="1076"/>
        <v/>
      </c>
      <c r="KX211" s="642">
        <f t="shared" si="934"/>
        <v>0</v>
      </c>
      <c r="KY211" s="510" t="str">
        <f t="shared" si="1077"/>
        <v/>
      </c>
      <c r="KZ211" s="522" t="str">
        <f t="shared" si="1077"/>
        <v/>
      </c>
      <c r="LA211" s="510" t="str">
        <f t="shared" si="1077"/>
        <v/>
      </c>
      <c r="LB211" s="642">
        <f t="shared" si="935"/>
        <v>0</v>
      </c>
      <c r="LC211" s="510" t="str">
        <f t="shared" si="1078"/>
        <v/>
      </c>
      <c r="LD211" s="522" t="str">
        <f t="shared" si="1078"/>
        <v/>
      </c>
      <c r="LE211" s="510" t="str">
        <f t="shared" si="1078"/>
        <v/>
      </c>
      <c r="LF211" s="642">
        <f t="shared" si="936"/>
        <v>0</v>
      </c>
      <c r="LG211" s="510" t="str">
        <f t="shared" si="1079"/>
        <v/>
      </c>
      <c r="LH211" s="522" t="str">
        <f t="shared" si="1079"/>
        <v/>
      </c>
      <c r="LI211" s="510" t="str">
        <f t="shared" si="1079"/>
        <v/>
      </c>
      <c r="LJ211" s="642">
        <f t="shared" si="937"/>
        <v>0</v>
      </c>
      <c r="LK211" s="510" t="str">
        <f t="shared" si="1080"/>
        <v/>
      </c>
      <c r="LL211" s="522" t="str">
        <f t="shared" si="1080"/>
        <v/>
      </c>
      <c r="LM211" s="510" t="str">
        <f t="shared" si="1080"/>
        <v/>
      </c>
      <c r="LN211" s="642">
        <f t="shared" si="938"/>
        <v>0</v>
      </c>
      <c r="LO211" s="510" t="str">
        <f t="shared" si="1081"/>
        <v/>
      </c>
      <c r="LP211" s="522" t="str">
        <f t="shared" si="1081"/>
        <v/>
      </c>
      <c r="LQ211" s="510" t="str">
        <f t="shared" si="1081"/>
        <v/>
      </c>
      <c r="LR211" s="642">
        <f t="shared" si="939"/>
        <v>0</v>
      </c>
      <c r="LS211" s="510" t="str">
        <f t="shared" si="1082"/>
        <v/>
      </c>
      <c r="LT211" s="522" t="str">
        <f t="shared" si="1082"/>
        <v/>
      </c>
      <c r="LU211" s="510" t="str">
        <f t="shared" si="1082"/>
        <v/>
      </c>
      <c r="LV211" s="642">
        <f t="shared" si="940"/>
        <v>0</v>
      </c>
      <c r="LW211" s="510" t="str">
        <f t="shared" si="1083"/>
        <v/>
      </c>
      <c r="LX211" s="522" t="str">
        <f t="shared" si="1083"/>
        <v/>
      </c>
      <c r="LY211" s="510" t="str">
        <f t="shared" si="1083"/>
        <v/>
      </c>
      <c r="LZ211" s="642">
        <f t="shared" si="941"/>
        <v>0</v>
      </c>
      <c r="MA211" s="510" t="str">
        <f t="shared" si="1084"/>
        <v/>
      </c>
      <c r="MB211" s="522" t="str">
        <f t="shared" si="1084"/>
        <v/>
      </c>
      <c r="MC211" s="510" t="str">
        <f t="shared" si="1084"/>
        <v/>
      </c>
      <c r="MD211" s="642">
        <f t="shared" si="942"/>
        <v>0</v>
      </c>
      <c r="ME211" s="510" t="str">
        <f t="shared" si="1085"/>
        <v/>
      </c>
      <c r="MF211" s="522" t="str">
        <f t="shared" si="1085"/>
        <v/>
      </c>
      <c r="MG211" s="510" t="str">
        <f t="shared" si="1085"/>
        <v/>
      </c>
      <c r="MH211" s="642">
        <f t="shared" si="943"/>
        <v>0</v>
      </c>
      <c r="MI211" s="510" t="str">
        <f t="shared" si="1086"/>
        <v/>
      </c>
      <c r="MJ211" s="522" t="str">
        <f t="shared" si="1086"/>
        <v/>
      </c>
      <c r="MK211" s="510" t="str">
        <f t="shared" si="1086"/>
        <v/>
      </c>
      <c r="ML211" s="642">
        <f t="shared" si="944"/>
        <v>0</v>
      </c>
      <c r="MM211" s="510" t="str">
        <f t="shared" si="1087"/>
        <v/>
      </c>
      <c r="MN211" s="522" t="str">
        <f t="shared" si="1087"/>
        <v/>
      </c>
      <c r="MO211" s="510" t="str">
        <f t="shared" si="1087"/>
        <v/>
      </c>
      <c r="MP211" s="642">
        <f t="shared" si="945"/>
        <v>0</v>
      </c>
      <c r="MQ211" s="510" t="str">
        <f t="shared" si="1088"/>
        <v/>
      </c>
      <c r="MR211" s="522" t="str">
        <f t="shared" si="1088"/>
        <v/>
      </c>
      <c r="MS211" s="510" t="str">
        <f t="shared" si="1088"/>
        <v/>
      </c>
      <c r="MT211" s="642">
        <f t="shared" si="946"/>
        <v>0</v>
      </c>
      <c r="MU211" s="510" t="str">
        <f t="shared" si="1089"/>
        <v/>
      </c>
      <c r="MV211" s="522" t="str">
        <f t="shared" si="1089"/>
        <v/>
      </c>
      <c r="MW211" s="510" t="str">
        <f t="shared" si="1089"/>
        <v/>
      </c>
      <c r="MX211" s="642">
        <f t="shared" si="947"/>
        <v>0</v>
      </c>
      <c r="MY211" s="510" t="str">
        <f t="shared" si="1090"/>
        <v/>
      </c>
      <c r="MZ211" s="522" t="str">
        <f t="shared" si="1090"/>
        <v/>
      </c>
      <c r="NA211" s="510" t="str">
        <f t="shared" si="1090"/>
        <v/>
      </c>
      <c r="NB211" s="642">
        <f t="shared" si="948"/>
        <v>0</v>
      </c>
      <c r="NC211" s="510" t="str">
        <f t="shared" si="1091"/>
        <v/>
      </c>
      <c r="ND211" s="522" t="str">
        <f t="shared" si="1091"/>
        <v/>
      </c>
      <c r="NE211" s="510" t="str">
        <f t="shared" si="1091"/>
        <v/>
      </c>
      <c r="NF211" s="642">
        <f t="shared" si="949"/>
        <v>0</v>
      </c>
      <c r="NG211" s="510" t="str">
        <f t="shared" si="1092"/>
        <v/>
      </c>
      <c r="NH211" s="522" t="str">
        <f t="shared" si="1092"/>
        <v/>
      </c>
      <c r="NI211" s="510" t="str">
        <f t="shared" si="1092"/>
        <v/>
      </c>
      <c r="NJ211" s="642">
        <f t="shared" si="950"/>
        <v>0</v>
      </c>
      <c r="NK211" s="510" t="str">
        <f t="shared" si="1093"/>
        <v/>
      </c>
      <c r="NL211" s="522" t="str">
        <f t="shared" si="1093"/>
        <v/>
      </c>
      <c r="NM211" s="510" t="str">
        <f t="shared" si="1093"/>
        <v/>
      </c>
      <c r="NN211" s="642">
        <f t="shared" si="951"/>
        <v>0</v>
      </c>
      <c r="NO211" s="510" t="str">
        <f t="shared" si="1094"/>
        <v/>
      </c>
      <c r="NP211" s="522" t="str">
        <f t="shared" si="1094"/>
        <v/>
      </c>
      <c r="NQ211" s="510" t="str">
        <f t="shared" si="1094"/>
        <v/>
      </c>
      <c r="NR211" s="642">
        <f t="shared" si="952"/>
        <v>0</v>
      </c>
      <c r="NS211" s="510" t="str">
        <f t="shared" si="1095"/>
        <v/>
      </c>
      <c r="NT211" s="522" t="str">
        <f t="shared" si="1095"/>
        <v/>
      </c>
      <c r="NU211" s="510" t="str">
        <f t="shared" si="1095"/>
        <v/>
      </c>
      <c r="NV211" s="642">
        <f t="shared" si="953"/>
        <v>0</v>
      </c>
      <c r="NW211" s="510" t="str">
        <f t="shared" si="1096"/>
        <v/>
      </c>
      <c r="NX211" s="522" t="str">
        <f t="shared" si="1096"/>
        <v/>
      </c>
      <c r="NY211" s="510" t="str">
        <f t="shared" si="1096"/>
        <v/>
      </c>
      <c r="NZ211" s="642">
        <f t="shared" si="954"/>
        <v>0</v>
      </c>
      <c r="OA211" s="510" t="str">
        <f t="shared" si="1097"/>
        <v/>
      </c>
      <c r="OB211" s="522" t="str">
        <f t="shared" si="1097"/>
        <v/>
      </c>
      <c r="OC211" s="510" t="str">
        <f t="shared" si="1097"/>
        <v/>
      </c>
      <c r="OD211" s="642">
        <f t="shared" si="955"/>
        <v>0</v>
      </c>
      <c r="OE211" s="510" t="str">
        <f t="shared" si="1098"/>
        <v/>
      </c>
      <c r="OF211" s="522" t="str">
        <f t="shared" si="1098"/>
        <v/>
      </c>
      <c r="OG211" s="510" t="str">
        <f t="shared" si="1098"/>
        <v/>
      </c>
      <c r="OH211" s="642">
        <f t="shared" si="956"/>
        <v>0</v>
      </c>
      <c r="OI211" s="510" t="str">
        <f t="shared" si="1099"/>
        <v/>
      </c>
      <c r="OJ211" s="522" t="str">
        <f t="shared" si="1099"/>
        <v/>
      </c>
      <c r="OK211" s="510" t="str">
        <f t="shared" si="1099"/>
        <v/>
      </c>
      <c r="OL211" s="642">
        <f t="shared" si="957"/>
        <v>0</v>
      </c>
      <c r="OM211" s="510" t="str">
        <f t="shared" si="1100"/>
        <v/>
      </c>
      <c r="ON211" s="522" t="str">
        <f t="shared" si="1100"/>
        <v/>
      </c>
      <c r="OO211" s="510" t="str">
        <f t="shared" si="1100"/>
        <v/>
      </c>
      <c r="OP211" s="642">
        <f t="shared" si="958"/>
        <v>0</v>
      </c>
      <c r="OQ211" s="510" t="str">
        <f t="shared" si="1101"/>
        <v/>
      </c>
      <c r="OR211" s="522" t="str">
        <f t="shared" si="1101"/>
        <v/>
      </c>
      <c r="OS211" s="510" t="str">
        <f t="shared" si="1101"/>
        <v/>
      </c>
      <c r="OT211" s="642">
        <f t="shared" si="959"/>
        <v>0</v>
      </c>
      <c r="OU211" s="510" t="str">
        <f t="shared" si="1102"/>
        <v/>
      </c>
      <c r="OV211" s="522" t="str">
        <f t="shared" si="1102"/>
        <v/>
      </c>
      <c r="OW211" s="510" t="str">
        <f t="shared" si="1102"/>
        <v/>
      </c>
      <c r="OX211" s="642">
        <f t="shared" si="960"/>
        <v>0</v>
      </c>
      <c r="OY211" s="510" t="str">
        <f t="shared" si="1103"/>
        <v/>
      </c>
      <c r="OZ211" s="522" t="str">
        <f t="shared" si="1103"/>
        <v/>
      </c>
      <c r="PA211" s="510" t="str">
        <f t="shared" si="1103"/>
        <v/>
      </c>
      <c r="PB211" s="642">
        <f t="shared" si="961"/>
        <v>0</v>
      </c>
      <c r="PC211" s="510" t="str">
        <f t="shared" si="1104"/>
        <v/>
      </c>
      <c r="PD211" s="522" t="str">
        <f t="shared" si="1104"/>
        <v/>
      </c>
      <c r="PE211" s="510" t="str">
        <f t="shared" si="1104"/>
        <v/>
      </c>
      <c r="PF211" s="642">
        <f t="shared" si="962"/>
        <v>0</v>
      </c>
      <c r="PG211" s="510" t="str">
        <f t="shared" si="1105"/>
        <v/>
      </c>
      <c r="PH211" s="522" t="str">
        <f t="shared" si="1105"/>
        <v/>
      </c>
      <c r="PI211" s="510" t="str">
        <f t="shared" si="1105"/>
        <v/>
      </c>
      <c r="PJ211" s="642">
        <f t="shared" si="963"/>
        <v>0</v>
      </c>
      <c r="PK211" s="510" t="str">
        <f t="shared" si="1106"/>
        <v/>
      </c>
      <c r="PL211" s="522" t="str">
        <f t="shared" si="1106"/>
        <v/>
      </c>
      <c r="PM211" s="510" t="str">
        <f t="shared" si="1106"/>
        <v/>
      </c>
      <c r="PN211" s="642">
        <f t="shared" si="964"/>
        <v>0</v>
      </c>
      <c r="PO211" s="510" t="str">
        <f t="shared" si="1107"/>
        <v/>
      </c>
      <c r="PP211" s="522" t="str">
        <f t="shared" si="1107"/>
        <v/>
      </c>
      <c r="PQ211" s="510" t="str">
        <f t="shared" si="1107"/>
        <v/>
      </c>
      <c r="PR211" s="642">
        <f t="shared" si="965"/>
        <v>0</v>
      </c>
      <c r="PS211" s="510" t="str">
        <f t="shared" si="1108"/>
        <v/>
      </c>
      <c r="PT211" s="522" t="str">
        <f t="shared" si="1108"/>
        <v/>
      </c>
      <c r="PU211" s="510" t="str">
        <f t="shared" si="1108"/>
        <v/>
      </c>
      <c r="PV211" s="642">
        <f t="shared" si="966"/>
        <v>0</v>
      </c>
      <c r="PW211" s="510" t="str">
        <f t="shared" si="1109"/>
        <v/>
      </c>
      <c r="PX211" s="522" t="str">
        <f t="shared" si="1109"/>
        <v/>
      </c>
      <c r="PY211" s="510" t="str">
        <f t="shared" si="1109"/>
        <v/>
      </c>
      <c r="PZ211" s="642">
        <f t="shared" si="967"/>
        <v>0</v>
      </c>
      <c r="QA211" s="510" t="str">
        <f t="shared" si="1110"/>
        <v/>
      </c>
      <c r="QB211" s="522" t="str">
        <f t="shared" si="1110"/>
        <v/>
      </c>
      <c r="QC211" s="510" t="str">
        <f t="shared" si="1110"/>
        <v/>
      </c>
      <c r="QD211" s="642">
        <f t="shared" si="968"/>
        <v>0</v>
      </c>
      <c r="QE211" s="510" t="str">
        <f t="shared" si="1111"/>
        <v/>
      </c>
      <c r="QF211" s="522" t="str">
        <f t="shared" si="1111"/>
        <v/>
      </c>
      <c r="QG211" s="510" t="str">
        <f t="shared" si="1111"/>
        <v/>
      </c>
      <c r="QH211" s="642">
        <f t="shared" si="969"/>
        <v>0</v>
      </c>
    </row>
    <row r="212" spans="125:450" ht="13.3" thickTop="1" thickBot="1" x14ac:dyDescent="0.35"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FD212" s="793" t="str">
        <f t="shared" si="885"/>
        <v/>
      </c>
      <c r="FE212" s="783" t="str">
        <f t="shared" si="1044"/>
        <v/>
      </c>
      <c r="FF212" s="788" t="str">
        <f t="shared" si="1045"/>
        <v/>
      </c>
      <c r="FG212" s="782" t="str">
        <f>IF(FO212="c",MIN($R$27:$R$46,$R$67:$R$106),"")</f>
        <v/>
      </c>
      <c r="FJ212" s="788" t="str">
        <f t="shared" si="1036"/>
        <v/>
      </c>
      <c r="FK212" s="793" t="str">
        <f t="shared" si="1037"/>
        <v/>
      </c>
      <c r="FL212" s="793" t="str">
        <f t="shared" si="1046"/>
        <v/>
      </c>
      <c r="FM212" s="798" t="str">
        <f t="shared" si="1038"/>
        <v/>
      </c>
      <c r="FN212" s="786" t="str">
        <f t="shared" si="890"/>
        <v/>
      </c>
      <c r="FO212" s="816" t="str">
        <f t="shared" si="891"/>
        <v/>
      </c>
      <c r="FP212" s="594">
        <v>59</v>
      </c>
      <c r="FQ212" s="820" t="str">
        <f t="shared" si="1039"/>
        <v/>
      </c>
      <c r="FR212" s="139" t="str">
        <f t="shared" si="816"/>
        <v/>
      </c>
      <c r="FS212" s="642" t="str">
        <f t="shared" si="892"/>
        <v/>
      </c>
      <c r="FY212" s="793" t="str">
        <f t="shared" si="1047"/>
        <v/>
      </c>
      <c r="FZ212" s="798" t="str">
        <f t="shared" si="1040"/>
        <v/>
      </c>
      <c r="GA212" s="793" t="str">
        <f t="shared" si="894"/>
        <v/>
      </c>
      <c r="GB212" s="793" t="str">
        <f t="shared" si="1041"/>
        <v/>
      </c>
      <c r="GC212" s="783" t="str">
        <f t="shared" si="1048"/>
        <v/>
      </c>
      <c r="GD212" s="788" t="str">
        <f t="shared" si="1049"/>
        <v/>
      </c>
      <c r="GE212" s="786" t="str">
        <f t="shared" si="1042"/>
        <v/>
      </c>
      <c r="GF212" s="782" t="str">
        <f t="shared" si="897"/>
        <v/>
      </c>
      <c r="GG212" s="818" t="str">
        <f t="shared" si="898"/>
        <v/>
      </c>
      <c r="GH212" s="594">
        <v>59</v>
      </c>
      <c r="GI212" s="595" t="str">
        <f t="shared" si="1050"/>
        <v/>
      </c>
      <c r="GJ212" s="595" t="str">
        <f t="shared" si="1051"/>
        <v/>
      </c>
      <c r="GK212" s="15">
        <f t="shared" si="899"/>
        <v>0</v>
      </c>
      <c r="GL212" s="15">
        <f t="shared" si="900"/>
        <v>0</v>
      </c>
      <c r="GN212" s="137" t="str">
        <f t="shared" si="901"/>
        <v/>
      </c>
      <c r="GO212" s="653" t="str">
        <f t="shared" si="902"/>
        <v/>
      </c>
      <c r="GP212" s="651" t="str">
        <f t="shared" si="903"/>
        <v/>
      </c>
      <c r="GQ212" s="652">
        <f t="shared" si="904"/>
        <v>0</v>
      </c>
      <c r="GR212" s="137" t="str">
        <f t="shared" si="974"/>
        <v/>
      </c>
      <c r="GS212" s="139" t="str">
        <f t="shared" si="905"/>
        <v/>
      </c>
      <c r="GT212" s="642" t="str">
        <f t="shared" si="823"/>
        <v/>
      </c>
      <c r="GU212" s="594">
        <v>59</v>
      </c>
      <c r="GX212" s="137" t="str">
        <f t="shared" si="975"/>
        <v/>
      </c>
      <c r="GY212" s="138" t="str">
        <f t="shared" si="906"/>
        <v/>
      </c>
      <c r="GZ212" s="642" t="str">
        <f t="shared" si="907"/>
        <v/>
      </c>
      <c r="HA212" s="81" t="str">
        <f t="shared" si="970"/>
        <v/>
      </c>
      <c r="HB212" s="127" t="str">
        <f t="shared" si="971"/>
        <v/>
      </c>
      <c r="HC212" s="642" t="str">
        <f t="shared" si="908"/>
        <v/>
      </c>
      <c r="HD212" s="582">
        <f t="shared" si="976"/>
        <v>0</v>
      </c>
      <c r="HE212" s="576">
        <f t="shared" si="1053"/>
        <v>0</v>
      </c>
      <c r="HF212" s="566">
        <f t="shared" si="1053"/>
        <v>0</v>
      </c>
      <c r="HG212" s="642">
        <f t="shared" si="909"/>
        <v>0</v>
      </c>
      <c r="HH212" s="17" t="str">
        <f t="shared" si="910"/>
        <v/>
      </c>
      <c r="HI212" s="510" t="str">
        <f t="shared" si="911"/>
        <v/>
      </c>
      <c r="HJ212" s="642">
        <f t="shared" si="972"/>
        <v>0</v>
      </c>
      <c r="HK212" s="510" t="str">
        <f t="shared" si="1054"/>
        <v/>
      </c>
      <c r="HL212" s="522" t="str">
        <f t="shared" si="1054"/>
        <v/>
      </c>
      <c r="HM212" s="510" t="str">
        <f t="shared" si="1054"/>
        <v/>
      </c>
      <c r="HN212" s="642">
        <f t="shared" si="912"/>
        <v>0</v>
      </c>
      <c r="HO212" s="510" t="str">
        <f t="shared" si="1055"/>
        <v/>
      </c>
      <c r="HP212" s="522" t="str">
        <f t="shared" si="1055"/>
        <v/>
      </c>
      <c r="HQ212" s="510" t="str">
        <f t="shared" si="1055"/>
        <v/>
      </c>
      <c r="HR212" s="642">
        <f t="shared" si="913"/>
        <v>0</v>
      </c>
      <c r="HS212" s="510" t="str">
        <f t="shared" si="1056"/>
        <v/>
      </c>
      <c r="HT212" s="522" t="str">
        <f t="shared" si="1056"/>
        <v/>
      </c>
      <c r="HU212" s="510" t="str">
        <f t="shared" si="1056"/>
        <v/>
      </c>
      <c r="HV212" s="642">
        <f t="shared" si="914"/>
        <v>0</v>
      </c>
      <c r="HW212" s="510" t="str">
        <f t="shared" si="1057"/>
        <v/>
      </c>
      <c r="HX212" s="522" t="str">
        <f t="shared" si="1057"/>
        <v/>
      </c>
      <c r="HY212" s="510" t="str">
        <f t="shared" si="1057"/>
        <v/>
      </c>
      <c r="HZ212" s="642">
        <f t="shared" si="915"/>
        <v>0</v>
      </c>
      <c r="IA212" s="510" t="str">
        <f t="shared" si="1058"/>
        <v/>
      </c>
      <c r="IB212" s="522" t="str">
        <f t="shared" si="1058"/>
        <v/>
      </c>
      <c r="IC212" s="510" t="str">
        <f t="shared" si="1058"/>
        <v/>
      </c>
      <c r="ID212" s="642">
        <f t="shared" si="916"/>
        <v>0</v>
      </c>
      <c r="IE212" s="510" t="str">
        <f t="shared" si="1059"/>
        <v/>
      </c>
      <c r="IF212" s="522" t="str">
        <f t="shared" si="1059"/>
        <v/>
      </c>
      <c r="IG212" s="510" t="str">
        <f t="shared" si="1059"/>
        <v/>
      </c>
      <c r="IH212" s="642">
        <f t="shared" si="917"/>
        <v>0</v>
      </c>
      <c r="II212" s="510" t="str">
        <f t="shared" si="1060"/>
        <v/>
      </c>
      <c r="IJ212" s="522" t="str">
        <f t="shared" si="1060"/>
        <v/>
      </c>
      <c r="IK212" s="510" t="str">
        <f t="shared" si="1060"/>
        <v/>
      </c>
      <c r="IL212" s="642">
        <f t="shared" si="918"/>
        <v>0</v>
      </c>
      <c r="IM212" s="510" t="str">
        <f t="shared" si="1061"/>
        <v/>
      </c>
      <c r="IN212" s="522" t="str">
        <f t="shared" si="1061"/>
        <v/>
      </c>
      <c r="IO212" s="510" t="str">
        <f t="shared" si="1061"/>
        <v/>
      </c>
      <c r="IP212" s="642">
        <f t="shared" si="919"/>
        <v>0</v>
      </c>
      <c r="IQ212" s="510" t="str">
        <f t="shared" si="1062"/>
        <v/>
      </c>
      <c r="IR212" s="522" t="str">
        <f t="shared" si="1062"/>
        <v/>
      </c>
      <c r="IS212" s="510" t="str">
        <f t="shared" si="1062"/>
        <v/>
      </c>
      <c r="IT212" s="642">
        <f t="shared" si="920"/>
        <v>0</v>
      </c>
      <c r="IU212" s="510" t="str">
        <f t="shared" si="1063"/>
        <v/>
      </c>
      <c r="IV212" s="522" t="str">
        <f t="shared" si="1063"/>
        <v/>
      </c>
      <c r="IW212" s="510" t="str">
        <f t="shared" si="1063"/>
        <v/>
      </c>
      <c r="IX212" s="642">
        <f t="shared" si="921"/>
        <v>0</v>
      </c>
      <c r="IY212" s="510" t="str">
        <f t="shared" si="1064"/>
        <v/>
      </c>
      <c r="IZ212" s="522" t="str">
        <f t="shared" si="1064"/>
        <v/>
      </c>
      <c r="JA212" s="510" t="str">
        <f t="shared" si="1064"/>
        <v/>
      </c>
      <c r="JB212" s="642">
        <f t="shared" si="922"/>
        <v>0</v>
      </c>
      <c r="JC212" s="510" t="str">
        <f t="shared" si="1065"/>
        <v/>
      </c>
      <c r="JD212" s="522" t="str">
        <f t="shared" si="1065"/>
        <v/>
      </c>
      <c r="JE212" s="510" t="str">
        <f t="shared" si="1065"/>
        <v/>
      </c>
      <c r="JF212" s="642">
        <f t="shared" si="923"/>
        <v>0</v>
      </c>
      <c r="JG212" s="510" t="str">
        <f t="shared" si="1066"/>
        <v/>
      </c>
      <c r="JH212" s="522" t="str">
        <f t="shared" si="1066"/>
        <v/>
      </c>
      <c r="JI212" s="510" t="str">
        <f t="shared" si="1066"/>
        <v/>
      </c>
      <c r="JJ212" s="642">
        <f t="shared" si="924"/>
        <v>0</v>
      </c>
      <c r="JK212" s="510" t="str">
        <f t="shared" si="1067"/>
        <v/>
      </c>
      <c r="JL212" s="522" t="str">
        <f t="shared" si="1067"/>
        <v/>
      </c>
      <c r="JM212" s="510" t="str">
        <f t="shared" si="1067"/>
        <v/>
      </c>
      <c r="JN212" s="642">
        <f t="shared" si="925"/>
        <v>0</v>
      </c>
      <c r="JO212" s="510" t="str">
        <f t="shared" si="1068"/>
        <v/>
      </c>
      <c r="JP212" s="522" t="str">
        <f t="shared" si="1068"/>
        <v/>
      </c>
      <c r="JQ212" s="510" t="str">
        <f t="shared" si="1068"/>
        <v/>
      </c>
      <c r="JR212" s="642">
        <f t="shared" si="926"/>
        <v>0</v>
      </c>
      <c r="JS212" s="510" t="str">
        <f t="shared" si="1069"/>
        <v/>
      </c>
      <c r="JT212" s="522" t="str">
        <f t="shared" si="1069"/>
        <v/>
      </c>
      <c r="JU212" s="510" t="str">
        <f t="shared" si="1069"/>
        <v/>
      </c>
      <c r="JV212" s="642">
        <f t="shared" si="927"/>
        <v>0</v>
      </c>
      <c r="JW212" s="510" t="str">
        <f t="shared" si="1070"/>
        <v/>
      </c>
      <c r="JX212" s="522" t="str">
        <f t="shared" si="1070"/>
        <v/>
      </c>
      <c r="JY212" s="510" t="str">
        <f t="shared" si="1070"/>
        <v/>
      </c>
      <c r="JZ212" s="642">
        <f t="shared" si="928"/>
        <v>0</v>
      </c>
      <c r="KA212" s="510" t="str">
        <f t="shared" si="1071"/>
        <v/>
      </c>
      <c r="KB212" s="522" t="str">
        <f t="shared" si="1071"/>
        <v/>
      </c>
      <c r="KC212" s="510" t="str">
        <f t="shared" si="1071"/>
        <v/>
      </c>
      <c r="KD212" s="642">
        <f t="shared" si="929"/>
        <v>0</v>
      </c>
      <c r="KE212" s="510" t="str">
        <f t="shared" si="1072"/>
        <v/>
      </c>
      <c r="KF212" s="522" t="str">
        <f t="shared" si="1072"/>
        <v/>
      </c>
      <c r="KG212" s="510" t="str">
        <f t="shared" si="1072"/>
        <v/>
      </c>
      <c r="KH212" s="642">
        <f t="shared" si="930"/>
        <v>0</v>
      </c>
      <c r="KI212" s="510" t="str">
        <f t="shared" si="1073"/>
        <v/>
      </c>
      <c r="KJ212" s="522" t="str">
        <f t="shared" si="1073"/>
        <v/>
      </c>
      <c r="KK212" s="510" t="str">
        <f t="shared" si="1073"/>
        <v/>
      </c>
      <c r="KL212" s="642">
        <f t="shared" si="931"/>
        <v>0</v>
      </c>
      <c r="KM212" s="510" t="str">
        <f t="shared" si="1074"/>
        <v/>
      </c>
      <c r="KN212" s="522" t="str">
        <f t="shared" si="1074"/>
        <v/>
      </c>
      <c r="KO212" s="510" t="str">
        <f t="shared" si="1074"/>
        <v/>
      </c>
      <c r="KP212" s="642">
        <f t="shared" si="932"/>
        <v>0</v>
      </c>
      <c r="KQ212" s="510" t="str">
        <f t="shared" si="1075"/>
        <v/>
      </c>
      <c r="KR212" s="522" t="str">
        <f t="shared" si="1075"/>
        <v/>
      </c>
      <c r="KS212" s="510" t="str">
        <f t="shared" si="1075"/>
        <v/>
      </c>
      <c r="KT212" s="642">
        <f t="shared" si="933"/>
        <v>0</v>
      </c>
      <c r="KU212" s="510" t="str">
        <f t="shared" si="1076"/>
        <v/>
      </c>
      <c r="KV212" s="522" t="str">
        <f t="shared" si="1076"/>
        <v/>
      </c>
      <c r="KW212" s="510" t="str">
        <f t="shared" si="1076"/>
        <v/>
      </c>
      <c r="KX212" s="642">
        <f t="shared" si="934"/>
        <v>0</v>
      </c>
      <c r="KY212" s="510" t="str">
        <f t="shared" si="1077"/>
        <v/>
      </c>
      <c r="KZ212" s="522" t="str">
        <f t="shared" si="1077"/>
        <v/>
      </c>
      <c r="LA212" s="510" t="str">
        <f t="shared" si="1077"/>
        <v/>
      </c>
      <c r="LB212" s="642">
        <f t="shared" si="935"/>
        <v>0</v>
      </c>
      <c r="LC212" s="510" t="str">
        <f t="shared" si="1078"/>
        <v/>
      </c>
      <c r="LD212" s="522" t="str">
        <f t="shared" si="1078"/>
        <v/>
      </c>
      <c r="LE212" s="510" t="str">
        <f t="shared" si="1078"/>
        <v/>
      </c>
      <c r="LF212" s="642">
        <f t="shared" si="936"/>
        <v>0</v>
      </c>
      <c r="LG212" s="510" t="str">
        <f t="shared" si="1079"/>
        <v/>
      </c>
      <c r="LH212" s="522" t="str">
        <f t="shared" si="1079"/>
        <v/>
      </c>
      <c r="LI212" s="510" t="str">
        <f t="shared" si="1079"/>
        <v/>
      </c>
      <c r="LJ212" s="642">
        <f t="shared" si="937"/>
        <v>0</v>
      </c>
      <c r="LK212" s="510" t="str">
        <f t="shared" si="1080"/>
        <v/>
      </c>
      <c r="LL212" s="522" t="str">
        <f t="shared" si="1080"/>
        <v/>
      </c>
      <c r="LM212" s="510" t="str">
        <f t="shared" si="1080"/>
        <v/>
      </c>
      <c r="LN212" s="642">
        <f t="shared" si="938"/>
        <v>0</v>
      </c>
      <c r="LO212" s="510" t="str">
        <f t="shared" si="1081"/>
        <v/>
      </c>
      <c r="LP212" s="522" t="str">
        <f t="shared" si="1081"/>
        <v/>
      </c>
      <c r="LQ212" s="510" t="str">
        <f t="shared" si="1081"/>
        <v/>
      </c>
      <c r="LR212" s="642">
        <f t="shared" si="939"/>
        <v>0</v>
      </c>
      <c r="LS212" s="510" t="str">
        <f t="shared" si="1082"/>
        <v/>
      </c>
      <c r="LT212" s="522" t="str">
        <f t="shared" si="1082"/>
        <v/>
      </c>
      <c r="LU212" s="510" t="str">
        <f t="shared" si="1082"/>
        <v/>
      </c>
      <c r="LV212" s="642">
        <f t="shared" si="940"/>
        <v>0</v>
      </c>
      <c r="LW212" s="510" t="str">
        <f t="shared" si="1083"/>
        <v/>
      </c>
      <c r="LX212" s="522" t="str">
        <f t="shared" si="1083"/>
        <v/>
      </c>
      <c r="LY212" s="510" t="str">
        <f t="shared" si="1083"/>
        <v/>
      </c>
      <c r="LZ212" s="642">
        <f t="shared" si="941"/>
        <v>0</v>
      </c>
      <c r="MA212" s="510" t="str">
        <f t="shared" si="1084"/>
        <v/>
      </c>
      <c r="MB212" s="522" t="str">
        <f t="shared" si="1084"/>
        <v/>
      </c>
      <c r="MC212" s="510" t="str">
        <f t="shared" si="1084"/>
        <v/>
      </c>
      <c r="MD212" s="642">
        <f t="shared" si="942"/>
        <v>0</v>
      </c>
      <c r="ME212" s="510" t="str">
        <f t="shared" si="1085"/>
        <v/>
      </c>
      <c r="MF212" s="522" t="str">
        <f t="shared" si="1085"/>
        <v/>
      </c>
      <c r="MG212" s="510" t="str">
        <f t="shared" si="1085"/>
        <v/>
      </c>
      <c r="MH212" s="642">
        <f t="shared" si="943"/>
        <v>0</v>
      </c>
      <c r="MI212" s="510" t="str">
        <f t="shared" si="1086"/>
        <v/>
      </c>
      <c r="MJ212" s="522" t="str">
        <f t="shared" si="1086"/>
        <v/>
      </c>
      <c r="MK212" s="510" t="str">
        <f t="shared" si="1086"/>
        <v/>
      </c>
      <c r="ML212" s="642">
        <f t="shared" si="944"/>
        <v>0</v>
      </c>
      <c r="MM212" s="510" t="str">
        <f t="shared" si="1087"/>
        <v/>
      </c>
      <c r="MN212" s="522" t="str">
        <f t="shared" si="1087"/>
        <v/>
      </c>
      <c r="MO212" s="510" t="str">
        <f t="shared" si="1087"/>
        <v/>
      </c>
      <c r="MP212" s="642">
        <f t="shared" si="945"/>
        <v>0</v>
      </c>
      <c r="MQ212" s="510" t="str">
        <f t="shared" si="1088"/>
        <v/>
      </c>
      <c r="MR212" s="522" t="str">
        <f t="shared" si="1088"/>
        <v/>
      </c>
      <c r="MS212" s="510" t="str">
        <f t="shared" si="1088"/>
        <v/>
      </c>
      <c r="MT212" s="642">
        <f t="shared" si="946"/>
        <v>0</v>
      </c>
      <c r="MU212" s="510" t="str">
        <f t="shared" si="1089"/>
        <v/>
      </c>
      <c r="MV212" s="522" t="str">
        <f t="shared" si="1089"/>
        <v/>
      </c>
      <c r="MW212" s="510" t="str">
        <f t="shared" si="1089"/>
        <v/>
      </c>
      <c r="MX212" s="642">
        <f t="shared" si="947"/>
        <v>0</v>
      </c>
      <c r="MY212" s="510" t="str">
        <f t="shared" si="1090"/>
        <v/>
      </c>
      <c r="MZ212" s="522" t="str">
        <f t="shared" si="1090"/>
        <v/>
      </c>
      <c r="NA212" s="510" t="str">
        <f t="shared" si="1090"/>
        <v/>
      </c>
      <c r="NB212" s="642">
        <f t="shared" si="948"/>
        <v>0</v>
      </c>
      <c r="NC212" s="510" t="str">
        <f t="shared" si="1091"/>
        <v/>
      </c>
      <c r="ND212" s="522" t="str">
        <f t="shared" si="1091"/>
        <v/>
      </c>
      <c r="NE212" s="510" t="str">
        <f t="shared" si="1091"/>
        <v/>
      </c>
      <c r="NF212" s="642">
        <f t="shared" si="949"/>
        <v>0</v>
      </c>
      <c r="NG212" s="510" t="str">
        <f t="shared" si="1092"/>
        <v/>
      </c>
      <c r="NH212" s="522" t="str">
        <f t="shared" si="1092"/>
        <v/>
      </c>
      <c r="NI212" s="510" t="str">
        <f t="shared" si="1092"/>
        <v/>
      </c>
      <c r="NJ212" s="642">
        <f t="shared" si="950"/>
        <v>0</v>
      </c>
      <c r="NK212" s="510" t="str">
        <f t="shared" si="1093"/>
        <v/>
      </c>
      <c r="NL212" s="522" t="str">
        <f t="shared" si="1093"/>
        <v/>
      </c>
      <c r="NM212" s="510" t="str">
        <f t="shared" si="1093"/>
        <v/>
      </c>
      <c r="NN212" s="642">
        <f t="shared" si="951"/>
        <v>0</v>
      </c>
      <c r="NO212" s="510" t="str">
        <f t="shared" si="1094"/>
        <v/>
      </c>
      <c r="NP212" s="522" t="str">
        <f t="shared" si="1094"/>
        <v/>
      </c>
      <c r="NQ212" s="510" t="str">
        <f t="shared" si="1094"/>
        <v/>
      </c>
      <c r="NR212" s="642">
        <f t="shared" si="952"/>
        <v>0</v>
      </c>
      <c r="NS212" s="510" t="str">
        <f t="shared" si="1095"/>
        <v/>
      </c>
      <c r="NT212" s="522" t="str">
        <f t="shared" si="1095"/>
        <v/>
      </c>
      <c r="NU212" s="510" t="str">
        <f t="shared" si="1095"/>
        <v/>
      </c>
      <c r="NV212" s="642">
        <f t="shared" si="953"/>
        <v>0</v>
      </c>
      <c r="NW212" s="510" t="str">
        <f t="shared" si="1096"/>
        <v/>
      </c>
      <c r="NX212" s="522" t="str">
        <f t="shared" si="1096"/>
        <v/>
      </c>
      <c r="NY212" s="510" t="str">
        <f t="shared" si="1096"/>
        <v/>
      </c>
      <c r="NZ212" s="642">
        <f t="shared" si="954"/>
        <v>0</v>
      </c>
      <c r="OA212" s="510" t="str">
        <f t="shared" si="1097"/>
        <v/>
      </c>
      <c r="OB212" s="522" t="str">
        <f t="shared" si="1097"/>
        <v/>
      </c>
      <c r="OC212" s="510" t="str">
        <f t="shared" si="1097"/>
        <v/>
      </c>
      <c r="OD212" s="642">
        <f t="shared" si="955"/>
        <v>0</v>
      </c>
      <c r="OE212" s="510" t="str">
        <f t="shared" si="1098"/>
        <v/>
      </c>
      <c r="OF212" s="522" t="str">
        <f t="shared" si="1098"/>
        <v/>
      </c>
      <c r="OG212" s="510" t="str">
        <f t="shared" si="1098"/>
        <v/>
      </c>
      <c r="OH212" s="642">
        <f t="shared" si="956"/>
        <v>0</v>
      </c>
      <c r="OI212" s="510" t="str">
        <f t="shared" si="1099"/>
        <v/>
      </c>
      <c r="OJ212" s="522" t="str">
        <f t="shared" si="1099"/>
        <v/>
      </c>
      <c r="OK212" s="510" t="str">
        <f t="shared" si="1099"/>
        <v/>
      </c>
      <c r="OL212" s="642">
        <f t="shared" si="957"/>
        <v>0</v>
      </c>
      <c r="OM212" s="510" t="str">
        <f t="shared" si="1100"/>
        <v/>
      </c>
      <c r="ON212" s="522" t="str">
        <f t="shared" si="1100"/>
        <v/>
      </c>
      <c r="OO212" s="510" t="str">
        <f t="shared" si="1100"/>
        <v/>
      </c>
      <c r="OP212" s="642">
        <f t="shared" si="958"/>
        <v>0</v>
      </c>
      <c r="OQ212" s="510" t="str">
        <f t="shared" si="1101"/>
        <v/>
      </c>
      <c r="OR212" s="522" t="str">
        <f t="shared" si="1101"/>
        <v/>
      </c>
      <c r="OS212" s="510" t="str">
        <f t="shared" si="1101"/>
        <v/>
      </c>
      <c r="OT212" s="642">
        <f t="shared" si="959"/>
        <v>0</v>
      </c>
      <c r="OU212" s="510" t="str">
        <f t="shared" si="1102"/>
        <v/>
      </c>
      <c r="OV212" s="522" t="str">
        <f t="shared" si="1102"/>
        <v/>
      </c>
      <c r="OW212" s="510" t="str">
        <f t="shared" si="1102"/>
        <v/>
      </c>
      <c r="OX212" s="642">
        <f t="shared" si="960"/>
        <v>0</v>
      </c>
      <c r="OY212" s="510" t="str">
        <f t="shared" si="1103"/>
        <v/>
      </c>
      <c r="OZ212" s="522" t="str">
        <f t="shared" si="1103"/>
        <v/>
      </c>
      <c r="PA212" s="510" t="str">
        <f t="shared" si="1103"/>
        <v/>
      </c>
      <c r="PB212" s="642">
        <f t="shared" si="961"/>
        <v>0</v>
      </c>
      <c r="PC212" s="510" t="str">
        <f t="shared" si="1104"/>
        <v/>
      </c>
      <c r="PD212" s="522" t="str">
        <f t="shared" si="1104"/>
        <v/>
      </c>
      <c r="PE212" s="510" t="str">
        <f t="shared" si="1104"/>
        <v/>
      </c>
      <c r="PF212" s="642">
        <f t="shared" si="962"/>
        <v>0</v>
      </c>
      <c r="PG212" s="510" t="str">
        <f t="shared" si="1105"/>
        <v/>
      </c>
      <c r="PH212" s="522" t="str">
        <f t="shared" si="1105"/>
        <v/>
      </c>
      <c r="PI212" s="510" t="str">
        <f t="shared" si="1105"/>
        <v/>
      </c>
      <c r="PJ212" s="642">
        <f t="shared" si="963"/>
        <v>0</v>
      </c>
      <c r="PK212" s="510" t="str">
        <f t="shared" si="1106"/>
        <v/>
      </c>
      <c r="PL212" s="522" t="str">
        <f t="shared" si="1106"/>
        <v/>
      </c>
      <c r="PM212" s="510" t="str">
        <f t="shared" si="1106"/>
        <v/>
      </c>
      <c r="PN212" s="642">
        <f t="shared" si="964"/>
        <v>0</v>
      </c>
      <c r="PO212" s="510" t="str">
        <f t="shared" si="1107"/>
        <v/>
      </c>
      <c r="PP212" s="522" t="str">
        <f t="shared" si="1107"/>
        <v/>
      </c>
      <c r="PQ212" s="510" t="str">
        <f t="shared" si="1107"/>
        <v/>
      </c>
      <c r="PR212" s="642">
        <f t="shared" si="965"/>
        <v>0</v>
      </c>
      <c r="PS212" s="510" t="str">
        <f t="shared" si="1108"/>
        <v/>
      </c>
      <c r="PT212" s="522" t="str">
        <f t="shared" si="1108"/>
        <v/>
      </c>
      <c r="PU212" s="510" t="str">
        <f t="shared" si="1108"/>
        <v/>
      </c>
      <c r="PV212" s="642">
        <f t="shared" si="966"/>
        <v>0</v>
      </c>
      <c r="PW212" s="510" t="str">
        <f t="shared" si="1109"/>
        <v/>
      </c>
      <c r="PX212" s="522" t="str">
        <f t="shared" si="1109"/>
        <v/>
      </c>
      <c r="PY212" s="510" t="str">
        <f t="shared" si="1109"/>
        <v/>
      </c>
      <c r="PZ212" s="642">
        <f t="shared" si="967"/>
        <v>0</v>
      </c>
      <c r="QA212" s="510" t="str">
        <f t="shared" si="1110"/>
        <v/>
      </c>
      <c r="QB212" s="522" t="str">
        <f t="shared" si="1110"/>
        <v/>
      </c>
      <c r="QC212" s="510" t="str">
        <f t="shared" si="1110"/>
        <v/>
      </c>
      <c r="QD212" s="642">
        <f t="shared" si="968"/>
        <v>0</v>
      </c>
      <c r="QE212" s="510" t="str">
        <f t="shared" si="1111"/>
        <v/>
      </c>
      <c r="QF212" s="522" t="str">
        <f t="shared" si="1111"/>
        <v/>
      </c>
      <c r="QG212" s="510" t="str">
        <f t="shared" si="1111"/>
        <v/>
      </c>
      <c r="QH212" s="642">
        <f t="shared" si="969"/>
        <v>0</v>
      </c>
    </row>
    <row r="213" spans="125:450" ht="13.3" thickTop="1" thickBot="1" x14ac:dyDescent="0.35"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FD213" s="793" t="str">
        <f t="shared" si="885"/>
        <v/>
      </c>
      <c r="FE213" s="783" t="str">
        <f t="shared" si="1044"/>
        <v/>
      </c>
      <c r="FF213" s="788" t="str">
        <f t="shared" si="1045"/>
        <v/>
      </c>
      <c r="FG213" s="782" t="str">
        <f>IF(FO213="c",MIN($R$27:$R$46,$R$67:$R$106),"")</f>
        <v/>
      </c>
      <c r="FJ213" s="788" t="str">
        <f t="shared" si="1036"/>
        <v/>
      </c>
      <c r="FK213" s="793" t="str">
        <f t="shared" si="1037"/>
        <v/>
      </c>
      <c r="FL213" s="793" t="str">
        <f t="shared" si="1046"/>
        <v/>
      </c>
      <c r="FM213" s="798" t="str">
        <f t="shared" si="1038"/>
        <v/>
      </c>
      <c r="FN213" s="786" t="str">
        <f t="shared" si="890"/>
        <v/>
      </c>
      <c r="FO213" s="816" t="str">
        <f t="shared" si="891"/>
        <v/>
      </c>
      <c r="FP213" s="594">
        <v>60</v>
      </c>
      <c r="FQ213" s="820" t="str">
        <f t="shared" si="1039"/>
        <v/>
      </c>
      <c r="FR213" s="139" t="str">
        <f t="shared" si="816"/>
        <v/>
      </c>
      <c r="FS213" s="642" t="str">
        <f t="shared" si="892"/>
        <v/>
      </c>
      <c r="FY213" s="793" t="str">
        <f t="shared" si="1047"/>
        <v/>
      </c>
      <c r="FZ213" s="798" t="str">
        <f t="shared" si="1040"/>
        <v/>
      </c>
      <c r="GA213" s="793" t="str">
        <f t="shared" si="894"/>
        <v/>
      </c>
      <c r="GB213" s="793" t="str">
        <f t="shared" si="1041"/>
        <v/>
      </c>
      <c r="GC213" s="783" t="str">
        <f t="shared" si="1048"/>
        <v/>
      </c>
      <c r="GD213" s="788" t="str">
        <f t="shared" si="1049"/>
        <v/>
      </c>
      <c r="GE213" s="786" t="str">
        <f t="shared" si="1042"/>
        <v/>
      </c>
      <c r="GF213" s="782" t="str">
        <f t="shared" si="897"/>
        <v/>
      </c>
      <c r="GG213" s="818" t="str">
        <f t="shared" si="898"/>
        <v/>
      </c>
      <c r="GH213" s="594">
        <v>60</v>
      </c>
      <c r="GI213" s="595" t="str">
        <f t="shared" si="1050"/>
        <v/>
      </c>
      <c r="GJ213" s="595" t="str">
        <f t="shared" si="1051"/>
        <v/>
      </c>
      <c r="GK213" s="15">
        <f t="shared" si="899"/>
        <v>0</v>
      </c>
      <c r="GL213" s="15">
        <f t="shared" si="900"/>
        <v>0</v>
      </c>
      <c r="GN213" s="137" t="str">
        <f t="shared" si="901"/>
        <v/>
      </c>
      <c r="GO213" s="653" t="str">
        <f t="shared" si="902"/>
        <v/>
      </c>
      <c r="GP213" s="651" t="str">
        <f t="shared" si="903"/>
        <v/>
      </c>
      <c r="GQ213" s="652">
        <f t="shared" si="904"/>
        <v>0</v>
      </c>
      <c r="GR213" s="137" t="str">
        <f t="shared" si="974"/>
        <v/>
      </c>
      <c r="GS213" s="139" t="str">
        <f t="shared" si="905"/>
        <v/>
      </c>
      <c r="GT213" s="642" t="str">
        <f t="shared" si="823"/>
        <v/>
      </c>
      <c r="GU213" s="594">
        <v>60</v>
      </c>
      <c r="GX213" s="137" t="str">
        <f t="shared" si="975"/>
        <v/>
      </c>
      <c r="GY213" s="138" t="str">
        <f t="shared" si="906"/>
        <v/>
      </c>
      <c r="GZ213" s="642" t="str">
        <f t="shared" si="907"/>
        <v/>
      </c>
      <c r="HA213" s="81" t="str">
        <f t="shared" si="970"/>
        <v/>
      </c>
      <c r="HB213" s="127" t="str">
        <f t="shared" si="971"/>
        <v/>
      </c>
      <c r="HC213" s="642" t="str">
        <f t="shared" si="908"/>
        <v/>
      </c>
      <c r="HD213" s="582">
        <f t="shared" si="976"/>
        <v>0</v>
      </c>
      <c r="HE213" s="576">
        <f t="shared" si="1053"/>
        <v>0</v>
      </c>
      <c r="HF213" s="566">
        <f t="shared" si="1053"/>
        <v>0</v>
      </c>
      <c r="HG213" s="642">
        <f t="shared" si="909"/>
        <v>0</v>
      </c>
      <c r="HH213" s="17" t="str">
        <f t="shared" si="910"/>
        <v/>
      </c>
      <c r="HI213" s="510" t="str">
        <f t="shared" si="911"/>
        <v/>
      </c>
      <c r="HJ213" s="642">
        <f t="shared" si="972"/>
        <v>0</v>
      </c>
      <c r="HK213" s="510" t="str">
        <f t="shared" si="1054"/>
        <v/>
      </c>
      <c r="HL213" s="522" t="str">
        <f t="shared" si="1054"/>
        <v/>
      </c>
      <c r="HM213" s="510" t="str">
        <f t="shared" si="1054"/>
        <v/>
      </c>
      <c r="HN213" s="642">
        <f t="shared" si="912"/>
        <v>0</v>
      </c>
      <c r="HO213" s="510" t="str">
        <f t="shared" si="1055"/>
        <v/>
      </c>
      <c r="HP213" s="522" t="str">
        <f t="shared" si="1055"/>
        <v/>
      </c>
      <c r="HQ213" s="510" t="str">
        <f t="shared" si="1055"/>
        <v/>
      </c>
      <c r="HR213" s="642">
        <f t="shared" si="913"/>
        <v>0</v>
      </c>
      <c r="HS213" s="510" t="str">
        <f t="shared" si="1056"/>
        <v/>
      </c>
      <c r="HT213" s="522" t="str">
        <f t="shared" si="1056"/>
        <v/>
      </c>
      <c r="HU213" s="510" t="str">
        <f t="shared" si="1056"/>
        <v/>
      </c>
      <c r="HV213" s="642">
        <f t="shared" si="914"/>
        <v>0</v>
      </c>
      <c r="HW213" s="510" t="str">
        <f t="shared" si="1057"/>
        <v/>
      </c>
      <c r="HX213" s="522" t="str">
        <f t="shared" si="1057"/>
        <v/>
      </c>
      <c r="HY213" s="510" t="str">
        <f t="shared" si="1057"/>
        <v/>
      </c>
      <c r="HZ213" s="642">
        <f t="shared" si="915"/>
        <v>0</v>
      </c>
      <c r="IA213" s="510" t="str">
        <f t="shared" si="1058"/>
        <v/>
      </c>
      <c r="IB213" s="522" t="str">
        <f t="shared" si="1058"/>
        <v/>
      </c>
      <c r="IC213" s="510" t="str">
        <f t="shared" si="1058"/>
        <v/>
      </c>
      <c r="ID213" s="642">
        <f t="shared" si="916"/>
        <v>0</v>
      </c>
      <c r="IE213" s="510" t="str">
        <f t="shared" si="1059"/>
        <v/>
      </c>
      <c r="IF213" s="522" t="str">
        <f t="shared" si="1059"/>
        <v/>
      </c>
      <c r="IG213" s="510" t="str">
        <f t="shared" si="1059"/>
        <v/>
      </c>
      <c r="IH213" s="642">
        <f t="shared" si="917"/>
        <v>0</v>
      </c>
      <c r="II213" s="510" t="str">
        <f t="shared" si="1060"/>
        <v/>
      </c>
      <c r="IJ213" s="522" t="str">
        <f t="shared" si="1060"/>
        <v/>
      </c>
      <c r="IK213" s="510" t="str">
        <f t="shared" si="1060"/>
        <v/>
      </c>
      <c r="IL213" s="642">
        <f t="shared" si="918"/>
        <v>0</v>
      </c>
      <c r="IM213" s="510" t="str">
        <f t="shared" si="1061"/>
        <v/>
      </c>
      <c r="IN213" s="522" t="str">
        <f t="shared" si="1061"/>
        <v/>
      </c>
      <c r="IO213" s="510" t="str">
        <f t="shared" si="1061"/>
        <v/>
      </c>
      <c r="IP213" s="642">
        <f t="shared" si="919"/>
        <v>0</v>
      </c>
      <c r="IQ213" s="510" t="str">
        <f t="shared" si="1062"/>
        <v/>
      </c>
      <c r="IR213" s="522" t="str">
        <f t="shared" si="1062"/>
        <v/>
      </c>
      <c r="IS213" s="510" t="str">
        <f t="shared" si="1062"/>
        <v/>
      </c>
      <c r="IT213" s="642">
        <f t="shared" si="920"/>
        <v>0</v>
      </c>
      <c r="IU213" s="510" t="str">
        <f t="shared" si="1063"/>
        <v/>
      </c>
      <c r="IV213" s="522" t="str">
        <f t="shared" si="1063"/>
        <v/>
      </c>
      <c r="IW213" s="510" t="str">
        <f t="shared" si="1063"/>
        <v/>
      </c>
      <c r="IX213" s="642">
        <f t="shared" si="921"/>
        <v>0</v>
      </c>
      <c r="IY213" s="510" t="str">
        <f t="shared" si="1064"/>
        <v/>
      </c>
      <c r="IZ213" s="522" t="str">
        <f t="shared" si="1064"/>
        <v/>
      </c>
      <c r="JA213" s="510" t="str">
        <f t="shared" si="1064"/>
        <v/>
      </c>
      <c r="JB213" s="642">
        <f t="shared" si="922"/>
        <v>0</v>
      </c>
      <c r="JC213" s="510" t="str">
        <f t="shared" si="1065"/>
        <v/>
      </c>
      <c r="JD213" s="522" t="str">
        <f t="shared" si="1065"/>
        <v/>
      </c>
      <c r="JE213" s="510" t="str">
        <f t="shared" si="1065"/>
        <v/>
      </c>
      <c r="JF213" s="642">
        <f t="shared" si="923"/>
        <v>0</v>
      </c>
      <c r="JG213" s="510" t="str">
        <f t="shared" si="1066"/>
        <v/>
      </c>
      <c r="JH213" s="522" t="str">
        <f t="shared" si="1066"/>
        <v/>
      </c>
      <c r="JI213" s="510" t="str">
        <f t="shared" si="1066"/>
        <v/>
      </c>
      <c r="JJ213" s="642">
        <f t="shared" si="924"/>
        <v>0</v>
      </c>
      <c r="JK213" s="510" t="str">
        <f t="shared" si="1067"/>
        <v/>
      </c>
      <c r="JL213" s="522" t="str">
        <f t="shared" si="1067"/>
        <v/>
      </c>
      <c r="JM213" s="510" t="str">
        <f t="shared" si="1067"/>
        <v/>
      </c>
      <c r="JN213" s="642">
        <f t="shared" si="925"/>
        <v>0</v>
      </c>
      <c r="JO213" s="510" t="str">
        <f t="shared" si="1068"/>
        <v/>
      </c>
      <c r="JP213" s="522" t="str">
        <f t="shared" si="1068"/>
        <v/>
      </c>
      <c r="JQ213" s="510" t="str">
        <f t="shared" si="1068"/>
        <v/>
      </c>
      <c r="JR213" s="642">
        <f t="shared" si="926"/>
        <v>0</v>
      </c>
      <c r="JS213" s="510" t="str">
        <f t="shared" si="1069"/>
        <v/>
      </c>
      <c r="JT213" s="522" t="str">
        <f t="shared" si="1069"/>
        <v/>
      </c>
      <c r="JU213" s="510" t="str">
        <f t="shared" si="1069"/>
        <v/>
      </c>
      <c r="JV213" s="642">
        <f t="shared" si="927"/>
        <v>0</v>
      </c>
      <c r="JW213" s="510" t="str">
        <f t="shared" si="1070"/>
        <v/>
      </c>
      <c r="JX213" s="522" t="str">
        <f t="shared" si="1070"/>
        <v/>
      </c>
      <c r="JY213" s="510" t="str">
        <f t="shared" si="1070"/>
        <v/>
      </c>
      <c r="JZ213" s="642">
        <f t="shared" si="928"/>
        <v>0</v>
      </c>
      <c r="KA213" s="510" t="str">
        <f t="shared" si="1071"/>
        <v/>
      </c>
      <c r="KB213" s="522" t="str">
        <f t="shared" si="1071"/>
        <v/>
      </c>
      <c r="KC213" s="510" t="str">
        <f t="shared" si="1071"/>
        <v/>
      </c>
      <c r="KD213" s="642">
        <f t="shared" si="929"/>
        <v>0</v>
      </c>
      <c r="KE213" s="510" t="str">
        <f t="shared" si="1072"/>
        <v/>
      </c>
      <c r="KF213" s="522" t="str">
        <f t="shared" si="1072"/>
        <v/>
      </c>
      <c r="KG213" s="510" t="str">
        <f t="shared" si="1072"/>
        <v/>
      </c>
      <c r="KH213" s="642">
        <f t="shared" si="930"/>
        <v>0</v>
      </c>
      <c r="KI213" s="510" t="str">
        <f t="shared" si="1073"/>
        <v/>
      </c>
      <c r="KJ213" s="522" t="str">
        <f t="shared" si="1073"/>
        <v/>
      </c>
      <c r="KK213" s="510" t="str">
        <f t="shared" si="1073"/>
        <v/>
      </c>
      <c r="KL213" s="642">
        <f t="shared" si="931"/>
        <v>0</v>
      </c>
      <c r="KM213" s="510" t="str">
        <f t="shared" si="1074"/>
        <v/>
      </c>
      <c r="KN213" s="522" t="str">
        <f t="shared" si="1074"/>
        <v/>
      </c>
      <c r="KO213" s="510" t="str">
        <f t="shared" si="1074"/>
        <v/>
      </c>
      <c r="KP213" s="642">
        <f t="shared" si="932"/>
        <v>0</v>
      </c>
      <c r="KQ213" s="510" t="str">
        <f t="shared" si="1075"/>
        <v/>
      </c>
      <c r="KR213" s="522" t="str">
        <f t="shared" si="1075"/>
        <v/>
      </c>
      <c r="KS213" s="510" t="str">
        <f t="shared" si="1075"/>
        <v/>
      </c>
      <c r="KT213" s="642">
        <f t="shared" si="933"/>
        <v>0</v>
      </c>
      <c r="KU213" s="510" t="str">
        <f t="shared" si="1076"/>
        <v/>
      </c>
      <c r="KV213" s="522" t="str">
        <f t="shared" si="1076"/>
        <v/>
      </c>
      <c r="KW213" s="510" t="str">
        <f t="shared" si="1076"/>
        <v/>
      </c>
      <c r="KX213" s="642">
        <f t="shared" si="934"/>
        <v>0</v>
      </c>
      <c r="KY213" s="510" t="str">
        <f t="shared" si="1077"/>
        <v/>
      </c>
      <c r="KZ213" s="522" t="str">
        <f t="shared" si="1077"/>
        <v/>
      </c>
      <c r="LA213" s="510" t="str">
        <f t="shared" si="1077"/>
        <v/>
      </c>
      <c r="LB213" s="642">
        <f t="shared" si="935"/>
        <v>0</v>
      </c>
      <c r="LC213" s="510" t="str">
        <f t="shared" si="1078"/>
        <v/>
      </c>
      <c r="LD213" s="522" t="str">
        <f t="shared" si="1078"/>
        <v/>
      </c>
      <c r="LE213" s="510" t="str">
        <f t="shared" si="1078"/>
        <v/>
      </c>
      <c r="LF213" s="642">
        <f t="shared" si="936"/>
        <v>0</v>
      </c>
      <c r="LG213" s="510" t="str">
        <f t="shared" si="1079"/>
        <v/>
      </c>
      <c r="LH213" s="522" t="str">
        <f t="shared" si="1079"/>
        <v/>
      </c>
      <c r="LI213" s="510" t="str">
        <f t="shared" si="1079"/>
        <v/>
      </c>
      <c r="LJ213" s="642">
        <f t="shared" si="937"/>
        <v>0</v>
      </c>
      <c r="LK213" s="510" t="str">
        <f t="shared" si="1080"/>
        <v/>
      </c>
      <c r="LL213" s="522" t="str">
        <f t="shared" si="1080"/>
        <v/>
      </c>
      <c r="LM213" s="510" t="str">
        <f t="shared" si="1080"/>
        <v/>
      </c>
      <c r="LN213" s="642">
        <f t="shared" si="938"/>
        <v>0</v>
      </c>
      <c r="LO213" s="510" t="str">
        <f t="shared" si="1081"/>
        <v/>
      </c>
      <c r="LP213" s="522" t="str">
        <f t="shared" si="1081"/>
        <v/>
      </c>
      <c r="LQ213" s="510" t="str">
        <f t="shared" si="1081"/>
        <v/>
      </c>
      <c r="LR213" s="642">
        <f t="shared" si="939"/>
        <v>0</v>
      </c>
      <c r="LS213" s="510" t="str">
        <f t="shared" si="1082"/>
        <v/>
      </c>
      <c r="LT213" s="522" t="str">
        <f t="shared" si="1082"/>
        <v/>
      </c>
      <c r="LU213" s="510" t="str">
        <f t="shared" si="1082"/>
        <v/>
      </c>
      <c r="LV213" s="642">
        <f t="shared" si="940"/>
        <v>0</v>
      </c>
      <c r="LW213" s="510" t="str">
        <f t="shared" si="1083"/>
        <v/>
      </c>
      <c r="LX213" s="522" t="str">
        <f t="shared" si="1083"/>
        <v/>
      </c>
      <c r="LY213" s="510" t="str">
        <f t="shared" si="1083"/>
        <v/>
      </c>
      <c r="LZ213" s="642">
        <f t="shared" si="941"/>
        <v>0</v>
      </c>
      <c r="MA213" s="510" t="str">
        <f t="shared" si="1084"/>
        <v/>
      </c>
      <c r="MB213" s="522" t="str">
        <f t="shared" si="1084"/>
        <v/>
      </c>
      <c r="MC213" s="510" t="str">
        <f t="shared" si="1084"/>
        <v/>
      </c>
      <c r="MD213" s="642">
        <f t="shared" si="942"/>
        <v>0</v>
      </c>
      <c r="ME213" s="510" t="str">
        <f t="shared" si="1085"/>
        <v/>
      </c>
      <c r="MF213" s="522" t="str">
        <f t="shared" si="1085"/>
        <v/>
      </c>
      <c r="MG213" s="510" t="str">
        <f t="shared" si="1085"/>
        <v/>
      </c>
      <c r="MH213" s="642">
        <f t="shared" si="943"/>
        <v>0</v>
      </c>
      <c r="MI213" s="510" t="str">
        <f t="shared" si="1086"/>
        <v/>
      </c>
      <c r="MJ213" s="522" t="str">
        <f t="shared" si="1086"/>
        <v/>
      </c>
      <c r="MK213" s="510" t="str">
        <f t="shared" si="1086"/>
        <v/>
      </c>
      <c r="ML213" s="642">
        <f t="shared" si="944"/>
        <v>0</v>
      </c>
      <c r="MM213" s="510" t="str">
        <f t="shared" si="1087"/>
        <v/>
      </c>
      <c r="MN213" s="522" t="str">
        <f t="shared" si="1087"/>
        <v/>
      </c>
      <c r="MO213" s="510" t="str">
        <f t="shared" si="1087"/>
        <v/>
      </c>
      <c r="MP213" s="642">
        <f t="shared" si="945"/>
        <v>0</v>
      </c>
      <c r="MQ213" s="510" t="str">
        <f t="shared" si="1088"/>
        <v/>
      </c>
      <c r="MR213" s="522" t="str">
        <f t="shared" si="1088"/>
        <v/>
      </c>
      <c r="MS213" s="510" t="str">
        <f t="shared" si="1088"/>
        <v/>
      </c>
      <c r="MT213" s="642">
        <f t="shared" si="946"/>
        <v>0</v>
      </c>
      <c r="MU213" s="510" t="str">
        <f t="shared" si="1089"/>
        <v/>
      </c>
      <c r="MV213" s="522" t="str">
        <f t="shared" si="1089"/>
        <v/>
      </c>
      <c r="MW213" s="510" t="str">
        <f t="shared" si="1089"/>
        <v/>
      </c>
      <c r="MX213" s="642">
        <f t="shared" si="947"/>
        <v>0</v>
      </c>
      <c r="MY213" s="510" t="str">
        <f t="shared" si="1090"/>
        <v/>
      </c>
      <c r="MZ213" s="522" t="str">
        <f t="shared" si="1090"/>
        <v/>
      </c>
      <c r="NA213" s="510" t="str">
        <f t="shared" si="1090"/>
        <v/>
      </c>
      <c r="NB213" s="642">
        <f t="shared" si="948"/>
        <v>0</v>
      </c>
      <c r="NC213" s="510" t="str">
        <f t="shared" si="1091"/>
        <v/>
      </c>
      <c r="ND213" s="522" t="str">
        <f t="shared" si="1091"/>
        <v/>
      </c>
      <c r="NE213" s="510" t="str">
        <f t="shared" si="1091"/>
        <v/>
      </c>
      <c r="NF213" s="642">
        <f t="shared" si="949"/>
        <v>0</v>
      </c>
      <c r="NG213" s="510" t="str">
        <f t="shared" si="1092"/>
        <v/>
      </c>
      <c r="NH213" s="522" t="str">
        <f t="shared" si="1092"/>
        <v/>
      </c>
      <c r="NI213" s="510" t="str">
        <f t="shared" si="1092"/>
        <v/>
      </c>
      <c r="NJ213" s="642">
        <f t="shared" si="950"/>
        <v>0</v>
      </c>
      <c r="NK213" s="510" t="str">
        <f t="shared" si="1093"/>
        <v/>
      </c>
      <c r="NL213" s="522" t="str">
        <f t="shared" si="1093"/>
        <v/>
      </c>
      <c r="NM213" s="510" t="str">
        <f t="shared" si="1093"/>
        <v/>
      </c>
      <c r="NN213" s="642">
        <f t="shared" si="951"/>
        <v>0</v>
      </c>
      <c r="NO213" s="510" t="str">
        <f t="shared" si="1094"/>
        <v/>
      </c>
      <c r="NP213" s="522" t="str">
        <f t="shared" si="1094"/>
        <v/>
      </c>
      <c r="NQ213" s="510" t="str">
        <f t="shared" si="1094"/>
        <v/>
      </c>
      <c r="NR213" s="642">
        <f t="shared" si="952"/>
        <v>0</v>
      </c>
      <c r="NS213" s="510" t="str">
        <f t="shared" si="1095"/>
        <v/>
      </c>
      <c r="NT213" s="522" t="str">
        <f t="shared" si="1095"/>
        <v/>
      </c>
      <c r="NU213" s="510" t="str">
        <f t="shared" si="1095"/>
        <v/>
      </c>
      <c r="NV213" s="642">
        <f t="shared" si="953"/>
        <v>0</v>
      </c>
      <c r="NW213" s="510" t="str">
        <f t="shared" si="1096"/>
        <v/>
      </c>
      <c r="NX213" s="522" t="str">
        <f t="shared" si="1096"/>
        <v/>
      </c>
      <c r="NY213" s="510" t="str">
        <f t="shared" si="1096"/>
        <v/>
      </c>
      <c r="NZ213" s="642">
        <f t="shared" si="954"/>
        <v>0</v>
      </c>
      <c r="OA213" s="510" t="str">
        <f t="shared" si="1097"/>
        <v/>
      </c>
      <c r="OB213" s="522" t="str">
        <f t="shared" si="1097"/>
        <v/>
      </c>
      <c r="OC213" s="510" t="str">
        <f t="shared" si="1097"/>
        <v/>
      </c>
      <c r="OD213" s="642">
        <f t="shared" si="955"/>
        <v>0</v>
      </c>
      <c r="OE213" s="510" t="str">
        <f t="shared" si="1098"/>
        <v/>
      </c>
      <c r="OF213" s="522" t="str">
        <f t="shared" si="1098"/>
        <v/>
      </c>
      <c r="OG213" s="510" t="str">
        <f t="shared" si="1098"/>
        <v/>
      </c>
      <c r="OH213" s="642">
        <f t="shared" si="956"/>
        <v>0</v>
      </c>
      <c r="OI213" s="510" t="str">
        <f t="shared" si="1099"/>
        <v/>
      </c>
      <c r="OJ213" s="522" t="str">
        <f t="shared" si="1099"/>
        <v/>
      </c>
      <c r="OK213" s="510" t="str">
        <f t="shared" si="1099"/>
        <v/>
      </c>
      <c r="OL213" s="642">
        <f t="shared" si="957"/>
        <v>0</v>
      </c>
      <c r="OM213" s="510" t="str">
        <f t="shared" si="1100"/>
        <v/>
      </c>
      <c r="ON213" s="522" t="str">
        <f t="shared" si="1100"/>
        <v/>
      </c>
      <c r="OO213" s="510" t="str">
        <f t="shared" si="1100"/>
        <v/>
      </c>
      <c r="OP213" s="642">
        <f t="shared" si="958"/>
        <v>0</v>
      </c>
      <c r="OQ213" s="510" t="str">
        <f t="shared" si="1101"/>
        <v/>
      </c>
      <c r="OR213" s="522" t="str">
        <f t="shared" si="1101"/>
        <v/>
      </c>
      <c r="OS213" s="510" t="str">
        <f t="shared" si="1101"/>
        <v/>
      </c>
      <c r="OT213" s="642">
        <f t="shared" si="959"/>
        <v>0</v>
      </c>
      <c r="OU213" s="510" t="str">
        <f t="shared" si="1102"/>
        <v/>
      </c>
      <c r="OV213" s="522" t="str">
        <f t="shared" si="1102"/>
        <v/>
      </c>
      <c r="OW213" s="510" t="str">
        <f t="shared" si="1102"/>
        <v/>
      </c>
      <c r="OX213" s="642">
        <f t="shared" si="960"/>
        <v>0</v>
      </c>
      <c r="OY213" s="510" t="str">
        <f t="shared" si="1103"/>
        <v/>
      </c>
      <c r="OZ213" s="522" t="str">
        <f t="shared" si="1103"/>
        <v/>
      </c>
      <c r="PA213" s="510" t="str">
        <f t="shared" si="1103"/>
        <v/>
      </c>
      <c r="PB213" s="642">
        <f t="shared" si="961"/>
        <v>0</v>
      </c>
      <c r="PC213" s="510" t="str">
        <f t="shared" si="1104"/>
        <v/>
      </c>
      <c r="PD213" s="522" t="str">
        <f t="shared" si="1104"/>
        <v/>
      </c>
      <c r="PE213" s="510" t="str">
        <f t="shared" si="1104"/>
        <v/>
      </c>
      <c r="PF213" s="642">
        <f t="shared" si="962"/>
        <v>0</v>
      </c>
      <c r="PG213" s="510" t="str">
        <f t="shared" si="1105"/>
        <v/>
      </c>
      <c r="PH213" s="522" t="str">
        <f t="shared" si="1105"/>
        <v/>
      </c>
      <c r="PI213" s="510" t="str">
        <f t="shared" si="1105"/>
        <v/>
      </c>
      <c r="PJ213" s="642">
        <f t="shared" si="963"/>
        <v>0</v>
      </c>
      <c r="PK213" s="510" t="str">
        <f t="shared" si="1106"/>
        <v/>
      </c>
      <c r="PL213" s="522" t="str">
        <f t="shared" si="1106"/>
        <v/>
      </c>
      <c r="PM213" s="510" t="str">
        <f t="shared" si="1106"/>
        <v/>
      </c>
      <c r="PN213" s="642">
        <f t="shared" si="964"/>
        <v>0</v>
      </c>
      <c r="PO213" s="510" t="str">
        <f t="shared" si="1107"/>
        <v/>
      </c>
      <c r="PP213" s="522" t="str">
        <f t="shared" si="1107"/>
        <v/>
      </c>
      <c r="PQ213" s="510" t="str">
        <f t="shared" si="1107"/>
        <v/>
      </c>
      <c r="PR213" s="642">
        <f t="shared" si="965"/>
        <v>0</v>
      </c>
      <c r="PS213" s="510" t="str">
        <f t="shared" si="1108"/>
        <v/>
      </c>
      <c r="PT213" s="522" t="str">
        <f t="shared" si="1108"/>
        <v/>
      </c>
      <c r="PU213" s="510" t="str">
        <f t="shared" si="1108"/>
        <v/>
      </c>
      <c r="PV213" s="642">
        <f t="shared" si="966"/>
        <v>0</v>
      </c>
      <c r="PW213" s="510" t="str">
        <f t="shared" si="1109"/>
        <v/>
      </c>
      <c r="PX213" s="522" t="str">
        <f t="shared" si="1109"/>
        <v/>
      </c>
      <c r="PY213" s="510" t="str">
        <f t="shared" si="1109"/>
        <v/>
      </c>
      <c r="PZ213" s="642">
        <f t="shared" si="967"/>
        <v>0</v>
      </c>
      <c r="QA213" s="510" t="str">
        <f t="shared" si="1110"/>
        <v/>
      </c>
      <c r="QB213" s="522" t="str">
        <f t="shared" si="1110"/>
        <v/>
      </c>
      <c r="QC213" s="510" t="str">
        <f t="shared" si="1110"/>
        <v/>
      </c>
      <c r="QD213" s="642">
        <f t="shared" si="968"/>
        <v>0</v>
      </c>
      <c r="QE213" s="510" t="str">
        <f t="shared" si="1111"/>
        <v/>
      </c>
      <c r="QF213" s="522" t="str">
        <f t="shared" si="1111"/>
        <v/>
      </c>
      <c r="QG213" s="510" t="str">
        <f t="shared" si="1111"/>
        <v/>
      </c>
      <c r="QH213" s="642">
        <f t="shared" si="969"/>
        <v>0</v>
      </c>
    </row>
    <row r="214" spans="125:450" ht="12.9" thickTop="1" x14ac:dyDescent="0.3"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FQ214" s="140" t="s">
        <v>104</v>
      </c>
      <c r="FR214" s="130">
        <f>SUM(FR154:FR213)</f>
        <v>0</v>
      </c>
      <c r="GG214" s="779"/>
      <c r="GN214" s="140" t="s">
        <v>104</v>
      </c>
      <c r="GO214" s="130">
        <f>SUM(GO154:GO213)</f>
        <v>0</v>
      </c>
      <c r="GQ214" s="130">
        <f>SUM(GQ154:GQ213)</f>
        <v>0</v>
      </c>
      <c r="GR214" s="140" t="s">
        <v>104</v>
      </c>
      <c r="GS214" s="130">
        <f>SUM(GS154:GS213)</f>
        <v>0</v>
      </c>
      <c r="GU214" s="3"/>
      <c r="GX214" s="140" t="s">
        <v>104</v>
      </c>
      <c r="GY214" s="130">
        <f>SUM(GY154:GY213)</f>
        <v>0</v>
      </c>
      <c r="GZ214" s="133">
        <f>MAX(GZ154:GZ213)</f>
        <v>0</v>
      </c>
      <c r="HA214" s="129"/>
      <c r="HB214" s="130">
        <f>SUM(HB154:HB213)</f>
        <v>0</v>
      </c>
      <c r="HC214" s="644">
        <f>MAX(HC154:HC213)</f>
        <v>0</v>
      </c>
      <c r="HD214" s="13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  <c r="JC214" s="3"/>
      <c r="JD214" s="3"/>
      <c r="JE214" s="3"/>
      <c r="JF214" s="3"/>
      <c r="JG214" s="3"/>
      <c r="JH214" s="3"/>
      <c r="JI214" s="3"/>
      <c r="JJ214" s="3"/>
      <c r="JK214" s="3"/>
      <c r="JL214" s="3"/>
      <c r="JM214" s="3"/>
      <c r="JN214" s="3"/>
      <c r="JO214" s="3"/>
      <c r="JP214" s="3"/>
      <c r="JQ214" s="3"/>
      <c r="JR214" s="3"/>
      <c r="JS214" s="3"/>
      <c r="JT214" s="3"/>
      <c r="JU214" s="3"/>
      <c r="JV214" s="3"/>
      <c r="JW214" s="3"/>
      <c r="JX214" s="3"/>
      <c r="JY214" s="3"/>
      <c r="JZ214" s="3"/>
      <c r="KA214" s="3"/>
      <c r="KB214" s="3"/>
      <c r="KC214" s="3"/>
      <c r="KD214" s="3"/>
      <c r="KE214" s="3"/>
      <c r="KF214" s="3"/>
      <c r="KG214" s="3"/>
      <c r="KH214" s="3"/>
      <c r="KI214" s="3"/>
      <c r="KJ214" s="3"/>
      <c r="KK214" s="3"/>
      <c r="KL214" s="3"/>
      <c r="KM214" s="3"/>
      <c r="KN214" s="3"/>
      <c r="KO214" s="3"/>
      <c r="KP214" s="3"/>
      <c r="KQ214" s="3"/>
      <c r="KR214" s="3"/>
      <c r="KS214" s="3"/>
      <c r="KT214" s="3"/>
      <c r="KU214" s="3"/>
      <c r="KV214" s="3"/>
      <c r="KW214" s="3"/>
      <c r="KX214" s="3"/>
      <c r="KY214" s="3"/>
      <c r="KZ214" s="3"/>
      <c r="LA214" s="3"/>
      <c r="LB214" s="3"/>
      <c r="LC214" s="3"/>
      <c r="LD214" s="3"/>
      <c r="LE214" s="3"/>
      <c r="LF214" s="3"/>
      <c r="LG214" s="3"/>
      <c r="LH214" s="3"/>
      <c r="LI214" s="3"/>
      <c r="LJ214" s="3"/>
      <c r="LK214" s="3"/>
      <c r="LL214" s="3"/>
      <c r="LM214" s="3"/>
      <c r="LN214" s="3"/>
      <c r="LO214" s="3"/>
      <c r="LP214" s="3"/>
      <c r="LQ214" s="3"/>
      <c r="LR214" s="3"/>
      <c r="LS214" s="3"/>
      <c r="LT214" s="3"/>
      <c r="LU214" s="3"/>
      <c r="LV214" s="3"/>
      <c r="LW214" s="3"/>
      <c r="LX214" s="3"/>
      <c r="LY214" s="3"/>
      <c r="LZ214" s="3"/>
      <c r="MA214" s="3"/>
      <c r="MB214" s="3"/>
      <c r="MC214" s="3"/>
      <c r="MD214" s="3"/>
      <c r="ME214" s="3"/>
      <c r="MF214" s="3"/>
      <c r="MG214" s="3"/>
      <c r="MH214" s="3"/>
      <c r="MI214" s="3"/>
      <c r="MJ214" s="3"/>
      <c r="MK214" s="3"/>
      <c r="ML214" s="3"/>
      <c r="MM214" s="3"/>
      <c r="MN214" s="3"/>
      <c r="MO214" s="3"/>
      <c r="MP214" s="3"/>
      <c r="MQ214" s="3"/>
      <c r="MR214" s="3"/>
      <c r="MS214" s="3"/>
      <c r="MT214" s="3"/>
      <c r="MU214" s="3"/>
      <c r="MV214" s="3"/>
      <c r="MW214" s="3"/>
      <c r="MX214" s="3"/>
      <c r="MY214" s="3"/>
      <c r="MZ214" s="3"/>
      <c r="NA214" s="3"/>
      <c r="NB214" s="3"/>
      <c r="NC214" s="3"/>
      <c r="ND214" s="3"/>
      <c r="NE214" s="3"/>
      <c r="NF214" s="3"/>
      <c r="NG214" s="3"/>
      <c r="NH214" s="3"/>
      <c r="NI214" s="3"/>
      <c r="NJ214" s="3"/>
      <c r="NK214" s="3"/>
      <c r="NL214" s="3"/>
      <c r="NM214" s="3"/>
      <c r="NN214" s="3"/>
      <c r="NO214" s="3"/>
      <c r="NP214" s="3"/>
      <c r="NQ214" s="3"/>
      <c r="NR214" s="3"/>
      <c r="NS214" s="3"/>
      <c r="NT214" s="3"/>
      <c r="NU214" s="3"/>
      <c r="NV214" s="3"/>
      <c r="NW214" s="3"/>
      <c r="NX214" s="3"/>
      <c r="NY214" s="3"/>
      <c r="NZ214" s="3"/>
      <c r="OA214" s="3"/>
      <c r="OB214" s="3"/>
      <c r="OC214" s="3"/>
      <c r="OD214" s="3"/>
      <c r="OE214" s="3"/>
      <c r="OF214" s="3"/>
      <c r="OG214" s="3"/>
      <c r="OH214" s="3"/>
      <c r="OI214" s="3"/>
      <c r="OJ214" s="3"/>
      <c r="OK214" s="3"/>
      <c r="OL214" s="3"/>
      <c r="OM214" s="3"/>
      <c r="ON214" s="3"/>
      <c r="OO214" s="3"/>
      <c r="OP214" s="3"/>
      <c r="OQ214" s="3"/>
      <c r="OR214" s="3"/>
      <c r="OS214" s="3"/>
      <c r="OT214" s="3"/>
      <c r="OU214" s="3"/>
      <c r="OV214" s="3"/>
      <c r="OW214" s="3"/>
      <c r="OX214" s="3"/>
      <c r="OY214" s="3"/>
      <c r="OZ214" s="3"/>
      <c r="PA214" s="3"/>
      <c r="PB214" s="3"/>
      <c r="PC214" s="3"/>
      <c r="PD214" s="3"/>
      <c r="PE214" s="3"/>
      <c r="PF214" s="3"/>
      <c r="PG214" s="3"/>
      <c r="PH214" s="3"/>
      <c r="PI214" s="3"/>
      <c r="PJ214" s="3"/>
      <c r="PK214" s="3"/>
      <c r="PL214" s="3"/>
      <c r="PM214" s="3"/>
      <c r="PN214" s="3"/>
      <c r="PO214" s="3"/>
      <c r="PP214" s="3"/>
      <c r="PQ214" s="3"/>
      <c r="PR214" s="3"/>
      <c r="PS214" s="3"/>
      <c r="PT214" s="3"/>
      <c r="PU214" s="3"/>
      <c r="PV214" s="3"/>
      <c r="PW214" s="3"/>
      <c r="PX214" s="3"/>
      <c r="PY214" s="3"/>
      <c r="PZ214" s="3"/>
      <c r="QA214" s="3"/>
      <c r="QB214" s="3"/>
      <c r="QC214" s="3"/>
      <c r="QD214" s="3"/>
      <c r="QE214" s="3"/>
      <c r="QF214" s="3"/>
      <c r="QG214" s="3"/>
      <c r="QH214" s="3"/>
    </row>
    <row r="215" spans="125:450" ht="15.9" thickBot="1" x14ac:dyDescent="0.35"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HA215" s="128" t="s">
        <v>103</v>
      </c>
      <c r="HB215" s="128"/>
      <c r="HC215" s="128"/>
      <c r="HD215" s="128"/>
      <c r="HE215" s="128"/>
      <c r="HF215" s="593">
        <v>1</v>
      </c>
      <c r="HG215" s="98"/>
      <c r="HH215" s="592">
        <f>HF215+1</f>
        <v>2</v>
      </c>
      <c r="HI215" s="3"/>
      <c r="HJ215" s="3"/>
      <c r="HK215" s="592">
        <f>HH215+1</f>
        <v>3</v>
      </c>
      <c r="HL215" s="3"/>
      <c r="HM215" s="3"/>
      <c r="HN215" s="3"/>
      <c r="HO215" s="592">
        <f>HK215+1</f>
        <v>4</v>
      </c>
      <c r="HP215" s="3"/>
      <c r="HQ215" s="3"/>
      <c r="HR215" s="3"/>
      <c r="HS215" s="592">
        <f>HO215+1</f>
        <v>5</v>
      </c>
      <c r="HT215" s="3"/>
      <c r="HU215" s="3"/>
      <c r="HV215" s="3"/>
      <c r="HW215" s="592">
        <f>HS215+1</f>
        <v>6</v>
      </c>
      <c r="HX215" s="3"/>
      <c r="HY215" s="3"/>
      <c r="HZ215" s="3"/>
      <c r="IA215" s="592">
        <f>HW215+1</f>
        <v>7</v>
      </c>
      <c r="IB215" s="3"/>
      <c r="IC215" s="3"/>
      <c r="ID215" s="3"/>
      <c r="IE215" s="592">
        <f>IA215+1</f>
        <v>8</v>
      </c>
      <c r="IF215" s="3"/>
      <c r="IG215" s="3"/>
      <c r="IH215" s="3"/>
      <c r="II215" s="592">
        <f>IE215+1</f>
        <v>9</v>
      </c>
      <c r="IJ215" s="3"/>
      <c r="IK215" s="3"/>
      <c r="IL215" s="3"/>
      <c r="IM215" s="592">
        <f>II215+1</f>
        <v>10</v>
      </c>
      <c r="IN215" s="3"/>
      <c r="IO215" s="3"/>
      <c r="IP215" s="3"/>
      <c r="IQ215" s="592">
        <f>IM215+1</f>
        <v>11</v>
      </c>
      <c r="IR215" s="3"/>
      <c r="IS215" s="3"/>
      <c r="IT215" s="3"/>
      <c r="IU215" s="592">
        <f>IQ215+1</f>
        <v>12</v>
      </c>
      <c r="IV215" s="3"/>
      <c r="IW215" s="3"/>
      <c r="IX215" s="3"/>
      <c r="IY215" s="592">
        <f>IU215+1</f>
        <v>13</v>
      </c>
      <c r="IZ215" s="3"/>
      <c r="JA215" s="3"/>
      <c r="JB215" s="3"/>
      <c r="JC215" s="592">
        <f>IY215+1</f>
        <v>14</v>
      </c>
      <c r="JD215" s="3"/>
      <c r="JE215" s="3"/>
      <c r="JF215" s="3"/>
      <c r="JG215" s="592">
        <f>JC215+1</f>
        <v>15</v>
      </c>
      <c r="JH215" s="3"/>
      <c r="JI215" s="3"/>
      <c r="JJ215" s="3"/>
      <c r="JK215" s="592">
        <f>JG215+1</f>
        <v>16</v>
      </c>
      <c r="JL215" s="3"/>
      <c r="JM215" s="3"/>
      <c r="JN215" s="3"/>
      <c r="JO215" s="592">
        <f>JK215+1</f>
        <v>17</v>
      </c>
      <c r="JP215" s="3"/>
      <c r="JQ215" s="3"/>
      <c r="JR215" s="3"/>
      <c r="JS215" s="592">
        <f>JO215+1</f>
        <v>18</v>
      </c>
      <c r="JT215" s="3"/>
      <c r="JU215" s="3"/>
      <c r="JV215" s="3"/>
      <c r="JW215" s="592">
        <f>JS215+1</f>
        <v>19</v>
      </c>
      <c r="JX215" s="3"/>
      <c r="JY215" s="3"/>
      <c r="JZ215" s="3"/>
      <c r="KA215" s="592">
        <f>JW215+1</f>
        <v>20</v>
      </c>
      <c r="KB215" s="3"/>
      <c r="KC215" s="3"/>
      <c r="KD215" s="3"/>
      <c r="KE215" s="592">
        <f>KA215+1</f>
        <v>21</v>
      </c>
      <c r="KF215" s="3"/>
      <c r="KG215" s="3"/>
      <c r="KH215" s="3"/>
      <c r="KI215" s="592">
        <f>KE215+1</f>
        <v>22</v>
      </c>
      <c r="KJ215" s="3"/>
      <c r="KK215" s="3"/>
      <c r="KL215" s="3"/>
      <c r="KM215" s="592">
        <f>KI215+1</f>
        <v>23</v>
      </c>
      <c r="KN215" s="3"/>
      <c r="KO215" s="3"/>
      <c r="KP215" s="3"/>
      <c r="KQ215" s="592">
        <f>KM215+1</f>
        <v>24</v>
      </c>
      <c r="KR215" s="3"/>
      <c r="KS215" s="3"/>
      <c r="KT215" s="3"/>
      <c r="KU215" s="592">
        <f>KQ215+1</f>
        <v>25</v>
      </c>
      <c r="KV215" s="3"/>
      <c r="KW215" s="3"/>
      <c r="KX215" s="3"/>
      <c r="KY215" s="592">
        <f>KU215+1</f>
        <v>26</v>
      </c>
      <c r="KZ215" s="3"/>
      <c r="LA215" s="3"/>
      <c r="LB215" s="3"/>
      <c r="LC215" s="592">
        <f>KY215+1</f>
        <v>27</v>
      </c>
      <c r="LD215" s="3"/>
      <c r="LE215" s="3"/>
      <c r="LF215" s="3"/>
      <c r="LG215" s="592">
        <f>LC215+1</f>
        <v>28</v>
      </c>
      <c r="LH215" s="3"/>
      <c r="LI215" s="3"/>
      <c r="LJ215" s="3"/>
      <c r="LK215" s="592">
        <f>LG215+1</f>
        <v>29</v>
      </c>
      <c r="LL215" s="3"/>
      <c r="LM215" s="3"/>
      <c r="LN215" s="3"/>
      <c r="LO215" s="592">
        <f>LK215+1</f>
        <v>30</v>
      </c>
      <c r="LP215" s="3"/>
      <c r="LQ215" s="3"/>
      <c r="LR215" s="3"/>
      <c r="LS215" s="592">
        <f>LO215+1</f>
        <v>31</v>
      </c>
      <c r="LT215" s="3"/>
      <c r="LU215" s="3"/>
      <c r="LV215" s="3"/>
      <c r="LW215" s="592">
        <f>LS215+1</f>
        <v>32</v>
      </c>
      <c r="LX215" s="3"/>
      <c r="LY215" s="3"/>
      <c r="LZ215" s="3"/>
      <c r="MA215" s="592">
        <f>LW215+1</f>
        <v>33</v>
      </c>
      <c r="MB215" s="3"/>
      <c r="MC215" s="3"/>
      <c r="MD215" s="3"/>
      <c r="ME215" s="592">
        <f>MA215+1</f>
        <v>34</v>
      </c>
      <c r="MF215" s="3"/>
      <c r="MG215" s="3"/>
      <c r="MH215" s="3"/>
      <c r="MI215" s="592">
        <f>ME215+1</f>
        <v>35</v>
      </c>
      <c r="MJ215" s="3"/>
      <c r="MK215" s="3"/>
      <c r="ML215" s="3"/>
      <c r="MM215" s="592">
        <f>MI215+1</f>
        <v>36</v>
      </c>
      <c r="MN215" s="3"/>
      <c r="MO215" s="3"/>
      <c r="MP215" s="3"/>
      <c r="MQ215" s="592">
        <f>MM215+1</f>
        <v>37</v>
      </c>
      <c r="MR215" s="3"/>
      <c r="MS215" s="3"/>
      <c r="MT215" s="3"/>
      <c r="MU215" s="592">
        <f>MQ215+1</f>
        <v>38</v>
      </c>
      <c r="MV215" s="3"/>
      <c r="MW215" s="3"/>
      <c r="MX215" s="3"/>
      <c r="MY215" s="592">
        <f>MU215+1</f>
        <v>39</v>
      </c>
      <c r="MZ215" s="3"/>
      <c r="NA215" s="3"/>
      <c r="NB215" s="3"/>
      <c r="NC215" s="592">
        <f>MY215+1</f>
        <v>40</v>
      </c>
      <c r="ND215" s="3"/>
      <c r="NE215" s="3"/>
      <c r="NF215" s="3"/>
      <c r="NG215" s="592">
        <f>NC215+1</f>
        <v>41</v>
      </c>
      <c r="NH215" s="3"/>
      <c r="NI215" s="3"/>
      <c r="NJ215" s="3"/>
      <c r="NK215" s="592">
        <f>NG215+1</f>
        <v>42</v>
      </c>
      <c r="NL215" s="3"/>
      <c r="NM215" s="3"/>
      <c r="NN215" s="3"/>
      <c r="NO215" s="592">
        <f>NK215+1</f>
        <v>43</v>
      </c>
      <c r="NP215" s="3"/>
      <c r="NQ215" s="3"/>
      <c r="NR215" s="3"/>
      <c r="NS215" s="592">
        <f>NO215+1</f>
        <v>44</v>
      </c>
      <c r="NT215" s="3"/>
      <c r="NU215" s="3"/>
      <c r="NV215" s="3"/>
      <c r="NW215" s="592">
        <f>NS215+1</f>
        <v>45</v>
      </c>
      <c r="NX215" s="3"/>
      <c r="NY215" s="3"/>
      <c r="NZ215" s="3"/>
      <c r="OA215" s="592">
        <f>NW215+1</f>
        <v>46</v>
      </c>
      <c r="OB215" s="3"/>
      <c r="OC215" s="3"/>
      <c r="OD215" s="3"/>
      <c r="OE215" s="592">
        <f>OA215+1</f>
        <v>47</v>
      </c>
      <c r="OF215" s="3"/>
      <c r="OG215" s="3"/>
      <c r="OH215" s="3"/>
      <c r="OI215" s="592">
        <f>OE215+1</f>
        <v>48</v>
      </c>
      <c r="OJ215" s="3"/>
      <c r="OK215" s="3"/>
      <c r="OL215" s="3"/>
      <c r="OM215" s="592">
        <f>OI215+1</f>
        <v>49</v>
      </c>
      <c r="ON215" s="3"/>
      <c r="OO215" s="3"/>
      <c r="OP215" s="3"/>
      <c r="OQ215" s="592">
        <f>OM215+1</f>
        <v>50</v>
      </c>
      <c r="OR215" s="3"/>
      <c r="OS215" s="3"/>
      <c r="OT215" s="3"/>
      <c r="OU215" s="592">
        <f>OQ215+1</f>
        <v>51</v>
      </c>
      <c r="OV215" s="3"/>
      <c r="OW215" s="3"/>
      <c r="OX215" s="3"/>
      <c r="OY215" s="592">
        <f>OU215+1</f>
        <v>52</v>
      </c>
      <c r="OZ215" s="3"/>
      <c r="PA215" s="3"/>
      <c r="PB215" s="3"/>
      <c r="PC215" s="592">
        <f>OY215+1</f>
        <v>53</v>
      </c>
      <c r="PD215" s="3"/>
      <c r="PE215" s="3"/>
      <c r="PF215" s="3"/>
      <c r="PG215" s="592">
        <f>PC215+1</f>
        <v>54</v>
      </c>
      <c r="PH215" s="3"/>
      <c r="PI215" s="3"/>
      <c r="PJ215" s="3"/>
      <c r="PK215" s="592">
        <f>PG215+1</f>
        <v>55</v>
      </c>
      <c r="PL215" s="3"/>
      <c r="PM215" s="3"/>
      <c r="PN215" s="3"/>
      <c r="PO215" s="592">
        <f>PK215+1</f>
        <v>56</v>
      </c>
      <c r="PP215" s="3"/>
      <c r="PQ215" s="3"/>
      <c r="PR215" s="3"/>
      <c r="PS215" s="592">
        <f>PO215+1</f>
        <v>57</v>
      </c>
      <c r="PT215" s="3"/>
      <c r="PU215" s="3"/>
      <c r="PV215" s="3"/>
      <c r="PW215" s="592">
        <f>PS215+1</f>
        <v>58</v>
      </c>
      <c r="PX215" s="3"/>
      <c r="PY215" s="3"/>
      <c r="PZ215" s="3"/>
      <c r="QA215" s="592">
        <f>PW215+1</f>
        <v>59</v>
      </c>
      <c r="QB215" s="3"/>
      <c r="QC215" s="3"/>
      <c r="QD215" s="3"/>
      <c r="QE215" s="592">
        <f>QA215+1</f>
        <v>60</v>
      </c>
      <c r="QF215" s="3"/>
      <c r="QG215" s="3"/>
      <c r="QH215" s="3"/>
    </row>
    <row r="216" spans="125:450" ht="13.3" thickTop="1" thickBot="1" x14ac:dyDescent="0.35"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HA216" s="145" t="s">
        <v>111</v>
      </c>
      <c r="HB216" s="82"/>
      <c r="HC216" s="136"/>
      <c r="HD216" s="645" t="s">
        <v>395</v>
      </c>
      <c r="HE216" s="575" t="s">
        <v>80</v>
      </c>
      <c r="HF216" s="76" t="s">
        <v>78</v>
      </c>
      <c r="HG216" s="645" t="s">
        <v>395</v>
      </c>
      <c r="HH216" s="511" t="s">
        <v>385</v>
      </c>
      <c r="HI216" s="512"/>
      <c r="HJ216" s="645" t="s">
        <v>395</v>
      </c>
      <c r="HK216" s="511"/>
      <c r="HL216" s="518" t="s">
        <v>385</v>
      </c>
      <c r="HM216" s="512"/>
      <c r="HN216" s="645" t="s">
        <v>395</v>
      </c>
      <c r="HO216" s="511"/>
      <c r="HP216" s="518" t="s">
        <v>385</v>
      </c>
      <c r="HQ216" s="512"/>
      <c r="HR216" s="645" t="s">
        <v>395</v>
      </c>
      <c r="HS216" s="511"/>
      <c r="HT216" s="518" t="s">
        <v>385</v>
      </c>
      <c r="HU216" s="512"/>
      <c r="HV216" s="645" t="s">
        <v>395</v>
      </c>
      <c r="HW216" s="511"/>
      <c r="HX216" s="518" t="s">
        <v>385</v>
      </c>
      <c r="HY216" s="512"/>
      <c r="HZ216" s="645" t="s">
        <v>395</v>
      </c>
      <c r="IA216" s="511"/>
      <c r="IB216" s="518" t="s">
        <v>385</v>
      </c>
      <c r="IC216" s="512"/>
      <c r="ID216" s="645" t="s">
        <v>395</v>
      </c>
      <c r="IE216" s="511"/>
      <c r="IF216" s="518" t="s">
        <v>385</v>
      </c>
      <c r="IG216" s="512"/>
      <c r="IH216" s="645" t="s">
        <v>395</v>
      </c>
      <c r="II216" s="511"/>
      <c r="IJ216" s="518" t="s">
        <v>385</v>
      </c>
      <c r="IK216" s="512"/>
      <c r="IL216" s="645" t="s">
        <v>395</v>
      </c>
      <c r="IM216" s="511"/>
      <c r="IN216" s="518" t="s">
        <v>385</v>
      </c>
      <c r="IO216" s="512"/>
      <c r="IP216" s="645" t="s">
        <v>395</v>
      </c>
      <c r="IQ216" s="511"/>
      <c r="IR216" s="518" t="s">
        <v>385</v>
      </c>
      <c r="IS216" s="512"/>
      <c r="IT216" s="645" t="s">
        <v>395</v>
      </c>
      <c r="IU216" s="511"/>
      <c r="IV216" s="518" t="s">
        <v>385</v>
      </c>
      <c r="IW216" s="512"/>
      <c r="IX216" s="645" t="s">
        <v>395</v>
      </c>
      <c r="IY216" s="511"/>
      <c r="IZ216" s="518" t="s">
        <v>385</v>
      </c>
      <c r="JA216" s="512"/>
      <c r="JB216" s="645" t="s">
        <v>395</v>
      </c>
      <c r="JC216" s="511"/>
      <c r="JD216" s="518" t="s">
        <v>385</v>
      </c>
      <c r="JE216" s="512"/>
      <c r="JF216" s="645" t="s">
        <v>395</v>
      </c>
      <c r="JG216" s="511"/>
      <c r="JH216" s="518" t="s">
        <v>385</v>
      </c>
      <c r="JI216" s="512"/>
      <c r="JJ216" s="645" t="s">
        <v>395</v>
      </c>
      <c r="JK216" s="511"/>
      <c r="JL216" s="518" t="s">
        <v>385</v>
      </c>
      <c r="JM216" s="512"/>
      <c r="JN216" s="645" t="s">
        <v>395</v>
      </c>
      <c r="JO216" s="511"/>
      <c r="JP216" s="518" t="s">
        <v>385</v>
      </c>
      <c r="JQ216" s="512"/>
      <c r="JR216" s="645" t="s">
        <v>395</v>
      </c>
      <c r="JS216" s="511"/>
      <c r="JT216" s="518" t="s">
        <v>385</v>
      </c>
      <c r="JU216" s="512"/>
      <c r="JV216" s="645" t="s">
        <v>395</v>
      </c>
      <c r="JW216" s="511"/>
      <c r="JX216" s="518" t="s">
        <v>385</v>
      </c>
      <c r="JY216" s="512"/>
      <c r="JZ216" s="645" t="s">
        <v>395</v>
      </c>
      <c r="KA216" s="511"/>
      <c r="KB216" s="518" t="s">
        <v>385</v>
      </c>
      <c r="KC216" s="512"/>
      <c r="KD216" s="645" t="s">
        <v>395</v>
      </c>
      <c r="KE216" s="511"/>
      <c r="KF216" s="518" t="s">
        <v>385</v>
      </c>
      <c r="KG216" s="512"/>
      <c r="KH216" s="645" t="s">
        <v>395</v>
      </c>
      <c r="KI216" s="511"/>
      <c r="KJ216" s="518" t="s">
        <v>385</v>
      </c>
      <c r="KK216" s="512"/>
      <c r="KL216" s="645" t="s">
        <v>395</v>
      </c>
      <c r="KM216" s="511"/>
      <c r="KN216" s="518" t="s">
        <v>385</v>
      </c>
      <c r="KO216" s="512"/>
      <c r="KP216" s="645" t="s">
        <v>395</v>
      </c>
      <c r="KQ216" s="511"/>
      <c r="KR216" s="518" t="s">
        <v>385</v>
      </c>
      <c r="KS216" s="512"/>
      <c r="KT216" s="645" t="s">
        <v>395</v>
      </c>
      <c r="KU216" s="511"/>
      <c r="KV216" s="518" t="s">
        <v>385</v>
      </c>
      <c r="KW216" s="512"/>
      <c r="KX216" s="645" t="s">
        <v>395</v>
      </c>
      <c r="KY216" s="511"/>
      <c r="KZ216" s="518" t="s">
        <v>385</v>
      </c>
      <c r="LA216" s="512"/>
      <c r="LB216" s="645" t="s">
        <v>395</v>
      </c>
      <c r="LC216" s="511"/>
      <c r="LD216" s="518" t="s">
        <v>385</v>
      </c>
      <c r="LE216" s="512"/>
      <c r="LF216" s="645" t="s">
        <v>395</v>
      </c>
      <c r="LG216" s="511"/>
      <c r="LH216" s="518" t="s">
        <v>385</v>
      </c>
      <c r="LI216" s="512"/>
      <c r="LJ216" s="645" t="s">
        <v>395</v>
      </c>
      <c r="LK216" s="511"/>
      <c r="LL216" s="518" t="s">
        <v>385</v>
      </c>
      <c r="LM216" s="512"/>
      <c r="LN216" s="645" t="s">
        <v>395</v>
      </c>
      <c r="LO216" s="511"/>
      <c r="LP216" s="518" t="s">
        <v>385</v>
      </c>
      <c r="LQ216" s="512"/>
      <c r="LR216" s="645" t="s">
        <v>395</v>
      </c>
      <c r="LS216" s="511"/>
      <c r="LT216" s="518" t="s">
        <v>385</v>
      </c>
      <c r="LU216" s="512"/>
      <c r="LV216" s="645" t="s">
        <v>395</v>
      </c>
      <c r="LW216" s="511"/>
      <c r="LX216" s="518" t="s">
        <v>385</v>
      </c>
      <c r="LY216" s="512"/>
      <c r="LZ216" s="645" t="s">
        <v>395</v>
      </c>
      <c r="MA216" s="511"/>
      <c r="MB216" s="518" t="s">
        <v>385</v>
      </c>
      <c r="MC216" s="512"/>
      <c r="MD216" s="645" t="s">
        <v>395</v>
      </c>
      <c r="ME216" s="511"/>
      <c r="MF216" s="518" t="s">
        <v>385</v>
      </c>
      <c r="MG216" s="512"/>
      <c r="MH216" s="645" t="s">
        <v>395</v>
      </c>
      <c r="MI216" s="511"/>
      <c r="MJ216" s="518" t="s">
        <v>385</v>
      </c>
      <c r="MK216" s="512"/>
      <c r="ML216" s="645" t="s">
        <v>395</v>
      </c>
      <c r="MM216" s="511"/>
      <c r="MN216" s="518" t="s">
        <v>385</v>
      </c>
      <c r="MO216" s="512"/>
      <c r="MP216" s="645" t="s">
        <v>395</v>
      </c>
      <c r="MQ216" s="511"/>
      <c r="MR216" s="518" t="s">
        <v>385</v>
      </c>
      <c r="MS216" s="512"/>
      <c r="MT216" s="645" t="s">
        <v>395</v>
      </c>
      <c r="MU216" s="511"/>
      <c r="MV216" s="518" t="s">
        <v>385</v>
      </c>
      <c r="MW216" s="512"/>
      <c r="MX216" s="645" t="s">
        <v>395</v>
      </c>
      <c r="MY216" s="511"/>
      <c r="MZ216" s="518" t="s">
        <v>385</v>
      </c>
      <c r="NA216" s="512"/>
      <c r="NB216" s="645" t="s">
        <v>395</v>
      </c>
      <c r="NC216" s="511"/>
      <c r="ND216" s="518" t="s">
        <v>385</v>
      </c>
      <c r="NE216" s="512"/>
      <c r="NF216" s="645" t="s">
        <v>395</v>
      </c>
      <c r="NG216" s="511"/>
      <c r="NH216" s="518" t="s">
        <v>385</v>
      </c>
      <c r="NI216" s="512"/>
      <c r="NJ216" s="645" t="s">
        <v>395</v>
      </c>
      <c r="NK216" s="511"/>
      <c r="NL216" s="518" t="s">
        <v>385</v>
      </c>
      <c r="NM216" s="512"/>
      <c r="NN216" s="645" t="s">
        <v>395</v>
      </c>
      <c r="NO216" s="511"/>
      <c r="NP216" s="518" t="s">
        <v>385</v>
      </c>
      <c r="NQ216" s="512"/>
      <c r="NR216" s="645" t="s">
        <v>395</v>
      </c>
      <c r="NS216" s="511"/>
      <c r="NT216" s="518" t="s">
        <v>385</v>
      </c>
      <c r="NU216" s="512"/>
      <c r="NV216" s="645" t="s">
        <v>395</v>
      </c>
      <c r="NW216" s="511"/>
      <c r="NX216" s="518" t="s">
        <v>385</v>
      </c>
      <c r="NY216" s="512"/>
      <c r="NZ216" s="645" t="s">
        <v>395</v>
      </c>
      <c r="OA216" s="511"/>
      <c r="OB216" s="518" t="s">
        <v>385</v>
      </c>
      <c r="OC216" s="512"/>
      <c r="OD216" s="645" t="s">
        <v>395</v>
      </c>
      <c r="OE216" s="511"/>
      <c r="OF216" s="518" t="s">
        <v>385</v>
      </c>
      <c r="OG216" s="512"/>
      <c r="OH216" s="645" t="s">
        <v>395</v>
      </c>
      <c r="OI216" s="511"/>
      <c r="OJ216" s="518" t="s">
        <v>385</v>
      </c>
      <c r="OK216" s="512"/>
      <c r="OL216" s="645" t="s">
        <v>395</v>
      </c>
      <c r="OM216" s="511"/>
      <c r="ON216" s="518" t="s">
        <v>385</v>
      </c>
      <c r="OO216" s="512"/>
      <c r="OP216" s="645" t="s">
        <v>395</v>
      </c>
      <c r="OQ216" s="511"/>
      <c r="OR216" s="518" t="s">
        <v>385</v>
      </c>
      <c r="OS216" s="512"/>
      <c r="OT216" s="645" t="s">
        <v>395</v>
      </c>
      <c r="OU216" s="511"/>
      <c r="OV216" s="518" t="s">
        <v>385</v>
      </c>
      <c r="OW216" s="512"/>
      <c r="OX216" s="645" t="s">
        <v>395</v>
      </c>
      <c r="OY216" s="511"/>
      <c r="OZ216" s="518" t="s">
        <v>385</v>
      </c>
      <c r="PA216" s="512"/>
      <c r="PB216" s="645" t="s">
        <v>395</v>
      </c>
      <c r="PC216" s="511"/>
      <c r="PD216" s="518" t="s">
        <v>385</v>
      </c>
      <c r="PE216" s="512"/>
      <c r="PF216" s="645" t="s">
        <v>395</v>
      </c>
      <c r="PG216" s="511"/>
      <c r="PH216" s="518" t="s">
        <v>385</v>
      </c>
      <c r="PI216" s="512"/>
      <c r="PJ216" s="645" t="s">
        <v>395</v>
      </c>
      <c r="PK216" s="511"/>
      <c r="PL216" s="518" t="s">
        <v>385</v>
      </c>
      <c r="PM216" s="512"/>
      <c r="PN216" s="645" t="s">
        <v>395</v>
      </c>
      <c r="PO216" s="511"/>
      <c r="PP216" s="518" t="s">
        <v>385</v>
      </c>
      <c r="PQ216" s="512"/>
      <c r="PR216" s="645" t="s">
        <v>395</v>
      </c>
      <c r="PS216" s="511"/>
      <c r="PT216" s="518" t="s">
        <v>385</v>
      </c>
      <c r="PU216" s="512"/>
      <c r="PV216" s="645" t="s">
        <v>395</v>
      </c>
      <c r="PW216" s="511"/>
      <c r="PX216" s="518" t="s">
        <v>385</v>
      </c>
      <c r="PY216" s="512"/>
      <c r="PZ216" s="645" t="s">
        <v>395</v>
      </c>
      <c r="QA216" s="511"/>
      <c r="QB216" s="518" t="s">
        <v>385</v>
      </c>
      <c r="QC216" s="512"/>
      <c r="QD216" s="645" t="s">
        <v>395</v>
      </c>
      <c r="QE216" s="511"/>
      <c r="QF216" s="518" t="s">
        <v>385</v>
      </c>
      <c r="QG216" s="512"/>
      <c r="QH216" s="645" t="s">
        <v>395</v>
      </c>
    </row>
    <row r="217" spans="125:450" ht="13.3" thickTop="1" thickBot="1" x14ac:dyDescent="0.35"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HA217" s="127" t="s">
        <v>394</v>
      </c>
      <c r="HB217" s="85"/>
      <c r="HC217" s="643">
        <f>MAX(HC218:HC277)</f>
        <v>0</v>
      </c>
      <c r="HD217" s="276" t="str">
        <f>IF(OR($N$20="x",$N$20="sim",$N$20="s",$N$20="ok"),"bar","kPa")</f>
        <v>kPa</v>
      </c>
      <c r="HE217" s="13"/>
      <c r="HF217" s="79"/>
      <c r="HG217" s="276" t="str">
        <f>IF(OR($N$20="x",$N$20="sim",$N$20="s",$N$20="ok"),"bar","kPa")</f>
        <v>kPa</v>
      </c>
      <c r="HH217" s="514" t="s">
        <v>386</v>
      </c>
      <c r="HI217" s="515"/>
      <c r="HJ217" s="276" t="str">
        <f>IF(OR($N$20="x",$N$20="sim",$N$20="s",$N$20="ok"),"bar","kPa")</f>
        <v>kPa</v>
      </c>
      <c r="HK217" s="519"/>
      <c r="HL217" s="520" t="s">
        <v>386</v>
      </c>
      <c r="HM217" s="515"/>
      <c r="HN217" s="276" t="str">
        <f>IF(OR($N$20="x",$N$20="sim",$N$20="s",$N$20="ok"),"bar","kPa")</f>
        <v>kPa</v>
      </c>
      <c r="HO217" s="519"/>
      <c r="HP217" s="520" t="s">
        <v>386</v>
      </c>
      <c r="HQ217" s="515"/>
      <c r="HR217" s="276" t="str">
        <f>IF(OR($N$20="x",$N$20="sim",$N$20="s",$N$20="ok"),"bar","kPa")</f>
        <v>kPa</v>
      </c>
      <c r="HS217" s="519"/>
      <c r="HT217" s="520" t="s">
        <v>386</v>
      </c>
      <c r="HU217" s="515"/>
      <c r="HV217" s="276" t="str">
        <f>IF(OR($N$20="x",$N$20="sim",$N$20="s",$N$20="ok"),"bar","kPa")</f>
        <v>kPa</v>
      </c>
      <c r="HW217" s="519"/>
      <c r="HX217" s="520" t="s">
        <v>386</v>
      </c>
      <c r="HY217" s="515"/>
      <c r="HZ217" s="276" t="str">
        <f>IF(OR($N$20="x",$N$20="sim",$N$20="s",$N$20="ok"),"bar","kPa")</f>
        <v>kPa</v>
      </c>
      <c r="IA217" s="519"/>
      <c r="IB217" s="520" t="s">
        <v>386</v>
      </c>
      <c r="IC217" s="515"/>
      <c r="ID217" s="276" t="str">
        <f>IF(OR($N$20="x",$N$20="sim",$N$20="s",$N$20="ok"),"bar","kPa")</f>
        <v>kPa</v>
      </c>
      <c r="IE217" s="519"/>
      <c r="IF217" s="520" t="s">
        <v>386</v>
      </c>
      <c r="IG217" s="515"/>
      <c r="IH217" s="276" t="str">
        <f>IF(OR($N$20="x",$N$20="sim",$N$20="s",$N$20="ok"),"bar","kPa")</f>
        <v>kPa</v>
      </c>
      <c r="II217" s="519"/>
      <c r="IJ217" s="520" t="s">
        <v>386</v>
      </c>
      <c r="IK217" s="515"/>
      <c r="IL217" s="276" t="str">
        <f>IF(OR($N$20="x",$N$20="sim",$N$20="s",$N$20="ok"),"bar","kPa")</f>
        <v>kPa</v>
      </c>
      <c r="IM217" s="519"/>
      <c r="IN217" s="520" t="s">
        <v>386</v>
      </c>
      <c r="IO217" s="515"/>
      <c r="IP217" s="276" t="str">
        <f>IF(OR($N$20="x",$N$20="sim",$N$20="s",$N$20="ok"),"bar","kPa")</f>
        <v>kPa</v>
      </c>
      <c r="IQ217" s="519"/>
      <c r="IR217" s="520" t="s">
        <v>386</v>
      </c>
      <c r="IS217" s="515"/>
      <c r="IT217" s="276" t="str">
        <f>IF(OR($N$20="x",$N$20="sim",$N$20="s",$N$20="ok"),"bar","kPa")</f>
        <v>kPa</v>
      </c>
      <c r="IU217" s="519"/>
      <c r="IV217" s="520" t="s">
        <v>386</v>
      </c>
      <c r="IW217" s="515"/>
      <c r="IX217" s="276" t="str">
        <f>IF(OR($N$20="x",$N$20="sim",$N$20="s",$N$20="ok"),"bar","kPa")</f>
        <v>kPa</v>
      </c>
      <c r="IY217" s="519"/>
      <c r="IZ217" s="520" t="s">
        <v>386</v>
      </c>
      <c r="JA217" s="515"/>
      <c r="JB217" s="276" t="str">
        <f>IF(OR($N$20="x",$N$20="sim",$N$20="s",$N$20="ok"),"bar","kPa")</f>
        <v>kPa</v>
      </c>
      <c r="JC217" s="519"/>
      <c r="JD217" s="520" t="s">
        <v>386</v>
      </c>
      <c r="JE217" s="515"/>
      <c r="JF217" s="276" t="str">
        <f>IF(OR($N$20="x",$N$20="sim",$N$20="s",$N$20="ok"),"bar","kPa")</f>
        <v>kPa</v>
      </c>
      <c r="JG217" s="519"/>
      <c r="JH217" s="520" t="s">
        <v>386</v>
      </c>
      <c r="JI217" s="515"/>
      <c r="JJ217" s="276" t="str">
        <f>IF(OR($N$20="x",$N$20="sim",$N$20="s",$N$20="ok"),"bar","kPa")</f>
        <v>kPa</v>
      </c>
      <c r="JK217" s="519"/>
      <c r="JL217" s="520" t="s">
        <v>386</v>
      </c>
      <c r="JM217" s="515"/>
      <c r="JN217" s="276" t="str">
        <f>IF(OR($N$20="x",$N$20="sim",$N$20="s",$N$20="ok"),"bar","kPa")</f>
        <v>kPa</v>
      </c>
      <c r="JO217" s="519"/>
      <c r="JP217" s="520" t="s">
        <v>386</v>
      </c>
      <c r="JQ217" s="515"/>
      <c r="JR217" s="276" t="str">
        <f>IF(OR($N$20="x",$N$20="sim",$N$20="s",$N$20="ok"),"bar","kPa")</f>
        <v>kPa</v>
      </c>
      <c r="JS217" s="519"/>
      <c r="JT217" s="520" t="s">
        <v>386</v>
      </c>
      <c r="JU217" s="515"/>
      <c r="JV217" s="276" t="str">
        <f>IF(OR($N$20="x",$N$20="sim",$N$20="s",$N$20="ok"),"bar","kPa")</f>
        <v>kPa</v>
      </c>
      <c r="JW217" s="519"/>
      <c r="JX217" s="520" t="s">
        <v>386</v>
      </c>
      <c r="JY217" s="515"/>
      <c r="JZ217" s="276" t="str">
        <f>IF(OR($N$20="x",$N$20="sim",$N$20="s",$N$20="ok"),"bar","kPa")</f>
        <v>kPa</v>
      </c>
      <c r="KA217" s="519"/>
      <c r="KB217" s="520" t="s">
        <v>386</v>
      </c>
      <c r="KC217" s="515"/>
      <c r="KD217" s="276" t="str">
        <f>IF(OR($N$20="x",$N$20="sim",$N$20="s",$N$20="ok"),"bar","kPa")</f>
        <v>kPa</v>
      </c>
      <c r="KE217" s="519"/>
      <c r="KF217" s="520" t="s">
        <v>386</v>
      </c>
      <c r="KG217" s="515"/>
      <c r="KH217" s="276" t="str">
        <f>IF(OR($N$20="x",$N$20="sim",$N$20="s",$N$20="ok"),"bar","kPa")</f>
        <v>kPa</v>
      </c>
      <c r="KI217" s="519"/>
      <c r="KJ217" s="520" t="s">
        <v>386</v>
      </c>
      <c r="KK217" s="515"/>
      <c r="KL217" s="276" t="str">
        <f>IF(OR($N$20="x",$N$20="sim",$N$20="s",$N$20="ok"),"bar","kPa")</f>
        <v>kPa</v>
      </c>
      <c r="KM217" s="519"/>
      <c r="KN217" s="520" t="s">
        <v>386</v>
      </c>
      <c r="KO217" s="515"/>
      <c r="KP217" s="276" t="str">
        <f>IF(OR($N$20="x",$N$20="sim",$N$20="s",$N$20="ok"),"bar","kPa")</f>
        <v>kPa</v>
      </c>
      <c r="KQ217" s="519"/>
      <c r="KR217" s="520" t="s">
        <v>386</v>
      </c>
      <c r="KS217" s="515"/>
      <c r="KT217" s="276" t="str">
        <f>IF(OR($N$20="x",$N$20="sim",$N$20="s",$N$20="ok"),"bar","kPa")</f>
        <v>kPa</v>
      </c>
      <c r="KU217" s="519"/>
      <c r="KV217" s="520" t="s">
        <v>386</v>
      </c>
      <c r="KW217" s="515"/>
      <c r="KX217" s="276" t="str">
        <f>IF(OR($N$20="x",$N$20="sim",$N$20="s",$N$20="ok"),"bar","kPa")</f>
        <v>kPa</v>
      </c>
      <c r="KY217" s="519"/>
      <c r="KZ217" s="520" t="s">
        <v>386</v>
      </c>
      <c r="LA217" s="515"/>
      <c r="LB217" s="276" t="str">
        <f>IF(OR($N$20="x",$N$20="sim",$N$20="s",$N$20="ok"),"bar","kPa")</f>
        <v>kPa</v>
      </c>
      <c r="LC217" s="519"/>
      <c r="LD217" s="520" t="s">
        <v>386</v>
      </c>
      <c r="LE217" s="515"/>
      <c r="LF217" s="276" t="str">
        <f>IF(OR($N$20="x",$N$20="sim",$N$20="s",$N$20="ok"),"bar","kPa")</f>
        <v>kPa</v>
      </c>
      <c r="LG217" s="519"/>
      <c r="LH217" s="520" t="s">
        <v>386</v>
      </c>
      <c r="LI217" s="515"/>
      <c r="LJ217" s="276" t="str">
        <f>IF(OR($N$20="x",$N$20="sim",$N$20="s",$N$20="ok"),"bar","kPa")</f>
        <v>kPa</v>
      </c>
      <c r="LK217" s="519"/>
      <c r="LL217" s="520" t="s">
        <v>386</v>
      </c>
      <c r="LM217" s="515"/>
      <c r="LN217" s="276" t="str">
        <f>IF(OR($N$20="x",$N$20="sim",$N$20="s",$N$20="ok"),"bar","kPa")</f>
        <v>kPa</v>
      </c>
      <c r="LO217" s="519"/>
      <c r="LP217" s="520" t="s">
        <v>386</v>
      </c>
      <c r="LQ217" s="515"/>
      <c r="LR217" s="276" t="str">
        <f>IF(OR($N$20="x",$N$20="sim",$N$20="s",$N$20="ok"),"bar","kPa")</f>
        <v>kPa</v>
      </c>
      <c r="LS217" s="519"/>
      <c r="LT217" s="520" t="s">
        <v>386</v>
      </c>
      <c r="LU217" s="515"/>
      <c r="LV217" s="276" t="str">
        <f>IF(OR($N$20="x",$N$20="sim",$N$20="s",$N$20="ok"),"bar","kPa")</f>
        <v>kPa</v>
      </c>
      <c r="LW217" s="519"/>
      <c r="LX217" s="520" t="s">
        <v>386</v>
      </c>
      <c r="LY217" s="515"/>
      <c r="LZ217" s="276" t="str">
        <f>IF(OR($N$20="x",$N$20="sim",$N$20="s",$N$20="ok"),"bar","kPa")</f>
        <v>kPa</v>
      </c>
      <c r="MA217" s="519"/>
      <c r="MB217" s="520" t="s">
        <v>386</v>
      </c>
      <c r="MC217" s="515"/>
      <c r="MD217" s="276" t="str">
        <f>IF(OR($N$20="x",$N$20="sim",$N$20="s",$N$20="ok"),"bar","kPa")</f>
        <v>kPa</v>
      </c>
      <c r="ME217" s="519"/>
      <c r="MF217" s="520" t="s">
        <v>386</v>
      </c>
      <c r="MG217" s="515"/>
      <c r="MH217" s="276" t="str">
        <f>IF(OR($N$20="x",$N$20="sim",$N$20="s",$N$20="ok"),"bar","kPa")</f>
        <v>kPa</v>
      </c>
      <c r="MI217" s="519"/>
      <c r="MJ217" s="520" t="s">
        <v>386</v>
      </c>
      <c r="MK217" s="515"/>
      <c r="ML217" s="276" t="str">
        <f>IF(OR($N$20="x",$N$20="sim",$N$20="s",$N$20="ok"),"bar","kPa")</f>
        <v>kPa</v>
      </c>
      <c r="MM217" s="519"/>
      <c r="MN217" s="520" t="s">
        <v>386</v>
      </c>
      <c r="MO217" s="515"/>
      <c r="MP217" s="276" t="str">
        <f>IF(OR($N$20="x",$N$20="sim",$N$20="s",$N$20="ok"),"bar","kPa")</f>
        <v>kPa</v>
      </c>
      <c r="MQ217" s="519"/>
      <c r="MR217" s="520" t="s">
        <v>386</v>
      </c>
      <c r="MS217" s="515"/>
      <c r="MT217" s="276" t="str">
        <f>IF(OR($N$20="x",$N$20="sim",$N$20="s",$N$20="ok"),"bar","kPa")</f>
        <v>kPa</v>
      </c>
      <c r="MU217" s="519"/>
      <c r="MV217" s="520" t="s">
        <v>386</v>
      </c>
      <c r="MW217" s="515"/>
      <c r="MX217" s="276" t="str">
        <f>IF(OR($N$20="x",$N$20="sim",$N$20="s",$N$20="ok"),"bar","kPa")</f>
        <v>kPa</v>
      </c>
      <c r="MY217" s="519"/>
      <c r="MZ217" s="520" t="s">
        <v>386</v>
      </c>
      <c r="NA217" s="515"/>
      <c r="NB217" s="276" t="str">
        <f>IF(OR($N$20="x",$N$20="sim",$N$20="s",$N$20="ok"),"bar","kPa")</f>
        <v>kPa</v>
      </c>
      <c r="NC217" s="519"/>
      <c r="ND217" s="520" t="s">
        <v>386</v>
      </c>
      <c r="NE217" s="515"/>
      <c r="NF217" s="276" t="str">
        <f>IF(OR($N$20="x",$N$20="sim",$N$20="s",$N$20="ok"),"bar","kPa")</f>
        <v>kPa</v>
      </c>
      <c r="NG217" s="519"/>
      <c r="NH217" s="520" t="s">
        <v>386</v>
      </c>
      <c r="NI217" s="515"/>
      <c r="NJ217" s="276" t="str">
        <f>IF(OR($N$20="x",$N$20="sim",$N$20="s",$N$20="ok"),"bar","kPa")</f>
        <v>kPa</v>
      </c>
      <c r="NK217" s="519"/>
      <c r="NL217" s="520" t="s">
        <v>386</v>
      </c>
      <c r="NM217" s="515"/>
      <c r="NN217" s="276" t="str">
        <f>IF(OR($N$20="x",$N$20="sim",$N$20="s",$N$20="ok"),"bar","kPa")</f>
        <v>kPa</v>
      </c>
      <c r="NO217" s="519"/>
      <c r="NP217" s="520" t="s">
        <v>386</v>
      </c>
      <c r="NQ217" s="515"/>
      <c r="NR217" s="276" t="str">
        <f>IF(OR($N$20="x",$N$20="sim",$N$20="s",$N$20="ok"),"bar","kPa")</f>
        <v>kPa</v>
      </c>
      <c r="NS217" s="519"/>
      <c r="NT217" s="520" t="s">
        <v>386</v>
      </c>
      <c r="NU217" s="515"/>
      <c r="NV217" s="276" t="str">
        <f>IF(OR($N$20="x",$N$20="sim",$N$20="s",$N$20="ok"),"bar","kPa")</f>
        <v>kPa</v>
      </c>
      <c r="NW217" s="519"/>
      <c r="NX217" s="520" t="s">
        <v>386</v>
      </c>
      <c r="NY217" s="515"/>
      <c r="NZ217" s="276" t="str">
        <f>IF(OR($N$20="x",$N$20="sim",$N$20="s",$N$20="ok"),"bar","kPa")</f>
        <v>kPa</v>
      </c>
      <c r="OA217" s="519"/>
      <c r="OB217" s="520" t="s">
        <v>386</v>
      </c>
      <c r="OC217" s="515"/>
      <c r="OD217" s="276" t="str">
        <f>IF(OR($N$20="x",$N$20="sim",$N$20="s",$N$20="ok"),"bar","kPa")</f>
        <v>kPa</v>
      </c>
      <c r="OE217" s="519"/>
      <c r="OF217" s="520" t="s">
        <v>386</v>
      </c>
      <c r="OG217" s="515"/>
      <c r="OH217" s="276" t="str">
        <f>IF(OR($N$20="x",$N$20="sim",$N$20="s",$N$20="ok"),"bar","kPa")</f>
        <v>kPa</v>
      </c>
      <c r="OI217" s="519"/>
      <c r="OJ217" s="520" t="s">
        <v>386</v>
      </c>
      <c r="OK217" s="515"/>
      <c r="OL217" s="276" t="str">
        <f>IF(OR($N$20="x",$N$20="sim",$N$20="s",$N$20="ok"),"bar","kPa")</f>
        <v>kPa</v>
      </c>
      <c r="OM217" s="519"/>
      <c r="ON217" s="520" t="s">
        <v>386</v>
      </c>
      <c r="OO217" s="515"/>
      <c r="OP217" s="276" t="str">
        <f>IF(OR($N$20="x",$N$20="sim",$N$20="s",$N$20="ok"),"bar","kPa")</f>
        <v>kPa</v>
      </c>
      <c r="OQ217" s="519"/>
      <c r="OR217" s="520" t="s">
        <v>386</v>
      </c>
      <c r="OS217" s="515"/>
      <c r="OT217" s="276" t="str">
        <f>IF(OR($N$20="x",$N$20="sim",$N$20="s",$N$20="ok"),"bar","kPa")</f>
        <v>kPa</v>
      </c>
      <c r="OU217" s="519"/>
      <c r="OV217" s="520" t="s">
        <v>386</v>
      </c>
      <c r="OW217" s="515"/>
      <c r="OX217" s="276" t="str">
        <f>IF(OR($N$20="x",$N$20="sim",$N$20="s",$N$20="ok"),"bar","kPa")</f>
        <v>kPa</v>
      </c>
      <c r="OY217" s="519"/>
      <c r="OZ217" s="520" t="s">
        <v>386</v>
      </c>
      <c r="PA217" s="515"/>
      <c r="PB217" s="276" t="str">
        <f>IF(OR($N$20="x",$N$20="sim",$N$20="s",$N$20="ok"),"bar","kPa")</f>
        <v>kPa</v>
      </c>
      <c r="PC217" s="519"/>
      <c r="PD217" s="520" t="s">
        <v>386</v>
      </c>
      <c r="PE217" s="515"/>
      <c r="PF217" s="276" t="str">
        <f>IF(OR($N$20="x",$N$20="sim",$N$20="s",$N$20="ok"),"bar","kPa")</f>
        <v>kPa</v>
      </c>
      <c r="PG217" s="519"/>
      <c r="PH217" s="520" t="s">
        <v>386</v>
      </c>
      <c r="PI217" s="515"/>
      <c r="PJ217" s="276" t="str">
        <f>IF(OR($N$20="x",$N$20="sim",$N$20="s",$N$20="ok"),"bar","kPa")</f>
        <v>kPa</v>
      </c>
      <c r="PK217" s="519"/>
      <c r="PL217" s="520" t="s">
        <v>386</v>
      </c>
      <c r="PM217" s="515"/>
      <c r="PN217" s="276" t="str">
        <f>IF(OR($N$20="x",$N$20="sim",$N$20="s",$N$20="ok"),"bar","kPa")</f>
        <v>kPa</v>
      </c>
      <c r="PO217" s="519"/>
      <c r="PP217" s="520" t="s">
        <v>386</v>
      </c>
      <c r="PQ217" s="515"/>
      <c r="PR217" s="276" t="str">
        <f>IF(OR($N$20="x",$N$20="sim",$N$20="s",$N$20="ok"),"bar","kPa")</f>
        <v>kPa</v>
      </c>
      <c r="PS217" s="519"/>
      <c r="PT217" s="520" t="s">
        <v>386</v>
      </c>
      <c r="PU217" s="515"/>
      <c r="PV217" s="276" t="str">
        <f>IF(OR($N$20="x",$N$20="sim",$N$20="s",$N$20="ok"),"bar","kPa")</f>
        <v>kPa</v>
      </c>
      <c r="PW217" s="519"/>
      <c r="PX217" s="520" t="s">
        <v>386</v>
      </c>
      <c r="PY217" s="515"/>
      <c r="PZ217" s="276" t="str">
        <f>IF(OR($N$20="x",$N$20="sim",$N$20="s",$N$20="ok"),"bar","kPa")</f>
        <v>kPa</v>
      </c>
      <c r="QA217" s="519"/>
      <c r="QB217" s="520" t="s">
        <v>386</v>
      </c>
      <c r="QC217" s="515"/>
      <c r="QD217" s="276" t="str">
        <f>IF(OR($N$20="x",$N$20="sim",$N$20="s",$N$20="ok"),"bar","kPa")</f>
        <v>kPa</v>
      </c>
      <c r="QE217" s="519"/>
      <c r="QF217" s="520" t="s">
        <v>386</v>
      </c>
      <c r="QG217" s="515"/>
      <c r="QH217" s="276" t="str">
        <f>IF(OR($N$20="x",$N$20="sim",$N$20="s",$N$20="ok"),"bar","kPa")</f>
        <v>kPa</v>
      </c>
    </row>
    <row r="218" spans="125:450" ht="13.3" thickTop="1" thickBot="1" x14ac:dyDescent="0.35"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GU218" s="594">
        <v>1</v>
      </c>
      <c r="HA218" s="137" t="str">
        <f>IF(OR(HC218="",HC218=0),"",IF(HC218=$HC$217,"Crítico",""))</f>
        <v/>
      </c>
      <c r="HB218" s="86" t="str">
        <f>IF(HA218="","",1)</f>
        <v/>
      </c>
      <c r="HC218" s="642">
        <f>HG218+HJ218+HN218+HR218+HV218+HZ218+ID218+IH218+IL218+IP218+IT218+IX218+JB218+JF218+JJ218+JN218+JR218+JV218+JZ218+KD218+KH218+KL218+KP218+KT218+KX218+LB218+LF218+LJ218+LN218+LR218+LV218+LZ218+MD218+MH218+ML218+MP218+MT218+MX218+NB218+NF218+NJ218+NN218+NR218+NV218+NZ218+OD218+OH218+OL218+OP218+OT218+OX218+PB218+PF218+PJ218+PN218+PR218+PV218+PZ218+QD218+QH218</f>
        <v>0</v>
      </c>
      <c r="HD218" s="582">
        <f t="shared" ref="HD218:HD237" si="1112">IF(OR($K27="",$K27=0),0,$K27*$AT$21*(1/$BE$11))</f>
        <v>0</v>
      </c>
      <c r="HE218" s="576">
        <f t="shared" ref="HE218:HF237" si="1113">HE154</f>
        <v>0</v>
      </c>
      <c r="HF218" s="566">
        <f t="shared" si="1113"/>
        <v>0</v>
      </c>
      <c r="HG218" s="642">
        <f>IF(OR(HD218=0,HF218=0),0,$HD218)</f>
        <v>0</v>
      </c>
      <c r="HH218" s="17" t="str">
        <f>HH154</f>
        <v/>
      </c>
      <c r="HI218" s="510" t="str">
        <f>HI154</f>
        <v/>
      </c>
      <c r="HJ218" s="642">
        <f>IF(HI218="",0,LOOKUP(HI218,$GU$218:$GU$277,$HD$218:$HD$277))</f>
        <v>0</v>
      </c>
      <c r="HK218" s="510" t="str">
        <f t="shared" ref="HK218:HM237" si="1114">HK154</f>
        <v/>
      </c>
      <c r="HL218" s="522" t="str">
        <f t="shared" si="1114"/>
        <v/>
      </c>
      <c r="HM218" s="510" t="str">
        <f t="shared" si="1114"/>
        <v/>
      </c>
      <c r="HN218" s="642">
        <f>IF(HM218="",0,LOOKUP(HM218,$GU$218:$GU$277,$HD$218:$HD$277))</f>
        <v>0</v>
      </c>
      <c r="HO218" s="510" t="str">
        <f t="shared" ref="HO218:HQ237" si="1115">HO154</f>
        <v/>
      </c>
      <c r="HP218" s="522" t="str">
        <f t="shared" si="1115"/>
        <v/>
      </c>
      <c r="HQ218" s="510" t="str">
        <f t="shared" si="1115"/>
        <v/>
      </c>
      <c r="HR218" s="642">
        <f>IF(HQ218="",0,LOOKUP(HQ218,$GU$218:$GU$277,$HD$218:$HD$277))</f>
        <v>0</v>
      </c>
      <c r="HS218" s="510" t="str">
        <f t="shared" ref="HS218:HU237" si="1116">HS154</f>
        <v/>
      </c>
      <c r="HT218" s="522" t="str">
        <f t="shared" si="1116"/>
        <v/>
      </c>
      <c r="HU218" s="510" t="str">
        <f t="shared" si="1116"/>
        <v/>
      </c>
      <c r="HV218" s="642">
        <f>IF(HU218="",0,LOOKUP(HU218,$GU$218:$GU$277,$HD$218:$HD$277))</f>
        <v>0</v>
      </c>
      <c r="HW218" s="510" t="str">
        <f t="shared" ref="HW218:HY237" si="1117">HW154</f>
        <v/>
      </c>
      <c r="HX218" s="522" t="str">
        <f t="shared" si="1117"/>
        <v/>
      </c>
      <c r="HY218" s="510" t="str">
        <f t="shared" si="1117"/>
        <v/>
      </c>
      <c r="HZ218" s="642">
        <f>IF(HY218="",0,LOOKUP(HY218,$GU$218:$GU$277,$HD$218:$HD$277))</f>
        <v>0</v>
      </c>
      <c r="IA218" s="510" t="str">
        <f t="shared" ref="IA218:IC237" si="1118">IA154</f>
        <v/>
      </c>
      <c r="IB218" s="522" t="str">
        <f t="shared" si="1118"/>
        <v/>
      </c>
      <c r="IC218" s="510" t="str">
        <f t="shared" si="1118"/>
        <v/>
      </c>
      <c r="ID218" s="642">
        <f>IF(IC218="",0,LOOKUP(IC218,$GU$218:$GU$277,$HD$218:$HD$277))</f>
        <v>0</v>
      </c>
      <c r="IE218" s="510" t="str">
        <f t="shared" ref="IE218:IG237" si="1119">IE154</f>
        <v/>
      </c>
      <c r="IF218" s="522" t="str">
        <f t="shared" si="1119"/>
        <v/>
      </c>
      <c r="IG218" s="510" t="str">
        <f t="shared" si="1119"/>
        <v/>
      </c>
      <c r="IH218" s="642">
        <f>IF(IG218="",0,LOOKUP(IG218,$GU$218:$GU$277,$HD$218:$HD$277))</f>
        <v>0</v>
      </c>
      <c r="II218" s="510" t="str">
        <f t="shared" ref="II218:IK237" si="1120">II154</f>
        <v/>
      </c>
      <c r="IJ218" s="522" t="str">
        <f t="shared" si="1120"/>
        <v/>
      </c>
      <c r="IK218" s="510" t="str">
        <f t="shared" si="1120"/>
        <v/>
      </c>
      <c r="IL218" s="642">
        <f>IF(IK218="",0,LOOKUP(IK218,$GU$218:$GU$277,$HD$218:$HD$277))</f>
        <v>0</v>
      </c>
      <c r="IM218" s="510" t="str">
        <f t="shared" ref="IM218:IO237" si="1121">IM154</f>
        <v/>
      </c>
      <c r="IN218" s="522" t="str">
        <f t="shared" si="1121"/>
        <v/>
      </c>
      <c r="IO218" s="510" t="str">
        <f t="shared" si="1121"/>
        <v/>
      </c>
      <c r="IP218" s="642">
        <f>IF(IO218="",0,LOOKUP(IO218,$GU$218:$GU$277,$HD$218:$HD$277))</f>
        <v>0</v>
      </c>
      <c r="IQ218" s="510" t="str">
        <f t="shared" ref="IQ218:IS237" si="1122">IQ154</f>
        <v/>
      </c>
      <c r="IR218" s="522" t="str">
        <f t="shared" si="1122"/>
        <v/>
      </c>
      <c r="IS218" s="510" t="str">
        <f t="shared" si="1122"/>
        <v/>
      </c>
      <c r="IT218" s="642">
        <f>IF(IS218="",0,LOOKUP(IS218,$GU$218:$GU$277,$HD$218:$HD$277))</f>
        <v>0</v>
      </c>
      <c r="IU218" s="510" t="str">
        <f t="shared" ref="IU218:IW237" si="1123">IU154</f>
        <v/>
      </c>
      <c r="IV218" s="522" t="str">
        <f t="shared" si="1123"/>
        <v/>
      </c>
      <c r="IW218" s="510" t="str">
        <f t="shared" si="1123"/>
        <v/>
      </c>
      <c r="IX218" s="642">
        <f>IF(IW218="",0,LOOKUP(IW218,$GU$218:$GU$277,$HD$218:$HD$277))</f>
        <v>0</v>
      </c>
      <c r="IY218" s="510" t="str">
        <f t="shared" ref="IY218:JA237" si="1124">IY154</f>
        <v/>
      </c>
      <c r="IZ218" s="522" t="str">
        <f t="shared" si="1124"/>
        <v/>
      </c>
      <c r="JA218" s="510" t="str">
        <f t="shared" si="1124"/>
        <v/>
      </c>
      <c r="JB218" s="642">
        <f>IF(JA218="",0,LOOKUP(JA218,$GU$218:$GU$277,$HD$218:$HD$277))</f>
        <v>0</v>
      </c>
      <c r="JC218" s="510" t="str">
        <f t="shared" ref="JC218:JE237" si="1125">JC154</f>
        <v/>
      </c>
      <c r="JD218" s="522" t="str">
        <f t="shared" si="1125"/>
        <v/>
      </c>
      <c r="JE218" s="510" t="str">
        <f t="shared" si="1125"/>
        <v/>
      </c>
      <c r="JF218" s="642">
        <f>IF(JE218="",0,LOOKUP(JE218,$GU$218:$GU$277,$HD$218:$HD$277))</f>
        <v>0</v>
      </c>
      <c r="JG218" s="510" t="str">
        <f t="shared" ref="JG218:JI237" si="1126">JG154</f>
        <v/>
      </c>
      <c r="JH218" s="522" t="str">
        <f t="shared" si="1126"/>
        <v/>
      </c>
      <c r="JI218" s="510" t="str">
        <f t="shared" si="1126"/>
        <v/>
      </c>
      <c r="JJ218" s="642">
        <f>IF(JI218="",0,LOOKUP(JI218,$GU$218:$GU$277,$HD$218:$HD$277))</f>
        <v>0</v>
      </c>
      <c r="JK218" s="510" t="str">
        <f t="shared" ref="JK218:JM237" si="1127">JK154</f>
        <v/>
      </c>
      <c r="JL218" s="522" t="str">
        <f t="shared" si="1127"/>
        <v/>
      </c>
      <c r="JM218" s="510" t="str">
        <f t="shared" si="1127"/>
        <v/>
      </c>
      <c r="JN218" s="642">
        <f>IF(JM218="",0,LOOKUP(JM218,$GU$218:$GU$277,$HD$218:$HD$277))</f>
        <v>0</v>
      </c>
      <c r="JO218" s="510" t="str">
        <f t="shared" ref="JO218:JQ237" si="1128">JO154</f>
        <v/>
      </c>
      <c r="JP218" s="522" t="str">
        <f t="shared" si="1128"/>
        <v/>
      </c>
      <c r="JQ218" s="510" t="str">
        <f t="shared" si="1128"/>
        <v/>
      </c>
      <c r="JR218" s="642">
        <f>IF(JQ218="",0,LOOKUP(JQ218,$GU$218:$GU$277,$HD$218:$HD$277))</f>
        <v>0</v>
      </c>
      <c r="JS218" s="510" t="str">
        <f t="shared" ref="JS218:JU237" si="1129">JS154</f>
        <v/>
      </c>
      <c r="JT218" s="522" t="str">
        <f t="shared" si="1129"/>
        <v/>
      </c>
      <c r="JU218" s="510" t="str">
        <f t="shared" si="1129"/>
        <v/>
      </c>
      <c r="JV218" s="642">
        <f>IF(JU218="",0,LOOKUP(JU218,$GU$218:$GU$277,$HD$218:$HD$277))</f>
        <v>0</v>
      </c>
      <c r="JW218" s="510" t="str">
        <f t="shared" ref="JW218:JY237" si="1130">JW154</f>
        <v/>
      </c>
      <c r="JX218" s="522" t="str">
        <f t="shared" si="1130"/>
        <v/>
      </c>
      <c r="JY218" s="510" t="str">
        <f t="shared" si="1130"/>
        <v/>
      </c>
      <c r="JZ218" s="642">
        <f>IF(JY218="",0,LOOKUP(JY218,$GU$218:$GU$277,$HD$218:$HD$277))</f>
        <v>0</v>
      </c>
      <c r="KA218" s="510" t="str">
        <f t="shared" ref="KA218:KC237" si="1131">KA154</f>
        <v/>
      </c>
      <c r="KB218" s="522" t="str">
        <f t="shared" si="1131"/>
        <v/>
      </c>
      <c r="KC218" s="510" t="str">
        <f t="shared" si="1131"/>
        <v/>
      </c>
      <c r="KD218" s="642">
        <f>IF(KC218="",0,LOOKUP(KC218,$GU$218:$GU$277,$HD$218:$HD$277))</f>
        <v>0</v>
      </c>
      <c r="KE218" s="510" t="str">
        <f t="shared" ref="KE218:KG237" si="1132">KE154</f>
        <v/>
      </c>
      <c r="KF218" s="522" t="str">
        <f t="shared" si="1132"/>
        <v/>
      </c>
      <c r="KG218" s="510" t="str">
        <f t="shared" si="1132"/>
        <v/>
      </c>
      <c r="KH218" s="642">
        <f>IF(KG218="",0,LOOKUP(KG218,$GU$218:$GU$277,$HD$218:$HD$277))</f>
        <v>0</v>
      </c>
      <c r="KI218" s="510" t="str">
        <f t="shared" ref="KI218:KK237" si="1133">KI154</f>
        <v/>
      </c>
      <c r="KJ218" s="522" t="str">
        <f t="shared" si="1133"/>
        <v/>
      </c>
      <c r="KK218" s="510" t="str">
        <f t="shared" si="1133"/>
        <v/>
      </c>
      <c r="KL218" s="642">
        <f>IF(KK218="",0,LOOKUP(KK218,$GU$218:$GU$277,$HD$218:$HD$277))</f>
        <v>0</v>
      </c>
      <c r="KM218" s="510" t="str">
        <f t="shared" ref="KM218:KO237" si="1134">KM154</f>
        <v/>
      </c>
      <c r="KN218" s="522" t="str">
        <f t="shared" si="1134"/>
        <v/>
      </c>
      <c r="KO218" s="510" t="str">
        <f t="shared" si="1134"/>
        <v/>
      </c>
      <c r="KP218" s="642">
        <f>IF(KO218="",0,LOOKUP(KO218,$GU$218:$GU$277,$HD$218:$HD$277))</f>
        <v>0</v>
      </c>
      <c r="KQ218" s="510" t="str">
        <f t="shared" ref="KQ218:KS237" si="1135">KQ154</f>
        <v/>
      </c>
      <c r="KR218" s="522" t="str">
        <f t="shared" si="1135"/>
        <v/>
      </c>
      <c r="KS218" s="510" t="str">
        <f t="shared" si="1135"/>
        <v/>
      </c>
      <c r="KT218" s="642">
        <f>IF(KS218="",0,LOOKUP(KS218,$GU$218:$GU$277,$HD$218:$HD$277))</f>
        <v>0</v>
      </c>
      <c r="KU218" s="510" t="str">
        <f t="shared" ref="KU218:KW237" si="1136">KU154</f>
        <v/>
      </c>
      <c r="KV218" s="522" t="str">
        <f t="shared" si="1136"/>
        <v/>
      </c>
      <c r="KW218" s="510" t="str">
        <f t="shared" si="1136"/>
        <v/>
      </c>
      <c r="KX218" s="642">
        <f>IF(KW218="",0,LOOKUP(KW218,$GU$218:$GU$277,$HD$218:$HD$277))</f>
        <v>0</v>
      </c>
      <c r="KY218" s="510" t="str">
        <f t="shared" ref="KY218:LA237" si="1137">KY154</f>
        <v/>
      </c>
      <c r="KZ218" s="522" t="str">
        <f t="shared" si="1137"/>
        <v/>
      </c>
      <c r="LA218" s="510" t="str">
        <f t="shared" si="1137"/>
        <v/>
      </c>
      <c r="LB218" s="642">
        <f>IF(LA218="",0,LOOKUP(LA218,$GU$218:$GU$277,$HD$218:$HD$277))</f>
        <v>0</v>
      </c>
      <c r="LC218" s="510" t="str">
        <f t="shared" ref="LC218:LE237" si="1138">LC154</f>
        <v/>
      </c>
      <c r="LD218" s="522" t="str">
        <f t="shared" si="1138"/>
        <v/>
      </c>
      <c r="LE218" s="510" t="str">
        <f t="shared" si="1138"/>
        <v/>
      </c>
      <c r="LF218" s="642">
        <f>IF(LE218="",0,LOOKUP(LE218,$GU$218:$GU$277,$HD$218:$HD$277))</f>
        <v>0</v>
      </c>
      <c r="LG218" s="510" t="str">
        <f t="shared" ref="LG218:LI237" si="1139">LG154</f>
        <v/>
      </c>
      <c r="LH218" s="522" t="str">
        <f t="shared" si="1139"/>
        <v/>
      </c>
      <c r="LI218" s="510" t="str">
        <f t="shared" si="1139"/>
        <v/>
      </c>
      <c r="LJ218" s="642">
        <f>IF(LI218="",0,LOOKUP(LI218,$GU$218:$GU$277,$HD$218:$HD$277))</f>
        <v>0</v>
      </c>
      <c r="LK218" s="510" t="str">
        <f t="shared" ref="LK218:LM237" si="1140">LK154</f>
        <v/>
      </c>
      <c r="LL218" s="522" t="str">
        <f t="shared" si="1140"/>
        <v/>
      </c>
      <c r="LM218" s="510" t="str">
        <f t="shared" si="1140"/>
        <v/>
      </c>
      <c r="LN218" s="642">
        <f>IF(LM218="",0,LOOKUP(LM218,$GU$218:$GU$277,$HD$218:$HD$277))</f>
        <v>0</v>
      </c>
      <c r="LO218" s="510" t="str">
        <f t="shared" ref="LO218:LQ237" si="1141">LO154</f>
        <v/>
      </c>
      <c r="LP218" s="522" t="str">
        <f t="shared" si="1141"/>
        <v/>
      </c>
      <c r="LQ218" s="510" t="str">
        <f t="shared" si="1141"/>
        <v/>
      </c>
      <c r="LR218" s="642">
        <f>IF(LQ218="",0,LOOKUP(LQ218,$GU$218:$GU$277,$HD$218:$HD$277))</f>
        <v>0</v>
      </c>
      <c r="LS218" s="510" t="str">
        <f t="shared" ref="LS218:LU237" si="1142">LS154</f>
        <v/>
      </c>
      <c r="LT218" s="522" t="str">
        <f t="shared" si="1142"/>
        <v/>
      </c>
      <c r="LU218" s="510" t="str">
        <f t="shared" si="1142"/>
        <v/>
      </c>
      <c r="LV218" s="642">
        <f>IF(LU218="",0,LOOKUP(LU218,$GU$218:$GU$277,$HD$218:$HD$277))</f>
        <v>0</v>
      </c>
      <c r="LW218" s="510" t="str">
        <f t="shared" ref="LW218:LY237" si="1143">LW154</f>
        <v/>
      </c>
      <c r="LX218" s="522" t="str">
        <f t="shared" si="1143"/>
        <v/>
      </c>
      <c r="LY218" s="510" t="str">
        <f t="shared" si="1143"/>
        <v/>
      </c>
      <c r="LZ218" s="642">
        <f>IF(LY218="",0,LOOKUP(LY218,$GU$218:$GU$277,$HD$218:$HD$277))</f>
        <v>0</v>
      </c>
      <c r="MA218" s="510" t="str">
        <f t="shared" ref="MA218:MC237" si="1144">MA154</f>
        <v/>
      </c>
      <c r="MB218" s="522" t="str">
        <f t="shared" si="1144"/>
        <v/>
      </c>
      <c r="MC218" s="510" t="str">
        <f t="shared" si="1144"/>
        <v/>
      </c>
      <c r="MD218" s="642">
        <f>IF(MC218="",0,LOOKUP(MC218,$GU$218:$GU$277,$HD$218:$HD$277))</f>
        <v>0</v>
      </c>
      <c r="ME218" s="510" t="str">
        <f t="shared" ref="ME218:MG237" si="1145">ME154</f>
        <v/>
      </c>
      <c r="MF218" s="522" t="str">
        <f t="shared" si="1145"/>
        <v/>
      </c>
      <c r="MG218" s="510" t="str">
        <f t="shared" si="1145"/>
        <v/>
      </c>
      <c r="MH218" s="642">
        <f>IF(MG218="",0,LOOKUP(MG218,$GU$218:$GU$277,$HD$218:$HD$277))</f>
        <v>0</v>
      </c>
      <c r="MI218" s="510" t="str">
        <f t="shared" ref="MI218:MK237" si="1146">MI154</f>
        <v/>
      </c>
      <c r="MJ218" s="522" t="str">
        <f t="shared" si="1146"/>
        <v/>
      </c>
      <c r="MK218" s="510" t="str">
        <f t="shared" si="1146"/>
        <v/>
      </c>
      <c r="ML218" s="642">
        <f>IF(MK218="",0,LOOKUP(MK218,$GU$218:$GU$277,$HD$218:$HD$277))</f>
        <v>0</v>
      </c>
      <c r="MM218" s="510" t="str">
        <f t="shared" ref="MM218:MO237" si="1147">MM154</f>
        <v/>
      </c>
      <c r="MN218" s="522" t="str">
        <f t="shared" si="1147"/>
        <v/>
      </c>
      <c r="MO218" s="510" t="str">
        <f t="shared" si="1147"/>
        <v/>
      </c>
      <c r="MP218" s="642">
        <f>IF(MO218="",0,LOOKUP(MO218,$GU$218:$GU$277,$HD$218:$HD$277))</f>
        <v>0</v>
      </c>
      <c r="MQ218" s="510" t="str">
        <f t="shared" ref="MQ218:MS237" si="1148">MQ154</f>
        <v/>
      </c>
      <c r="MR218" s="522" t="str">
        <f t="shared" si="1148"/>
        <v/>
      </c>
      <c r="MS218" s="510" t="str">
        <f t="shared" si="1148"/>
        <v/>
      </c>
      <c r="MT218" s="642">
        <f>IF(MS218="",0,LOOKUP(MS218,$GU$218:$GU$277,$HD$218:$HD$277))</f>
        <v>0</v>
      </c>
      <c r="MU218" s="510" t="str">
        <f t="shared" ref="MU218:MW237" si="1149">MU154</f>
        <v/>
      </c>
      <c r="MV218" s="522" t="str">
        <f t="shared" si="1149"/>
        <v/>
      </c>
      <c r="MW218" s="510" t="str">
        <f t="shared" si="1149"/>
        <v/>
      </c>
      <c r="MX218" s="642">
        <f>IF(MW218="",0,LOOKUP(MW218,$GU$218:$GU$277,$HD$218:$HD$277))</f>
        <v>0</v>
      </c>
      <c r="MY218" s="510" t="str">
        <f t="shared" ref="MY218:NA237" si="1150">MY154</f>
        <v/>
      </c>
      <c r="MZ218" s="522" t="str">
        <f t="shared" si="1150"/>
        <v/>
      </c>
      <c r="NA218" s="510" t="str">
        <f t="shared" si="1150"/>
        <v/>
      </c>
      <c r="NB218" s="642">
        <f>IF(NA218="",0,LOOKUP(NA218,$GU$218:$GU$277,$HD$218:$HD$277))</f>
        <v>0</v>
      </c>
      <c r="NC218" s="510" t="str">
        <f t="shared" ref="NC218:NE237" si="1151">NC154</f>
        <v/>
      </c>
      <c r="ND218" s="522" t="str">
        <f t="shared" si="1151"/>
        <v/>
      </c>
      <c r="NE218" s="510" t="str">
        <f t="shared" si="1151"/>
        <v/>
      </c>
      <c r="NF218" s="642">
        <f>IF(NE218="",0,LOOKUP(NE218,$GU$218:$GU$277,$HD$218:$HD$277))</f>
        <v>0</v>
      </c>
      <c r="NG218" s="510" t="str">
        <f t="shared" ref="NG218:NI237" si="1152">NG154</f>
        <v/>
      </c>
      <c r="NH218" s="522" t="str">
        <f t="shared" si="1152"/>
        <v/>
      </c>
      <c r="NI218" s="510" t="str">
        <f t="shared" si="1152"/>
        <v/>
      </c>
      <c r="NJ218" s="642">
        <f>IF(NI218="",0,LOOKUP(NI218,$GU$218:$GU$277,$HD$218:$HD$277))</f>
        <v>0</v>
      </c>
      <c r="NK218" s="510" t="str">
        <f t="shared" ref="NK218:NM237" si="1153">NK154</f>
        <v/>
      </c>
      <c r="NL218" s="522" t="str">
        <f t="shared" si="1153"/>
        <v/>
      </c>
      <c r="NM218" s="510" t="str">
        <f t="shared" si="1153"/>
        <v/>
      </c>
      <c r="NN218" s="642">
        <f>IF(NM218="",0,LOOKUP(NM218,$GU$218:$GU$277,$HD$218:$HD$277))</f>
        <v>0</v>
      </c>
      <c r="NO218" s="510" t="str">
        <f t="shared" ref="NO218:NQ237" si="1154">NO154</f>
        <v/>
      </c>
      <c r="NP218" s="522" t="str">
        <f t="shared" si="1154"/>
        <v/>
      </c>
      <c r="NQ218" s="510" t="str">
        <f t="shared" si="1154"/>
        <v/>
      </c>
      <c r="NR218" s="642">
        <f>IF(NQ218="",0,LOOKUP(NQ218,$GU$218:$GU$277,$HD$218:$HD$277))</f>
        <v>0</v>
      </c>
      <c r="NS218" s="510" t="str">
        <f t="shared" ref="NS218:NU237" si="1155">NS154</f>
        <v/>
      </c>
      <c r="NT218" s="522" t="str">
        <f t="shared" si="1155"/>
        <v/>
      </c>
      <c r="NU218" s="510" t="str">
        <f t="shared" si="1155"/>
        <v/>
      </c>
      <c r="NV218" s="642">
        <f>IF(NU218="",0,LOOKUP(NU218,$GU$218:$GU$277,$HD$218:$HD$277))</f>
        <v>0</v>
      </c>
      <c r="NW218" s="510" t="str">
        <f t="shared" ref="NW218:NY237" si="1156">NW154</f>
        <v/>
      </c>
      <c r="NX218" s="522" t="str">
        <f t="shared" si="1156"/>
        <v/>
      </c>
      <c r="NY218" s="510" t="str">
        <f t="shared" si="1156"/>
        <v/>
      </c>
      <c r="NZ218" s="642">
        <f>IF(NY218="",0,LOOKUP(NY218,$GU$218:$GU$277,$HD$218:$HD$277))</f>
        <v>0</v>
      </c>
      <c r="OA218" s="510" t="str">
        <f t="shared" ref="OA218:OC237" si="1157">OA154</f>
        <v/>
      </c>
      <c r="OB218" s="522" t="str">
        <f t="shared" si="1157"/>
        <v/>
      </c>
      <c r="OC218" s="510" t="str">
        <f t="shared" si="1157"/>
        <v/>
      </c>
      <c r="OD218" s="642">
        <f>IF(OC218="",0,LOOKUP(OC218,$GU$218:$GU$277,$HD$218:$HD$277))</f>
        <v>0</v>
      </c>
      <c r="OE218" s="510" t="str">
        <f t="shared" ref="OE218:OG237" si="1158">OE154</f>
        <v/>
      </c>
      <c r="OF218" s="522" t="str">
        <f t="shared" si="1158"/>
        <v/>
      </c>
      <c r="OG218" s="510" t="str">
        <f t="shared" si="1158"/>
        <v/>
      </c>
      <c r="OH218" s="642">
        <f>IF(OG218="",0,LOOKUP(OG218,$GU$218:$GU$277,$HD$218:$HD$277))</f>
        <v>0</v>
      </c>
      <c r="OI218" s="510" t="str">
        <f t="shared" ref="OI218:OK237" si="1159">OI154</f>
        <v/>
      </c>
      <c r="OJ218" s="522" t="str">
        <f t="shared" si="1159"/>
        <v/>
      </c>
      <c r="OK218" s="510" t="str">
        <f t="shared" si="1159"/>
        <v/>
      </c>
      <c r="OL218" s="642">
        <f>IF(OK218="",0,LOOKUP(OK218,$GU$218:$GU$277,$HD$218:$HD$277))</f>
        <v>0</v>
      </c>
      <c r="OM218" s="510" t="str">
        <f t="shared" ref="OM218:OO237" si="1160">OM154</f>
        <v/>
      </c>
      <c r="ON218" s="522" t="str">
        <f t="shared" si="1160"/>
        <v/>
      </c>
      <c r="OO218" s="510" t="str">
        <f t="shared" si="1160"/>
        <v/>
      </c>
      <c r="OP218" s="642">
        <f>IF(OO218="",0,LOOKUP(OO218,$GU$218:$GU$277,$HD$218:$HD$277))</f>
        <v>0</v>
      </c>
      <c r="OQ218" s="510" t="str">
        <f t="shared" ref="OQ218:OS237" si="1161">OQ154</f>
        <v/>
      </c>
      <c r="OR218" s="522" t="str">
        <f t="shared" si="1161"/>
        <v/>
      </c>
      <c r="OS218" s="510" t="str">
        <f t="shared" si="1161"/>
        <v/>
      </c>
      <c r="OT218" s="642">
        <f>IF(OS218="",0,LOOKUP(OS218,$GU$218:$GU$277,$HD$218:$HD$277))</f>
        <v>0</v>
      </c>
      <c r="OU218" s="510" t="str">
        <f t="shared" ref="OU218:OW237" si="1162">OU154</f>
        <v/>
      </c>
      <c r="OV218" s="522" t="str">
        <f t="shared" si="1162"/>
        <v/>
      </c>
      <c r="OW218" s="510" t="str">
        <f t="shared" si="1162"/>
        <v/>
      </c>
      <c r="OX218" s="642">
        <f>IF(OW218="",0,LOOKUP(OW218,$GU$218:$GU$277,$HD$218:$HD$277))</f>
        <v>0</v>
      </c>
      <c r="OY218" s="510" t="str">
        <f t="shared" ref="OY218:PA237" si="1163">OY154</f>
        <v/>
      </c>
      <c r="OZ218" s="522" t="str">
        <f t="shared" si="1163"/>
        <v/>
      </c>
      <c r="PA218" s="510" t="str">
        <f t="shared" si="1163"/>
        <v/>
      </c>
      <c r="PB218" s="642">
        <f>IF(PA218="",0,LOOKUP(PA218,$GU$218:$GU$277,$HD$218:$HD$277))</f>
        <v>0</v>
      </c>
      <c r="PC218" s="510" t="str">
        <f t="shared" ref="PC218:PE237" si="1164">PC154</f>
        <v/>
      </c>
      <c r="PD218" s="522" t="str">
        <f t="shared" si="1164"/>
        <v/>
      </c>
      <c r="PE218" s="510" t="str">
        <f t="shared" si="1164"/>
        <v/>
      </c>
      <c r="PF218" s="642">
        <f>IF(PE218="",0,LOOKUP(PE218,$GU$218:$GU$277,$HD$218:$HD$277))</f>
        <v>0</v>
      </c>
      <c r="PG218" s="510" t="str">
        <f t="shared" ref="PG218:PI237" si="1165">PG154</f>
        <v/>
      </c>
      <c r="PH218" s="522" t="str">
        <f t="shared" si="1165"/>
        <v/>
      </c>
      <c r="PI218" s="510" t="str">
        <f t="shared" si="1165"/>
        <v/>
      </c>
      <c r="PJ218" s="642">
        <f>IF(PI218="",0,LOOKUP(PI218,$GU$218:$GU$277,$HD$218:$HD$277))</f>
        <v>0</v>
      </c>
      <c r="PK218" s="510" t="str">
        <f t="shared" ref="PK218:PM237" si="1166">PK154</f>
        <v/>
      </c>
      <c r="PL218" s="522" t="str">
        <f t="shared" si="1166"/>
        <v/>
      </c>
      <c r="PM218" s="510" t="str">
        <f t="shared" si="1166"/>
        <v/>
      </c>
      <c r="PN218" s="642">
        <f>IF(PM218="",0,LOOKUP(PM218,$GU$218:$GU$277,$HD$218:$HD$277))</f>
        <v>0</v>
      </c>
      <c r="PO218" s="510" t="str">
        <f t="shared" ref="PO218:PQ237" si="1167">PO154</f>
        <v/>
      </c>
      <c r="PP218" s="522" t="str">
        <f t="shared" si="1167"/>
        <v/>
      </c>
      <c r="PQ218" s="510" t="str">
        <f t="shared" si="1167"/>
        <v/>
      </c>
      <c r="PR218" s="642">
        <f>IF(PQ218="",0,LOOKUP(PQ218,$GU$218:$GU$277,$HD$218:$HD$277))</f>
        <v>0</v>
      </c>
      <c r="PS218" s="510" t="str">
        <f t="shared" ref="PS218:PU237" si="1168">PS154</f>
        <v/>
      </c>
      <c r="PT218" s="522" t="str">
        <f t="shared" si="1168"/>
        <v/>
      </c>
      <c r="PU218" s="510" t="str">
        <f t="shared" si="1168"/>
        <v/>
      </c>
      <c r="PV218" s="642">
        <f>IF(PU218="",0,LOOKUP(PU218,$GU$218:$GU$277,$HD$218:$HD$277))</f>
        <v>0</v>
      </c>
      <c r="PW218" s="510" t="str">
        <f t="shared" ref="PW218:PY237" si="1169">PW154</f>
        <v/>
      </c>
      <c r="PX218" s="522" t="str">
        <f t="shared" si="1169"/>
        <v/>
      </c>
      <c r="PY218" s="510" t="str">
        <f t="shared" si="1169"/>
        <v/>
      </c>
      <c r="PZ218" s="642">
        <f>IF(PY218="",0,LOOKUP(PY218,$GU$218:$GU$277,$HD$218:$HD$277))</f>
        <v>0</v>
      </c>
      <c r="QA218" s="510" t="str">
        <f t="shared" ref="QA218:QC237" si="1170">QA154</f>
        <v/>
      </c>
      <c r="QB218" s="522" t="str">
        <f t="shared" si="1170"/>
        <v/>
      </c>
      <c r="QC218" s="510" t="str">
        <f t="shared" si="1170"/>
        <v/>
      </c>
      <c r="QD218" s="642">
        <f>IF(QC218="",0,LOOKUP(QC218,$GU$218:$GU$277,$HD$218:$HD$277))</f>
        <v>0</v>
      </c>
      <c r="QE218" s="510" t="str">
        <f t="shared" ref="QE218:QG237" si="1171">QE154</f>
        <v/>
      </c>
      <c r="QF218" s="522" t="str">
        <f t="shared" si="1171"/>
        <v/>
      </c>
      <c r="QG218" s="510" t="str">
        <f t="shared" si="1171"/>
        <v/>
      </c>
      <c r="QH218" s="642">
        <f>IF(QG218="",0,LOOKUP(QG218,$GU$218:$GU$277,$HD$218:$HD$277))</f>
        <v>0</v>
      </c>
    </row>
    <row r="219" spans="125:450" ht="13.3" thickTop="1" thickBot="1" x14ac:dyDescent="0.35"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GU219" s="594">
        <v>2</v>
      </c>
      <c r="HA219" s="81" t="str">
        <f>IF(OR(HC219="",HC219=0),"",IF(HC219=$HC$217,"Crítico",""))</f>
        <v/>
      </c>
      <c r="HB219" s="127" t="str">
        <f>IF(HA219="","",1)</f>
        <v/>
      </c>
      <c r="HC219" s="642">
        <f t="shared" ref="HC219:HC277" si="1172">HG219+HJ219+HN219+HR219+HV219+HZ219+ID219+IH219+IL219+IP219+IT219+IX219+JB219+JF219+JJ219+JN219+JR219+JV219+JZ219+KD219+KH219+KL219+KP219+KT219+KX219+LB219+LF219+LJ219+LN219+LR219+LV219+LZ219+MD219+MH219+ML219+MP219+MT219+MX219+NB219+NF219+NJ219+NN219+NR219+NV219+NZ219+OD219+OH219+OL219+OP219+OT219+OX219+PB219+PF219+PJ219+PN219+PR219+PV219+PZ219+QD219+QH219</f>
        <v>0</v>
      </c>
      <c r="HD219" s="582">
        <f t="shared" si="1112"/>
        <v>0</v>
      </c>
      <c r="HE219" s="576">
        <f t="shared" si="1113"/>
        <v>0</v>
      </c>
      <c r="HF219" s="566">
        <f t="shared" si="1113"/>
        <v>0</v>
      </c>
      <c r="HG219" s="642">
        <f t="shared" ref="HG219:HG277" si="1173">IF(OR(HD219=0,HF219=0),0,$HD219)</f>
        <v>0</v>
      </c>
      <c r="HH219" s="17" t="str">
        <f t="shared" ref="HH219:HI234" si="1174">HH92</f>
        <v/>
      </c>
      <c r="HI219" s="510" t="str">
        <f t="shared" si="1174"/>
        <v/>
      </c>
      <c r="HJ219" s="642">
        <f>IF(HI219="",0,LOOKUP(HI219,$GU$218:$GU$277,$HD$218:$HD$277))</f>
        <v>0</v>
      </c>
      <c r="HK219" s="510" t="str">
        <f t="shared" si="1114"/>
        <v/>
      </c>
      <c r="HL219" s="522" t="str">
        <f t="shared" si="1114"/>
        <v/>
      </c>
      <c r="HM219" s="510" t="str">
        <f t="shared" si="1114"/>
        <v/>
      </c>
      <c r="HN219" s="642">
        <f t="shared" ref="HN219:HN277" si="1175">IF(HM219="",0,LOOKUP(HM219,$GU$218:$GU$277,$HD$218:$HD$277))</f>
        <v>0</v>
      </c>
      <c r="HO219" s="510" t="str">
        <f t="shared" si="1115"/>
        <v/>
      </c>
      <c r="HP219" s="522" t="str">
        <f t="shared" si="1115"/>
        <v/>
      </c>
      <c r="HQ219" s="510" t="str">
        <f t="shared" si="1115"/>
        <v/>
      </c>
      <c r="HR219" s="642">
        <f t="shared" ref="HR219:HR277" si="1176">IF(HQ219="",0,LOOKUP(HQ219,$GU$218:$GU$277,$HD$218:$HD$277))</f>
        <v>0</v>
      </c>
      <c r="HS219" s="510" t="str">
        <f t="shared" si="1116"/>
        <v/>
      </c>
      <c r="HT219" s="522" t="str">
        <f t="shared" si="1116"/>
        <v/>
      </c>
      <c r="HU219" s="510" t="str">
        <f t="shared" si="1116"/>
        <v/>
      </c>
      <c r="HV219" s="642">
        <f t="shared" ref="HV219:HV277" si="1177">IF(HU219="",0,LOOKUP(HU219,$GU$218:$GU$277,$HD$218:$HD$277))</f>
        <v>0</v>
      </c>
      <c r="HW219" s="510" t="str">
        <f t="shared" si="1117"/>
        <v/>
      </c>
      <c r="HX219" s="522" t="str">
        <f t="shared" si="1117"/>
        <v/>
      </c>
      <c r="HY219" s="510" t="str">
        <f t="shared" si="1117"/>
        <v/>
      </c>
      <c r="HZ219" s="642">
        <f t="shared" ref="HZ219:HZ277" si="1178">IF(HY219="",0,LOOKUP(HY219,$GU$218:$GU$277,$HD$218:$HD$277))</f>
        <v>0</v>
      </c>
      <c r="IA219" s="510" t="str">
        <f t="shared" si="1118"/>
        <v/>
      </c>
      <c r="IB219" s="522" t="str">
        <f t="shared" si="1118"/>
        <v/>
      </c>
      <c r="IC219" s="510" t="str">
        <f t="shared" si="1118"/>
        <v/>
      </c>
      <c r="ID219" s="642">
        <f t="shared" ref="ID219:ID277" si="1179">IF(IC219="",0,LOOKUP(IC219,$GU$218:$GU$277,$HD$218:$HD$277))</f>
        <v>0</v>
      </c>
      <c r="IE219" s="510" t="str">
        <f t="shared" si="1119"/>
        <v/>
      </c>
      <c r="IF219" s="522" t="str">
        <f t="shared" si="1119"/>
        <v/>
      </c>
      <c r="IG219" s="510" t="str">
        <f t="shared" si="1119"/>
        <v/>
      </c>
      <c r="IH219" s="642">
        <f t="shared" ref="IH219:IH277" si="1180">IF(IG219="",0,LOOKUP(IG219,$GU$218:$GU$277,$HD$218:$HD$277))</f>
        <v>0</v>
      </c>
      <c r="II219" s="510" t="str">
        <f t="shared" si="1120"/>
        <v/>
      </c>
      <c r="IJ219" s="522" t="str">
        <f t="shared" si="1120"/>
        <v/>
      </c>
      <c r="IK219" s="510" t="str">
        <f t="shared" si="1120"/>
        <v/>
      </c>
      <c r="IL219" s="642">
        <f t="shared" ref="IL219:IL277" si="1181">IF(IK219="",0,LOOKUP(IK219,$GU$218:$GU$277,$HD$218:$HD$277))</f>
        <v>0</v>
      </c>
      <c r="IM219" s="510" t="str">
        <f t="shared" si="1121"/>
        <v/>
      </c>
      <c r="IN219" s="522" t="str">
        <f t="shared" si="1121"/>
        <v/>
      </c>
      <c r="IO219" s="510" t="str">
        <f t="shared" si="1121"/>
        <v/>
      </c>
      <c r="IP219" s="642">
        <f t="shared" ref="IP219:IP277" si="1182">IF(IO219="",0,LOOKUP(IO219,$GU$218:$GU$277,$HD$218:$HD$277))</f>
        <v>0</v>
      </c>
      <c r="IQ219" s="510" t="str">
        <f t="shared" si="1122"/>
        <v/>
      </c>
      <c r="IR219" s="522" t="str">
        <f t="shared" si="1122"/>
        <v/>
      </c>
      <c r="IS219" s="510" t="str">
        <f t="shared" si="1122"/>
        <v/>
      </c>
      <c r="IT219" s="642">
        <f t="shared" ref="IT219:IT277" si="1183">IF(IS219="",0,LOOKUP(IS219,$GU$218:$GU$277,$HD$218:$HD$277))</f>
        <v>0</v>
      </c>
      <c r="IU219" s="510" t="str">
        <f t="shared" si="1123"/>
        <v/>
      </c>
      <c r="IV219" s="522" t="str">
        <f t="shared" si="1123"/>
        <v/>
      </c>
      <c r="IW219" s="510" t="str">
        <f t="shared" si="1123"/>
        <v/>
      </c>
      <c r="IX219" s="642">
        <f t="shared" ref="IX219:IX277" si="1184">IF(IW219="",0,LOOKUP(IW219,$GU$218:$GU$277,$HD$218:$HD$277))</f>
        <v>0</v>
      </c>
      <c r="IY219" s="510" t="str">
        <f t="shared" si="1124"/>
        <v/>
      </c>
      <c r="IZ219" s="522" t="str">
        <f t="shared" si="1124"/>
        <v/>
      </c>
      <c r="JA219" s="510" t="str">
        <f t="shared" si="1124"/>
        <v/>
      </c>
      <c r="JB219" s="642">
        <f t="shared" ref="JB219:JB277" si="1185">IF(JA219="",0,LOOKUP(JA219,$GU$218:$GU$277,$HD$218:$HD$277))</f>
        <v>0</v>
      </c>
      <c r="JC219" s="510" t="str">
        <f t="shared" si="1125"/>
        <v/>
      </c>
      <c r="JD219" s="522" t="str">
        <f t="shared" si="1125"/>
        <v/>
      </c>
      <c r="JE219" s="510" t="str">
        <f t="shared" si="1125"/>
        <v/>
      </c>
      <c r="JF219" s="642">
        <f t="shared" ref="JF219:JF277" si="1186">IF(JE219="",0,LOOKUP(JE219,$GU$218:$GU$277,$HD$218:$HD$277))</f>
        <v>0</v>
      </c>
      <c r="JG219" s="510" t="str">
        <f t="shared" si="1126"/>
        <v/>
      </c>
      <c r="JH219" s="522" t="str">
        <f t="shared" si="1126"/>
        <v/>
      </c>
      <c r="JI219" s="510" t="str">
        <f t="shared" si="1126"/>
        <v/>
      </c>
      <c r="JJ219" s="642">
        <f t="shared" ref="JJ219:JJ277" si="1187">IF(JI219="",0,LOOKUP(JI219,$GU$218:$GU$277,$HD$218:$HD$277))</f>
        <v>0</v>
      </c>
      <c r="JK219" s="510" t="str">
        <f t="shared" si="1127"/>
        <v/>
      </c>
      <c r="JL219" s="522" t="str">
        <f t="shared" si="1127"/>
        <v/>
      </c>
      <c r="JM219" s="510" t="str">
        <f t="shared" si="1127"/>
        <v/>
      </c>
      <c r="JN219" s="642">
        <f t="shared" ref="JN219:JN277" si="1188">IF(JM219="",0,LOOKUP(JM219,$GU$218:$GU$277,$HD$218:$HD$277))</f>
        <v>0</v>
      </c>
      <c r="JO219" s="510" t="str">
        <f t="shared" si="1128"/>
        <v/>
      </c>
      <c r="JP219" s="522" t="str">
        <f t="shared" si="1128"/>
        <v/>
      </c>
      <c r="JQ219" s="510" t="str">
        <f t="shared" si="1128"/>
        <v/>
      </c>
      <c r="JR219" s="642">
        <f t="shared" ref="JR219:JR277" si="1189">IF(JQ219="",0,LOOKUP(JQ219,$GU$218:$GU$277,$HD$218:$HD$277))</f>
        <v>0</v>
      </c>
      <c r="JS219" s="510" t="str">
        <f t="shared" si="1129"/>
        <v/>
      </c>
      <c r="JT219" s="522" t="str">
        <f t="shared" si="1129"/>
        <v/>
      </c>
      <c r="JU219" s="510" t="str">
        <f t="shared" si="1129"/>
        <v/>
      </c>
      <c r="JV219" s="642">
        <f t="shared" ref="JV219:JV277" si="1190">IF(JU219="",0,LOOKUP(JU219,$GU$218:$GU$277,$HD$218:$HD$277))</f>
        <v>0</v>
      </c>
      <c r="JW219" s="510" t="str">
        <f t="shared" si="1130"/>
        <v/>
      </c>
      <c r="JX219" s="522" t="str">
        <f t="shared" si="1130"/>
        <v/>
      </c>
      <c r="JY219" s="510" t="str">
        <f t="shared" si="1130"/>
        <v/>
      </c>
      <c r="JZ219" s="642">
        <f t="shared" ref="JZ219:JZ277" si="1191">IF(JY219="",0,LOOKUP(JY219,$GU$218:$GU$277,$HD$218:$HD$277))</f>
        <v>0</v>
      </c>
      <c r="KA219" s="510" t="str">
        <f t="shared" si="1131"/>
        <v/>
      </c>
      <c r="KB219" s="522" t="str">
        <f t="shared" si="1131"/>
        <v/>
      </c>
      <c r="KC219" s="510" t="str">
        <f t="shared" si="1131"/>
        <v/>
      </c>
      <c r="KD219" s="642">
        <f t="shared" ref="KD219:KD277" si="1192">IF(KC219="",0,LOOKUP(KC219,$GU$218:$GU$277,$HD$218:$HD$277))</f>
        <v>0</v>
      </c>
      <c r="KE219" s="510" t="str">
        <f t="shared" si="1132"/>
        <v/>
      </c>
      <c r="KF219" s="522" t="str">
        <f t="shared" si="1132"/>
        <v/>
      </c>
      <c r="KG219" s="510" t="str">
        <f t="shared" si="1132"/>
        <v/>
      </c>
      <c r="KH219" s="642">
        <f t="shared" ref="KH219:KH277" si="1193">IF(KG219="",0,LOOKUP(KG219,$GU$218:$GU$277,$HD$218:$HD$277))</f>
        <v>0</v>
      </c>
      <c r="KI219" s="510" t="str">
        <f t="shared" si="1133"/>
        <v/>
      </c>
      <c r="KJ219" s="522" t="str">
        <f t="shared" si="1133"/>
        <v/>
      </c>
      <c r="KK219" s="510" t="str">
        <f t="shared" si="1133"/>
        <v/>
      </c>
      <c r="KL219" s="642">
        <f t="shared" ref="KL219:KL277" si="1194">IF(KK219="",0,LOOKUP(KK219,$GU$218:$GU$277,$HD$218:$HD$277))</f>
        <v>0</v>
      </c>
      <c r="KM219" s="510" t="str">
        <f t="shared" si="1134"/>
        <v/>
      </c>
      <c r="KN219" s="522" t="str">
        <f t="shared" si="1134"/>
        <v/>
      </c>
      <c r="KO219" s="510" t="str">
        <f t="shared" si="1134"/>
        <v/>
      </c>
      <c r="KP219" s="642">
        <f t="shared" ref="KP219:KP277" si="1195">IF(KO219="",0,LOOKUP(KO219,$GU$218:$GU$277,$HD$218:$HD$277))</f>
        <v>0</v>
      </c>
      <c r="KQ219" s="510" t="str">
        <f t="shared" si="1135"/>
        <v/>
      </c>
      <c r="KR219" s="522" t="str">
        <f t="shared" si="1135"/>
        <v/>
      </c>
      <c r="KS219" s="510" t="str">
        <f t="shared" si="1135"/>
        <v/>
      </c>
      <c r="KT219" s="642">
        <f t="shared" ref="KT219:KT277" si="1196">IF(KS219="",0,LOOKUP(KS219,$GU$218:$GU$277,$HD$218:$HD$277))</f>
        <v>0</v>
      </c>
      <c r="KU219" s="510" t="str">
        <f t="shared" si="1136"/>
        <v/>
      </c>
      <c r="KV219" s="522" t="str">
        <f t="shared" si="1136"/>
        <v/>
      </c>
      <c r="KW219" s="510" t="str">
        <f t="shared" si="1136"/>
        <v/>
      </c>
      <c r="KX219" s="642">
        <f t="shared" ref="KX219:KX277" si="1197">IF(KW219="",0,LOOKUP(KW219,$GU$218:$GU$277,$HD$218:$HD$277))</f>
        <v>0</v>
      </c>
      <c r="KY219" s="510" t="str">
        <f t="shared" si="1137"/>
        <v/>
      </c>
      <c r="KZ219" s="522" t="str">
        <f t="shared" si="1137"/>
        <v/>
      </c>
      <c r="LA219" s="510" t="str">
        <f t="shared" si="1137"/>
        <v/>
      </c>
      <c r="LB219" s="642">
        <f t="shared" ref="LB219:LB277" si="1198">IF(LA219="",0,LOOKUP(LA219,$GU$218:$GU$277,$HD$218:$HD$277))</f>
        <v>0</v>
      </c>
      <c r="LC219" s="510" t="str">
        <f t="shared" si="1138"/>
        <v/>
      </c>
      <c r="LD219" s="522" t="str">
        <f t="shared" si="1138"/>
        <v/>
      </c>
      <c r="LE219" s="510" t="str">
        <f t="shared" si="1138"/>
        <v/>
      </c>
      <c r="LF219" s="642">
        <f t="shared" ref="LF219:LF277" si="1199">IF(LE219="",0,LOOKUP(LE219,$GU$218:$GU$277,$HD$218:$HD$277))</f>
        <v>0</v>
      </c>
      <c r="LG219" s="510" t="str">
        <f t="shared" si="1139"/>
        <v/>
      </c>
      <c r="LH219" s="522" t="str">
        <f t="shared" si="1139"/>
        <v/>
      </c>
      <c r="LI219" s="510" t="str">
        <f t="shared" si="1139"/>
        <v/>
      </c>
      <c r="LJ219" s="642">
        <f t="shared" ref="LJ219:LJ277" si="1200">IF(LI219="",0,LOOKUP(LI219,$GU$218:$GU$277,$HD$218:$HD$277))</f>
        <v>0</v>
      </c>
      <c r="LK219" s="510" t="str">
        <f t="shared" si="1140"/>
        <v/>
      </c>
      <c r="LL219" s="522" t="str">
        <f t="shared" si="1140"/>
        <v/>
      </c>
      <c r="LM219" s="510" t="str">
        <f t="shared" si="1140"/>
        <v/>
      </c>
      <c r="LN219" s="642">
        <f t="shared" ref="LN219:LN277" si="1201">IF(LM219="",0,LOOKUP(LM219,$GU$218:$GU$277,$HD$218:$HD$277))</f>
        <v>0</v>
      </c>
      <c r="LO219" s="510" t="str">
        <f t="shared" si="1141"/>
        <v/>
      </c>
      <c r="LP219" s="522" t="str">
        <f t="shared" si="1141"/>
        <v/>
      </c>
      <c r="LQ219" s="510" t="str">
        <f t="shared" si="1141"/>
        <v/>
      </c>
      <c r="LR219" s="642">
        <f t="shared" ref="LR219:LR277" si="1202">IF(LQ219="",0,LOOKUP(LQ219,$GU$218:$GU$277,$HD$218:$HD$277))</f>
        <v>0</v>
      </c>
      <c r="LS219" s="510" t="str">
        <f t="shared" si="1142"/>
        <v/>
      </c>
      <c r="LT219" s="522" t="str">
        <f t="shared" si="1142"/>
        <v/>
      </c>
      <c r="LU219" s="510" t="str">
        <f t="shared" si="1142"/>
        <v/>
      </c>
      <c r="LV219" s="642">
        <f t="shared" ref="LV219:LV277" si="1203">IF(LU219="",0,LOOKUP(LU219,$GU$218:$GU$277,$HD$218:$HD$277))</f>
        <v>0</v>
      </c>
      <c r="LW219" s="510" t="str">
        <f t="shared" si="1143"/>
        <v/>
      </c>
      <c r="LX219" s="522" t="str">
        <f t="shared" si="1143"/>
        <v/>
      </c>
      <c r="LY219" s="510" t="str">
        <f t="shared" si="1143"/>
        <v/>
      </c>
      <c r="LZ219" s="642">
        <f t="shared" ref="LZ219:LZ277" si="1204">IF(LY219="",0,LOOKUP(LY219,$GU$218:$GU$277,$HD$218:$HD$277))</f>
        <v>0</v>
      </c>
      <c r="MA219" s="510" t="str">
        <f t="shared" si="1144"/>
        <v/>
      </c>
      <c r="MB219" s="522" t="str">
        <f t="shared" si="1144"/>
        <v/>
      </c>
      <c r="MC219" s="510" t="str">
        <f t="shared" si="1144"/>
        <v/>
      </c>
      <c r="MD219" s="642">
        <f t="shared" ref="MD219:MD277" si="1205">IF(MC219="",0,LOOKUP(MC219,$GU$218:$GU$277,$HD$218:$HD$277))</f>
        <v>0</v>
      </c>
      <c r="ME219" s="510" t="str">
        <f t="shared" si="1145"/>
        <v/>
      </c>
      <c r="MF219" s="522" t="str">
        <f t="shared" si="1145"/>
        <v/>
      </c>
      <c r="MG219" s="510" t="str">
        <f t="shared" si="1145"/>
        <v/>
      </c>
      <c r="MH219" s="642">
        <f t="shared" ref="MH219:MH277" si="1206">IF(MG219="",0,LOOKUP(MG219,$GU$218:$GU$277,$HD$218:$HD$277))</f>
        <v>0</v>
      </c>
      <c r="MI219" s="510" t="str">
        <f t="shared" si="1146"/>
        <v/>
      </c>
      <c r="MJ219" s="522" t="str">
        <f t="shared" si="1146"/>
        <v/>
      </c>
      <c r="MK219" s="510" t="str">
        <f t="shared" si="1146"/>
        <v/>
      </c>
      <c r="ML219" s="642">
        <f t="shared" ref="ML219:ML277" si="1207">IF(MK219="",0,LOOKUP(MK219,$GU$218:$GU$277,$HD$218:$HD$277))</f>
        <v>0</v>
      </c>
      <c r="MM219" s="510" t="str">
        <f t="shared" si="1147"/>
        <v/>
      </c>
      <c r="MN219" s="522" t="str">
        <f t="shared" si="1147"/>
        <v/>
      </c>
      <c r="MO219" s="510" t="str">
        <f t="shared" si="1147"/>
        <v/>
      </c>
      <c r="MP219" s="642">
        <f t="shared" ref="MP219:MP277" si="1208">IF(MO219="",0,LOOKUP(MO219,$GU$218:$GU$277,$HD$218:$HD$277))</f>
        <v>0</v>
      </c>
      <c r="MQ219" s="510" t="str">
        <f t="shared" si="1148"/>
        <v/>
      </c>
      <c r="MR219" s="522" t="str">
        <f t="shared" si="1148"/>
        <v/>
      </c>
      <c r="MS219" s="510" t="str">
        <f t="shared" si="1148"/>
        <v/>
      </c>
      <c r="MT219" s="642">
        <f t="shared" ref="MT219:MT277" si="1209">IF(MS219="",0,LOOKUP(MS219,$GU$218:$GU$277,$HD$218:$HD$277))</f>
        <v>0</v>
      </c>
      <c r="MU219" s="510" t="str">
        <f t="shared" si="1149"/>
        <v/>
      </c>
      <c r="MV219" s="522" t="str">
        <f t="shared" si="1149"/>
        <v/>
      </c>
      <c r="MW219" s="510" t="str">
        <f t="shared" si="1149"/>
        <v/>
      </c>
      <c r="MX219" s="642">
        <f t="shared" ref="MX219:MX277" si="1210">IF(MW219="",0,LOOKUP(MW219,$GU$218:$GU$277,$HD$218:$HD$277))</f>
        <v>0</v>
      </c>
      <c r="MY219" s="510" t="str">
        <f t="shared" si="1150"/>
        <v/>
      </c>
      <c r="MZ219" s="522" t="str">
        <f t="shared" si="1150"/>
        <v/>
      </c>
      <c r="NA219" s="510" t="str">
        <f t="shared" si="1150"/>
        <v/>
      </c>
      <c r="NB219" s="642">
        <f t="shared" ref="NB219:NB277" si="1211">IF(NA219="",0,LOOKUP(NA219,$GU$218:$GU$277,$HD$218:$HD$277))</f>
        <v>0</v>
      </c>
      <c r="NC219" s="510" t="str">
        <f t="shared" si="1151"/>
        <v/>
      </c>
      <c r="ND219" s="522" t="str">
        <f t="shared" si="1151"/>
        <v/>
      </c>
      <c r="NE219" s="510" t="str">
        <f t="shared" si="1151"/>
        <v/>
      </c>
      <c r="NF219" s="642">
        <f t="shared" ref="NF219:NF277" si="1212">IF(NE219="",0,LOOKUP(NE219,$GU$218:$GU$277,$HD$218:$HD$277))</f>
        <v>0</v>
      </c>
      <c r="NG219" s="510" t="str">
        <f t="shared" si="1152"/>
        <v/>
      </c>
      <c r="NH219" s="522" t="str">
        <f t="shared" si="1152"/>
        <v/>
      </c>
      <c r="NI219" s="510" t="str">
        <f t="shared" si="1152"/>
        <v/>
      </c>
      <c r="NJ219" s="642">
        <f t="shared" ref="NJ219:NJ277" si="1213">IF(NI219="",0,LOOKUP(NI219,$GU$218:$GU$277,$HD$218:$HD$277))</f>
        <v>0</v>
      </c>
      <c r="NK219" s="510" t="str">
        <f t="shared" si="1153"/>
        <v/>
      </c>
      <c r="NL219" s="522" t="str">
        <f t="shared" si="1153"/>
        <v/>
      </c>
      <c r="NM219" s="510" t="str">
        <f t="shared" si="1153"/>
        <v/>
      </c>
      <c r="NN219" s="642">
        <f t="shared" ref="NN219:NN277" si="1214">IF(NM219="",0,LOOKUP(NM219,$GU$218:$GU$277,$HD$218:$HD$277))</f>
        <v>0</v>
      </c>
      <c r="NO219" s="510" t="str">
        <f t="shared" si="1154"/>
        <v/>
      </c>
      <c r="NP219" s="522" t="str">
        <f t="shared" si="1154"/>
        <v/>
      </c>
      <c r="NQ219" s="510" t="str">
        <f t="shared" si="1154"/>
        <v/>
      </c>
      <c r="NR219" s="642">
        <f t="shared" ref="NR219:NR277" si="1215">IF(NQ219="",0,LOOKUP(NQ219,$GU$218:$GU$277,$HD$218:$HD$277))</f>
        <v>0</v>
      </c>
      <c r="NS219" s="510" t="str">
        <f t="shared" si="1155"/>
        <v/>
      </c>
      <c r="NT219" s="522" t="str">
        <f t="shared" si="1155"/>
        <v/>
      </c>
      <c r="NU219" s="510" t="str">
        <f t="shared" si="1155"/>
        <v/>
      </c>
      <c r="NV219" s="642">
        <f t="shared" ref="NV219:NV277" si="1216">IF(NU219="",0,LOOKUP(NU219,$GU$218:$GU$277,$HD$218:$HD$277))</f>
        <v>0</v>
      </c>
      <c r="NW219" s="510" t="str">
        <f t="shared" si="1156"/>
        <v/>
      </c>
      <c r="NX219" s="522" t="str">
        <f t="shared" si="1156"/>
        <v/>
      </c>
      <c r="NY219" s="510" t="str">
        <f t="shared" si="1156"/>
        <v/>
      </c>
      <c r="NZ219" s="642">
        <f t="shared" ref="NZ219:NZ277" si="1217">IF(NY219="",0,LOOKUP(NY219,$GU$218:$GU$277,$HD$218:$HD$277))</f>
        <v>0</v>
      </c>
      <c r="OA219" s="510" t="str">
        <f t="shared" si="1157"/>
        <v/>
      </c>
      <c r="OB219" s="522" t="str">
        <f t="shared" si="1157"/>
        <v/>
      </c>
      <c r="OC219" s="510" t="str">
        <f t="shared" si="1157"/>
        <v/>
      </c>
      <c r="OD219" s="642">
        <f t="shared" ref="OD219:OD277" si="1218">IF(OC219="",0,LOOKUP(OC219,$GU$218:$GU$277,$HD$218:$HD$277))</f>
        <v>0</v>
      </c>
      <c r="OE219" s="510" t="str">
        <f t="shared" si="1158"/>
        <v/>
      </c>
      <c r="OF219" s="522" t="str">
        <f t="shared" si="1158"/>
        <v/>
      </c>
      <c r="OG219" s="510" t="str">
        <f t="shared" si="1158"/>
        <v/>
      </c>
      <c r="OH219" s="642">
        <f t="shared" ref="OH219:OH277" si="1219">IF(OG219="",0,LOOKUP(OG219,$GU$218:$GU$277,$HD$218:$HD$277))</f>
        <v>0</v>
      </c>
      <c r="OI219" s="510" t="str">
        <f t="shared" si="1159"/>
        <v/>
      </c>
      <c r="OJ219" s="522" t="str">
        <f t="shared" si="1159"/>
        <v/>
      </c>
      <c r="OK219" s="510" t="str">
        <f t="shared" si="1159"/>
        <v/>
      </c>
      <c r="OL219" s="642">
        <f t="shared" ref="OL219:OL277" si="1220">IF(OK219="",0,LOOKUP(OK219,$GU$218:$GU$277,$HD$218:$HD$277))</f>
        <v>0</v>
      </c>
      <c r="OM219" s="510" t="str">
        <f t="shared" si="1160"/>
        <v/>
      </c>
      <c r="ON219" s="522" t="str">
        <f t="shared" si="1160"/>
        <v/>
      </c>
      <c r="OO219" s="510" t="str">
        <f t="shared" si="1160"/>
        <v/>
      </c>
      <c r="OP219" s="642">
        <f t="shared" ref="OP219:OP277" si="1221">IF(OO219="",0,LOOKUP(OO219,$GU$218:$GU$277,$HD$218:$HD$277))</f>
        <v>0</v>
      </c>
      <c r="OQ219" s="510" t="str">
        <f t="shared" si="1161"/>
        <v/>
      </c>
      <c r="OR219" s="522" t="str">
        <f t="shared" si="1161"/>
        <v/>
      </c>
      <c r="OS219" s="510" t="str">
        <f t="shared" si="1161"/>
        <v/>
      </c>
      <c r="OT219" s="642">
        <f t="shared" ref="OT219:OT277" si="1222">IF(OS219="",0,LOOKUP(OS219,$GU$218:$GU$277,$HD$218:$HD$277))</f>
        <v>0</v>
      </c>
      <c r="OU219" s="510" t="str">
        <f t="shared" si="1162"/>
        <v/>
      </c>
      <c r="OV219" s="522" t="str">
        <f t="shared" si="1162"/>
        <v/>
      </c>
      <c r="OW219" s="510" t="str">
        <f t="shared" si="1162"/>
        <v/>
      </c>
      <c r="OX219" s="642">
        <f t="shared" ref="OX219:OX277" si="1223">IF(OW219="",0,LOOKUP(OW219,$GU$218:$GU$277,$HD$218:$HD$277))</f>
        <v>0</v>
      </c>
      <c r="OY219" s="510" t="str">
        <f t="shared" si="1163"/>
        <v/>
      </c>
      <c r="OZ219" s="522" t="str">
        <f t="shared" si="1163"/>
        <v/>
      </c>
      <c r="PA219" s="510" t="str">
        <f t="shared" si="1163"/>
        <v/>
      </c>
      <c r="PB219" s="642">
        <f t="shared" ref="PB219:PB277" si="1224">IF(PA219="",0,LOOKUP(PA219,$GU$218:$GU$277,$HD$218:$HD$277))</f>
        <v>0</v>
      </c>
      <c r="PC219" s="510" t="str">
        <f t="shared" si="1164"/>
        <v/>
      </c>
      <c r="PD219" s="522" t="str">
        <f t="shared" si="1164"/>
        <v/>
      </c>
      <c r="PE219" s="510" t="str">
        <f t="shared" si="1164"/>
        <v/>
      </c>
      <c r="PF219" s="642">
        <f t="shared" ref="PF219:PF277" si="1225">IF(PE219="",0,LOOKUP(PE219,$GU$218:$GU$277,$HD$218:$HD$277))</f>
        <v>0</v>
      </c>
      <c r="PG219" s="510" t="str">
        <f t="shared" si="1165"/>
        <v/>
      </c>
      <c r="PH219" s="522" t="str">
        <f t="shared" si="1165"/>
        <v/>
      </c>
      <c r="PI219" s="510" t="str">
        <f t="shared" si="1165"/>
        <v/>
      </c>
      <c r="PJ219" s="642">
        <f t="shared" ref="PJ219:PJ277" si="1226">IF(PI219="",0,LOOKUP(PI219,$GU$218:$GU$277,$HD$218:$HD$277))</f>
        <v>0</v>
      </c>
      <c r="PK219" s="510" t="str">
        <f t="shared" si="1166"/>
        <v/>
      </c>
      <c r="PL219" s="522" t="str">
        <f t="shared" si="1166"/>
        <v/>
      </c>
      <c r="PM219" s="510" t="str">
        <f t="shared" si="1166"/>
        <v/>
      </c>
      <c r="PN219" s="642">
        <f t="shared" ref="PN219:PN277" si="1227">IF(PM219="",0,LOOKUP(PM219,$GU$218:$GU$277,$HD$218:$HD$277))</f>
        <v>0</v>
      </c>
      <c r="PO219" s="510" t="str">
        <f t="shared" si="1167"/>
        <v/>
      </c>
      <c r="PP219" s="522" t="str">
        <f t="shared" si="1167"/>
        <v/>
      </c>
      <c r="PQ219" s="510" t="str">
        <f t="shared" si="1167"/>
        <v/>
      </c>
      <c r="PR219" s="642">
        <f t="shared" ref="PR219:PR277" si="1228">IF(PQ219="",0,LOOKUP(PQ219,$GU$218:$GU$277,$HD$218:$HD$277))</f>
        <v>0</v>
      </c>
      <c r="PS219" s="510" t="str">
        <f t="shared" si="1168"/>
        <v/>
      </c>
      <c r="PT219" s="522" t="str">
        <f t="shared" si="1168"/>
        <v/>
      </c>
      <c r="PU219" s="510" t="str">
        <f t="shared" si="1168"/>
        <v/>
      </c>
      <c r="PV219" s="642">
        <f t="shared" ref="PV219:PV277" si="1229">IF(PU219="",0,LOOKUP(PU219,$GU$218:$GU$277,$HD$218:$HD$277))</f>
        <v>0</v>
      </c>
      <c r="PW219" s="510" t="str">
        <f t="shared" si="1169"/>
        <v/>
      </c>
      <c r="PX219" s="522" t="str">
        <f t="shared" si="1169"/>
        <v/>
      </c>
      <c r="PY219" s="510" t="str">
        <f t="shared" si="1169"/>
        <v/>
      </c>
      <c r="PZ219" s="642">
        <f t="shared" ref="PZ219:PZ277" si="1230">IF(PY219="",0,LOOKUP(PY219,$GU$218:$GU$277,$HD$218:$HD$277))</f>
        <v>0</v>
      </c>
      <c r="QA219" s="510" t="str">
        <f t="shared" si="1170"/>
        <v/>
      </c>
      <c r="QB219" s="522" t="str">
        <f t="shared" si="1170"/>
        <v/>
      </c>
      <c r="QC219" s="510" t="str">
        <f t="shared" si="1170"/>
        <v/>
      </c>
      <c r="QD219" s="642">
        <f t="shared" ref="QD219:QD277" si="1231">IF(QC219="",0,LOOKUP(QC219,$GU$218:$GU$277,$HD$218:$HD$277))</f>
        <v>0</v>
      </c>
      <c r="QE219" s="510" t="str">
        <f t="shared" si="1171"/>
        <v/>
      </c>
      <c r="QF219" s="522" t="str">
        <f t="shared" si="1171"/>
        <v/>
      </c>
      <c r="QG219" s="510" t="str">
        <f t="shared" si="1171"/>
        <v/>
      </c>
      <c r="QH219" s="642">
        <f t="shared" ref="QH219:QH277" si="1232">IF(QG219="",0,LOOKUP(QG219,$GU$218:$GU$277,$HD$218:$HD$277))</f>
        <v>0</v>
      </c>
    </row>
    <row r="220" spans="125:450" ht="13.3" thickTop="1" thickBot="1" x14ac:dyDescent="0.35"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GU220" s="594">
        <v>3</v>
      </c>
      <c r="HA220" s="81" t="str">
        <f t="shared" ref="HA220:HA277" si="1233">IF(OR(HC220="",HC220=0),"",IF(HC220=$HC$217,"Crítico",""))</f>
        <v/>
      </c>
      <c r="HB220" s="127" t="str">
        <f t="shared" ref="HB220:HB277" si="1234">IF(HA220="","",1)</f>
        <v/>
      </c>
      <c r="HC220" s="642">
        <f t="shared" si="1172"/>
        <v>0</v>
      </c>
      <c r="HD220" s="582">
        <f t="shared" si="1112"/>
        <v>0</v>
      </c>
      <c r="HE220" s="576">
        <f t="shared" si="1113"/>
        <v>0</v>
      </c>
      <c r="HF220" s="566">
        <f t="shared" si="1113"/>
        <v>0</v>
      </c>
      <c r="HG220" s="642">
        <f t="shared" si="1173"/>
        <v>0</v>
      </c>
      <c r="HH220" s="17" t="str">
        <f t="shared" si="1174"/>
        <v/>
      </c>
      <c r="HI220" s="510" t="str">
        <f t="shared" si="1174"/>
        <v/>
      </c>
      <c r="HJ220" s="642">
        <f t="shared" ref="HJ220:HJ277" si="1235">IF(HI220="",0,LOOKUP(HI220,$GU$218:$GU$277,$HD$218:$HD$277))</f>
        <v>0</v>
      </c>
      <c r="HK220" s="510" t="str">
        <f t="shared" si="1114"/>
        <v/>
      </c>
      <c r="HL220" s="522" t="str">
        <f t="shared" si="1114"/>
        <v/>
      </c>
      <c r="HM220" s="510" t="str">
        <f t="shared" si="1114"/>
        <v/>
      </c>
      <c r="HN220" s="642">
        <f t="shared" si="1175"/>
        <v>0</v>
      </c>
      <c r="HO220" s="510" t="str">
        <f t="shared" si="1115"/>
        <v/>
      </c>
      <c r="HP220" s="522" t="str">
        <f t="shared" si="1115"/>
        <v/>
      </c>
      <c r="HQ220" s="510" t="str">
        <f t="shared" si="1115"/>
        <v/>
      </c>
      <c r="HR220" s="642">
        <f t="shared" si="1176"/>
        <v>0</v>
      </c>
      <c r="HS220" s="510" t="str">
        <f t="shared" si="1116"/>
        <v/>
      </c>
      <c r="HT220" s="522" t="str">
        <f t="shared" si="1116"/>
        <v/>
      </c>
      <c r="HU220" s="510" t="str">
        <f t="shared" si="1116"/>
        <v/>
      </c>
      <c r="HV220" s="642">
        <f t="shared" si="1177"/>
        <v>0</v>
      </c>
      <c r="HW220" s="510" t="str">
        <f t="shared" si="1117"/>
        <v/>
      </c>
      <c r="HX220" s="522" t="str">
        <f t="shared" si="1117"/>
        <v/>
      </c>
      <c r="HY220" s="510" t="str">
        <f t="shared" si="1117"/>
        <v/>
      </c>
      <c r="HZ220" s="642">
        <f t="shared" si="1178"/>
        <v>0</v>
      </c>
      <c r="IA220" s="510" t="str">
        <f t="shared" si="1118"/>
        <v/>
      </c>
      <c r="IB220" s="522" t="str">
        <f t="shared" si="1118"/>
        <v/>
      </c>
      <c r="IC220" s="510" t="str">
        <f t="shared" si="1118"/>
        <v/>
      </c>
      <c r="ID220" s="642">
        <f t="shared" si="1179"/>
        <v>0</v>
      </c>
      <c r="IE220" s="510" t="str">
        <f t="shared" si="1119"/>
        <v/>
      </c>
      <c r="IF220" s="522" t="str">
        <f t="shared" si="1119"/>
        <v/>
      </c>
      <c r="IG220" s="510" t="str">
        <f t="shared" si="1119"/>
        <v/>
      </c>
      <c r="IH220" s="642">
        <f t="shared" si="1180"/>
        <v>0</v>
      </c>
      <c r="II220" s="510" t="str">
        <f t="shared" si="1120"/>
        <v/>
      </c>
      <c r="IJ220" s="522" t="str">
        <f t="shared" si="1120"/>
        <v/>
      </c>
      <c r="IK220" s="510" t="str">
        <f t="shared" si="1120"/>
        <v/>
      </c>
      <c r="IL220" s="642">
        <f t="shared" si="1181"/>
        <v>0</v>
      </c>
      <c r="IM220" s="510" t="str">
        <f t="shared" si="1121"/>
        <v/>
      </c>
      <c r="IN220" s="522" t="str">
        <f t="shared" si="1121"/>
        <v/>
      </c>
      <c r="IO220" s="510" t="str">
        <f t="shared" si="1121"/>
        <v/>
      </c>
      <c r="IP220" s="642">
        <f t="shared" si="1182"/>
        <v>0</v>
      </c>
      <c r="IQ220" s="510" t="str">
        <f t="shared" si="1122"/>
        <v/>
      </c>
      <c r="IR220" s="522" t="str">
        <f t="shared" si="1122"/>
        <v/>
      </c>
      <c r="IS220" s="510" t="str">
        <f t="shared" si="1122"/>
        <v/>
      </c>
      <c r="IT220" s="642">
        <f t="shared" si="1183"/>
        <v>0</v>
      </c>
      <c r="IU220" s="510" t="str">
        <f t="shared" si="1123"/>
        <v/>
      </c>
      <c r="IV220" s="522" t="str">
        <f t="shared" si="1123"/>
        <v/>
      </c>
      <c r="IW220" s="510" t="str">
        <f t="shared" si="1123"/>
        <v/>
      </c>
      <c r="IX220" s="642">
        <f t="shared" si="1184"/>
        <v>0</v>
      </c>
      <c r="IY220" s="510" t="str">
        <f t="shared" si="1124"/>
        <v/>
      </c>
      <c r="IZ220" s="522" t="str">
        <f t="shared" si="1124"/>
        <v/>
      </c>
      <c r="JA220" s="510" t="str">
        <f t="shared" si="1124"/>
        <v/>
      </c>
      <c r="JB220" s="642">
        <f t="shared" si="1185"/>
        <v>0</v>
      </c>
      <c r="JC220" s="510" t="str">
        <f t="shared" si="1125"/>
        <v/>
      </c>
      <c r="JD220" s="522" t="str">
        <f t="shared" si="1125"/>
        <v/>
      </c>
      <c r="JE220" s="510" t="str">
        <f t="shared" si="1125"/>
        <v/>
      </c>
      <c r="JF220" s="642">
        <f t="shared" si="1186"/>
        <v>0</v>
      </c>
      <c r="JG220" s="510" t="str">
        <f t="shared" si="1126"/>
        <v/>
      </c>
      <c r="JH220" s="522" t="str">
        <f t="shared" si="1126"/>
        <v/>
      </c>
      <c r="JI220" s="510" t="str">
        <f t="shared" si="1126"/>
        <v/>
      </c>
      <c r="JJ220" s="642">
        <f t="shared" si="1187"/>
        <v>0</v>
      </c>
      <c r="JK220" s="510" t="str">
        <f t="shared" si="1127"/>
        <v/>
      </c>
      <c r="JL220" s="522" t="str">
        <f t="shared" si="1127"/>
        <v/>
      </c>
      <c r="JM220" s="510" t="str">
        <f t="shared" si="1127"/>
        <v/>
      </c>
      <c r="JN220" s="642">
        <f t="shared" si="1188"/>
        <v>0</v>
      </c>
      <c r="JO220" s="510" t="str">
        <f t="shared" si="1128"/>
        <v/>
      </c>
      <c r="JP220" s="522" t="str">
        <f t="shared" si="1128"/>
        <v/>
      </c>
      <c r="JQ220" s="510" t="str">
        <f t="shared" si="1128"/>
        <v/>
      </c>
      <c r="JR220" s="642">
        <f t="shared" si="1189"/>
        <v>0</v>
      </c>
      <c r="JS220" s="510" t="str">
        <f t="shared" si="1129"/>
        <v/>
      </c>
      <c r="JT220" s="522" t="str">
        <f t="shared" si="1129"/>
        <v/>
      </c>
      <c r="JU220" s="510" t="str">
        <f t="shared" si="1129"/>
        <v/>
      </c>
      <c r="JV220" s="642">
        <f t="shared" si="1190"/>
        <v>0</v>
      </c>
      <c r="JW220" s="510" t="str">
        <f t="shared" si="1130"/>
        <v/>
      </c>
      <c r="JX220" s="522" t="str">
        <f t="shared" si="1130"/>
        <v/>
      </c>
      <c r="JY220" s="510" t="str">
        <f t="shared" si="1130"/>
        <v/>
      </c>
      <c r="JZ220" s="642">
        <f t="shared" si="1191"/>
        <v>0</v>
      </c>
      <c r="KA220" s="510" t="str">
        <f t="shared" si="1131"/>
        <v/>
      </c>
      <c r="KB220" s="522" t="str">
        <f t="shared" si="1131"/>
        <v/>
      </c>
      <c r="KC220" s="510" t="str">
        <f t="shared" si="1131"/>
        <v/>
      </c>
      <c r="KD220" s="642">
        <f t="shared" si="1192"/>
        <v>0</v>
      </c>
      <c r="KE220" s="510" t="str">
        <f t="shared" si="1132"/>
        <v/>
      </c>
      <c r="KF220" s="522" t="str">
        <f t="shared" si="1132"/>
        <v/>
      </c>
      <c r="KG220" s="510" t="str">
        <f t="shared" si="1132"/>
        <v/>
      </c>
      <c r="KH220" s="642">
        <f t="shared" si="1193"/>
        <v>0</v>
      </c>
      <c r="KI220" s="510" t="str">
        <f t="shared" si="1133"/>
        <v/>
      </c>
      <c r="KJ220" s="522" t="str">
        <f t="shared" si="1133"/>
        <v/>
      </c>
      <c r="KK220" s="510" t="str">
        <f t="shared" si="1133"/>
        <v/>
      </c>
      <c r="KL220" s="642">
        <f t="shared" si="1194"/>
        <v>0</v>
      </c>
      <c r="KM220" s="510" t="str">
        <f t="shared" si="1134"/>
        <v/>
      </c>
      <c r="KN220" s="522" t="str">
        <f t="shared" si="1134"/>
        <v/>
      </c>
      <c r="KO220" s="510" t="str">
        <f t="shared" si="1134"/>
        <v/>
      </c>
      <c r="KP220" s="642">
        <f t="shared" si="1195"/>
        <v>0</v>
      </c>
      <c r="KQ220" s="510" t="str">
        <f t="shared" si="1135"/>
        <v/>
      </c>
      <c r="KR220" s="522" t="str">
        <f t="shared" si="1135"/>
        <v/>
      </c>
      <c r="KS220" s="510" t="str">
        <f t="shared" si="1135"/>
        <v/>
      </c>
      <c r="KT220" s="642">
        <f t="shared" si="1196"/>
        <v>0</v>
      </c>
      <c r="KU220" s="510" t="str">
        <f t="shared" si="1136"/>
        <v/>
      </c>
      <c r="KV220" s="522" t="str">
        <f t="shared" si="1136"/>
        <v/>
      </c>
      <c r="KW220" s="510" t="str">
        <f t="shared" si="1136"/>
        <v/>
      </c>
      <c r="KX220" s="642">
        <f t="shared" si="1197"/>
        <v>0</v>
      </c>
      <c r="KY220" s="510" t="str">
        <f t="shared" si="1137"/>
        <v/>
      </c>
      <c r="KZ220" s="522" t="str">
        <f t="shared" si="1137"/>
        <v/>
      </c>
      <c r="LA220" s="510" t="str">
        <f t="shared" si="1137"/>
        <v/>
      </c>
      <c r="LB220" s="642">
        <f t="shared" si="1198"/>
        <v>0</v>
      </c>
      <c r="LC220" s="510" t="str">
        <f t="shared" si="1138"/>
        <v/>
      </c>
      <c r="LD220" s="522" t="str">
        <f t="shared" si="1138"/>
        <v/>
      </c>
      <c r="LE220" s="510" t="str">
        <f t="shared" si="1138"/>
        <v/>
      </c>
      <c r="LF220" s="642">
        <f t="shared" si="1199"/>
        <v>0</v>
      </c>
      <c r="LG220" s="510" t="str">
        <f t="shared" si="1139"/>
        <v/>
      </c>
      <c r="LH220" s="522" t="str">
        <f t="shared" si="1139"/>
        <v/>
      </c>
      <c r="LI220" s="510" t="str">
        <f t="shared" si="1139"/>
        <v/>
      </c>
      <c r="LJ220" s="642">
        <f t="shared" si="1200"/>
        <v>0</v>
      </c>
      <c r="LK220" s="510" t="str">
        <f t="shared" si="1140"/>
        <v/>
      </c>
      <c r="LL220" s="522" t="str">
        <f t="shared" si="1140"/>
        <v/>
      </c>
      <c r="LM220" s="510" t="str">
        <f t="shared" si="1140"/>
        <v/>
      </c>
      <c r="LN220" s="642">
        <f t="shared" si="1201"/>
        <v>0</v>
      </c>
      <c r="LO220" s="510" t="str">
        <f t="shared" si="1141"/>
        <v/>
      </c>
      <c r="LP220" s="522" t="str">
        <f t="shared" si="1141"/>
        <v/>
      </c>
      <c r="LQ220" s="510" t="str">
        <f t="shared" si="1141"/>
        <v/>
      </c>
      <c r="LR220" s="642">
        <f t="shared" si="1202"/>
        <v>0</v>
      </c>
      <c r="LS220" s="510" t="str">
        <f t="shared" si="1142"/>
        <v/>
      </c>
      <c r="LT220" s="522" t="str">
        <f t="shared" si="1142"/>
        <v/>
      </c>
      <c r="LU220" s="510" t="str">
        <f t="shared" si="1142"/>
        <v/>
      </c>
      <c r="LV220" s="642">
        <f t="shared" si="1203"/>
        <v>0</v>
      </c>
      <c r="LW220" s="510" t="str">
        <f t="shared" si="1143"/>
        <v/>
      </c>
      <c r="LX220" s="522" t="str">
        <f t="shared" si="1143"/>
        <v/>
      </c>
      <c r="LY220" s="510" t="str">
        <f t="shared" si="1143"/>
        <v/>
      </c>
      <c r="LZ220" s="642">
        <f t="shared" si="1204"/>
        <v>0</v>
      </c>
      <c r="MA220" s="510" t="str">
        <f t="shared" si="1144"/>
        <v/>
      </c>
      <c r="MB220" s="522" t="str">
        <f t="shared" si="1144"/>
        <v/>
      </c>
      <c r="MC220" s="510" t="str">
        <f t="shared" si="1144"/>
        <v/>
      </c>
      <c r="MD220" s="642">
        <f t="shared" si="1205"/>
        <v>0</v>
      </c>
      <c r="ME220" s="510" t="str">
        <f t="shared" si="1145"/>
        <v/>
      </c>
      <c r="MF220" s="522" t="str">
        <f t="shared" si="1145"/>
        <v/>
      </c>
      <c r="MG220" s="510" t="str">
        <f t="shared" si="1145"/>
        <v/>
      </c>
      <c r="MH220" s="642">
        <f t="shared" si="1206"/>
        <v>0</v>
      </c>
      <c r="MI220" s="510" t="str">
        <f t="shared" si="1146"/>
        <v/>
      </c>
      <c r="MJ220" s="522" t="str">
        <f t="shared" si="1146"/>
        <v/>
      </c>
      <c r="MK220" s="510" t="str">
        <f t="shared" si="1146"/>
        <v/>
      </c>
      <c r="ML220" s="642">
        <f t="shared" si="1207"/>
        <v>0</v>
      </c>
      <c r="MM220" s="510" t="str">
        <f t="shared" si="1147"/>
        <v/>
      </c>
      <c r="MN220" s="522" t="str">
        <f t="shared" si="1147"/>
        <v/>
      </c>
      <c r="MO220" s="510" t="str">
        <f t="shared" si="1147"/>
        <v/>
      </c>
      <c r="MP220" s="642">
        <f t="shared" si="1208"/>
        <v>0</v>
      </c>
      <c r="MQ220" s="510" t="str">
        <f t="shared" si="1148"/>
        <v/>
      </c>
      <c r="MR220" s="522" t="str">
        <f t="shared" si="1148"/>
        <v/>
      </c>
      <c r="MS220" s="510" t="str">
        <f t="shared" si="1148"/>
        <v/>
      </c>
      <c r="MT220" s="642">
        <f t="shared" si="1209"/>
        <v>0</v>
      </c>
      <c r="MU220" s="510" t="str">
        <f t="shared" si="1149"/>
        <v/>
      </c>
      <c r="MV220" s="522" t="str">
        <f t="shared" si="1149"/>
        <v/>
      </c>
      <c r="MW220" s="510" t="str">
        <f t="shared" si="1149"/>
        <v/>
      </c>
      <c r="MX220" s="642">
        <f t="shared" si="1210"/>
        <v>0</v>
      </c>
      <c r="MY220" s="510" t="str">
        <f t="shared" si="1150"/>
        <v/>
      </c>
      <c r="MZ220" s="522" t="str">
        <f t="shared" si="1150"/>
        <v/>
      </c>
      <c r="NA220" s="510" t="str">
        <f t="shared" si="1150"/>
        <v/>
      </c>
      <c r="NB220" s="642">
        <f t="shared" si="1211"/>
        <v>0</v>
      </c>
      <c r="NC220" s="510" t="str">
        <f t="shared" si="1151"/>
        <v/>
      </c>
      <c r="ND220" s="522" t="str">
        <f t="shared" si="1151"/>
        <v/>
      </c>
      <c r="NE220" s="510" t="str">
        <f t="shared" si="1151"/>
        <v/>
      </c>
      <c r="NF220" s="642">
        <f t="shared" si="1212"/>
        <v>0</v>
      </c>
      <c r="NG220" s="510" t="str">
        <f t="shared" si="1152"/>
        <v/>
      </c>
      <c r="NH220" s="522" t="str">
        <f t="shared" si="1152"/>
        <v/>
      </c>
      <c r="NI220" s="510" t="str">
        <f t="shared" si="1152"/>
        <v/>
      </c>
      <c r="NJ220" s="642">
        <f t="shared" si="1213"/>
        <v>0</v>
      </c>
      <c r="NK220" s="510" t="str">
        <f t="shared" si="1153"/>
        <v/>
      </c>
      <c r="NL220" s="522" t="str">
        <f t="shared" si="1153"/>
        <v/>
      </c>
      <c r="NM220" s="510" t="str">
        <f t="shared" si="1153"/>
        <v/>
      </c>
      <c r="NN220" s="642">
        <f t="shared" si="1214"/>
        <v>0</v>
      </c>
      <c r="NO220" s="510" t="str">
        <f t="shared" si="1154"/>
        <v/>
      </c>
      <c r="NP220" s="522" t="str">
        <f t="shared" si="1154"/>
        <v/>
      </c>
      <c r="NQ220" s="510" t="str">
        <f t="shared" si="1154"/>
        <v/>
      </c>
      <c r="NR220" s="642">
        <f t="shared" si="1215"/>
        <v>0</v>
      </c>
      <c r="NS220" s="510" t="str">
        <f t="shared" si="1155"/>
        <v/>
      </c>
      <c r="NT220" s="522" t="str">
        <f t="shared" si="1155"/>
        <v/>
      </c>
      <c r="NU220" s="510" t="str">
        <f t="shared" si="1155"/>
        <v/>
      </c>
      <c r="NV220" s="642">
        <f t="shared" si="1216"/>
        <v>0</v>
      </c>
      <c r="NW220" s="510" t="str">
        <f t="shared" si="1156"/>
        <v/>
      </c>
      <c r="NX220" s="522" t="str">
        <f t="shared" si="1156"/>
        <v/>
      </c>
      <c r="NY220" s="510" t="str">
        <f t="shared" si="1156"/>
        <v/>
      </c>
      <c r="NZ220" s="642">
        <f t="shared" si="1217"/>
        <v>0</v>
      </c>
      <c r="OA220" s="510" t="str">
        <f t="shared" si="1157"/>
        <v/>
      </c>
      <c r="OB220" s="522" t="str">
        <f t="shared" si="1157"/>
        <v/>
      </c>
      <c r="OC220" s="510" t="str">
        <f t="shared" si="1157"/>
        <v/>
      </c>
      <c r="OD220" s="642">
        <f t="shared" si="1218"/>
        <v>0</v>
      </c>
      <c r="OE220" s="510" t="str">
        <f t="shared" si="1158"/>
        <v/>
      </c>
      <c r="OF220" s="522" t="str">
        <f t="shared" si="1158"/>
        <v/>
      </c>
      <c r="OG220" s="510" t="str">
        <f t="shared" si="1158"/>
        <v/>
      </c>
      <c r="OH220" s="642">
        <f t="shared" si="1219"/>
        <v>0</v>
      </c>
      <c r="OI220" s="510" t="str">
        <f t="shared" si="1159"/>
        <v/>
      </c>
      <c r="OJ220" s="522" t="str">
        <f t="shared" si="1159"/>
        <v/>
      </c>
      <c r="OK220" s="510" t="str">
        <f t="shared" si="1159"/>
        <v/>
      </c>
      <c r="OL220" s="642">
        <f t="shared" si="1220"/>
        <v>0</v>
      </c>
      <c r="OM220" s="510" t="str">
        <f t="shared" si="1160"/>
        <v/>
      </c>
      <c r="ON220" s="522" t="str">
        <f t="shared" si="1160"/>
        <v/>
      </c>
      <c r="OO220" s="510" t="str">
        <f t="shared" si="1160"/>
        <v/>
      </c>
      <c r="OP220" s="642">
        <f t="shared" si="1221"/>
        <v>0</v>
      </c>
      <c r="OQ220" s="510" t="str">
        <f t="shared" si="1161"/>
        <v/>
      </c>
      <c r="OR220" s="522" t="str">
        <f t="shared" si="1161"/>
        <v/>
      </c>
      <c r="OS220" s="510" t="str">
        <f t="shared" si="1161"/>
        <v/>
      </c>
      <c r="OT220" s="642">
        <f t="shared" si="1222"/>
        <v>0</v>
      </c>
      <c r="OU220" s="510" t="str">
        <f t="shared" si="1162"/>
        <v/>
      </c>
      <c r="OV220" s="522" t="str">
        <f t="shared" si="1162"/>
        <v/>
      </c>
      <c r="OW220" s="510" t="str">
        <f t="shared" si="1162"/>
        <v/>
      </c>
      <c r="OX220" s="642">
        <f t="shared" si="1223"/>
        <v>0</v>
      </c>
      <c r="OY220" s="510" t="str">
        <f t="shared" si="1163"/>
        <v/>
      </c>
      <c r="OZ220" s="522" t="str">
        <f t="shared" si="1163"/>
        <v/>
      </c>
      <c r="PA220" s="510" t="str">
        <f t="shared" si="1163"/>
        <v/>
      </c>
      <c r="PB220" s="642">
        <f t="shared" si="1224"/>
        <v>0</v>
      </c>
      <c r="PC220" s="510" t="str">
        <f t="shared" si="1164"/>
        <v/>
      </c>
      <c r="PD220" s="522" t="str">
        <f t="shared" si="1164"/>
        <v/>
      </c>
      <c r="PE220" s="510" t="str">
        <f t="shared" si="1164"/>
        <v/>
      </c>
      <c r="PF220" s="642">
        <f t="shared" si="1225"/>
        <v>0</v>
      </c>
      <c r="PG220" s="510" t="str">
        <f t="shared" si="1165"/>
        <v/>
      </c>
      <c r="PH220" s="522" t="str">
        <f t="shared" si="1165"/>
        <v/>
      </c>
      <c r="PI220" s="510" t="str">
        <f t="shared" si="1165"/>
        <v/>
      </c>
      <c r="PJ220" s="642">
        <f t="shared" si="1226"/>
        <v>0</v>
      </c>
      <c r="PK220" s="510" t="str">
        <f t="shared" si="1166"/>
        <v/>
      </c>
      <c r="PL220" s="522" t="str">
        <f t="shared" si="1166"/>
        <v/>
      </c>
      <c r="PM220" s="510" t="str">
        <f t="shared" si="1166"/>
        <v/>
      </c>
      <c r="PN220" s="642">
        <f t="shared" si="1227"/>
        <v>0</v>
      </c>
      <c r="PO220" s="510" t="str">
        <f t="shared" si="1167"/>
        <v/>
      </c>
      <c r="PP220" s="522" t="str">
        <f t="shared" si="1167"/>
        <v/>
      </c>
      <c r="PQ220" s="510" t="str">
        <f t="shared" si="1167"/>
        <v/>
      </c>
      <c r="PR220" s="642">
        <f t="shared" si="1228"/>
        <v>0</v>
      </c>
      <c r="PS220" s="510" t="str">
        <f t="shared" si="1168"/>
        <v/>
      </c>
      <c r="PT220" s="522" t="str">
        <f t="shared" si="1168"/>
        <v/>
      </c>
      <c r="PU220" s="510" t="str">
        <f t="shared" si="1168"/>
        <v/>
      </c>
      <c r="PV220" s="642">
        <f t="shared" si="1229"/>
        <v>0</v>
      </c>
      <c r="PW220" s="510" t="str">
        <f t="shared" si="1169"/>
        <v/>
      </c>
      <c r="PX220" s="522" t="str">
        <f t="shared" si="1169"/>
        <v/>
      </c>
      <c r="PY220" s="510" t="str">
        <f t="shared" si="1169"/>
        <v/>
      </c>
      <c r="PZ220" s="642">
        <f t="shared" si="1230"/>
        <v>0</v>
      </c>
      <c r="QA220" s="510" t="str">
        <f t="shared" si="1170"/>
        <v/>
      </c>
      <c r="QB220" s="522" t="str">
        <f t="shared" si="1170"/>
        <v/>
      </c>
      <c r="QC220" s="510" t="str">
        <f t="shared" si="1170"/>
        <v/>
      </c>
      <c r="QD220" s="642">
        <f t="shared" si="1231"/>
        <v>0</v>
      </c>
      <c r="QE220" s="510" t="str">
        <f t="shared" si="1171"/>
        <v/>
      </c>
      <c r="QF220" s="522" t="str">
        <f t="shared" si="1171"/>
        <v/>
      </c>
      <c r="QG220" s="510" t="str">
        <f t="shared" si="1171"/>
        <v/>
      </c>
      <c r="QH220" s="642">
        <f t="shared" si="1232"/>
        <v>0</v>
      </c>
    </row>
    <row r="221" spans="125:450" ht="13.3" thickTop="1" thickBot="1" x14ac:dyDescent="0.35"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GU221" s="594">
        <v>4</v>
      </c>
      <c r="HA221" s="81" t="str">
        <f t="shared" si="1233"/>
        <v/>
      </c>
      <c r="HB221" s="127" t="str">
        <f t="shared" si="1234"/>
        <v/>
      </c>
      <c r="HC221" s="642">
        <f t="shared" si="1172"/>
        <v>0</v>
      </c>
      <c r="HD221" s="582">
        <f t="shared" si="1112"/>
        <v>0</v>
      </c>
      <c r="HE221" s="576">
        <f t="shared" si="1113"/>
        <v>0</v>
      </c>
      <c r="HF221" s="566">
        <f t="shared" si="1113"/>
        <v>0</v>
      </c>
      <c r="HG221" s="642">
        <f t="shared" si="1173"/>
        <v>0</v>
      </c>
      <c r="HH221" s="17" t="str">
        <f t="shared" si="1174"/>
        <v/>
      </c>
      <c r="HI221" s="510" t="str">
        <f t="shared" si="1174"/>
        <v/>
      </c>
      <c r="HJ221" s="642">
        <f t="shared" si="1235"/>
        <v>0</v>
      </c>
      <c r="HK221" s="510" t="str">
        <f t="shared" si="1114"/>
        <v/>
      </c>
      <c r="HL221" s="522" t="str">
        <f t="shared" si="1114"/>
        <v/>
      </c>
      <c r="HM221" s="510" t="str">
        <f t="shared" si="1114"/>
        <v/>
      </c>
      <c r="HN221" s="642">
        <f t="shared" si="1175"/>
        <v>0</v>
      </c>
      <c r="HO221" s="510" t="str">
        <f t="shared" si="1115"/>
        <v/>
      </c>
      <c r="HP221" s="522" t="str">
        <f t="shared" si="1115"/>
        <v/>
      </c>
      <c r="HQ221" s="510" t="str">
        <f t="shared" si="1115"/>
        <v/>
      </c>
      <c r="HR221" s="642">
        <f t="shared" si="1176"/>
        <v>0</v>
      </c>
      <c r="HS221" s="510" t="str">
        <f t="shared" si="1116"/>
        <v/>
      </c>
      <c r="HT221" s="522" t="str">
        <f t="shared" si="1116"/>
        <v/>
      </c>
      <c r="HU221" s="510" t="str">
        <f t="shared" si="1116"/>
        <v/>
      </c>
      <c r="HV221" s="642">
        <f t="shared" si="1177"/>
        <v>0</v>
      </c>
      <c r="HW221" s="510" t="str">
        <f t="shared" si="1117"/>
        <v/>
      </c>
      <c r="HX221" s="522" t="str">
        <f t="shared" si="1117"/>
        <v/>
      </c>
      <c r="HY221" s="510" t="str">
        <f t="shared" si="1117"/>
        <v/>
      </c>
      <c r="HZ221" s="642">
        <f t="shared" si="1178"/>
        <v>0</v>
      </c>
      <c r="IA221" s="510" t="str">
        <f t="shared" si="1118"/>
        <v/>
      </c>
      <c r="IB221" s="522" t="str">
        <f t="shared" si="1118"/>
        <v/>
      </c>
      <c r="IC221" s="510" t="str">
        <f t="shared" si="1118"/>
        <v/>
      </c>
      <c r="ID221" s="642">
        <f t="shared" si="1179"/>
        <v>0</v>
      </c>
      <c r="IE221" s="510" t="str">
        <f t="shared" si="1119"/>
        <v/>
      </c>
      <c r="IF221" s="522" t="str">
        <f t="shared" si="1119"/>
        <v/>
      </c>
      <c r="IG221" s="510" t="str">
        <f t="shared" si="1119"/>
        <v/>
      </c>
      <c r="IH221" s="642">
        <f t="shared" si="1180"/>
        <v>0</v>
      </c>
      <c r="II221" s="510" t="str">
        <f t="shared" si="1120"/>
        <v/>
      </c>
      <c r="IJ221" s="522" t="str">
        <f t="shared" si="1120"/>
        <v/>
      </c>
      <c r="IK221" s="510" t="str">
        <f t="shared" si="1120"/>
        <v/>
      </c>
      <c r="IL221" s="642">
        <f t="shared" si="1181"/>
        <v>0</v>
      </c>
      <c r="IM221" s="510" t="str">
        <f t="shared" si="1121"/>
        <v/>
      </c>
      <c r="IN221" s="522" t="str">
        <f t="shared" si="1121"/>
        <v/>
      </c>
      <c r="IO221" s="510" t="str">
        <f t="shared" si="1121"/>
        <v/>
      </c>
      <c r="IP221" s="642">
        <f t="shared" si="1182"/>
        <v>0</v>
      </c>
      <c r="IQ221" s="510" t="str">
        <f t="shared" si="1122"/>
        <v/>
      </c>
      <c r="IR221" s="522" t="str">
        <f t="shared" si="1122"/>
        <v/>
      </c>
      <c r="IS221" s="510" t="str">
        <f t="shared" si="1122"/>
        <v/>
      </c>
      <c r="IT221" s="642">
        <f t="shared" si="1183"/>
        <v>0</v>
      </c>
      <c r="IU221" s="510" t="str">
        <f t="shared" si="1123"/>
        <v/>
      </c>
      <c r="IV221" s="522" t="str">
        <f t="shared" si="1123"/>
        <v/>
      </c>
      <c r="IW221" s="510" t="str">
        <f t="shared" si="1123"/>
        <v/>
      </c>
      <c r="IX221" s="642">
        <f t="shared" si="1184"/>
        <v>0</v>
      </c>
      <c r="IY221" s="510" t="str">
        <f t="shared" si="1124"/>
        <v/>
      </c>
      <c r="IZ221" s="522" t="str">
        <f t="shared" si="1124"/>
        <v/>
      </c>
      <c r="JA221" s="510" t="str">
        <f t="shared" si="1124"/>
        <v/>
      </c>
      <c r="JB221" s="642">
        <f t="shared" si="1185"/>
        <v>0</v>
      </c>
      <c r="JC221" s="510" t="str">
        <f t="shared" si="1125"/>
        <v/>
      </c>
      <c r="JD221" s="522" t="str">
        <f t="shared" si="1125"/>
        <v/>
      </c>
      <c r="JE221" s="510" t="str">
        <f t="shared" si="1125"/>
        <v/>
      </c>
      <c r="JF221" s="642">
        <f t="shared" si="1186"/>
        <v>0</v>
      </c>
      <c r="JG221" s="510" t="str">
        <f t="shared" si="1126"/>
        <v/>
      </c>
      <c r="JH221" s="522" t="str">
        <f t="shared" si="1126"/>
        <v/>
      </c>
      <c r="JI221" s="510" t="str">
        <f t="shared" si="1126"/>
        <v/>
      </c>
      <c r="JJ221" s="642">
        <f t="shared" si="1187"/>
        <v>0</v>
      </c>
      <c r="JK221" s="510" t="str">
        <f t="shared" si="1127"/>
        <v/>
      </c>
      <c r="JL221" s="522" t="str">
        <f t="shared" si="1127"/>
        <v/>
      </c>
      <c r="JM221" s="510" t="str">
        <f t="shared" si="1127"/>
        <v/>
      </c>
      <c r="JN221" s="642">
        <f t="shared" si="1188"/>
        <v>0</v>
      </c>
      <c r="JO221" s="510" t="str">
        <f t="shared" si="1128"/>
        <v/>
      </c>
      <c r="JP221" s="522" t="str">
        <f t="shared" si="1128"/>
        <v/>
      </c>
      <c r="JQ221" s="510" t="str">
        <f t="shared" si="1128"/>
        <v/>
      </c>
      <c r="JR221" s="642">
        <f t="shared" si="1189"/>
        <v>0</v>
      </c>
      <c r="JS221" s="510" t="str">
        <f t="shared" si="1129"/>
        <v/>
      </c>
      <c r="JT221" s="522" t="str">
        <f t="shared" si="1129"/>
        <v/>
      </c>
      <c r="JU221" s="510" t="str">
        <f t="shared" si="1129"/>
        <v/>
      </c>
      <c r="JV221" s="642">
        <f t="shared" si="1190"/>
        <v>0</v>
      </c>
      <c r="JW221" s="510" t="str">
        <f t="shared" si="1130"/>
        <v/>
      </c>
      <c r="JX221" s="522" t="str">
        <f t="shared" si="1130"/>
        <v/>
      </c>
      <c r="JY221" s="510" t="str">
        <f t="shared" si="1130"/>
        <v/>
      </c>
      <c r="JZ221" s="642">
        <f t="shared" si="1191"/>
        <v>0</v>
      </c>
      <c r="KA221" s="510" t="str">
        <f t="shared" si="1131"/>
        <v/>
      </c>
      <c r="KB221" s="522" t="str">
        <f t="shared" si="1131"/>
        <v/>
      </c>
      <c r="KC221" s="510" t="str">
        <f t="shared" si="1131"/>
        <v/>
      </c>
      <c r="KD221" s="642">
        <f t="shared" si="1192"/>
        <v>0</v>
      </c>
      <c r="KE221" s="510" t="str">
        <f t="shared" si="1132"/>
        <v/>
      </c>
      <c r="KF221" s="522" t="str">
        <f t="shared" si="1132"/>
        <v/>
      </c>
      <c r="KG221" s="510" t="str">
        <f t="shared" si="1132"/>
        <v/>
      </c>
      <c r="KH221" s="642">
        <f t="shared" si="1193"/>
        <v>0</v>
      </c>
      <c r="KI221" s="510" t="str">
        <f t="shared" si="1133"/>
        <v/>
      </c>
      <c r="KJ221" s="522" t="str">
        <f t="shared" si="1133"/>
        <v/>
      </c>
      <c r="KK221" s="510" t="str">
        <f t="shared" si="1133"/>
        <v/>
      </c>
      <c r="KL221" s="642">
        <f t="shared" si="1194"/>
        <v>0</v>
      </c>
      <c r="KM221" s="510" t="str">
        <f t="shared" si="1134"/>
        <v/>
      </c>
      <c r="KN221" s="522" t="str">
        <f t="shared" si="1134"/>
        <v/>
      </c>
      <c r="KO221" s="510" t="str">
        <f t="shared" si="1134"/>
        <v/>
      </c>
      <c r="KP221" s="642">
        <f t="shared" si="1195"/>
        <v>0</v>
      </c>
      <c r="KQ221" s="510" t="str">
        <f t="shared" si="1135"/>
        <v/>
      </c>
      <c r="KR221" s="522" t="str">
        <f t="shared" si="1135"/>
        <v/>
      </c>
      <c r="KS221" s="510" t="str">
        <f t="shared" si="1135"/>
        <v/>
      </c>
      <c r="KT221" s="642">
        <f t="shared" si="1196"/>
        <v>0</v>
      </c>
      <c r="KU221" s="510" t="str">
        <f t="shared" si="1136"/>
        <v/>
      </c>
      <c r="KV221" s="522" t="str">
        <f t="shared" si="1136"/>
        <v/>
      </c>
      <c r="KW221" s="510" t="str">
        <f t="shared" si="1136"/>
        <v/>
      </c>
      <c r="KX221" s="642">
        <f t="shared" si="1197"/>
        <v>0</v>
      </c>
      <c r="KY221" s="510" t="str">
        <f t="shared" si="1137"/>
        <v/>
      </c>
      <c r="KZ221" s="522" t="str">
        <f t="shared" si="1137"/>
        <v/>
      </c>
      <c r="LA221" s="510" t="str">
        <f t="shared" si="1137"/>
        <v/>
      </c>
      <c r="LB221" s="642">
        <f t="shared" si="1198"/>
        <v>0</v>
      </c>
      <c r="LC221" s="510" t="str">
        <f t="shared" si="1138"/>
        <v/>
      </c>
      <c r="LD221" s="522" t="str">
        <f t="shared" si="1138"/>
        <v/>
      </c>
      <c r="LE221" s="510" t="str">
        <f t="shared" si="1138"/>
        <v/>
      </c>
      <c r="LF221" s="642">
        <f t="shared" si="1199"/>
        <v>0</v>
      </c>
      <c r="LG221" s="510" t="str">
        <f t="shared" si="1139"/>
        <v/>
      </c>
      <c r="LH221" s="522" t="str">
        <f t="shared" si="1139"/>
        <v/>
      </c>
      <c r="LI221" s="510" t="str">
        <f t="shared" si="1139"/>
        <v/>
      </c>
      <c r="LJ221" s="642">
        <f t="shared" si="1200"/>
        <v>0</v>
      </c>
      <c r="LK221" s="510" t="str">
        <f t="shared" si="1140"/>
        <v/>
      </c>
      <c r="LL221" s="522" t="str">
        <f t="shared" si="1140"/>
        <v/>
      </c>
      <c r="LM221" s="510" t="str">
        <f t="shared" si="1140"/>
        <v/>
      </c>
      <c r="LN221" s="642">
        <f t="shared" si="1201"/>
        <v>0</v>
      </c>
      <c r="LO221" s="510" t="str">
        <f t="shared" si="1141"/>
        <v/>
      </c>
      <c r="LP221" s="522" t="str">
        <f t="shared" si="1141"/>
        <v/>
      </c>
      <c r="LQ221" s="510" t="str">
        <f t="shared" si="1141"/>
        <v/>
      </c>
      <c r="LR221" s="642">
        <f t="shared" si="1202"/>
        <v>0</v>
      </c>
      <c r="LS221" s="510" t="str">
        <f t="shared" si="1142"/>
        <v/>
      </c>
      <c r="LT221" s="522" t="str">
        <f t="shared" si="1142"/>
        <v/>
      </c>
      <c r="LU221" s="510" t="str">
        <f t="shared" si="1142"/>
        <v/>
      </c>
      <c r="LV221" s="642">
        <f t="shared" si="1203"/>
        <v>0</v>
      </c>
      <c r="LW221" s="510" t="str">
        <f t="shared" si="1143"/>
        <v/>
      </c>
      <c r="LX221" s="522" t="str">
        <f t="shared" si="1143"/>
        <v/>
      </c>
      <c r="LY221" s="510" t="str">
        <f t="shared" si="1143"/>
        <v/>
      </c>
      <c r="LZ221" s="642">
        <f t="shared" si="1204"/>
        <v>0</v>
      </c>
      <c r="MA221" s="510" t="str">
        <f t="shared" si="1144"/>
        <v/>
      </c>
      <c r="MB221" s="522" t="str">
        <f t="shared" si="1144"/>
        <v/>
      </c>
      <c r="MC221" s="510" t="str">
        <f t="shared" si="1144"/>
        <v/>
      </c>
      <c r="MD221" s="642">
        <f t="shared" si="1205"/>
        <v>0</v>
      </c>
      <c r="ME221" s="510" t="str">
        <f t="shared" si="1145"/>
        <v/>
      </c>
      <c r="MF221" s="522" t="str">
        <f t="shared" si="1145"/>
        <v/>
      </c>
      <c r="MG221" s="510" t="str">
        <f t="shared" si="1145"/>
        <v/>
      </c>
      <c r="MH221" s="642">
        <f t="shared" si="1206"/>
        <v>0</v>
      </c>
      <c r="MI221" s="510" t="str">
        <f t="shared" si="1146"/>
        <v/>
      </c>
      <c r="MJ221" s="522" t="str">
        <f t="shared" si="1146"/>
        <v/>
      </c>
      <c r="MK221" s="510" t="str">
        <f t="shared" si="1146"/>
        <v/>
      </c>
      <c r="ML221" s="642">
        <f t="shared" si="1207"/>
        <v>0</v>
      </c>
      <c r="MM221" s="510" t="str">
        <f t="shared" si="1147"/>
        <v/>
      </c>
      <c r="MN221" s="522" t="str">
        <f t="shared" si="1147"/>
        <v/>
      </c>
      <c r="MO221" s="510" t="str">
        <f t="shared" si="1147"/>
        <v/>
      </c>
      <c r="MP221" s="642">
        <f t="shared" si="1208"/>
        <v>0</v>
      </c>
      <c r="MQ221" s="510" t="str">
        <f t="shared" si="1148"/>
        <v/>
      </c>
      <c r="MR221" s="522" t="str">
        <f t="shared" si="1148"/>
        <v/>
      </c>
      <c r="MS221" s="510" t="str">
        <f t="shared" si="1148"/>
        <v/>
      </c>
      <c r="MT221" s="642">
        <f t="shared" si="1209"/>
        <v>0</v>
      </c>
      <c r="MU221" s="510" t="str">
        <f t="shared" si="1149"/>
        <v/>
      </c>
      <c r="MV221" s="522" t="str">
        <f t="shared" si="1149"/>
        <v/>
      </c>
      <c r="MW221" s="510" t="str">
        <f t="shared" si="1149"/>
        <v/>
      </c>
      <c r="MX221" s="642">
        <f t="shared" si="1210"/>
        <v>0</v>
      </c>
      <c r="MY221" s="510" t="str">
        <f t="shared" si="1150"/>
        <v/>
      </c>
      <c r="MZ221" s="522" t="str">
        <f t="shared" si="1150"/>
        <v/>
      </c>
      <c r="NA221" s="510" t="str">
        <f t="shared" si="1150"/>
        <v/>
      </c>
      <c r="NB221" s="642">
        <f t="shared" si="1211"/>
        <v>0</v>
      </c>
      <c r="NC221" s="510" t="str">
        <f t="shared" si="1151"/>
        <v/>
      </c>
      <c r="ND221" s="522" t="str">
        <f t="shared" si="1151"/>
        <v/>
      </c>
      <c r="NE221" s="510" t="str">
        <f t="shared" si="1151"/>
        <v/>
      </c>
      <c r="NF221" s="642">
        <f t="shared" si="1212"/>
        <v>0</v>
      </c>
      <c r="NG221" s="510" t="str">
        <f t="shared" si="1152"/>
        <v/>
      </c>
      <c r="NH221" s="522" t="str">
        <f t="shared" si="1152"/>
        <v/>
      </c>
      <c r="NI221" s="510" t="str">
        <f t="shared" si="1152"/>
        <v/>
      </c>
      <c r="NJ221" s="642">
        <f t="shared" si="1213"/>
        <v>0</v>
      </c>
      <c r="NK221" s="510" t="str">
        <f t="shared" si="1153"/>
        <v/>
      </c>
      <c r="NL221" s="522" t="str">
        <f t="shared" si="1153"/>
        <v/>
      </c>
      <c r="NM221" s="510" t="str">
        <f t="shared" si="1153"/>
        <v/>
      </c>
      <c r="NN221" s="642">
        <f t="shared" si="1214"/>
        <v>0</v>
      </c>
      <c r="NO221" s="510" t="str">
        <f t="shared" si="1154"/>
        <v/>
      </c>
      <c r="NP221" s="522" t="str">
        <f t="shared" si="1154"/>
        <v/>
      </c>
      <c r="NQ221" s="510" t="str">
        <f t="shared" si="1154"/>
        <v/>
      </c>
      <c r="NR221" s="642">
        <f t="shared" si="1215"/>
        <v>0</v>
      </c>
      <c r="NS221" s="510" t="str">
        <f t="shared" si="1155"/>
        <v/>
      </c>
      <c r="NT221" s="522" t="str">
        <f t="shared" si="1155"/>
        <v/>
      </c>
      <c r="NU221" s="510" t="str">
        <f t="shared" si="1155"/>
        <v/>
      </c>
      <c r="NV221" s="642">
        <f t="shared" si="1216"/>
        <v>0</v>
      </c>
      <c r="NW221" s="510" t="str">
        <f t="shared" si="1156"/>
        <v/>
      </c>
      <c r="NX221" s="522" t="str">
        <f t="shared" si="1156"/>
        <v/>
      </c>
      <c r="NY221" s="510" t="str">
        <f t="shared" si="1156"/>
        <v/>
      </c>
      <c r="NZ221" s="642">
        <f t="shared" si="1217"/>
        <v>0</v>
      </c>
      <c r="OA221" s="510" t="str">
        <f t="shared" si="1157"/>
        <v/>
      </c>
      <c r="OB221" s="522" t="str">
        <f t="shared" si="1157"/>
        <v/>
      </c>
      <c r="OC221" s="510" t="str">
        <f t="shared" si="1157"/>
        <v/>
      </c>
      <c r="OD221" s="642">
        <f t="shared" si="1218"/>
        <v>0</v>
      </c>
      <c r="OE221" s="510" t="str">
        <f t="shared" si="1158"/>
        <v/>
      </c>
      <c r="OF221" s="522" t="str">
        <f t="shared" si="1158"/>
        <v/>
      </c>
      <c r="OG221" s="510" t="str">
        <f t="shared" si="1158"/>
        <v/>
      </c>
      <c r="OH221" s="642">
        <f t="shared" si="1219"/>
        <v>0</v>
      </c>
      <c r="OI221" s="510" t="str">
        <f t="shared" si="1159"/>
        <v/>
      </c>
      <c r="OJ221" s="522" t="str">
        <f t="shared" si="1159"/>
        <v/>
      </c>
      <c r="OK221" s="510" t="str">
        <f t="shared" si="1159"/>
        <v/>
      </c>
      <c r="OL221" s="642">
        <f t="shared" si="1220"/>
        <v>0</v>
      </c>
      <c r="OM221" s="510" t="str">
        <f t="shared" si="1160"/>
        <v/>
      </c>
      <c r="ON221" s="522" t="str">
        <f t="shared" si="1160"/>
        <v/>
      </c>
      <c r="OO221" s="510" t="str">
        <f t="shared" si="1160"/>
        <v/>
      </c>
      <c r="OP221" s="642">
        <f t="shared" si="1221"/>
        <v>0</v>
      </c>
      <c r="OQ221" s="510" t="str">
        <f t="shared" si="1161"/>
        <v/>
      </c>
      <c r="OR221" s="522" t="str">
        <f t="shared" si="1161"/>
        <v/>
      </c>
      <c r="OS221" s="510" t="str">
        <f t="shared" si="1161"/>
        <v/>
      </c>
      <c r="OT221" s="642">
        <f t="shared" si="1222"/>
        <v>0</v>
      </c>
      <c r="OU221" s="510" t="str">
        <f t="shared" si="1162"/>
        <v/>
      </c>
      <c r="OV221" s="522" t="str">
        <f t="shared" si="1162"/>
        <v/>
      </c>
      <c r="OW221" s="510" t="str">
        <f t="shared" si="1162"/>
        <v/>
      </c>
      <c r="OX221" s="642">
        <f t="shared" si="1223"/>
        <v>0</v>
      </c>
      <c r="OY221" s="510" t="str">
        <f t="shared" si="1163"/>
        <v/>
      </c>
      <c r="OZ221" s="522" t="str">
        <f t="shared" si="1163"/>
        <v/>
      </c>
      <c r="PA221" s="510" t="str">
        <f t="shared" si="1163"/>
        <v/>
      </c>
      <c r="PB221" s="642">
        <f t="shared" si="1224"/>
        <v>0</v>
      </c>
      <c r="PC221" s="510" t="str">
        <f t="shared" si="1164"/>
        <v/>
      </c>
      <c r="PD221" s="522" t="str">
        <f t="shared" si="1164"/>
        <v/>
      </c>
      <c r="PE221" s="510" t="str">
        <f t="shared" si="1164"/>
        <v/>
      </c>
      <c r="PF221" s="642">
        <f t="shared" si="1225"/>
        <v>0</v>
      </c>
      <c r="PG221" s="510" t="str">
        <f t="shared" si="1165"/>
        <v/>
      </c>
      <c r="PH221" s="522" t="str">
        <f t="shared" si="1165"/>
        <v/>
      </c>
      <c r="PI221" s="510" t="str">
        <f t="shared" si="1165"/>
        <v/>
      </c>
      <c r="PJ221" s="642">
        <f t="shared" si="1226"/>
        <v>0</v>
      </c>
      <c r="PK221" s="510" t="str">
        <f t="shared" si="1166"/>
        <v/>
      </c>
      <c r="PL221" s="522" t="str">
        <f t="shared" si="1166"/>
        <v/>
      </c>
      <c r="PM221" s="510" t="str">
        <f t="shared" si="1166"/>
        <v/>
      </c>
      <c r="PN221" s="642">
        <f t="shared" si="1227"/>
        <v>0</v>
      </c>
      <c r="PO221" s="510" t="str">
        <f t="shared" si="1167"/>
        <v/>
      </c>
      <c r="PP221" s="522" t="str">
        <f t="shared" si="1167"/>
        <v/>
      </c>
      <c r="PQ221" s="510" t="str">
        <f t="shared" si="1167"/>
        <v/>
      </c>
      <c r="PR221" s="642">
        <f t="shared" si="1228"/>
        <v>0</v>
      </c>
      <c r="PS221" s="510" t="str">
        <f t="shared" si="1168"/>
        <v/>
      </c>
      <c r="PT221" s="522" t="str">
        <f t="shared" si="1168"/>
        <v/>
      </c>
      <c r="PU221" s="510" t="str">
        <f t="shared" si="1168"/>
        <v/>
      </c>
      <c r="PV221" s="642">
        <f t="shared" si="1229"/>
        <v>0</v>
      </c>
      <c r="PW221" s="510" t="str">
        <f t="shared" si="1169"/>
        <v/>
      </c>
      <c r="PX221" s="522" t="str">
        <f t="shared" si="1169"/>
        <v/>
      </c>
      <c r="PY221" s="510" t="str">
        <f t="shared" si="1169"/>
        <v/>
      </c>
      <c r="PZ221" s="642">
        <f t="shared" si="1230"/>
        <v>0</v>
      </c>
      <c r="QA221" s="510" t="str">
        <f t="shared" si="1170"/>
        <v/>
      </c>
      <c r="QB221" s="522" t="str">
        <f t="shared" si="1170"/>
        <v/>
      </c>
      <c r="QC221" s="510" t="str">
        <f t="shared" si="1170"/>
        <v/>
      </c>
      <c r="QD221" s="642">
        <f t="shared" si="1231"/>
        <v>0</v>
      </c>
      <c r="QE221" s="510" t="str">
        <f t="shared" si="1171"/>
        <v/>
      </c>
      <c r="QF221" s="522" t="str">
        <f t="shared" si="1171"/>
        <v/>
      </c>
      <c r="QG221" s="510" t="str">
        <f t="shared" si="1171"/>
        <v/>
      </c>
      <c r="QH221" s="642">
        <f t="shared" si="1232"/>
        <v>0</v>
      </c>
    </row>
    <row r="222" spans="125:450" ht="13.3" thickTop="1" thickBot="1" x14ac:dyDescent="0.35"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GU222" s="594">
        <v>5</v>
      </c>
      <c r="HA222" s="81" t="str">
        <f t="shared" si="1233"/>
        <v/>
      </c>
      <c r="HB222" s="127" t="str">
        <f t="shared" si="1234"/>
        <v/>
      </c>
      <c r="HC222" s="642">
        <f t="shared" si="1172"/>
        <v>0</v>
      </c>
      <c r="HD222" s="582">
        <f t="shared" si="1112"/>
        <v>0</v>
      </c>
      <c r="HE222" s="576">
        <f t="shared" si="1113"/>
        <v>0</v>
      </c>
      <c r="HF222" s="566">
        <f t="shared" si="1113"/>
        <v>0</v>
      </c>
      <c r="HG222" s="642">
        <f t="shared" si="1173"/>
        <v>0</v>
      </c>
      <c r="HH222" s="17" t="str">
        <f t="shared" si="1174"/>
        <v/>
      </c>
      <c r="HI222" s="510" t="str">
        <f t="shared" si="1174"/>
        <v/>
      </c>
      <c r="HJ222" s="642">
        <f t="shared" si="1235"/>
        <v>0</v>
      </c>
      <c r="HK222" s="510" t="str">
        <f t="shared" si="1114"/>
        <v/>
      </c>
      <c r="HL222" s="522" t="str">
        <f t="shared" si="1114"/>
        <v/>
      </c>
      <c r="HM222" s="510" t="str">
        <f t="shared" si="1114"/>
        <v/>
      </c>
      <c r="HN222" s="642">
        <f t="shared" si="1175"/>
        <v>0</v>
      </c>
      <c r="HO222" s="510" t="str">
        <f t="shared" si="1115"/>
        <v/>
      </c>
      <c r="HP222" s="522" t="str">
        <f t="shared" si="1115"/>
        <v/>
      </c>
      <c r="HQ222" s="510" t="str">
        <f t="shared" si="1115"/>
        <v/>
      </c>
      <c r="HR222" s="642">
        <f t="shared" si="1176"/>
        <v>0</v>
      </c>
      <c r="HS222" s="510" t="str">
        <f t="shared" si="1116"/>
        <v/>
      </c>
      <c r="HT222" s="522" t="str">
        <f t="shared" si="1116"/>
        <v/>
      </c>
      <c r="HU222" s="510" t="str">
        <f t="shared" si="1116"/>
        <v/>
      </c>
      <c r="HV222" s="642">
        <f t="shared" si="1177"/>
        <v>0</v>
      </c>
      <c r="HW222" s="510" t="str">
        <f t="shared" si="1117"/>
        <v/>
      </c>
      <c r="HX222" s="522" t="str">
        <f t="shared" si="1117"/>
        <v/>
      </c>
      <c r="HY222" s="510" t="str">
        <f t="shared" si="1117"/>
        <v/>
      </c>
      <c r="HZ222" s="642">
        <f t="shared" si="1178"/>
        <v>0</v>
      </c>
      <c r="IA222" s="510" t="str">
        <f t="shared" si="1118"/>
        <v/>
      </c>
      <c r="IB222" s="522" t="str">
        <f t="shared" si="1118"/>
        <v/>
      </c>
      <c r="IC222" s="510" t="str">
        <f t="shared" si="1118"/>
        <v/>
      </c>
      <c r="ID222" s="642">
        <f t="shared" si="1179"/>
        <v>0</v>
      </c>
      <c r="IE222" s="510" t="str">
        <f t="shared" si="1119"/>
        <v/>
      </c>
      <c r="IF222" s="522" t="str">
        <f t="shared" si="1119"/>
        <v/>
      </c>
      <c r="IG222" s="510" t="str">
        <f t="shared" si="1119"/>
        <v/>
      </c>
      <c r="IH222" s="642">
        <f t="shared" si="1180"/>
        <v>0</v>
      </c>
      <c r="II222" s="510" t="str">
        <f t="shared" si="1120"/>
        <v/>
      </c>
      <c r="IJ222" s="522" t="str">
        <f t="shared" si="1120"/>
        <v/>
      </c>
      <c r="IK222" s="510" t="str">
        <f t="shared" si="1120"/>
        <v/>
      </c>
      <c r="IL222" s="642">
        <f t="shared" si="1181"/>
        <v>0</v>
      </c>
      <c r="IM222" s="510" t="str">
        <f t="shared" si="1121"/>
        <v/>
      </c>
      <c r="IN222" s="522" t="str">
        <f t="shared" si="1121"/>
        <v/>
      </c>
      <c r="IO222" s="510" t="str">
        <f t="shared" si="1121"/>
        <v/>
      </c>
      <c r="IP222" s="642">
        <f t="shared" si="1182"/>
        <v>0</v>
      </c>
      <c r="IQ222" s="510" t="str">
        <f t="shared" si="1122"/>
        <v/>
      </c>
      <c r="IR222" s="522" t="str">
        <f t="shared" si="1122"/>
        <v/>
      </c>
      <c r="IS222" s="510" t="str">
        <f t="shared" si="1122"/>
        <v/>
      </c>
      <c r="IT222" s="642">
        <f t="shared" si="1183"/>
        <v>0</v>
      </c>
      <c r="IU222" s="510" t="str">
        <f t="shared" si="1123"/>
        <v/>
      </c>
      <c r="IV222" s="522" t="str">
        <f t="shared" si="1123"/>
        <v/>
      </c>
      <c r="IW222" s="510" t="str">
        <f t="shared" si="1123"/>
        <v/>
      </c>
      <c r="IX222" s="642">
        <f t="shared" si="1184"/>
        <v>0</v>
      </c>
      <c r="IY222" s="510" t="str">
        <f t="shared" si="1124"/>
        <v/>
      </c>
      <c r="IZ222" s="522" t="str">
        <f t="shared" si="1124"/>
        <v/>
      </c>
      <c r="JA222" s="510" t="str">
        <f t="shared" si="1124"/>
        <v/>
      </c>
      <c r="JB222" s="642">
        <f t="shared" si="1185"/>
        <v>0</v>
      </c>
      <c r="JC222" s="510" t="str">
        <f t="shared" si="1125"/>
        <v/>
      </c>
      <c r="JD222" s="522" t="str">
        <f t="shared" si="1125"/>
        <v/>
      </c>
      <c r="JE222" s="510" t="str">
        <f t="shared" si="1125"/>
        <v/>
      </c>
      <c r="JF222" s="642">
        <f t="shared" si="1186"/>
        <v>0</v>
      </c>
      <c r="JG222" s="510" t="str">
        <f t="shared" si="1126"/>
        <v/>
      </c>
      <c r="JH222" s="522" t="str">
        <f t="shared" si="1126"/>
        <v/>
      </c>
      <c r="JI222" s="510" t="str">
        <f t="shared" si="1126"/>
        <v/>
      </c>
      <c r="JJ222" s="642">
        <f t="shared" si="1187"/>
        <v>0</v>
      </c>
      <c r="JK222" s="510" t="str">
        <f t="shared" si="1127"/>
        <v/>
      </c>
      <c r="JL222" s="522" t="str">
        <f t="shared" si="1127"/>
        <v/>
      </c>
      <c r="JM222" s="510" t="str">
        <f t="shared" si="1127"/>
        <v/>
      </c>
      <c r="JN222" s="642">
        <f t="shared" si="1188"/>
        <v>0</v>
      </c>
      <c r="JO222" s="510" t="str">
        <f t="shared" si="1128"/>
        <v/>
      </c>
      <c r="JP222" s="522" t="str">
        <f t="shared" si="1128"/>
        <v/>
      </c>
      <c r="JQ222" s="510" t="str">
        <f t="shared" si="1128"/>
        <v/>
      </c>
      <c r="JR222" s="642">
        <f t="shared" si="1189"/>
        <v>0</v>
      </c>
      <c r="JS222" s="510" t="str">
        <f t="shared" si="1129"/>
        <v/>
      </c>
      <c r="JT222" s="522" t="str">
        <f t="shared" si="1129"/>
        <v/>
      </c>
      <c r="JU222" s="510" t="str">
        <f t="shared" si="1129"/>
        <v/>
      </c>
      <c r="JV222" s="642">
        <f t="shared" si="1190"/>
        <v>0</v>
      </c>
      <c r="JW222" s="510" t="str">
        <f t="shared" si="1130"/>
        <v/>
      </c>
      <c r="JX222" s="522" t="str">
        <f t="shared" si="1130"/>
        <v/>
      </c>
      <c r="JY222" s="510" t="str">
        <f t="shared" si="1130"/>
        <v/>
      </c>
      <c r="JZ222" s="642">
        <f t="shared" si="1191"/>
        <v>0</v>
      </c>
      <c r="KA222" s="510" t="str">
        <f t="shared" si="1131"/>
        <v/>
      </c>
      <c r="KB222" s="522" t="str">
        <f t="shared" si="1131"/>
        <v/>
      </c>
      <c r="KC222" s="510" t="str">
        <f t="shared" si="1131"/>
        <v/>
      </c>
      <c r="KD222" s="642">
        <f t="shared" si="1192"/>
        <v>0</v>
      </c>
      <c r="KE222" s="510" t="str">
        <f t="shared" si="1132"/>
        <v/>
      </c>
      <c r="KF222" s="522" t="str">
        <f t="shared" si="1132"/>
        <v/>
      </c>
      <c r="KG222" s="510" t="str">
        <f t="shared" si="1132"/>
        <v/>
      </c>
      <c r="KH222" s="642">
        <f t="shared" si="1193"/>
        <v>0</v>
      </c>
      <c r="KI222" s="510" t="str">
        <f t="shared" si="1133"/>
        <v/>
      </c>
      <c r="KJ222" s="522" t="str">
        <f t="shared" si="1133"/>
        <v/>
      </c>
      <c r="KK222" s="510" t="str">
        <f t="shared" si="1133"/>
        <v/>
      </c>
      <c r="KL222" s="642">
        <f t="shared" si="1194"/>
        <v>0</v>
      </c>
      <c r="KM222" s="510" t="str">
        <f t="shared" si="1134"/>
        <v/>
      </c>
      <c r="KN222" s="522" t="str">
        <f t="shared" si="1134"/>
        <v/>
      </c>
      <c r="KO222" s="510" t="str">
        <f t="shared" si="1134"/>
        <v/>
      </c>
      <c r="KP222" s="642">
        <f t="shared" si="1195"/>
        <v>0</v>
      </c>
      <c r="KQ222" s="510" t="str">
        <f t="shared" si="1135"/>
        <v/>
      </c>
      <c r="KR222" s="522" t="str">
        <f t="shared" si="1135"/>
        <v/>
      </c>
      <c r="KS222" s="510" t="str">
        <f t="shared" si="1135"/>
        <v/>
      </c>
      <c r="KT222" s="642">
        <f t="shared" si="1196"/>
        <v>0</v>
      </c>
      <c r="KU222" s="510" t="str">
        <f t="shared" si="1136"/>
        <v/>
      </c>
      <c r="KV222" s="522" t="str">
        <f t="shared" si="1136"/>
        <v/>
      </c>
      <c r="KW222" s="510" t="str">
        <f t="shared" si="1136"/>
        <v/>
      </c>
      <c r="KX222" s="642">
        <f t="shared" si="1197"/>
        <v>0</v>
      </c>
      <c r="KY222" s="510" t="str">
        <f t="shared" si="1137"/>
        <v/>
      </c>
      <c r="KZ222" s="522" t="str">
        <f t="shared" si="1137"/>
        <v/>
      </c>
      <c r="LA222" s="510" t="str">
        <f t="shared" si="1137"/>
        <v/>
      </c>
      <c r="LB222" s="642">
        <f t="shared" si="1198"/>
        <v>0</v>
      </c>
      <c r="LC222" s="510" t="str">
        <f t="shared" si="1138"/>
        <v/>
      </c>
      <c r="LD222" s="522" t="str">
        <f t="shared" si="1138"/>
        <v/>
      </c>
      <c r="LE222" s="510" t="str">
        <f t="shared" si="1138"/>
        <v/>
      </c>
      <c r="LF222" s="642">
        <f t="shared" si="1199"/>
        <v>0</v>
      </c>
      <c r="LG222" s="510" t="str">
        <f t="shared" si="1139"/>
        <v/>
      </c>
      <c r="LH222" s="522" t="str">
        <f t="shared" si="1139"/>
        <v/>
      </c>
      <c r="LI222" s="510" t="str">
        <f t="shared" si="1139"/>
        <v/>
      </c>
      <c r="LJ222" s="642">
        <f t="shared" si="1200"/>
        <v>0</v>
      </c>
      <c r="LK222" s="510" t="str">
        <f t="shared" si="1140"/>
        <v/>
      </c>
      <c r="LL222" s="522" t="str">
        <f t="shared" si="1140"/>
        <v/>
      </c>
      <c r="LM222" s="510" t="str">
        <f t="shared" si="1140"/>
        <v/>
      </c>
      <c r="LN222" s="642">
        <f t="shared" si="1201"/>
        <v>0</v>
      </c>
      <c r="LO222" s="510" t="str">
        <f t="shared" si="1141"/>
        <v/>
      </c>
      <c r="LP222" s="522" t="str">
        <f t="shared" si="1141"/>
        <v/>
      </c>
      <c r="LQ222" s="510" t="str">
        <f t="shared" si="1141"/>
        <v/>
      </c>
      <c r="LR222" s="642">
        <f t="shared" si="1202"/>
        <v>0</v>
      </c>
      <c r="LS222" s="510" t="str">
        <f t="shared" si="1142"/>
        <v/>
      </c>
      <c r="LT222" s="522" t="str">
        <f t="shared" si="1142"/>
        <v/>
      </c>
      <c r="LU222" s="510" t="str">
        <f t="shared" si="1142"/>
        <v/>
      </c>
      <c r="LV222" s="642">
        <f t="shared" si="1203"/>
        <v>0</v>
      </c>
      <c r="LW222" s="510" t="str">
        <f t="shared" si="1143"/>
        <v/>
      </c>
      <c r="LX222" s="522" t="str">
        <f t="shared" si="1143"/>
        <v/>
      </c>
      <c r="LY222" s="510" t="str">
        <f t="shared" si="1143"/>
        <v/>
      </c>
      <c r="LZ222" s="642">
        <f t="shared" si="1204"/>
        <v>0</v>
      </c>
      <c r="MA222" s="510" t="str">
        <f t="shared" si="1144"/>
        <v/>
      </c>
      <c r="MB222" s="522" t="str">
        <f t="shared" si="1144"/>
        <v/>
      </c>
      <c r="MC222" s="510" t="str">
        <f t="shared" si="1144"/>
        <v/>
      </c>
      <c r="MD222" s="642">
        <f t="shared" si="1205"/>
        <v>0</v>
      </c>
      <c r="ME222" s="510" t="str">
        <f t="shared" si="1145"/>
        <v/>
      </c>
      <c r="MF222" s="522" t="str">
        <f t="shared" si="1145"/>
        <v/>
      </c>
      <c r="MG222" s="510" t="str">
        <f t="shared" si="1145"/>
        <v/>
      </c>
      <c r="MH222" s="642">
        <f t="shared" si="1206"/>
        <v>0</v>
      </c>
      <c r="MI222" s="510" t="str">
        <f t="shared" si="1146"/>
        <v/>
      </c>
      <c r="MJ222" s="522" t="str">
        <f t="shared" si="1146"/>
        <v/>
      </c>
      <c r="MK222" s="510" t="str">
        <f t="shared" si="1146"/>
        <v/>
      </c>
      <c r="ML222" s="642">
        <f t="shared" si="1207"/>
        <v>0</v>
      </c>
      <c r="MM222" s="510" t="str">
        <f t="shared" si="1147"/>
        <v/>
      </c>
      <c r="MN222" s="522" t="str">
        <f t="shared" si="1147"/>
        <v/>
      </c>
      <c r="MO222" s="510" t="str">
        <f t="shared" si="1147"/>
        <v/>
      </c>
      <c r="MP222" s="642">
        <f t="shared" si="1208"/>
        <v>0</v>
      </c>
      <c r="MQ222" s="510" t="str">
        <f t="shared" si="1148"/>
        <v/>
      </c>
      <c r="MR222" s="522" t="str">
        <f t="shared" si="1148"/>
        <v/>
      </c>
      <c r="MS222" s="510" t="str">
        <f t="shared" si="1148"/>
        <v/>
      </c>
      <c r="MT222" s="642">
        <f t="shared" si="1209"/>
        <v>0</v>
      </c>
      <c r="MU222" s="510" t="str">
        <f t="shared" si="1149"/>
        <v/>
      </c>
      <c r="MV222" s="522" t="str">
        <f t="shared" si="1149"/>
        <v/>
      </c>
      <c r="MW222" s="510" t="str">
        <f t="shared" si="1149"/>
        <v/>
      </c>
      <c r="MX222" s="642">
        <f t="shared" si="1210"/>
        <v>0</v>
      </c>
      <c r="MY222" s="510" t="str">
        <f t="shared" si="1150"/>
        <v/>
      </c>
      <c r="MZ222" s="522" t="str">
        <f t="shared" si="1150"/>
        <v/>
      </c>
      <c r="NA222" s="510" t="str">
        <f t="shared" si="1150"/>
        <v/>
      </c>
      <c r="NB222" s="642">
        <f t="shared" si="1211"/>
        <v>0</v>
      </c>
      <c r="NC222" s="510" t="str">
        <f t="shared" si="1151"/>
        <v/>
      </c>
      <c r="ND222" s="522" t="str">
        <f t="shared" si="1151"/>
        <v/>
      </c>
      <c r="NE222" s="510" t="str">
        <f t="shared" si="1151"/>
        <v/>
      </c>
      <c r="NF222" s="642">
        <f t="shared" si="1212"/>
        <v>0</v>
      </c>
      <c r="NG222" s="510" t="str">
        <f t="shared" si="1152"/>
        <v/>
      </c>
      <c r="NH222" s="522" t="str">
        <f t="shared" si="1152"/>
        <v/>
      </c>
      <c r="NI222" s="510" t="str">
        <f t="shared" si="1152"/>
        <v/>
      </c>
      <c r="NJ222" s="642">
        <f t="shared" si="1213"/>
        <v>0</v>
      </c>
      <c r="NK222" s="510" t="str">
        <f t="shared" si="1153"/>
        <v/>
      </c>
      <c r="NL222" s="522" t="str">
        <f t="shared" si="1153"/>
        <v/>
      </c>
      <c r="NM222" s="510" t="str">
        <f t="shared" si="1153"/>
        <v/>
      </c>
      <c r="NN222" s="642">
        <f t="shared" si="1214"/>
        <v>0</v>
      </c>
      <c r="NO222" s="510" t="str">
        <f t="shared" si="1154"/>
        <v/>
      </c>
      <c r="NP222" s="522" t="str">
        <f t="shared" si="1154"/>
        <v/>
      </c>
      <c r="NQ222" s="510" t="str">
        <f t="shared" si="1154"/>
        <v/>
      </c>
      <c r="NR222" s="642">
        <f t="shared" si="1215"/>
        <v>0</v>
      </c>
      <c r="NS222" s="510" t="str">
        <f t="shared" si="1155"/>
        <v/>
      </c>
      <c r="NT222" s="522" t="str">
        <f t="shared" si="1155"/>
        <v/>
      </c>
      <c r="NU222" s="510" t="str">
        <f t="shared" si="1155"/>
        <v/>
      </c>
      <c r="NV222" s="642">
        <f t="shared" si="1216"/>
        <v>0</v>
      </c>
      <c r="NW222" s="510" t="str">
        <f t="shared" si="1156"/>
        <v/>
      </c>
      <c r="NX222" s="522" t="str">
        <f t="shared" si="1156"/>
        <v/>
      </c>
      <c r="NY222" s="510" t="str">
        <f t="shared" si="1156"/>
        <v/>
      </c>
      <c r="NZ222" s="642">
        <f t="shared" si="1217"/>
        <v>0</v>
      </c>
      <c r="OA222" s="510" t="str">
        <f t="shared" si="1157"/>
        <v/>
      </c>
      <c r="OB222" s="522" t="str">
        <f t="shared" si="1157"/>
        <v/>
      </c>
      <c r="OC222" s="510" t="str">
        <f t="shared" si="1157"/>
        <v/>
      </c>
      <c r="OD222" s="642">
        <f t="shared" si="1218"/>
        <v>0</v>
      </c>
      <c r="OE222" s="510" t="str">
        <f t="shared" si="1158"/>
        <v/>
      </c>
      <c r="OF222" s="522" t="str">
        <f t="shared" si="1158"/>
        <v/>
      </c>
      <c r="OG222" s="510" t="str">
        <f t="shared" si="1158"/>
        <v/>
      </c>
      <c r="OH222" s="642">
        <f t="shared" si="1219"/>
        <v>0</v>
      </c>
      <c r="OI222" s="510" t="str">
        <f t="shared" si="1159"/>
        <v/>
      </c>
      <c r="OJ222" s="522" t="str">
        <f t="shared" si="1159"/>
        <v/>
      </c>
      <c r="OK222" s="510" t="str">
        <f t="shared" si="1159"/>
        <v/>
      </c>
      <c r="OL222" s="642">
        <f t="shared" si="1220"/>
        <v>0</v>
      </c>
      <c r="OM222" s="510" t="str">
        <f t="shared" si="1160"/>
        <v/>
      </c>
      <c r="ON222" s="522" t="str">
        <f t="shared" si="1160"/>
        <v/>
      </c>
      <c r="OO222" s="510" t="str">
        <f t="shared" si="1160"/>
        <v/>
      </c>
      <c r="OP222" s="642">
        <f t="shared" si="1221"/>
        <v>0</v>
      </c>
      <c r="OQ222" s="510" t="str">
        <f t="shared" si="1161"/>
        <v/>
      </c>
      <c r="OR222" s="522" t="str">
        <f t="shared" si="1161"/>
        <v/>
      </c>
      <c r="OS222" s="510" t="str">
        <f t="shared" si="1161"/>
        <v/>
      </c>
      <c r="OT222" s="642">
        <f t="shared" si="1222"/>
        <v>0</v>
      </c>
      <c r="OU222" s="510" t="str">
        <f t="shared" si="1162"/>
        <v/>
      </c>
      <c r="OV222" s="522" t="str">
        <f t="shared" si="1162"/>
        <v/>
      </c>
      <c r="OW222" s="510" t="str">
        <f t="shared" si="1162"/>
        <v/>
      </c>
      <c r="OX222" s="642">
        <f t="shared" si="1223"/>
        <v>0</v>
      </c>
      <c r="OY222" s="510" t="str">
        <f t="shared" si="1163"/>
        <v/>
      </c>
      <c r="OZ222" s="522" t="str">
        <f t="shared" si="1163"/>
        <v/>
      </c>
      <c r="PA222" s="510" t="str">
        <f t="shared" si="1163"/>
        <v/>
      </c>
      <c r="PB222" s="642">
        <f t="shared" si="1224"/>
        <v>0</v>
      </c>
      <c r="PC222" s="510" t="str">
        <f t="shared" si="1164"/>
        <v/>
      </c>
      <c r="PD222" s="522" t="str">
        <f t="shared" si="1164"/>
        <v/>
      </c>
      <c r="PE222" s="510" t="str">
        <f t="shared" si="1164"/>
        <v/>
      </c>
      <c r="PF222" s="642">
        <f t="shared" si="1225"/>
        <v>0</v>
      </c>
      <c r="PG222" s="510" t="str">
        <f t="shared" si="1165"/>
        <v/>
      </c>
      <c r="PH222" s="522" t="str">
        <f t="shared" si="1165"/>
        <v/>
      </c>
      <c r="PI222" s="510" t="str">
        <f t="shared" si="1165"/>
        <v/>
      </c>
      <c r="PJ222" s="642">
        <f t="shared" si="1226"/>
        <v>0</v>
      </c>
      <c r="PK222" s="510" t="str">
        <f t="shared" si="1166"/>
        <v/>
      </c>
      <c r="PL222" s="522" t="str">
        <f t="shared" si="1166"/>
        <v/>
      </c>
      <c r="PM222" s="510" t="str">
        <f t="shared" si="1166"/>
        <v/>
      </c>
      <c r="PN222" s="642">
        <f t="shared" si="1227"/>
        <v>0</v>
      </c>
      <c r="PO222" s="510" t="str">
        <f t="shared" si="1167"/>
        <v/>
      </c>
      <c r="PP222" s="522" t="str">
        <f t="shared" si="1167"/>
        <v/>
      </c>
      <c r="PQ222" s="510" t="str">
        <f t="shared" si="1167"/>
        <v/>
      </c>
      <c r="PR222" s="642">
        <f t="shared" si="1228"/>
        <v>0</v>
      </c>
      <c r="PS222" s="510" t="str">
        <f t="shared" si="1168"/>
        <v/>
      </c>
      <c r="PT222" s="522" t="str">
        <f t="shared" si="1168"/>
        <v/>
      </c>
      <c r="PU222" s="510" t="str">
        <f t="shared" si="1168"/>
        <v/>
      </c>
      <c r="PV222" s="642">
        <f t="shared" si="1229"/>
        <v>0</v>
      </c>
      <c r="PW222" s="510" t="str">
        <f t="shared" si="1169"/>
        <v/>
      </c>
      <c r="PX222" s="522" t="str">
        <f t="shared" si="1169"/>
        <v/>
      </c>
      <c r="PY222" s="510" t="str">
        <f t="shared" si="1169"/>
        <v/>
      </c>
      <c r="PZ222" s="642">
        <f t="shared" si="1230"/>
        <v>0</v>
      </c>
      <c r="QA222" s="510" t="str">
        <f t="shared" si="1170"/>
        <v/>
      </c>
      <c r="QB222" s="522" t="str">
        <f t="shared" si="1170"/>
        <v/>
      </c>
      <c r="QC222" s="510" t="str">
        <f t="shared" si="1170"/>
        <v/>
      </c>
      <c r="QD222" s="642">
        <f t="shared" si="1231"/>
        <v>0</v>
      </c>
      <c r="QE222" s="510" t="str">
        <f t="shared" si="1171"/>
        <v/>
      </c>
      <c r="QF222" s="522" t="str">
        <f t="shared" si="1171"/>
        <v/>
      </c>
      <c r="QG222" s="510" t="str">
        <f t="shared" si="1171"/>
        <v/>
      </c>
      <c r="QH222" s="642">
        <f t="shared" si="1232"/>
        <v>0</v>
      </c>
    </row>
    <row r="223" spans="125:450" ht="13.3" thickTop="1" thickBot="1" x14ac:dyDescent="0.35"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GU223" s="594">
        <v>6</v>
      </c>
      <c r="HA223" s="81" t="str">
        <f t="shared" si="1233"/>
        <v/>
      </c>
      <c r="HB223" s="127" t="str">
        <f t="shared" si="1234"/>
        <v/>
      </c>
      <c r="HC223" s="642">
        <f t="shared" si="1172"/>
        <v>0</v>
      </c>
      <c r="HD223" s="582">
        <f t="shared" si="1112"/>
        <v>0</v>
      </c>
      <c r="HE223" s="576">
        <f t="shared" si="1113"/>
        <v>0</v>
      </c>
      <c r="HF223" s="566">
        <f t="shared" si="1113"/>
        <v>0</v>
      </c>
      <c r="HG223" s="642">
        <f t="shared" si="1173"/>
        <v>0</v>
      </c>
      <c r="HH223" s="17" t="str">
        <f t="shared" si="1174"/>
        <v/>
      </c>
      <c r="HI223" s="510" t="str">
        <f t="shared" si="1174"/>
        <v/>
      </c>
      <c r="HJ223" s="642">
        <f t="shared" si="1235"/>
        <v>0</v>
      </c>
      <c r="HK223" s="510" t="str">
        <f t="shared" si="1114"/>
        <v/>
      </c>
      <c r="HL223" s="522" t="str">
        <f t="shared" si="1114"/>
        <v/>
      </c>
      <c r="HM223" s="510" t="str">
        <f t="shared" si="1114"/>
        <v/>
      </c>
      <c r="HN223" s="642">
        <f t="shared" si="1175"/>
        <v>0</v>
      </c>
      <c r="HO223" s="510" t="str">
        <f t="shared" si="1115"/>
        <v/>
      </c>
      <c r="HP223" s="522" t="str">
        <f t="shared" si="1115"/>
        <v/>
      </c>
      <c r="HQ223" s="510" t="str">
        <f t="shared" si="1115"/>
        <v/>
      </c>
      <c r="HR223" s="642">
        <f t="shared" si="1176"/>
        <v>0</v>
      </c>
      <c r="HS223" s="510" t="str">
        <f t="shared" si="1116"/>
        <v/>
      </c>
      <c r="HT223" s="522" t="str">
        <f t="shared" si="1116"/>
        <v/>
      </c>
      <c r="HU223" s="510" t="str">
        <f t="shared" si="1116"/>
        <v/>
      </c>
      <c r="HV223" s="642">
        <f t="shared" si="1177"/>
        <v>0</v>
      </c>
      <c r="HW223" s="510" t="str">
        <f t="shared" si="1117"/>
        <v/>
      </c>
      <c r="HX223" s="522" t="str">
        <f t="shared" si="1117"/>
        <v/>
      </c>
      <c r="HY223" s="510" t="str">
        <f t="shared" si="1117"/>
        <v/>
      </c>
      <c r="HZ223" s="642">
        <f t="shared" si="1178"/>
        <v>0</v>
      </c>
      <c r="IA223" s="510" t="str">
        <f t="shared" si="1118"/>
        <v/>
      </c>
      <c r="IB223" s="522" t="str">
        <f t="shared" si="1118"/>
        <v/>
      </c>
      <c r="IC223" s="510" t="str">
        <f t="shared" si="1118"/>
        <v/>
      </c>
      <c r="ID223" s="642">
        <f t="shared" si="1179"/>
        <v>0</v>
      </c>
      <c r="IE223" s="510" t="str">
        <f t="shared" si="1119"/>
        <v/>
      </c>
      <c r="IF223" s="522" t="str">
        <f t="shared" si="1119"/>
        <v/>
      </c>
      <c r="IG223" s="510" t="str">
        <f t="shared" si="1119"/>
        <v/>
      </c>
      <c r="IH223" s="642">
        <f t="shared" si="1180"/>
        <v>0</v>
      </c>
      <c r="II223" s="510" t="str">
        <f t="shared" si="1120"/>
        <v/>
      </c>
      <c r="IJ223" s="522" t="str">
        <f t="shared" si="1120"/>
        <v/>
      </c>
      <c r="IK223" s="510" t="str">
        <f t="shared" si="1120"/>
        <v/>
      </c>
      <c r="IL223" s="642">
        <f t="shared" si="1181"/>
        <v>0</v>
      </c>
      <c r="IM223" s="510" t="str">
        <f t="shared" si="1121"/>
        <v/>
      </c>
      <c r="IN223" s="522" t="str">
        <f t="shared" si="1121"/>
        <v/>
      </c>
      <c r="IO223" s="510" t="str">
        <f t="shared" si="1121"/>
        <v/>
      </c>
      <c r="IP223" s="642">
        <f t="shared" si="1182"/>
        <v>0</v>
      </c>
      <c r="IQ223" s="510" t="str">
        <f t="shared" si="1122"/>
        <v/>
      </c>
      <c r="IR223" s="522" t="str">
        <f t="shared" si="1122"/>
        <v/>
      </c>
      <c r="IS223" s="510" t="str">
        <f t="shared" si="1122"/>
        <v/>
      </c>
      <c r="IT223" s="642">
        <f t="shared" si="1183"/>
        <v>0</v>
      </c>
      <c r="IU223" s="510" t="str">
        <f t="shared" si="1123"/>
        <v/>
      </c>
      <c r="IV223" s="522" t="str">
        <f t="shared" si="1123"/>
        <v/>
      </c>
      <c r="IW223" s="510" t="str">
        <f t="shared" si="1123"/>
        <v/>
      </c>
      <c r="IX223" s="642">
        <f t="shared" si="1184"/>
        <v>0</v>
      </c>
      <c r="IY223" s="510" t="str">
        <f t="shared" si="1124"/>
        <v/>
      </c>
      <c r="IZ223" s="522" t="str">
        <f t="shared" si="1124"/>
        <v/>
      </c>
      <c r="JA223" s="510" t="str">
        <f t="shared" si="1124"/>
        <v/>
      </c>
      <c r="JB223" s="642">
        <f t="shared" si="1185"/>
        <v>0</v>
      </c>
      <c r="JC223" s="510" t="str">
        <f t="shared" si="1125"/>
        <v/>
      </c>
      <c r="JD223" s="522" t="str">
        <f t="shared" si="1125"/>
        <v/>
      </c>
      <c r="JE223" s="510" t="str">
        <f t="shared" si="1125"/>
        <v/>
      </c>
      <c r="JF223" s="642">
        <f t="shared" si="1186"/>
        <v>0</v>
      </c>
      <c r="JG223" s="510" t="str">
        <f t="shared" si="1126"/>
        <v/>
      </c>
      <c r="JH223" s="522" t="str">
        <f t="shared" si="1126"/>
        <v/>
      </c>
      <c r="JI223" s="510" t="str">
        <f t="shared" si="1126"/>
        <v/>
      </c>
      <c r="JJ223" s="642">
        <f t="shared" si="1187"/>
        <v>0</v>
      </c>
      <c r="JK223" s="510" t="str">
        <f t="shared" si="1127"/>
        <v/>
      </c>
      <c r="JL223" s="522" t="str">
        <f t="shared" si="1127"/>
        <v/>
      </c>
      <c r="JM223" s="510" t="str">
        <f t="shared" si="1127"/>
        <v/>
      </c>
      <c r="JN223" s="642">
        <f t="shared" si="1188"/>
        <v>0</v>
      </c>
      <c r="JO223" s="510" t="str">
        <f t="shared" si="1128"/>
        <v/>
      </c>
      <c r="JP223" s="522" t="str">
        <f t="shared" si="1128"/>
        <v/>
      </c>
      <c r="JQ223" s="510" t="str">
        <f t="shared" si="1128"/>
        <v/>
      </c>
      <c r="JR223" s="642">
        <f t="shared" si="1189"/>
        <v>0</v>
      </c>
      <c r="JS223" s="510" t="str">
        <f t="shared" si="1129"/>
        <v/>
      </c>
      <c r="JT223" s="522" t="str">
        <f t="shared" si="1129"/>
        <v/>
      </c>
      <c r="JU223" s="510" t="str">
        <f t="shared" si="1129"/>
        <v/>
      </c>
      <c r="JV223" s="642">
        <f t="shared" si="1190"/>
        <v>0</v>
      </c>
      <c r="JW223" s="510" t="str">
        <f t="shared" si="1130"/>
        <v/>
      </c>
      <c r="JX223" s="522" t="str">
        <f t="shared" si="1130"/>
        <v/>
      </c>
      <c r="JY223" s="510" t="str">
        <f t="shared" si="1130"/>
        <v/>
      </c>
      <c r="JZ223" s="642">
        <f t="shared" si="1191"/>
        <v>0</v>
      </c>
      <c r="KA223" s="510" t="str">
        <f t="shared" si="1131"/>
        <v/>
      </c>
      <c r="KB223" s="522" t="str">
        <f t="shared" si="1131"/>
        <v/>
      </c>
      <c r="KC223" s="510" t="str">
        <f t="shared" si="1131"/>
        <v/>
      </c>
      <c r="KD223" s="642">
        <f t="shared" si="1192"/>
        <v>0</v>
      </c>
      <c r="KE223" s="510" t="str">
        <f t="shared" si="1132"/>
        <v/>
      </c>
      <c r="KF223" s="522" t="str">
        <f t="shared" si="1132"/>
        <v/>
      </c>
      <c r="KG223" s="510" t="str">
        <f t="shared" si="1132"/>
        <v/>
      </c>
      <c r="KH223" s="642">
        <f t="shared" si="1193"/>
        <v>0</v>
      </c>
      <c r="KI223" s="510" t="str">
        <f t="shared" si="1133"/>
        <v/>
      </c>
      <c r="KJ223" s="522" t="str">
        <f t="shared" si="1133"/>
        <v/>
      </c>
      <c r="KK223" s="510" t="str">
        <f t="shared" si="1133"/>
        <v/>
      </c>
      <c r="KL223" s="642">
        <f t="shared" si="1194"/>
        <v>0</v>
      </c>
      <c r="KM223" s="510" t="str">
        <f t="shared" si="1134"/>
        <v/>
      </c>
      <c r="KN223" s="522" t="str">
        <f t="shared" si="1134"/>
        <v/>
      </c>
      <c r="KO223" s="510" t="str">
        <f t="shared" si="1134"/>
        <v/>
      </c>
      <c r="KP223" s="642">
        <f t="shared" si="1195"/>
        <v>0</v>
      </c>
      <c r="KQ223" s="510" t="str">
        <f t="shared" si="1135"/>
        <v/>
      </c>
      <c r="KR223" s="522" t="str">
        <f t="shared" si="1135"/>
        <v/>
      </c>
      <c r="KS223" s="510" t="str">
        <f t="shared" si="1135"/>
        <v/>
      </c>
      <c r="KT223" s="642">
        <f t="shared" si="1196"/>
        <v>0</v>
      </c>
      <c r="KU223" s="510" t="str">
        <f t="shared" si="1136"/>
        <v/>
      </c>
      <c r="KV223" s="522" t="str">
        <f t="shared" si="1136"/>
        <v/>
      </c>
      <c r="KW223" s="510" t="str">
        <f t="shared" si="1136"/>
        <v/>
      </c>
      <c r="KX223" s="642">
        <f t="shared" si="1197"/>
        <v>0</v>
      </c>
      <c r="KY223" s="510" t="str">
        <f t="shared" si="1137"/>
        <v/>
      </c>
      <c r="KZ223" s="522" t="str">
        <f t="shared" si="1137"/>
        <v/>
      </c>
      <c r="LA223" s="510" t="str">
        <f t="shared" si="1137"/>
        <v/>
      </c>
      <c r="LB223" s="642">
        <f t="shared" si="1198"/>
        <v>0</v>
      </c>
      <c r="LC223" s="510" t="str">
        <f t="shared" si="1138"/>
        <v/>
      </c>
      <c r="LD223" s="522" t="str">
        <f t="shared" si="1138"/>
        <v/>
      </c>
      <c r="LE223" s="510" t="str">
        <f t="shared" si="1138"/>
        <v/>
      </c>
      <c r="LF223" s="642">
        <f t="shared" si="1199"/>
        <v>0</v>
      </c>
      <c r="LG223" s="510" t="str">
        <f t="shared" si="1139"/>
        <v/>
      </c>
      <c r="LH223" s="522" t="str">
        <f t="shared" si="1139"/>
        <v/>
      </c>
      <c r="LI223" s="510" t="str">
        <f t="shared" si="1139"/>
        <v/>
      </c>
      <c r="LJ223" s="642">
        <f t="shared" si="1200"/>
        <v>0</v>
      </c>
      <c r="LK223" s="510" t="str">
        <f t="shared" si="1140"/>
        <v/>
      </c>
      <c r="LL223" s="522" t="str">
        <f t="shared" si="1140"/>
        <v/>
      </c>
      <c r="LM223" s="510" t="str">
        <f t="shared" si="1140"/>
        <v/>
      </c>
      <c r="LN223" s="642">
        <f t="shared" si="1201"/>
        <v>0</v>
      </c>
      <c r="LO223" s="510" t="str">
        <f t="shared" si="1141"/>
        <v/>
      </c>
      <c r="LP223" s="522" t="str">
        <f t="shared" si="1141"/>
        <v/>
      </c>
      <c r="LQ223" s="510" t="str">
        <f t="shared" si="1141"/>
        <v/>
      </c>
      <c r="LR223" s="642">
        <f t="shared" si="1202"/>
        <v>0</v>
      </c>
      <c r="LS223" s="510" t="str">
        <f t="shared" si="1142"/>
        <v/>
      </c>
      <c r="LT223" s="522" t="str">
        <f t="shared" si="1142"/>
        <v/>
      </c>
      <c r="LU223" s="510" t="str">
        <f t="shared" si="1142"/>
        <v/>
      </c>
      <c r="LV223" s="642">
        <f t="shared" si="1203"/>
        <v>0</v>
      </c>
      <c r="LW223" s="510" t="str">
        <f t="shared" si="1143"/>
        <v/>
      </c>
      <c r="LX223" s="522" t="str">
        <f t="shared" si="1143"/>
        <v/>
      </c>
      <c r="LY223" s="510" t="str">
        <f t="shared" si="1143"/>
        <v/>
      </c>
      <c r="LZ223" s="642">
        <f t="shared" si="1204"/>
        <v>0</v>
      </c>
      <c r="MA223" s="510" t="str">
        <f t="shared" si="1144"/>
        <v/>
      </c>
      <c r="MB223" s="522" t="str">
        <f t="shared" si="1144"/>
        <v/>
      </c>
      <c r="MC223" s="510" t="str">
        <f t="shared" si="1144"/>
        <v/>
      </c>
      <c r="MD223" s="642">
        <f t="shared" si="1205"/>
        <v>0</v>
      </c>
      <c r="ME223" s="510" t="str">
        <f t="shared" si="1145"/>
        <v/>
      </c>
      <c r="MF223" s="522" t="str">
        <f t="shared" si="1145"/>
        <v/>
      </c>
      <c r="MG223" s="510" t="str">
        <f t="shared" si="1145"/>
        <v/>
      </c>
      <c r="MH223" s="642">
        <f t="shared" si="1206"/>
        <v>0</v>
      </c>
      <c r="MI223" s="510" t="str">
        <f t="shared" si="1146"/>
        <v/>
      </c>
      <c r="MJ223" s="522" t="str">
        <f t="shared" si="1146"/>
        <v/>
      </c>
      <c r="MK223" s="510" t="str">
        <f t="shared" si="1146"/>
        <v/>
      </c>
      <c r="ML223" s="642">
        <f t="shared" si="1207"/>
        <v>0</v>
      </c>
      <c r="MM223" s="510" t="str">
        <f t="shared" si="1147"/>
        <v/>
      </c>
      <c r="MN223" s="522" t="str">
        <f t="shared" si="1147"/>
        <v/>
      </c>
      <c r="MO223" s="510" t="str">
        <f t="shared" si="1147"/>
        <v/>
      </c>
      <c r="MP223" s="642">
        <f t="shared" si="1208"/>
        <v>0</v>
      </c>
      <c r="MQ223" s="510" t="str">
        <f t="shared" si="1148"/>
        <v/>
      </c>
      <c r="MR223" s="522" t="str">
        <f t="shared" si="1148"/>
        <v/>
      </c>
      <c r="MS223" s="510" t="str">
        <f t="shared" si="1148"/>
        <v/>
      </c>
      <c r="MT223" s="642">
        <f t="shared" si="1209"/>
        <v>0</v>
      </c>
      <c r="MU223" s="510" t="str">
        <f t="shared" si="1149"/>
        <v/>
      </c>
      <c r="MV223" s="522" t="str">
        <f t="shared" si="1149"/>
        <v/>
      </c>
      <c r="MW223" s="510" t="str">
        <f t="shared" si="1149"/>
        <v/>
      </c>
      <c r="MX223" s="642">
        <f t="shared" si="1210"/>
        <v>0</v>
      </c>
      <c r="MY223" s="510" t="str">
        <f t="shared" si="1150"/>
        <v/>
      </c>
      <c r="MZ223" s="522" t="str">
        <f t="shared" si="1150"/>
        <v/>
      </c>
      <c r="NA223" s="510" t="str">
        <f t="shared" si="1150"/>
        <v/>
      </c>
      <c r="NB223" s="642">
        <f t="shared" si="1211"/>
        <v>0</v>
      </c>
      <c r="NC223" s="510" t="str">
        <f t="shared" si="1151"/>
        <v/>
      </c>
      <c r="ND223" s="522" t="str">
        <f t="shared" si="1151"/>
        <v/>
      </c>
      <c r="NE223" s="510" t="str">
        <f t="shared" si="1151"/>
        <v/>
      </c>
      <c r="NF223" s="642">
        <f t="shared" si="1212"/>
        <v>0</v>
      </c>
      <c r="NG223" s="510" t="str">
        <f t="shared" si="1152"/>
        <v/>
      </c>
      <c r="NH223" s="522" t="str">
        <f t="shared" si="1152"/>
        <v/>
      </c>
      <c r="NI223" s="510" t="str">
        <f t="shared" si="1152"/>
        <v/>
      </c>
      <c r="NJ223" s="642">
        <f t="shared" si="1213"/>
        <v>0</v>
      </c>
      <c r="NK223" s="510" t="str">
        <f t="shared" si="1153"/>
        <v/>
      </c>
      <c r="NL223" s="522" t="str">
        <f t="shared" si="1153"/>
        <v/>
      </c>
      <c r="NM223" s="510" t="str">
        <f t="shared" si="1153"/>
        <v/>
      </c>
      <c r="NN223" s="642">
        <f t="shared" si="1214"/>
        <v>0</v>
      </c>
      <c r="NO223" s="510" t="str">
        <f t="shared" si="1154"/>
        <v/>
      </c>
      <c r="NP223" s="522" t="str">
        <f t="shared" si="1154"/>
        <v/>
      </c>
      <c r="NQ223" s="510" t="str">
        <f t="shared" si="1154"/>
        <v/>
      </c>
      <c r="NR223" s="642">
        <f t="shared" si="1215"/>
        <v>0</v>
      </c>
      <c r="NS223" s="510" t="str">
        <f t="shared" si="1155"/>
        <v/>
      </c>
      <c r="NT223" s="522" t="str">
        <f t="shared" si="1155"/>
        <v/>
      </c>
      <c r="NU223" s="510" t="str">
        <f t="shared" si="1155"/>
        <v/>
      </c>
      <c r="NV223" s="642">
        <f t="shared" si="1216"/>
        <v>0</v>
      </c>
      <c r="NW223" s="510" t="str">
        <f t="shared" si="1156"/>
        <v/>
      </c>
      <c r="NX223" s="522" t="str">
        <f t="shared" si="1156"/>
        <v/>
      </c>
      <c r="NY223" s="510" t="str">
        <f t="shared" si="1156"/>
        <v/>
      </c>
      <c r="NZ223" s="642">
        <f t="shared" si="1217"/>
        <v>0</v>
      </c>
      <c r="OA223" s="510" t="str">
        <f t="shared" si="1157"/>
        <v/>
      </c>
      <c r="OB223" s="522" t="str">
        <f t="shared" si="1157"/>
        <v/>
      </c>
      <c r="OC223" s="510" t="str">
        <f t="shared" si="1157"/>
        <v/>
      </c>
      <c r="OD223" s="642">
        <f t="shared" si="1218"/>
        <v>0</v>
      </c>
      <c r="OE223" s="510" t="str">
        <f t="shared" si="1158"/>
        <v/>
      </c>
      <c r="OF223" s="522" t="str">
        <f t="shared" si="1158"/>
        <v/>
      </c>
      <c r="OG223" s="510" t="str">
        <f t="shared" si="1158"/>
        <v/>
      </c>
      <c r="OH223" s="642">
        <f t="shared" si="1219"/>
        <v>0</v>
      </c>
      <c r="OI223" s="510" t="str">
        <f t="shared" si="1159"/>
        <v/>
      </c>
      <c r="OJ223" s="522" t="str">
        <f t="shared" si="1159"/>
        <v/>
      </c>
      <c r="OK223" s="510" t="str">
        <f t="shared" si="1159"/>
        <v/>
      </c>
      <c r="OL223" s="642">
        <f t="shared" si="1220"/>
        <v>0</v>
      </c>
      <c r="OM223" s="510" t="str">
        <f t="shared" si="1160"/>
        <v/>
      </c>
      <c r="ON223" s="522" t="str">
        <f t="shared" si="1160"/>
        <v/>
      </c>
      <c r="OO223" s="510" t="str">
        <f t="shared" si="1160"/>
        <v/>
      </c>
      <c r="OP223" s="642">
        <f t="shared" si="1221"/>
        <v>0</v>
      </c>
      <c r="OQ223" s="510" t="str">
        <f t="shared" si="1161"/>
        <v/>
      </c>
      <c r="OR223" s="522" t="str">
        <f t="shared" si="1161"/>
        <v/>
      </c>
      <c r="OS223" s="510" t="str">
        <f t="shared" si="1161"/>
        <v/>
      </c>
      <c r="OT223" s="642">
        <f t="shared" si="1222"/>
        <v>0</v>
      </c>
      <c r="OU223" s="510" t="str">
        <f t="shared" si="1162"/>
        <v/>
      </c>
      <c r="OV223" s="522" t="str">
        <f t="shared" si="1162"/>
        <v/>
      </c>
      <c r="OW223" s="510" t="str">
        <f t="shared" si="1162"/>
        <v/>
      </c>
      <c r="OX223" s="642">
        <f t="shared" si="1223"/>
        <v>0</v>
      </c>
      <c r="OY223" s="510" t="str">
        <f t="shared" si="1163"/>
        <v/>
      </c>
      <c r="OZ223" s="522" t="str">
        <f t="shared" si="1163"/>
        <v/>
      </c>
      <c r="PA223" s="510" t="str">
        <f t="shared" si="1163"/>
        <v/>
      </c>
      <c r="PB223" s="642">
        <f t="shared" si="1224"/>
        <v>0</v>
      </c>
      <c r="PC223" s="510" t="str">
        <f t="shared" si="1164"/>
        <v/>
      </c>
      <c r="PD223" s="522" t="str">
        <f t="shared" si="1164"/>
        <v/>
      </c>
      <c r="PE223" s="510" t="str">
        <f t="shared" si="1164"/>
        <v/>
      </c>
      <c r="PF223" s="642">
        <f t="shared" si="1225"/>
        <v>0</v>
      </c>
      <c r="PG223" s="510" t="str">
        <f t="shared" si="1165"/>
        <v/>
      </c>
      <c r="PH223" s="522" t="str">
        <f t="shared" si="1165"/>
        <v/>
      </c>
      <c r="PI223" s="510" t="str">
        <f t="shared" si="1165"/>
        <v/>
      </c>
      <c r="PJ223" s="642">
        <f t="shared" si="1226"/>
        <v>0</v>
      </c>
      <c r="PK223" s="510" t="str">
        <f t="shared" si="1166"/>
        <v/>
      </c>
      <c r="PL223" s="522" t="str">
        <f t="shared" si="1166"/>
        <v/>
      </c>
      <c r="PM223" s="510" t="str">
        <f t="shared" si="1166"/>
        <v/>
      </c>
      <c r="PN223" s="642">
        <f t="shared" si="1227"/>
        <v>0</v>
      </c>
      <c r="PO223" s="510" t="str">
        <f t="shared" si="1167"/>
        <v/>
      </c>
      <c r="PP223" s="522" t="str">
        <f t="shared" si="1167"/>
        <v/>
      </c>
      <c r="PQ223" s="510" t="str">
        <f t="shared" si="1167"/>
        <v/>
      </c>
      <c r="PR223" s="642">
        <f t="shared" si="1228"/>
        <v>0</v>
      </c>
      <c r="PS223" s="510" t="str">
        <f t="shared" si="1168"/>
        <v/>
      </c>
      <c r="PT223" s="522" t="str">
        <f t="shared" si="1168"/>
        <v/>
      </c>
      <c r="PU223" s="510" t="str">
        <f t="shared" si="1168"/>
        <v/>
      </c>
      <c r="PV223" s="642">
        <f t="shared" si="1229"/>
        <v>0</v>
      </c>
      <c r="PW223" s="510" t="str">
        <f t="shared" si="1169"/>
        <v/>
      </c>
      <c r="PX223" s="522" t="str">
        <f t="shared" si="1169"/>
        <v/>
      </c>
      <c r="PY223" s="510" t="str">
        <f t="shared" si="1169"/>
        <v/>
      </c>
      <c r="PZ223" s="642">
        <f t="shared" si="1230"/>
        <v>0</v>
      </c>
      <c r="QA223" s="510" t="str">
        <f t="shared" si="1170"/>
        <v/>
      </c>
      <c r="QB223" s="522" t="str">
        <f t="shared" si="1170"/>
        <v/>
      </c>
      <c r="QC223" s="510" t="str">
        <f t="shared" si="1170"/>
        <v/>
      </c>
      <c r="QD223" s="642">
        <f t="shared" si="1231"/>
        <v>0</v>
      </c>
      <c r="QE223" s="510" t="str">
        <f t="shared" si="1171"/>
        <v/>
      </c>
      <c r="QF223" s="522" t="str">
        <f t="shared" si="1171"/>
        <v/>
      </c>
      <c r="QG223" s="510" t="str">
        <f t="shared" si="1171"/>
        <v/>
      </c>
      <c r="QH223" s="642">
        <f t="shared" si="1232"/>
        <v>0</v>
      </c>
    </row>
    <row r="224" spans="125:450" ht="13.3" thickTop="1" thickBot="1" x14ac:dyDescent="0.35"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GU224" s="594">
        <v>7</v>
      </c>
      <c r="HA224" s="81" t="str">
        <f t="shared" si="1233"/>
        <v/>
      </c>
      <c r="HB224" s="127" t="str">
        <f t="shared" si="1234"/>
        <v/>
      </c>
      <c r="HC224" s="642">
        <f t="shared" si="1172"/>
        <v>0</v>
      </c>
      <c r="HD224" s="582">
        <f t="shared" si="1112"/>
        <v>0</v>
      </c>
      <c r="HE224" s="576">
        <f t="shared" si="1113"/>
        <v>0</v>
      </c>
      <c r="HF224" s="566">
        <f t="shared" si="1113"/>
        <v>0</v>
      </c>
      <c r="HG224" s="642">
        <f t="shared" si="1173"/>
        <v>0</v>
      </c>
      <c r="HH224" s="17" t="str">
        <f t="shared" si="1174"/>
        <v/>
      </c>
      <c r="HI224" s="510" t="str">
        <f t="shared" si="1174"/>
        <v/>
      </c>
      <c r="HJ224" s="642">
        <f t="shared" si="1235"/>
        <v>0</v>
      </c>
      <c r="HK224" s="510" t="str">
        <f t="shared" si="1114"/>
        <v/>
      </c>
      <c r="HL224" s="522" t="str">
        <f t="shared" si="1114"/>
        <v/>
      </c>
      <c r="HM224" s="510" t="str">
        <f t="shared" si="1114"/>
        <v/>
      </c>
      <c r="HN224" s="642">
        <f t="shared" si="1175"/>
        <v>0</v>
      </c>
      <c r="HO224" s="510" t="str">
        <f t="shared" si="1115"/>
        <v/>
      </c>
      <c r="HP224" s="522" t="str">
        <f t="shared" si="1115"/>
        <v/>
      </c>
      <c r="HQ224" s="510" t="str">
        <f t="shared" si="1115"/>
        <v/>
      </c>
      <c r="HR224" s="642">
        <f t="shared" si="1176"/>
        <v>0</v>
      </c>
      <c r="HS224" s="510" t="str">
        <f t="shared" si="1116"/>
        <v/>
      </c>
      <c r="HT224" s="522" t="str">
        <f t="shared" si="1116"/>
        <v/>
      </c>
      <c r="HU224" s="510" t="str">
        <f t="shared" si="1116"/>
        <v/>
      </c>
      <c r="HV224" s="642">
        <f t="shared" si="1177"/>
        <v>0</v>
      </c>
      <c r="HW224" s="510" t="str">
        <f t="shared" si="1117"/>
        <v/>
      </c>
      <c r="HX224" s="522" t="str">
        <f t="shared" si="1117"/>
        <v/>
      </c>
      <c r="HY224" s="510" t="str">
        <f t="shared" si="1117"/>
        <v/>
      </c>
      <c r="HZ224" s="642">
        <f t="shared" si="1178"/>
        <v>0</v>
      </c>
      <c r="IA224" s="510" t="str">
        <f t="shared" si="1118"/>
        <v/>
      </c>
      <c r="IB224" s="522" t="str">
        <f t="shared" si="1118"/>
        <v/>
      </c>
      <c r="IC224" s="510" t="str">
        <f t="shared" si="1118"/>
        <v/>
      </c>
      <c r="ID224" s="642">
        <f t="shared" si="1179"/>
        <v>0</v>
      </c>
      <c r="IE224" s="510" t="str">
        <f t="shared" si="1119"/>
        <v/>
      </c>
      <c r="IF224" s="522" t="str">
        <f t="shared" si="1119"/>
        <v/>
      </c>
      <c r="IG224" s="510" t="str">
        <f t="shared" si="1119"/>
        <v/>
      </c>
      <c r="IH224" s="642">
        <f t="shared" si="1180"/>
        <v>0</v>
      </c>
      <c r="II224" s="510" t="str">
        <f t="shared" si="1120"/>
        <v/>
      </c>
      <c r="IJ224" s="522" t="str">
        <f t="shared" si="1120"/>
        <v/>
      </c>
      <c r="IK224" s="510" t="str">
        <f t="shared" si="1120"/>
        <v/>
      </c>
      <c r="IL224" s="642">
        <f t="shared" si="1181"/>
        <v>0</v>
      </c>
      <c r="IM224" s="510" t="str">
        <f t="shared" si="1121"/>
        <v/>
      </c>
      <c r="IN224" s="522" t="str">
        <f t="shared" si="1121"/>
        <v/>
      </c>
      <c r="IO224" s="510" t="str">
        <f t="shared" si="1121"/>
        <v/>
      </c>
      <c r="IP224" s="642">
        <f t="shared" si="1182"/>
        <v>0</v>
      </c>
      <c r="IQ224" s="510" t="str">
        <f t="shared" si="1122"/>
        <v/>
      </c>
      <c r="IR224" s="522" t="str">
        <f t="shared" si="1122"/>
        <v/>
      </c>
      <c r="IS224" s="510" t="str">
        <f t="shared" si="1122"/>
        <v/>
      </c>
      <c r="IT224" s="642">
        <f t="shared" si="1183"/>
        <v>0</v>
      </c>
      <c r="IU224" s="510" t="str">
        <f t="shared" si="1123"/>
        <v/>
      </c>
      <c r="IV224" s="522" t="str">
        <f t="shared" si="1123"/>
        <v/>
      </c>
      <c r="IW224" s="510" t="str">
        <f t="shared" si="1123"/>
        <v/>
      </c>
      <c r="IX224" s="642">
        <f t="shared" si="1184"/>
        <v>0</v>
      </c>
      <c r="IY224" s="510" t="str">
        <f t="shared" si="1124"/>
        <v/>
      </c>
      <c r="IZ224" s="522" t="str">
        <f t="shared" si="1124"/>
        <v/>
      </c>
      <c r="JA224" s="510" t="str">
        <f t="shared" si="1124"/>
        <v/>
      </c>
      <c r="JB224" s="642">
        <f t="shared" si="1185"/>
        <v>0</v>
      </c>
      <c r="JC224" s="510" t="str">
        <f t="shared" si="1125"/>
        <v/>
      </c>
      <c r="JD224" s="522" t="str">
        <f t="shared" si="1125"/>
        <v/>
      </c>
      <c r="JE224" s="510" t="str">
        <f t="shared" si="1125"/>
        <v/>
      </c>
      <c r="JF224" s="642">
        <f t="shared" si="1186"/>
        <v>0</v>
      </c>
      <c r="JG224" s="510" t="str">
        <f t="shared" si="1126"/>
        <v/>
      </c>
      <c r="JH224" s="522" t="str">
        <f t="shared" si="1126"/>
        <v/>
      </c>
      <c r="JI224" s="510" t="str">
        <f t="shared" si="1126"/>
        <v/>
      </c>
      <c r="JJ224" s="642">
        <f t="shared" si="1187"/>
        <v>0</v>
      </c>
      <c r="JK224" s="510" t="str">
        <f t="shared" si="1127"/>
        <v/>
      </c>
      <c r="JL224" s="522" t="str">
        <f t="shared" si="1127"/>
        <v/>
      </c>
      <c r="JM224" s="510" t="str">
        <f t="shared" si="1127"/>
        <v/>
      </c>
      <c r="JN224" s="642">
        <f t="shared" si="1188"/>
        <v>0</v>
      </c>
      <c r="JO224" s="510" t="str">
        <f t="shared" si="1128"/>
        <v/>
      </c>
      <c r="JP224" s="522" t="str">
        <f t="shared" si="1128"/>
        <v/>
      </c>
      <c r="JQ224" s="510" t="str">
        <f t="shared" si="1128"/>
        <v/>
      </c>
      <c r="JR224" s="642">
        <f t="shared" si="1189"/>
        <v>0</v>
      </c>
      <c r="JS224" s="510" t="str">
        <f t="shared" si="1129"/>
        <v/>
      </c>
      <c r="JT224" s="522" t="str">
        <f t="shared" si="1129"/>
        <v/>
      </c>
      <c r="JU224" s="510" t="str">
        <f t="shared" si="1129"/>
        <v/>
      </c>
      <c r="JV224" s="642">
        <f t="shared" si="1190"/>
        <v>0</v>
      </c>
      <c r="JW224" s="510" t="str">
        <f t="shared" si="1130"/>
        <v/>
      </c>
      <c r="JX224" s="522" t="str">
        <f t="shared" si="1130"/>
        <v/>
      </c>
      <c r="JY224" s="510" t="str">
        <f t="shared" si="1130"/>
        <v/>
      </c>
      <c r="JZ224" s="642">
        <f t="shared" si="1191"/>
        <v>0</v>
      </c>
      <c r="KA224" s="510" t="str">
        <f t="shared" si="1131"/>
        <v/>
      </c>
      <c r="KB224" s="522" t="str">
        <f t="shared" si="1131"/>
        <v/>
      </c>
      <c r="KC224" s="510" t="str">
        <f t="shared" si="1131"/>
        <v/>
      </c>
      <c r="KD224" s="642">
        <f t="shared" si="1192"/>
        <v>0</v>
      </c>
      <c r="KE224" s="510" t="str">
        <f t="shared" si="1132"/>
        <v/>
      </c>
      <c r="KF224" s="522" t="str">
        <f t="shared" si="1132"/>
        <v/>
      </c>
      <c r="KG224" s="510" t="str">
        <f t="shared" si="1132"/>
        <v/>
      </c>
      <c r="KH224" s="642">
        <f t="shared" si="1193"/>
        <v>0</v>
      </c>
      <c r="KI224" s="510" t="str">
        <f t="shared" si="1133"/>
        <v/>
      </c>
      <c r="KJ224" s="522" t="str">
        <f t="shared" si="1133"/>
        <v/>
      </c>
      <c r="KK224" s="510" t="str">
        <f t="shared" si="1133"/>
        <v/>
      </c>
      <c r="KL224" s="642">
        <f t="shared" si="1194"/>
        <v>0</v>
      </c>
      <c r="KM224" s="510" t="str">
        <f t="shared" si="1134"/>
        <v/>
      </c>
      <c r="KN224" s="522" t="str">
        <f t="shared" si="1134"/>
        <v/>
      </c>
      <c r="KO224" s="510" t="str">
        <f t="shared" si="1134"/>
        <v/>
      </c>
      <c r="KP224" s="642">
        <f t="shared" si="1195"/>
        <v>0</v>
      </c>
      <c r="KQ224" s="510" t="str">
        <f t="shared" si="1135"/>
        <v/>
      </c>
      <c r="KR224" s="522" t="str">
        <f t="shared" si="1135"/>
        <v/>
      </c>
      <c r="KS224" s="510" t="str">
        <f t="shared" si="1135"/>
        <v/>
      </c>
      <c r="KT224" s="642">
        <f t="shared" si="1196"/>
        <v>0</v>
      </c>
      <c r="KU224" s="510" t="str">
        <f t="shared" si="1136"/>
        <v/>
      </c>
      <c r="KV224" s="522" t="str">
        <f t="shared" si="1136"/>
        <v/>
      </c>
      <c r="KW224" s="510" t="str">
        <f t="shared" si="1136"/>
        <v/>
      </c>
      <c r="KX224" s="642">
        <f t="shared" si="1197"/>
        <v>0</v>
      </c>
      <c r="KY224" s="510" t="str">
        <f t="shared" si="1137"/>
        <v/>
      </c>
      <c r="KZ224" s="522" t="str">
        <f t="shared" si="1137"/>
        <v/>
      </c>
      <c r="LA224" s="510" t="str">
        <f t="shared" si="1137"/>
        <v/>
      </c>
      <c r="LB224" s="642">
        <f t="shared" si="1198"/>
        <v>0</v>
      </c>
      <c r="LC224" s="510" t="str">
        <f t="shared" si="1138"/>
        <v/>
      </c>
      <c r="LD224" s="522" t="str">
        <f t="shared" si="1138"/>
        <v/>
      </c>
      <c r="LE224" s="510" t="str">
        <f t="shared" si="1138"/>
        <v/>
      </c>
      <c r="LF224" s="642">
        <f t="shared" si="1199"/>
        <v>0</v>
      </c>
      <c r="LG224" s="510" t="str">
        <f t="shared" si="1139"/>
        <v/>
      </c>
      <c r="LH224" s="522" t="str">
        <f t="shared" si="1139"/>
        <v/>
      </c>
      <c r="LI224" s="510" t="str">
        <f t="shared" si="1139"/>
        <v/>
      </c>
      <c r="LJ224" s="642">
        <f t="shared" si="1200"/>
        <v>0</v>
      </c>
      <c r="LK224" s="510" t="str">
        <f t="shared" si="1140"/>
        <v/>
      </c>
      <c r="LL224" s="522" t="str">
        <f t="shared" si="1140"/>
        <v/>
      </c>
      <c r="LM224" s="510" t="str">
        <f t="shared" si="1140"/>
        <v/>
      </c>
      <c r="LN224" s="642">
        <f t="shared" si="1201"/>
        <v>0</v>
      </c>
      <c r="LO224" s="510" t="str">
        <f t="shared" si="1141"/>
        <v/>
      </c>
      <c r="LP224" s="522" t="str">
        <f t="shared" si="1141"/>
        <v/>
      </c>
      <c r="LQ224" s="510" t="str">
        <f t="shared" si="1141"/>
        <v/>
      </c>
      <c r="LR224" s="642">
        <f t="shared" si="1202"/>
        <v>0</v>
      </c>
      <c r="LS224" s="510" t="str">
        <f t="shared" si="1142"/>
        <v/>
      </c>
      <c r="LT224" s="522" t="str">
        <f t="shared" si="1142"/>
        <v/>
      </c>
      <c r="LU224" s="510" t="str">
        <f t="shared" si="1142"/>
        <v/>
      </c>
      <c r="LV224" s="642">
        <f t="shared" si="1203"/>
        <v>0</v>
      </c>
      <c r="LW224" s="510" t="str">
        <f t="shared" si="1143"/>
        <v/>
      </c>
      <c r="LX224" s="522" t="str">
        <f t="shared" si="1143"/>
        <v/>
      </c>
      <c r="LY224" s="510" t="str">
        <f t="shared" si="1143"/>
        <v/>
      </c>
      <c r="LZ224" s="642">
        <f t="shared" si="1204"/>
        <v>0</v>
      </c>
      <c r="MA224" s="510" t="str">
        <f t="shared" si="1144"/>
        <v/>
      </c>
      <c r="MB224" s="522" t="str">
        <f t="shared" si="1144"/>
        <v/>
      </c>
      <c r="MC224" s="510" t="str">
        <f t="shared" si="1144"/>
        <v/>
      </c>
      <c r="MD224" s="642">
        <f t="shared" si="1205"/>
        <v>0</v>
      </c>
      <c r="ME224" s="510" t="str">
        <f t="shared" si="1145"/>
        <v/>
      </c>
      <c r="MF224" s="522" t="str">
        <f t="shared" si="1145"/>
        <v/>
      </c>
      <c r="MG224" s="510" t="str">
        <f t="shared" si="1145"/>
        <v/>
      </c>
      <c r="MH224" s="642">
        <f t="shared" si="1206"/>
        <v>0</v>
      </c>
      <c r="MI224" s="510" t="str">
        <f t="shared" si="1146"/>
        <v/>
      </c>
      <c r="MJ224" s="522" t="str">
        <f t="shared" si="1146"/>
        <v/>
      </c>
      <c r="MK224" s="510" t="str">
        <f t="shared" si="1146"/>
        <v/>
      </c>
      <c r="ML224" s="642">
        <f t="shared" si="1207"/>
        <v>0</v>
      </c>
      <c r="MM224" s="510" t="str">
        <f t="shared" si="1147"/>
        <v/>
      </c>
      <c r="MN224" s="522" t="str">
        <f t="shared" si="1147"/>
        <v/>
      </c>
      <c r="MO224" s="510" t="str">
        <f t="shared" si="1147"/>
        <v/>
      </c>
      <c r="MP224" s="642">
        <f t="shared" si="1208"/>
        <v>0</v>
      </c>
      <c r="MQ224" s="510" t="str">
        <f t="shared" si="1148"/>
        <v/>
      </c>
      <c r="MR224" s="522" t="str">
        <f t="shared" si="1148"/>
        <v/>
      </c>
      <c r="MS224" s="510" t="str">
        <f t="shared" si="1148"/>
        <v/>
      </c>
      <c r="MT224" s="642">
        <f t="shared" si="1209"/>
        <v>0</v>
      </c>
      <c r="MU224" s="510" t="str">
        <f t="shared" si="1149"/>
        <v/>
      </c>
      <c r="MV224" s="522" t="str">
        <f t="shared" si="1149"/>
        <v/>
      </c>
      <c r="MW224" s="510" t="str">
        <f t="shared" si="1149"/>
        <v/>
      </c>
      <c r="MX224" s="642">
        <f t="shared" si="1210"/>
        <v>0</v>
      </c>
      <c r="MY224" s="510" t="str">
        <f t="shared" si="1150"/>
        <v/>
      </c>
      <c r="MZ224" s="522" t="str">
        <f t="shared" si="1150"/>
        <v/>
      </c>
      <c r="NA224" s="510" t="str">
        <f t="shared" si="1150"/>
        <v/>
      </c>
      <c r="NB224" s="642">
        <f t="shared" si="1211"/>
        <v>0</v>
      </c>
      <c r="NC224" s="510" t="str">
        <f t="shared" si="1151"/>
        <v/>
      </c>
      <c r="ND224" s="522" t="str">
        <f t="shared" si="1151"/>
        <v/>
      </c>
      <c r="NE224" s="510" t="str">
        <f t="shared" si="1151"/>
        <v/>
      </c>
      <c r="NF224" s="642">
        <f t="shared" si="1212"/>
        <v>0</v>
      </c>
      <c r="NG224" s="510" t="str">
        <f t="shared" si="1152"/>
        <v/>
      </c>
      <c r="NH224" s="522" t="str">
        <f t="shared" si="1152"/>
        <v/>
      </c>
      <c r="NI224" s="510" t="str">
        <f t="shared" si="1152"/>
        <v/>
      </c>
      <c r="NJ224" s="642">
        <f t="shared" si="1213"/>
        <v>0</v>
      </c>
      <c r="NK224" s="510" t="str">
        <f t="shared" si="1153"/>
        <v/>
      </c>
      <c r="NL224" s="522" t="str">
        <f t="shared" si="1153"/>
        <v/>
      </c>
      <c r="NM224" s="510" t="str">
        <f t="shared" si="1153"/>
        <v/>
      </c>
      <c r="NN224" s="642">
        <f t="shared" si="1214"/>
        <v>0</v>
      </c>
      <c r="NO224" s="510" t="str">
        <f t="shared" si="1154"/>
        <v/>
      </c>
      <c r="NP224" s="522" t="str">
        <f t="shared" si="1154"/>
        <v/>
      </c>
      <c r="NQ224" s="510" t="str">
        <f t="shared" si="1154"/>
        <v/>
      </c>
      <c r="NR224" s="642">
        <f t="shared" si="1215"/>
        <v>0</v>
      </c>
      <c r="NS224" s="510" t="str">
        <f t="shared" si="1155"/>
        <v/>
      </c>
      <c r="NT224" s="522" t="str">
        <f t="shared" si="1155"/>
        <v/>
      </c>
      <c r="NU224" s="510" t="str">
        <f t="shared" si="1155"/>
        <v/>
      </c>
      <c r="NV224" s="642">
        <f t="shared" si="1216"/>
        <v>0</v>
      </c>
      <c r="NW224" s="510" t="str">
        <f t="shared" si="1156"/>
        <v/>
      </c>
      <c r="NX224" s="522" t="str">
        <f t="shared" si="1156"/>
        <v/>
      </c>
      <c r="NY224" s="510" t="str">
        <f t="shared" si="1156"/>
        <v/>
      </c>
      <c r="NZ224" s="642">
        <f t="shared" si="1217"/>
        <v>0</v>
      </c>
      <c r="OA224" s="510" t="str">
        <f t="shared" si="1157"/>
        <v/>
      </c>
      <c r="OB224" s="522" t="str">
        <f t="shared" si="1157"/>
        <v/>
      </c>
      <c r="OC224" s="510" t="str">
        <f t="shared" si="1157"/>
        <v/>
      </c>
      <c r="OD224" s="642">
        <f t="shared" si="1218"/>
        <v>0</v>
      </c>
      <c r="OE224" s="510" t="str">
        <f t="shared" si="1158"/>
        <v/>
      </c>
      <c r="OF224" s="522" t="str">
        <f t="shared" si="1158"/>
        <v/>
      </c>
      <c r="OG224" s="510" t="str">
        <f t="shared" si="1158"/>
        <v/>
      </c>
      <c r="OH224" s="642">
        <f t="shared" si="1219"/>
        <v>0</v>
      </c>
      <c r="OI224" s="510" t="str">
        <f t="shared" si="1159"/>
        <v/>
      </c>
      <c r="OJ224" s="522" t="str">
        <f t="shared" si="1159"/>
        <v/>
      </c>
      <c r="OK224" s="510" t="str">
        <f t="shared" si="1159"/>
        <v/>
      </c>
      <c r="OL224" s="642">
        <f t="shared" si="1220"/>
        <v>0</v>
      </c>
      <c r="OM224" s="510" t="str">
        <f t="shared" si="1160"/>
        <v/>
      </c>
      <c r="ON224" s="522" t="str">
        <f t="shared" si="1160"/>
        <v/>
      </c>
      <c r="OO224" s="510" t="str">
        <f t="shared" si="1160"/>
        <v/>
      </c>
      <c r="OP224" s="642">
        <f t="shared" si="1221"/>
        <v>0</v>
      </c>
      <c r="OQ224" s="510" t="str">
        <f t="shared" si="1161"/>
        <v/>
      </c>
      <c r="OR224" s="522" t="str">
        <f t="shared" si="1161"/>
        <v/>
      </c>
      <c r="OS224" s="510" t="str">
        <f t="shared" si="1161"/>
        <v/>
      </c>
      <c r="OT224" s="642">
        <f t="shared" si="1222"/>
        <v>0</v>
      </c>
      <c r="OU224" s="510" t="str">
        <f t="shared" si="1162"/>
        <v/>
      </c>
      <c r="OV224" s="522" t="str">
        <f t="shared" si="1162"/>
        <v/>
      </c>
      <c r="OW224" s="510" t="str">
        <f t="shared" si="1162"/>
        <v/>
      </c>
      <c r="OX224" s="642">
        <f t="shared" si="1223"/>
        <v>0</v>
      </c>
      <c r="OY224" s="510" t="str">
        <f t="shared" si="1163"/>
        <v/>
      </c>
      <c r="OZ224" s="522" t="str">
        <f t="shared" si="1163"/>
        <v/>
      </c>
      <c r="PA224" s="510" t="str">
        <f t="shared" si="1163"/>
        <v/>
      </c>
      <c r="PB224" s="642">
        <f t="shared" si="1224"/>
        <v>0</v>
      </c>
      <c r="PC224" s="510" t="str">
        <f t="shared" si="1164"/>
        <v/>
      </c>
      <c r="PD224" s="522" t="str">
        <f t="shared" si="1164"/>
        <v/>
      </c>
      <c r="PE224" s="510" t="str">
        <f t="shared" si="1164"/>
        <v/>
      </c>
      <c r="PF224" s="642">
        <f t="shared" si="1225"/>
        <v>0</v>
      </c>
      <c r="PG224" s="510" t="str">
        <f t="shared" si="1165"/>
        <v/>
      </c>
      <c r="PH224" s="522" t="str">
        <f t="shared" si="1165"/>
        <v/>
      </c>
      <c r="PI224" s="510" t="str">
        <f t="shared" si="1165"/>
        <v/>
      </c>
      <c r="PJ224" s="642">
        <f t="shared" si="1226"/>
        <v>0</v>
      </c>
      <c r="PK224" s="510" t="str">
        <f t="shared" si="1166"/>
        <v/>
      </c>
      <c r="PL224" s="522" t="str">
        <f t="shared" si="1166"/>
        <v/>
      </c>
      <c r="PM224" s="510" t="str">
        <f t="shared" si="1166"/>
        <v/>
      </c>
      <c r="PN224" s="642">
        <f t="shared" si="1227"/>
        <v>0</v>
      </c>
      <c r="PO224" s="510" t="str">
        <f t="shared" si="1167"/>
        <v/>
      </c>
      <c r="PP224" s="522" t="str">
        <f t="shared" si="1167"/>
        <v/>
      </c>
      <c r="PQ224" s="510" t="str">
        <f t="shared" si="1167"/>
        <v/>
      </c>
      <c r="PR224" s="642">
        <f t="shared" si="1228"/>
        <v>0</v>
      </c>
      <c r="PS224" s="510" t="str">
        <f t="shared" si="1168"/>
        <v/>
      </c>
      <c r="PT224" s="522" t="str">
        <f t="shared" si="1168"/>
        <v/>
      </c>
      <c r="PU224" s="510" t="str">
        <f t="shared" si="1168"/>
        <v/>
      </c>
      <c r="PV224" s="642">
        <f t="shared" si="1229"/>
        <v>0</v>
      </c>
      <c r="PW224" s="510" t="str">
        <f t="shared" si="1169"/>
        <v/>
      </c>
      <c r="PX224" s="522" t="str">
        <f t="shared" si="1169"/>
        <v/>
      </c>
      <c r="PY224" s="510" t="str">
        <f t="shared" si="1169"/>
        <v/>
      </c>
      <c r="PZ224" s="642">
        <f t="shared" si="1230"/>
        <v>0</v>
      </c>
      <c r="QA224" s="510" t="str">
        <f t="shared" si="1170"/>
        <v/>
      </c>
      <c r="QB224" s="522" t="str">
        <f t="shared" si="1170"/>
        <v/>
      </c>
      <c r="QC224" s="510" t="str">
        <f t="shared" si="1170"/>
        <v/>
      </c>
      <c r="QD224" s="642">
        <f t="shared" si="1231"/>
        <v>0</v>
      </c>
      <c r="QE224" s="510" t="str">
        <f t="shared" si="1171"/>
        <v/>
      </c>
      <c r="QF224" s="522" t="str">
        <f t="shared" si="1171"/>
        <v/>
      </c>
      <c r="QG224" s="510" t="str">
        <f t="shared" si="1171"/>
        <v/>
      </c>
      <c r="QH224" s="642">
        <f t="shared" si="1232"/>
        <v>0</v>
      </c>
    </row>
    <row r="225" spans="125:450" ht="13.3" thickTop="1" thickBot="1" x14ac:dyDescent="0.35"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GU225" s="594">
        <v>8</v>
      </c>
      <c r="HA225" s="81" t="str">
        <f t="shared" si="1233"/>
        <v/>
      </c>
      <c r="HB225" s="127" t="str">
        <f t="shared" si="1234"/>
        <v/>
      </c>
      <c r="HC225" s="642">
        <f t="shared" si="1172"/>
        <v>0</v>
      </c>
      <c r="HD225" s="582">
        <f t="shared" si="1112"/>
        <v>0</v>
      </c>
      <c r="HE225" s="576">
        <f t="shared" si="1113"/>
        <v>0</v>
      </c>
      <c r="HF225" s="566">
        <f t="shared" si="1113"/>
        <v>0</v>
      </c>
      <c r="HG225" s="642">
        <f t="shared" si="1173"/>
        <v>0</v>
      </c>
      <c r="HH225" s="17" t="str">
        <f t="shared" si="1174"/>
        <v/>
      </c>
      <c r="HI225" s="510" t="str">
        <f t="shared" si="1174"/>
        <v/>
      </c>
      <c r="HJ225" s="642">
        <f t="shared" si="1235"/>
        <v>0</v>
      </c>
      <c r="HK225" s="510" t="str">
        <f t="shared" si="1114"/>
        <v/>
      </c>
      <c r="HL225" s="522" t="str">
        <f t="shared" si="1114"/>
        <v/>
      </c>
      <c r="HM225" s="510" t="str">
        <f t="shared" si="1114"/>
        <v/>
      </c>
      <c r="HN225" s="642">
        <f t="shared" si="1175"/>
        <v>0</v>
      </c>
      <c r="HO225" s="510" t="str">
        <f t="shared" si="1115"/>
        <v/>
      </c>
      <c r="HP225" s="522" t="str">
        <f t="shared" si="1115"/>
        <v/>
      </c>
      <c r="HQ225" s="510" t="str">
        <f t="shared" si="1115"/>
        <v/>
      </c>
      <c r="HR225" s="642">
        <f t="shared" si="1176"/>
        <v>0</v>
      </c>
      <c r="HS225" s="510" t="str">
        <f t="shared" si="1116"/>
        <v/>
      </c>
      <c r="HT225" s="522" t="str">
        <f t="shared" si="1116"/>
        <v/>
      </c>
      <c r="HU225" s="510" t="str">
        <f t="shared" si="1116"/>
        <v/>
      </c>
      <c r="HV225" s="642">
        <f t="shared" si="1177"/>
        <v>0</v>
      </c>
      <c r="HW225" s="510" t="str">
        <f t="shared" si="1117"/>
        <v/>
      </c>
      <c r="HX225" s="522" t="str">
        <f t="shared" si="1117"/>
        <v/>
      </c>
      <c r="HY225" s="510" t="str">
        <f t="shared" si="1117"/>
        <v/>
      </c>
      <c r="HZ225" s="642">
        <f t="shared" si="1178"/>
        <v>0</v>
      </c>
      <c r="IA225" s="510" t="str">
        <f t="shared" si="1118"/>
        <v/>
      </c>
      <c r="IB225" s="522" t="str">
        <f t="shared" si="1118"/>
        <v/>
      </c>
      <c r="IC225" s="510" t="str">
        <f t="shared" si="1118"/>
        <v/>
      </c>
      <c r="ID225" s="642">
        <f t="shared" si="1179"/>
        <v>0</v>
      </c>
      <c r="IE225" s="510" t="str">
        <f t="shared" si="1119"/>
        <v/>
      </c>
      <c r="IF225" s="522" t="str">
        <f t="shared" si="1119"/>
        <v/>
      </c>
      <c r="IG225" s="510" t="str">
        <f t="shared" si="1119"/>
        <v/>
      </c>
      <c r="IH225" s="642">
        <f t="shared" si="1180"/>
        <v>0</v>
      </c>
      <c r="II225" s="510" t="str">
        <f t="shared" si="1120"/>
        <v/>
      </c>
      <c r="IJ225" s="522" t="str">
        <f t="shared" si="1120"/>
        <v/>
      </c>
      <c r="IK225" s="510" t="str">
        <f t="shared" si="1120"/>
        <v/>
      </c>
      <c r="IL225" s="642">
        <f t="shared" si="1181"/>
        <v>0</v>
      </c>
      <c r="IM225" s="510" t="str">
        <f t="shared" si="1121"/>
        <v/>
      </c>
      <c r="IN225" s="522" t="str">
        <f t="shared" si="1121"/>
        <v/>
      </c>
      <c r="IO225" s="510" t="str">
        <f t="shared" si="1121"/>
        <v/>
      </c>
      <c r="IP225" s="642">
        <f t="shared" si="1182"/>
        <v>0</v>
      </c>
      <c r="IQ225" s="510" t="str">
        <f t="shared" si="1122"/>
        <v/>
      </c>
      <c r="IR225" s="522" t="str">
        <f t="shared" si="1122"/>
        <v/>
      </c>
      <c r="IS225" s="510" t="str">
        <f t="shared" si="1122"/>
        <v/>
      </c>
      <c r="IT225" s="642">
        <f t="shared" si="1183"/>
        <v>0</v>
      </c>
      <c r="IU225" s="510" t="str">
        <f t="shared" si="1123"/>
        <v/>
      </c>
      <c r="IV225" s="522" t="str">
        <f t="shared" si="1123"/>
        <v/>
      </c>
      <c r="IW225" s="510" t="str">
        <f t="shared" si="1123"/>
        <v/>
      </c>
      <c r="IX225" s="642">
        <f t="shared" si="1184"/>
        <v>0</v>
      </c>
      <c r="IY225" s="510" t="str">
        <f t="shared" si="1124"/>
        <v/>
      </c>
      <c r="IZ225" s="522" t="str">
        <f t="shared" si="1124"/>
        <v/>
      </c>
      <c r="JA225" s="510" t="str">
        <f t="shared" si="1124"/>
        <v/>
      </c>
      <c r="JB225" s="642">
        <f t="shared" si="1185"/>
        <v>0</v>
      </c>
      <c r="JC225" s="510" t="str">
        <f t="shared" si="1125"/>
        <v/>
      </c>
      <c r="JD225" s="522" t="str">
        <f t="shared" si="1125"/>
        <v/>
      </c>
      <c r="JE225" s="510" t="str">
        <f t="shared" si="1125"/>
        <v/>
      </c>
      <c r="JF225" s="642">
        <f t="shared" si="1186"/>
        <v>0</v>
      </c>
      <c r="JG225" s="510" t="str">
        <f t="shared" si="1126"/>
        <v/>
      </c>
      <c r="JH225" s="522" t="str">
        <f t="shared" si="1126"/>
        <v/>
      </c>
      <c r="JI225" s="510" t="str">
        <f t="shared" si="1126"/>
        <v/>
      </c>
      <c r="JJ225" s="642">
        <f t="shared" si="1187"/>
        <v>0</v>
      </c>
      <c r="JK225" s="510" t="str">
        <f t="shared" si="1127"/>
        <v/>
      </c>
      <c r="JL225" s="522" t="str">
        <f t="shared" si="1127"/>
        <v/>
      </c>
      <c r="JM225" s="510" t="str">
        <f t="shared" si="1127"/>
        <v/>
      </c>
      <c r="JN225" s="642">
        <f t="shared" si="1188"/>
        <v>0</v>
      </c>
      <c r="JO225" s="510" t="str">
        <f t="shared" si="1128"/>
        <v/>
      </c>
      <c r="JP225" s="522" t="str">
        <f t="shared" si="1128"/>
        <v/>
      </c>
      <c r="JQ225" s="510" t="str">
        <f t="shared" si="1128"/>
        <v/>
      </c>
      <c r="JR225" s="642">
        <f t="shared" si="1189"/>
        <v>0</v>
      </c>
      <c r="JS225" s="510" t="str">
        <f t="shared" si="1129"/>
        <v/>
      </c>
      <c r="JT225" s="522" t="str">
        <f t="shared" si="1129"/>
        <v/>
      </c>
      <c r="JU225" s="510" t="str">
        <f t="shared" si="1129"/>
        <v/>
      </c>
      <c r="JV225" s="642">
        <f t="shared" si="1190"/>
        <v>0</v>
      </c>
      <c r="JW225" s="510" t="str">
        <f t="shared" si="1130"/>
        <v/>
      </c>
      <c r="JX225" s="522" t="str">
        <f t="shared" si="1130"/>
        <v/>
      </c>
      <c r="JY225" s="510" t="str">
        <f t="shared" si="1130"/>
        <v/>
      </c>
      <c r="JZ225" s="642">
        <f t="shared" si="1191"/>
        <v>0</v>
      </c>
      <c r="KA225" s="510" t="str">
        <f t="shared" si="1131"/>
        <v/>
      </c>
      <c r="KB225" s="522" t="str">
        <f t="shared" si="1131"/>
        <v/>
      </c>
      <c r="KC225" s="510" t="str">
        <f t="shared" si="1131"/>
        <v/>
      </c>
      <c r="KD225" s="642">
        <f t="shared" si="1192"/>
        <v>0</v>
      </c>
      <c r="KE225" s="510" t="str">
        <f t="shared" si="1132"/>
        <v/>
      </c>
      <c r="KF225" s="522" t="str">
        <f t="shared" si="1132"/>
        <v/>
      </c>
      <c r="KG225" s="510" t="str">
        <f t="shared" si="1132"/>
        <v/>
      </c>
      <c r="KH225" s="642">
        <f t="shared" si="1193"/>
        <v>0</v>
      </c>
      <c r="KI225" s="510" t="str">
        <f t="shared" si="1133"/>
        <v/>
      </c>
      <c r="KJ225" s="522" t="str">
        <f t="shared" si="1133"/>
        <v/>
      </c>
      <c r="KK225" s="510" t="str">
        <f t="shared" si="1133"/>
        <v/>
      </c>
      <c r="KL225" s="642">
        <f t="shared" si="1194"/>
        <v>0</v>
      </c>
      <c r="KM225" s="510" t="str">
        <f t="shared" si="1134"/>
        <v/>
      </c>
      <c r="KN225" s="522" t="str">
        <f t="shared" si="1134"/>
        <v/>
      </c>
      <c r="KO225" s="510" t="str">
        <f t="shared" si="1134"/>
        <v/>
      </c>
      <c r="KP225" s="642">
        <f t="shared" si="1195"/>
        <v>0</v>
      </c>
      <c r="KQ225" s="510" t="str">
        <f t="shared" si="1135"/>
        <v/>
      </c>
      <c r="KR225" s="522" t="str">
        <f t="shared" si="1135"/>
        <v/>
      </c>
      <c r="KS225" s="510" t="str">
        <f t="shared" si="1135"/>
        <v/>
      </c>
      <c r="KT225" s="642">
        <f t="shared" si="1196"/>
        <v>0</v>
      </c>
      <c r="KU225" s="510" t="str">
        <f t="shared" si="1136"/>
        <v/>
      </c>
      <c r="KV225" s="522" t="str">
        <f t="shared" si="1136"/>
        <v/>
      </c>
      <c r="KW225" s="510" t="str">
        <f t="shared" si="1136"/>
        <v/>
      </c>
      <c r="KX225" s="642">
        <f t="shared" si="1197"/>
        <v>0</v>
      </c>
      <c r="KY225" s="510" t="str">
        <f t="shared" si="1137"/>
        <v/>
      </c>
      <c r="KZ225" s="522" t="str">
        <f t="shared" si="1137"/>
        <v/>
      </c>
      <c r="LA225" s="510" t="str">
        <f t="shared" si="1137"/>
        <v/>
      </c>
      <c r="LB225" s="642">
        <f t="shared" si="1198"/>
        <v>0</v>
      </c>
      <c r="LC225" s="510" t="str">
        <f t="shared" si="1138"/>
        <v/>
      </c>
      <c r="LD225" s="522" t="str">
        <f t="shared" si="1138"/>
        <v/>
      </c>
      <c r="LE225" s="510" t="str">
        <f t="shared" si="1138"/>
        <v/>
      </c>
      <c r="LF225" s="642">
        <f t="shared" si="1199"/>
        <v>0</v>
      </c>
      <c r="LG225" s="510" t="str">
        <f t="shared" si="1139"/>
        <v/>
      </c>
      <c r="LH225" s="522" t="str">
        <f t="shared" si="1139"/>
        <v/>
      </c>
      <c r="LI225" s="510" t="str">
        <f t="shared" si="1139"/>
        <v/>
      </c>
      <c r="LJ225" s="642">
        <f t="shared" si="1200"/>
        <v>0</v>
      </c>
      <c r="LK225" s="510" t="str">
        <f t="shared" si="1140"/>
        <v/>
      </c>
      <c r="LL225" s="522" t="str">
        <f t="shared" si="1140"/>
        <v/>
      </c>
      <c r="LM225" s="510" t="str">
        <f t="shared" si="1140"/>
        <v/>
      </c>
      <c r="LN225" s="642">
        <f t="shared" si="1201"/>
        <v>0</v>
      </c>
      <c r="LO225" s="510" t="str">
        <f t="shared" si="1141"/>
        <v/>
      </c>
      <c r="LP225" s="522" t="str">
        <f t="shared" si="1141"/>
        <v/>
      </c>
      <c r="LQ225" s="510" t="str">
        <f t="shared" si="1141"/>
        <v/>
      </c>
      <c r="LR225" s="642">
        <f t="shared" si="1202"/>
        <v>0</v>
      </c>
      <c r="LS225" s="510" t="str">
        <f t="shared" si="1142"/>
        <v/>
      </c>
      <c r="LT225" s="522" t="str">
        <f t="shared" si="1142"/>
        <v/>
      </c>
      <c r="LU225" s="510" t="str">
        <f t="shared" si="1142"/>
        <v/>
      </c>
      <c r="LV225" s="642">
        <f t="shared" si="1203"/>
        <v>0</v>
      </c>
      <c r="LW225" s="510" t="str">
        <f t="shared" si="1143"/>
        <v/>
      </c>
      <c r="LX225" s="522" t="str">
        <f t="shared" si="1143"/>
        <v/>
      </c>
      <c r="LY225" s="510" t="str">
        <f t="shared" si="1143"/>
        <v/>
      </c>
      <c r="LZ225" s="642">
        <f t="shared" si="1204"/>
        <v>0</v>
      </c>
      <c r="MA225" s="510" t="str">
        <f t="shared" si="1144"/>
        <v/>
      </c>
      <c r="MB225" s="522" t="str">
        <f t="shared" si="1144"/>
        <v/>
      </c>
      <c r="MC225" s="510" t="str">
        <f t="shared" si="1144"/>
        <v/>
      </c>
      <c r="MD225" s="642">
        <f t="shared" si="1205"/>
        <v>0</v>
      </c>
      <c r="ME225" s="510" t="str">
        <f t="shared" si="1145"/>
        <v/>
      </c>
      <c r="MF225" s="522" t="str">
        <f t="shared" si="1145"/>
        <v/>
      </c>
      <c r="MG225" s="510" t="str">
        <f t="shared" si="1145"/>
        <v/>
      </c>
      <c r="MH225" s="642">
        <f t="shared" si="1206"/>
        <v>0</v>
      </c>
      <c r="MI225" s="510" t="str">
        <f t="shared" si="1146"/>
        <v/>
      </c>
      <c r="MJ225" s="522" t="str">
        <f t="shared" si="1146"/>
        <v/>
      </c>
      <c r="MK225" s="510" t="str">
        <f t="shared" si="1146"/>
        <v/>
      </c>
      <c r="ML225" s="642">
        <f t="shared" si="1207"/>
        <v>0</v>
      </c>
      <c r="MM225" s="510" t="str">
        <f t="shared" si="1147"/>
        <v/>
      </c>
      <c r="MN225" s="522" t="str">
        <f t="shared" si="1147"/>
        <v/>
      </c>
      <c r="MO225" s="510" t="str">
        <f t="shared" si="1147"/>
        <v/>
      </c>
      <c r="MP225" s="642">
        <f t="shared" si="1208"/>
        <v>0</v>
      </c>
      <c r="MQ225" s="510" t="str">
        <f t="shared" si="1148"/>
        <v/>
      </c>
      <c r="MR225" s="522" t="str">
        <f t="shared" si="1148"/>
        <v/>
      </c>
      <c r="MS225" s="510" t="str">
        <f t="shared" si="1148"/>
        <v/>
      </c>
      <c r="MT225" s="642">
        <f t="shared" si="1209"/>
        <v>0</v>
      </c>
      <c r="MU225" s="510" t="str">
        <f t="shared" si="1149"/>
        <v/>
      </c>
      <c r="MV225" s="522" t="str">
        <f t="shared" si="1149"/>
        <v/>
      </c>
      <c r="MW225" s="510" t="str">
        <f t="shared" si="1149"/>
        <v/>
      </c>
      <c r="MX225" s="642">
        <f t="shared" si="1210"/>
        <v>0</v>
      </c>
      <c r="MY225" s="510" t="str">
        <f t="shared" si="1150"/>
        <v/>
      </c>
      <c r="MZ225" s="522" t="str">
        <f t="shared" si="1150"/>
        <v/>
      </c>
      <c r="NA225" s="510" t="str">
        <f t="shared" si="1150"/>
        <v/>
      </c>
      <c r="NB225" s="642">
        <f t="shared" si="1211"/>
        <v>0</v>
      </c>
      <c r="NC225" s="510" t="str">
        <f t="shared" si="1151"/>
        <v/>
      </c>
      <c r="ND225" s="522" t="str">
        <f t="shared" si="1151"/>
        <v/>
      </c>
      <c r="NE225" s="510" t="str">
        <f t="shared" si="1151"/>
        <v/>
      </c>
      <c r="NF225" s="642">
        <f t="shared" si="1212"/>
        <v>0</v>
      </c>
      <c r="NG225" s="510" t="str">
        <f t="shared" si="1152"/>
        <v/>
      </c>
      <c r="NH225" s="522" t="str">
        <f t="shared" si="1152"/>
        <v/>
      </c>
      <c r="NI225" s="510" t="str">
        <f t="shared" si="1152"/>
        <v/>
      </c>
      <c r="NJ225" s="642">
        <f t="shared" si="1213"/>
        <v>0</v>
      </c>
      <c r="NK225" s="510" t="str">
        <f t="shared" si="1153"/>
        <v/>
      </c>
      <c r="NL225" s="522" t="str">
        <f t="shared" si="1153"/>
        <v/>
      </c>
      <c r="NM225" s="510" t="str">
        <f t="shared" si="1153"/>
        <v/>
      </c>
      <c r="NN225" s="642">
        <f t="shared" si="1214"/>
        <v>0</v>
      </c>
      <c r="NO225" s="510" t="str">
        <f t="shared" si="1154"/>
        <v/>
      </c>
      <c r="NP225" s="522" t="str">
        <f t="shared" si="1154"/>
        <v/>
      </c>
      <c r="NQ225" s="510" t="str">
        <f t="shared" si="1154"/>
        <v/>
      </c>
      <c r="NR225" s="642">
        <f t="shared" si="1215"/>
        <v>0</v>
      </c>
      <c r="NS225" s="510" t="str">
        <f t="shared" si="1155"/>
        <v/>
      </c>
      <c r="NT225" s="522" t="str">
        <f t="shared" si="1155"/>
        <v/>
      </c>
      <c r="NU225" s="510" t="str">
        <f t="shared" si="1155"/>
        <v/>
      </c>
      <c r="NV225" s="642">
        <f t="shared" si="1216"/>
        <v>0</v>
      </c>
      <c r="NW225" s="510" t="str">
        <f t="shared" si="1156"/>
        <v/>
      </c>
      <c r="NX225" s="522" t="str">
        <f t="shared" si="1156"/>
        <v/>
      </c>
      <c r="NY225" s="510" t="str">
        <f t="shared" si="1156"/>
        <v/>
      </c>
      <c r="NZ225" s="642">
        <f t="shared" si="1217"/>
        <v>0</v>
      </c>
      <c r="OA225" s="510" t="str">
        <f t="shared" si="1157"/>
        <v/>
      </c>
      <c r="OB225" s="522" t="str">
        <f t="shared" si="1157"/>
        <v/>
      </c>
      <c r="OC225" s="510" t="str">
        <f t="shared" si="1157"/>
        <v/>
      </c>
      <c r="OD225" s="642">
        <f t="shared" si="1218"/>
        <v>0</v>
      </c>
      <c r="OE225" s="510" t="str">
        <f t="shared" si="1158"/>
        <v/>
      </c>
      <c r="OF225" s="522" t="str">
        <f t="shared" si="1158"/>
        <v/>
      </c>
      <c r="OG225" s="510" t="str">
        <f t="shared" si="1158"/>
        <v/>
      </c>
      <c r="OH225" s="642">
        <f t="shared" si="1219"/>
        <v>0</v>
      </c>
      <c r="OI225" s="510" t="str">
        <f t="shared" si="1159"/>
        <v/>
      </c>
      <c r="OJ225" s="522" t="str">
        <f t="shared" si="1159"/>
        <v/>
      </c>
      <c r="OK225" s="510" t="str">
        <f t="shared" si="1159"/>
        <v/>
      </c>
      <c r="OL225" s="642">
        <f t="shared" si="1220"/>
        <v>0</v>
      </c>
      <c r="OM225" s="510" t="str">
        <f t="shared" si="1160"/>
        <v/>
      </c>
      <c r="ON225" s="522" t="str">
        <f t="shared" si="1160"/>
        <v/>
      </c>
      <c r="OO225" s="510" t="str">
        <f t="shared" si="1160"/>
        <v/>
      </c>
      <c r="OP225" s="642">
        <f t="shared" si="1221"/>
        <v>0</v>
      </c>
      <c r="OQ225" s="510" t="str">
        <f t="shared" si="1161"/>
        <v/>
      </c>
      <c r="OR225" s="522" t="str">
        <f t="shared" si="1161"/>
        <v/>
      </c>
      <c r="OS225" s="510" t="str">
        <f t="shared" si="1161"/>
        <v/>
      </c>
      <c r="OT225" s="642">
        <f t="shared" si="1222"/>
        <v>0</v>
      </c>
      <c r="OU225" s="510" t="str">
        <f t="shared" si="1162"/>
        <v/>
      </c>
      <c r="OV225" s="522" t="str">
        <f t="shared" si="1162"/>
        <v/>
      </c>
      <c r="OW225" s="510" t="str">
        <f t="shared" si="1162"/>
        <v/>
      </c>
      <c r="OX225" s="642">
        <f t="shared" si="1223"/>
        <v>0</v>
      </c>
      <c r="OY225" s="510" t="str">
        <f t="shared" si="1163"/>
        <v/>
      </c>
      <c r="OZ225" s="522" t="str">
        <f t="shared" si="1163"/>
        <v/>
      </c>
      <c r="PA225" s="510" t="str">
        <f t="shared" si="1163"/>
        <v/>
      </c>
      <c r="PB225" s="642">
        <f t="shared" si="1224"/>
        <v>0</v>
      </c>
      <c r="PC225" s="510" t="str">
        <f t="shared" si="1164"/>
        <v/>
      </c>
      <c r="PD225" s="522" t="str">
        <f t="shared" si="1164"/>
        <v/>
      </c>
      <c r="PE225" s="510" t="str">
        <f t="shared" si="1164"/>
        <v/>
      </c>
      <c r="PF225" s="642">
        <f t="shared" si="1225"/>
        <v>0</v>
      </c>
      <c r="PG225" s="510" t="str">
        <f t="shared" si="1165"/>
        <v/>
      </c>
      <c r="PH225" s="522" t="str">
        <f t="shared" si="1165"/>
        <v/>
      </c>
      <c r="PI225" s="510" t="str">
        <f t="shared" si="1165"/>
        <v/>
      </c>
      <c r="PJ225" s="642">
        <f t="shared" si="1226"/>
        <v>0</v>
      </c>
      <c r="PK225" s="510" t="str">
        <f t="shared" si="1166"/>
        <v/>
      </c>
      <c r="PL225" s="522" t="str">
        <f t="shared" si="1166"/>
        <v/>
      </c>
      <c r="PM225" s="510" t="str">
        <f t="shared" si="1166"/>
        <v/>
      </c>
      <c r="PN225" s="642">
        <f t="shared" si="1227"/>
        <v>0</v>
      </c>
      <c r="PO225" s="510" t="str">
        <f t="shared" si="1167"/>
        <v/>
      </c>
      <c r="PP225" s="522" t="str">
        <f t="shared" si="1167"/>
        <v/>
      </c>
      <c r="PQ225" s="510" t="str">
        <f t="shared" si="1167"/>
        <v/>
      </c>
      <c r="PR225" s="642">
        <f t="shared" si="1228"/>
        <v>0</v>
      </c>
      <c r="PS225" s="510" t="str">
        <f t="shared" si="1168"/>
        <v/>
      </c>
      <c r="PT225" s="522" t="str">
        <f t="shared" si="1168"/>
        <v/>
      </c>
      <c r="PU225" s="510" t="str">
        <f t="shared" si="1168"/>
        <v/>
      </c>
      <c r="PV225" s="642">
        <f t="shared" si="1229"/>
        <v>0</v>
      </c>
      <c r="PW225" s="510" t="str">
        <f t="shared" si="1169"/>
        <v/>
      </c>
      <c r="PX225" s="522" t="str">
        <f t="shared" si="1169"/>
        <v/>
      </c>
      <c r="PY225" s="510" t="str">
        <f t="shared" si="1169"/>
        <v/>
      </c>
      <c r="PZ225" s="642">
        <f t="shared" si="1230"/>
        <v>0</v>
      </c>
      <c r="QA225" s="510" t="str">
        <f t="shared" si="1170"/>
        <v/>
      </c>
      <c r="QB225" s="522" t="str">
        <f t="shared" si="1170"/>
        <v/>
      </c>
      <c r="QC225" s="510" t="str">
        <f t="shared" si="1170"/>
        <v/>
      </c>
      <c r="QD225" s="642">
        <f t="shared" si="1231"/>
        <v>0</v>
      </c>
      <c r="QE225" s="510" t="str">
        <f t="shared" si="1171"/>
        <v/>
      </c>
      <c r="QF225" s="522" t="str">
        <f t="shared" si="1171"/>
        <v/>
      </c>
      <c r="QG225" s="510" t="str">
        <f t="shared" si="1171"/>
        <v/>
      </c>
      <c r="QH225" s="642">
        <f t="shared" si="1232"/>
        <v>0</v>
      </c>
    </row>
    <row r="226" spans="125:450" ht="13.3" thickTop="1" thickBot="1" x14ac:dyDescent="0.35"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GU226" s="594">
        <v>9</v>
      </c>
      <c r="HA226" s="81" t="str">
        <f t="shared" si="1233"/>
        <v/>
      </c>
      <c r="HB226" s="127" t="str">
        <f t="shared" si="1234"/>
        <v/>
      </c>
      <c r="HC226" s="642">
        <f t="shared" si="1172"/>
        <v>0</v>
      </c>
      <c r="HD226" s="582">
        <f t="shared" si="1112"/>
        <v>0</v>
      </c>
      <c r="HE226" s="576">
        <f t="shared" si="1113"/>
        <v>0</v>
      </c>
      <c r="HF226" s="566">
        <f t="shared" si="1113"/>
        <v>0</v>
      </c>
      <c r="HG226" s="642">
        <f t="shared" si="1173"/>
        <v>0</v>
      </c>
      <c r="HH226" s="17" t="str">
        <f t="shared" si="1174"/>
        <v/>
      </c>
      <c r="HI226" s="510" t="str">
        <f t="shared" si="1174"/>
        <v/>
      </c>
      <c r="HJ226" s="642">
        <f t="shared" si="1235"/>
        <v>0</v>
      </c>
      <c r="HK226" s="510" t="str">
        <f t="shared" si="1114"/>
        <v/>
      </c>
      <c r="HL226" s="522" t="str">
        <f t="shared" si="1114"/>
        <v/>
      </c>
      <c r="HM226" s="510" t="str">
        <f t="shared" si="1114"/>
        <v/>
      </c>
      <c r="HN226" s="642">
        <f t="shared" si="1175"/>
        <v>0</v>
      </c>
      <c r="HO226" s="510" t="str">
        <f t="shared" si="1115"/>
        <v/>
      </c>
      <c r="HP226" s="522" t="str">
        <f t="shared" si="1115"/>
        <v/>
      </c>
      <c r="HQ226" s="510" t="str">
        <f t="shared" si="1115"/>
        <v/>
      </c>
      <c r="HR226" s="642">
        <f t="shared" si="1176"/>
        <v>0</v>
      </c>
      <c r="HS226" s="510" t="str">
        <f t="shared" si="1116"/>
        <v/>
      </c>
      <c r="HT226" s="522" t="str">
        <f t="shared" si="1116"/>
        <v/>
      </c>
      <c r="HU226" s="510" t="str">
        <f t="shared" si="1116"/>
        <v/>
      </c>
      <c r="HV226" s="642">
        <f t="shared" si="1177"/>
        <v>0</v>
      </c>
      <c r="HW226" s="510" t="str">
        <f t="shared" si="1117"/>
        <v/>
      </c>
      <c r="HX226" s="522" t="str">
        <f t="shared" si="1117"/>
        <v/>
      </c>
      <c r="HY226" s="510" t="str">
        <f t="shared" si="1117"/>
        <v/>
      </c>
      <c r="HZ226" s="642">
        <f t="shared" si="1178"/>
        <v>0</v>
      </c>
      <c r="IA226" s="510" t="str">
        <f t="shared" si="1118"/>
        <v/>
      </c>
      <c r="IB226" s="522" t="str">
        <f t="shared" si="1118"/>
        <v/>
      </c>
      <c r="IC226" s="510" t="str">
        <f t="shared" si="1118"/>
        <v/>
      </c>
      <c r="ID226" s="642">
        <f t="shared" si="1179"/>
        <v>0</v>
      </c>
      <c r="IE226" s="510" t="str">
        <f t="shared" si="1119"/>
        <v/>
      </c>
      <c r="IF226" s="522" t="str">
        <f t="shared" si="1119"/>
        <v/>
      </c>
      <c r="IG226" s="510" t="str">
        <f t="shared" si="1119"/>
        <v/>
      </c>
      <c r="IH226" s="642">
        <f t="shared" si="1180"/>
        <v>0</v>
      </c>
      <c r="II226" s="510" t="str">
        <f t="shared" si="1120"/>
        <v/>
      </c>
      <c r="IJ226" s="522" t="str">
        <f t="shared" si="1120"/>
        <v/>
      </c>
      <c r="IK226" s="510" t="str">
        <f t="shared" si="1120"/>
        <v/>
      </c>
      <c r="IL226" s="642">
        <f t="shared" si="1181"/>
        <v>0</v>
      </c>
      <c r="IM226" s="510" t="str">
        <f t="shared" si="1121"/>
        <v/>
      </c>
      <c r="IN226" s="522" t="str">
        <f t="shared" si="1121"/>
        <v/>
      </c>
      <c r="IO226" s="510" t="str">
        <f t="shared" si="1121"/>
        <v/>
      </c>
      <c r="IP226" s="642">
        <f t="shared" si="1182"/>
        <v>0</v>
      </c>
      <c r="IQ226" s="510" t="str">
        <f t="shared" si="1122"/>
        <v/>
      </c>
      <c r="IR226" s="522" t="str">
        <f t="shared" si="1122"/>
        <v/>
      </c>
      <c r="IS226" s="510" t="str">
        <f t="shared" si="1122"/>
        <v/>
      </c>
      <c r="IT226" s="642">
        <f t="shared" si="1183"/>
        <v>0</v>
      </c>
      <c r="IU226" s="510" t="str">
        <f t="shared" si="1123"/>
        <v/>
      </c>
      <c r="IV226" s="522" t="str">
        <f t="shared" si="1123"/>
        <v/>
      </c>
      <c r="IW226" s="510" t="str">
        <f t="shared" si="1123"/>
        <v/>
      </c>
      <c r="IX226" s="642">
        <f t="shared" si="1184"/>
        <v>0</v>
      </c>
      <c r="IY226" s="510" t="str">
        <f t="shared" si="1124"/>
        <v/>
      </c>
      <c r="IZ226" s="522" t="str">
        <f t="shared" si="1124"/>
        <v/>
      </c>
      <c r="JA226" s="510" t="str">
        <f t="shared" si="1124"/>
        <v/>
      </c>
      <c r="JB226" s="642">
        <f t="shared" si="1185"/>
        <v>0</v>
      </c>
      <c r="JC226" s="510" t="str">
        <f t="shared" si="1125"/>
        <v/>
      </c>
      <c r="JD226" s="522" t="str">
        <f t="shared" si="1125"/>
        <v/>
      </c>
      <c r="JE226" s="510" t="str">
        <f t="shared" si="1125"/>
        <v/>
      </c>
      <c r="JF226" s="642">
        <f t="shared" si="1186"/>
        <v>0</v>
      </c>
      <c r="JG226" s="510" t="str">
        <f t="shared" si="1126"/>
        <v/>
      </c>
      <c r="JH226" s="522" t="str">
        <f t="shared" si="1126"/>
        <v/>
      </c>
      <c r="JI226" s="510" t="str">
        <f t="shared" si="1126"/>
        <v/>
      </c>
      <c r="JJ226" s="642">
        <f t="shared" si="1187"/>
        <v>0</v>
      </c>
      <c r="JK226" s="510" t="str">
        <f t="shared" si="1127"/>
        <v/>
      </c>
      <c r="JL226" s="522" t="str">
        <f t="shared" si="1127"/>
        <v/>
      </c>
      <c r="JM226" s="510" t="str">
        <f t="shared" si="1127"/>
        <v/>
      </c>
      <c r="JN226" s="642">
        <f t="shared" si="1188"/>
        <v>0</v>
      </c>
      <c r="JO226" s="510" t="str">
        <f t="shared" si="1128"/>
        <v/>
      </c>
      <c r="JP226" s="522" t="str">
        <f t="shared" si="1128"/>
        <v/>
      </c>
      <c r="JQ226" s="510" t="str">
        <f t="shared" si="1128"/>
        <v/>
      </c>
      <c r="JR226" s="642">
        <f t="shared" si="1189"/>
        <v>0</v>
      </c>
      <c r="JS226" s="510" t="str">
        <f t="shared" si="1129"/>
        <v/>
      </c>
      <c r="JT226" s="522" t="str">
        <f t="shared" si="1129"/>
        <v/>
      </c>
      <c r="JU226" s="510" t="str">
        <f t="shared" si="1129"/>
        <v/>
      </c>
      <c r="JV226" s="642">
        <f t="shared" si="1190"/>
        <v>0</v>
      </c>
      <c r="JW226" s="510" t="str">
        <f t="shared" si="1130"/>
        <v/>
      </c>
      <c r="JX226" s="522" t="str">
        <f t="shared" si="1130"/>
        <v/>
      </c>
      <c r="JY226" s="510" t="str">
        <f t="shared" si="1130"/>
        <v/>
      </c>
      <c r="JZ226" s="642">
        <f t="shared" si="1191"/>
        <v>0</v>
      </c>
      <c r="KA226" s="510" t="str">
        <f t="shared" si="1131"/>
        <v/>
      </c>
      <c r="KB226" s="522" t="str">
        <f t="shared" si="1131"/>
        <v/>
      </c>
      <c r="KC226" s="510" t="str">
        <f t="shared" si="1131"/>
        <v/>
      </c>
      <c r="KD226" s="642">
        <f t="shared" si="1192"/>
        <v>0</v>
      </c>
      <c r="KE226" s="510" t="str">
        <f t="shared" si="1132"/>
        <v/>
      </c>
      <c r="KF226" s="522" t="str">
        <f t="shared" si="1132"/>
        <v/>
      </c>
      <c r="KG226" s="510" t="str">
        <f t="shared" si="1132"/>
        <v/>
      </c>
      <c r="KH226" s="642">
        <f t="shared" si="1193"/>
        <v>0</v>
      </c>
      <c r="KI226" s="510" t="str">
        <f t="shared" si="1133"/>
        <v/>
      </c>
      <c r="KJ226" s="522" t="str">
        <f t="shared" si="1133"/>
        <v/>
      </c>
      <c r="KK226" s="510" t="str">
        <f t="shared" si="1133"/>
        <v/>
      </c>
      <c r="KL226" s="642">
        <f t="shared" si="1194"/>
        <v>0</v>
      </c>
      <c r="KM226" s="510" t="str">
        <f t="shared" si="1134"/>
        <v/>
      </c>
      <c r="KN226" s="522" t="str">
        <f t="shared" si="1134"/>
        <v/>
      </c>
      <c r="KO226" s="510" t="str">
        <f t="shared" si="1134"/>
        <v/>
      </c>
      <c r="KP226" s="642">
        <f t="shared" si="1195"/>
        <v>0</v>
      </c>
      <c r="KQ226" s="510" t="str">
        <f t="shared" si="1135"/>
        <v/>
      </c>
      <c r="KR226" s="522" t="str">
        <f t="shared" si="1135"/>
        <v/>
      </c>
      <c r="KS226" s="510" t="str">
        <f t="shared" si="1135"/>
        <v/>
      </c>
      <c r="KT226" s="642">
        <f t="shared" si="1196"/>
        <v>0</v>
      </c>
      <c r="KU226" s="510" t="str">
        <f t="shared" si="1136"/>
        <v/>
      </c>
      <c r="KV226" s="522" t="str">
        <f t="shared" si="1136"/>
        <v/>
      </c>
      <c r="KW226" s="510" t="str">
        <f t="shared" si="1136"/>
        <v/>
      </c>
      <c r="KX226" s="642">
        <f t="shared" si="1197"/>
        <v>0</v>
      </c>
      <c r="KY226" s="510" t="str">
        <f t="shared" si="1137"/>
        <v/>
      </c>
      <c r="KZ226" s="522" t="str">
        <f t="shared" si="1137"/>
        <v/>
      </c>
      <c r="LA226" s="510" t="str">
        <f t="shared" si="1137"/>
        <v/>
      </c>
      <c r="LB226" s="642">
        <f t="shared" si="1198"/>
        <v>0</v>
      </c>
      <c r="LC226" s="510" t="str">
        <f t="shared" si="1138"/>
        <v/>
      </c>
      <c r="LD226" s="522" t="str">
        <f t="shared" si="1138"/>
        <v/>
      </c>
      <c r="LE226" s="510" t="str">
        <f t="shared" si="1138"/>
        <v/>
      </c>
      <c r="LF226" s="642">
        <f t="shared" si="1199"/>
        <v>0</v>
      </c>
      <c r="LG226" s="510" t="str">
        <f t="shared" si="1139"/>
        <v/>
      </c>
      <c r="LH226" s="522" t="str">
        <f t="shared" si="1139"/>
        <v/>
      </c>
      <c r="LI226" s="510" t="str">
        <f t="shared" si="1139"/>
        <v/>
      </c>
      <c r="LJ226" s="642">
        <f t="shared" si="1200"/>
        <v>0</v>
      </c>
      <c r="LK226" s="510" t="str">
        <f t="shared" si="1140"/>
        <v/>
      </c>
      <c r="LL226" s="522" t="str">
        <f t="shared" si="1140"/>
        <v/>
      </c>
      <c r="LM226" s="510" t="str">
        <f t="shared" si="1140"/>
        <v/>
      </c>
      <c r="LN226" s="642">
        <f t="shared" si="1201"/>
        <v>0</v>
      </c>
      <c r="LO226" s="510" t="str">
        <f t="shared" si="1141"/>
        <v/>
      </c>
      <c r="LP226" s="522" t="str">
        <f t="shared" si="1141"/>
        <v/>
      </c>
      <c r="LQ226" s="510" t="str">
        <f t="shared" si="1141"/>
        <v/>
      </c>
      <c r="LR226" s="642">
        <f t="shared" si="1202"/>
        <v>0</v>
      </c>
      <c r="LS226" s="510" t="str">
        <f t="shared" si="1142"/>
        <v/>
      </c>
      <c r="LT226" s="522" t="str">
        <f t="shared" si="1142"/>
        <v/>
      </c>
      <c r="LU226" s="510" t="str">
        <f t="shared" si="1142"/>
        <v/>
      </c>
      <c r="LV226" s="642">
        <f t="shared" si="1203"/>
        <v>0</v>
      </c>
      <c r="LW226" s="510" t="str">
        <f t="shared" si="1143"/>
        <v/>
      </c>
      <c r="LX226" s="522" t="str">
        <f t="shared" si="1143"/>
        <v/>
      </c>
      <c r="LY226" s="510" t="str">
        <f t="shared" si="1143"/>
        <v/>
      </c>
      <c r="LZ226" s="642">
        <f t="shared" si="1204"/>
        <v>0</v>
      </c>
      <c r="MA226" s="510" t="str">
        <f t="shared" si="1144"/>
        <v/>
      </c>
      <c r="MB226" s="522" t="str">
        <f t="shared" si="1144"/>
        <v/>
      </c>
      <c r="MC226" s="510" t="str">
        <f t="shared" si="1144"/>
        <v/>
      </c>
      <c r="MD226" s="642">
        <f t="shared" si="1205"/>
        <v>0</v>
      </c>
      <c r="ME226" s="510" t="str">
        <f t="shared" si="1145"/>
        <v/>
      </c>
      <c r="MF226" s="522" t="str">
        <f t="shared" si="1145"/>
        <v/>
      </c>
      <c r="MG226" s="510" t="str">
        <f t="shared" si="1145"/>
        <v/>
      </c>
      <c r="MH226" s="642">
        <f t="shared" si="1206"/>
        <v>0</v>
      </c>
      <c r="MI226" s="510" t="str">
        <f t="shared" si="1146"/>
        <v/>
      </c>
      <c r="MJ226" s="522" t="str">
        <f t="shared" si="1146"/>
        <v/>
      </c>
      <c r="MK226" s="510" t="str">
        <f t="shared" si="1146"/>
        <v/>
      </c>
      <c r="ML226" s="642">
        <f t="shared" si="1207"/>
        <v>0</v>
      </c>
      <c r="MM226" s="510" t="str">
        <f t="shared" si="1147"/>
        <v/>
      </c>
      <c r="MN226" s="522" t="str">
        <f t="shared" si="1147"/>
        <v/>
      </c>
      <c r="MO226" s="510" t="str">
        <f t="shared" si="1147"/>
        <v/>
      </c>
      <c r="MP226" s="642">
        <f t="shared" si="1208"/>
        <v>0</v>
      </c>
      <c r="MQ226" s="510" t="str">
        <f t="shared" si="1148"/>
        <v/>
      </c>
      <c r="MR226" s="522" t="str">
        <f t="shared" si="1148"/>
        <v/>
      </c>
      <c r="MS226" s="510" t="str">
        <f t="shared" si="1148"/>
        <v/>
      </c>
      <c r="MT226" s="642">
        <f t="shared" si="1209"/>
        <v>0</v>
      </c>
      <c r="MU226" s="510" t="str">
        <f t="shared" si="1149"/>
        <v/>
      </c>
      <c r="MV226" s="522" t="str">
        <f t="shared" si="1149"/>
        <v/>
      </c>
      <c r="MW226" s="510" t="str">
        <f t="shared" si="1149"/>
        <v/>
      </c>
      <c r="MX226" s="642">
        <f t="shared" si="1210"/>
        <v>0</v>
      </c>
      <c r="MY226" s="510" t="str">
        <f t="shared" si="1150"/>
        <v/>
      </c>
      <c r="MZ226" s="522" t="str">
        <f t="shared" si="1150"/>
        <v/>
      </c>
      <c r="NA226" s="510" t="str">
        <f t="shared" si="1150"/>
        <v/>
      </c>
      <c r="NB226" s="642">
        <f t="shared" si="1211"/>
        <v>0</v>
      </c>
      <c r="NC226" s="510" t="str">
        <f t="shared" si="1151"/>
        <v/>
      </c>
      <c r="ND226" s="522" t="str">
        <f t="shared" si="1151"/>
        <v/>
      </c>
      <c r="NE226" s="510" t="str">
        <f t="shared" si="1151"/>
        <v/>
      </c>
      <c r="NF226" s="642">
        <f t="shared" si="1212"/>
        <v>0</v>
      </c>
      <c r="NG226" s="510" t="str">
        <f t="shared" si="1152"/>
        <v/>
      </c>
      <c r="NH226" s="522" t="str">
        <f t="shared" si="1152"/>
        <v/>
      </c>
      <c r="NI226" s="510" t="str">
        <f t="shared" si="1152"/>
        <v/>
      </c>
      <c r="NJ226" s="642">
        <f t="shared" si="1213"/>
        <v>0</v>
      </c>
      <c r="NK226" s="510" t="str">
        <f t="shared" si="1153"/>
        <v/>
      </c>
      <c r="NL226" s="522" t="str">
        <f t="shared" si="1153"/>
        <v/>
      </c>
      <c r="NM226" s="510" t="str">
        <f t="shared" si="1153"/>
        <v/>
      </c>
      <c r="NN226" s="642">
        <f t="shared" si="1214"/>
        <v>0</v>
      </c>
      <c r="NO226" s="510" t="str">
        <f t="shared" si="1154"/>
        <v/>
      </c>
      <c r="NP226" s="522" t="str">
        <f t="shared" si="1154"/>
        <v/>
      </c>
      <c r="NQ226" s="510" t="str">
        <f t="shared" si="1154"/>
        <v/>
      </c>
      <c r="NR226" s="642">
        <f t="shared" si="1215"/>
        <v>0</v>
      </c>
      <c r="NS226" s="510" t="str">
        <f t="shared" si="1155"/>
        <v/>
      </c>
      <c r="NT226" s="522" t="str">
        <f t="shared" si="1155"/>
        <v/>
      </c>
      <c r="NU226" s="510" t="str">
        <f t="shared" si="1155"/>
        <v/>
      </c>
      <c r="NV226" s="642">
        <f t="shared" si="1216"/>
        <v>0</v>
      </c>
      <c r="NW226" s="510" t="str">
        <f t="shared" si="1156"/>
        <v/>
      </c>
      <c r="NX226" s="522" t="str">
        <f t="shared" si="1156"/>
        <v/>
      </c>
      <c r="NY226" s="510" t="str">
        <f t="shared" si="1156"/>
        <v/>
      </c>
      <c r="NZ226" s="642">
        <f t="shared" si="1217"/>
        <v>0</v>
      </c>
      <c r="OA226" s="510" t="str">
        <f t="shared" si="1157"/>
        <v/>
      </c>
      <c r="OB226" s="522" t="str">
        <f t="shared" si="1157"/>
        <v/>
      </c>
      <c r="OC226" s="510" t="str">
        <f t="shared" si="1157"/>
        <v/>
      </c>
      <c r="OD226" s="642">
        <f t="shared" si="1218"/>
        <v>0</v>
      </c>
      <c r="OE226" s="510" t="str">
        <f t="shared" si="1158"/>
        <v/>
      </c>
      <c r="OF226" s="522" t="str">
        <f t="shared" si="1158"/>
        <v/>
      </c>
      <c r="OG226" s="510" t="str">
        <f t="shared" si="1158"/>
        <v/>
      </c>
      <c r="OH226" s="642">
        <f t="shared" si="1219"/>
        <v>0</v>
      </c>
      <c r="OI226" s="510" t="str">
        <f t="shared" si="1159"/>
        <v/>
      </c>
      <c r="OJ226" s="522" t="str">
        <f t="shared" si="1159"/>
        <v/>
      </c>
      <c r="OK226" s="510" t="str">
        <f t="shared" si="1159"/>
        <v/>
      </c>
      <c r="OL226" s="642">
        <f t="shared" si="1220"/>
        <v>0</v>
      </c>
      <c r="OM226" s="510" t="str">
        <f t="shared" si="1160"/>
        <v/>
      </c>
      <c r="ON226" s="522" t="str">
        <f t="shared" si="1160"/>
        <v/>
      </c>
      <c r="OO226" s="510" t="str">
        <f t="shared" si="1160"/>
        <v/>
      </c>
      <c r="OP226" s="642">
        <f t="shared" si="1221"/>
        <v>0</v>
      </c>
      <c r="OQ226" s="510" t="str">
        <f t="shared" si="1161"/>
        <v/>
      </c>
      <c r="OR226" s="522" t="str">
        <f t="shared" si="1161"/>
        <v/>
      </c>
      <c r="OS226" s="510" t="str">
        <f t="shared" si="1161"/>
        <v/>
      </c>
      <c r="OT226" s="642">
        <f t="shared" si="1222"/>
        <v>0</v>
      </c>
      <c r="OU226" s="510" t="str">
        <f t="shared" si="1162"/>
        <v/>
      </c>
      <c r="OV226" s="522" t="str">
        <f t="shared" si="1162"/>
        <v/>
      </c>
      <c r="OW226" s="510" t="str">
        <f t="shared" si="1162"/>
        <v/>
      </c>
      <c r="OX226" s="642">
        <f t="shared" si="1223"/>
        <v>0</v>
      </c>
      <c r="OY226" s="510" t="str">
        <f t="shared" si="1163"/>
        <v/>
      </c>
      <c r="OZ226" s="522" t="str">
        <f t="shared" si="1163"/>
        <v/>
      </c>
      <c r="PA226" s="510" t="str">
        <f t="shared" si="1163"/>
        <v/>
      </c>
      <c r="PB226" s="642">
        <f t="shared" si="1224"/>
        <v>0</v>
      </c>
      <c r="PC226" s="510" t="str">
        <f t="shared" si="1164"/>
        <v/>
      </c>
      <c r="PD226" s="522" t="str">
        <f t="shared" si="1164"/>
        <v/>
      </c>
      <c r="PE226" s="510" t="str">
        <f t="shared" si="1164"/>
        <v/>
      </c>
      <c r="PF226" s="642">
        <f t="shared" si="1225"/>
        <v>0</v>
      </c>
      <c r="PG226" s="510" t="str">
        <f t="shared" si="1165"/>
        <v/>
      </c>
      <c r="PH226" s="522" t="str">
        <f t="shared" si="1165"/>
        <v/>
      </c>
      <c r="PI226" s="510" t="str">
        <f t="shared" si="1165"/>
        <v/>
      </c>
      <c r="PJ226" s="642">
        <f t="shared" si="1226"/>
        <v>0</v>
      </c>
      <c r="PK226" s="510" t="str">
        <f t="shared" si="1166"/>
        <v/>
      </c>
      <c r="PL226" s="522" t="str">
        <f t="shared" si="1166"/>
        <v/>
      </c>
      <c r="PM226" s="510" t="str">
        <f t="shared" si="1166"/>
        <v/>
      </c>
      <c r="PN226" s="642">
        <f t="shared" si="1227"/>
        <v>0</v>
      </c>
      <c r="PO226" s="510" t="str">
        <f t="shared" si="1167"/>
        <v/>
      </c>
      <c r="PP226" s="522" t="str">
        <f t="shared" si="1167"/>
        <v/>
      </c>
      <c r="PQ226" s="510" t="str">
        <f t="shared" si="1167"/>
        <v/>
      </c>
      <c r="PR226" s="642">
        <f t="shared" si="1228"/>
        <v>0</v>
      </c>
      <c r="PS226" s="510" t="str">
        <f t="shared" si="1168"/>
        <v/>
      </c>
      <c r="PT226" s="522" t="str">
        <f t="shared" si="1168"/>
        <v/>
      </c>
      <c r="PU226" s="510" t="str">
        <f t="shared" si="1168"/>
        <v/>
      </c>
      <c r="PV226" s="642">
        <f t="shared" si="1229"/>
        <v>0</v>
      </c>
      <c r="PW226" s="510" t="str">
        <f t="shared" si="1169"/>
        <v/>
      </c>
      <c r="PX226" s="522" t="str">
        <f t="shared" si="1169"/>
        <v/>
      </c>
      <c r="PY226" s="510" t="str">
        <f t="shared" si="1169"/>
        <v/>
      </c>
      <c r="PZ226" s="642">
        <f t="shared" si="1230"/>
        <v>0</v>
      </c>
      <c r="QA226" s="510" t="str">
        <f t="shared" si="1170"/>
        <v/>
      </c>
      <c r="QB226" s="522" t="str">
        <f t="shared" si="1170"/>
        <v/>
      </c>
      <c r="QC226" s="510" t="str">
        <f t="shared" si="1170"/>
        <v/>
      </c>
      <c r="QD226" s="642">
        <f t="shared" si="1231"/>
        <v>0</v>
      </c>
      <c r="QE226" s="510" t="str">
        <f t="shared" si="1171"/>
        <v/>
      </c>
      <c r="QF226" s="522" t="str">
        <f t="shared" si="1171"/>
        <v/>
      </c>
      <c r="QG226" s="510" t="str">
        <f t="shared" si="1171"/>
        <v/>
      </c>
      <c r="QH226" s="642">
        <f t="shared" si="1232"/>
        <v>0</v>
      </c>
    </row>
    <row r="227" spans="125:450" ht="13.3" thickTop="1" thickBot="1" x14ac:dyDescent="0.35"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GU227" s="594">
        <v>10</v>
      </c>
      <c r="HA227" s="81" t="str">
        <f t="shared" si="1233"/>
        <v/>
      </c>
      <c r="HB227" s="127" t="str">
        <f t="shared" si="1234"/>
        <v/>
      </c>
      <c r="HC227" s="642">
        <f t="shared" si="1172"/>
        <v>0</v>
      </c>
      <c r="HD227" s="582">
        <f t="shared" si="1112"/>
        <v>0</v>
      </c>
      <c r="HE227" s="576">
        <f t="shared" si="1113"/>
        <v>0</v>
      </c>
      <c r="HF227" s="566">
        <f t="shared" si="1113"/>
        <v>0</v>
      </c>
      <c r="HG227" s="642">
        <f t="shared" si="1173"/>
        <v>0</v>
      </c>
      <c r="HH227" s="17" t="str">
        <f t="shared" si="1174"/>
        <v/>
      </c>
      <c r="HI227" s="510" t="str">
        <f t="shared" si="1174"/>
        <v/>
      </c>
      <c r="HJ227" s="642">
        <f t="shared" si="1235"/>
        <v>0</v>
      </c>
      <c r="HK227" s="510" t="str">
        <f t="shared" si="1114"/>
        <v/>
      </c>
      <c r="HL227" s="522" t="str">
        <f t="shared" si="1114"/>
        <v/>
      </c>
      <c r="HM227" s="510" t="str">
        <f t="shared" si="1114"/>
        <v/>
      </c>
      <c r="HN227" s="642">
        <f t="shared" si="1175"/>
        <v>0</v>
      </c>
      <c r="HO227" s="510" t="str">
        <f t="shared" si="1115"/>
        <v/>
      </c>
      <c r="HP227" s="522" t="str">
        <f t="shared" si="1115"/>
        <v/>
      </c>
      <c r="HQ227" s="510" t="str">
        <f t="shared" si="1115"/>
        <v/>
      </c>
      <c r="HR227" s="642">
        <f t="shared" si="1176"/>
        <v>0</v>
      </c>
      <c r="HS227" s="510" t="str">
        <f t="shared" si="1116"/>
        <v/>
      </c>
      <c r="HT227" s="522" t="str">
        <f t="shared" si="1116"/>
        <v/>
      </c>
      <c r="HU227" s="510" t="str">
        <f t="shared" si="1116"/>
        <v/>
      </c>
      <c r="HV227" s="642">
        <f t="shared" si="1177"/>
        <v>0</v>
      </c>
      <c r="HW227" s="510" t="str">
        <f t="shared" si="1117"/>
        <v/>
      </c>
      <c r="HX227" s="522" t="str">
        <f t="shared" si="1117"/>
        <v/>
      </c>
      <c r="HY227" s="510" t="str">
        <f t="shared" si="1117"/>
        <v/>
      </c>
      <c r="HZ227" s="642">
        <f t="shared" si="1178"/>
        <v>0</v>
      </c>
      <c r="IA227" s="510" t="str">
        <f t="shared" si="1118"/>
        <v/>
      </c>
      <c r="IB227" s="522" t="str">
        <f t="shared" si="1118"/>
        <v/>
      </c>
      <c r="IC227" s="510" t="str">
        <f t="shared" si="1118"/>
        <v/>
      </c>
      <c r="ID227" s="642">
        <f t="shared" si="1179"/>
        <v>0</v>
      </c>
      <c r="IE227" s="510" t="str">
        <f t="shared" si="1119"/>
        <v/>
      </c>
      <c r="IF227" s="522" t="str">
        <f t="shared" si="1119"/>
        <v/>
      </c>
      <c r="IG227" s="510" t="str">
        <f t="shared" si="1119"/>
        <v/>
      </c>
      <c r="IH227" s="642">
        <f t="shared" si="1180"/>
        <v>0</v>
      </c>
      <c r="II227" s="510" t="str">
        <f t="shared" si="1120"/>
        <v/>
      </c>
      <c r="IJ227" s="522" t="str">
        <f t="shared" si="1120"/>
        <v/>
      </c>
      <c r="IK227" s="510" t="str">
        <f t="shared" si="1120"/>
        <v/>
      </c>
      <c r="IL227" s="642">
        <f t="shared" si="1181"/>
        <v>0</v>
      </c>
      <c r="IM227" s="510" t="str">
        <f t="shared" si="1121"/>
        <v/>
      </c>
      <c r="IN227" s="522" t="str">
        <f t="shared" si="1121"/>
        <v/>
      </c>
      <c r="IO227" s="510" t="str">
        <f t="shared" si="1121"/>
        <v/>
      </c>
      <c r="IP227" s="642">
        <f t="shared" si="1182"/>
        <v>0</v>
      </c>
      <c r="IQ227" s="510" t="str">
        <f t="shared" si="1122"/>
        <v/>
      </c>
      <c r="IR227" s="522" t="str">
        <f t="shared" si="1122"/>
        <v/>
      </c>
      <c r="IS227" s="510" t="str">
        <f t="shared" si="1122"/>
        <v/>
      </c>
      <c r="IT227" s="642">
        <f t="shared" si="1183"/>
        <v>0</v>
      </c>
      <c r="IU227" s="510" t="str">
        <f t="shared" si="1123"/>
        <v/>
      </c>
      <c r="IV227" s="522" t="str">
        <f t="shared" si="1123"/>
        <v/>
      </c>
      <c r="IW227" s="510" t="str">
        <f t="shared" si="1123"/>
        <v/>
      </c>
      <c r="IX227" s="642">
        <f t="shared" si="1184"/>
        <v>0</v>
      </c>
      <c r="IY227" s="510" t="str">
        <f t="shared" si="1124"/>
        <v/>
      </c>
      <c r="IZ227" s="522" t="str">
        <f t="shared" si="1124"/>
        <v/>
      </c>
      <c r="JA227" s="510" t="str">
        <f t="shared" si="1124"/>
        <v/>
      </c>
      <c r="JB227" s="642">
        <f t="shared" si="1185"/>
        <v>0</v>
      </c>
      <c r="JC227" s="510" t="str">
        <f t="shared" si="1125"/>
        <v/>
      </c>
      <c r="JD227" s="522" t="str">
        <f t="shared" si="1125"/>
        <v/>
      </c>
      <c r="JE227" s="510" t="str">
        <f t="shared" si="1125"/>
        <v/>
      </c>
      <c r="JF227" s="642">
        <f t="shared" si="1186"/>
        <v>0</v>
      </c>
      <c r="JG227" s="510" t="str">
        <f t="shared" si="1126"/>
        <v/>
      </c>
      <c r="JH227" s="522" t="str">
        <f t="shared" si="1126"/>
        <v/>
      </c>
      <c r="JI227" s="510" t="str">
        <f t="shared" si="1126"/>
        <v/>
      </c>
      <c r="JJ227" s="642">
        <f t="shared" si="1187"/>
        <v>0</v>
      </c>
      <c r="JK227" s="510" t="str">
        <f t="shared" si="1127"/>
        <v/>
      </c>
      <c r="JL227" s="522" t="str">
        <f t="shared" si="1127"/>
        <v/>
      </c>
      <c r="JM227" s="510" t="str">
        <f t="shared" si="1127"/>
        <v/>
      </c>
      <c r="JN227" s="642">
        <f t="shared" si="1188"/>
        <v>0</v>
      </c>
      <c r="JO227" s="510" t="str">
        <f t="shared" si="1128"/>
        <v/>
      </c>
      <c r="JP227" s="522" t="str">
        <f t="shared" si="1128"/>
        <v/>
      </c>
      <c r="JQ227" s="510" t="str">
        <f t="shared" si="1128"/>
        <v/>
      </c>
      <c r="JR227" s="642">
        <f t="shared" si="1189"/>
        <v>0</v>
      </c>
      <c r="JS227" s="510" t="str">
        <f t="shared" si="1129"/>
        <v/>
      </c>
      <c r="JT227" s="522" t="str">
        <f t="shared" si="1129"/>
        <v/>
      </c>
      <c r="JU227" s="510" t="str">
        <f t="shared" si="1129"/>
        <v/>
      </c>
      <c r="JV227" s="642">
        <f t="shared" si="1190"/>
        <v>0</v>
      </c>
      <c r="JW227" s="510" t="str">
        <f t="shared" si="1130"/>
        <v/>
      </c>
      <c r="JX227" s="522" t="str">
        <f t="shared" si="1130"/>
        <v/>
      </c>
      <c r="JY227" s="510" t="str">
        <f t="shared" si="1130"/>
        <v/>
      </c>
      <c r="JZ227" s="642">
        <f t="shared" si="1191"/>
        <v>0</v>
      </c>
      <c r="KA227" s="510" t="str">
        <f t="shared" si="1131"/>
        <v/>
      </c>
      <c r="KB227" s="522" t="str">
        <f t="shared" si="1131"/>
        <v/>
      </c>
      <c r="KC227" s="510" t="str">
        <f t="shared" si="1131"/>
        <v/>
      </c>
      <c r="KD227" s="642">
        <f t="shared" si="1192"/>
        <v>0</v>
      </c>
      <c r="KE227" s="510" t="str">
        <f t="shared" si="1132"/>
        <v/>
      </c>
      <c r="KF227" s="522" t="str">
        <f t="shared" si="1132"/>
        <v/>
      </c>
      <c r="KG227" s="510" t="str">
        <f t="shared" si="1132"/>
        <v/>
      </c>
      <c r="KH227" s="642">
        <f t="shared" si="1193"/>
        <v>0</v>
      </c>
      <c r="KI227" s="510" t="str">
        <f t="shared" si="1133"/>
        <v/>
      </c>
      <c r="KJ227" s="522" t="str">
        <f t="shared" si="1133"/>
        <v/>
      </c>
      <c r="KK227" s="510" t="str">
        <f t="shared" si="1133"/>
        <v/>
      </c>
      <c r="KL227" s="642">
        <f t="shared" si="1194"/>
        <v>0</v>
      </c>
      <c r="KM227" s="510" t="str">
        <f t="shared" si="1134"/>
        <v/>
      </c>
      <c r="KN227" s="522" t="str">
        <f t="shared" si="1134"/>
        <v/>
      </c>
      <c r="KO227" s="510" t="str">
        <f t="shared" si="1134"/>
        <v/>
      </c>
      <c r="KP227" s="642">
        <f t="shared" si="1195"/>
        <v>0</v>
      </c>
      <c r="KQ227" s="510" t="str">
        <f t="shared" si="1135"/>
        <v/>
      </c>
      <c r="KR227" s="522" t="str">
        <f t="shared" si="1135"/>
        <v/>
      </c>
      <c r="KS227" s="510" t="str">
        <f t="shared" si="1135"/>
        <v/>
      </c>
      <c r="KT227" s="642">
        <f t="shared" si="1196"/>
        <v>0</v>
      </c>
      <c r="KU227" s="510" t="str">
        <f t="shared" si="1136"/>
        <v/>
      </c>
      <c r="KV227" s="522" t="str">
        <f t="shared" si="1136"/>
        <v/>
      </c>
      <c r="KW227" s="510" t="str">
        <f t="shared" si="1136"/>
        <v/>
      </c>
      <c r="KX227" s="642">
        <f t="shared" si="1197"/>
        <v>0</v>
      </c>
      <c r="KY227" s="510" t="str">
        <f t="shared" si="1137"/>
        <v/>
      </c>
      <c r="KZ227" s="522" t="str">
        <f t="shared" si="1137"/>
        <v/>
      </c>
      <c r="LA227" s="510" t="str">
        <f t="shared" si="1137"/>
        <v/>
      </c>
      <c r="LB227" s="642">
        <f t="shared" si="1198"/>
        <v>0</v>
      </c>
      <c r="LC227" s="510" t="str">
        <f t="shared" si="1138"/>
        <v/>
      </c>
      <c r="LD227" s="522" t="str">
        <f t="shared" si="1138"/>
        <v/>
      </c>
      <c r="LE227" s="510" t="str">
        <f t="shared" si="1138"/>
        <v/>
      </c>
      <c r="LF227" s="642">
        <f t="shared" si="1199"/>
        <v>0</v>
      </c>
      <c r="LG227" s="510" t="str">
        <f t="shared" si="1139"/>
        <v/>
      </c>
      <c r="LH227" s="522" t="str">
        <f t="shared" si="1139"/>
        <v/>
      </c>
      <c r="LI227" s="510" t="str">
        <f t="shared" si="1139"/>
        <v/>
      </c>
      <c r="LJ227" s="642">
        <f t="shared" si="1200"/>
        <v>0</v>
      </c>
      <c r="LK227" s="510" t="str">
        <f t="shared" si="1140"/>
        <v/>
      </c>
      <c r="LL227" s="522" t="str">
        <f t="shared" si="1140"/>
        <v/>
      </c>
      <c r="LM227" s="510" t="str">
        <f t="shared" si="1140"/>
        <v/>
      </c>
      <c r="LN227" s="642">
        <f t="shared" si="1201"/>
        <v>0</v>
      </c>
      <c r="LO227" s="510" t="str">
        <f t="shared" si="1141"/>
        <v/>
      </c>
      <c r="LP227" s="522" t="str">
        <f t="shared" si="1141"/>
        <v/>
      </c>
      <c r="LQ227" s="510" t="str">
        <f t="shared" si="1141"/>
        <v/>
      </c>
      <c r="LR227" s="642">
        <f t="shared" si="1202"/>
        <v>0</v>
      </c>
      <c r="LS227" s="510" t="str">
        <f t="shared" si="1142"/>
        <v/>
      </c>
      <c r="LT227" s="522" t="str">
        <f t="shared" si="1142"/>
        <v/>
      </c>
      <c r="LU227" s="510" t="str">
        <f t="shared" si="1142"/>
        <v/>
      </c>
      <c r="LV227" s="642">
        <f t="shared" si="1203"/>
        <v>0</v>
      </c>
      <c r="LW227" s="510" t="str">
        <f t="shared" si="1143"/>
        <v/>
      </c>
      <c r="LX227" s="522" t="str">
        <f t="shared" si="1143"/>
        <v/>
      </c>
      <c r="LY227" s="510" t="str">
        <f t="shared" si="1143"/>
        <v/>
      </c>
      <c r="LZ227" s="642">
        <f t="shared" si="1204"/>
        <v>0</v>
      </c>
      <c r="MA227" s="510" t="str">
        <f t="shared" si="1144"/>
        <v/>
      </c>
      <c r="MB227" s="522" t="str">
        <f t="shared" si="1144"/>
        <v/>
      </c>
      <c r="MC227" s="510" t="str">
        <f t="shared" si="1144"/>
        <v/>
      </c>
      <c r="MD227" s="642">
        <f t="shared" si="1205"/>
        <v>0</v>
      </c>
      <c r="ME227" s="510" t="str">
        <f t="shared" si="1145"/>
        <v/>
      </c>
      <c r="MF227" s="522" t="str">
        <f t="shared" si="1145"/>
        <v/>
      </c>
      <c r="MG227" s="510" t="str">
        <f t="shared" si="1145"/>
        <v/>
      </c>
      <c r="MH227" s="642">
        <f t="shared" si="1206"/>
        <v>0</v>
      </c>
      <c r="MI227" s="510" t="str">
        <f t="shared" si="1146"/>
        <v/>
      </c>
      <c r="MJ227" s="522" t="str">
        <f t="shared" si="1146"/>
        <v/>
      </c>
      <c r="MK227" s="510" t="str">
        <f t="shared" si="1146"/>
        <v/>
      </c>
      <c r="ML227" s="642">
        <f t="shared" si="1207"/>
        <v>0</v>
      </c>
      <c r="MM227" s="510" t="str">
        <f t="shared" si="1147"/>
        <v/>
      </c>
      <c r="MN227" s="522" t="str">
        <f t="shared" si="1147"/>
        <v/>
      </c>
      <c r="MO227" s="510" t="str">
        <f t="shared" si="1147"/>
        <v/>
      </c>
      <c r="MP227" s="642">
        <f t="shared" si="1208"/>
        <v>0</v>
      </c>
      <c r="MQ227" s="510" t="str">
        <f t="shared" si="1148"/>
        <v/>
      </c>
      <c r="MR227" s="522" t="str">
        <f t="shared" si="1148"/>
        <v/>
      </c>
      <c r="MS227" s="510" t="str">
        <f t="shared" si="1148"/>
        <v/>
      </c>
      <c r="MT227" s="642">
        <f t="shared" si="1209"/>
        <v>0</v>
      </c>
      <c r="MU227" s="510" t="str">
        <f t="shared" si="1149"/>
        <v/>
      </c>
      <c r="MV227" s="522" t="str">
        <f t="shared" si="1149"/>
        <v/>
      </c>
      <c r="MW227" s="510" t="str">
        <f t="shared" si="1149"/>
        <v/>
      </c>
      <c r="MX227" s="642">
        <f t="shared" si="1210"/>
        <v>0</v>
      </c>
      <c r="MY227" s="510" t="str">
        <f t="shared" si="1150"/>
        <v/>
      </c>
      <c r="MZ227" s="522" t="str">
        <f t="shared" si="1150"/>
        <v/>
      </c>
      <c r="NA227" s="510" t="str">
        <f t="shared" si="1150"/>
        <v/>
      </c>
      <c r="NB227" s="642">
        <f t="shared" si="1211"/>
        <v>0</v>
      </c>
      <c r="NC227" s="510" t="str">
        <f t="shared" si="1151"/>
        <v/>
      </c>
      <c r="ND227" s="522" t="str">
        <f t="shared" si="1151"/>
        <v/>
      </c>
      <c r="NE227" s="510" t="str">
        <f t="shared" si="1151"/>
        <v/>
      </c>
      <c r="NF227" s="642">
        <f t="shared" si="1212"/>
        <v>0</v>
      </c>
      <c r="NG227" s="510" t="str">
        <f t="shared" si="1152"/>
        <v/>
      </c>
      <c r="NH227" s="522" t="str">
        <f t="shared" si="1152"/>
        <v/>
      </c>
      <c r="NI227" s="510" t="str">
        <f t="shared" si="1152"/>
        <v/>
      </c>
      <c r="NJ227" s="642">
        <f t="shared" si="1213"/>
        <v>0</v>
      </c>
      <c r="NK227" s="510" t="str">
        <f t="shared" si="1153"/>
        <v/>
      </c>
      <c r="NL227" s="522" t="str">
        <f t="shared" si="1153"/>
        <v/>
      </c>
      <c r="NM227" s="510" t="str">
        <f t="shared" si="1153"/>
        <v/>
      </c>
      <c r="NN227" s="642">
        <f t="shared" si="1214"/>
        <v>0</v>
      </c>
      <c r="NO227" s="510" t="str">
        <f t="shared" si="1154"/>
        <v/>
      </c>
      <c r="NP227" s="522" t="str">
        <f t="shared" si="1154"/>
        <v/>
      </c>
      <c r="NQ227" s="510" t="str">
        <f t="shared" si="1154"/>
        <v/>
      </c>
      <c r="NR227" s="642">
        <f t="shared" si="1215"/>
        <v>0</v>
      </c>
      <c r="NS227" s="510" t="str">
        <f t="shared" si="1155"/>
        <v/>
      </c>
      <c r="NT227" s="522" t="str">
        <f t="shared" si="1155"/>
        <v/>
      </c>
      <c r="NU227" s="510" t="str">
        <f t="shared" si="1155"/>
        <v/>
      </c>
      <c r="NV227" s="642">
        <f t="shared" si="1216"/>
        <v>0</v>
      </c>
      <c r="NW227" s="510" t="str">
        <f t="shared" si="1156"/>
        <v/>
      </c>
      <c r="NX227" s="522" t="str">
        <f t="shared" si="1156"/>
        <v/>
      </c>
      <c r="NY227" s="510" t="str">
        <f t="shared" si="1156"/>
        <v/>
      </c>
      <c r="NZ227" s="642">
        <f t="shared" si="1217"/>
        <v>0</v>
      </c>
      <c r="OA227" s="510" t="str">
        <f t="shared" si="1157"/>
        <v/>
      </c>
      <c r="OB227" s="522" t="str">
        <f t="shared" si="1157"/>
        <v/>
      </c>
      <c r="OC227" s="510" t="str">
        <f t="shared" si="1157"/>
        <v/>
      </c>
      <c r="OD227" s="642">
        <f t="shared" si="1218"/>
        <v>0</v>
      </c>
      <c r="OE227" s="510" t="str">
        <f t="shared" si="1158"/>
        <v/>
      </c>
      <c r="OF227" s="522" t="str">
        <f t="shared" si="1158"/>
        <v/>
      </c>
      <c r="OG227" s="510" t="str">
        <f t="shared" si="1158"/>
        <v/>
      </c>
      <c r="OH227" s="642">
        <f t="shared" si="1219"/>
        <v>0</v>
      </c>
      <c r="OI227" s="510" t="str">
        <f t="shared" si="1159"/>
        <v/>
      </c>
      <c r="OJ227" s="522" t="str">
        <f t="shared" si="1159"/>
        <v/>
      </c>
      <c r="OK227" s="510" t="str">
        <f t="shared" si="1159"/>
        <v/>
      </c>
      <c r="OL227" s="642">
        <f t="shared" si="1220"/>
        <v>0</v>
      </c>
      <c r="OM227" s="510" t="str">
        <f t="shared" si="1160"/>
        <v/>
      </c>
      <c r="ON227" s="522" t="str">
        <f t="shared" si="1160"/>
        <v/>
      </c>
      <c r="OO227" s="510" t="str">
        <f t="shared" si="1160"/>
        <v/>
      </c>
      <c r="OP227" s="642">
        <f t="shared" si="1221"/>
        <v>0</v>
      </c>
      <c r="OQ227" s="510" t="str">
        <f t="shared" si="1161"/>
        <v/>
      </c>
      <c r="OR227" s="522" t="str">
        <f t="shared" si="1161"/>
        <v/>
      </c>
      <c r="OS227" s="510" t="str">
        <f t="shared" si="1161"/>
        <v/>
      </c>
      <c r="OT227" s="642">
        <f t="shared" si="1222"/>
        <v>0</v>
      </c>
      <c r="OU227" s="510" t="str">
        <f t="shared" si="1162"/>
        <v/>
      </c>
      <c r="OV227" s="522" t="str">
        <f t="shared" si="1162"/>
        <v/>
      </c>
      <c r="OW227" s="510" t="str">
        <f t="shared" si="1162"/>
        <v/>
      </c>
      <c r="OX227" s="642">
        <f t="shared" si="1223"/>
        <v>0</v>
      </c>
      <c r="OY227" s="510" t="str">
        <f t="shared" si="1163"/>
        <v/>
      </c>
      <c r="OZ227" s="522" t="str">
        <f t="shared" si="1163"/>
        <v/>
      </c>
      <c r="PA227" s="510" t="str">
        <f t="shared" si="1163"/>
        <v/>
      </c>
      <c r="PB227" s="642">
        <f t="shared" si="1224"/>
        <v>0</v>
      </c>
      <c r="PC227" s="510" t="str">
        <f t="shared" si="1164"/>
        <v/>
      </c>
      <c r="PD227" s="522" t="str">
        <f t="shared" si="1164"/>
        <v/>
      </c>
      <c r="PE227" s="510" t="str">
        <f t="shared" si="1164"/>
        <v/>
      </c>
      <c r="PF227" s="642">
        <f t="shared" si="1225"/>
        <v>0</v>
      </c>
      <c r="PG227" s="510" t="str">
        <f t="shared" si="1165"/>
        <v/>
      </c>
      <c r="PH227" s="522" t="str">
        <f t="shared" si="1165"/>
        <v/>
      </c>
      <c r="PI227" s="510" t="str">
        <f t="shared" si="1165"/>
        <v/>
      </c>
      <c r="PJ227" s="642">
        <f t="shared" si="1226"/>
        <v>0</v>
      </c>
      <c r="PK227" s="510" t="str">
        <f t="shared" si="1166"/>
        <v/>
      </c>
      <c r="PL227" s="522" t="str">
        <f t="shared" si="1166"/>
        <v/>
      </c>
      <c r="PM227" s="510" t="str">
        <f t="shared" si="1166"/>
        <v/>
      </c>
      <c r="PN227" s="642">
        <f t="shared" si="1227"/>
        <v>0</v>
      </c>
      <c r="PO227" s="510" t="str">
        <f t="shared" si="1167"/>
        <v/>
      </c>
      <c r="PP227" s="522" t="str">
        <f t="shared" si="1167"/>
        <v/>
      </c>
      <c r="PQ227" s="510" t="str">
        <f t="shared" si="1167"/>
        <v/>
      </c>
      <c r="PR227" s="642">
        <f t="shared" si="1228"/>
        <v>0</v>
      </c>
      <c r="PS227" s="510" t="str">
        <f t="shared" si="1168"/>
        <v/>
      </c>
      <c r="PT227" s="522" t="str">
        <f t="shared" si="1168"/>
        <v/>
      </c>
      <c r="PU227" s="510" t="str">
        <f t="shared" si="1168"/>
        <v/>
      </c>
      <c r="PV227" s="642">
        <f t="shared" si="1229"/>
        <v>0</v>
      </c>
      <c r="PW227" s="510" t="str">
        <f t="shared" si="1169"/>
        <v/>
      </c>
      <c r="PX227" s="522" t="str">
        <f t="shared" si="1169"/>
        <v/>
      </c>
      <c r="PY227" s="510" t="str">
        <f t="shared" si="1169"/>
        <v/>
      </c>
      <c r="PZ227" s="642">
        <f t="shared" si="1230"/>
        <v>0</v>
      </c>
      <c r="QA227" s="510" t="str">
        <f t="shared" si="1170"/>
        <v/>
      </c>
      <c r="QB227" s="522" t="str">
        <f t="shared" si="1170"/>
        <v/>
      </c>
      <c r="QC227" s="510" t="str">
        <f t="shared" si="1170"/>
        <v/>
      </c>
      <c r="QD227" s="642">
        <f t="shared" si="1231"/>
        <v>0</v>
      </c>
      <c r="QE227" s="510" t="str">
        <f t="shared" si="1171"/>
        <v/>
      </c>
      <c r="QF227" s="522" t="str">
        <f t="shared" si="1171"/>
        <v/>
      </c>
      <c r="QG227" s="510" t="str">
        <f t="shared" si="1171"/>
        <v/>
      </c>
      <c r="QH227" s="642">
        <f t="shared" si="1232"/>
        <v>0</v>
      </c>
    </row>
    <row r="228" spans="125:450" ht="13.3" thickTop="1" thickBot="1" x14ac:dyDescent="0.35"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GU228" s="594">
        <v>11</v>
      </c>
      <c r="HA228" s="81" t="str">
        <f t="shared" si="1233"/>
        <v/>
      </c>
      <c r="HB228" s="127" t="str">
        <f t="shared" si="1234"/>
        <v/>
      </c>
      <c r="HC228" s="642">
        <f t="shared" si="1172"/>
        <v>0</v>
      </c>
      <c r="HD228" s="582">
        <f t="shared" si="1112"/>
        <v>0</v>
      </c>
      <c r="HE228" s="576">
        <f t="shared" si="1113"/>
        <v>0</v>
      </c>
      <c r="HF228" s="566">
        <f t="shared" si="1113"/>
        <v>0</v>
      </c>
      <c r="HG228" s="642">
        <f t="shared" si="1173"/>
        <v>0</v>
      </c>
      <c r="HH228" s="17" t="str">
        <f t="shared" si="1174"/>
        <v/>
      </c>
      <c r="HI228" s="510" t="str">
        <f t="shared" si="1174"/>
        <v/>
      </c>
      <c r="HJ228" s="642">
        <f t="shared" si="1235"/>
        <v>0</v>
      </c>
      <c r="HK228" s="510" t="str">
        <f t="shared" si="1114"/>
        <v/>
      </c>
      <c r="HL228" s="522" t="str">
        <f t="shared" si="1114"/>
        <v/>
      </c>
      <c r="HM228" s="510" t="str">
        <f t="shared" si="1114"/>
        <v/>
      </c>
      <c r="HN228" s="642">
        <f t="shared" si="1175"/>
        <v>0</v>
      </c>
      <c r="HO228" s="510" t="str">
        <f t="shared" si="1115"/>
        <v/>
      </c>
      <c r="HP228" s="522" t="str">
        <f t="shared" si="1115"/>
        <v/>
      </c>
      <c r="HQ228" s="510" t="str">
        <f t="shared" si="1115"/>
        <v/>
      </c>
      <c r="HR228" s="642">
        <f t="shared" si="1176"/>
        <v>0</v>
      </c>
      <c r="HS228" s="510" t="str">
        <f t="shared" si="1116"/>
        <v/>
      </c>
      <c r="HT228" s="522" t="str">
        <f t="shared" si="1116"/>
        <v/>
      </c>
      <c r="HU228" s="510" t="str">
        <f t="shared" si="1116"/>
        <v/>
      </c>
      <c r="HV228" s="642">
        <f t="shared" si="1177"/>
        <v>0</v>
      </c>
      <c r="HW228" s="510" t="str">
        <f t="shared" si="1117"/>
        <v/>
      </c>
      <c r="HX228" s="522" t="str">
        <f t="shared" si="1117"/>
        <v/>
      </c>
      <c r="HY228" s="510" t="str">
        <f t="shared" si="1117"/>
        <v/>
      </c>
      <c r="HZ228" s="642">
        <f t="shared" si="1178"/>
        <v>0</v>
      </c>
      <c r="IA228" s="510" t="str">
        <f t="shared" si="1118"/>
        <v/>
      </c>
      <c r="IB228" s="522" t="str">
        <f t="shared" si="1118"/>
        <v/>
      </c>
      <c r="IC228" s="510" t="str">
        <f t="shared" si="1118"/>
        <v/>
      </c>
      <c r="ID228" s="642">
        <f t="shared" si="1179"/>
        <v>0</v>
      </c>
      <c r="IE228" s="510" t="str">
        <f t="shared" si="1119"/>
        <v/>
      </c>
      <c r="IF228" s="522" t="str">
        <f t="shared" si="1119"/>
        <v/>
      </c>
      <c r="IG228" s="510" t="str">
        <f t="shared" si="1119"/>
        <v/>
      </c>
      <c r="IH228" s="642">
        <f t="shared" si="1180"/>
        <v>0</v>
      </c>
      <c r="II228" s="510" t="str">
        <f t="shared" si="1120"/>
        <v/>
      </c>
      <c r="IJ228" s="522" t="str">
        <f t="shared" si="1120"/>
        <v/>
      </c>
      <c r="IK228" s="510" t="str">
        <f t="shared" si="1120"/>
        <v/>
      </c>
      <c r="IL228" s="642">
        <f t="shared" si="1181"/>
        <v>0</v>
      </c>
      <c r="IM228" s="510" t="str">
        <f t="shared" si="1121"/>
        <v/>
      </c>
      <c r="IN228" s="522" t="str">
        <f t="shared" si="1121"/>
        <v/>
      </c>
      <c r="IO228" s="510" t="str">
        <f t="shared" si="1121"/>
        <v/>
      </c>
      <c r="IP228" s="642">
        <f t="shared" si="1182"/>
        <v>0</v>
      </c>
      <c r="IQ228" s="510" t="str">
        <f t="shared" si="1122"/>
        <v/>
      </c>
      <c r="IR228" s="522" t="str">
        <f t="shared" si="1122"/>
        <v/>
      </c>
      <c r="IS228" s="510" t="str">
        <f t="shared" si="1122"/>
        <v/>
      </c>
      <c r="IT228" s="642">
        <f t="shared" si="1183"/>
        <v>0</v>
      </c>
      <c r="IU228" s="510" t="str">
        <f t="shared" si="1123"/>
        <v/>
      </c>
      <c r="IV228" s="522" t="str">
        <f t="shared" si="1123"/>
        <v/>
      </c>
      <c r="IW228" s="510" t="str">
        <f t="shared" si="1123"/>
        <v/>
      </c>
      <c r="IX228" s="642">
        <f t="shared" si="1184"/>
        <v>0</v>
      </c>
      <c r="IY228" s="510" t="str">
        <f t="shared" si="1124"/>
        <v/>
      </c>
      <c r="IZ228" s="522" t="str">
        <f t="shared" si="1124"/>
        <v/>
      </c>
      <c r="JA228" s="510" t="str">
        <f t="shared" si="1124"/>
        <v/>
      </c>
      <c r="JB228" s="642">
        <f t="shared" si="1185"/>
        <v>0</v>
      </c>
      <c r="JC228" s="510" t="str">
        <f t="shared" si="1125"/>
        <v/>
      </c>
      <c r="JD228" s="522" t="str">
        <f t="shared" si="1125"/>
        <v/>
      </c>
      <c r="JE228" s="510" t="str">
        <f t="shared" si="1125"/>
        <v/>
      </c>
      <c r="JF228" s="642">
        <f t="shared" si="1186"/>
        <v>0</v>
      </c>
      <c r="JG228" s="510" t="str">
        <f t="shared" si="1126"/>
        <v/>
      </c>
      <c r="JH228" s="522" t="str">
        <f t="shared" si="1126"/>
        <v/>
      </c>
      <c r="JI228" s="510" t="str">
        <f t="shared" si="1126"/>
        <v/>
      </c>
      <c r="JJ228" s="642">
        <f t="shared" si="1187"/>
        <v>0</v>
      </c>
      <c r="JK228" s="510" t="str">
        <f t="shared" si="1127"/>
        <v/>
      </c>
      <c r="JL228" s="522" t="str">
        <f t="shared" si="1127"/>
        <v/>
      </c>
      <c r="JM228" s="510" t="str">
        <f t="shared" si="1127"/>
        <v/>
      </c>
      <c r="JN228" s="642">
        <f t="shared" si="1188"/>
        <v>0</v>
      </c>
      <c r="JO228" s="510" t="str">
        <f t="shared" si="1128"/>
        <v/>
      </c>
      <c r="JP228" s="522" t="str">
        <f t="shared" si="1128"/>
        <v/>
      </c>
      <c r="JQ228" s="510" t="str">
        <f t="shared" si="1128"/>
        <v/>
      </c>
      <c r="JR228" s="642">
        <f t="shared" si="1189"/>
        <v>0</v>
      </c>
      <c r="JS228" s="510" t="str">
        <f t="shared" si="1129"/>
        <v/>
      </c>
      <c r="JT228" s="522" t="str">
        <f t="shared" si="1129"/>
        <v/>
      </c>
      <c r="JU228" s="510" t="str">
        <f t="shared" si="1129"/>
        <v/>
      </c>
      <c r="JV228" s="642">
        <f t="shared" si="1190"/>
        <v>0</v>
      </c>
      <c r="JW228" s="510" t="str">
        <f t="shared" si="1130"/>
        <v/>
      </c>
      <c r="JX228" s="522" t="str">
        <f t="shared" si="1130"/>
        <v/>
      </c>
      <c r="JY228" s="510" t="str">
        <f t="shared" si="1130"/>
        <v/>
      </c>
      <c r="JZ228" s="642">
        <f t="shared" si="1191"/>
        <v>0</v>
      </c>
      <c r="KA228" s="510" t="str">
        <f t="shared" si="1131"/>
        <v/>
      </c>
      <c r="KB228" s="522" t="str">
        <f t="shared" si="1131"/>
        <v/>
      </c>
      <c r="KC228" s="510" t="str">
        <f t="shared" si="1131"/>
        <v/>
      </c>
      <c r="KD228" s="642">
        <f t="shared" si="1192"/>
        <v>0</v>
      </c>
      <c r="KE228" s="510" t="str">
        <f t="shared" si="1132"/>
        <v/>
      </c>
      <c r="KF228" s="522" t="str">
        <f t="shared" si="1132"/>
        <v/>
      </c>
      <c r="KG228" s="510" t="str">
        <f t="shared" si="1132"/>
        <v/>
      </c>
      <c r="KH228" s="642">
        <f t="shared" si="1193"/>
        <v>0</v>
      </c>
      <c r="KI228" s="510" t="str">
        <f t="shared" si="1133"/>
        <v/>
      </c>
      <c r="KJ228" s="522" t="str">
        <f t="shared" si="1133"/>
        <v/>
      </c>
      <c r="KK228" s="510" t="str">
        <f t="shared" si="1133"/>
        <v/>
      </c>
      <c r="KL228" s="642">
        <f t="shared" si="1194"/>
        <v>0</v>
      </c>
      <c r="KM228" s="510" t="str">
        <f t="shared" si="1134"/>
        <v/>
      </c>
      <c r="KN228" s="522" t="str">
        <f t="shared" si="1134"/>
        <v/>
      </c>
      <c r="KO228" s="510" t="str">
        <f t="shared" si="1134"/>
        <v/>
      </c>
      <c r="KP228" s="642">
        <f t="shared" si="1195"/>
        <v>0</v>
      </c>
      <c r="KQ228" s="510" t="str">
        <f t="shared" si="1135"/>
        <v/>
      </c>
      <c r="KR228" s="522" t="str">
        <f t="shared" si="1135"/>
        <v/>
      </c>
      <c r="KS228" s="510" t="str">
        <f t="shared" si="1135"/>
        <v/>
      </c>
      <c r="KT228" s="642">
        <f t="shared" si="1196"/>
        <v>0</v>
      </c>
      <c r="KU228" s="510" t="str">
        <f t="shared" si="1136"/>
        <v/>
      </c>
      <c r="KV228" s="522" t="str">
        <f t="shared" si="1136"/>
        <v/>
      </c>
      <c r="KW228" s="510" t="str">
        <f t="shared" si="1136"/>
        <v/>
      </c>
      <c r="KX228" s="642">
        <f t="shared" si="1197"/>
        <v>0</v>
      </c>
      <c r="KY228" s="510" t="str">
        <f t="shared" si="1137"/>
        <v/>
      </c>
      <c r="KZ228" s="522" t="str">
        <f t="shared" si="1137"/>
        <v/>
      </c>
      <c r="LA228" s="510" t="str">
        <f t="shared" si="1137"/>
        <v/>
      </c>
      <c r="LB228" s="642">
        <f t="shared" si="1198"/>
        <v>0</v>
      </c>
      <c r="LC228" s="510" t="str">
        <f t="shared" si="1138"/>
        <v/>
      </c>
      <c r="LD228" s="522" t="str">
        <f t="shared" si="1138"/>
        <v/>
      </c>
      <c r="LE228" s="510" t="str">
        <f t="shared" si="1138"/>
        <v/>
      </c>
      <c r="LF228" s="642">
        <f t="shared" si="1199"/>
        <v>0</v>
      </c>
      <c r="LG228" s="510" t="str">
        <f t="shared" si="1139"/>
        <v/>
      </c>
      <c r="LH228" s="522" t="str">
        <f t="shared" si="1139"/>
        <v/>
      </c>
      <c r="LI228" s="510" t="str">
        <f t="shared" si="1139"/>
        <v/>
      </c>
      <c r="LJ228" s="642">
        <f t="shared" si="1200"/>
        <v>0</v>
      </c>
      <c r="LK228" s="510" t="str">
        <f t="shared" si="1140"/>
        <v/>
      </c>
      <c r="LL228" s="522" t="str">
        <f t="shared" si="1140"/>
        <v/>
      </c>
      <c r="LM228" s="510" t="str">
        <f t="shared" si="1140"/>
        <v/>
      </c>
      <c r="LN228" s="642">
        <f t="shared" si="1201"/>
        <v>0</v>
      </c>
      <c r="LO228" s="510" t="str">
        <f t="shared" si="1141"/>
        <v/>
      </c>
      <c r="LP228" s="522" t="str">
        <f t="shared" si="1141"/>
        <v/>
      </c>
      <c r="LQ228" s="510" t="str">
        <f t="shared" si="1141"/>
        <v/>
      </c>
      <c r="LR228" s="642">
        <f t="shared" si="1202"/>
        <v>0</v>
      </c>
      <c r="LS228" s="510" t="str">
        <f t="shared" si="1142"/>
        <v/>
      </c>
      <c r="LT228" s="522" t="str">
        <f t="shared" si="1142"/>
        <v/>
      </c>
      <c r="LU228" s="510" t="str">
        <f t="shared" si="1142"/>
        <v/>
      </c>
      <c r="LV228" s="642">
        <f t="shared" si="1203"/>
        <v>0</v>
      </c>
      <c r="LW228" s="510" t="str">
        <f t="shared" si="1143"/>
        <v/>
      </c>
      <c r="LX228" s="522" t="str">
        <f t="shared" si="1143"/>
        <v/>
      </c>
      <c r="LY228" s="510" t="str">
        <f t="shared" si="1143"/>
        <v/>
      </c>
      <c r="LZ228" s="642">
        <f t="shared" si="1204"/>
        <v>0</v>
      </c>
      <c r="MA228" s="510" t="str">
        <f t="shared" si="1144"/>
        <v/>
      </c>
      <c r="MB228" s="522" t="str">
        <f t="shared" si="1144"/>
        <v/>
      </c>
      <c r="MC228" s="510" t="str">
        <f t="shared" si="1144"/>
        <v/>
      </c>
      <c r="MD228" s="642">
        <f t="shared" si="1205"/>
        <v>0</v>
      </c>
      <c r="ME228" s="510" t="str">
        <f t="shared" si="1145"/>
        <v/>
      </c>
      <c r="MF228" s="522" t="str">
        <f t="shared" si="1145"/>
        <v/>
      </c>
      <c r="MG228" s="510" t="str">
        <f t="shared" si="1145"/>
        <v/>
      </c>
      <c r="MH228" s="642">
        <f t="shared" si="1206"/>
        <v>0</v>
      </c>
      <c r="MI228" s="510" t="str">
        <f t="shared" si="1146"/>
        <v/>
      </c>
      <c r="MJ228" s="522" t="str">
        <f t="shared" si="1146"/>
        <v/>
      </c>
      <c r="MK228" s="510" t="str">
        <f t="shared" si="1146"/>
        <v/>
      </c>
      <c r="ML228" s="642">
        <f t="shared" si="1207"/>
        <v>0</v>
      </c>
      <c r="MM228" s="510" t="str">
        <f t="shared" si="1147"/>
        <v/>
      </c>
      <c r="MN228" s="522" t="str">
        <f t="shared" si="1147"/>
        <v/>
      </c>
      <c r="MO228" s="510" t="str">
        <f t="shared" si="1147"/>
        <v/>
      </c>
      <c r="MP228" s="642">
        <f t="shared" si="1208"/>
        <v>0</v>
      </c>
      <c r="MQ228" s="510" t="str">
        <f t="shared" si="1148"/>
        <v/>
      </c>
      <c r="MR228" s="522" t="str">
        <f t="shared" si="1148"/>
        <v/>
      </c>
      <c r="MS228" s="510" t="str">
        <f t="shared" si="1148"/>
        <v/>
      </c>
      <c r="MT228" s="642">
        <f t="shared" si="1209"/>
        <v>0</v>
      </c>
      <c r="MU228" s="510" t="str">
        <f t="shared" si="1149"/>
        <v/>
      </c>
      <c r="MV228" s="522" t="str">
        <f t="shared" si="1149"/>
        <v/>
      </c>
      <c r="MW228" s="510" t="str">
        <f t="shared" si="1149"/>
        <v/>
      </c>
      <c r="MX228" s="642">
        <f t="shared" si="1210"/>
        <v>0</v>
      </c>
      <c r="MY228" s="510" t="str">
        <f t="shared" si="1150"/>
        <v/>
      </c>
      <c r="MZ228" s="522" t="str">
        <f t="shared" si="1150"/>
        <v/>
      </c>
      <c r="NA228" s="510" t="str">
        <f t="shared" si="1150"/>
        <v/>
      </c>
      <c r="NB228" s="642">
        <f t="shared" si="1211"/>
        <v>0</v>
      </c>
      <c r="NC228" s="510" t="str">
        <f t="shared" si="1151"/>
        <v/>
      </c>
      <c r="ND228" s="522" t="str">
        <f t="shared" si="1151"/>
        <v/>
      </c>
      <c r="NE228" s="510" t="str">
        <f t="shared" si="1151"/>
        <v/>
      </c>
      <c r="NF228" s="642">
        <f t="shared" si="1212"/>
        <v>0</v>
      </c>
      <c r="NG228" s="510" t="str">
        <f t="shared" si="1152"/>
        <v/>
      </c>
      <c r="NH228" s="522" t="str">
        <f t="shared" si="1152"/>
        <v/>
      </c>
      <c r="NI228" s="510" t="str">
        <f t="shared" si="1152"/>
        <v/>
      </c>
      <c r="NJ228" s="642">
        <f t="shared" si="1213"/>
        <v>0</v>
      </c>
      <c r="NK228" s="510" t="str">
        <f t="shared" si="1153"/>
        <v/>
      </c>
      <c r="NL228" s="522" t="str">
        <f t="shared" si="1153"/>
        <v/>
      </c>
      <c r="NM228" s="510" t="str">
        <f t="shared" si="1153"/>
        <v/>
      </c>
      <c r="NN228" s="642">
        <f t="shared" si="1214"/>
        <v>0</v>
      </c>
      <c r="NO228" s="510" t="str">
        <f t="shared" si="1154"/>
        <v/>
      </c>
      <c r="NP228" s="522" t="str">
        <f t="shared" si="1154"/>
        <v/>
      </c>
      <c r="NQ228" s="510" t="str">
        <f t="shared" si="1154"/>
        <v/>
      </c>
      <c r="NR228" s="642">
        <f t="shared" si="1215"/>
        <v>0</v>
      </c>
      <c r="NS228" s="510" t="str">
        <f t="shared" si="1155"/>
        <v/>
      </c>
      <c r="NT228" s="522" t="str">
        <f t="shared" si="1155"/>
        <v/>
      </c>
      <c r="NU228" s="510" t="str">
        <f t="shared" si="1155"/>
        <v/>
      </c>
      <c r="NV228" s="642">
        <f t="shared" si="1216"/>
        <v>0</v>
      </c>
      <c r="NW228" s="510" t="str">
        <f t="shared" si="1156"/>
        <v/>
      </c>
      <c r="NX228" s="522" t="str">
        <f t="shared" si="1156"/>
        <v/>
      </c>
      <c r="NY228" s="510" t="str">
        <f t="shared" si="1156"/>
        <v/>
      </c>
      <c r="NZ228" s="642">
        <f t="shared" si="1217"/>
        <v>0</v>
      </c>
      <c r="OA228" s="510" t="str">
        <f t="shared" si="1157"/>
        <v/>
      </c>
      <c r="OB228" s="522" t="str">
        <f t="shared" si="1157"/>
        <v/>
      </c>
      <c r="OC228" s="510" t="str">
        <f t="shared" si="1157"/>
        <v/>
      </c>
      <c r="OD228" s="642">
        <f t="shared" si="1218"/>
        <v>0</v>
      </c>
      <c r="OE228" s="510" t="str">
        <f t="shared" si="1158"/>
        <v/>
      </c>
      <c r="OF228" s="522" t="str">
        <f t="shared" si="1158"/>
        <v/>
      </c>
      <c r="OG228" s="510" t="str">
        <f t="shared" si="1158"/>
        <v/>
      </c>
      <c r="OH228" s="642">
        <f t="shared" si="1219"/>
        <v>0</v>
      </c>
      <c r="OI228" s="510" t="str">
        <f t="shared" si="1159"/>
        <v/>
      </c>
      <c r="OJ228" s="522" t="str">
        <f t="shared" si="1159"/>
        <v/>
      </c>
      <c r="OK228" s="510" t="str">
        <f t="shared" si="1159"/>
        <v/>
      </c>
      <c r="OL228" s="642">
        <f t="shared" si="1220"/>
        <v>0</v>
      </c>
      <c r="OM228" s="510" t="str">
        <f t="shared" si="1160"/>
        <v/>
      </c>
      <c r="ON228" s="522" t="str">
        <f t="shared" si="1160"/>
        <v/>
      </c>
      <c r="OO228" s="510" t="str">
        <f t="shared" si="1160"/>
        <v/>
      </c>
      <c r="OP228" s="642">
        <f t="shared" si="1221"/>
        <v>0</v>
      </c>
      <c r="OQ228" s="510" t="str">
        <f t="shared" si="1161"/>
        <v/>
      </c>
      <c r="OR228" s="522" t="str">
        <f t="shared" si="1161"/>
        <v/>
      </c>
      <c r="OS228" s="510" t="str">
        <f t="shared" si="1161"/>
        <v/>
      </c>
      <c r="OT228" s="642">
        <f t="shared" si="1222"/>
        <v>0</v>
      </c>
      <c r="OU228" s="510" t="str">
        <f t="shared" si="1162"/>
        <v/>
      </c>
      <c r="OV228" s="522" t="str">
        <f t="shared" si="1162"/>
        <v/>
      </c>
      <c r="OW228" s="510" t="str">
        <f t="shared" si="1162"/>
        <v/>
      </c>
      <c r="OX228" s="642">
        <f t="shared" si="1223"/>
        <v>0</v>
      </c>
      <c r="OY228" s="510" t="str">
        <f t="shared" si="1163"/>
        <v/>
      </c>
      <c r="OZ228" s="522" t="str">
        <f t="shared" si="1163"/>
        <v/>
      </c>
      <c r="PA228" s="510" t="str">
        <f t="shared" si="1163"/>
        <v/>
      </c>
      <c r="PB228" s="642">
        <f t="shared" si="1224"/>
        <v>0</v>
      </c>
      <c r="PC228" s="510" t="str">
        <f t="shared" si="1164"/>
        <v/>
      </c>
      <c r="PD228" s="522" t="str">
        <f t="shared" si="1164"/>
        <v/>
      </c>
      <c r="PE228" s="510" t="str">
        <f t="shared" si="1164"/>
        <v/>
      </c>
      <c r="PF228" s="642">
        <f t="shared" si="1225"/>
        <v>0</v>
      </c>
      <c r="PG228" s="510" t="str">
        <f t="shared" si="1165"/>
        <v/>
      </c>
      <c r="PH228" s="522" t="str">
        <f t="shared" si="1165"/>
        <v/>
      </c>
      <c r="PI228" s="510" t="str">
        <f t="shared" si="1165"/>
        <v/>
      </c>
      <c r="PJ228" s="642">
        <f t="shared" si="1226"/>
        <v>0</v>
      </c>
      <c r="PK228" s="510" t="str">
        <f t="shared" si="1166"/>
        <v/>
      </c>
      <c r="PL228" s="522" t="str">
        <f t="shared" si="1166"/>
        <v/>
      </c>
      <c r="PM228" s="510" t="str">
        <f t="shared" si="1166"/>
        <v/>
      </c>
      <c r="PN228" s="642">
        <f t="shared" si="1227"/>
        <v>0</v>
      </c>
      <c r="PO228" s="510" t="str">
        <f t="shared" si="1167"/>
        <v/>
      </c>
      <c r="PP228" s="522" t="str">
        <f t="shared" si="1167"/>
        <v/>
      </c>
      <c r="PQ228" s="510" t="str">
        <f t="shared" si="1167"/>
        <v/>
      </c>
      <c r="PR228" s="642">
        <f t="shared" si="1228"/>
        <v>0</v>
      </c>
      <c r="PS228" s="510" t="str">
        <f t="shared" si="1168"/>
        <v/>
      </c>
      <c r="PT228" s="522" t="str">
        <f t="shared" si="1168"/>
        <v/>
      </c>
      <c r="PU228" s="510" t="str">
        <f t="shared" si="1168"/>
        <v/>
      </c>
      <c r="PV228" s="642">
        <f t="shared" si="1229"/>
        <v>0</v>
      </c>
      <c r="PW228" s="510" t="str">
        <f t="shared" si="1169"/>
        <v/>
      </c>
      <c r="PX228" s="522" t="str">
        <f t="shared" si="1169"/>
        <v/>
      </c>
      <c r="PY228" s="510" t="str">
        <f t="shared" si="1169"/>
        <v/>
      </c>
      <c r="PZ228" s="642">
        <f t="shared" si="1230"/>
        <v>0</v>
      </c>
      <c r="QA228" s="510" t="str">
        <f t="shared" si="1170"/>
        <v/>
      </c>
      <c r="QB228" s="522" t="str">
        <f t="shared" si="1170"/>
        <v/>
      </c>
      <c r="QC228" s="510" t="str">
        <f t="shared" si="1170"/>
        <v/>
      </c>
      <c r="QD228" s="642">
        <f t="shared" si="1231"/>
        <v>0</v>
      </c>
      <c r="QE228" s="510" t="str">
        <f t="shared" si="1171"/>
        <v/>
      </c>
      <c r="QF228" s="522" t="str">
        <f t="shared" si="1171"/>
        <v/>
      </c>
      <c r="QG228" s="510" t="str">
        <f t="shared" si="1171"/>
        <v/>
      </c>
      <c r="QH228" s="642">
        <f t="shared" si="1232"/>
        <v>0</v>
      </c>
    </row>
    <row r="229" spans="125:450" ht="13.3" thickTop="1" thickBot="1" x14ac:dyDescent="0.35"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GU229" s="594">
        <v>12</v>
      </c>
      <c r="HA229" s="81" t="str">
        <f t="shared" si="1233"/>
        <v/>
      </c>
      <c r="HB229" s="127" t="str">
        <f t="shared" si="1234"/>
        <v/>
      </c>
      <c r="HC229" s="642">
        <f t="shared" si="1172"/>
        <v>0</v>
      </c>
      <c r="HD229" s="582">
        <f t="shared" si="1112"/>
        <v>0</v>
      </c>
      <c r="HE229" s="576">
        <f t="shared" si="1113"/>
        <v>0</v>
      </c>
      <c r="HF229" s="566">
        <f t="shared" si="1113"/>
        <v>0</v>
      </c>
      <c r="HG229" s="642">
        <f t="shared" si="1173"/>
        <v>0</v>
      </c>
      <c r="HH229" s="17" t="str">
        <f t="shared" si="1174"/>
        <v/>
      </c>
      <c r="HI229" s="510" t="str">
        <f t="shared" si="1174"/>
        <v/>
      </c>
      <c r="HJ229" s="642">
        <f t="shared" si="1235"/>
        <v>0</v>
      </c>
      <c r="HK229" s="510" t="str">
        <f t="shared" si="1114"/>
        <v/>
      </c>
      <c r="HL229" s="522" t="str">
        <f t="shared" si="1114"/>
        <v/>
      </c>
      <c r="HM229" s="510" t="str">
        <f t="shared" si="1114"/>
        <v/>
      </c>
      <c r="HN229" s="642">
        <f t="shared" si="1175"/>
        <v>0</v>
      </c>
      <c r="HO229" s="510" t="str">
        <f t="shared" si="1115"/>
        <v/>
      </c>
      <c r="HP229" s="522" t="str">
        <f t="shared" si="1115"/>
        <v/>
      </c>
      <c r="HQ229" s="510" t="str">
        <f t="shared" si="1115"/>
        <v/>
      </c>
      <c r="HR229" s="642">
        <f t="shared" si="1176"/>
        <v>0</v>
      </c>
      <c r="HS229" s="510" t="str">
        <f t="shared" si="1116"/>
        <v/>
      </c>
      <c r="HT229" s="522" t="str">
        <f t="shared" si="1116"/>
        <v/>
      </c>
      <c r="HU229" s="510" t="str">
        <f t="shared" si="1116"/>
        <v/>
      </c>
      <c r="HV229" s="642">
        <f t="shared" si="1177"/>
        <v>0</v>
      </c>
      <c r="HW229" s="510" t="str">
        <f t="shared" si="1117"/>
        <v/>
      </c>
      <c r="HX229" s="522" t="str">
        <f t="shared" si="1117"/>
        <v/>
      </c>
      <c r="HY229" s="510" t="str">
        <f t="shared" si="1117"/>
        <v/>
      </c>
      <c r="HZ229" s="642">
        <f t="shared" si="1178"/>
        <v>0</v>
      </c>
      <c r="IA229" s="510" t="str">
        <f t="shared" si="1118"/>
        <v/>
      </c>
      <c r="IB229" s="522" t="str">
        <f t="shared" si="1118"/>
        <v/>
      </c>
      <c r="IC229" s="510" t="str">
        <f t="shared" si="1118"/>
        <v/>
      </c>
      <c r="ID229" s="642">
        <f t="shared" si="1179"/>
        <v>0</v>
      </c>
      <c r="IE229" s="510" t="str">
        <f t="shared" si="1119"/>
        <v/>
      </c>
      <c r="IF229" s="522" t="str">
        <f t="shared" si="1119"/>
        <v/>
      </c>
      <c r="IG229" s="510" t="str">
        <f t="shared" si="1119"/>
        <v/>
      </c>
      <c r="IH229" s="642">
        <f t="shared" si="1180"/>
        <v>0</v>
      </c>
      <c r="II229" s="510" t="str">
        <f t="shared" si="1120"/>
        <v/>
      </c>
      <c r="IJ229" s="522" t="str">
        <f t="shared" si="1120"/>
        <v/>
      </c>
      <c r="IK229" s="510" t="str">
        <f t="shared" si="1120"/>
        <v/>
      </c>
      <c r="IL229" s="642">
        <f t="shared" si="1181"/>
        <v>0</v>
      </c>
      <c r="IM229" s="510" t="str">
        <f t="shared" si="1121"/>
        <v/>
      </c>
      <c r="IN229" s="522" t="str">
        <f t="shared" si="1121"/>
        <v/>
      </c>
      <c r="IO229" s="510" t="str">
        <f t="shared" si="1121"/>
        <v/>
      </c>
      <c r="IP229" s="642">
        <f t="shared" si="1182"/>
        <v>0</v>
      </c>
      <c r="IQ229" s="510" t="str">
        <f t="shared" si="1122"/>
        <v/>
      </c>
      <c r="IR229" s="522" t="str">
        <f t="shared" si="1122"/>
        <v/>
      </c>
      <c r="IS229" s="510" t="str">
        <f t="shared" si="1122"/>
        <v/>
      </c>
      <c r="IT229" s="642">
        <f t="shared" si="1183"/>
        <v>0</v>
      </c>
      <c r="IU229" s="510" t="str">
        <f t="shared" si="1123"/>
        <v/>
      </c>
      <c r="IV229" s="522" t="str">
        <f t="shared" si="1123"/>
        <v/>
      </c>
      <c r="IW229" s="510" t="str">
        <f t="shared" si="1123"/>
        <v/>
      </c>
      <c r="IX229" s="642">
        <f t="shared" si="1184"/>
        <v>0</v>
      </c>
      <c r="IY229" s="510" t="str">
        <f t="shared" si="1124"/>
        <v/>
      </c>
      <c r="IZ229" s="522" t="str">
        <f t="shared" si="1124"/>
        <v/>
      </c>
      <c r="JA229" s="510" t="str">
        <f t="shared" si="1124"/>
        <v/>
      </c>
      <c r="JB229" s="642">
        <f t="shared" si="1185"/>
        <v>0</v>
      </c>
      <c r="JC229" s="510" t="str">
        <f t="shared" si="1125"/>
        <v/>
      </c>
      <c r="JD229" s="522" t="str">
        <f t="shared" si="1125"/>
        <v/>
      </c>
      <c r="JE229" s="510" t="str">
        <f t="shared" si="1125"/>
        <v/>
      </c>
      <c r="JF229" s="642">
        <f t="shared" si="1186"/>
        <v>0</v>
      </c>
      <c r="JG229" s="510" t="str">
        <f t="shared" si="1126"/>
        <v/>
      </c>
      <c r="JH229" s="522" t="str">
        <f t="shared" si="1126"/>
        <v/>
      </c>
      <c r="JI229" s="510" t="str">
        <f t="shared" si="1126"/>
        <v/>
      </c>
      <c r="JJ229" s="642">
        <f t="shared" si="1187"/>
        <v>0</v>
      </c>
      <c r="JK229" s="510" t="str">
        <f t="shared" si="1127"/>
        <v/>
      </c>
      <c r="JL229" s="522" t="str">
        <f t="shared" si="1127"/>
        <v/>
      </c>
      <c r="JM229" s="510" t="str">
        <f t="shared" si="1127"/>
        <v/>
      </c>
      <c r="JN229" s="642">
        <f t="shared" si="1188"/>
        <v>0</v>
      </c>
      <c r="JO229" s="510" t="str">
        <f t="shared" si="1128"/>
        <v/>
      </c>
      <c r="JP229" s="522" t="str">
        <f t="shared" si="1128"/>
        <v/>
      </c>
      <c r="JQ229" s="510" t="str">
        <f t="shared" si="1128"/>
        <v/>
      </c>
      <c r="JR229" s="642">
        <f t="shared" si="1189"/>
        <v>0</v>
      </c>
      <c r="JS229" s="510" t="str">
        <f t="shared" si="1129"/>
        <v/>
      </c>
      <c r="JT229" s="522" t="str">
        <f t="shared" si="1129"/>
        <v/>
      </c>
      <c r="JU229" s="510" t="str">
        <f t="shared" si="1129"/>
        <v/>
      </c>
      <c r="JV229" s="642">
        <f t="shared" si="1190"/>
        <v>0</v>
      </c>
      <c r="JW229" s="510" t="str">
        <f t="shared" si="1130"/>
        <v/>
      </c>
      <c r="JX229" s="522" t="str">
        <f t="shared" si="1130"/>
        <v/>
      </c>
      <c r="JY229" s="510" t="str">
        <f t="shared" si="1130"/>
        <v/>
      </c>
      <c r="JZ229" s="642">
        <f t="shared" si="1191"/>
        <v>0</v>
      </c>
      <c r="KA229" s="510" t="str">
        <f t="shared" si="1131"/>
        <v/>
      </c>
      <c r="KB229" s="522" t="str">
        <f t="shared" si="1131"/>
        <v/>
      </c>
      <c r="KC229" s="510" t="str">
        <f t="shared" si="1131"/>
        <v/>
      </c>
      <c r="KD229" s="642">
        <f t="shared" si="1192"/>
        <v>0</v>
      </c>
      <c r="KE229" s="510" t="str">
        <f t="shared" si="1132"/>
        <v/>
      </c>
      <c r="KF229" s="522" t="str">
        <f t="shared" si="1132"/>
        <v/>
      </c>
      <c r="KG229" s="510" t="str">
        <f t="shared" si="1132"/>
        <v/>
      </c>
      <c r="KH229" s="642">
        <f t="shared" si="1193"/>
        <v>0</v>
      </c>
      <c r="KI229" s="510" t="str">
        <f t="shared" si="1133"/>
        <v/>
      </c>
      <c r="KJ229" s="522" t="str">
        <f t="shared" si="1133"/>
        <v/>
      </c>
      <c r="KK229" s="510" t="str">
        <f t="shared" si="1133"/>
        <v/>
      </c>
      <c r="KL229" s="642">
        <f t="shared" si="1194"/>
        <v>0</v>
      </c>
      <c r="KM229" s="510" t="str">
        <f t="shared" si="1134"/>
        <v/>
      </c>
      <c r="KN229" s="522" t="str">
        <f t="shared" si="1134"/>
        <v/>
      </c>
      <c r="KO229" s="510" t="str">
        <f t="shared" si="1134"/>
        <v/>
      </c>
      <c r="KP229" s="642">
        <f t="shared" si="1195"/>
        <v>0</v>
      </c>
      <c r="KQ229" s="510" t="str">
        <f t="shared" si="1135"/>
        <v/>
      </c>
      <c r="KR229" s="522" t="str">
        <f t="shared" si="1135"/>
        <v/>
      </c>
      <c r="KS229" s="510" t="str">
        <f t="shared" si="1135"/>
        <v/>
      </c>
      <c r="KT229" s="642">
        <f t="shared" si="1196"/>
        <v>0</v>
      </c>
      <c r="KU229" s="510" t="str">
        <f t="shared" si="1136"/>
        <v/>
      </c>
      <c r="KV229" s="522" t="str">
        <f t="shared" si="1136"/>
        <v/>
      </c>
      <c r="KW229" s="510" t="str">
        <f t="shared" si="1136"/>
        <v/>
      </c>
      <c r="KX229" s="642">
        <f t="shared" si="1197"/>
        <v>0</v>
      </c>
      <c r="KY229" s="510" t="str">
        <f t="shared" si="1137"/>
        <v/>
      </c>
      <c r="KZ229" s="522" t="str">
        <f t="shared" si="1137"/>
        <v/>
      </c>
      <c r="LA229" s="510" t="str">
        <f t="shared" si="1137"/>
        <v/>
      </c>
      <c r="LB229" s="642">
        <f t="shared" si="1198"/>
        <v>0</v>
      </c>
      <c r="LC229" s="510" t="str">
        <f t="shared" si="1138"/>
        <v/>
      </c>
      <c r="LD229" s="522" t="str">
        <f t="shared" si="1138"/>
        <v/>
      </c>
      <c r="LE229" s="510" t="str">
        <f t="shared" si="1138"/>
        <v/>
      </c>
      <c r="LF229" s="642">
        <f t="shared" si="1199"/>
        <v>0</v>
      </c>
      <c r="LG229" s="510" t="str">
        <f t="shared" si="1139"/>
        <v/>
      </c>
      <c r="LH229" s="522" t="str">
        <f t="shared" si="1139"/>
        <v/>
      </c>
      <c r="LI229" s="510" t="str">
        <f t="shared" si="1139"/>
        <v/>
      </c>
      <c r="LJ229" s="642">
        <f t="shared" si="1200"/>
        <v>0</v>
      </c>
      <c r="LK229" s="510" t="str">
        <f t="shared" si="1140"/>
        <v/>
      </c>
      <c r="LL229" s="522" t="str">
        <f t="shared" si="1140"/>
        <v/>
      </c>
      <c r="LM229" s="510" t="str">
        <f t="shared" si="1140"/>
        <v/>
      </c>
      <c r="LN229" s="642">
        <f t="shared" si="1201"/>
        <v>0</v>
      </c>
      <c r="LO229" s="510" t="str">
        <f t="shared" si="1141"/>
        <v/>
      </c>
      <c r="LP229" s="522" t="str">
        <f t="shared" si="1141"/>
        <v/>
      </c>
      <c r="LQ229" s="510" t="str">
        <f t="shared" si="1141"/>
        <v/>
      </c>
      <c r="LR229" s="642">
        <f t="shared" si="1202"/>
        <v>0</v>
      </c>
      <c r="LS229" s="510" t="str">
        <f t="shared" si="1142"/>
        <v/>
      </c>
      <c r="LT229" s="522" t="str">
        <f t="shared" si="1142"/>
        <v/>
      </c>
      <c r="LU229" s="510" t="str">
        <f t="shared" si="1142"/>
        <v/>
      </c>
      <c r="LV229" s="642">
        <f t="shared" si="1203"/>
        <v>0</v>
      </c>
      <c r="LW229" s="510" t="str">
        <f t="shared" si="1143"/>
        <v/>
      </c>
      <c r="LX229" s="522" t="str">
        <f t="shared" si="1143"/>
        <v/>
      </c>
      <c r="LY229" s="510" t="str">
        <f t="shared" si="1143"/>
        <v/>
      </c>
      <c r="LZ229" s="642">
        <f t="shared" si="1204"/>
        <v>0</v>
      </c>
      <c r="MA229" s="510" t="str">
        <f t="shared" si="1144"/>
        <v/>
      </c>
      <c r="MB229" s="522" t="str">
        <f t="shared" si="1144"/>
        <v/>
      </c>
      <c r="MC229" s="510" t="str">
        <f t="shared" si="1144"/>
        <v/>
      </c>
      <c r="MD229" s="642">
        <f t="shared" si="1205"/>
        <v>0</v>
      </c>
      <c r="ME229" s="510" t="str">
        <f t="shared" si="1145"/>
        <v/>
      </c>
      <c r="MF229" s="522" t="str">
        <f t="shared" si="1145"/>
        <v/>
      </c>
      <c r="MG229" s="510" t="str">
        <f t="shared" si="1145"/>
        <v/>
      </c>
      <c r="MH229" s="642">
        <f t="shared" si="1206"/>
        <v>0</v>
      </c>
      <c r="MI229" s="510" t="str">
        <f t="shared" si="1146"/>
        <v/>
      </c>
      <c r="MJ229" s="522" t="str">
        <f t="shared" si="1146"/>
        <v/>
      </c>
      <c r="MK229" s="510" t="str">
        <f t="shared" si="1146"/>
        <v/>
      </c>
      <c r="ML229" s="642">
        <f t="shared" si="1207"/>
        <v>0</v>
      </c>
      <c r="MM229" s="510" t="str">
        <f t="shared" si="1147"/>
        <v/>
      </c>
      <c r="MN229" s="522" t="str">
        <f t="shared" si="1147"/>
        <v/>
      </c>
      <c r="MO229" s="510" t="str">
        <f t="shared" si="1147"/>
        <v/>
      </c>
      <c r="MP229" s="642">
        <f t="shared" si="1208"/>
        <v>0</v>
      </c>
      <c r="MQ229" s="510" t="str">
        <f t="shared" si="1148"/>
        <v/>
      </c>
      <c r="MR229" s="522" t="str">
        <f t="shared" si="1148"/>
        <v/>
      </c>
      <c r="MS229" s="510" t="str">
        <f t="shared" si="1148"/>
        <v/>
      </c>
      <c r="MT229" s="642">
        <f t="shared" si="1209"/>
        <v>0</v>
      </c>
      <c r="MU229" s="510" t="str">
        <f t="shared" si="1149"/>
        <v/>
      </c>
      <c r="MV229" s="522" t="str">
        <f t="shared" si="1149"/>
        <v/>
      </c>
      <c r="MW229" s="510" t="str">
        <f t="shared" si="1149"/>
        <v/>
      </c>
      <c r="MX229" s="642">
        <f t="shared" si="1210"/>
        <v>0</v>
      </c>
      <c r="MY229" s="510" t="str">
        <f t="shared" si="1150"/>
        <v/>
      </c>
      <c r="MZ229" s="522" t="str">
        <f t="shared" si="1150"/>
        <v/>
      </c>
      <c r="NA229" s="510" t="str">
        <f t="shared" si="1150"/>
        <v/>
      </c>
      <c r="NB229" s="642">
        <f t="shared" si="1211"/>
        <v>0</v>
      </c>
      <c r="NC229" s="510" t="str">
        <f t="shared" si="1151"/>
        <v/>
      </c>
      <c r="ND229" s="522" t="str">
        <f t="shared" si="1151"/>
        <v/>
      </c>
      <c r="NE229" s="510" t="str">
        <f t="shared" si="1151"/>
        <v/>
      </c>
      <c r="NF229" s="642">
        <f t="shared" si="1212"/>
        <v>0</v>
      </c>
      <c r="NG229" s="510" t="str">
        <f t="shared" si="1152"/>
        <v/>
      </c>
      <c r="NH229" s="522" t="str">
        <f t="shared" si="1152"/>
        <v/>
      </c>
      <c r="NI229" s="510" t="str">
        <f t="shared" si="1152"/>
        <v/>
      </c>
      <c r="NJ229" s="642">
        <f t="shared" si="1213"/>
        <v>0</v>
      </c>
      <c r="NK229" s="510" t="str">
        <f t="shared" si="1153"/>
        <v/>
      </c>
      <c r="NL229" s="522" t="str">
        <f t="shared" si="1153"/>
        <v/>
      </c>
      <c r="NM229" s="510" t="str">
        <f t="shared" si="1153"/>
        <v/>
      </c>
      <c r="NN229" s="642">
        <f t="shared" si="1214"/>
        <v>0</v>
      </c>
      <c r="NO229" s="510" t="str">
        <f t="shared" si="1154"/>
        <v/>
      </c>
      <c r="NP229" s="522" t="str">
        <f t="shared" si="1154"/>
        <v/>
      </c>
      <c r="NQ229" s="510" t="str">
        <f t="shared" si="1154"/>
        <v/>
      </c>
      <c r="NR229" s="642">
        <f t="shared" si="1215"/>
        <v>0</v>
      </c>
      <c r="NS229" s="510" t="str">
        <f t="shared" si="1155"/>
        <v/>
      </c>
      <c r="NT229" s="522" t="str">
        <f t="shared" si="1155"/>
        <v/>
      </c>
      <c r="NU229" s="510" t="str">
        <f t="shared" si="1155"/>
        <v/>
      </c>
      <c r="NV229" s="642">
        <f t="shared" si="1216"/>
        <v>0</v>
      </c>
      <c r="NW229" s="510" t="str">
        <f t="shared" si="1156"/>
        <v/>
      </c>
      <c r="NX229" s="522" t="str">
        <f t="shared" si="1156"/>
        <v/>
      </c>
      <c r="NY229" s="510" t="str">
        <f t="shared" si="1156"/>
        <v/>
      </c>
      <c r="NZ229" s="642">
        <f t="shared" si="1217"/>
        <v>0</v>
      </c>
      <c r="OA229" s="510" t="str">
        <f t="shared" si="1157"/>
        <v/>
      </c>
      <c r="OB229" s="522" t="str">
        <f t="shared" si="1157"/>
        <v/>
      </c>
      <c r="OC229" s="510" t="str">
        <f t="shared" si="1157"/>
        <v/>
      </c>
      <c r="OD229" s="642">
        <f t="shared" si="1218"/>
        <v>0</v>
      </c>
      <c r="OE229" s="510" t="str">
        <f t="shared" si="1158"/>
        <v/>
      </c>
      <c r="OF229" s="522" t="str">
        <f t="shared" si="1158"/>
        <v/>
      </c>
      <c r="OG229" s="510" t="str">
        <f t="shared" si="1158"/>
        <v/>
      </c>
      <c r="OH229" s="642">
        <f t="shared" si="1219"/>
        <v>0</v>
      </c>
      <c r="OI229" s="510" t="str">
        <f t="shared" si="1159"/>
        <v/>
      </c>
      <c r="OJ229" s="522" t="str">
        <f t="shared" si="1159"/>
        <v/>
      </c>
      <c r="OK229" s="510" t="str">
        <f t="shared" si="1159"/>
        <v/>
      </c>
      <c r="OL229" s="642">
        <f t="shared" si="1220"/>
        <v>0</v>
      </c>
      <c r="OM229" s="510" t="str">
        <f t="shared" si="1160"/>
        <v/>
      </c>
      <c r="ON229" s="522" t="str">
        <f t="shared" si="1160"/>
        <v/>
      </c>
      <c r="OO229" s="510" t="str">
        <f t="shared" si="1160"/>
        <v/>
      </c>
      <c r="OP229" s="642">
        <f t="shared" si="1221"/>
        <v>0</v>
      </c>
      <c r="OQ229" s="510" t="str">
        <f t="shared" si="1161"/>
        <v/>
      </c>
      <c r="OR229" s="522" t="str">
        <f t="shared" si="1161"/>
        <v/>
      </c>
      <c r="OS229" s="510" t="str">
        <f t="shared" si="1161"/>
        <v/>
      </c>
      <c r="OT229" s="642">
        <f t="shared" si="1222"/>
        <v>0</v>
      </c>
      <c r="OU229" s="510" t="str">
        <f t="shared" si="1162"/>
        <v/>
      </c>
      <c r="OV229" s="522" t="str">
        <f t="shared" si="1162"/>
        <v/>
      </c>
      <c r="OW229" s="510" t="str">
        <f t="shared" si="1162"/>
        <v/>
      </c>
      <c r="OX229" s="642">
        <f t="shared" si="1223"/>
        <v>0</v>
      </c>
      <c r="OY229" s="510" t="str">
        <f t="shared" si="1163"/>
        <v/>
      </c>
      <c r="OZ229" s="522" t="str">
        <f t="shared" si="1163"/>
        <v/>
      </c>
      <c r="PA229" s="510" t="str">
        <f t="shared" si="1163"/>
        <v/>
      </c>
      <c r="PB229" s="642">
        <f t="shared" si="1224"/>
        <v>0</v>
      </c>
      <c r="PC229" s="510" t="str">
        <f t="shared" si="1164"/>
        <v/>
      </c>
      <c r="PD229" s="522" t="str">
        <f t="shared" si="1164"/>
        <v/>
      </c>
      <c r="PE229" s="510" t="str">
        <f t="shared" si="1164"/>
        <v/>
      </c>
      <c r="PF229" s="642">
        <f t="shared" si="1225"/>
        <v>0</v>
      </c>
      <c r="PG229" s="510" t="str">
        <f t="shared" si="1165"/>
        <v/>
      </c>
      <c r="PH229" s="522" t="str">
        <f t="shared" si="1165"/>
        <v/>
      </c>
      <c r="PI229" s="510" t="str">
        <f t="shared" si="1165"/>
        <v/>
      </c>
      <c r="PJ229" s="642">
        <f t="shared" si="1226"/>
        <v>0</v>
      </c>
      <c r="PK229" s="510" t="str">
        <f t="shared" si="1166"/>
        <v/>
      </c>
      <c r="PL229" s="522" t="str">
        <f t="shared" si="1166"/>
        <v/>
      </c>
      <c r="PM229" s="510" t="str">
        <f t="shared" si="1166"/>
        <v/>
      </c>
      <c r="PN229" s="642">
        <f t="shared" si="1227"/>
        <v>0</v>
      </c>
      <c r="PO229" s="510" t="str">
        <f t="shared" si="1167"/>
        <v/>
      </c>
      <c r="PP229" s="522" t="str">
        <f t="shared" si="1167"/>
        <v/>
      </c>
      <c r="PQ229" s="510" t="str">
        <f t="shared" si="1167"/>
        <v/>
      </c>
      <c r="PR229" s="642">
        <f t="shared" si="1228"/>
        <v>0</v>
      </c>
      <c r="PS229" s="510" t="str">
        <f t="shared" si="1168"/>
        <v/>
      </c>
      <c r="PT229" s="522" t="str">
        <f t="shared" si="1168"/>
        <v/>
      </c>
      <c r="PU229" s="510" t="str">
        <f t="shared" si="1168"/>
        <v/>
      </c>
      <c r="PV229" s="642">
        <f t="shared" si="1229"/>
        <v>0</v>
      </c>
      <c r="PW229" s="510" t="str">
        <f t="shared" si="1169"/>
        <v/>
      </c>
      <c r="PX229" s="522" t="str">
        <f t="shared" si="1169"/>
        <v/>
      </c>
      <c r="PY229" s="510" t="str">
        <f t="shared" si="1169"/>
        <v/>
      </c>
      <c r="PZ229" s="642">
        <f t="shared" si="1230"/>
        <v>0</v>
      </c>
      <c r="QA229" s="510" t="str">
        <f t="shared" si="1170"/>
        <v/>
      </c>
      <c r="QB229" s="522" t="str">
        <f t="shared" si="1170"/>
        <v/>
      </c>
      <c r="QC229" s="510" t="str">
        <f t="shared" si="1170"/>
        <v/>
      </c>
      <c r="QD229" s="642">
        <f t="shared" si="1231"/>
        <v>0</v>
      </c>
      <c r="QE229" s="510" t="str">
        <f t="shared" si="1171"/>
        <v/>
      </c>
      <c r="QF229" s="522" t="str">
        <f t="shared" si="1171"/>
        <v/>
      </c>
      <c r="QG229" s="510" t="str">
        <f t="shared" si="1171"/>
        <v/>
      </c>
      <c r="QH229" s="642">
        <f t="shared" si="1232"/>
        <v>0</v>
      </c>
    </row>
    <row r="230" spans="125:450" ht="13.3" thickTop="1" thickBot="1" x14ac:dyDescent="0.35"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GU230" s="594">
        <v>13</v>
      </c>
      <c r="HA230" s="81" t="str">
        <f t="shared" si="1233"/>
        <v/>
      </c>
      <c r="HB230" s="127" t="str">
        <f t="shared" si="1234"/>
        <v/>
      </c>
      <c r="HC230" s="642">
        <f t="shared" si="1172"/>
        <v>0</v>
      </c>
      <c r="HD230" s="582">
        <f t="shared" si="1112"/>
        <v>0</v>
      </c>
      <c r="HE230" s="576">
        <f t="shared" si="1113"/>
        <v>0</v>
      </c>
      <c r="HF230" s="566">
        <f t="shared" si="1113"/>
        <v>0</v>
      </c>
      <c r="HG230" s="642">
        <f t="shared" si="1173"/>
        <v>0</v>
      </c>
      <c r="HH230" s="17" t="str">
        <f t="shared" si="1174"/>
        <v/>
      </c>
      <c r="HI230" s="510" t="str">
        <f t="shared" si="1174"/>
        <v/>
      </c>
      <c r="HJ230" s="642">
        <f t="shared" si="1235"/>
        <v>0</v>
      </c>
      <c r="HK230" s="510" t="str">
        <f t="shared" si="1114"/>
        <v/>
      </c>
      <c r="HL230" s="522" t="str">
        <f t="shared" si="1114"/>
        <v/>
      </c>
      <c r="HM230" s="510" t="str">
        <f t="shared" si="1114"/>
        <v/>
      </c>
      <c r="HN230" s="642">
        <f t="shared" si="1175"/>
        <v>0</v>
      </c>
      <c r="HO230" s="510" t="str">
        <f t="shared" si="1115"/>
        <v/>
      </c>
      <c r="HP230" s="522" t="str">
        <f t="shared" si="1115"/>
        <v/>
      </c>
      <c r="HQ230" s="510" t="str">
        <f t="shared" si="1115"/>
        <v/>
      </c>
      <c r="HR230" s="642">
        <f t="shared" si="1176"/>
        <v>0</v>
      </c>
      <c r="HS230" s="510" t="str">
        <f t="shared" si="1116"/>
        <v/>
      </c>
      <c r="HT230" s="522" t="str">
        <f t="shared" si="1116"/>
        <v/>
      </c>
      <c r="HU230" s="510" t="str">
        <f t="shared" si="1116"/>
        <v/>
      </c>
      <c r="HV230" s="642">
        <f t="shared" si="1177"/>
        <v>0</v>
      </c>
      <c r="HW230" s="510" t="str">
        <f t="shared" si="1117"/>
        <v/>
      </c>
      <c r="HX230" s="522" t="str">
        <f t="shared" si="1117"/>
        <v/>
      </c>
      <c r="HY230" s="510" t="str">
        <f t="shared" si="1117"/>
        <v/>
      </c>
      <c r="HZ230" s="642">
        <f t="shared" si="1178"/>
        <v>0</v>
      </c>
      <c r="IA230" s="510" t="str">
        <f t="shared" si="1118"/>
        <v/>
      </c>
      <c r="IB230" s="522" t="str">
        <f t="shared" si="1118"/>
        <v/>
      </c>
      <c r="IC230" s="510" t="str">
        <f t="shared" si="1118"/>
        <v/>
      </c>
      <c r="ID230" s="642">
        <f t="shared" si="1179"/>
        <v>0</v>
      </c>
      <c r="IE230" s="510" t="str">
        <f t="shared" si="1119"/>
        <v/>
      </c>
      <c r="IF230" s="522" t="str">
        <f t="shared" si="1119"/>
        <v/>
      </c>
      <c r="IG230" s="510" t="str">
        <f t="shared" si="1119"/>
        <v/>
      </c>
      <c r="IH230" s="642">
        <f t="shared" si="1180"/>
        <v>0</v>
      </c>
      <c r="II230" s="510" t="str">
        <f t="shared" si="1120"/>
        <v/>
      </c>
      <c r="IJ230" s="522" t="str">
        <f t="shared" si="1120"/>
        <v/>
      </c>
      <c r="IK230" s="510" t="str">
        <f t="shared" si="1120"/>
        <v/>
      </c>
      <c r="IL230" s="642">
        <f t="shared" si="1181"/>
        <v>0</v>
      </c>
      <c r="IM230" s="510" t="str">
        <f t="shared" si="1121"/>
        <v/>
      </c>
      <c r="IN230" s="522" t="str">
        <f t="shared" si="1121"/>
        <v/>
      </c>
      <c r="IO230" s="510" t="str">
        <f t="shared" si="1121"/>
        <v/>
      </c>
      <c r="IP230" s="642">
        <f t="shared" si="1182"/>
        <v>0</v>
      </c>
      <c r="IQ230" s="510" t="str">
        <f t="shared" si="1122"/>
        <v/>
      </c>
      <c r="IR230" s="522" t="str">
        <f t="shared" si="1122"/>
        <v/>
      </c>
      <c r="IS230" s="510" t="str">
        <f t="shared" si="1122"/>
        <v/>
      </c>
      <c r="IT230" s="642">
        <f t="shared" si="1183"/>
        <v>0</v>
      </c>
      <c r="IU230" s="510" t="str">
        <f t="shared" si="1123"/>
        <v/>
      </c>
      <c r="IV230" s="522" t="str">
        <f t="shared" si="1123"/>
        <v/>
      </c>
      <c r="IW230" s="510" t="str">
        <f t="shared" si="1123"/>
        <v/>
      </c>
      <c r="IX230" s="642">
        <f t="shared" si="1184"/>
        <v>0</v>
      </c>
      <c r="IY230" s="510" t="str">
        <f t="shared" si="1124"/>
        <v/>
      </c>
      <c r="IZ230" s="522" t="str">
        <f t="shared" si="1124"/>
        <v/>
      </c>
      <c r="JA230" s="510" t="str">
        <f t="shared" si="1124"/>
        <v/>
      </c>
      <c r="JB230" s="642">
        <f t="shared" si="1185"/>
        <v>0</v>
      </c>
      <c r="JC230" s="510" t="str">
        <f t="shared" si="1125"/>
        <v/>
      </c>
      <c r="JD230" s="522" t="str">
        <f t="shared" si="1125"/>
        <v/>
      </c>
      <c r="JE230" s="510" t="str">
        <f t="shared" si="1125"/>
        <v/>
      </c>
      <c r="JF230" s="642">
        <f t="shared" si="1186"/>
        <v>0</v>
      </c>
      <c r="JG230" s="510" t="str">
        <f t="shared" si="1126"/>
        <v/>
      </c>
      <c r="JH230" s="522" t="str">
        <f t="shared" si="1126"/>
        <v/>
      </c>
      <c r="JI230" s="510" t="str">
        <f t="shared" si="1126"/>
        <v/>
      </c>
      <c r="JJ230" s="642">
        <f t="shared" si="1187"/>
        <v>0</v>
      </c>
      <c r="JK230" s="510" t="str">
        <f t="shared" si="1127"/>
        <v/>
      </c>
      <c r="JL230" s="522" t="str">
        <f t="shared" si="1127"/>
        <v/>
      </c>
      <c r="JM230" s="510" t="str">
        <f t="shared" si="1127"/>
        <v/>
      </c>
      <c r="JN230" s="642">
        <f t="shared" si="1188"/>
        <v>0</v>
      </c>
      <c r="JO230" s="510" t="str">
        <f t="shared" si="1128"/>
        <v/>
      </c>
      <c r="JP230" s="522" t="str">
        <f t="shared" si="1128"/>
        <v/>
      </c>
      <c r="JQ230" s="510" t="str">
        <f t="shared" si="1128"/>
        <v/>
      </c>
      <c r="JR230" s="642">
        <f t="shared" si="1189"/>
        <v>0</v>
      </c>
      <c r="JS230" s="510" t="str">
        <f t="shared" si="1129"/>
        <v/>
      </c>
      <c r="JT230" s="522" t="str">
        <f t="shared" si="1129"/>
        <v/>
      </c>
      <c r="JU230" s="510" t="str">
        <f t="shared" si="1129"/>
        <v/>
      </c>
      <c r="JV230" s="642">
        <f t="shared" si="1190"/>
        <v>0</v>
      </c>
      <c r="JW230" s="510" t="str">
        <f t="shared" si="1130"/>
        <v/>
      </c>
      <c r="JX230" s="522" t="str">
        <f t="shared" si="1130"/>
        <v/>
      </c>
      <c r="JY230" s="510" t="str">
        <f t="shared" si="1130"/>
        <v/>
      </c>
      <c r="JZ230" s="642">
        <f t="shared" si="1191"/>
        <v>0</v>
      </c>
      <c r="KA230" s="510" t="str">
        <f t="shared" si="1131"/>
        <v/>
      </c>
      <c r="KB230" s="522" t="str">
        <f t="shared" si="1131"/>
        <v/>
      </c>
      <c r="KC230" s="510" t="str">
        <f t="shared" si="1131"/>
        <v/>
      </c>
      <c r="KD230" s="642">
        <f t="shared" si="1192"/>
        <v>0</v>
      </c>
      <c r="KE230" s="510" t="str">
        <f t="shared" si="1132"/>
        <v/>
      </c>
      <c r="KF230" s="522" t="str">
        <f t="shared" si="1132"/>
        <v/>
      </c>
      <c r="KG230" s="510" t="str">
        <f t="shared" si="1132"/>
        <v/>
      </c>
      <c r="KH230" s="642">
        <f t="shared" si="1193"/>
        <v>0</v>
      </c>
      <c r="KI230" s="510" t="str">
        <f t="shared" si="1133"/>
        <v/>
      </c>
      <c r="KJ230" s="522" t="str">
        <f t="shared" si="1133"/>
        <v/>
      </c>
      <c r="KK230" s="510" t="str">
        <f t="shared" si="1133"/>
        <v/>
      </c>
      <c r="KL230" s="642">
        <f t="shared" si="1194"/>
        <v>0</v>
      </c>
      <c r="KM230" s="510" t="str">
        <f t="shared" si="1134"/>
        <v/>
      </c>
      <c r="KN230" s="522" t="str">
        <f t="shared" si="1134"/>
        <v/>
      </c>
      <c r="KO230" s="510" t="str">
        <f t="shared" si="1134"/>
        <v/>
      </c>
      <c r="KP230" s="642">
        <f t="shared" si="1195"/>
        <v>0</v>
      </c>
      <c r="KQ230" s="510" t="str">
        <f t="shared" si="1135"/>
        <v/>
      </c>
      <c r="KR230" s="522" t="str">
        <f t="shared" si="1135"/>
        <v/>
      </c>
      <c r="KS230" s="510" t="str">
        <f t="shared" si="1135"/>
        <v/>
      </c>
      <c r="KT230" s="642">
        <f t="shared" si="1196"/>
        <v>0</v>
      </c>
      <c r="KU230" s="510" t="str">
        <f t="shared" si="1136"/>
        <v/>
      </c>
      <c r="KV230" s="522" t="str">
        <f t="shared" si="1136"/>
        <v/>
      </c>
      <c r="KW230" s="510" t="str">
        <f t="shared" si="1136"/>
        <v/>
      </c>
      <c r="KX230" s="642">
        <f t="shared" si="1197"/>
        <v>0</v>
      </c>
      <c r="KY230" s="510" t="str">
        <f t="shared" si="1137"/>
        <v/>
      </c>
      <c r="KZ230" s="522" t="str">
        <f t="shared" si="1137"/>
        <v/>
      </c>
      <c r="LA230" s="510" t="str">
        <f t="shared" si="1137"/>
        <v/>
      </c>
      <c r="LB230" s="642">
        <f t="shared" si="1198"/>
        <v>0</v>
      </c>
      <c r="LC230" s="510" t="str">
        <f t="shared" si="1138"/>
        <v/>
      </c>
      <c r="LD230" s="522" t="str">
        <f t="shared" si="1138"/>
        <v/>
      </c>
      <c r="LE230" s="510" t="str">
        <f t="shared" si="1138"/>
        <v/>
      </c>
      <c r="LF230" s="642">
        <f t="shared" si="1199"/>
        <v>0</v>
      </c>
      <c r="LG230" s="510" t="str">
        <f t="shared" si="1139"/>
        <v/>
      </c>
      <c r="LH230" s="522" t="str">
        <f t="shared" si="1139"/>
        <v/>
      </c>
      <c r="LI230" s="510" t="str">
        <f t="shared" si="1139"/>
        <v/>
      </c>
      <c r="LJ230" s="642">
        <f t="shared" si="1200"/>
        <v>0</v>
      </c>
      <c r="LK230" s="510" t="str">
        <f t="shared" si="1140"/>
        <v/>
      </c>
      <c r="LL230" s="522" t="str">
        <f t="shared" si="1140"/>
        <v/>
      </c>
      <c r="LM230" s="510" t="str">
        <f t="shared" si="1140"/>
        <v/>
      </c>
      <c r="LN230" s="642">
        <f t="shared" si="1201"/>
        <v>0</v>
      </c>
      <c r="LO230" s="510" t="str">
        <f t="shared" si="1141"/>
        <v/>
      </c>
      <c r="LP230" s="522" t="str">
        <f t="shared" si="1141"/>
        <v/>
      </c>
      <c r="LQ230" s="510" t="str">
        <f t="shared" si="1141"/>
        <v/>
      </c>
      <c r="LR230" s="642">
        <f t="shared" si="1202"/>
        <v>0</v>
      </c>
      <c r="LS230" s="510" t="str">
        <f t="shared" si="1142"/>
        <v/>
      </c>
      <c r="LT230" s="522" t="str">
        <f t="shared" si="1142"/>
        <v/>
      </c>
      <c r="LU230" s="510" t="str">
        <f t="shared" si="1142"/>
        <v/>
      </c>
      <c r="LV230" s="642">
        <f t="shared" si="1203"/>
        <v>0</v>
      </c>
      <c r="LW230" s="510" t="str">
        <f t="shared" si="1143"/>
        <v/>
      </c>
      <c r="LX230" s="522" t="str">
        <f t="shared" si="1143"/>
        <v/>
      </c>
      <c r="LY230" s="510" t="str">
        <f t="shared" si="1143"/>
        <v/>
      </c>
      <c r="LZ230" s="642">
        <f t="shared" si="1204"/>
        <v>0</v>
      </c>
      <c r="MA230" s="510" t="str">
        <f t="shared" si="1144"/>
        <v/>
      </c>
      <c r="MB230" s="522" t="str">
        <f t="shared" si="1144"/>
        <v/>
      </c>
      <c r="MC230" s="510" t="str">
        <f t="shared" si="1144"/>
        <v/>
      </c>
      <c r="MD230" s="642">
        <f t="shared" si="1205"/>
        <v>0</v>
      </c>
      <c r="ME230" s="510" t="str">
        <f t="shared" si="1145"/>
        <v/>
      </c>
      <c r="MF230" s="522" t="str">
        <f t="shared" si="1145"/>
        <v/>
      </c>
      <c r="MG230" s="510" t="str">
        <f t="shared" si="1145"/>
        <v/>
      </c>
      <c r="MH230" s="642">
        <f t="shared" si="1206"/>
        <v>0</v>
      </c>
      <c r="MI230" s="510" t="str">
        <f t="shared" si="1146"/>
        <v/>
      </c>
      <c r="MJ230" s="522" t="str">
        <f t="shared" si="1146"/>
        <v/>
      </c>
      <c r="MK230" s="510" t="str">
        <f t="shared" si="1146"/>
        <v/>
      </c>
      <c r="ML230" s="642">
        <f t="shared" si="1207"/>
        <v>0</v>
      </c>
      <c r="MM230" s="510" t="str">
        <f t="shared" si="1147"/>
        <v/>
      </c>
      <c r="MN230" s="522" t="str">
        <f t="shared" si="1147"/>
        <v/>
      </c>
      <c r="MO230" s="510" t="str">
        <f t="shared" si="1147"/>
        <v/>
      </c>
      <c r="MP230" s="642">
        <f t="shared" si="1208"/>
        <v>0</v>
      </c>
      <c r="MQ230" s="510" t="str">
        <f t="shared" si="1148"/>
        <v/>
      </c>
      <c r="MR230" s="522" t="str">
        <f t="shared" si="1148"/>
        <v/>
      </c>
      <c r="MS230" s="510" t="str">
        <f t="shared" si="1148"/>
        <v/>
      </c>
      <c r="MT230" s="642">
        <f t="shared" si="1209"/>
        <v>0</v>
      </c>
      <c r="MU230" s="510" t="str">
        <f t="shared" si="1149"/>
        <v/>
      </c>
      <c r="MV230" s="522" t="str">
        <f t="shared" si="1149"/>
        <v/>
      </c>
      <c r="MW230" s="510" t="str">
        <f t="shared" si="1149"/>
        <v/>
      </c>
      <c r="MX230" s="642">
        <f t="shared" si="1210"/>
        <v>0</v>
      </c>
      <c r="MY230" s="510" t="str">
        <f t="shared" si="1150"/>
        <v/>
      </c>
      <c r="MZ230" s="522" t="str">
        <f t="shared" si="1150"/>
        <v/>
      </c>
      <c r="NA230" s="510" t="str">
        <f t="shared" si="1150"/>
        <v/>
      </c>
      <c r="NB230" s="642">
        <f t="shared" si="1211"/>
        <v>0</v>
      </c>
      <c r="NC230" s="510" t="str">
        <f t="shared" si="1151"/>
        <v/>
      </c>
      <c r="ND230" s="522" t="str">
        <f t="shared" si="1151"/>
        <v/>
      </c>
      <c r="NE230" s="510" t="str">
        <f t="shared" si="1151"/>
        <v/>
      </c>
      <c r="NF230" s="642">
        <f t="shared" si="1212"/>
        <v>0</v>
      </c>
      <c r="NG230" s="510" t="str">
        <f t="shared" si="1152"/>
        <v/>
      </c>
      <c r="NH230" s="522" t="str">
        <f t="shared" si="1152"/>
        <v/>
      </c>
      <c r="NI230" s="510" t="str">
        <f t="shared" si="1152"/>
        <v/>
      </c>
      <c r="NJ230" s="642">
        <f t="shared" si="1213"/>
        <v>0</v>
      </c>
      <c r="NK230" s="510" t="str">
        <f t="shared" si="1153"/>
        <v/>
      </c>
      <c r="NL230" s="522" t="str">
        <f t="shared" si="1153"/>
        <v/>
      </c>
      <c r="NM230" s="510" t="str">
        <f t="shared" si="1153"/>
        <v/>
      </c>
      <c r="NN230" s="642">
        <f t="shared" si="1214"/>
        <v>0</v>
      </c>
      <c r="NO230" s="510" t="str">
        <f t="shared" si="1154"/>
        <v/>
      </c>
      <c r="NP230" s="522" t="str">
        <f t="shared" si="1154"/>
        <v/>
      </c>
      <c r="NQ230" s="510" t="str">
        <f t="shared" si="1154"/>
        <v/>
      </c>
      <c r="NR230" s="642">
        <f t="shared" si="1215"/>
        <v>0</v>
      </c>
      <c r="NS230" s="510" t="str">
        <f t="shared" si="1155"/>
        <v/>
      </c>
      <c r="NT230" s="522" t="str">
        <f t="shared" si="1155"/>
        <v/>
      </c>
      <c r="NU230" s="510" t="str">
        <f t="shared" si="1155"/>
        <v/>
      </c>
      <c r="NV230" s="642">
        <f t="shared" si="1216"/>
        <v>0</v>
      </c>
      <c r="NW230" s="510" t="str">
        <f t="shared" si="1156"/>
        <v/>
      </c>
      <c r="NX230" s="522" t="str">
        <f t="shared" si="1156"/>
        <v/>
      </c>
      <c r="NY230" s="510" t="str">
        <f t="shared" si="1156"/>
        <v/>
      </c>
      <c r="NZ230" s="642">
        <f t="shared" si="1217"/>
        <v>0</v>
      </c>
      <c r="OA230" s="510" t="str">
        <f t="shared" si="1157"/>
        <v/>
      </c>
      <c r="OB230" s="522" t="str">
        <f t="shared" si="1157"/>
        <v/>
      </c>
      <c r="OC230" s="510" t="str">
        <f t="shared" si="1157"/>
        <v/>
      </c>
      <c r="OD230" s="642">
        <f t="shared" si="1218"/>
        <v>0</v>
      </c>
      <c r="OE230" s="510" t="str">
        <f t="shared" si="1158"/>
        <v/>
      </c>
      <c r="OF230" s="522" t="str">
        <f t="shared" si="1158"/>
        <v/>
      </c>
      <c r="OG230" s="510" t="str">
        <f t="shared" si="1158"/>
        <v/>
      </c>
      <c r="OH230" s="642">
        <f t="shared" si="1219"/>
        <v>0</v>
      </c>
      <c r="OI230" s="510" t="str">
        <f t="shared" si="1159"/>
        <v/>
      </c>
      <c r="OJ230" s="522" t="str">
        <f t="shared" si="1159"/>
        <v/>
      </c>
      <c r="OK230" s="510" t="str">
        <f t="shared" si="1159"/>
        <v/>
      </c>
      <c r="OL230" s="642">
        <f t="shared" si="1220"/>
        <v>0</v>
      </c>
      <c r="OM230" s="510" t="str">
        <f t="shared" si="1160"/>
        <v/>
      </c>
      <c r="ON230" s="522" t="str">
        <f t="shared" si="1160"/>
        <v/>
      </c>
      <c r="OO230" s="510" t="str">
        <f t="shared" si="1160"/>
        <v/>
      </c>
      <c r="OP230" s="642">
        <f t="shared" si="1221"/>
        <v>0</v>
      </c>
      <c r="OQ230" s="510" t="str">
        <f t="shared" si="1161"/>
        <v/>
      </c>
      <c r="OR230" s="522" t="str">
        <f t="shared" si="1161"/>
        <v/>
      </c>
      <c r="OS230" s="510" t="str">
        <f t="shared" si="1161"/>
        <v/>
      </c>
      <c r="OT230" s="642">
        <f t="shared" si="1222"/>
        <v>0</v>
      </c>
      <c r="OU230" s="510" t="str">
        <f t="shared" si="1162"/>
        <v/>
      </c>
      <c r="OV230" s="522" t="str">
        <f t="shared" si="1162"/>
        <v/>
      </c>
      <c r="OW230" s="510" t="str">
        <f t="shared" si="1162"/>
        <v/>
      </c>
      <c r="OX230" s="642">
        <f t="shared" si="1223"/>
        <v>0</v>
      </c>
      <c r="OY230" s="510" t="str">
        <f t="shared" si="1163"/>
        <v/>
      </c>
      <c r="OZ230" s="522" t="str">
        <f t="shared" si="1163"/>
        <v/>
      </c>
      <c r="PA230" s="510" t="str">
        <f t="shared" si="1163"/>
        <v/>
      </c>
      <c r="PB230" s="642">
        <f t="shared" si="1224"/>
        <v>0</v>
      </c>
      <c r="PC230" s="510" t="str">
        <f t="shared" si="1164"/>
        <v/>
      </c>
      <c r="PD230" s="522" t="str">
        <f t="shared" si="1164"/>
        <v/>
      </c>
      <c r="PE230" s="510" t="str">
        <f t="shared" si="1164"/>
        <v/>
      </c>
      <c r="PF230" s="642">
        <f t="shared" si="1225"/>
        <v>0</v>
      </c>
      <c r="PG230" s="510" t="str">
        <f t="shared" si="1165"/>
        <v/>
      </c>
      <c r="PH230" s="522" t="str">
        <f t="shared" si="1165"/>
        <v/>
      </c>
      <c r="PI230" s="510" t="str">
        <f t="shared" si="1165"/>
        <v/>
      </c>
      <c r="PJ230" s="642">
        <f t="shared" si="1226"/>
        <v>0</v>
      </c>
      <c r="PK230" s="510" t="str">
        <f t="shared" si="1166"/>
        <v/>
      </c>
      <c r="PL230" s="522" t="str">
        <f t="shared" si="1166"/>
        <v/>
      </c>
      <c r="PM230" s="510" t="str">
        <f t="shared" si="1166"/>
        <v/>
      </c>
      <c r="PN230" s="642">
        <f t="shared" si="1227"/>
        <v>0</v>
      </c>
      <c r="PO230" s="510" t="str">
        <f t="shared" si="1167"/>
        <v/>
      </c>
      <c r="PP230" s="522" t="str">
        <f t="shared" si="1167"/>
        <v/>
      </c>
      <c r="PQ230" s="510" t="str">
        <f t="shared" si="1167"/>
        <v/>
      </c>
      <c r="PR230" s="642">
        <f t="shared" si="1228"/>
        <v>0</v>
      </c>
      <c r="PS230" s="510" t="str">
        <f t="shared" si="1168"/>
        <v/>
      </c>
      <c r="PT230" s="522" t="str">
        <f t="shared" si="1168"/>
        <v/>
      </c>
      <c r="PU230" s="510" t="str">
        <f t="shared" si="1168"/>
        <v/>
      </c>
      <c r="PV230" s="642">
        <f t="shared" si="1229"/>
        <v>0</v>
      </c>
      <c r="PW230" s="510" t="str">
        <f t="shared" si="1169"/>
        <v/>
      </c>
      <c r="PX230" s="522" t="str">
        <f t="shared" si="1169"/>
        <v/>
      </c>
      <c r="PY230" s="510" t="str">
        <f t="shared" si="1169"/>
        <v/>
      </c>
      <c r="PZ230" s="642">
        <f t="shared" si="1230"/>
        <v>0</v>
      </c>
      <c r="QA230" s="510" t="str">
        <f t="shared" si="1170"/>
        <v/>
      </c>
      <c r="QB230" s="522" t="str">
        <f t="shared" si="1170"/>
        <v/>
      </c>
      <c r="QC230" s="510" t="str">
        <f t="shared" si="1170"/>
        <v/>
      </c>
      <c r="QD230" s="642">
        <f t="shared" si="1231"/>
        <v>0</v>
      </c>
      <c r="QE230" s="510" t="str">
        <f t="shared" si="1171"/>
        <v/>
      </c>
      <c r="QF230" s="522" t="str">
        <f t="shared" si="1171"/>
        <v/>
      </c>
      <c r="QG230" s="510" t="str">
        <f t="shared" si="1171"/>
        <v/>
      </c>
      <c r="QH230" s="642">
        <f t="shared" si="1232"/>
        <v>0</v>
      </c>
    </row>
    <row r="231" spans="125:450" ht="13.3" thickTop="1" thickBot="1" x14ac:dyDescent="0.35"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GU231" s="594">
        <v>14</v>
      </c>
      <c r="HA231" s="81" t="str">
        <f t="shared" si="1233"/>
        <v/>
      </c>
      <c r="HB231" s="127" t="str">
        <f t="shared" si="1234"/>
        <v/>
      </c>
      <c r="HC231" s="642">
        <f t="shared" si="1172"/>
        <v>0</v>
      </c>
      <c r="HD231" s="582">
        <f t="shared" si="1112"/>
        <v>0</v>
      </c>
      <c r="HE231" s="576">
        <f t="shared" si="1113"/>
        <v>0</v>
      </c>
      <c r="HF231" s="566">
        <f t="shared" si="1113"/>
        <v>0</v>
      </c>
      <c r="HG231" s="642">
        <f t="shared" si="1173"/>
        <v>0</v>
      </c>
      <c r="HH231" s="17" t="str">
        <f t="shared" si="1174"/>
        <v/>
      </c>
      <c r="HI231" s="510" t="str">
        <f t="shared" si="1174"/>
        <v/>
      </c>
      <c r="HJ231" s="642">
        <f t="shared" si="1235"/>
        <v>0</v>
      </c>
      <c r="HK231" s="510" t="str">
        <f t="shared" si="1114"/>
        <v/>
      </c>
      <c r="HL231" s="522" t="str">
        <f t="shared" si="1114"/>
        <v/>
      </c>
      <c r="HM231" s="510" t="str">
        <f t="shared" si="1114"/>
        <v/>
      </c>
      <c r="HN231" s="642">
        <f t="shared" si="1175"/>
        <v>0</v>
      </c>
      <c r="HO231" s="510" t="str">
        <f t="shared" si="1115"/>
        <v/>
      </c>
      <c r="HP231" s="522" t="str">
        <f t="shared" si="1115"/>
        <v/>
      </c>
      <c r="HQ231" s="510" t="str">
        <f t="shared" si="1115"/>
        <v/>
      </c>
      <c r="HR231" s="642">
        <f t="shared" si="1176"/>
        <v>0</v>
      </c>
      <c r="HS231" s="510" t="str">
        <f t="shared" si="1116"/>
        <v/>
      </c>
      <c r="HT231" s="522" t="str">
        <f t="shared" si="1116"/>
        <v/>
      </c>
      <c r="HU231" s="510" t="str">
        <f t="shared" si="1116"/>
        <v/>
      </c>
      <c r="HV231" s="642">
        <f t="shared" si="1177"/>
        <v>0</v>
      </c>
      <c r="HW231" s="510" t="str">
        <f t="shared" si="1117"/>
        <v/>
      </c>
      <c r="HX231" s="522" t="str">
        <f t="shared" si="1117"/>
        <v/>
      </c>
      <c r="HY231" s="510" t="str">
        <f t="shared" si="1117"/>
        <v/>
      </c>
      <c r="HZ231" s="642">
        <f t="shared" si="1178"/>
        <v>0</v>
      </c>
      <c r="IA231" s="510" t="str">
        <f t="shared" si="1118"/>
        <v/>
      </c>
      <c r="IB231" s="522" t="str">
        <f t="shared" si="1118"/>
        <v/>
      </c>
      <c r="IC231" s="510" t="str">
        <f t="shared" si="1118"/>
        <v/>
      </c>
      <c r="ID231" s="642">
        <f t="shared" si="1179"/>
        <v>0</v>
      </c>
      <c r="IE231" s="510" t="str">
        <f t="shared" si="1119"/>
        <v/>
      </c>
      <c r="IF231" s="522" t="str">
        <f t="shared" si="1119"/>
        <v/>
      </c>
      <c r="IG231" s="510" t="str">
        <f t="shared" si="1119"/>
        <v/>
      </c>
      <c r="IH231" s="642">
        <f t="shared" si="1180"/>
        <v>0</v>
      </c>
      <c r="II231" s="510" t="str">
        <f t="shared" si="1120"/>
        <v/>
      </c>
      <c r="IJ231" s="522" t="str">
        <f t="shared" si="1120"/>
        <v/>
      </c>
      <c r="IK231" s="510" t="str">
        <f t="shared" si="1120"/>
        <v/>
      </c>
      <c r="IL231" s="642">
        <f t="shared" si="1181"/>
        <v>0</v>
      </c>
      <c r="IM231" s="510" t="str">
        <f t="shared" si="1121"/>
        <v/>
      </c>
      <c r="IN231" s="522" t="str">
        <f t="shared" si="1121"/>
        <v/>
      </c>
      <c r="IO231" s="510" t="str">
        <f t="shared" si="1121"/>
        <v/>
      </c>
      <c r="IP231" s="642">
        <f t="shared" si="1182"/>
        <v>0</v>
      </c>
      <c r="IQ231" s="510" t="str">
        <f t="shared" si="1122"/>
        <v/>
      </c>
      <c r="IR231" s="522" t="str">
        <f t="shared" si="1122"/>
        <v/>
      </c>
      <c r="IS231" s="510" t="str">
        <f t="shared" si="1122"/>
        <v/>
      </c>
      <c r="IT231" s="642">
        <f t="shared" si="1183"/>
        <v>0</v>
      </c>
      <c r="IU231" s="510" t="str">
        <f t="shared" si="1123"/>
        <v/>
      </c>
      <c r="IV231" s="522" t="str">
        <f t="shared" si="1123"/>
        <v/>
      </c>
      <c r="IW231" s="510" t="str">
        <f t="shared" si="1123"/>
        <v/>
      </c>
      <c r="IX231" s="642">
        <f t="shared" si="1184"/>
        <v>0</v>
      </c>
      <c r="IY231" s="510" t="str">
        <f t="shared" si="1124"/>
        <v/>
      </c>
      <c r="IZ231" s="522" t="str">
        <f t="shared" si="1124"/>
        <v/>
      </c>
      <c r="JA231" s="510" t="str">
        <f t="shared" si="1124"/>
        <v/>
      </c>
      <c r="JB231" s="642">
        <f t="shared" si="1185"/>
        <v>0</v>
      </c>
      <c r="JC231" s="510" t="str">
        <f t="shared" si="1125"/>
        <v/>
      </c>
      <c r="JD231" s="522" t="str">
        <f t="shared" si="1125"/>
        <v/>
      </c>
      <c r="JE231" s="510" t="str">
        <f t="shared" si="1125"/>
        <v/>
      </c>
      <c r="JF231" s="642">
        <f t="shared" si="1186"/>
        <v>0</v>
      </c>
      <c r="JG231" s="510" t="str">
        <f t="shared" si="1126"/>
        <v/>
      </c>
      <c r="JH231" s="522" t="str">
        <f t="shared" si="1126"/>
        <v/>
      </c>
      <c r="JI231" s="510" t="str">
        <f t="shared" si="1126"/>
        <v/>
      </c>
      <c r="JJ231" s="642">
        <f t="shared" si="1187"/>
        <v>0</v>
      </c>
      <c r="JK231" s="510" t="str">
        <f t="shared" si="1127"/>
        <v/>
      </c>
      <c r="JL231" s="522" t="str">
        <f t="shared" si="1127"/>
        <v/>
      </c>
      <c r="JM231" s="510" t="str">
        <f t="shared" si="1127"/>
        <v/>
      </c>
      <c r="JN231" s="642">
        <f t="shared" si="1188"/>
        <v>0</v>
      </c>
      <c r="JO231" s="510" t="str">
        <f t="shared" si="1128"/>
        <v/>
      </c>
      <c r="JP231" s="522" t="str">
        <f t="shared" si="1128"/>
        <v/>
      </c>
      <c r="JQ231" s="510" t="str">
        <f t="shared" si="1128"/>
        <v/>
      </c>
      <c r="JR231" s="642">
        <f t="shared" si="1189"/>
        <v>0</v>
      </c>
      <c r="JS231" s="510" t="str">
        <f t="shared" si="1129"/>
        <v/>
      </c>
      <c r="JT231" s="522" t="str">
        <f t="shared" si="1129"/>
        <v/>
      </c>
      <c r="JU231" s="510" t="str">
        <f t="shared" si="1129"/>
        <v/>
      </c>
      <c r="JV231" s="642">
        <f t="shared" si="1190"/>
        <v>0</v>
      </c>
      <c r="JW231" s="510" t="str">
        <f t="shared" si="1130"/>
        <v/>
      </c>
      <c r="JX231" s="522" t="str">
        <f t="shared" si="1130"/>
        <v/>
      </c>
      <c r="JY231" s="510" t="str">
        <f t="shared" si="1130"/>
        <v/>
      </c>
      <c r="JZ231" s="642">
        <f t="shared" si="1191"/>
        <v>0</v>
      </c>
      <c r="KA231" s="510" t="str">
        <f t="shared" si="1131"/>
        <v/>
      </c>
      <c r="KB231" s="522" t="str">
        <f t="shared" si="1131"/>
        <v/>
      </c>
      <c r="KC231" s="510" t="str">
        <f t="shared" si="1131"/>
        <v/>
      </c>
      <c r="KD231" s="642">
        <f t="shared" si="1192"/>
        <v>0</v>
      </c>
      <c r="KE231" s="510" t="str">
        <f t="shared" si="1132"/>
        <v/>
      </c>
      <c r="KF231" s="522" t="str">
        <f t="shared" si="1132"/>
        <v/>
      </c>
      <c r="KG231" s="510" t="str">
        <f t="shared" si="1132"/>
        <v/>
      </c>
      <c r="KH231" s="642">
        <f t="shared" si="1193"/>
        <v>0</v>
      </c>
      <c r="KI231" s="510" t="str">
        <f t="shared" si="1133"/>
        <v/>
      </c>
      <c r="KJ231" s="522" t="str">
        <f t="shared" si="1133"/>
        <v/>
      </c>
      <c r="KK231" s="510" t="str">
        <f t="shared" si="1133"/>
        <v/>
      </c>
      <c r="KL231" s="642">
        <f t="shared" si="1194"/>
        <v>0</v>
      </c>
      <c r="KM231" s="510" t="str">
        <f t="shared" si="1134"/>
        <v/>
      </c>
      <c r="KN231" s="522" t="str">
        <f t="shared" si="1134"/>
        <v/>
      </c>
      <c r="KO231" s="510" t="str">
        <f t="shared" si="1134"/>
        <v/>
      </c>
      <c r="KP231" s="642">
        <f t="shared" si="1195"/>
        <v>0</v>
      </c>
      <c r="KQ231" s="510" t="str">
        <f t="shared" si="1135"/>
        <v/>
      </c>
      <c r="KR231" s="522" t="str">
        <f t="shared" si="1135"/>
        <v/>
      </c>
      <c r="KS231" s="510" t="str">
        <f t="shared" si="1135"/>
        <v/>
      </c>
      <c r="KT231" s="642">
        <f t="shared" si="1196"/>
        <v>0</v>
      </c>
      <c r="KU231" s="510" t="str">
        <f t="shared" si="1136"/>
        <v/>
      </c>
      <c r="KV231" s="522" t="str">
        <f t="shared" si="1136"/>
        <v/>
      </c>
      <c r="KW231" s="510" t="str">
        <f t="shared" si="1136"/>
        <v/>
      </c>
      <c r="KX231" s="642">
        <f t="shared" si="1197"/>
        <v>0</v>
      </c>
      <c r="KY231" s="510" t="str">
        <f t="shared" si="1137"/>
        <v/>
      </c>
      <c r="KZ231" s="522" t="str">
        <f t="shared" si="1137"/>
        <v/>
      </c>
      <c r="LA231" s="510" t="str">
        <f t="shared" si="1137"/>
        <v/>
      </c>
      <c r="LB231" s="642">
        <f t="shared" si="1198"/>
        <v>0</v>
      </c>
      <c r="LC231" s="510" t="str">
        <f t="shared" si="1138"/>
        <v/>
      </c>
      <c r="LD231" s="522" t="str">
        <f t="shared" si="1138"/>
        <v/>
      </c>
      <c r="LE231" s="510" t="str">
        <f t="shared" si="1138"/>
        <v/>
      </c>
      <c r="LF231" s="642">
        <f t="shared" si="1199"/>
        <v>0</v>
      </c>
      <c r="LG231" s="510" t="str">
        <f t="shared" si="1139"/>
        <v/>
      </c>
      <c r="LH231" s="522" t="str">
        <f t="shared" si="1139"/>
        <v/>
      </c>
      <c r="LI231" s="510" t="str">
        <f t="shared" si="1139"/>
        <v/>
      </c>
      <c r="LJ231" s="642">
        <f t="shared" si="1200"/>
        <v>0</v>
      </c>
      <c r="LK231" s="510" t="str">
        <f t="shared" si="1140"/>
        <v/>
      </c>
      <c r="LL231" s="522" t="str">
        <f t="shared" si="1140"/>
        <v/>
      </c>
      <c r="LM231" s="510" t="str">
        <f t="shared" si="1140"/>
        <v/>
      </c>
      <c r="LN231" s="642">
        <f t="shared" si="1201"/>
        <v>0</v>
      </c>
      <c r="LO231" s="510" t="str">
        <f t="shared" si="1141"/>
        <v/>
      </c>
      <c r="LP231" s="522" t="str">
        <f t="shared" si="1141"/>
        <v/>
      </c>
      <c r="LQ231" s="510" t="str">
        <f t="shared" si="1141"/>
        <v/>
      </c>
      <c r="LR231" s="642">
        <f t="shared" si="1202"/>
        <v>0</v>
      </c>
      <c r="LS231" s="510" t="str">
        <f t="shared" si="1142"/>
        <v/>
      </c>
      <c r="LT231" s="522" t="str">
        <f t="shared" si="1142"/>
        <v/>
      </c>
      <c r="LU231" s="510" t="str">
        <f t="shared" si="1142"/>
        <v/>
      </c>
      <c r="LV231" s="642">
        <f t="shared" si="1203"/>
        <v>0</v>
      </c>
      <c r="LW231" s="510" t="str">
        <f t="shared" si="1143"/>
        <v/>
      </c>
      <c r="LX231" s="522" t="str">
        <f t="shared" si="1143"/>
        <v/>
      </c>
      <c r="LY231" s="510" t="str">
        <f t="shared" si="1143"/>
        <v/>
      </c>
      <c r="LZ231" s="642">
        <f t="shared" si="1204"/>
        <v>0</v>
      </c>
      <c r="MA231" s="510" t="str">
        <f t="shared" si="1144"/>
        <v/>
      </c>
      <c r="MB231" s="522" t="str">
        <f t="shared" si="1144"/>
        <v/>
      </c>
      <c r="MC231" s="510" t="str">
        <f t="shared" si="1144"/>
        <v/>
      </c>
      <c r="MD231" s="642">
        <f t="shared" si="1205"/>
        <v>0</v>
      </c>
      <c r="ME231" s="510" t="str">
        <f t="shared" si="1145"/>
        <v/>
      </c>
      <c r="MF231" s="522" t="str">
        <f t="shared" si="1145"/>
        <v/>
      </c>
      <c r="MG231" s="510" t="str">
        <f t="shared" si="1145"/>
        <v/>
      </c>
      <c r="MH231" s="642">
        <f t="shared" si="1206"/>
        <v>0</v>
      </c>
      <c r="MI231" s="510" t="str">
        <f t="shared" si="1146"/>
        <v/>
      </c>
      <c r="MJ231" s="522" t="str">
        <f t="shared" si="1146"/>
        <v/>
      </c>
      <c r="MK231" s="510" t="str">
        <f t="shared" si="1146"/>
        <v/>
      </c>
      <c r="ML231" s="642">
        <f t="shared" si="1207"/>
        <v>0</v>
      </c>
      <c r="MM231" s="510" t="str">
        <f t="shared" si="1147"/>
        <v/>
      </c>
      <c r="MN231" s="522" t="str">
        <f t="shared" si="1147"/>
        <v/>
      </c>
      <c r="MO231" s="510" t="str">
        <f t="shared" si="1147"/>
        <v/>
      </c>
      <c r="MP231" s="642">
        <f t="shared" si="1208"/>
        <v>0</v>
      </c>
      <c r="MQ231" s="510" t="str">
        <f t="shared" si="1148"/>
        <v/>
      </c>
      <c r="MR231" s="522" t="str">
        <f t="shared" si="1148"/>
        <v/>
      </c>
      <c r="MS231" s="510" t="str">
        <f t="shared" si="1148"/>
        <v/>
      </c>
      <c r="MT231" s="642">
        <f t="shared" si="1209"/>
        <v>0</v>
      </c>
      <c r="MU231" s="510" t="str">
        <f t="shared" si="1149"/>
        <v/>
      </c>
      <c r="MV231" s="522" t="str">
        <f t="shared" si="1149"/>
        <v/>
      </c>
      <c r="MW231" s="510" t="str">
        <f t="shared" si="1149"/>
        <v/>
      </c>
      <c r="MX231" s="642">
        <f t="shared" si="1210"/>
        <v>0</v>
      </c>
      <c r="MY231" s="510" t="str">
        <f t="shared" si="1150"/>
        <v/>
      </c>
      <c r="MZ231" s="522" t="str">
        <f t="shared" si="1150"/>
        <v/>
      </c>
      <c r="NA231" s="510" t="str">
        <f t="shared" si="1150"/>
        <v/>
      </c>
      <c r="NB231" s="642">
        <f t="shared" si="1211"/>
        <v>0</v>
      </c>
      <c r="NC231" s="510" t="str">
        <f t="shared" si="1151"/>
        <v/>
      </c>
      <c r="ND231" s="522" t="str">
        <f t="shared" si="1151"/>
        <v/>
      </c>
      <c r="NE231" s="510" t="str">
        <f t="shared" si="1151"/>
        <v/>
      </c>
      <c r="NF231" s="642">
        <f t="shared" si="1212"/>
        <v>0</v>
      </c>
      <c r="NG231" s="510" t="str">
        <f t="shared" si="1152"/>
        <v/>
      </c>
      <c r="NH231" s="522" t="str">
        <f t="shared" si="1152"/>
        <v/>
      </c>
      <c r="NI231" s="510" t="str">
        <f t="shared" si="1152"/>
        <v/>
      </c>
      <c r="NJ231" s="642">
        <f t="shared" si="1213"/>
        <v>0</v>
      </c>
      <c r="NK231" s="510" t="str">
        <f t="shared" si="1153"/>
        <v/>
      </c>
      <c r="NL231" s="522" t="str">
        <f t="shared" si="1153"/>
        <v/>
      </c>
      <c r="NM231" s="510" t="str">
        <f t="shared" si="1153"/>
        <v/>
      </c>
      <c r="NN231" s="642">
        <f t="shared" si="1214"/>
        <v>0</v>
      </c>
      <c r="NO231" s="510" t="str">
        <f t="shared" si="1154"/>
        <v/>
      </c>
      <c r="NP231" s="522" t="str">
        <f t="shared" si="1154"/>
        <v/>
      </c>
      <c r="NQ231" s="510" t="str">
        <f t="shared" si="1154"/>
        <v/>
      </c>
      <c r="NR231" s="642">
        <f t="shared" si="1215"/>
        <v>0</v>
      </c>
      <c r="NS231" s="510" t="str">
        <f t="shared" si="1155"/>
        <v/>
      </c>
      <c r="NT231" s="522" t="str">
        <f t="shared" si="1155"/>
        <v/>
      </c>
      <c r="NU231" s="510" t="str">
        <f t="shared" si="1155"/>
        <v/>
      </c>
      <c r="NV231" s="642">
        <f t="shared" si="1216"/>
        <v>0</v>
      </c>
      <c r="NW231" s="510" t="str">
        <f t="shared" si="1156"/>
        <v/>
      </c>
      <c r="NX231" s="522" t="str">
        <f t="shared" si="1156"/>
        <v/>
      </c>
      <c r="NY231" s="510" t="str">
        <f t="shared" si="1156"/>
        <v/>
      </c>
      <c r="NZ231" s="642">
        <f t="shared" si="1217"/>
        <v>0</v>
      </c>
      <c r="OA231" s="510" t="str">
        <f t="shared" si="1157"/>
        <v/>
      </c>
      <c r="OB231" s="522" t="str">
        <f t="shared" si="1157"/>
        <v/>
      </c>
      <c r="OC231" s="510" t="str">
        <f t="shared" si="1157"/>
        <v/>
      </c>
      <c r="OD231" s="642">
        <f t="shared" si="1218"/>
        <v>0</v>
      </c>
      <c r="OE231" s="510" t="str">
        <f t="shared" si="1158"/>
        <v/>
      </c>
      <c r="OF231" s="522" t="str">
        <f t="shared" si="1158"/>
        <v/>
      </c>
      <c r="OG231" s="510" t="str">
        <f t="shared" si="1158"/>
        <v/>
      </c>
      <c r="OH231" s="642">
        <f t="shared" si="1219"/>
        <v>0</v>
      </c>
      <c r="OI231" s="510" t="str">
        <f t="shared" si="1159"/>
        <v/>
      </c>
      <c r="OJ231" s="522" t="str">
        <f t="shared" si="1159"/>
        <v/>
      </c>
      <c r="OK231" s="510" t="str">
        <f t="shared" si="1159"/>
        <v/>
      </c>
      <c r="OL231" s="642">
        <f t="shared" si="1220"/>
        <v>0</v>
      </c>
      <c r="OM231" s="510" t="str">
        <f t="shared" si="1160"/>
        <v/>
      </c>
      <c r="ON231" s="522" t="str">
        <f t="shared" si="1160"/>
        <v/>
      </c>
      <c r="OO231" s="510" t="str">
        <f t="shared" si="1160"/>
        <v/>
      </c>
      <c r="OP231" s="642">
        <f t="shared" si="1221"/>
        <v>0</v>
      </c>
      <c r="OQ231" s="510" t="str">
        <f t="shared" si="1161"/>
        <v/>
      </c>
      <c r="OR231" s="522" t="str">
        <f t="shared" si="1161"/>
        <v/>
      </c>
      <c r="OS231" s="510" t="str">
        <f t="shared" si="1161"/>
        <v/>
      </c>
      <c r="OT231" s="642">
        <f t="shared" si="1222"/>
        <v>0</v>
      </c>
      <c r="OU231" s="510" t="str">
        <f t="shared" si="1162"/>
        <v/>
      </c>
      <c r="OV231" s="522" t="str">
        <f t="shared" si="1162"/>
        <v/>
      </c>
      <c r="OW231" s="510" t="str">
        <f t="shared" si="1162"/>
        <v/>
      </c>
      <c r="OX231" s="642">
        <f t="shared" si="1223"/>
        <v>0</v>
      </c>
      <c r="OY231" s="510" t="str">
        <f t="shared" si="1163"/>
        <v/>
      </c>
      <c r="OZ231" s="522" t="str">
        <f t="shared" si="1163"/>
        <v/>
      </c>
      <c r="PA231" s="510" t="str">
        <f t="shared" si="1163"/>
        <v/>
      </c>
      <c r="PB231" s="642">
        <f t="shared" si="1224"/>
        <v>0</v>
      </c>
      <c r="PC231" s="510" t="str">
        <f t="shared" si="1164"/>
        <v/>
      </c>
      <c r="PD231" s="522" t="str">
        <f t="shared" si="1164"/>
        <v/>
      </c>
      <c r="PE231" s="510" t="str">
        <f t="shared" si="1164"/>
        <v/>
      </c>
      <c r="PF231" s="642">
        <f t="shared" si="1225"/>
        <v>0</v>
      </c>
      <c r="PG231" s="510" t="str">
        <f t="shared" si="1165"/>
        <v/>
      </c>
      <c r="PH231" s="522" t="str">
        <f t="shared" si="1165"/>
        <v/>
      </c>
      <c r="PI231" s="510" t="str">
        <f t="shared" si="1165"/>
        <v/>
      </c>
      <c r="PJ231" s="642">
        <f t="shared" si="1226"/>
        <v>0</v>
      </c>
      <c r="PK231" s="510" t="str">
        <f t="shared" si="1166"/>
        <v/>
      </c>
      <c r="PL231" s="522" t="str">
        <f t="shared" si="1166"/>
        <v/>
      </c>
      <c r="PM231" s="510" t="str">
        <f t="shared" si="1166"/>
        <v/>
      </c>
      <c r="PN231" s="642">
        <f t="shared" si="1227"/>
        <v>0</v>
      </c>
      <c r="PO231" s="510" t="str">
        <f t="shared" si="1167"/>
        <v/>
      </c>
      <c r="PP231" s="522" t="str">
        <f t="shared" si="1167"/>
        <v/>
      </c>
      <c r="PQ231" s="510" t="str">
        <f t="shared" si="1167"/>
        <v/>
      </c>
      <c r="PR231" s="642">
        <f t="shared" si="1228"/>
        <v>0</v>
      </c>
      <c r="PS231" s="510" t="str">
        <f t="shared" si="1168"/>
        <v/>
      </c>
      <c r="PT231" s="522" t="str">
        <f t="shared" si="1168"/>
        <v/>
      </c>
      <c r="PU231" s="510" t="str">
        <f t="shared" si="1168"/>
        <v/>
      </c>
      <c r="PV231" s="642">
        <f t="shared" si="1229"/>
        <v>0</v>
      </c>
      <c r="PW231" s="510" t="str">
        <f t="shared" si="1169"/>
        <v/>
      </c>
      <c r="PX231" s="522" t="str">
        <f t="shared" si="1169"/>
        <v/>
      </c>
      <c r="PY231" s="510" t="str">
        <f t="shared" si="1169"/>
        <v/>
      </c>
      <c r="PZ231" s="642">
        <f t="shared" si="1230"/>
        <v>0</v>
      </c>
      <c r="QA231" s="510" t="str">
        <f t="shared" si="1170"/>
        <v/>
      </c>
      <c r="QB231" s="522" t="str">
        <f t="shared" si="1170"/>
        <v/>
      </c>
      <c r="QC231" s="510" t="str">
        <f t="shared" si="1170"/>
        <v/>
      </c>
      <c r="QD231" s="642">
        <f t="shared" si="1231"/>
        <v>0</v>
      </c>
      <c r="QE231" s="510" t="str">
        <f t="shared" si="1171"/>
        <v/>
      </c>
      <c r="QF231" s="522" t="str">
        <f t="shared" si="1171"/>
        <v/>
      </c>
      <c r="QG231" s="510" t="str">
        <f t="shared" si="1171"/>
        <v/>
      </c>
      <c r="QH231" s="642">
        <f t="shared" si="1232"/>
        <v>0</v>
      </c>
    </row>
    <row r="232" spans="125:450" ht="13.3" thickTop="1" thickBot="1" x14ac:dyDescent="0.35"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GU232" s="594">
        <v>15</v>
      </c>
      <c r="HA232" s="81" t="str">
        <f t="shared" si="1233"/>
        <v/>
      </c>
      <c r="HB232" s="127" t="str">
        <f t="shared" si="1234"/>
        <v/>
      </c>
      <c r="HC232" s="642">
        <f t="shared" si="1172"/>
        <v>0</v>
      </c>
      <c r="HD232" s="582">
        <f t="shared" si="1112"/>
        <v>0</v>
      </c>
      <c r="HE232" s="576">
        <f t="shared" si="1113"/>
        <v>0</v>
      </c>
      <c r="HF232" s="566">
        <f t="shared" si="1113"/>
        <v>0</v>
      </c>
      <c r="HG232" s="642">
        <f t="shared" si="1173"/>
        <v>0</v>
      </c>
      <c r="HH232" s="17" t="str">
        <f t="shared" si="1174"/>
        <v/>
      </c>
      <c r="HI232" s="510" t="str">
        <f t="shared" si="1174"/>
        <v/>
      </c>
      <c r="HJ232" s="642">
        <f t="shared" si="1235"/>
        <v>0</v>
      </c>
      <c r="HK232" s="510" t="str">
        <f t="shared" si="1114"/>
        <v/>
      </c>
      <c r="HL232" s="522" t="str">
        <f t="shared" si="1114"/>
        <v/>
      </c>
      <c r="HM232" s="510" t="str">
        <f t="shared" si="1114"/>
        <v/>
      </c>
      <c r="HN232" s="642">
        <f t="shared" si="1175"/>
        <v>0</v>
      </c>
      <c r="HO232" s="510" t="str">
        <f t="shared" si="1115"/>
        <v/>
      </c>
      <c r="HP232" s="522" t="str">
        <f t="shared" si="1115"/>
        <v/>
      </c>
      <c r="HQ232" s="510" t="str">
        <f t="shared" si="1115"/>
        <v/>
      </c>
      <c r="HR232" s="642">
        <f t="shared" si="1176"/>
        <v>0</v>
      </c>
      <c r="HS232" s="510" t="str">
        <f t="shared" si="1116"/>
        <v/>
      </c>
      <c r="HT232" s="522" t="str">
        <f t="shared" si="1116"/>
        <v/>
      </c>
      <c r="HU232" s="510" t="str">
        <f t="shared" si="1116"/>
        <v/>
      </c>
      <c r="HV232" s="642">
        <f t="shared" si="1177"/>
        <v>0</v>
      </c>
      <c r="HW232" s="510" t="str">
        <f t="shared" si="1117"/>
        <v/>
      </c>
      <c r="HX232" s="522" t="str">
        <f t="shared" si="1117"/>
        <v/>
      </c>
      <c r="HY232" s="510" t="str">
        <f t="shared" si="1117"/>
        <v/>
      </c>
      <c r="HZ232" s="642">
        <f t="shared" si="1178"/>
        <v>0</v>
      </c>
      <c r="IA232" s="510" t="str">
        <f t="shared" si="1118"/>
        <v/>
      </c>
      <c r="IB232" s="522" t="str">
        <f t="shared" si="1118"/>
        <v/>
      </c>
      <c r="IC232" s="510" t="str">
        <f t="shared" si="1118"/>
        <v/>
      </c>
      <c r="ID232" s="642">
        <f t="shared" si="1179"/>
        <v>0</v>
      </c>
      <c r="IE232" s="510" t="str">
        <f t="shared" si="1119"/>
        <v/>
      </c>
      <c r="IF232" s="522" t="str">
        <f t="shared" si="1119"/>
        <v/>
      </c>
      <c r="IG232" s="510" t="str">
        <f t="shared" si="1119"/>
        <v/>
      </c>
      <c r="IH232" s="642">
        <f t="shared" si="1180"/>
        <v>0</v>
      </c>
      <c r="II232" s="510" t="str">
        <f t="shared" si="1120"/>
        <v/>
      </c>
      <c r="IJ232" s="522" t="str">
        <f t="shared" si="1120"/>
        <v/>
      </c>
      <c r="IK232" s="510" t="str">
        <f t="shared" si="1120"/>
        <v/>
      </c>
      <c r="IL232" s="642">
        <f t="shared" si="1181"/>
        <v>0</v>
      </c>
      <c r="IM232" s="510" t="str">
        <f t="shared" si="1121"/>
        <v/>
      </c>
      <c r="IN232" s="522" t="str">
        <f t="shared" si="1121"/>
        <v/>
      </c>
      <c r="IO232" s="510" t="str">
        <f t="shared" si="1121"/>
        <v/>
      </c>
      <c r="IP232" s="642">
        <f t="shared" si="1182"/>
        <v>0</v>
      </c>
      <c r="IQ232" s="510" t="str">
        <f t="shared" si="1122"/>
        <v/>
      </c>
      <c r="IR232" s="522" t="str">
        <f t="shared" si="1122"/>
        <v/>
      </c>
      <c r="IS232" s="510" t="str">
        <f t="shared" si="1122"/>
        <v/>
      </c>
      <c r="IT232" s="642">
        <f t="shared" si="1183"/>
        <v>0</v>
      </c>
      <c r="IU232" s="510" t="str">
        <f t="shared" si="1123"/>
        <v/>
      </c>
      <c r="IV232" s="522" t="str">
        <f t="shared" si="1123"/>
        <v/>
      </c>
      <c r="IW232" s="510" t="str">
        <f t="shared" si="1123"/>
        <v/>
      </c>
      <c r="IX232" s="642">
        <f t="shared" si="1184"/>
        <v>0</v>
      </c>
      <c r="IY232" s="510" t="str">
        <f t="shared" si="1124"/>
        <v/>
      </c>
      <c r="IZ232" s="522" t="str">
        <f t="shared" si="1124"/>
        <v/>
      </c>
      <c r="JA232" s="510" t="str">
        <f t="shared" si="1124"/>
        <v/>
      </c>
      <c r="JB232" s="642">
        <f t="shared" si="1185"/>
        <v>0</v>
      </c>
      <c r="JC232" s="510" t="str">
        <f t="shared" si="1125"/>
        <v/>
      </c>
      <c r="JD232" s="522" t="str">
        <f t="shared" si="1125"/>
        <v/>
      </c>
      <c r="JE232" s="510" t="str">
        <f t="shared" si="1125"/>
        <v/>
      </c>
      <c r="JF232" s="642">
        <f t="shared" si="1186"/>
        <v>0</v>
      </c>
      <c r="JG232" s="510" t="str">
        <f t="shared" si="1126"/>
        <v/>
      </c>
      <c r="JH232" s="522" t="str">
        <f t="shared" si="1126"/>
        <v/>
      </c>
      <c r="JI232" s="510" t="str">
        <f t="shared" si="1126"/>
        <v/>
      </c>
      <c r="JJ232" s="642">
        <f t="shared" si="1187"/>
        <v>0</v>
      </c>
      <c r="JK232" s="510" t="str">
        <f t="shared" si="1127"/>
        <v/>
      </c>
      <c r="JL232" s="522" t="str">
        <f t="shared" si="1127"/>
        <v/>
      </c>
      <c r="JM232" s="510" t="str">
        <f t="shared" si="1127"/>
        <v/>
      </c>
      <c r="JN232" s="642">
        <f t="shared" si="1188"/>
        <v>0</v>
      </c>
      <c r="JO232" s="510" t="str">
        <f t="shared" si="1128"/>
        <v/>
      </c>
      <c r="JP232" s="522" t="str">
        <f t="shared" si="1128"/>
        <v/>
      </c>
      <c r="JQ232" s="510" t="str">
        <f t="shared" si="1128"/>
        <v/>
      </c>
      <c r="JR232" s="642">
        <f t="shared" si="1189"/>
        <v>0</v>
      </c>
      <c r="JS232" s="510" t="str">
        <f t="shared" si="1129"/>
        <v/>
      </c>
      <c r="JT232" s="522" t="str">
        <f t="shared" si="1129"/>
        <v/>
      </c>
      <c r="JU232" s="510" t="str">
        <f t="shared" si="1129"/>
        <v/>
      </c>
      <c r="JV232" s="642">
        <f t="shared" si="1190"/>
        <v>0</v>
      </c>
      <c r="JW232" s="510" t="str">
        <f t="shared" si="1130"/>
        <v/>
      </c>
      <c r="JX232" s="522" t="str">
        <f t="shared" si="1130"/>
        <v/>
      </c>
      <c r="JY232" s="510" t="str">
        <f t="shared" si="1130"/>
        <v/>
      </c>
      <c r="JZ232" s="642">
        <f t="shared" si="1191"/>
        <v>0</v>
      </c>
      <c r="KA232" s="510" t="str">
        <f t="shared" si="1131"/>
        <v/>
      </c>
      <c r="KB232" s="522" t="str">
        <f t="shared" si="1131"/>
        <v/>
      </c>
      <c r="KC232" s="510" t="str">
        <f t="shared" si="1131"/>
        <v/>
      </c>
      <c r="KD232" s="642">
        <f t="shared" si="1192"/>
        <v>0</v>
      </c>
      <c r="KE232" s="510" t="str">
        <f t="shared" si="1132"/>
        <v/>
      </c>
      <c r="KF232" s="522" t="str">
        <f t="shared" si="1132"/>
        <v/>
      </c>
      <c r="KG232" s="510" t="str">
        <f t="shared" si="1132"/>
        <v/>
      </c>
      <c r="KH232" s="642">
        <f t="shared" si="1193"/>
        <v>0</v>
      </c>
      <c r="KI232" s="510" t="str">
        <f t="shared" si="1133"/>
        <v/>
      </c>
      <c r="KJ232" s="522" t="str">
        <f t="shared" si="1133"/>
        <v/>
      </c>
      <c r="KK232" s="510" t="str">
        <f t="shared" si="1133"/>
        <v/>
      </c>
      <c r="KL232" s="642">
        <f t="shared" si="1194"/>
        <v>0</v>
      </c>
      <c r="KM232" s="510" t="str">
        <f t="shared" si="1134"/>
        <v/>
      </c>
      <c r="KN232" s="522" t="str">
        <f t="shared" si="1134"/>
        <v/>
      </c>
      <c r="KO232" s="510" t="str">
        <f t="shared" si="1134"/>
        <v/>
      </c>
      <c r="KP232" s="642">
        <f t="shared" si="1195"/>
        <v>0</v>
      </c>
      <c r="KQ232" s="510" t="str">
        <f t="shared" si="1135"/>
        <v/>
      </c>
      <c r="KR232" s="522" t="str">
        <f t="shared" si="1135"/>
        <v/>
      </c>
      <c r="KS232" s="510" t="str">
        <f t="shared" si="1135"/>
        <v/>
      </c>
      <c r="KT232" s="642">
        <f t="shared" si="1196"/>
        <v>0</v>
      </c>
      <c r="KU232" s="510" t="str">
        <f t="shared" si="1136"/>
        <v/>
      </c>
      <c r="KV232" s="522" t="str">
        <f t="shared" si="1136"/>
        <v/>
      </c>
      <c r="KW232" s="510" t="str">
        <f t="shared" si="1136"/>
        <v/>
      </c>
      <c r="KX232" s="642">
        <f t="shared" si="1197"/>
        <v>0</v>
      </c>
      <c r="KY232" s="510" t="str">
        <f t="shared" si="1137"/>
        <v/>
      </c>
      <c r="KZ232" s="522" t="str">
        <f t="shared" si="1137"/>
        <v/>
      </c>
      <c r="LA232" s="510" t="str">
        <f t="shared" si="1137"/>
        <v/>
      </c>
      <c r="LB232" s="642">
        <f t="shared" si="1198"/>
        <v>0</v>
      </c>
      <c r="LC232" s="510" t="str">
        <f t="shared" si="1138"/>
        <v/>
      </c>
      <c r="LD232" s="522" t="str">
        <f t="shared" si="1138"/>
        <v/>
      </c>
      <c r="LE232" s="510" t="str">
        <f t="shared" si="1138"/>
        <v/>
      </c>
      <c r="LF232" s="642">
        <f t="shared" si="1199"/>
        <v>0</v>
      </c>
      <c r="LG232" s="510" t="str">
        <f t="shared" si="1139"/>
        <v/>
      </c>
      <c r="LH232" s="522" t="str">
        <f t="shared" si="1139"/>
        <v/>
      </c>
      <c r="LI232" s="510" t="str">
        <f t="shared" si="1139"/>
        <v/>
      </c>
      <c r="LJ232" s="642">
        <f t="shared" si="1200"/>
        <v>0</v>
      </c>
      <c r="LK232" s="510" t="str">
        <f t="shared" si="1140"/>
        <v/>
      </c>
      <c r="LL232" s="522" t="str">
        <f t="shared" si="1140"/>
        <v/>
      </c>
      <c r="LM232" s="510" t="str">
        <f t="shared" si="1140"/>
        <v/>
      </c>
      <c r="LN232" s="642">
        <f t="shared" si="1201"/>
        <v>0</v>
      </c>
      <c r="LO232" s="510" t="str">
        <f t="shared" si="1141"/>
        <v/>
      </c>
      <c r="LP232" s="522" t="str">
        <f t="shared" si="1141"/>
        <v/>
      </c>
      <c r="LQ232" s="510" t="str">
        <f t="shared" si="1141"/>
        <v/>
      </c>
      <c r="LR232" s="642">
        <f t="shared" si="1202"/>
        <v>0</v>
      </c>
      <c r="LS232" s="510" t="str">
        <f t="shared" si="1142"/>
        <v/>
      </c>
      <c r="LT232" s="522" t="str">
        <f t="shared" si="1142"/>
        <v/>
      </c>
      <c r="LU232" s="510" t="str">
        <f t="shared" si="1142"/>
        <v/>
      </c>
      <c r="LV232" s="642">
        <f t="shared" si="1203"/>
        <v>0</v>
      </c>
      <c r="LW232" s="510" t="str">
        <f t="shared" si="1143"/>
        <v/>
      </c>
      <c r="LX232" s="522" t="str">
        <f t="shared" si="1143"/>
        <v/>
      </c>
      <c r="LY232" s="510" t="str">
        <f t="shared" si="1143"/>
        <v/>
      </c>
      <c r="LZ232" s="642">
        <f t="shared" si="1204"/>
        <v>0</v>
      </c>
      <c r="MA232" s="510" t="str">
        <f t="shared" si="1144"/>
        <v/>
      </c>
      <c r="MB232" s="522" t="str">
        <f t="shared" si="1144"/>
        <v/>
      </c>
      <c r="MC232" s="510" t="str">
        <f t="shared" si="1144"/>
        <v/>
      </c>
      <c r="MD232" s="642">
        <f t="shared" si="1205"/>
        <v>0</v>
      </c>
      <c r="ME232" s="510" t="str">
        <f t="shared" si="1145"/>
        <v/>
      </c>
      <c r="MF232" s="522" t="str">
        <f t="shared" si="1145"/>
        <v/>
      </c>
      <c r="MG232" s="510" t="str">
        <f t="shared" si="1145"/>
        <v/>
      </c>
      <c r="MH232" s="642">
        <f t="shared" si="1206"/>
        <v>0</v>
      </c>
      <c r="MI232" s="510" t="str">
        <f t="shared" si="1146"/>
        <v/>
      </c>
      <c r="MJ232" s="522" t="str">
        <f t="shared" si="1146"/>
        <v/>
      </c>
      <c r="MK232" s="510" t="str">
        <f t="shared" si="1146"/>
        <v/>
      </c>
      <c r="ML232" s="642">
        <f t="shared" si="1207"/>
        <v>0</v>
      </c>
      <c r="MM232" s="510" t="str">
        <f t="shared" si="1147"/>
        <v/>
      </c>
      <c r="MN232" s="522" t="str">
        <f t="shared" si="1147"/>
        <v/>
      </c>
      <c r="MO232" s="510" t="str">
        <f t="shared" si="1147"/>
        <v/>
      </c>
      <c r="MP232" s="642">
        <f t="shared" si="1208"/>
        <v>0</v>
      </c>
      <c r="MQ232" s="510" t="str">
        <f t="shared" si="1148"/>
        <v/>
      </c>
      <c r="MR232" s="522" t="str">
        <f t="shared" si="1148"/>
        <v/>
      </c>
      <c r="MS232" s="510" t="str">
        <f t="shared" si="1148"/>
        <v/>
      </c>
      <c r="MT232" s="642">
        <f t="shared" si="1209"/>
        <v>0</v>
      </c>
      <c r="MU232" s="510" t="str">
        <f t="shared" si="1149"/>
        <v/>
      </c>
      <c r="MV232" s="522" t="str">
        <f t="shared" si="1149"/>
        <v/>
      </c>
      <c r="MW232" s="510" t="str">
        <f t="shared" si="1149"/>
        <v/>
      </c>
      <c r="MX232" s="642">
        <f t="shared" si="1210"/>
        <v>0</v>
      </c>
      <c r="MY232" s="510" t="str">
        <f t="shared" si="1150"/>
        <v/>
      </c>
      <c r="MZ232" s="522" t="str">
        <f t="shared" si="1150"/>
        <v/>
      </c>
      <c r="NA232" s="510" t="str">
        <f t="shared" si="1150"/>
        <v/>
      </c>
      <c r="NB232" s="642">
        <f t="shared" si="1211"/>
        <v>0</v>
      </c>
      <c r="NC232" s="510" t="str">
        <f t="shared" si="1151"/>
        <v/>
      </c>
      <c r="ND232" s="522" t="str">
        <f t="shared" si="1151"/>
        <v/>
      </c>
      <c r="NE232" s="510" t="str">
        <f t="shared" si="1151"/>
        <v/>
      </c>
      <c r="NF232" s="642">
        <f t="shared" si="1212"/>
        <v>0</v>
      </c>
      <c r="NG232" s="510" t="str">
        <f t="shared" si="1152"/>
        <v/>
      </c>
      <c r="NH232" s="522" t="str">
        <f t="shared" si="1152"/>
        <v/>
      </c>
      <c r="NI232" s="510" t="str">
        <f t="shared" si="1152"/>
        <v/>
      </c>
      <c r="NJ232" s="642">
        <f t="shared" si="1213"/>
        <v>0</v>
      </c>
      <c r="NK232" s="510" t="str">
        <f t="shared" si="1153"/>
        <v/>
      </c>
      <c r="NL232" s="522" t="str">
        <f t="shared" si="1153"/>
        <v/>
      </c>
      <c r="NM232" s="510" t="str">
        <f t="shared" si="1153"/>
        <v/>
      </c>
      <c r="NN232" s="642">
        <f t="shared" si="1214"/>
        <v>0</v>
      </c>
      <c r="NO232" s="510" t="str">
        <f t="shared" si="1154"/>
        <v/>
      </c>
      <c r="NP232" s="522" t="str">
        <f t="shared" si="1154"/>
        <v/>
      </c>
      <c r="NQ232" s="510" t="str">
        <f t="shared" si="1154"/>
        <v/>
      </c>
      <c r="NR232" s="642">
        <f t="shared" si="1215"/>
        <v>0</v>
      </c>
      <c r="NS232" s="510" t="str">
        <f t="shared" si="1155"/>
        <v/>
      </c>
      <c r="NT232" s="522" t="str">
        <f t="shared" si="1155"/>
        <v/>
      </c>
      <c r="NU232" s="510" t="str">
        <f t="shared" si="1155"/>
        <v/>
      </c>
      <c r="NV232" s="642">
        <f t="shared" si="1216"/>
        <v>0</v>
      </c>
      <c r="NW232" s="510" t="str">
        <f t="shared" si="1156"/>
        <v/>
      </c>
      <c r="NX232" s="522" t="str">
        <f t="shared" si="1156"/>
        <v/>
      </c>
      <c r="NY232" s="510" t="str">
        <f t="shared" si="1156"/>
        <v/>
      </c>
      <c r="NZ232" s="642">
        <f t="shared" si="1217"/>
        <v>0</v>
      </c>
      <c r="OA232" s="510" t="str">
        <f t="shared" si="1157"/>
        <v/>
      </c>
      <c r="OB232" s="522" t="str">
        <f t="shared" si="1157"/>
        <v/>
      </c>
      <c r="OC232" s="510" t="str">
        <f t="shared" si="1157"/>
        <v/>
      </c>
      <c r="OD232" s="642">
        <f t="shared" si="1218"/>
        <v>0</v>
      </c>
      <c r="OE232" s="510" t="str">
        <f t="shared" si="1158"/>
        <v/>
      </c>
      <c r="OF232" s="522" t="str">
        <f t="shared" si="1158"/>
        <v/>
      </c>
      <c r="OG232" s="510" t="str">
        <f t="shared" si="1158"/>
        <v/>
      </c>
      <c r="OH232" s="642">
        <f t="shared" si="1219"/>
        <v>0</v>
      </c>
      <c r="OI232" s="510" t="str">
        <f t="shared" si="1159"/>
        <v/>
      </c>
      <c r="OJ232" s="522" t="str">
        <f t="shared" si="1159"/>
        <v/>
      </c>
      <c r="OK232" s="510" t="str">
        <f t="shared" si="1159"/>
        <v/>
      </c>
      <c r="OL232" s="642">
        <f t="shared" si="1220"/>
        <v>0</v>
      </c>
      <c r="OM232" s="510" t="str">
        <f t="shared" si="1160"/>
        <v/>
      </c>
      <c r="ON232" s="522" t="str">
        <f t="shared" si="1160"/>
        <v/>
      </c>
      <c r="OO232" s="510" t="str">
        <f t="shared" si="1160"/>
        <v/>
      </c>
      <c r="OP232" s="642">
        <f t="shared" si="1221"/>
        <v>0</v>
      </c>
      <c r="OQ232" s="510" t="str">
        <f t="shared" si="1161"/>
        <v/>
      </c>
      <c r="OR232" s="522" t="str">
        <f t="shared" si="1161"/>
        <v/>
      </c>
      <c r="OS232" s="510" t="str">
        <f t="shared" si="1161"/>
        <v/>
      </c>
      <c r="OT232" s="642">
        <f t="shared" si="1222"/>
        <v>0</v>
      </c>
      <c r="OU232" s="510" t="str">
        <f t="shared" si="1162"/>
        <v/>
      </c>
      <c r="OV232" s="522" t="str">
        <f t="shared" si="1162"/>
        <v/>
      </c>
      <c r="OW232" s="510" t="str">
        <f t="shared" si="1162"/>
        <v/>
      </c>
      <c r="OX232" s="642">
        <f t="shared" si="1223"/>
        <v>0</v>
      </c>
      <c r="OY232" s="510" t="str">
        <f t="shared" si="1163"/>
        <v/>
      </c>
      <c r="OZ232" s="522" t="str">
        <f t="shared" si="1163"/>
        <v/>
      </c>
      <c r="PA232" s="510" t="str">
        <f t="shared" si="1163"/>
        <v/>
      </c>
      <c r="PB232" s="642">
        <f t="shared" si="1224"/>
        <v>0</v>
      </c>
      <c r="PC232" s="510" t="str">
        <f t="shared" si="1164"/>
        <v/>
      </c>
      <c r="PD232" s="522" t="str">
        <f t="shared" si="1164"/>
        <v/>
      </c>
      <c r="PE232" s="510" t="str">
        <f t="shared" si="1164"/>
        <v/>
      </c>
      <c r="PF232" s="642">
        <f t="shared" si="1225"/>
        <v>0</v>
      </c>
      <c r="PG232" s="510" t="str">
        <f t="shared" si="1165"/>
        <v/>
      </c>
      <c r="PH232" s="522" t="str">
        <f t="shared" si="1165"/>
        <v/>
      </c>
      <c r="PI232" s="510" t="str">
        <f t="shared" si="1165"/>
        <v/>
      </c>
      <c r="PJ232" s="642">
        <f t="shared" si="1226"/>
        <v>0</v>
      </c>
      <c r="PK232" s="510" t="str">
        <f t="shared" si="1166"/>
        <v/>
      </c>
      <c r="PL232" s="522" t="str">
        <f t="shared" si="1166"/>
        <v/>
      </c>
      <c r="PM232" s="510" t="str">
        <f t="shared" si="1166"/>
        <v/>
      </c>
      <c r="PN232" s="642">
        <f t="shared" si="1227"/>
        <v>0</v>
      </c>
      <c r="PO232" s="510" t="str">
        <f t="shared" si="1167"/>
        <v/>
      </c>
      <c r="PP232" s="522" t="str">
        <f t="shared" si="1167"/>
        <v/>
      </c>
      <c r="PQ232" s="510" t="str">
        <f t="shared" si="1167"/>
        <v/>
      </c>
      <c r="PR232" s="642">
        <f t="shared" si="1228"/>
        <v>0</v>
      </c>
      <c r="PS232" s="510" t="str">
        <f t="shared" si="1168"/>
        <v/>
      </c>
      <c r="PT232" s="522" t="str">
        <f t="shared" si="1168"/>
        <v/>
      </c>
      <c r="PU232" s="510" t="str">
        <f t="shared" si="1168"/>
        <v/>
      </c>
      <c r="PV232" s="642">
        <f t="shared" si="1229"/>
        <v>0</v>
      </c>
      <c r="PW232" s="510" t="str">
        <f t="shared" si="1169"/>
        <v/>
      </c>
      <c r="PX232" s="522" t="str">
        <f t="shared" si="1169"/>
        <v/>
      </c>
      <c r="PY232" s="510" t="str">
        <f t="shared" si="1169"/>
        <v/>
      </c>
      <c r="PZ232" s="642">
        <f t="shared" si="1230"/>
        <v>0</v>
      </c>
      <c r="QA232" s="510" t="str">
        <f t="shared" si="1170"/>
        <v/>
      </c>
      <c r="QB232" s="522" t="str">
        <f t="shared" si="1170"/>
        <v/>
      </c>
      <c r="QC232" s="510" t="str">
        <f t="shared" si="1170"/>
        <v/>
      </c>
      <c r="QD232" s="642">
        <f t="shared" si="1231"/>
        <v>0</v>
      </c>
      <c r="QE232" s="510" t="str">
        <f t="shared" si="1171"/>
        <v/>
      </c>
      <c r="QF232" s="522" t="str">
        <f t="shared" si="1171"/>
        <v/>
      </c>
      <c r="QG232" s="510" t="str">
        <f t="shared" si="1171"/>
        <v/>
      </c>
      <c r="QH232" s="642">
        <f t="shared" si="1232"/>
        <v>0</v>
      </c>
    </row>
    <row r="233" spans="125:450" ht="13.3" thickTop="1" thickBot="1" x14ac:dyDescent="0.35"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GU233" s="594">
        <v>16</v>
      </c>
      <c r="HA233" s="81" t="str">
        <f t="shared" si="1233"/>
        <v/>
      </c>
      <c r="HB233" s="127" t="str">
        <f t="shared" si="1234"/>
        <v/>
      </c>
      <c r="HC233" s="642">
        <f t="shared" si="1172"/>
        <v>0</v>
      </c>
      <c r="HD233" s="582">
        <f t="shared" si="1112"/>
        <v>0</v>
      </c>
      <c r="HE233" s="576">
        <f t="shared" si="1113"/>
        <v>0</v>
      </c>
      <c r="HF233" s="566">
        <f t="shared" si="1113"/>
        <v>0</v>
      </c>
      <c r="HG233" s="642">
        <f t="shared" si="1173"/>
        <v>0</v>
      </c>
      <c r="HH233" s="17" t="str">
        <f t="shared" si="1174"/>
        <v/>
      </c>
      <c r="HI233" s="510" t="str">
        <f t="shared" si="1174"/>
        <v/>
      </c>
      <c r="HJ233" s="642">
        <f t="shared" si="1235"/>
        <v>0</v>
      </c>
      <c r="HK233" s="510" t="str">
        <f t="shared" si="1114"/>
        <v/>
      </c>
      <c r="HL233" s="522" t="str">
        <f t="shared" si="1114"/>
        <v/>
      </c>
      <c r="HM233" s="510" t="str">
        <f t="shared" si="1114"/>
        <v/>
      </c>
      <c r="HN233" s="642">
        <f t="shared" si="1175"/>
        <v>0</v>
      </c>
      <c r="HO233" s="510" t="str">
        <f t="shared" si="1115"/>
        <v/>
      </c>
      <c r="HP233" s="522" t="str">
        <f t="shared" si="1115"/>
        <v/>
      </c>
      <c r="HQ233" s="510" t="str">
        <f t="shared" si="1115"/>
        <v/>
      </c>
      <c r="HR233" s="642">
        <f t="shared" si="1176"/>
        <v>0</v>
      </c>
      <c r="HS233" s="510" t="str">
        <f t="shared" si="1116"/>
        <v/>
      </c>
      <c r="HT233" s="522" t="str">
        <f t="shared" si="1116"/>
        <v/>
      </c>
      <c r="HU233" s="510" t="str">
        <f t="shared" si="1116"/>
        <v/>
      </c>
      <c r="HV233" s="642">
        <f t="shared" si="1177"/>
        <v>0</v>
      </c>
      <c r="HW233" s="510" t="str">
        <f t="shared" si="1117"/>
        <v/>
      </c>
      <c r="HX233" s="522" t="str">
        <f t="shared" si="1117"/>
        <v/>
      </c>
      <c r="HY233" s="510" t="str">
        <f t="shared" si="1117"/>
        <v/>
      </c>
      <c r="HZ233" s="642">
        <f t="shared" si="1178"/>
        <v>0</v>
      </c>
      <c r="IA233" s="510" t="str">
        <f t="shared" si="1118"/>
        <v/>
      </c>
      <c r="IB233" s="522" t="str">
        <f t="shared" si="1118"/>
        <v/>
      </c>
      <c r="IC233" s="510" t="str">
        <f t="shared" si="1118"/>
        <v/>
      </c>
      <c r="ID233" s="642">
        <f t="shared" si="1179"/>
        <v>0</v>
      </c>
      <c r="IE233" s="510" t="str">
        <f t="shared" si="1119"/>
        <v/>
      </c>
      <c r="IF233" s="522" t="str">
        <f t="shared" si="1119"/>
        <v/>
      </c>
      <c r="IG233" s="510" t="str">
        <f t="shared" si="1119"/>
        <v/>
      </c>
      <c r="IH233" s="642">
        <f t="shared" si="1180"/>
        <v>0</v>
      </c>
      <c r="II233" s="510" t="str">
        <f t="shared" si="1120"/>
        <v/>
      </c>
      <c r="IJ233" s="522" t="str">
        <f t="shared" si="1120"/>
        <v/>
      </c>
      <c r="IK233" s="510" t="str">
        <f t="shared" si="1120"/>
        <v/>
      </c>
      <c r="IL233" s="642">
        <f t="shared" si="1181"/>
        <v>0</v>
      </c>
      <c r="IM233" s="510" t="str">
        <f t="shared" si="1121"/>
        <v/>
      </c>
      <c r="IN233" s="522" t="str">
        <f t="shared" si="1121"/>
        <v/>
      </c>
      <c r="IO233" s="510" t="str">
        <f t="shared" si="1121"/>
        <v/>
      </c>
      <c r="IP233" s="642">
        <f t="shared" si="1182"/>
        <v>0</v>
      </c>
      <c r="IQ233" s="510" t="str">
        <f t="shared" si="1122"/>
        <v/>
      </c>
      <c r="IR233" s="522" t="str">
        <f t="shared" si="1122"/>
        <v/>
      </c>
      <c r="IS233" s="510" t="str">
        <f t="shared" si="1122"/>
        <v/>
      </c>
      <c r="IT233" s="642">
        <f t="shared" si="1183"/>
        <v>0</v>
      </c>
      <c r="IU233" s="510" t="str">
        <f t="shared" si="1123"/>
        <v/>
      </c>
      <c r="IV233" s="522" t="str">
        <f t="shared" si="1123"/>
        <v/>
      </c>
      <c r="IW233" s="510" t="str">
        <f t="shared" si="1123"/>
        <v/>
      </c>
      <c r="IX233" s="642">
        <f t="shared" si="1184"/>
        <v>0</v>
      </c>
      <c r="IY233" s="510" t="str">
        <f t="shared" si="1124"/>
        <v/>
      </c>
      <c r="IZ233" s="522" t="str">
        <f t="shared" si="1124"/>
        <v/>
      </c>
      <c r="JA233" s="510" t="str">
        <f t="shared" si="1124"/>
        <v/>
      </c>
      <c r="JB233" s="642">
        <f t="shared" si="1185"/>
        <v>0</v>
      </c>
      <c r="JC233" s="510" t="str">
        <f t="shared" si="1125"/>
        <v/>
      </c>
      <c r="JD233" s="522" t="str">
        <f t="shared" si="1125"/>
        <v/>
      </c>
      <c r="JE233" s="510" t="str">
        <f t="shared" si="1125"/>
        <v/>
      </c>
      <c r="JF233" s="642">
        <f t="shared" si="1186"/>
        <v>0</v>
      </c>
      <c r="JG233" s="510" t="str">
        <f t="shared" si="1126"/>
        <v/>
      </c>
      <c r="JH233" s="522" t="str">
        <f t="shared" si="1126"/>
        <v/>
      </c>
      <c r="JI233" s="510" t="str">
        <f t="shared" si="1126"/>
        <v/>
      </c>
      <c r="JJ233" s="642">
        <f t="shared" si="1187"/>
        <v>0</v>
      </c>
      <c r="JK233" s="510" t="str">
        <f t="shared" si="1127"/>
        <v/>
      </c>
      <c r="JL233" s="522" t="str">
        <f t="shared" si="1127"/>
        <v/>
      </c>
      <c r="JM233" s="510" t="str">
        <f t="shared" si="1127"/>
        <v/>
      </c>
      <c r="JN233" s="642">
        <f t="shared" si="1188"/>
        <v>0</v>
      </c>
      <c r="JO233" s="510" t="str">
        <f t="shared" si="1128"/>
        <v/>
      </c>
      <c r="JP233" s="522" t="str">
        <f t="shared" si="1128"/>
        <v/>
      </c>
      <c r="JQ233" s="510" t="str">
        <f t="shared" si="1128"/>
        <v/>
      </c>
      <c r="JR233" s="642">
        <f t="shared" si="1189"/>
        <v>0</v>
      </c>
      <c r="JS233" s="510" t="str">
        <f t="shared" si="1129"/>
        <v/>
      </c>
      <c r="JT233" s="522" t="str">
        <f t="shared" si="1129"/>
        <v/>
      </c>
      <c r="JU233" s="510" t="str">
        <f t="shared" si="1129"/>
        <v/>
      </c>
      <c r="JV233" s="642">
        <f t="shared" si="1190"/>
        <v>0</v>
      </c>
      <c r="JW233" s="510" t="str">
        <f t="shared" si="1130"/>
        <v/>
      </c>
      <c r="JX233" s="522" t="str">
        <f t="shared" si="1130"/>
        <v/>
      </c>
      <c r="JY233" s="510" t="str">
        <f t="shared" si="1130"/>
        <v/>
      </c>
      <c r="JZ233" s="642">
        <f t="shared" si="1191"/>
        <v>0</v>
      </c>
      <c r="KA233" s="510" t="str">
        <f t="shared" si="1131"/>
        <v/>
      </c>
      <c r="KB233" s="522" t="str">
        <f t="shared" si="1131"/>
        <v/>
      </c>
      <c r="KC233" s="510" t="str">
        <f t="shared" si="1131"/>
        <v/>
      </c>
      <c r="KD233" s="642">
        <f t="shared" si="1192"/>
        <v>0</v>
      </c>
      <c r="KE233" s="510" t="str">
        <f t="shared" si="1132"/>
        <v/>
      </c>
      <c r="KF233" s="522" t="str">
        <f t="shared" si="1132"/>
        <v/>
      </c>
      <c r="KG233" s="510" t="str">
        <f t="shared" si="1132"/>
        <v/>
      </c>
      <c r="KH233" s="642">
        <f t="shared" si="1193"/>
        <v>0</v>
      </c>
      <c r="KI233" s="510" t="str">
        <f t="shared" si="1133"/>
        <v/>
      </c>
      <c r="KJ233" s="522" t="str">
        <f t="shared" si="1133"/>
        <v/>
      </c>
      <c r="KK233" s="510" t="str">
        <f t="shared" si="1133"/>
        <v/>
      </c>
      <c r="KL233" s="642">
        <f t="shared" si="1194"/>
        <v>0</v>
      </c>
      <c r="KM233" s="510" t="str">
        <f t="shared" si="1134"/>
        <v/>
      </c>
      <c r="KN233" s="522" t="str">
        <f t="shared" si="1134"/>
        <v/>
      </c>
      <c r="KO233" s="510" t="str">
        <f t="shared" si="1134"/>
        <v/>
      </c>
      <c r="KP233" s="642">
        <f t="shared" si="1195"/>
        <v>0</v>
      </c>
      <c r="KQ233" s="510" t="str">
        <f t="shared" si="1135"/>
        <v/>
      </c>
      <c r="KR233" s="522" t="str">
        <f t="shared" si="1135"/>
        <v/>
      </c>
      <c r="KS233" s="510" t="str">
        <f t="shared" si="1135"/>
        <v/>
      </c>
      <c r="KT233" s="642">
        <f t="shared" si="1196"/>
        <v>0</v>
      </c>
      <c r="KU233" s="510" t="str">
        <f t="shared" si="1136"/>
        <v/>
      </c>
      <c r="KV233" s="522" t="str">
        <f t="shared" si="1136"/>
        <v/>
      </c>
      <c r="KW233" s="510" t="str">
        <f t="shared" si="1136"/>
        <v/>
      </c>
      <c r="KX233" s="642">
        <f t="shared" si="1197"/>
        <v>0</v>
      </c>
      <c r="KY233" s="510" t="str">
        <f t="shared" si="1137"/>
        <v/>
      </c>
      <c r="KZ233" s="522" t="str">
        <f t="shared" si="1137"/>
        <v/>
      </c>
      <c r="LA233" s="510" t="str">
        <f t="shared" si="1137"/>
        <v/>
      </c>
      <c r="LB233" s="642">
        <f t="shared" si="1198"/>
        <v>0</v>
      </c>
      <c r="LC233" s="510" t="str">
        <f t="shared" si="1138"/>
        <v/>
      </c>
      <c r="LD233" s="522" t="str">
        <f t="shared" si="1138"/>
        <v/>
      </c>
      <c r="LE233" s="510" t="str">
        <f t="shared" si="1138"/>
        <v/>
      </c>
      <c r="LF233" s="642">
        <f t="shared" si="1199"/>
        <v>0</v>
      </c>
      <c r="LG233" s="510" t="str">
        <f t="shared" si="1139"/>
        <v/>
      </c>
      <c r="LH233" s="522" t="str">
        <f t="shared" si="1139"/>
        <v/>
      </c>
      <c r="LI233" s="510" t="str">
        <f t="shared" si="1139"/>
        <v/>
      </c>
      <c r="LJ233" s="642">
        <f t="shared" si="1200"/>
        <v>0</v>
      </c>
      <c r="LK233" s="510" t="str">
        <f t="shared" si="1140"/>
        <v/>
      </c>
      <c r="LL233" s="522" t="str">
        <f t="shared" si="1140"/>
        <v/>
      </c>
      <c r="LM233" s="510" t="str">
        <f t="shared" si="1140"/>
        <v/>
      </c>
      <c r="LN233" s="642">
        <f t="shared" si="1201"/>
        <v>0</v>
      </c>
      <c r="LO233" s="510" t="str">
        <f t="shared" si="1141"/>
        <v/>
      </c>
      <c r="LP233" s="522" t="str">
        <f t="shared" si="1141"/>
        <v/>
      </c>
      <c r="LQ233" s="510" t="str">
        <f t="shared" si="1141"/>
        <v/>
      </c>
      <c r="LR233" s="642">
        <f t="shared" si="1202"/>
        <v>0</v>
      </c>
      <c r="LS233" s="510" t="str">
        <f t="shared" si="1142"/>
        <v/>
      </c>
      <c r="LT233" s="522" t="str">
        <f t="shared" si="1142"/>
        <v/>
      </c>
      <c r="LU233" s="510" t="str">
        <f t="shared" si="1142"/>
        <v/>
      </c>
      <c r="LV233" s="642">
        <f t="shared" si="1203"/>
        <v>0</v>
      </c>
      <c r="LW233" s="510" t="str">
        <f t="shared" si="1143"/>
        <v/>
      </c>
      <c r="LX233" s="522" t="str">
        <f t="shared" si="1143"/>
        <v/>
      </c>
      <c r="LY233" s="510" t="str">
        <f t="shared" si="1143"/>
        <v/>
      </c>
      <c r="LZ233" s="642">
        <f t="shared" si="1204"/>
        <v>0</v>
      </c>
      <c r="MA233" s="510" t="str">
        <f t="shared" si="1144"/>
        <v/>
      </c>
      <c r="MB233" s="522" t="str">
        <f t="shared" si="1144"/>
        <v/>
      </c>
      <c r="MC233" s="510" t="str">
        <f t="shared" si="1144"/>
        <v/>
      </c>
      <c r="MD233" s="642">
        <f t="shared" si="1205"/>
        <v>0</v>
      </c>
      <c r="ME233" s="510" t="str">
        <f t="shared" si="1145"/>
        <v/>
      </c>
      <c r="MF233" s="522" t="str">
        <f t="shared" si="1145"/>
        <v/>
      </c>
      <c r="MG233" s="510" t="str">
        <f t="shared" si="1145"/>
        <v/>
      </c>
      <c r="MH233" s="642">
        <f t="shared" si="1206"/>
        <v>0</v>
      </c>
      <c r="MI233" s="510" t="str">
        <f t="shared" si="1146"/>
        <v/>
      </c>
      <c r="MJ233" s="522" t="str">
        <f t="shared" si="1146"/>
        <v/>
      </c>
      <c r="MK233" s="510" t="str">
        <f t="shared" si="1146"/>
        <v/>
      </c>
      <c r="ML233" s="642">
        <f t="shared" si="1207"/>
        <v>0</v>
      </c>
      <c r="MM233" s="510" t="str">
        <f t="shared" si="1147"/>
        <v/>
      </c>
      <c r="MN233" s="522" t="str">
        <f t="shared" si="1147"/>
        <v/>
      </c>
      <c r="MO233" s="510" t="str">
        <f t="shared" si="1147"/>
        <v/>
      </c>
      <c r="MP233" s="642">
        <f t="shared" si="1208"/>
        <v>0</v>
      </c>
      <c r="MQ233" s="510" t="str">
        <f t="shared" si="1148"/>
        <v/>
      </c>
      <c r="MR233" s="522" t="str">
        <f t="shared" si="1148"/>
        <v/>
      </c>
      <c r="MS233" s="510" t="str">
        <f t="shared" si="1148"/>
        <v/>
      </c>
      <c r="MT233" s="642">
        <f t="shared" si="1209"/>
        <v>0</v>
      </c>
      <c r="MU233" s="510" t="str">
        <f t="shared" si="1149"/>
        <v/>
      </c>
      <c r="MV233" s="522" t="str">
        <f t="shared" si="1149"/>
        <v/>
      </c>
      <c r="MW233" s="510" t="str">
        <f t="shared" si="1149"/>
        <v/>
      </c>
      <c r="MX233" s="642">
        <f t="shared" si="1210"/>
        <v>0</v>
      </c>
      <c r="MY233" s="510" t="str">
        <f t="shared" si="1150"/>
        <v/>
      </c>
      <c r="MZ233" s="522" t="str">
        <f t="shared" si="1150"/>
        <v/>
      </c>
      <c r="NA233" s="510" t="str">
        <f t="shared" si="1150"/>
        <v/>
      </c>
      <c r="NB233" s="642">
        <f t="shared" si="1211"/>
        <v>0</v>
      </c>
      <c r="NC233" s="510" t="str">
        <f t="shared" si="1151"/>
        <v/>
      </c>
      <c r="ND233" s="522" t="str">
        <f t="shared" si="1151"/>
        <v/>
      </c>
      <c r="NE233" s="510" t="str">
        <f t="shared" si="1151"/>
        <v/>
      </c>
      <c r="NF233" s="642">
        <f t="shared" si="1212"/>
        <v>0</v>
      </c>
      <c r="NG233" s="510" t="str">
        <f t="shared" si="1152"/>
        <v/>
      </c>
      <c r="NH233" s="522" t="str">
        <f t="shared" si="1152"/>
        <v/>
      </c>
      <c r="NI233" s="510" t="str">
        <f t="shared" si="1152"/>
        <v/>
      </c>
      <c r="NJ233" s="642">
        <f t="shared" si="1213"/>
        <v>0</v>
      </c>
      <c r="NK233" s="510" t="str">
        <f t="shared" si="1153"/>
        <v/>
      </c>
      <c r="NL233" s="522" t="str">
        <f t="shared" si="1153"/>
        <v/>
      </c>
      <c r="NM233" s="510" t="str">
        <f t="shared" si="1153"/>
        <v/>
      </c>
      <c r="NN233" s="642">
        <f t="shared" si="1214"/>
        <v>0</v>
      </c>
      <c r="NO233" s="510" t="str">
        <f t="shared" si="1154"/>
        <v/>
      </c>
      <c r="NP233" s="522" t="str">
        <f t="shared" si="1154"/>
        <v/>
      </c>
      <c r="NQ233" s="510" t="str">
        <f t="shared" si="1154"/>
        <v/>
      </c>
      <c r="NR233" s="642">
        <f t="shared" si="1215"/>
        <v>0</v>
      </c>
      <c r="NS233" s="510" t="str">
        <f t="shared" si="1155"/>
        <v/>
      </c>
      <c r="NT233" s="522" t="str">
        <f t="shared" si="1155"/>
        <v/>
      </c>
      <c r="NU233" s="510" t="str">
        <f t="shared" si="1155"/>
        <v/>
      </c>
      <c r="NV233" s="642">
        <f t="shared" si="1216"/>
        <v>0</v>
      </c>
      <c r="NW233" s="510" t="str">
        <f t="shared" si="1156"/>
        <v/>
      </c>
      <c r="NX233" s="522" t="str">
        <f t="shared" si="1156"/>
        <v/>
      </c>
      <c r="NY233" s="510" t="str">
        <f t="shared" si="1156"/>
        <v/>
      </c>
      <c r="NZ233" s="642">
        <f t="shared" si="1217"/>
        <v>0</v>
      </c>
      <c r="OA233" s="510" t="str">
        <f t="shared" si="1157"/>
        <v/>
      </c>
      <c r="OB233" s="522" t="str">
        <f t="shared" si="1157"/>
        <v/>
      </c>
      <c r="OC233" s="510" t="str">
        <f t="shared" si="1157"/>
        <v/>
      </c>
      <c r="OD233" s="642">
        <f t="shared" si="1218"/>
        <v>0</v>
      </c>
      <c r="OE233" s="510" t="str">
        <f t="shared" si="1158"/>
        <v/>
      </c>
      <c r="OF233" s="522" t="str">
        <f t="shared" si="1158"/>
        <v/>
      </c>
      <c r="OG233" s="510" t="str">
        <f t="shared" si="1158"/>
        <v/>
      </c>
      <c r="OH233" s="642">
        <f t="shared" si="1219"/>
        <v>0</v>
      </c>
      <c r="OI233" s="510" t="str">
        <f t="shared" si="1159"/>
        <v/>
      </c>
      <c r="OJ233" s="522" t="str">
        <f t="shared" si="1159"/>
        <v/>
      </c>
      <c r="OK233" s="510" t="str">
        <f t="shared" si="1159"/>
        <v/>
      </c>
      <c r="OL233" s="642">
        <f t="shared" si="1220"/>
        <v>0</v>
      </c>
      <c r="OM233" s="510" t="str">
        <f t="shared" si="1160"/>
        <v/>
      </c>
      <c r="ON233" s="522" t="str">
        <f t="shared" si="1160"/>
        <v/>
      </c>
      <c r="OO233" s="510" t="str">
        <f t="shared" si="1160"/>
        <v/>
      </c>
      <c r="OP233" s="642">
        <f t="shared" si="1221"/>
        <v>0</v>
      </c>
      <c r="OQ233" s="510" t="str">
        <f t="shared" si="1161"/>
        <v/>
      </c>
      <c r="OR233" s="522" t="str">
        <f t="shared" si="1161"/>
        <v/>
      </c>
      <c r="OS233" s="510" t="str">
        <f t="shared" si="1161"/>
        <v/>
      </c>
      <c r="OT233" s="642">
        <f t="shared" si="1222"/>
        <v>0</v>
      </c>
      <c r="OU233" s="510" t="str">
        <f t="shared" si="1162"/>
        <v/>
      </c>
      <c r="OV233" s="522" t="str">
        <f t="shared" si="1162"/>
        <v/>
      </c>
      <c r="OW233" s="510" t="str">
        <f t="shared" si="1162"/>
        <v/>
      </c>
      <c r="OX233" s="642">
        <f t="shared" si="1223"/>
        <v>0</v>
      </c>
      <c r="OY233" s="510" t="str">
        <f t="shared" si="1163"/>
        <v/>
      </c>
      <c r="OZ233" s="522" t="str">
        <f t="shared" si="1163"/>
        <v/>
      </c>
      <c r="PA233" s="510" t="str">
        <f t="shared" si="1163"/>
        <v/>
      </c>
      <c r="PB233" s="642">
        <f t="shared" si="1224"/>
        <v>0</v>
      </c>
      <c r="PC233" s="510" t="str">
        <f t="shared" si="1164"/>
        <v/>
      </c>
      <c r="PD233" s="522" t="str">
        <f t="shared" si="1164"/>
        <v/>
      </c>
      <c r="PE233" s="510" t="str">
        <f t="shared" si="1164"/>
        <v/>
      </c>
      <c r="PF233" s="642">
        <f t="shared" si="1225"/>
        <v>0</v>
      </c>
      <c r="PG233" s="510" t="str">
        <f t="shared" si="1165"/>
        <v/>
      </c>
      <c r="PH233" s="522" t="str">
        <f t="shared" si="1165"/>
        <v/>
      </c>
      <c r="PI233" s="510" t="str">
        <f t="shared" si="1165"/>
        <v/>
      </c>
      <c r="PJ233" s="642">
        <f t="shared" si="1226"/>
        <v>0</v>
      </c>
      <c r="PK233" s="510" t="str">
        <f t="shared" si="1166"/>
        <v/>
      </c>
      <c r="PL233" s="522" t="str">
        <f t="shared" si="1166"/>
        <v/>
      </c>
      <c r="PM233" s="510" t="str">
        <f t="shared" si="1166"/>
        <v/>
      </c>
      <c r="PN233" s="642">
        <f t="shared" si="1227"/>
        <v>0</v>
      </c>
      <c r="PO233" s="510" t="str">
        <f t="shared" si="1167"/>
        <v/>
      </c>
      <c r="PP233" s="522" t="str">
        <f t="shared" si="1167"/>
        <v/>
      </c>
      <c r="PQ233" s="510" t="str">
        <f t="shared" si="1167"/>
        <v/>
      </c>
      <c r="PR233" s="642">
        <f t="shared" si="1228"/>
        <v>0</v>
      </c>
      <c r="PS233" s="510" t="str">
        <f t="shared" si="1168"/>
        <v/>
      </c>
      <c r="PT233" s="522" t="str">
        <f t="shared" si="1168"/>
        <v/>
      </c>
      <c r="PU233" s="510" t="str">
        <f t="shared" si="1168"/>
        <v/>
      </c>
      <c r="PV233" s="642">
        <f t="shared" si="1229"/>
        <v>0</v>
      </c>
      <c r="PW233" s="510" t="str">
        <f t="shared" si="1169"/>
        <v/>
      </c>
      <c r="PX233" s="522" t="str">
        <f t="shared" si="1169"/>
        <v/>
      </c>
      <c r="PY233" s="510" t="str">
        <f t="shared" si="1169"/>
        <v/>
      </c>
      <c r="PZ233" s="642">
        <f t="shared" si="1230"/>
        <v>0</v>
      </c>
      <c r="QA233" s="510" t="str">
        <f t="shared" si="1170"/>
        <v/>
      </c>
      <c r="QB233" s="522" t="str">
        <f t="shared" si="1170"/>
        <v/>
      </c>
      <c r="QC233" s="510" t="str">
        <f t="shared" si="1170"/>
        <v/>
      </c>
      <c r="QD233" s="642">
        <f t="shared" si="1231"/>
        <v>0</v>
      </c>
      <c r="QE233" s="510" t="str">
        <f t="shared" si="1171"/>
        <v/>
      </c>
      <c r="QF233" s="522" t="str">
        <f t="shared" si="1171"/>
        <v/>
      </c>
      <c r="QG233" s="510" t="str">
        <f t="shared" si="1171"/>
        <v/>
      </c>
      <c r="QH233" s="642">
        <f t="shared" si="1232"/>
        <v>0</v>
      </c>
    </row>
    <row r="234" spans="125:450" ht="13.3" thickTop="1" thickBot="1" x14ac:dyDescent="0.35"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GU234" s="594">
        <v>17</v>
      </c>
      <c r="HA234" s="81" t="str">
        <f t="shared" si="1233"/>
        <v/>
      </c>
      <c r="HB234" s="127" t="str">
        <f t="shared" si="1234"/>
        <v/>
      </c>
      <c r="HC234" s="642">
        <f t="shared" si="1172"/>
        <v>0</v>
      </c>
      <c r="HD234" s="582">
        <f t="shared" si="1112"/>
        <v>0</v>
      </c>
      <c r="HE234" s="576">
        <f t="shared" si="1113"/>
        <v>0</v>
      </c>
      <c r="HF234" s="566">
        <f t="shared" si="1113"/>
        <v>0</v>
      </c>
      <c r="HG234" s="642">
        <f t="shared" si="1173"/>
        <v>0</v>
      </c>
      <c r="HH234" s="17" t="str">
        <f t="shared" si="1174"/>
        <v/>
      </c>
      <c r="HI234" s="510" t="str">
        <f t="shared" si="1174"/>
        <v/>
      </c>
      <c r="HJ234" s="642">
        <f t="shared" si="1235"/>
        <v>0</v>
      </c>
      <c r="HK234" s="510" t="str">
        <f t="shared" si="1114"/>
        <v/>
      </c>
      <c r="HL234" s="522" t="str">
        <f t="shared" si="1114"/>
        <v/>
      </c>
      <c r="HM234" s="510" t="str">
        <f t="shared" si="1114"/>
        <v/>
      </c>
      <c r="HN234" s="642">
        <f t="shared" si="1175"/>
        <v>0</v>
      </c>
      <c r="HO234" s="510" t="str">
        <f t="shared" si="1115"/>
        <v/>
      </c>
      <c r="HP234" s="522" t="str">
        <f t="shared" si="1115"/>
        <v/>
      </c>
      <c r="HQ234" s="510" t="str">
        <f t="shared" si="1115"/>
        <v/>
      </c>
      <c r="HR234" s="642">
        <f t="shared" si="1176"/>
        <v>0</v>
      </c>
      <c r="HS234" s="510" t="str">
        <f t="shared" si="1116"/>
        <v/>
      </c>
      <c r="HT234" s="522" t="str">
        <f t="shared" si="1116"/>
        <v/>
      </c>
      <c r="HU234" s="510" t="str">
        <f t="shared" si="1116"/>
        <v/>
      </c>
      <c r="HV234" s="642">
        <f t="shared" si="1177"/>
        <v>0</v>
      </c>
      <c r="HW234" s="510" t="str">
        <f t="shared" si="1117"/>
        <v/>
      </c>
      <c r="HX234" s="522" t="str">
        <f t="shared" si="1117"/>
        <v/>
      </c>
      <c r="HY234" s="510" t="str">
        <f t="shared" si="1117"/>
        <v/>
      </c>
      <c r="HZ234" s="642">
        <f t="shared" si="1178"/>
        <v>0</v>
      </c>
      <c r="IA234" s="510" t="str">
        <f t="shared" si="1118"/>
        <v/>
      </c>
      <c r="IB234" s="522" t="str">
        <f t="shared" si="1118"/>
        <v/>
      </c>
      <c r="IC234" s="510" t="str">
        <f t="shared" si="1118"/>
        <v/>
      </c>
      <c r="ID234" s="642">
        <f t="shared" si="1179"/>
        <v>0</v>
      </c>
      <c r="IE234" s="510" t="str">
        <f t="shared" si="1119"/>
        <v/>
      </c>
      <c r="IF234" s="522" t="str">
        <f t="shared" si="1119"/>
        <v/>
      </c>
      <c r="IG234" s="510" t="str">
        <f t="shared" si="1119"/>
        <v/>
      </c>
      <c r="IH234" s="642">
        <f t="shared" si="1180"/>
        <v>0</v>
      </c>
      <c r="II234" s="510" t="str">
        <f t="shared" si="1120"/>
        <v/>
      </c>
      <c r="IJ234" s="522" t="str">
        <f t="shared" si="1120"/>
        <v/>
      </c>
      <c r="IK234" s="510" t="str">
        <f t="shared" si="1120"/>
        <v/>
      </c>
      <c r="IL234" s="642">
        <f t="shared" si="1181"/>
        <v>0</v>
      </c>
      <c r="IM234" s="510" t="str">
        <f t="shared" si="1121"/>
        <v/>
      </c>
      <c r="IN234" s="522" t="str">
        <f t="shared" si="1121"/>
        <v/>
      </c>
      <c r="IO234" s="510" t="str">
        <f t="shared" si="1121"/>
        <v/>
      </c>
      <c r="IP234" s="642">
        <f t="shared" si="1182"/>
        <v>0</v>
      </c>
      <c r="IQ234" s="510" t="str">
        <f t="shared" si="1122"/>
        <v/>
      </c>
      <c r="IR234" s="522" t="str">
        <f t="shared" si="1122"/>
        <v/>
      </c>
      <c r="IS234" s="510" t="str">
        <f t="shared" si="1122"/>
        <v/>
      </c>
      <c r="IT234" s="642">
        <f t="shared" si="1183"/>
        <v>0</v>
      </c>
      <c r="IU234" s="510" t="str">
        <f t="shared" si="1123"/>
        <v/>
      </c>
      <c r="IV234" s="522" t="str">
        <f t="shared" si="1123"/>
        <v/>
      </c>
      <c r="IW234" s="510" t="str">
        <f t="shared" si="1123"/>
        <v/>
      </c>
      <c r="IX234" s="642">
        <f t="shared" si="1184"/>
        <v>0</v>
      </c>
      <c r="IY234" s="510" t="str">
        <f t="shared" si="1124"/>
        <v/>
      </c>
      <c r="IZ234" s="522" t="str">
        <f t="shared" si="1124"/>
        <v/>
      </c>
      <c r="JA234" s="510" t="str">
        <f t="shared" si="1124"/>
        <v/>
      </c>
      <c r="JB234" s="642">
        <f t="shared" si="1185"/>
        <v>0</v>
      </c>
      <c r="JC234" s="510" t="str">
        <f t="shared" si="1125"/>
        <v/>
      </c>
      <c r="JD234" s="522" t="str">
        <f t="shared" si="1125"/>
        <v/>
      </c>
      <c r="JE234" s="510" t="str">
        <f t="shared" si="1125"/>
        <v/>
      </c>
      <c r="JF234" s="642">
        <f t="shared" si="1186"/>
        <v>0</v>
      </c>
      <c r="JG234" s="510" t="str">
        <f t="shared" si="1126"/>
        <v/>
      </c>
      <c r="JH234" s="522" t="str">
        <f t="shared" si="1126"/>
        <v/>
      </c>
      <c r="JI234" s="510" t="str">
        <f t="shared" si="1126"/>
        <v/>
      </c>
      <c r="JJ234" s="642">
        <f t="shared" si="1187"/>
        <v>0</v>
      </c>
      <c r="JK234" s="510" t="str">
        <f t="shared" si="1127"/>
        <v/>
      </c>
      <c r="JL234" s="522" t="str">
        <f t="shared" si="1127"/>
        <v/>
      </c>
      <c r="JM234" s="510" t="str">
        <f t="shared" si="1127"/>
        <v/>
      </c>
      <c r="JN234" s="642">
        <f t="shared" si="1188"/>
        <v>0</v>
      </c>
      <c r="JO234" s="510" t="str">
        <f t="shared" si="1128"/>
        <v/>
      </c>
      <c r="JP234" s="522" t="str">
        <f t="shared" si="1128"/>
        <v/>
      </c>
      <c r="JQ234" s="510" t="str">
        <f t="shared" si="1128"/>
        <v/>
      </c>
      <c r="JR234" s="642">
        <f t="shared" si="1189"/>
        <v>0</v>
      </c>
      <c r="JS234" s="510" t="str">
        <f t="shared" si="1129"/>
        <v/>
      </c>
      <c r="JT234" s="522" t="str">
        <f t="shared" si="1129"/>
        <v/>
      </c>
      <c r="JU234" s="510" t="str">
        <f t="shared" si="1129"/>
        <v/>
      </c>
      <c r="JV234" s="642">
        <f t="shared" si="1190"/>
        <v>0</v>
      </c>
      <c r="JW234" s="510" t="str">
        <f t="shared" si="1130"/>
        <v/>
      </c>
      <c r="JX234" s="522" t="str">
        <f t="shared" si="1130"/>
        <v/>
      </c>
      <c r="JY234" s="510" t="str">
        <f t="shared" si="1130"/>
        <v/>
      </c>
      <c r="JZ234" s="642">
        <f t="shared" si="1191"/>
        <v>0</v>
      </c>
      <c r="KA234" s="510" t="str">
        <f t="shared" si="1131"/>
        <v/>
      </c>
      <c r="KB234" s="522" t="str">
        <f t="shared" si="1131"/>
        <v/>
      </c>
      <c r="KC234" s="510" t="str">
        <f t="shared" si="1131"/>
        <v/>
      </c>
      <c r="KD234" s="642">
        <f t="shared" si="1192"/>
        <v>0</v>
      </c>
      <c r="KE234" s="510" t="str">
        <f t="shared" si="1132"/>
        <v/>
      </c>
      <c r="KF234" s="522" t="str">
        <f t="shared" si="1132"/>
        <v/>
      </c>
      <c r="KG234" s="510" t="str">
        <f t="shared" si="1132"/>
        <v/>
      </c>
      <c r="KH234" s="642">
        <f t="shared" si="1193"/>
        <v>0</v>
      </c>
      <c r="KI234" s="510" t="str">
        <f t="shared" si="1133"/>
        <v/>
      </c>
      <c r="KJ234" s="522" t="str">
        <f t="shared" si="1133"/>
        <v/>
      </c>
      <c r="KK234" s="510" t="str">
        <f t="shared" si="1133"/>
        <v/>
      </c>
      <c r="KL234" s="642">
        <f t="shared" si="1194"/>
        <v>0</v>
      </c>
      <c r="KM234" s="510" t="str">
        <f t="shared" si="1134"/>
        <v/>
      </c>
      <c r="KN234" s="522" t="str">
        <f t="shared" si="1134"/>
        <v/>
      </c>
      <c r="KO234" s="510" t="str">
        <f t="shared" si="1134"/>
        <v/>
      </c>
      <c r="KP234" s="642">
        <f t="shared" si="1195"/>
        <v>0</v>
      </c>
      <c r="KQ234" s="510" t="str">
        <f t="shared" si="1135"/>
        <v/>
      </c>
      <c r="KR234" s="522" t="str">
        <f t="shared" si="1135"/>
        <v/>
      </c>
      <c r="KS234" s="510" t="str">
        <f t="shared" si="1135"/>
        <v/>
      </c>
      <c r="KT234" s="642">
        <f t="shared" si="1196"/>
        <v>0</v>
      </c>
      <c r="KU234" s="510" t="str">
        <f t="shared" si="1136"/>
        <v/>
      </c>
      <c r="KV234" s="522" t="str">
        <f t="shared" si="1136"/>
        <v/>
      </c>
      <c r="KW234" s="510" t="str">
        <f t="shared" si="1136"/>
        <v/>
      </c>
      <c r="KX234" s="642">
        <f t="shared" si="1197"/>
        <v>0</v>
      </c>
      <c r="KY234" s="510" t="str">
        <f t="shared" si="1137"/>
        <v/>
      </c>
      <c r="KZ234" s="522" t="str">
        <f t="shared" si="1137"/>
        <v/>
      </c>
      <c r="LA234" s="510" t="str">
        <f t="shared" si="1137"/>
        <v/>
      </c>
      <c r="LB234" s="642">
        <f t="shared" si="1198"/>
        <v>0</v>
      </c>
      <c r="LC234" s="510" t="str">
        <f t="shared" si="1138"/>
        <v/>
      </c>
      <c r="LD234" s="522" t="str">
        <f t="shared" si="1138"/>
        <v/>
      </c>
      <c r="LE234" s="510" t="str">
        <f t="shared" si="1138"/>
        <v/>
      </c>
      <c r="LF234" s="642">
        <f t="shared" si="1199"/>
        <v>0</v>
      </c>
      <c r="LG234" s="510" t="str">
        <f t="shared" si="1139"/>
        <v/>
      </c>
      <c r="LH234" s="522" t="str">
        <f t="shared" si="1139"/>
        <v/>
      </c>
      <c r="LI234" s="510" t="str">
        <f t="shared" si="1139"/>
        <v/>
      </c>
      <c r="LJ234" s="642">
        <f t="shared" si="1200"/>
        <v>0</v>
      </c>
      <c r="LK234" s="510" t="str">
        <f t="shared" si="1140"/>
        <v/>
      </c>
      <c r="LL234" s="522" t="str">
        <f t="shared" si="1140"/>
        <v/>
      </c>
      <c r="LM234" s="510" t="str">
        <f t="shared" si="1140"/>
        <v/>
      </c>
      <c r="LN234" s="642">
        <f t="shared" si="1201"/>
        <v>0</v>
      </c>
      <c r="LO234" s="510" t="str">
        <f t="shared" si="1141"/>
        <v/>
      </c>
      <c r="LP234" s="522" t="str">
        <f t="shared" si="1141"/>
        <v/>
      </c>
      <c r="LQ234" s="510" t="str">
        <f t="shared" si="1141"/>
        <v/>
      </c>
      <c r="LR234" s="642">
        <f t="shared" si="1202"/>
        <v>0</v>
      </c>
      <c r="LS234" s="510" t="str">
        <f t="shared" si="1142"/>
        <v/>
      </c>
      <c r="LT234" s="522" t="str">
        <f t="shared" si="1142"/>
        <v/>
      </c>
      <c r="LU234" s="510" t="str">
        <f t="shared" si="1142"/>
        <v/>
      </c>
      <c r="LV234" s="642">
        <f t="shared" si="1203"/>
        <v>0</v>
      </c>
      <c r="LW234" s="510" t="str">
        <f t="shared" si="1143"/>
        <v/>
      </c>
      <c r="LX234" s="522" t="str">
        <f t="shared" si="1143"/>
        <v/>
      </c>
      <c r="LY234" s="510" t="str">
        <f t="shared" si="1143"/>
        <v/>
      </c>
      <c r="LZ234" s="642">
        <f t="shared" si="1204"/>
        <v>0</v>
      </c>
      <c r="MA234" s="510" t="str">
        <f t="shared" si="1144"/>
        <v/>
      </c>
      <c r="MB234" s="522" t="str">
        <f t="shared" si="1144"/>
        <v/>
      </c>
      <c r="MC234" s="510" t="str">
        <f t="shared" si="1144"/>
        <v/>
      </c>
      <c r="MD234" s="642">
        <f t="shared" si="1205"/>
        <v>0</v>
      </c>
      <c r="ME234" s="510" t="str">
        <f t="shared" si="1145"/>
        <v/>
      </c>
      <c r="MF234" s="522" t="str">
        <f t="shared" si="1145"/>
        <v/>
      </c>
      <c r="MG234" s="510" t="str">
        <f t="shared" si="1145"/>
        <v/>
      </c>
      <c r="MH234" s="642">
        <f t="shared" si="1206"/>
        <v>0</v>
      </c>
      <c r="MI234" s="510" t="str">
        <f t="shared" si="1146"/>
        <v/>
      </c>
      <c r="MJ234" s="522" t="str">
        <f t="shared" si="1146"/>
        <v/>
      </c>
      <c r="MK234" s="510" t="str">
        <f t="shared" si="1146"/>
        <v/>
      </c>
      <c r="ML234" s="642">
        <f t="shared" si="1207"/>
        <v>0</v>
      </c>
      <c r="MM234" s="510" t="str">
        <f t="shared" si="1147"/>
        <v/>
      </c>
      <c r="MN234" s="522" t="str">
        <f t="shared" si="1147"/>
        <v/>
      </c>
      <c r="MO234" s="510" t="str">
        <f t="shared" si="1147"/>
        <v/>
      </c>
      <c r="MP234" s="642">
        <f t="shared" si="1208"/>
        <v>0</v>
      </c>
      <c r="MQ234" s="510" t="str">
        <f t="shared" si="1148"/>
        <v/>
      </c>
      <c r="MR234" s="522" t="str">
        <f t="shared" si="1148"/>
        <v/>
      </c>
      <c r="MS234" s="510" t="str">
        <f t="shared" si="1148"/>
        <v/>
      </c>
      <c r="MT234" s="642">
        <f t="shared" si="1209"/>
        <v>0</v>
      </c>
      <c r="MU234" s="510" t="str">
        <f t="shared" si="1149"/>
        <v/>
      </c>
      <c r="MV234" s="522" t="str">
        <f t="shared" si="1149"/>
        <v/>
      </c>
      <c r="MW234" s="510" t="str">
        <f t="shared" si="1149"/>
        <v/>
      </c>
      <c r="MX234" s="642">
        <f t="shared" si="1210"/>
        <v>0</v>
      </c>
      <c r="MY234" s="510" t="str">
        <f t="shared" si="1150"/>
        <v/>
      </c>
      <c r="MZ234" s="522" t="str">
        <f t="shared" si="1150"/>
        <v/>
      </c>
      <c r="NA234" s="510" t="str">
        <f t="shared" si="1150"/>
        <v/>
      </c>
      <c r="NB234" s="642">
        <f t="shared" si="1211"/>
        <v>0</v>
      </c>
      <c r="NC234" s="510" t="str">
        <f t="shared" si="1151"/>
        <v/>
      </c>
      <c r="ND234" s="522" t="str">
        <f t="shared" si="1151"/>
        <v/>
      </c>
      <c r="NE234" s="510" t="str">
        <f t="shared" si="1151"/>
        <v/>
      </c>
      <c r="NF234" s="642">
        <f t="shared" si="1212"/>
        <v>0</v>
      </c>
      <c r="NG234" s="510" t="str">
        <f t="shared" si="1152"/>
        <v/>
      </c>
      <c r="NH234" s="522" t="str">
        <f t="shared" si="1152"/>
        <v/>
      </c>
      <c r="NI234" s="510" t="str">
        <f t="shared" si="1152"/>
        <v/>
      </c>
      <c r="NJ234" s="642">
        <f t="shared" si="1213"/>
        <v>0</v>
      </c>
      <c r="NK234" s="510" t="str">
        <f t="shared" si="1153"/>
        <v/>
      </c>
      <c r="NL234" s="522" t="str">
        <f t="shared" si="1153"/>
        <v/>
      </c>
      <c r="NM234" s="510" t="str">
        <f t="shared" si="1153"/>
        <v/>
      </c>
      <c r="NN234" s="642">
        <f t="shared" si="1214"/>
        <v>0</v>
      </c>
      <c r="NO234" s="510" t="str">
        <f t="shared" si="1154"/>
        <v/>
      </c>
      <c r="NP234" s="522" t="str">
        <f t="shared" si="1154"/>
        <v/>
      </c>
      <c r="NQ234" s="510" t="str">
        <f t="shared" si="1154"/>
        <v/>
      </c>
      <c r="NR234" s="642">
        <f t="shared" si="1215"/>
        <v>0</v>
      </c>
      <c r="NS234" s="510" t="str">
        <f t="shared" si="1155"/>
        <v/>
      </c>
      <c r="NT234" s="522" t="str">
        <f t="shared" si="1155"/>
        <v/>
      </c>
      <c r="NU234" s="510" t="str">
        <f t="shared" si="1155"/>
        <v/>
      </c>
      <c r="NV234" s="642">
        <f t="shared" si="1216"/>
        <v>0</v>
      </c>
      <c r="NW234" s="510" t="str">
        <f t="shared" si="1156"/>
        <v/>
      </c>
      <c r="NX234" s="522" t="str">
        <f t="shared" si="1156"/>
        <v/>
      </c>
      <c r="NY234" s="510" t="str">
        <f t="shared" si="1156"/>
        <v/>
      </c>
      <c r="NZ234" s="642">
        <f t="shared" si="1217"/>
        <v>0</v>
      </c>
      <c r="OA234" s="510" t="str">
        <f t="shared" si="1157"/>
        <v/>
      </c>
      <c r="OB234" s="522" t="str">
        <f t="shared" si="1157"/>
        <v/>
      </c>
      <c r="OC234" s="510" t="str">
        <f t="shared" si="1157"/>
        <v/>
      </c>
      <c r="OD234" s="642">
        <f t="shared" si="1218"/>
        <v>0</v>
      </c>
      <c r="OE234" s="510" t="str">
        <f t="shared" si="1158"/>
        <v/>
      </c>
      <c r="OF234" s="522" t="str">
        <f t="shared" si="1158"/>
        <v/>
      </c>
      <c r="OG234" s="510" t="str">
        <f t="shared" si="1158"/>
        <v/>
      </c>
      <c r="OH234" s="642">
        <f t="shared" si="1219"/>
        <v>0</v>
      </c>
      <c r="OI234" s="510" t="str">
        <f t="shared" si="1159"/>
        <v/>
      </c>
      <c r="OJ234" s="522" t="str">
        <f t="shared" si="1159"/>
        <v/>
      </c>
      <c r="OK234" s="510" t="str">
        <f t="shared" si="1159"/>
        <v/>
      </c>
      <c r="OL234" s="642">
        <f t="shared" si="1220"/>
        <v>0</v>
      </c>
      <c r="OM234" s="510" t="str">
        <f t="shared" si="1160"/>
        <v/>
      </c>
      <c r="ON234" s="522" t="str">
        <f t="shared" si="1160"/>
        <v/>
      </c>
      <c r="OO234" s="510" t="str">
        <f t="shared" si="1160"/>
        <v/>
      </c>
      <c r="OP234" s="642">
        <f t="shared" si="1221"/>
        <v>0</v>
      </c>
      <c r="OQ234" s="510" t="str">
        <f t="shared" si="1161"/>
        <v/>
      </c>
      <c r="OR234" s="522" t="str">
        <f t="shared" si="1161"/>
        <v/>
      </c>
      <c r="OS234" s="510" t="str">
        <f t="shared" si="1161"/>
        <v/>
      </c>
      <c r="OT234" s="642">
        <f t="shared" si="1222"/>
        <v>0</v>
      </c>
      <c r="OU234" s="510" t="str">
        <f t="shared" si="1162"/>
        <v/>
      </c>
      <c r="OV234" s="522" t="str">
        <f t="shared" si="1162"/>
        <v/>
      </c>
      <c r="OW234" s="510" t="str">
        <f t="shared" si="1162"/>
        <v/>
      </c>
      <c r="OX234" s="642">
        <f t="shared" si="1223"/>
        <v>0</v>
      </c>
      <c r="OY234" s="510" t="str">
        <f t="shared" si="1163"/>
        <v/>
      </c>
      <c r="OZ234" s="522" t="str">
        <f t="shared" si="1163"/>
        <v/>
      </c>
      <c r="PA234" s="510" t="str">
        <f t="shared" si="1163"/>
        <v/>
      </c>
      <c r="PB234" s="642">
        <f t="shared" si="1224"/>
        <v>0</v>
      </c>
      <c r="PC234" s="510" t="str">
        <f t="shared" si="1164"/>
        <v/>
      </c>
      <c r="PD234" s="522" t="str">
        <f t="shared" si="1164"/>
        <v/>
      </c>
      <c r="PE234" s="510" t="str">
        <f t="shared" si="1164"/>
        <v/>
      </c>
      <c r="PF234" s="642">
        <f t="shared" si="1225"/>
        <v>0</v>
      </c>
      <c r="PG234" s="510" t="str">
        <f t="shared" si="1165"/>
        <v/>
      </c>
      <c r="PH234" s="522" t="str">
        <f t="shared" si="1165"/>
        <v/>
      </c>
      <c r="PI234" s="510" t="str">
        <f t="shared" si="1165"/>
        <v/>
      </c>
      <c r="PJ234" s="642">
        <f t="shared" si="1226"/>
        <v>0</v>
      </c>
      <c r="PK234" s="510" t="str">
        <f t="shared" si="1166"/>
        <v/>
      </c>
      <c r="PL234" s="522" t="str">
        <f t="shared" si="1166"/>
        <v/>
      </c>
      <c r="PM234" s="510" t="str">
        <f t="shared" si="1166"/>
        <v/>
      </c>
      <c r="PN234" s="642">
        <f t="shared" si="1227"/>
        <v>0</v>
      </c>
      <c r="PO234" s="510" t="str">
        <f t="shared" si="1167"/>
        <v/>
      </c>
      <c r="PP234" s="522" t="str">
        <f t="shared" si="1167"/>
        <v/>
      </c>
      <c r="PQ234" s="510" t="str">
        <f t="shared" si="1167"/>
        <v/>
      </c>
      <c r="PR234" s="642">
        <f t="shared" si="1228"/>
        <v>0</v>
      </c>
      <c r="PS234" s="510" t="str">
        <f t="shared" si="1168"/>
        <v/>
      </c>
      <c r="PT234" s="522" t="str">
        <f t="shared" si="1168"/>
        <v/>
      </c>
      <c r="PU234" s="510" t="str">
        <f t="shared" si="1168"/>
        <v/>
      </c>
      <c r="PV234" s="642">
        <f t="shared" si="1229"/>
        <v>0</v>
      </c>
      <c r="PW234" s="510" t="str">
        <f t="shared" si="1169"/>
        <v/>
      </c>
      <c r="PX234" s="522" t="str">
        <f t="shared" si="1169"/>
        <v/>
      </c>
      <c r="PY234" s="510" t="str">
        <f t="shared" si="1169"/>
        <v/>
      </c>
      <c r="PZ234" s="642">
        <f t="shared" si="1230"/>
        <v>0</v>
      </c>
      <c r="QA234" s="510" t="str">
        <f t="shared" si="1170"/>
        <v/>
      </c>
      <c r="QB234" s="522" t="str">
        <f t="shared" si="1170"/>
        <v/>
      </c>
      <c r="QC234" s="510" t="str">
        <f t="shared" si="1170"/>
        <v/>
      </c>
      <c r="QD234" s="642">
        <f t="shared" si="1231"/>
        <v>0</v>
      </c>
      <c r="QE234" s="510" t="str">
        <f t="shared" si="1171"/>
        <v/>
      </c>
      <c r="QF234" s="522" t="str">
        <f t="shared" si="1171"/>
        <v/>
      </c>
      <c r="QG234" s="510" t="str">
        <f t="shared" si="1171"/>
        <v/>
      </c>
      <c r="QH234" s="642">
        <f t="shared" si="1232"/>
        <v>0</v>
      </c>
    </row>
    <row r="235" spans="125:450" ht="13.3" thickTop="1" thickBot="1" x14ac:dyDescent="0.35"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GU235" s="594">
        <v>18</v>
      </c>
      <c r="HA235" s="81" t="str">
        <f t="shared" si="1233"/>
        <v/>
      </c>
      <c r="HB235" s="127" t="str">
        <f t="shared" si="1234"/>
        <v/>
      </c>
      <c r="HC235" s="642">
        <f t="shared" si="1172"/>
        <v>0</v>
      </c>
      <c r="HD235" s="582">
        <f t="shared" si="1112"/>
        <v>0</v>
      </c>
      <c r="HE235" s="576">
        <f t="shared" si="1113"/>
        <v>0</v>
      </c>
      <c r="HF235" s="566">
        <f t="shared" si="1113"/>
        <v>0</v>
      </c>
      <c r="HG235" s="642">
        <f t="shared" si="1173"/>
        <v>0</v>
      </c>
      <c r="HH235" s="17" t="str">
        <f t="shared" ref="HH235:HI250" si="1236">HH108</f>
        <v/>
      </c>
      <c r="HI235" s="510" t="str">
        <f t="shared" si="1236"/>
        <v/>
      </c>
      <c r="HJ235" s="642">
        <f t="shared" si="1235"/>
        <v>0</v>
      </c>
      <c r="HK235" s="510" t="str">
        <f t="shared" si="1114"/>
        <v/>
      </c>
      <c r="HL235" s="522" t="str">
        <f t="shared" si="1114"/>
        <v/>
      </c>
      <c r="HM235" s="510" t="str">
        <f t="shared" si="1114"/>
        <v/>
      </c>
      <c r="HN235" s="642">
        <f t="shared" si="1175"/>
        <v>0</v>
      </c>
      <c r="HO235" s="510" t="str">
        <f t="shared" si="1115"/>
        <v/>
      </c>
      <c r="HP235" s="522" t="str">
        <f t="shared" si="1115"/>
        <v/>
      </c>
      <c r="HQ235" s="510" t="str">
        <f t="shared" si="1115"/>
        <v/>
      </c>
      <c r="HR235" s="642">
        <f t="shared" si="1176"/>
        <v>0</v>
      </c>
      <c r="HS235" s="510" t="str">
        <f t="shared" si="1116"/>
        <v/>
      </c>
      <c r="HT235" s="522" t="str">
        <f t="shared" si="1116"/>
        <v/>
      </c>
      <c r="HU235" s="510" t="str">
        <f t="shared" si="1116"/>
        <v/>
      </c>
      <c r="HV235" s="642">
        <f t="shared" si="1177"/>
        <v>0</v>
      </c>
      <c r="HW235" s="510" t="str">
        <f t="shared" si="1117"/>
        <v/>
      </c>
      <c r="HX235" s="522" t="str">
        <f t="shared" si="1117"/>
        <v/>
      </c>
      <c r="HY235" s="510" t="str">
        <f t="shared" si="1117"/>
        <v/>
      </c>
      <c r="HZ235" s="642">
        <f t="shared" si="1178"/>
        <v>0</v>
      </c>
      <c r="IA235" s="510" t="str">
        <f t="shared" si="1118"/>
        <v/>
      </c>
      <c r="IB235" s="522" t="str">
        <f t="shared" si="1118"/>
        <v/>
      </c>
      <c r="IC235" s="510" t="str">
        <f t="shared" si="1118"/>
        <v/>
      </c>
      <c r="ID235" s="642">
        <f t="shared" si="1179"/>
        <v>0</v>
      </c>
      <c r="IE235" s="510" t="str">
        <f t="shared" si="1119"/>
        <v/>
      </c>
      <c r="IF235" s="522" t="str">
        <f t="shared" si="1119"/>
        <v/>
      </c>
      <c r="IG235" s="510" t="str">
        <f t="shared" si="1119"/>
        <v/>
      </c>
      <c r="IH235" s="642">
        <f t="shared" si="1180"/>
        <v>0</v>
      </c>
      <c r="II235" s="510" t="str">
        <f t="shared" si="1120"/>
        <v/>
      </c>
      <c r="IJ235" s="522" t="str">
        <f t="shared" si="1120"/>
        <v/>
      </c>
      <c r="IK235" s="510" t="str">
        <f t="shared" si="1120"/>
        <v/>
      </c>
      <c r="IL235" s="642">
        <f t="shared" si="1181"/>
        <v>0</v>
      </c>
      <c r="IM235" s="510" t="str">
        <f t="shared" si="1121"/>
        <v/>
      </c>
      <c r="IN235" s="522" t="str">
        <f t="shared" si="1121"/>
        <v/>
      </c>
      <c r="IO235" s="510" t="str">
        <f t="shared" si="1121"/>
        <v/>
      </c>
      <c r="IP235" s="642">
        <f t="shared" si="1182"/>
        <v>0</v>
      </c>
      <c r="IQ235" s="510" t="str">
        <f t="shared" si="1122"/>
        <v/>
      </c>
      <c r="IR235" s="522" t="str">
        <f t="shared" si="1122"/>
        <v/>
      </c>
      <c r="IS235" s="510" t="str">
        <f t="shared" si="1122"/>
        <v/>
      </c>
      <c r="IT235" s="642">
        <f t="shared" si="1183"/>
        <v>0</v>
      </c>
      <c r="IU235" s="510" t="str">
        <f t="shared" si="1123"/>
        <v/>
      </c>
      <c r="IV235" s="522" t="str">
        <f t="shared" si="1123"/>
        <v/>
      </c>
      <c r="IW235" s="510" t="str">
        <f t="shared" si="1123"/>
        <v/>
      </c>
      <c r="IX235" s="642">
        <f t="shared" si="1184"/>
        <v>0</v>
      </c>
      <c r="IY235" s="510" t="str">
        <f t="shared" si="1124"/>
        <v/>
      </c>
      <c r="IZ235" s="522" t="str">
        <f t="shared" si="1124"/>
        <v/>
      </c>
      <c r="JA235" s="510" t="str">
        <f t="shared" si="1124"/>
        <v/>
      </c>
      <c r="JB235" s="642">
        <f t="shared" si="1185"/>
        <v>0</v>
      </c>
      <c r="JC235" s="510" t="str">
        <f t="shared" si="1125"/>
        <v/>
      </c>
      <c r="JD235" s="522" t="str">
        <f t="shared" si="1125"/>
        <v/>
      </c>
      <c r="JE235" s="510" t="str">
        <f t="shared" si="1125"/>
        <v/>
      </c>
      <c r="JF235" s="642">
        <f t="shared" si="1186"/>
        <v>0</v>
      </c>
      <c r="JG235" s="510" t="str">
        <f t="shared" si="1126"/>
        <v/>
      </c>
      <c r="JH235" s="522" t="str">
        <f t="shared" si="1126"/>
        <v/>
      </c>
      <c r="JI235" s="510" t="str">
        <f t="shared" si="1126"/>
        <v/>
      </c>
      <c r="JJ235" s="642">
        <f t="shared" si="1187"/>
        <v>0</v>
      </c>
      <c r="JK235" s="510" t="str">
        <f t="shared" si="1127"/>
        <v/>
      </c>
      <c r="JL235" s="522" t="str">
        <f t="shared" si="1127"/>
        <v/>
      </c>
      <c r="JM235" s="510" t="str">
        <f t="shared" si="1127"/>
        <v/>
      </c>
      <c r="JN235" s="642">
        <f t="shared" si="1188"/>
        <v>0</v>
      </c>
      <c r="JO235" s="510" t="str">
        <f t="shared" si="1128"/>
        <v/>
      </c>
      <c r="JP235" s="522" t="str">
        <f t="shared" si="1128"/>
        <v/>
      </c>
      <c r="JQ235" s="510" t="str">
        <f t="shared" si="1128"/>
        <v/>
      </c>
      <c r="JR235" s="642">
        <f t="shared" si="1189"/>
        <v>0</v>
      </c>
      <c r="JS235" s="510" t="str">
        <f t="shared" si="1129"/>
        <v/>
      </c>
      <c r="JT235" s="522" t="str">
        <f t="shared" si="1129"/>
        <v/>
      </c>
      <c r="JU235" s="510" t="str">
        <f t="shared" si="1129"/>
        <v/>
      </c>
      <c r="JV235" s="642">
        <f t="shared" si="1190"/>
        <v>0</v>
      </c>
      <c r="JW235" s="510" t="str">
        <f t="shared" si="1130"/>
        <v/>
      </c>
      <c r="JX235" s="522" t="str">
        <f t="shared" si="1130"/>
        <v/>
      </c>
      <c r="JY235" s="510" t="str">
        <f t="shared" si="1130"/>
        <v/>
      </c>
      <c r="JZ235" s="642">
        <f t="shared" si="1191"/>
        <v>0</v>
      </c>
      <c r="KA235" s="510" t="str">
        <f t="shared" si="1131"/>
        <v/>
      </c>
      <c r="KB235" s="522" t="str">
        <f t="shared" si="1131"/>
        <v/>
      </c>
      <c r="KC235" s="510" t="str">
        <f t="shared" si="1131"/>
        <v/>
      </c>
      <c r="KD235" s="642">
        <f t="shared" si="1192"/>
        <v>0</v>
      </c>
      <c r="KE235" s="510" t="str">
        <f t="shared" si="1132"/>
        <v/>
      </c>
      <c r="KF235" s="522" t="str">
        <f t="shared" si="1132"/>
        <v/>
      </c>
      <c r="KG235" s="510" t="str">
        <f t="shared" si="1132"/>
        <v/>
      </c>
      <c r="KH235" s="642">
        <f t="shared" si="1193"/>
        <v>0</v>
      </c>
      <c r="KI235" s="510" t="str">
        <f t="shared" si="1133"/>
        <v/>
      </c>
      <c r="KJ235" s="522" t="str">
        <f t="shared" si="1133"/>
        <v/>
      </c>
      <c r="KK235" s="510" t="str">
        <f t="shared" si="1133"/>
        <v/>
      </c>
      <c r="KL235" s="642">
        <f t="shared" si="1194"/>
        <v>0</v>
      </c>
      <c r="KM235" s="510" t="str">
        <f t="shared" si="1134"/>
        <v/>
      </c>
      <c r="KN235" s="522" t="str">
        <f t="shared" si="1134"/>
        <v/>
      </c>
      <c r="KO235" s="510" t="str">
        <f t="shared" si="1134"/>
        <v/>
      </c>
      <c r="KP235" s="642">
        <f t="shared" si="1195"/>
        <v>0</v>
      </c>
      <c r="KQ235" s="510" t="str">
        <f t="shared" si="1135"/>
        <v/>
      </c>
      <c r="KR235" s="522" t="str">
        <f t="shared" si="1135"/>
        <v/>
      </c>
      <c r="KS235" s="510" t="str">
        <f t="shared" si="1135"/>
        <v/>
      </c>
      <c r="KT235" s="642">
        <f t="shared" si="1196"/>
        <v>0</v>
      </c>
      <c r="KU235" s="510" t="str">
        <f t="shared" si="1136"/>
        <v/>
      </c>
      <c r="KV235" s="522" t="str">
        <f t="shared" si="1136"/>
        <v/>
      </c>
      <c r="KW235" s="510" t="str">
        <f t="shared" si="1136"/>
        <v/>
      </c>
      <c r="KX235" s="642">
        <f t="shared" si="1197"/>
        <v>0</v>
      </c>
      <c r="KY235" s="510" t="str">
        <f t="shared" si="1137"/>
        <v/>
      </c>
      <c r="KZ235" s="522" t="str">
        <f t="shared" si="1137"/>
        <v/>
      </c>
      <c r="LA235" s="510" t="str">
        <f t="shared" si="1137"/>
        <v/>
      </c>
      <c r="LB235" s="642">
        <f t="shared" si="1198"/>
        <v>0</v>
      </c>
      <c r="LC235" s="510" t="str">
        <f t="shared" si="1138"/>
        <v/>
      </c>
      <c r="LD235" s="522" t="str">
        <f t="shared" si="1138"/>
        <v/>
      </c>
      <c r="LE235" s="510" t="str">
        <f t="shared" si="1138"/>
        <v/>
      </c>
      <c r="LF235" s="642">
        <f t="shared" si="1199"/>
        <v>0</v>
      </c>
      <c r="LG235" s="510" t="str">
        <f t="shared" si="1139"/>
        <v/>
      </c>
      <c r="LH235" s="522" t="str">
        <f t="shared" si="1139"/>
        <v/>
      </c>
      <c r="LI235" s="510" t="str">
        <f t="shared" si="1139"/>
        <v/>
      </c>
      <c r="LJ235" s="642">
        <f t="shared" si="1200"/>
        <v>0</v>
      </c>
      <c r="LK235" s="510" t="str">
        <f t="shared" si="1140"/>
        <v/>
      </c>
      <c r="LL235" s="522" t="str">
        <f t="shared" si="1140"/>
        <v/>
      </c>
      <c r="LM235" s="510" t="str">
        <f t="shared" si="1140"/>
        <v/>
      </c>
      <c r="LN235" s="642">
        <f t="shared" si="1201"/>
        <v>0</v>
      </c>
      <c r="LO235" s="510" t="str">
        <f t="shared" si="1141"/>
        <v/>
      </c>
      <c r="LP235" s="522" t="str">
        <f t="shared" si="1141"/>
        <v/>
      </c>
      <c r="LQ235" s="510" t="str">
        <f t="shared" si="1141"/>
        <v/>
      </c>
      <c r="LR235" s="642">
        <f t="shared" si="1202"/>
        <v>0</v>
      </c>
      <c r="LS235" s="510" t="str">
        <f t="shared" si="1142"/>
        <v/>
      </c>
      <c r="LT235" s="522" t="str">
        <f t="shared" si="1142"/>
        <v/>
      </c>
      <c r="LU235" s="510" t="str">
        <f t="shared" si="1142"/>
        <v/>
      </c>
      <c r="LV235" s="642">
        <f t="shared" si="1203"/>
        <v>0</v>
      </c>
      <c r="LW235" s="510" t="str">
        <f t="shared" si="1143"/>
        <v/>
      </c>
      <c r="LX235" s="522" t="str">
        <f t="shared" si="1143"/>
        <v/>
      </c>
      <c r="LY235" s="510" t="str">
        <f t="shared" si="1143"/>
        <v/>
      </c>
      <c r="LZ235" s="642">
        <f t="shared" si="1204"/>
        <v>0</v>
      </c>
      <c r="MA235" s="510" t="str">
        <f t="shared" si="1144"/>
        <v/>
      </c>
      <c r="MB235" s="522" t="str">
        <f t="shared" si="1144"/>
        <v/>
      </c>
      <c r="MC235" s="510" t="str">
        <f t="shared" si="1144"/>
        <v/>
      </c>
      <c r="MD235" s="642">
        <f t="shared" si="1205"/>
        <v>0</v>
      </c>
      <c r="ME235" s="510" t="str">
        <f t="shared" si="1145"/>
        <v/>
      </c>
      <c r="MF235" s="522" t="str">
        <f t="shared" si="1145"/>
        <v/>
      </c>
      <c r="MG235" s="510" t="str">
        <f t="shared" si="1145"/>
        <v/>
      </c>
      <c r="MH235" s="642">
        <f t="shared" si="1206"/>
        <v>0</v>
      </c>
      <c r="MI235" s="510" t="str">
        <f t="shared" si="1146"/>
        <v/>
      </c>
      <c r="MJ235" s="522" t="str">
        <f t="shared" si="1146"/>
        <v/>
      </c>
      <c r="MK235" s="510" t="str">
        <f t="shared" si="1146"/>
        <v/>
      </c>
      <c r="ML235" s="642">
        <f t="shared" si="1207"/>
        <v>0</v>
      </c>
      <c r="MM235" s="510" t="str">
        <f t="shared" si="1147"/>
        <v/>
      </c>
      <c r="MN235" s="522" t="str">
        <f t="shared" si="1147"/>
        <v/>
      </c>
      <c r="MO235" s="510" t="str">
        <f t="shared" si="1147"/>
        <v/>
      </c>
      <c r="MP235" s="642">
        <f t="shared" si="1208"/>
        <v>0</v>
      </c>
      <c r="MQ235" s="510" t="str">
        <f t="shared" si="1148"/>
        <v/>
      </c>
      <c r="MR235" s="522" t="str">
        <f t="shared" si="1148"/>
        <v/>
      </c>
      <c r="MS235" s="510" t="str">
        <f t="shared" si="1148"/>
        <v/>
      </c>
      <c r="MT235" s="642">
        <f t="shared" si="1209"/>
        <v>0</v>
      </c>
      <c r="MU235" s="510" t="str">
        <f t="shared" si="1149"/>
        <v/>
      </c>
      <c r="MV235" s="522" t="str">
        <f t="shared" si="1149"/>
        <v/>
      </c>
      <c r="MW235" s="510" t="str">
        <f t="shared" si="1149"/>
        <v/>
      </c>
      <c r="MX235" s="642">
        <f t="shared" si="1210"/>
        <v>0</v>
      </c>
      <c r="MY235" s="510" t="str">
        <f t="shared" si="1150"/>
        <v/>
      </c>
      <c r="MZ235" s="522" t="str">
        <f t="shared" si="1150"/>
        <v/>
      </c>
      <c r="NA235" s="510" t="str">
        <f t="shared" si="1150"/>
        <v/>
      </c>
      <c r="NB235" s="642">
        <f t="shared" si="1211"/>
        <v>0</v>
      </c>
      <c r="NC235" s="510" t="str">
        <f t="shared" si="1151"/>
        <v/>
      </c>
      <c r="ND235" s="522" t="str">
        <f t="shared" si="1151"/>
        <v/>
      </c>
      <c r="NE235" s="510" t="str">
        <f t="shared" si="1151"/>
        <v/>
      </c>
      <c r="NF235" s="642">
        <f t="shared" si="1212"/>
        <v>0</v>
      </c>
      <c r="NG235" s="510" t="str">
        <f t="shared" si="1152"/>
        <v/>
      </c>
      <c r="NH235" s="522" t="str">
        <f t="shared" si="1152"/>
        <v/>
      </c>
      <c r="NI235" s="510" t="str">
        <f t="shared" si="1152"/>
        <v/>
      </c>
      <c r="NJ235" s="642">
        <f t="shared" si="1213"/>
        <v>0</v>
      </c>
      <c r="NK235" s="510" t="str">
        <f t="shared" si="1153"/>
        <v/>
      </c>
      <c r="NL235" s="522" t="str">
        <f t="shared" si="1153"/>
        <v/>
      </c>
      <c r="NM235" s="510" t="str">
        <f t="shared" si="1153"/>
        <v/>
      </c>
      <c r="NN235" s="642">
        <f t="shared" si="1214"/>
        <v>0</v>
      </c>
      <c r="NO235" s="510" t="str">
        <f t="shared" si="1154"/>
        <v/>
      </c>
      <c r="NP235" s="522" t="str">
        <f t="shared" si="1154"/>
        <v/>
      </c>
      <c r="NQ235" s="510" t="str">
        <f t="shared" si="1154"/>
        <v/>
      </c>
      <c r="NR235" s="642">
        <f t="shared" si="1215"/>
        <v>0</v>
      </c>
      <c r="NS235" s="510" t="str">
        <f t="shared" si="1155"/>
        <v/>
      </c>
      <c r="NT235" s="522" t="str">
        <f t="shared" si="1155"/>
        <v/>
      </c>
      <c r="NU235" s="510" t="str">
        <f t="shared" si="1155"/>
        <v/>
      </c>
      <c r="NV235" s="642">
        <f t="shared" si="1216"/>
        <v>0</v>
      </c>
      <c r="NW235" s="510" t="str">
        <f t="shared" si="1156"/>
        <v/>
      </c>
      <c r="NX235" s="522" t="str">
        <f t="shared" si="1156"/>
        <v/>
      </c>
      <c r="NY235" s="510" t="str">
        <f t="shared" si="1156"/>
        <v/>
      </c>
      <c r="NZ235" s="642">
        <f t="shared" si="1217"/>
        <v>0</v>
      </c>
      <c r="OA235" s="510" t="str">
        <f t="shared" si="1157"/>
        <v/>
      </c>
      <c r="OB235" s="522" t="str">
        <f t="shared" si="1157"/>
        <v/>
      </c>
      <c r="OC235" s="510" t="str">
        <f t="shared" si="1157"/>
        <v/>
      </c>
      <c r="OD235" s="642">
        <f t="shared" si="1218"/>
        <v>0</v>
      </c>
      <c r="OE235" s="510" t="str">
        <f t="shared" si="1158"/>
        <v/>
      </c>
      <c r="OF235" s="522" t="str">
        <f t="shared" si="1158"/>
        <v/>
      </c>
      <c r="OG235" s="510" t="str">
        <f t="shared" si="1158"/>
        <v/>
      </c>
      <c r="OH235" s="642">
        <f t="shared" si="1219"/>
        <v>0</v>
      </c>
      <c r="OI235" s="510" t="str">
        <f t="shared" si="1159"/>
        <v/>
      </c>
      <c r="OJ235" s="522" t="str">
        <f t="shared" si="1159"/>
        <v/>
      </c>
      <c r="OK235" s="510" t="str">
        <f t="shared" si="1159"/>
        <v/>
      </c>
      <c r="OL235" s="642">
        <f t="shared" si="1220"/>
        <v>0</v>
      </c>
      <c r="OM235" s="510" t="str">
        <f t="shared" si="1160"/>
        <v/>
      </c>
      <c r="ON235" s="522" t="str">
        <f t="shared" si="1160"/>
        <v/>
      </c>
      <c r="OO235" s="510" t="str">
        <f t="shared" si="1160"/>
        <v/>
      </c>
      <c r="OP235" s="642">
        <f t="shared" si="1221"/>
        <v>0</v>
      </c>
      <c r="OQ235" s="510" t="str">
        <f t="shared" si="1161"/>
        <v/>
      </c>
      <c r="OR235" s="522" t="str">
        <f t="shared" si="1161"/>
        <v/>
      </c>
      <c r="OS235" s="510" t="str">
        <f t="shared" si="1161"/>
        <v/>
      </c>
      <c r="OT235" s="642">
        <f t="shared" si="1222"/>
        <v>0</v>
      </c>
      <c r="OU235" s="510" t="str">
        <f t="shared" si="1162"/>
        <v/>
      </c>
      <c r="OV235" s="522" t="str">
        <f t="shared" si="1162"/>
        <v/>
      </c>
      <c r="OW235" s="510" t="str">
        <f t="shared" si="1162"/>
        <v/>
      </c>
      <c r="OX235" s="642">
        <f t="shared" si="1223"/>
        <v>0</v>
      </c>
      <c r="OY235" s="510" t="str">
        <f t="shared" si="1163"/>
        <v/>
      </c>
      <c r="OZ235" s="522" t="str">
        <f t="shared" si="1163"/>
        <v/>
      </c>
      <c r="PA235" s="510" t="str">
        <f t="shared" si="1163"/>
        <v/>
      </c>
      <c r="PB235" s="642">
        <f t="shared" si="1224"/>
        <v>0</v>
      </c>
      <c r="PC235" s="510" t="str">
        <f t="shared" si="1164"/>
        <v/>
      </c>
      <c r="PD235" s="522" t="str">
        <f t="shared" si="1164"/>
        <v/>
      </c>
      <c r="PE235" s="510" t="str">
        <f t="shared" si="1164"/>
        <v/>
      </c>
      <c r="PF235" s="642">
        <f t="shared" si="1225"/>
        <v>0</v>
      </c>
      <c r="PG235" s="510" t="str">
        <f t="shared" si="1165"/>
        <v/>
      </c>
      <c r="PH235" s="522" t="str">
        <f t="shared" si="1165"/>
        <v/>
      </c>
      <c r="PI235" s="510" t="str">
        <f t="shared" si="1165"/>
        <v/>
      </c>
      <c r="PJ235" s="642">
        <f t="shared" si="1226"/>
        <v>0</v>
      </c>
      <c r="PK235" s="510" t="str">
        <f t="shared" si="1166"/>
        <v/>
      </c>
      <c r="PL235" s="522" t="str">
        <f t="shared" si="1166"/>
        <v/>
      </c>
      <c r="PM235" s="510" t="str">
        <f t="shared" si="1166"/>
        <v/>
      </c>
      <c r="PN235" s="642">
        <f t="shared" si="1227"/>
        <v>0</v>
      </c>
      <c r="PO235" s="510" t="str">
        <f t="shared" si="1167"/>
        <v/>
      </c>
      <c r="PP235" s="522" t="str">
        <f t="shared" si="1167"/>
        <v/>
      </c>
      <c r="PQ235" s="510" t="str">
        <f t="shared" si="1167"/>
        <v/>
      </c>
      <c r="PR235" s="642">
        <f t="shared" si="1228"/>
        <v>0</v>
      </c>
      <c r="PS235" s="510" t="str">
        <f t="shared" si="1168"/>
        <v/>
      </c>
      <c r="PT235" s="522" t="str">
        <f t="shared" si="1168"/>
        <v/>
      </c>
      <c r="PU235" s="510" t="str">
        <f t="shared" si="1168"/>
        <v/>
      </c>
      <c r="PV235" s="642">
        <f t="shared" si="1229"/>
        <v>0</v>
      </c>
      <c r="PW235" s="510" t="str">
        <f t="shared" si="1169"/>
        <v/>
      </c>
      <c r="PX235" s="522" t="str">
        <f t="shared" si="1169"/>
        <v/>
      </c>
      <c r="PY235" s="510" t="str">
        <f t="shared" si="1169"/>
        <v/>
      </c>
      <c r="PZ235" s="642">
        <f t="shared" si="1230"/>
        <v>0</v>
      </c>
      <c r="QA235" s="510" t="str">
        <f t="shared" si="1170"/>
        <v/>
      </c>
      <c r="QB235" s="522" t="str">
        <f t="shared" si="1170"/>
        <v/>
      </c>
      <c r="QC235" s="510" t="str">
        <f t="shared" si="1170"/>
        <v/>
      </c>
      <c r="QD235" s="642">
        <f t="shared" si="1231"/>
        <v>0</v>
      </c>
      <c r="QE235" s="510" t="str">
        <f t="shared" si="1171"/>
        <v/>
      </c>
      <c r="QF235" s="522" t="str">
        <f t="shared" si="1171"/>
        <v/>
      </c>
      <c r="QG235" s="510" t="str">
        <f t="shared" si="1171"/>
        <v/>
      </c>
      <c r="QH235" s="642">
        <f t="shared" si="1232"/>
        <v>0</v>
      </c>
    </row>
    <row r="236" spans="125:450" ht="13.3" thickTop="1" thickBot="1" x14ac:dyDescent="0.35"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GU236" s="594">
        <v>19</v>
      </c>
      <c r="HA236" s="81" t="str">
        <f t="shared" si="1233"/>
        <v/>
      </c>
      <c r="HB236" s="127" t="str">
        <f t="shared" si="1234"/>
        <v/>
      </c>
      <c r="HC236" s="642">
        <f t="shared" si="1172"/>
        <v>0</v>
      </c>
      <c r="HD236" s="582">
        <f t="shared" si="1112"/>
        <v>0</v>
      </c>
      <c r="HE236" s="576">
        <f t="shared" si="1113"/>
        <v>0</v>
      </c>
      <c r="HF236" s="566">
        <f t="shared" si="1113"/>
        <v>0</v>
      </c>
      <c r="HG236" s="642">
        <f t="shared" si="1173"/>
        <v>0</v>
      </c>
      <c r="HH236" s="17" t="str">
        <f t="shared" si="1236"/>
        <v/>
      </c>
      <c r="HI236" s="510" t="str">
        <f t="shared" si="1236"/>
        <v/>
      </c>
      <c r="HJ236" s="642">
        <f t="shared" si="1235"/>
        <v>0</v>
      </c>
      <c r="HK236" s="510" t="str">
        <f t="shared" si="1114"/>
        <v/>
      </c>
      <c r="HL236" s="522" t="str">
        <f t="shared" si="1114"/>
        <v/>
      </c>
      <c r="HM236" s="510" t="str">
        <f t="shared" si="1114"/>
        <v/>
      </c>
      <c r="HN236" s="642">
        <f t="shared" si="1175"/>
        <v>0</v>
      </c>
      <c r="HO236" s="510" t="str">
        <f t="shared" si="1115"/>
        <v/>
      </c>
      <c r="HP236" s="522" t="str">
        <f t="shared" si="1115"/>
        <v/>
      </c>
      <c r="HQ236" s="510" t="str">
        <f t="shared" si="1115"/>
        <v/>
      </c>
      <c r="HR236" s="642">
        <f t="shared" si="1176"/>
        <v>0</v>
      </c>
      <c r="HS236" s="510" t="str">
        <f t="shared" si="1116"/>
        <v/>
      </c>
      <c r="HT236" s="522" t="str">
        <f t="shared" si="1116"/>
        <v/>
      </c>
      <c r="HU236" s="510" t="str">
        <f t="shared" si="1116"/>
        <v/>
      </c>
      <c r="HV236" s="642">
        <f t="shared" si="1177"/>
        <v>0</v>
      </c>
      <c r="HW236" s="510" t="str">
        <f t="shared" si="1117"/>
        <v/>
      </c>
      <c r="HX236" s="522" t="str">
        <f t="shared" si="1117"/>
        <v/>
      </c>
      <c r="HY236" s="510" t="str">
        <f t="shared" si="1117"/>
        <v/>
      </c>
      <c r="HZ236" s="642">
        <f t="shared" si="1178"/>
        <v>0</v>
      </c>
      <c r="IA236" s="510" t="str">
        <f t="shared" si="1118"/>
        <v/>
      </c>
      <c r="IB236" s="522" t="str">
        <f t="shared" si="1118"/>
        <v/>
      </c>
      <c r="IC236" s="510" t="str">
        <f t="shared" si="1118"/>
        <v/>
      </c>
      <c r="ID236" s="642">
        <f t="shared" si="1179"/>
        <v>0</v>
      </c>
      <c r="IE236" s="510" t="str">
        <f t="shared" si="1119"/>
        <v/>
      </c>
      <c r="IF236" s="522" t="str">
        <f t="shared" si="1119"/>
        <v/>
      </c>
      <c r="IG236" s="510" t="str">
        <f t="shared" si="1119"/>
        <v/>
      </c>
      <c r="IH236" s="642">
        <f t="shared" si="1180"/>
        <v>0</v>
      </c>
      <c r="II236" s="510" t="str">
        <f t="shared" si="1120"/>
        <v/>
      </c>
      <c r="IJ236" s="522" t="str">
        <f t="shared" si="1120"/>
        <v/>
      </c>
      <c r="IK236" s="510" t="str">
        <f t="shared" si="1120"/>
        <v/>
      </c>
      <c r="IL236" s="642">
        <f t="shared" si="1181"/>
        <v>0</v>
      </c>
      <c r="IM236" s="510" t="str">
        <f t="shared" si="1121"/>
        <v/>
      </c>
      <c r="IN236" s="522" t="str">
        <f t="shared" si="1121"/>
        <v/>
      </c>
      <c r="IO236" s="510" t="str">
        <f t="shared" si="1121"/>
        <v/>
      </c>
      <c r="IP236" s="642">
        <f t="shared" si="1182"/>
        <v>0</v>
      </c>
      <c r="IQ236" s="510" t="str">
        <f t="shared" si="1122"/>
        <v/>
      </c>
      <c r="IR236" s="522" t="str">
        <f t="shared" si="1122"/>
        <v/>
      </c>
      <c r="IS236" s="510" t="str">
        <f t="shared" si="1122"/>
        <v/>
      </c>
      <c r="IT236" s="642">
        <f t="shared" si="1183"/>
        <v>0</v>
      </c>
      <c r="IU236" s="510" t="str">
        <f t="shared" si="1123"/>
        <v/>
      </c>
      <c r="IV236" s="522" t="str">
        <f t="shared" si="1123"/>
        <v/>
      </c>
      <c r="IW236" s="510" t="str">
        <f t="shared" si="1123"/>
        <v/>
      </c>
      <c r="IX236" s="642">
        <f t="shared" si="1184"/>
        <v>0</v>
      </c>
      <c r="IY236" s="510" t="str">
        <f t="shared" si="1124"/>
        <v/>
      </c>
      <c r="IZ236" s="522" t="str">
        <f t="shared" si="1124"/>
        <v/>
      </c>
      <c r="JA236" s="510" t="str">
        <f t="shared" si="1124"/>
        <v/>
      </c>
      <c r="JB236" s="642">
        <f t="shared" si="1185"/>
        <v>0</v>
      </c>
      <c r="JC236" s="510" t="str">
        <f t="shared" si="1125"/>
        <v/>
      </c>
      <c r="JD236" s="522" t="str">
        <f t="shared" si="1125"/>
        <v/>
      </c>
      <c r="JE236" s="510" t="str">
        <f t="shared" si="1125"/>
        <v/>
      </c>
      <c r="JF236" s="642">
        <f t="shared" si="1186"/>
        <v>0</v>
      </c>
      <c r="JG236" s="510" t="str">
        <f t="shared" si="1126"/>
        <v/>
      </c>
      <c r="JH236" s="522" t="str">
        <f t="shared" si="1126"/>
        <v/>
      </c>
      <c r="JI236" s="510" t="str">
        <f t="shared" si="1126"/>
        <v/>
      </c>
      <c r="JJ236" s="642">
        <f t="shared" si="1187"/>
        <v>0</v>
      </c>
      <c r="JK236" s="510" t="str">
        <f t="shared" si="1127"/>
        <v/>
      </c>
      <c r="JL236" s="522" t="str">
        <f t="shared" si="1127"/>
        <v/>
      </c>
      <c r="JM236" s="510" t="str">
        <f t="shared" si="1127"/>
        <v/>
      </c>
      <c r="JN236" s="642">
        <f t="shared" si="1188"/>
        <v>0</v>
      </c>
      <c r="JO236" s="510" t="str">
        <f t="shared" si="1128"/>
        <v/>
      </c>
      <c r="JP236" s="522" t="str">
        <f t="shared" si="1128"/>
        <v/>
      </c>
      <c r="JQ236" s="510" t="str">
        <f t="shared" si="1128"/>
        <v/>
      </c>
      <c r="JR236" s="642">
        <f t="shared" si="1189"/>
        <v>0</v>
      </c>
      <c r="JS236" s="510" t="str">
        <f t="shared" si="1129"/>
        <v/>
      </c>
      <c r="JT236" s="522" t="str">
        <f t="shared" si="1129"/>
        <v/>
      </c>
      <c r="JU236" s="510" t="str">
        <f t="shared" si="1129"/>
        <v/>
      </c>
      <c r="JV236" s="642">
        <f t="shared" si="1190"/>
        <v>0</v>
      </c>
      <c r="JW236" s="510" t="str">
        <f t="shared" si="1130"/>
        <v/>
      </c>
      <c r="JX236" s="522" t="str">
        <f t="shared" si="1130"/>
        <v/>
      </c>
      <c r="JY236" s="510" t="str">
        <f t="shared" si="1130"/>
        <v/>
      </c>
      <c r="JZ236" s="642">
        <f t="shared" si="1191"/>
        <v>0</v>
      </c>
      <c r="KA236" s="510" t="str">
        <f t="shared" si="1131"/>
        <v/>
      </c>
      <c r="KB236" s="522" t="str">
        <f t="shared" si="1131"/>
        <v/>
      </c>
      <c r="KC236" s="510" t="str">
        <f t="shared" si="1131"/>
        <v/>
      </c>
      <c r="KD236" s="642">
        <f t="shared" si="1192"/>
        <v>0</v>
      </c>
      <c r="KE236" s="510" t="str">
        <f t="shared" si="1132"/>
        <v/>
      </c>
      <c r="KF236" s="522" t="str">
        <f t="shared" si="1132"/>
        <v/>
      </c>
      <c r="KG236" s="510" t="str">
        <f t="shared" si="1132"/>
        <v/>
      </c>
      <c r="KH236" s="642">
        <f t="shared" si="1193"/>
        <v>0</v>
      </c>
      <c r="KI236" s="510" t="str">
        <f t="shared" si="1133"/>
        <v/>
      </c>
      <c r="KJ236" s="522" t="str">
        <f t="shared" si="1133"/>
        <v/>
      </c>
      <c r="KK236" s="510" t="str">
        <f t="shared" si="1133"/>
        <v/>
      </c>
      <c r="KL236" s="642">
        <f t="shared" si="1194"/>
        <v>0</v>
      </c>
      <c r="KM236" s="510" t="str">
        <f t="shared" si="1134"/>
        <v/>
      </c>
      <c r="KN236" s="522" t="str">
        <f t="shared" si="1134"/>
        <v/>
      </c>
      <c r="KO236" s="510" t="str">
        <f t="shared" si="1134"/>
        <v/>
      </c>
      <c r="KP236" s="642">
        <f t="shared" si="1195"/>
        <v>0</v>
      </c>
      <c r="KQ236" s="510" t="str">
        <f t="shared" si="1135"/>
        <v/>
      </c>
      <c r="KR236" s="522" t="str">
        <f t="shared" si="1135"/>
        <v/>
      </c>
      <c r="KS236" s="510" t="str">
        <f t="shared" si="1135"/>
        <v/>
      </c>
      <c r="KT236" s="642">
        <f t="shared" si="1196"/>
        <v>0</v>
      </c>
      <c r="KU236" s="510" t="str">
        <f t="shared" si="1136"/>
        <v/>
      </c>
      <c r="KV236" s="522" t="str">
        <f t="shared" si="1136"/>
        <v/>
      </c>
      <c r="KW236" s="510" t="str">
        <f t="shared" si="1136"/>
        <v/>
      </c>
      <c r="KX236" s="642">
        <f t="shared" si="1197"/>
        <v>0</v>
      </c>
      <c r="KY236" s="510" t="str">
        <f t="shared" si="1137"/>
        <v/>
      </c>
      <c r="KZ236" s="522" t="str">
        <f t="shared" si="1137"/>
        <v/>
      </c>
      <c r="LA236" s="510" t="str">
        <f t="shared" si="1137"/>
        <v/>
      </c>
      <c r="LB236" s="642">
        <f t="shared" si="1198"/>
        <v>0</v>
      </c>
      <c r="LC236" s="510" t="str">
        <f t="shared" si="1138"/>
        <v/>
      </c>
      <c r="LD236" s="522" t="str">
        <f t="shared" si="1138"/>
        <v/>
      </c>
      <c r="LE236" s="510" t="str">
        <f t="shared" si="1138"/>
        <v/>
      </c>
      <c r="LF236" s="642">
        <f t="shared" si="1199"/>
        <v>0</v>
      </c>
      <c r="LG236" s="510" t="str">
        <f t="shared" si="1139"/>
        <v/>
      </c>
      <c r="LH236" s="522" t="str">
        <f t="shared" si="1139"/>
        <v/>
      </c>
      <c r="LI236" s="510" t="str">
        <f t="shared" si="1139"/>
        <v/>
      </c>
      <c r="LJ236" s="642">
        <f t="shared" si="1200"/>
        <v>0</v>
      </c>
      <c r="LK236" s="510" t="str">
        <f t="shared" si="1140"/>
        <v/>
      </c>
      <c r="LL236" s="522" t="str">
        <f t="shared" si="1140"/>
        <v/>
      </c>
      <c r="LM236" s="510" t="str">
        <f t="shared" si="1140"/>
        <v/>
      </c>
      <c r="LN236" s="642">
        <f t="shared" si="1201"/>
        <v>0</v>
      </c>
      <c r="LO236" s="510" t="str">
        <f t="shared" si="1141"/>
        <v/>
      </c>
      <c r="LP236" s="522" t="str">
        <f t="shared" si="1141"/>
        <v/>
      </c>
      <c r="LQ236" s="510" t="str">
        <f t="shared" si="1141"/>
        <v/>
      </c>
      <c r="LR236" s="642">
        <f t="shared" si="1202"/>
        <v>0</v>
      </c>
      <c r="LS236" s="510" t="str">
        <f t="shared" si="1142"/>
        <v/>
      </c>
      <c r="LT236" s="522" t="str">
        <f t="shared" si="1142"/>
        <v/>
      </c>
      <c r="LU236" s="510" t="str">
        <f t="shared" si="1142"/>
        <v/>
      </c>
      <c r="LV236" s="642">
        <f t="shared" si="1203"/>
        <v>0</v>
      </c>
      <c r="LW236" s="510" t="str">
        <f t="shared" si="1143"/>
        <v/>
      </c>
      <c r="LX236" s="522" t="str">
        <f t="shared" si="1143"/>
        <v/>
      </c>
      <c r="LY236" s="510" t="str">
        <f t="shared" si="1143"/>
        <v/>
      </c>
      <c r="LZ236" s="642">
        <f t="shared" si="1204"/>
        <v>0</v>
      </c>
      <c r="MA236" s="510" t="str">
        <f t="shared" si="1144"/>
        <v/>
      </c>
      <c r="MB236" s="522" t="str">
        <f t="shared" si="1144"/>
        <v/>
      </c>
      <c r="MC236" s="510" t="str">
        <f t="shared" si="1144"/>
        <v/>
      </c>
      <c r="MD236" s="642">
        <f t="shared" si="1205"/>
        <v>0</v>
      </c>
      <c r="ME236" s="510" t="str">
        <f t="shared" si="1145"/>
        <v/>
      </c>
      <c r="MF236" s="522" t="str">
        <f t="shared" si="1145"/>
        <v/>
      </c>
      <c r="MG236" s="510" t="str">
        <f t="shared" si="1145"/>
        <v/>
      </c>
      <c r="MH236" s="642">
        <f t="shared" si="1206"/>
        <v>0</v>
      </c>
      <c r="MI236" s="510" t="str">
        <f t="shared" si="1146"/>
        <v/>
      </c>
      <c r="MJ236" s="522" t="str">
        <f t="shared" si="1146"/>
        <v/>
      </c>
      <c r="MK236" s="510" t="str">
        <f t="shared" si="1146"/>
        <v/>
      </c>
      <c r="ML236" s="642">
        <f t="shared" si="1207"/>
        <v>0</v>
      </c>
      <c r="MM236" s="510" t="str">
        <f t="shared" si="1147"/>
        <v/>
      </c>
      <c r="MN236" s="522" t="str">
        <f t="shared" si="1147"/>
        <v/>
      </c>
      <c r="MO236" s="510" t="str">
        <f t="shared" si="1147"/>
        <v/>
      </c>
      <c r="MP236" s="642">
        <f t="shared" si="1208"/>
        <v>0</v>
      </c>
      <c r="MQ236" s="510" t="str">
        <f t="shared" si="1148"/>
        <v/>
      </c>
      <c r="MR236" s="522" t="str">
        <f t="shared" si="1148"/>
        <v/>
      </c>
      <c r="MS236" s="510" t="str">
        <f t="shared" si="1148"/>
        <v/>
      </c>
      <c r="MT236" s="642">
        <f t="shared" si="1209"/>
        <v>0</v>
      </c>
      <c r="MU236" s="510" t="str">
        <f t="shared" si="1149"/>
        <v/>
      </c>
      <c r="MV236" s="522" t="str">
        <f t="shared" si="1149"/>
        <v/>
      </c>
      <c r="MW236" s="510" t="str">
        <f t="shared" si="1149"/>
        <v/>
      </c>
      <c r="MX236" s="642">
        <f t="shared" si="1210"/>
        <v>0</v>
      </c>
      <c r="MY236" s="510" t="str">
        <f t="shared" si="1150"/>
        <v/>
      </c>
      <c r="MZ236" s="522" t="str">
        <f t="shared" si="1150"/>
        <v/>
      </c>
      <c r="NA236" s="510" t="str">
        <f t="shared" si="1150"/>
        <v/>
      </c>
      <c r="NB236" s="642">
        <f t="shared" si="1211"/>
        <v>0</v>
      </c>
      <c r="NC236" s="510" t="str">
        <f t="shared" si="1151"/>
        <v/>
      </c>
      <c r="ND236" s="522" t="str">
        <f t="shared" si="1151"/>
        <v/>
      </c>
      <c r="NE236" s="510" t="str">
        <f t="shared" si="1151"/>
        <v/>
      </c>
      <c r="NF236" s="642">
        <f t="shared" si="1212"/>
        <v>0</v>
      </c>
      <c r="NG236" s="510" t="str">
        <f t="shared" si="1152"/>
        <v/>
      </c>
      <c r="NH236" s="522" t="str">
        <f t="shared" si="1152"/>
        <v/>
      </c>
      <c r="NI236" s="510" t="str">
        <f t="shared" si="1152"/>
        <v/>
      </c>
      <c r="NJ236" s="642">
        <f t="shared" si="1213"/>
        <v>0</v>
      </c>
      <c r="NK236" s="510" t="str">
        <f t="shared" si="1153"/>
        <v/>
      </c>
      <c r="NL236" s="522" t="str">
        <f t="shared" si="1153"/>
        <v/>
      </c>
      <c r="NM236" s="510" t="str">
        <f t="shared" si="1153"/>
        <v/>
      </c>
      <c r="NN236" s="642">
        <f t="shared" si="1214"/>
        <v>0</v>
      </c>
      <c r="NO236" s="510" t="str">
        <f t="shared" si="1154"/>
        <v/>
      </c>
      <c r="NP236" s="522" t="str">
        <f t="shared" si="1154"/>
        <v/>
      </c>
      <c r="NQ236" s="510" t="str">
        <f t="shared" si="1154"/>
        <v/>
      </c>
      <c r="NR236" s="642">
        <f t="shared" si="1215"/>
        <v>0</v>
      </c>
      <c r="NS236" s="510" t="str">
        <f t="shared" si="1155"/>
        <v/>
      </c>
      <c r="NT236" s="522" t="str">
        <f t="shared" si="1155"/>
        <v/>
      </c>
      <c r="NU236" s="510" t="str">
        <f t="shared" si="1155"/>
        <v/>
      </c>
      <c r="NV236" s="642">
        <f t="shared" si="1216"/>
        <v>0</v>
      </c>
      <c r="NW236" s="510" t="str">
        <f t="shared" si="1156"/>
        <v/>
      </c>
      <c r="NX236" s="522" t="str">
        <f t="shared" si="1156"/>
        <v/>
      </c>
      <c r="NY236" s="510" t="str">
        <f t="shared" si="1156"/>
        <v/>
      </c>
      <c r="NZ236" s="642">
        <f t="shared" si="1217"/>
        <v>0</v>
      </c>
      <c r="OA236" s="510" t="str">
        <f t="shared" si="1157"/>
        <v/>
      </c>
      <c r="OB236" s="522" t="str">
        <f t="shared" si="1157"/>
        <v/>
      </c>
      <c r="OC236" s="510" t="str">
        <f t="shared" si="1157"/>
        <v/>
      </c>
      <c r="OD236" s="642">
        <f t="shared" si="1218"/>
        <v>0</v>
      </c>
      <c r="OE236" s="510" t="str">
        <f t="shared" si="1158"/>
        <v/>
      </c>
      <c r="OF236" s="522" t="str">
        <f t="shared" si="1158"/>
        <v/>
      </c>
      <c r="OG236" s="510" t="str">
        <f t="shared" si="1158"/>
        <v/>
      </c>
      <c r="OH236" s="642">
        <f t="shared" si="1219"/>
        <v>0</v>
      </c>
      <c r="OI236" s="510" t="str">
        <f t="shared" si="1159"/>
        <v/>
      </c>
      <c r="OJ236" s="522" t="str">
        <f t="shared" si="1159"/>
        <v/>
      </c>
      <c r="OK236" s="510" t="str">
        <f t="shared" si="1159"/>
        <v/>
      </c>
      <c r="OL236" s="642">
        <f t="shared" si="1220"/>
        <v>0</v>
      </c>
      <c r="OM236" s="510" t="str">
        <f t="shared" si="1160"/>
        <v/>
      </c>
      <c r="ON236" s="522" t="str">
        <f t="shared" si="1160"/>
        <v/>
      </c>
      <c r="OO236" s="510" t="str">
        <f t="shared" si="1160"/>
        <v/>
      </c>
      <c r="OP236" s="642">
        <f t="shared" si="1221"/>
        <v>0</v>
      </c>
      <c r="OQ236" s="510" t="str">
        <f t="shared" si="1161"/>
        <v/>
      </c>
      <c r="OR236" s="522" t="str">
        <f t="shared" si="1161"/>
        <v/>
      </c>
      <c r="OS236" s="510" t="str">
        <f t="shared" si="1161"/>
        <v/>
      </c>
      <c r="OT236" s="642">
        <f t="shared" si="1222"/>
        <v>0</v>
      </c>
      <c r="OU236" s="510" t="str">
        <f t="shared" si="1162"/>
        <v/>
      </c>
      <c r="OV236" s="522" t="str">
        <f t="shared" si="1162"/>
        <v/>
      </c>
      <c r="OW236" s="510" t="str">
        <f t="shared" si="1162"/>
        <v/>
      </c>
      <c r="OX236" s="642">
        <f t="shared" si="1223"/>
        <v>0</v>
      </c>
      <c r="OY236" s="510" t="str">
        <f t="shared" si="1163"/>
        <v/>
      </c>
      <c r="OZ236" s="522" t="str">
        <f t="shared" si="1163"/>
        <v/>
      </c>
      <c r="PA236" s="510" t="str">
        <f t="shared" si="1163"/>
        <v/>
      </c>
      <c r="PB236" s="642">
        <f t="shared" si="1224"/>
        <v>0</v>
      </c>
      <c r="PC236" s="510" t="str">
        <f t="shared" si="1164"/>
        <v/>
      </c>
      <c r="PD236" s="522" t="str">
        <f t="shared" si="1164"/>
        <v/>
      </c>
      <c r="PE236" s="510" t="str">
        <f t="shared" si="1164"/>
        <v/>
      </c>
      <c r="PF236" s="642">
        <f t="shared" si="1225"/>
        <v>0</v>
      </c>
      <c r="PG236" s="510" t="str">
        <f t="shared" si="1165"/>
        <v/>
      </c>
      <c r="PH236" s="522" t="str">
        <f t="shared" si="1165"/>
        <v/>
      </c>
      <c r="PI236" s="510" t="str">
        <f t="shared" si="1165"/>
        <v/>
      </c>
      <c r="PJ236" s="642">
        <f t="shared" si="1226"/>
        <v>0</v>
      </c>
      <c r="PK236" s="510" t="str">
        <f t="shared" si="1166"/>
        <v/>
      </c>
      <c r="PL236" s="522" t="str">
        <f t="shared" si="1166"/>
        <v/>
      </c>
      <c r="PM236" s="510" t="str">
        <f t="shared" si="1166"/>
        <v/>
      </c>
      <c r="PN236" s="642">
        <f t="shared" si="1227"/>
        <v>0</v>
      </c>
      <c r="PO236" s="510" t="str">
        <f t="shared" si="1167"/>
        <v/>
      </c>
      <c r="PP236" s="522" t="str">
        <f t="shared" si="1167"/>
        <v/>
      </c>
      <c r="PQ236" s="510" t="str">
        <f t="shared" si="1167"/>
        <v/>
      </c>
      <c r="PR236" s="642">
        <f t="shared" si="1228"/>
        <v>0</v>
      </c>
      <c r="PS236" s="510" t="str">
        <f t="shared" si="1168"/>
        <v/>
      </c>
      <c r="PT236" s="522" t="str">
        <f t="shared" si="1168"/>
        <v/>
      </c>
      <c r="PU236" s="510" t="str">
        <f t="shared" si="1168"/>
        <v/>
      </c>
      <c r="PV236" s="642">
        <f t="shared" si="1229"/>
        <v>0</v>
      </c>
      <c r="PW236" s="510" t="str">
        <f t="shared" si="1169"/>
        <v/>
      </c>
      <c r="PX236" s="522" t="str">
        <f t="shared" si="1169"/>
        <v/>
      </c>
      <c r="PY236" s="510" t="str">
        <f t="shared" si="1169"/>
        <v/>
      </c>
      <c r="PZ236" s="642">
        <f t="shared" si="1230"/>
        <v>0</v>
      </c>
      <c r="QA236" s="510" t="str">
        <f t="shared" si="1170"/>
        <v/>
      </c>
      <c r="QB236" s="522" t="str">
        <f t="shared" si="1170"/>
        <v/>
      </c>
      <c r="QC236" s="510" t="str">
        <f t="shared" si="1170"/>
        <v/>
      </c>
      <c r="QD236" s="642">
        <f t="shared" si="1231"/>
        <v>0</v>
      </c>
      <c r="QE236" s="510" t="str">
        <f t="shared" si="1171"/>
        <v/>
      </c>
      <c r="QF236" s="522" t="str">
        <f t="shared" si="1171"/>
        <v/>
      </c>
      <c r="QG236" s="510" t="str">
        <f t="shared" si="1171"/>
        <v/>
      </c>
      <c r="QH236" s="642">
        <f t="shared" si="1232"/>
        <v>0</v>
      </c>
    </row>
    <row r="237" spans="125:450" ht="13.3" thickTop="1" thickBot="1" x14ac:dyDescent="0.35"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GU237" s="594">
        <v>20</v>
      </c>
      <c r="HA237" s="81" t="str">
        <f t="shared" si="1233"/>
        <v/>
      </c>
      <c r="HB237" s="127" t="str">
        <f t="shared" si="1234"/>
        <v/>
      </c>
      <c r="HC237" s="642">
        <f t="shared" si="1172"/>
        <v>0</v>
      </c>
      <c r="HD237" s="583">
        <f t="shared" si="1112"/>
        <v>0</v>
      </c>
      <c r="HE237" s="576">
        <f t="shared" si="1113"/>
        <v>0</v>
      </c>
      <c r="HF237" s="566">
        <f t="shared" si="1113"/>
        <v>0</v>
      </c>
      <c r="HG237" s="642">
        <f t="shared" si="1173"/>
        <v>0</v>
      </c>
      <c r="HH237" s="17" t="str">
        <f t="shared" si="1236"/>
        <v/>
      </c>
      <c r="HI237" s="510" t="str">
        <f t="shared" si="1236"/>
        <v/>
      </c>
      <c r="HJ237" s="642">
        <f t="shared" si="1235"/>
        <v>0</v>
      </c>
      <c r="HK237" s="510" t="str">
        <f t="shared" si="1114"/>
        <v/>
      </c>
      <c r="HL237" s="522" t="str">
        <f t="shared" si="1114"/>
        <v/>
      </c>
      <c r="HM237" s="510" t="str">
        <f t="shared" si="1114"/>
        <v/>
      </c>
      <c r="HN237" s="642">
        <f t="shared" si="1175"/>
        <v>0</v>
      </c>
      <c r="HO237" s="510" t="str">
        <f t="shared" si="1115"/>
        <v/>
      </c>
      <c r="HP237" s="522" t="str">
        <f t="shared" si="1115"/>
        <v/>
      </c>
      <c r="HQ237" s="510" t="str">
        <f t="shared" si="1115"/>
        <v/>
      </c>
      <c r="HR237" s="642">
        <f t="shared" si="1176"/>
        <v>0</v>
      </c>
      <c r="HS237" s="510" t="str">
        <f t="shared" si="1116"/>
        <v/>
      </c>
      <c r="HT237" s="522" t="str">
        <f t="shared" si="1116"/>
        <v/>
      </c>
      <c r="HU237" s="510" t="str">
        <f t="shared" si="1116"/>
        <v/>
      </c>
      <c r="HV237" s="642">
        <f t="shared" si="1177"/>
        <v>0</v>
      </c>
      <c r="HW237" s="510" t="str">
        <f t="shared" si="1117"/>
        <v/>
      </c>
      <c r="HX237" s="522" t="str">
        <f t="shared" si="1117"/>
        <v/>
      </c>
      <c r="HY237" s="510" t="str">
        <f t="shared" si="1117"/>
        <v/>
      </c>
      <c r="HZ237" s="642">
        <f t="shared" si="1178"/>
        <v>0</v>
      </c>
      <c r="IA237" s="510" t="str">
        <f t="shared" si="1118"/>
        <v/>
      </c>
      <c r="IB237" s="522" t="str">
        <f t="shared" si="1118"/>
        <v/>
      </c>
      <c r="IC237" s="510" t="str">
        <f t="shared" si="1118"/>
        <v/>
      </c>
      <c r="ID237" s="642">
        <f t="shared" si="1179"/>
        <v>0</v>
      </c>
      <c r="IE237" s="510" t="str">
        <f t="shared" si="1119"/>
        <v/>
      </c>
      <c r="IF237" s="522" t="str">
        <f t="shared" si="1119"/>
        <v/>
      </c>
      <c r="IG237" s="510" t="str">
        <f t="shared" si="1119"/>
        <v/>
      </c>
      <c r="IH237" s="642">
        <f t="shared" si="1180"/>
        <v>0</v>
      </c>
      <c r="II237" s="510" t="str">
        <f t="shared" si="1120"/>
        <v/>
      </c>
      <c r="IJ237" s="522" t="str">
        <f t="shared" si="1120"/>
        <v/>
      </c>
      <c r="IK237" s="510" t="str">
        <f t="shared" si="1120"/>
        <v/>
      </c>
      <c r="IL237" s="642">
        <f t="shared" si="1181"/>
        <v>0</v>
      </c>
      <c r="IM237" s="510" t="str">
        <f t="shared" si="1121"/>
        <v/>
      </c>
      <c r="IN237" s="522" t="str">
        <f t="shared" si="1121"/>
        <v/>
      </c>
      <c r="IO237" s="510" t="str">
        <f t="shared" si="1121"/>
        <v/>
      </c>
      <c r="IP237" s="642">
        <f t="shared" si="1182"/>
        <v>0</v>
      </c>
      <c r="IQ237" s="510" t="str">
        <f t="shared" si="1122"/>
        <v/>
      </c>
      <c r="IR237" s="522" t="str">
        <f t="shared" si="1122"/>
        <v/>
      </c>
      <c r="IS237" s="510" t="str">
        <f t="shared" si="1122"/>
        <v/>
      </c>
      <c r="IT237" s="642">
        <f t="shared" si="1183"/>
        <v>0</v>
      </c>
      <c r="IU237" s="510" t="str">
        <f t="shared" si="1123"/>
        <v/>
      </c>
      <c r="IV237" s="522" t="str">
        <f t="shared" si="1123"/>
        <v/>
      </c>
      <c r="IW237" s="510" t="str">
        <f t="shared" si="1123"/>
        <v/>
      </c>
      <c r="IX237" s="642">
        <f t="shared" si="1184"/>
        <v>0</v>
      </c>
      <c r="IY237" s="510" t="str">
        <f t="shared" si="1124"/>
        <v/>
      </c>
      <c r="IZ237" s="522" t="str">
        <f t="shared" si="1124"/>
        <v/>
      </c>
      <c r="JA237" s="510" t="str">
        <f t="shared" si="1124"/>
        <v/>
      </c>
      <c r="JB237" s="642">
        <f t="shared" si="1185"/>
        <v>0</v>
      </c>
      <c r="JC237" s="510" t="str">
        <f t="shared" si="1125"/>
        <v/>
      </c>
      <c r="JD237" s="522" t="str">
        <f t="shared" si="1125"/>
        <v/>
      </c>
      <c r="JE237" s="510" t="str">
        <f t="shared" si="1125"/>
        <v/>
      </c>
      <c r="JF237" s="642">
        <f t="shared" si="1186"/>
        <v>0</v>
      </c>
      <c r="JG237" s="510" t="str">
        <f t="shared" si="1126"/>
        <v/>
      </c>
      <c r="JH237" s="522" t="str">
        <f t="shared" si="1126"/>
        <v/>
      </c>
      <c r="JI237" s="510" t="str">
        <f t="shared" si="1126"/>
        <v/>
      </c>
      <c r="JJ237" s="642">
        <f t="shared" si="1187"/>
        <v>0</v>
      </c>
      <c r="JK237" s="510" t="str">
        <f t="shared" si="1127"/>
        <v/>
      </c>
      <c r="JL237" s="522" t="str">
        <f t="shared" si="1127"/>
        <v/>
      </c>
      <c r="JM237" s="510" t="str">
        <f t="shared" si="1127"/>
        <v/>
      </c>
      <c r="JN237" s="642">
        <f t="shared" si="1188"/>
        <v>0</v>
      </c>
      <c r="JO237" s="510" t="str">
        <f t="shared" si="1128"/>
        <v/>
      </c>
      <c r="JP237" s="522" t="str">
        <f t="shared" si="1128"/>
        <v/>
      </c>
      <c r="JQ237" s="510" t="str">
        <f t="shared" si="1128"/>
        <v/>
      </c>
      <c r="JR237" s="642">
        <f t="shared" si="1189"/>
        <v>0</v>
      </c>
      <c r="JS237" s="510" t="str">
        <f t="shared" si="1129"/>
        <v/>
      </c>
      <c r="JT237" s="522" t="str">
        <f t="shared" si="1129"/>
        <v/>
      </c>
      <c r="JU237" s="510" t="str">
        <f t="shared" si="1129"/>
        <v/>
      </c>
      <c r="JV237" s="642">
        <f t="shared" si="1190"/>
        <v>0</v>
      </c>
      <c r="JW237" s="510" t="str">
        <f t="shared" si="1130"/>
        <v/>
      </c>
      <c r="JX237" s="522" t="str">
        <f t="shared" si="1130"/>
        <v/>
      </c>
      <c r="JY237" s="510" t="str">
        <f t="shared" si="1130"/>
        <v/>
      </c>
      <c r="JZ237" s="642">
        <f t="shared" si="1191"/>
        <v>0</v>
      </c>
      <c r="KA237" s="510" t="str">
        <f t="shared" si="1131"/>
        <v/>
      </c>
      <c r="KB237" s="522" t="str">
        <f t="shared" si="1131"/>
        <v/>
      </c>
      <c r="KC237" s="510" t="str">
        <f t="shared" si="1131"/>
        <v/>
      </c>
      <c r="KD237" s="642">
        <f t="shared" si="1192"/>
        <v>0</v>
      </c>
      <c r="KE237" s="510" t="str">
        <f t="shared" si="1132"/>
        <v/>
      </c>
      <c r="KF237" s="522" t="str">
        <f t="shared" si="1132"/>
        <v/>
      </c>
      <c r="KG237" s="510" t="str">
        <f t="shared" si="1132"/>
        <v/>
      </c>
      <c r="KH237" s="642">
        <f t="shared" si="1193"/>
        <v>0</v>
      </c>
      <c r="KI237" s="510" t="str">
        <f t="shared" si="1133"/>
        <v/>
      </c>
      <c r="KJ237" s="522" t="str">
        <f t="shared" si="1133"/>
        <v/>
      </c>
      <c r="KK237" s="510" t="str">
        <f t="shared" si="1133"/>
        <v/>
      </c>
      <c r="KL237" s="642">
        <f t="shared" si="1194"/>
        <v>0</v>
      </c>
      <c r="KM237" s="510" t="str">
        <f t="shared" si="1134"/>
        <v/>
      </c>
      <c r="KN237" s="522" t="str">
        <f t="shared" si="1134"/>
        <v/>
      </c>
      <c r="KO237" s="510" t="str">
        <f t="shared" si="1134"/>
        <v/>
      </c>
      <c r="KP237" s="642">
        <f t="shared" si="1195"/>
        <v>0</v>
      </c>
      <c r="KQ237" s="510" t="str">
        <f t="shared" si="1135"/>
        <v/>
      </c>
      <c r="KR237" s="522" t="str">
        <f t="shared" si="1135"/>
        <v/>
      </c>
      <c r="KS237" s="510" t="str">
        <f t="shared" si="1135"/>
        <v/>
      </c>
      <c r="KT237" s="642">
        <f t="shared" si="1196"/>
        <v>0</v>
      </c>
      <c r="KU237" s="510" t="str">
        <f t="shared" si="1136"/>
        <v/>
      </c>
      <c r="KV237" s="522" t="str">
        <f t="shared" si="1136"/>
        <v/>
      </c>
      <c r="KW237" s="510" t="str">
        <f t="shared" si="1136"/>
        <v/>
      </c>
      <c r="KX237" s="642">
        <f t="shared" si="1197"/>
        <v>0</v>
      </c>
      <c r="KY237" s="510" t="str">
        <f t="shared" si="1137"/>
        <v/>
      </c>
      <c r="KZ237" s="522" t="str">
        <f t="shared" si="1137"/>
        <v/>
      </c>
      <c r="LA237" s="510" t="str">
        <f t="shared" si="1137"/>
        <v/>
      </c>
      <c r="LB237" s="642">
        <f t="shared" si="1198"/>
        <v>0</v>
      </c>
      <c r="LC237" s="510" t="str">
        <f t="shared" si="1138"/>
        <v/>
      </c>
      <c r="LD237" s="522" t="str">
        <f t="shared" si="1138"/>
        <v/>
      </c>
      <c r="LE237" s="510" t="str">
        <f t="shared" si="1138"/>
        <v/>
      </c>
      <c r="LF237" s="642">
        <f t="shared" si="1199"/>
        <v>0</v>
      </c>
      <c r="LG237" s="510" t="str">
        <f t="shared" si="1139"/>
        <v/>
      </c>
      <c r="LH237" s="522" t="str">
        <f t="shared" si="1139"/>
        <v/>
      </c>
      <c r="LI237" s="510" t="str">
        <f t="shared" si="1139"/>
        <v/>
      </c>
      <c r="LJ237" s="642">
        <f t="shared" si="1200"/>
        <v>0</v>
      </c>
      <c r="LK237" s="510" t="str">
        <f t="shared" si="1140"/>
        <v/>
      </c>
      <c r="LL237" s="522" t="str">
        <f t="shared" si="1140"/>
        <v/>
      </c>
      <c r="LM237" s="510" t="str">
        <f t="shared" si="1140"/>
        <v/>
      </c>
      <c r="LN237" s="642">
        <f t="shared" si="1201"/>
        <v>0</v>
      </c>
      <c r="LO237" s="510" t="str">
        <f t="shared" si="1141"/>
        <v/>
      </c>
      <c r="LP237" s="522" t="str">
        <f t="shared" si="1141"/>
        <v/>
      </c>
      <c r="LQ237" s="510" t="str">
        <f t="shared" si="1141"/>
        <v/>
      </c>
      <c r="LR237" s="642">
        <f t="shared" si="1202"/>
        <v>0</v>
      </c>
      <c r="LS237" s="510" t="str">
        <f t="shared" si="1142"/>
        <v/>
      </c>
      <c r="LT237" s="522" t="str">
        <f t="shared" si="1142"/>
        <v/>
      </c>
      <c r="LU237" s="510" t="str">
        <f t="shared" si="1142"/>
        <v/>
      </c>
      <c r="LV237" s="642">
        <f t="shared" si="1203"/>
        <v>0</v>
      </c>
      <c r="LW237" s="510" t="str">
        <f t="shared" si="1143"/>
        <v/>
      </c>
      <c r="LX237" s="522" t="str">
        <f t="shared" si="1143"/>
        <v/>
      </c>
      <c r="LY237" s="510" t="str">
        <f t="shared" si="1143"/>
        <v/>
      </c>
      <c r="LZ237" s="642">
        <f t="shared" si="1204"/>
        <v>0</v>
      </c>
      <c r="MA237" s="510" t="str">
        <f t="shared" si="1144"/>
        <v/>
      </c>
      <c r="MB237" s="522" t="str">
        <f t="shared" si="1144"/>
        <v/>
      </c>
      <c r="MC237" s="510" t="str">
        <f t="shared" si="1144"/>
        <v/>
      </c>
      <c r="MD237" s="642">
        <f t="shared" si="1205"/>
        <v>0</v>
      </c>
      <c r="ME237" s="510" t="str">
        <f t="shared" si="1145"/>
        <v/>
      </c>
      <c r="MF237" s="522" t="str">
        <f t="shared" si="1145"/>
        <v/>
      </c>
      <c r="MG237" s="510" t="str">
        <f t="shared" si="1145"/>
        <v/>
      </c>
      <c r="MH237" s="642">
        <f t="shared" si="1206"/>
        <v>0</v>
      </c>
      <c r="MI237" s="510" t="str">
        <f t="shared" si="1146"/>
        <v/>
      </c>
      <c r="MJ237" s="522" t="str">
        <f t="shared" si="1146"/>
        <v/>
      </c>
      <c r="MK237" s="510" t="str">
        <f t="shared" si="1146"/>
        <v/>
      </c>
      <c r="ML237" s="642">
        <f t="shared" si="1207"/>
        <v>0</v>
      </c>
      <c r="MM237" s="510" t="str">
        <f t="shared" si="1147"/>
        <v/>
      </c>
      <c r="MN237" s="522" t="str">
        <f t="shared" si="1147"/>
        <v/>
      </c>
      <c r="MO237" s="510" t="str">
        <f t="shared" si="1147"/>
        <v/>
      </c>
      <c r="MP237" s="642">
        <f t="shared" si="1208"/>
        <v>0</v>
      </c>
      <c r="MQ237" s="510" t="str">
        <f t="shared" si="1148"/>
        <v/>
      </c>
      <c r="MR237" s="522" t="str">
        <f t="shared" si="1148"/>
        <v/>
      </c>
      <c r="MS237" s="510" t="str">
        <f t="shared" si="1148"/>
        <v/>
      </c>
      <c r="MT237" s="642">
        <f t="shared" si="1209"/>
        <v>0</v>
      </c>
      <c r="MU237" s="510" t="str">
        <f t="shared" si="1149"/>
        <v/>
      </c>
      <c r="MV237" s="522" t="str">
        <f t="shared" si="1149"/>
        <v/>
      </c>
      <c r="MW237" s="510" t="str">
        <f t="shared" si="1149"/>
        <v/>
      </c>
      <c r="MX237" s="642">
        <f t="shared" si="1210"/>
        <v>0</v>
      </c>
      <c r="MY237" s="510" t="str">
        <f t="shared" si="1150"/>
        <v/>
      </c>
      <c r="MZ237" s="522" t="str">
        <f t="shared" si="1150"/>
        <v/>
      </c>
      <c r="NA237" s="510" t="str">
        <f t="shared" si="1150"/>
        <v/>
      </c>
      <c r="NB237" s="642">
        <f t="shared" si="1211"/>
        <v>0</v>
      </c>
      <c r="NC237" s="510" t="str">
        <f t="shared" si="1151"/>
        <v/>
      </c>
      <c r="ND237" s="522" t="str">
        <f t="shared" si="1151"/>
        <v/>
      </c>
      <c r="NE237" s="510" t="str">
        <f t="shared" si="1151"/>
        <v/>
      </c>
      <c r="NF237" s="642">
        <f t="shared" si="1212"/>
        <v>0</v>
      </c>
      <c r="NG237" s="510" t="str">
        <f t="shared" si="1152"/>
        <v/>
      </c>
      <c r="NH237" s="522" t="str">
        <f t="shared" si="1152"/>
        <v/>
      </c>
      <c r="NI237" s="510" t="str">
        <f t="shared" si="1152"/>
        <v/>
      </c>
      <c r="NJ237" s="642">
        <f t="shared" si="1213"/>
        <v>0</v>
      </c>
      <c r="NK237" s="510" t="str">
        <f t="shared" si="1153"/>
        <v/>
      </c>
      <c r="NL237" s="522" t="str">
        <f t="shared" si="1153"/>
        <v/>
      </c>
      <c r="NM237" s="510" t="str">
        <f t="shared" si="1153"/>
        <v/>
      </c>
      <c r="NN237" s="642">
        <f t="shared" si="1214"/>
        <v>0</v>
      </c>
      <c r="NO237" s="510" t="str">
        <f t="shared" si="1154"/>
        <v/>
      </c>
      <c r="NP237" s="522" t="str">
        <f t="shared" si="1154"/>
        <v/>
      </c>
      <c r="NQ237" s="510" t="str">
        <f t="shared" si="1154"/>
        <v/>
      </c>
      <c r="NR237" s="642">
        <f t="shared" si="1215"/>
        <v>0</v>
      </c>
      <c r="NS237" s="510" t="str">
        <f t="shared" si="1155"/>
        <v/>
      </c>
      <c r="NT237" s="522" t="str">
        <f t="shared" si="1155"/>
        <v/>
      </c>
      <c r="NU237" s="510" t="str">
        <f t="shared" si="1155"/>
        <v/>
      </c>
      <c r="NV237" s="642">
        <f t="shared" si="1216"/>
        <v>0</v>
      </c>
      <c r="NW237" s="510" t="str">
        <f t="shared" si="1156"/>
        <v/>
      </c>
      <c r="NX237" s="522" t="str">
        <f t="shared" si="1156"/>
        <v/>
      </c>
      <c r="NY237" s="510" t="str">
        <f t="shared" si="1156"/>
        <v/>
      </c>
      <c r="NZ237" s="642">
        <f t="shared" si="1217"/>
        <v>0</v>
      </c>
      <c r="OA237" s="510" t="str">
        <f t="shared" si="1157"/>
        <v/>
      </c>
      <c r="OB237" s="522" t="str">
        <f t="shared" si="1157"/>
        <v/>
      </c>
      <c r="OC237" s="510" t="str">
        <f t="shared" si="1157"/>
        <v/>
      </c>
      <c r="OD237" s="642">
        <f t="shared" si="1218"/>
        <v>0</v>
      </c>
      <c r="OE237" s="510" t="str">
        <f t="shared" si="1158"/>
        <v/>
      </c>
      <c r="OF237" s="522" t="str">
        <f t="shared" si="1158"/>
        <v/>
      </c>
      <c r="OG237" s="510" t="str">
        <f t="shared" si="1158"/>
        <v/>
      </c>
      <c r="OH237" s="642">
        <f t="shared" si="1219"/>
        <v>0</v>
      </c>
      <c r="OI237" s="510" t="str">
        <f t="shared" si="1159"/>
        <v/>
      </c>
      <c r="OJ237" s="522" t="str">
        <f t="shared" si="1159"/>
        <v/>
      </c>
      <c r="OK237" s="510" t="str">
        <f t="shared" si="1159"/>
        <v/>
      </c>
      <c r="OL237" s="642">
        <f t="shared" si="1220"/>
        <v>0</v>
      </c>
      <c r="OM237" s="510" t="str">
        <f t="shared" si="1160"/>
        <v/>
      </c>
      <c r="ON237" s="522" t="str">
        <f t="shared" si="1160"/>
        <v/>
      </c>
      <c r="OO237" s="510" t="str">
        <f t="shared" si="1160"/>
        <v/>
      </c>
      <c r="OP237" s="642">
        <f t="shared" si="1221"/>
        <v>0</v>
      </c>
      <c r="OQ237" s="510" t="str">
        <f t="shared" si="1161"/>
        <v/>
      </c>
      <c r="OR237" s="522" t="str">
        <f t="shared" si="1161"/>
        <v/>
      </c>
      <c r="OS237" s="510" t="str">
        <f t="shared" si="1161"/>
        <v/>
      </c>
      <c r="OT237" s="642">
        <f t="shared" si="1222"/>
        <v>0</v>
      </c>
      <c r="OU237" s="510" t="str">
        <f t="shared" si="1162"/>
        <v/>
      </c>
      <c r="OV237" s="522" t="str">
        <f t="shared" si="1162"/>
        <v/>
      </c>
      <c r="OW237" s="510" t="str">
        <f t="shared" si="1162"/>
        <v/>
      </c>
      <c r="OX237" s="642">
        <f t="shared" si="1223"/>
        <v>0</v>
      </c>
      <c r="OY237" s="510" t="str">
        <f t="shared" si="1163"/>
        <v/>
      </c>
      <c r="OZ237" s="522" t="str">
        <f t="shared" si="1163"/>
        <v/>
      </c>
      <c r="PA237" s="510" t="str">
        <f t="shared" si="1163"/>
        <v/>
      </c>
      <c r="PB237" s="642">
        <f t="shared" si="1224"/>
        <v>0</v>
      </c>
      <c r="PC237" s="510" t="str">
        <f t="shared" si="1164"/>
        <v/>
      </c>
      <c r="PD237" s="522" t="str">
        <f t="shared" si="1164"/>
        <v/>
      </c>
      <c r="PE237" s="510" t="str">
        <f t="shared" si="1164"/>
        <v/>
      </c>
      <c r="PF237" s="642">
        <f t="shared" si="1225"/>
        <v>0</v>
      </c>
      <c r="PG237" s="510" t="str">
        <f t="shared" si="1165"/>
        <v/>
      </c>
      <c r="PH237" s="522" t="str">
        <f t="shared" si="1165"/>
        <v/>
      </c>
      <c r="PI237" s="510" t="str">
        <f t="shared" si="1165"/>
        <v/>
      </c>
      <c r="PJ237" s="642">
        <f t="shared" si="1226"/>
        <v>0</v>
      </c>
      <c r="PK237" s="510" t="str">
        <f t="shared" si="1166"/>
        <v/>
      </c>
      <c r="PL237" s="522" t="str">
        <f t="shared" si="1166"/>
        <v/>
      </c>
      <c r="PM237" s="510" t="str">
        <f t="shared" si="1166"/>
        <v/>
      </c>
      <c r="PN237" s="642">
        <f t="shared" si="1227"/>
        <v>0</v>
      </c>
      <c r="PO237" s="510" t="str">
        <f t="shared" si="1167"/>
        <v/>
      </c>
      <c r="PP237" s="522" t="str">
        <f t="shared" si="1167"/>
        <v/>
      </c>
      <c r="PQ237" s="510" t="str">
        <f t="shared" si="1167"/>
        <v/>
      </c>
      <c r="PR237" s="642">
        <f t="shared" si="1228"/>
        <v>0</v>
      </c>
      <c r="PS237" s="510" t="str">
        <f t="shared" si="1168"/>
        <v/>
      </c>
      <c r="PT237" s="522" t="str">
        <f t="shared" si="1168"/>
        <v/>
      </c>
      <c r="PU237" s="510" t="str">
        <f t="shared" si="1168"/>
        <v/>
      </c>
      <c r="PV237" s="642">
        <f t="shared" si="1229"/>
        <v>0</v>
      </c>
      <c r="PW237" s="510" t="str">
        <f t="shared" si="1169"/>
        <v/>
      </c>
      <c r="PX237" s="522" t="str">
        <f t="shared" si="1169"/>
        <v/>
      </c>
      <c r="PY237" s="510" t="str">
        <f t="shared" si="1169"/>
        <v/>
      </c>
      <c r="PZ237" s="642">
        <f t="shared" si="1230"/>
        <v>0</v>
      </c>
      <c r="QA237" s="510" t="str">
        <f t="shared" si="1170"/>
        <v/>
      </c>
      <c r="QB237" s="522" t="str">
        <f t="shared" si="1170"/>
        <v/>
      </c>
      <c r="QC237" s="510" t="str">
        <f t="shared" si="1170"/>
        <v/>
      </c>
      <c r="QD237" s="642">
        <f t="shared" si="1231"/>
        <v>0</v>
      </c>
      <c r="QE237" s="510" t="str">
        <f t="shared" si="1171"/>
        <v/>
      </c>
      <c r="QF237" s="522" t="str">
        <f t="shared" si="1171"/>
        <v/>
      </c>
      <c r="QG237" s="510" t="str">
        <f t="shared" si="1171"/>
        <v/>
      </c>
      <c r="QH237" s="642">
        <f t="shared" si="1232"/>
        <v>0</v>
      </c>
    </row>
    <row r="238" spans="125:450" ht="13.3" thickTop="1" thickBot="1" x14ac:dyDescent="0.35"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GU238" s="594">
        <v>21</v>
      </c>
      <c r="HA238" s="81" t="str">
        <f t="shared" si="1233"/>
        <v/>
      </c>
      <c r="HB238" s="127" t="str">
        <f t="shared" si="1234"/>
        <v/>
      </c>
      <c r="HC238" s="642">
        <f t="shared" si="1172"/>
        <v>0</v>
      </c>
      <c r="HD238" s="582">
        <f t="shared" ref="HD238:HD277" si="1237">IF(OR($K67="",$K67=0),0,$K67*$AT$21*(1/$BE$11))</f>
        <v>0</v>
      </c>
      <c r="HE238" s="576">
        <f t="shared" ref="HE238:HF257" si="1238">HE174</f>
        <v>0</v>
      </c>
      <c r="HF238" s="566">
        <f t="shared" si="1238"/>
        <v>0</v>
      </c>
      <c r="HG238" s="642">
        <f t="shared" si="1173"/>
        <v>0</v>
      </c>
      <c r="HH238" s="17" t="str">
        <f t="shared" si="1236"/>
        <v/>
      </c>
      <c r="HI238" s="510" t="str">
        <f t="shared" si="1236"/>
        <v/>
      </c>
      <c r="HJ238" s="642">
        <f t="shared" si="1235"/>
        <v>0</v>
      </c>
      <c r="HK238" s="510" t="str">
        <f t="shared" ref="HK238:HM257" si="1239">HK174</f>
        <v/>
      </c>
      <c r="HL238" s="522" t="str">
        <f t="shared" si="1239"/>
        <v/>
      </c>
      <c r="HM238" s="510" t="str">
        <f t="shared" si="1239"/>
        <v/>
      </c>
      <c r="HN238" s="642">
        <f t="shared" si="1175"/>
        <v>0</v>
      </c>
      <c r="HO238" s="510" t="str">
        <f t="shared" ref="HO238:HQ257" si="1240">HO174</f>
        <v/>
      </c>
      <c r="HP238" s="522" t="str">
        <f t="shared" si="1240"/>
        <v/>
      </c>
      <c r="HQ238" s="510" t="str">
        <f t="shared" si="1240"/>
        <v/>
      </c>
      <c r="HR238" s="642">
        <f t="shared" si="1176"/>
        <v>0</v>
      </c>
      <c r="HS238" s="510" t="str">
        <f t="shared" ref="HS238:HU257" si="1241">HS174</f>
        <v/>
      </c>
      <c r="HT238" s="522" t="str">
        <f t="shared" si="1241"/>
        <v/>
      </c>
      <c r="HU238" s="510" t="str">
        <f t="shared" si="1241"/>
        <v/>
      </c>
      <c r="HV238" s="642">
        <f t="shared" si="1177"/>
        <v>0</v>
      </c>
      <c r="HW238" s="510" t="str">
        <f t="shared" ref="HW238:HY257" si="1242">HW174</f>
        <v/>
      </c>
      <c r="HX238" s="522" t="str">
        <f t="shared" si="1242"/>
        <v/>
      </c>
      <c r="HY238" s="510" t="str">
        <f t="shared" si="1242"/>
        <v/>
      </c>
      <c r="HZ238" s="642">
        <f t="shared" si="1178"/>
        <v>0</v>
      </c>
      <c r="IA238" s="510" t="str">
        <f t="shared" ref="IA238:IC257" si="1243">IA174</f>
        <v/>
      </c>
      <c r="IB238" s="522" t="str">
        <f t="shared" si="1243"/>
        <v/>
      </c>
      <c r="IC238" s="510" t="str">
        <f t="shared" si="1243"/>
        <v/>
      </c>
      <c r="ID238" s="642">
        <f t="shared" si="1179"/>
        <v>0</v>
      </c>
      <c r="IE238" s="510" t="str">
        <f t="shared" ref="IE238:IG257" si="1244">IE174</f>
        <v/>
      </c>
      <c r="IF238" s="522" t="str">
        <f t="shared" si="1244"/>
        <v/>
      </c>
      <c r="IG238" s="510" t="str">
        <f t="shared" si="1244"/>
        <v/>
      </c>
      <c r="IH238" s="642">
        <f t="shared" si="1180"/>
        <v>0</v>
      </c>
      <c r="II238" s="510" t="str">
        <f t="shared" ref="II238:IK257" si="1245">II174</f>
        <v/>
      </c>
      <c r="IJ238" s="522" t="str">
        <f t="shared" si="1245"/>
        <v/>
      </c>
      <c r="IK238" s="510" t="str">
        <f t="shared" si="1245"/>
        <v/>
      </c>
      <c r="IL238" s="642">
        <f t="shared" si="1181"/>
        <v>0</v>
      </c>
      <c r="IM238" s="510" t="str">
        <f t="shared" ref="IM238:IO257" si="1246">IM174</f>
        <v/>
      </c>
      <c r="IN238" s="522" t="str">
        <f t="shared" si="1246"/>
        <v/>
      </c>
      <c r="IO238" s="510" t="str">
        <f t="shared" si="1246"/>
        <v/>
      </c>
      <c r="IP238" s="642">
        <f t="shared" si="1182"/>
        <v>0</v>
      </c>
      <c r="IQ238" s="510" t="str">
        <f t="shared" ref="IQ238:IS257" si="1247">IQ174</f>
        <v/>
      </c>
      <c r="IR238" s="522" t="str">
        <f t="shared" si="1247"/>
        <v/>
      </c>
      <c r="IS238" s="510" t="str">
        <f t="shared" si="1247"/>
        <v/>
      </c>
      <c r="IT238" s="642">
        <f t="shared" si="1183"/>
        <v>0</v>
      </c>
      <c r="IU238" s="510" t="str">
        <f t="shared" ref="IU238:IW257" si="1248">IU174</f>
        <v/>
      </c>
      <c r="IV238" s="522" t="str">
        <f t="shared" si="1248"/>
        <v/>
      </c>
      <c r="IW238" s="510" t="str">
        <f t="shared" si="1248"/>
        <v/>
      </c>
      <c r="IX238" s="642">
        <f t="shared" si="1184"/>
        <v>0</v>
      </c>
      <c r="IY238" s="510" t="str">
        <f t="shared" ref="IY238:JA257" si="1249">IY174</f>
        <v/>
      </c>
      <c r="IZ238" s="522" t="str">
        <f t="shared" si="1249"/>
        <v/>
      </c>
      <c r="JA238" s="510" t="str">
        <f t="shared" si="1249"/>
        <v/>
      </c>
      <c r="JB238" s="642">
        <f t="shared" si="1185"/>
        <v>0</v>
      </c>
      <c r="JC238" s="510" t="str">
        <f t="shared" ref="JC238:JE257" si="1250">JC174</f>
        <v/>
      </c>
      <c r="JD238" s="522" t="str">
        <f t="shared" si="1250"/>
        <v/>
      </c>
      <c r="JE238" s="510" t="str">
        <f t="shared" si="1250"/>
        <v/>
      </c>
      <c r="JF238" s="642">
        <f t="shared" si="1186"/>
        <v>0</v>
      </c>
      <c r="JG238" s="510" t="str">
        <f t="shared" ref="JG238:JI257" si="1251">JG174</f>
        <v/>
      </c>
      <c r="JH238" s="522" t="str">
        <f t="shared" si="1251"/>
        <v/>
      </c>
      <c r="JI238" s="510" t="str">
        <f t="shared" si="1251"/>
        <v/>
      </c>
      <c r="JJ238" s="642">
        <f t="shared" si="1187"/>
        <v>0</v>
      </c>
      <c r="JK238" s="510" t="str">
        <f t="shared" ref="JK238:JM257" si="1252">JK174</f>
        <v/>
      </c>
      <c r="JL238" s="522" t="str">
        <f t="shared" si="1252"/>
        <v/>
      </c>
      <c r="JM238" s="510" t="str">
        <f t="shared" si="1252"/>
        <v/>
      </c>
      <c r="JN238" s="642">
        <f t="shared" si="1188"/>
        <v>0</v>
      </c>
      <c r="JO238" s="510" t="str">
        <f t="shared" ref="JO238:JQ257" si="1253">JO174</f>
        <v/>
      </c>
      <c r="JP238" s="522" t="str">
        <f t="shared" si="1253"/>
        <v/>
      </c>
      <c r="JQ238" s="510" t="str">
        <f t="shared" si="1253"/>
        <v/>
      </c>
      <c r="JR238" s="642">
        <f t="shared" si="1189"/>
        <v>0</v>
      </c>
      <c r="JS238" s="510" t="str">
        <f t="shared" ref="JS238:JU257" si="1254">JS174</f>
        <v/>
      </c>
      <c r="JT238" s="522" t="str">
        <f t="shared" si="1254"/>
        <v/>
      </c>
      <c r="JU238" s="510" t="str">
        <f t="shared" si="1254"/>
        <v/>
      </c>
      <c r="JV238" s="642">
        <f t="shared" si="1190"/>
        <v>0</v>
      </c>
      <c r="JW238" s="510" t="str">
        <f t="shared" ref="JW238:JY257" si="1255">JW174</f>
        <v/>
      </c>
      <c r="JX238" s="522" t="str">
        <f t="shared" si="1255"/>
        <v/>
      </c>
      <c r="JY238" s="510" t="str">
        <f t="shared" si="1255"/>
        <v/>
      </c>
      <c r="JZ238" s="642">
        <f t="shared" si="1191"/>
        <v>0</v>
      </c>
      <c r="KA238" s="510" t="str">
        <f t="shared" ref="KA238:KC257" si="1256">KA174</f>
        <v/>
      </c>
      <c r="KB238" s="522" t="str">
        <f t="shared" si="1256"/>
        <v/>
      </c>
      <c r="KC238" s="510" t="str">
        <f t="shared" si="1256"/>
        <v/>
      </c>
      <c r="KD238" s="642">
        <f t="shared" si="1192"/>
        <v>0</v>
      </c>
      <c r="KE238" s="510" t="str">
        <f t="shared" ref="KE238:KG257" si="1257">KE174</f>
        <v/>
      </c>
      <c r="KF238" s="522" t="str">
        <f t="shared" si="1257"/>
        <v/>
      </c>
      <c r="KG238" s="510" t="str">
        <f t="shared" si="1257"/>
        <v/>
      </c>
      <c r="KH238" s="642">
        <f t="shared" si="1193"/>
        <v>0</v>
      </c>
      <c r="KI238" s="510" t="str">
        <f t="shared" ref="KI238:KK257" si="1258">KI174</f>
        <v/>
      </c>
      <c r="KJ238" s="522" t="str">
        <f t="shared" si="1258"/>
        <v/>
      </c>
      <c r="KK238" s="510" t="str">
        <f t="shared" si="1258"/>
        <v/>
      </c>
      <c r="KL238" s="642">
        <f t="shared" si="1194"/>
        <v>0</v>
      </c>
      <c r="KM238" s="510" t="str">
        <f t="shared" ref="KM238:KO257" si="1259">KM174</f>
        <v/>
      </c>
      <c r="KN238" s="522" t="str">
        <f t="shared" si="1259"/>
        <v/>
      </c>
      <c r="KO238" s="510" t="str">
        <f t="shared" si="1259"/>
        <v/>
      </c>
      <c r="KP238" s="642">
        <f t="shared" si="1195"/>
        <v>0</v>
      </c>
      <c r="KQ238" s="510" t="str">
        <f t="shared" ref="KQ238:KS257" si="1260">KQ174</f>
        <v/>
      </c>
      <c r="KR238" s="522" t="str">
        <f t="shared" si="1260"/>
        <v/>
      </c>
      <c r="KS238" s="510" t="str">
        <f t="shared" si="1260"/>
        <v/>
      </c>
      <c r="KT238" s="642">
        <f t="shared" si="1196"/>
        <v>0</v>
      </c>
      <c r="KU238" s="510" t="str">
        <f t="shared" ref="KU238:KW257" si="1261">KU174</f>
        <v/>
      </c>
      <c r="KV238" s="522" t="str">
        <f t="shared" si="1261"/>
        <v/>
      </c>
      <c r="KW238" s="510" t="str">
        <f t="shared" si="1261"/>
        <v/>
      </c>
      <c r="KX238" s="642">
        <f t="shared" si="1197"/>
        <v>0</v>
      </c>
      <c r="KY238" s="510" t="str">
        <f t="shared" ref="KY238:LA257" si="1262">KY174</f>
        <v/>
      </c>
      <c r="KZ238" s="522" t="str">
        <f t="shared" si="1262"/>
        <v/>
      </c>
      <c r="LA238" s="510" t="str">
        <f t="shared" si="1262"/>
        <v/>
      </c>
      <c r="LB238" s="642">
        <f t="shared" si="1198"/>
        <v>0</v>
      </c>
      <c r="LC238" s="510" t="str">
        <f t="shared" ref="LC238:LE257" si="1263">LC174</f>
        <v/>
      </c>
      <c r="LD238" s="522" t="str">
        <f t="shared" si="1263"/>
        <v/>
      </c>
      <c r="LE238" s="510" t="str">
        <f t="shared" si="1263"/>
        <v/>
      </c>
      <c r="LF238" s="642">
        <f t="shared" si="1199"/>
        <v>0</v>
      </c>
      <c r="LG238" s="510" t="str">
        <f t="shared" ref="LG238:LI257" si="1264">LG174</f>
        <v/>
      </c>
      <c r="LH238" s="522" t="str">
        <f t="shared" si="1264"/>
        <v/>
      </c>
      <c r="LI238" s="510" t="str">
        <f t="shared" si="1264"/>
        <v/>
      </c>
      <c r="LJ238" s="642">
        <f t="shared" si="1200"/>
        <v>0</v>
      </c>
      <c r="LK238" s="510" t="str">
        <f t="shared" ref="LK238:LM257" si="1265">LK174</f>
        <v/>
      </c>
      <c r="LL238" s="522" t="str">
        <f t="shared" si="1265"/>
        <v/>
      </c>
      <c r="LM238" s="510" t="str">
        <f t="shared" si="1265"/>
        <v/>
      </c>
      <c r="LN238" s="642">
        <f t="shared" si="1201"/>
        <v>0</v>
      </c>
      <c r="LO238" s="510" t="str">
        <f t="shared" ref="LO238:LQ257" si="1266">LO174</f>
        <v/>
      </c>
      <c r="LP238" s="522" t="str">
        <f t="shared" si="1266"/>
        <v/>
      </c>
      <c r="LQ238" s="510" t="str">
        <f t="shared" si="1266"/>
        <v/>
      </c>
      <c r="LR238" s="642">
        <f t="shared" si="1202"/>
        <v>0</v>
      </c>
      <c r="LS238" s="510" t="str">
        <f t="shared" ref="LS238:LU257" si="1267">LS174</f>
        <v/>
      </c>
      <c r="LT238" s="522" t="str">
        <f t="shared" si="1267"/>
        <v/>
      </c>
      <c r="LU238" s="510" t="str">
        <f t="shared" si="1267"/>
        <v/>
      </c>
      <c r="LV238" s="642">
        <f t="shared" si="1203"/>
        <v>0</v>
      </c>
      <c r="LW238" s="510" t="str">
        <f t="shared" ref="LW238:LY257" si="1268">LW174</f>
        <v/>
      </c>
      <c r="LX238" s="522" t="str">
        <f t="shared" si="1268"/>
        <v/>
      </c>
      <c r="LY238" s="510" t="str">
        <f t="shared" si="1268"/>
        <v/>
      </c>
      <c r="LZ238" s="642">
        <f t="shared" si="1204"/>
        <v>0</v>
      </c>
      <c r="MA238" s="510" t="str">
        <f t="shared" ref="MA238:MC257" si="1269">MA174</f>
        <v/>
      </c>
      <c r="MB238" s="522" t="str">
        <f t="shared" si="1269"/>
        <v/>
      </c>
      <c r="MC238" s="510" t="str">
        <f t="shared" si="1269"/>
        <v/>
      </c>
      <c r="MD238" s="642">
        <f t="shared" si="1205"/>
        <v>0</v>
      </c>
      <c r="ME238" s="510" t="str">
        <f t="shared" ref="ME238:MG257" si="1270">ME174</f>
        <v/>
      </c>
      <c r="MF238" s="522" t="str">
        <f t="shared" si="1270"/>
        <v/>
      </c>
      <c r="MG238" s="510" t="str">
        <f t="shared" si="1270"/>
        <v/>
      </c>
      <c r="MH238" s="642">
        <f t="shared" si="1206"/>
        <v>0</v>
      </c>
      <c r="MI238" s="510" t="str">
        <f t="shared" ref="MI238:MK257" si="1271">MI174</f>
        <v/>
      </c>
      <c r="MJ238" s="522" t="str">
        <f t="shared" si="1271"/>
        <v/>
      </c>
      <c r="MK238" s="510" t="str">
        <f t="shared" si="1271"/>
        <v/>
      </c>
      <c r="ML238" s="642">
        <f t="shared" si="1207"/>
        <v>0</v>
      </c>
      <c r="MM238" s="510" t="str">
        <f t="shared" ref="MM238:MO257" si="1272">MM174</f>
        <v/>
      </c>
      <c r="MN238" s="522" t="str">
        <f t="shared" si="1272"/>
        <v/>
      </c>
      <c r="MO238" s="510" t="str">
        <f t="shared" si="1272"/>
        <v/>
      </c>
      <c r="MP238" s="642">
        <f t="shared" si="1208"/>
        <v>0</v>
      </c>
      <c r="MQ238" s="510" t="str">
        <f t="shared" ref="MQ238:MS257" si="1273">MQ174</f>
        <v/>
      </c>
      <c r="MR238" s="522" t="str">
        <f t="shared" si="1273"/>
        <v/>
      </c>
      <c r="MS238" s="510" t="str">
        <f t="shared" si="1273"/>
        <v/>
      </c>
      <c r="MT238" s="642">
        <f t="shared" si="1209"/>
        <v>0</v>
      </c>
      <c r="MU238" s="510" t="str">
        <f t="shared" ref="MU238:MW257" si="1274">MU174</f>
        <v/>
      </c>
      <c r="MV238" s="522" t="str">
        <f t="shared" si="1274"/>
        <v/>
      </c>
      <c r="MW238" s="510" t="str">
        <f t="shared" si="1274"/>
        <v/>
      </c>
      <c r="MX238" s="642">
        <f t="shared" si="1210"/>
        <v>0</v>
      </c>
      <c r="MY238" s="510" t="str">
        <f t="shared" ref="MY238:NA257" si="1275">MY174</f>
        <v/>
      </c>
      <c r="MZ238" s="522" t="str">
        <f t="shared" si="1275"/>
        <v/>
      </c>
      <c r="NA238" s="510" t="str">
        <f t="shared" si="1275"/>
        <v/>
      </c>
      <c r="NB238" s="642">
        <f t="shared" si="1211"/>
        <v>0</v>
      </c>
      <c r="NC238" s="510" t="str">
        <f t="shared" ref="NC238:NE257" si="1276">NC174</f>
        <v/>
      </c>
      <c r="ND238" s="522" t="str">
        <f t="shared" si="1276"/>
        <v/>
      </c>
      <c r="NE238" s="510" t="str">
        <f t="shared" si="1276"/>
        <v/>
      </c>
      <c r="NF238" s="642">
        <f t="shared" si="1212"/>
        <v>0</v>
      </c>
      <c r="NG238" s="510" t="str">
        <f t="shared" ref="NG238:NI257" si="1277">NG174</f>
        <v/>
      </c>
      <c r="NH238" s="522" t="str">
        <f t="shared" si="1277"/>
        <v/>
      </c>
      <c r="NI238" s="510" t="str">
        <f t="shared" si="1277"/>
        <v/>
      </c>
      <c r="NJ238" s="642">
        <f t="shared" si="1213"/>
        <v>0</v>
      </c>
      <c r="NK238" s="510" t="str">
        <f t="shared" ref="NK238:NM257" si="1278">NK174</f>
        <v/>
      </c>
      <c r="NL238" s="522" t="str">
        <f t="shared" si="1278"/>
        <v/>
      </c>
      <c r="NM238" s="510" t="str">
        <f t="shared" si="1278"/>
        <v/>
      </c>
      <c r="NN238" s="642">
        <f t="shared" si="1214"/>
        <v>0</v>
      </c>
      <c r="NO238" s="510" t="str">
        <f t="shared" ref="NO238:NQ257" si="1279">NO174</f>
        <v/>
      </c>
      <c r="NP238" s="522" t="str">
        <f t="shared" si="1279"/>
        <v/>
      </c>
      <c r="NQ238" s="510" t="str">
        <f t="shared" si="1279"/>
        <v/>
      </c>
      <c r="NR238" s="642">
        <f t="shared" si="1215"/>
        <v>0</v>
      </c>
      <c r="NS238" s="510" t="str">
        <f t="shared" ref="NS238:NU257" si="1280">NS174</f>
        <v/>
      </c>
      <c r="NT238" s="522" t="str">
        <f t="shared" si="1280"/>
        <v/>
      </c>
      <c r="NU238" s="510" t="str">
        <f t="shared" si="1280"/>
        <v/>
      </c>
      <c r="NV238" s="642">
        <f t="shared" si="1216"/>
        <v>0</v>
      </c>
      <c r="NW238" s="510" t="str">
        <f t="shared" ref="NW238:NY257" si="1281">NW174</f>
        <v/>
      </c>
      <c r="NX238" s="522" t="str">
        <f t="shared" si="1281"/>
        <v/>
      </c>
      <c r="NY238" s="510" t="str">
        <f t="shared" si="1281"/>
        <v/>
      </c>
      <c r="NZ238" s="642">
        <f t="shared" si="1217"/>
        <v>0</v>
      </c>
      <c r="OA238" s="510" t="str">
        <f t="shared" ref="OA238:OC257" si="1282">OA174</f>
        <v/>
      </c>
      <c r="OB238" s="522" t="str">
        <f t="shared" si="1282"/>
        <v/>
      </c>
      <c r="OC238" s="510" t="str">
        <f t="shared" si="1282"/>
        <v/>
      </c>
      <c r="OD238" s="642">
        <f t="shared" si="1218"/>
        <v>0</v>
      </c>
      <c r="OE238" s="510" t="str">
        <f t="shared" ref="OE238:OG257" si="1283">OE174</f>
        <v/>
      </c>
      <c r="OF238" s="522" t="str">
        <f t="shared" si="1283"/>
        <v/>
      </c>
      <c r="OG238" s="510" t="str">
        <f t="shared" si="1283"/>
        <v/>
      </c>
      <c r="OH238" s="642">
        <f t="shared" si="1219"/>
        <v>0</v>
      </c>
      <c r="OI238" s="510" t="str">
        <f t="shared" ref="OI238:OK257" si="1284">OI174</f>
        <v/>
      </c>
      <c r="OJ238" s="522" t="str">
        <f t="shared" si="1284"/>
        <v/>
      </c>
      <c r="OK238" s="510" t="str">
        <f t="shared" si="1284"/>
        <v/>
      </c>
      <c r="OL238" s="642">
        <f t="shared" si="1220"/>
        <v>0</v>
      </c>
      <c r="OM238" s="510" t="str">
        <f t="shared" ref="OM238:OO257" si="1285">OM174</f>
        <v/>
      </c>
      <c r="ON238" s="522" t="str">
        <f t="shared" si="1285"/>
        <v/>
      </c>
      <c r="OO238" s="510" t="str">
        <f t="shared" si="1285"/>
        <v/>
      </c>
      <c r="OP238" s="642">
        <f t="shared" si="1221"/>
        <v>0</v>
      </c>
      <c r="OQ238" s="510" t="str">
        <f t="shared" ref="OQ238:OS257" si="1286">OQ174</f>
        <v/>
      </c>
      <c r="OR238" s="522" t="str">
        <f t="shared" si="1286"/>
        <v/>
      </c>
      <c r="OS238" s="510" t="str">
        <f t="shared" si="1286"/>
        <v/>
      </c>
      <c r="OT238" s="642">
        <f t="shared" si="1222"/>
        <v>0</v>
      </c>
      <c r="OU238" s="510" t="str">
        <f t="shared" ref="OU238:OW257" si="1287">OU174</f>
        <v/>
      </c>
      <c r="OV238" s="522" t="str">
        <f t="shared" si="1287"/>
        <v/>
      </c>
      <c r="OW238" s="510" t="str">
        <f t="shared" si="1287"/>
        <v/>
      </c>
      <c r="OX238" s="642">
        <f t="shared" si="1223"/>
        <v>0</v>
      </c>
      <c r="OY238" s="510" t="str">
        <f t="shared" ref="OY238:PA257" si="1288">OY174</f>
        <v/>
      </c>
      <c r="OZ238" s="522" t="str">
        <f t="shared" si="1288"/>
        <v/>
      </c>
      <c r="PA238" s="510" t="str">
        <f t="shared" si="1288"/>
        <v/>
      </c>
      <c r="PB238" s="642">
        <f t="shared" si="1224"/>
        <v>0</v>
      </c>
      <c r="PC238" s="510" t="str">
        <f t="shared" ref="PC238:PE257" si="1289">PC174</f>
        <v/>
      </c>
      <c r="PD238" s="522" t="str">
        <f t="shared" si="1289"/>
        <v/>
      </c>
      <c r="PE238" s="510" t="str">
        <f t="shared" si="1289"/>
        <v/>
      </c>
      <c r="PF238" s="642">
        <f t="shared" si="1225"/>
        <v>0</v>
      </c>
      <c r="PG238" s="510" t="str">
        <f t="shared" ref="PG238:PI257" si="1290">PG174</f>
        <v/>
      </c>
      <c r="PH238" s="522" t="str">
        <f t="shared" si="1290"/>
        <v/>
      </c>
      <c r="PI238" s="510" t="str">
        <f t="shared" si="1290"/>
        <v/>
      </c>
      <c r="PJ238" s="642">
        <f t="shared" si="1226"/>
        <v>0</v>
      </c>
      <c r="PK238" s="510" t="str">
        <f t="shared" ref="PK238:PM257" si="1291">PK174</f>
        <v/>
      </c>
      <c r="PL238" s="522" t="str">
        <f t="shared" si="1291"/>
        <v/>
      </c>
      <c r="PM238" s="510" t="str">
        <f t="shared" si="1291"/>
        <v/>
      </c>
      <c r="PN238" s="642">
        <f t="shared" si="1227"/>
        <v>0</v>
      </c>
      <c r="PO238" s="510" t="str">
        <f t="shared" ref="PO238:PQ257" si="1292">PO174</f>
        <v/>
      </c>
      <c r="PP238" s="522" t="str">
        <f t="shared" si="1292"/>
        <v/>
      </c>
      <c r="PQ238" s="510" t="str">
        <f t="shared" si="1292"/>
        <v/>
      </c>
      <c r="PR238" s="642">
        <f t="shared" si="1228"/>
        <v>0</v>
      </c>
      <c r="PS238" s="510" t="str">
        <f t="shared" ref="PS238:PU257" si="1293">PS174</f>
        <v/>
      </c>
      <c r="PT238" s="522" t="str">
        <f t="shared" si="1293"/>
        <v/>
      </c>
      <c r="PU238" s="510" t="str">
        <f t="shared" si="1293"/>
        <v/>
      </c>
      <c r="PV238" s="642">
        <f t="shared" si="1229"/>
        <v>0</v>
      </c>
      <c r="PW238" s="510" t="str">
        <f t="shared" ref="PW238:PY257" si="1294">PW174</f>
        <v/>
      </c>
      <c r="PX238" s="522" t="str">
        <f t="shared" si="1294"/>
        <v/>
      </c>
      <c r="PY238" s="510" t="str">
        <f t="shared" si="1294"/>
        <v/>
      </c>
      <c r="PZ238" s="642">
        <f t="shared" si="1230"/>
        <v>0</v>
      </c>
      <c r="QA238" s="510" t="str">
        <f t="shared" ref="QA238:QC257" si="1295">QA174</f>
        <v/>
      </c>
      <c r="QB238" s="522" t="str">
        <f t="shared" si="1295"/>
        <v/>
      </c>
      <c r="QC238" s="510" t="str">
        <f t="shared" si="1295"/>
        <v/>
      </c>
      <c r="QD238" s="642">
        <f t="shared" si="1231"/>
        <v>0</v>
      </c>
      <c r="QE238" s="510" t="str">
        <f t="shared" ref="QE238:QG257" si="1296">QE174</f>
        <v/>
      </c>
      <c r="QF238" s="522" t="str">
        <f t="shared" si="1296"/>
        <v/>
      </c>
      <c r="QG238" s="510" t="str">
        <f t="shared" si="1296"/>
        <v/>
      </c>
      <c r="QH238" s="642">
        <f t="shared" si="1232"/>
        <v>0</v>
      </c>
    </row>
    <row r="239" spans="125:450" ht="13.3" thickTop="1" thickBot="1" x14ac:dyDescent="0.35"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GU239" s="594">
        <v>22</v>
      </c>
      <c r="HA239" s="81" t="str">
        <f t="shared" si="1233"/>
        <v/>
      </c>
      <c r="HB239" s="127" t="str">
        <f t="shared" si="1234"/>
        <v/>
      </c>
      <c r="HC239" s="642">
        <f t="shared" si="1172"/>
        <v>0</v>
      </c>
      <c r="HD239" s="582">
        <f t="shared" si="1237"/>
        <v>0</v>
      </c>
      <c r="HE239" s="576">
        <f t="shared" si="1238"/>
        <v>0</v>
      </c>
      <c r="HF239" s="566">
        <f t="shared" si="1238"/>
        <v>0</v>
      </c>
      <c r="HG239" s="642">
        <f t="shared" si="1173"/>
        <v>0</v>
      </c>
      <c r="HH239" s="17" t="str">
        <f t="shared" si="1236"/>
        <v/>
      </c>
      <c r="HI239" s="510" t="str">
        <f t="shared" si="1236"/>
        <v/>
      </c>
      <c r="HJ239" s="642">
        <f t="shared" si="1235"/>
        <v>0</v>
      </c>
      <c r="HK239" s="510" t="str">
        <f t="shared" si="1239"/>
        <v/>
      </c>
      <c r="HL239" s="522" t="str">
        <f t="shared" si="1239"/>
        <v/>
      </c>
      <c r="HM239" s="510" t="str">
        <f t="shared" si="1239"/>
        <v/>
      </c>
      <c r="HN239" s="642">
        <f t="shared" si="1175"/>
        <v>0</v>
      </c>
      <c r="HO239" s="510" t="str">
        <f t="shared" si="1240"/>
        <v/>
      </c>
      <c r="HP239" s="522" t="str">
        <f t="shared" si="1240"/>
        <v/>
      </c>
      <c r="HQ239" s="510" t="str">
        <f t="shared" si="1240"/>
        <v/>
      </c>
      <c r="HR239" s="642">
        <f t="shared" si="1176"/>
        <v>0</v>
      </c>
      <c r="HS239" s="510" t="str">
        <f t="shared" si="1241"/>
        <v/>
      </c>
      <c r="HT239" s="522" t="str">
        <f t="shared" si="1241"/>
        <v/>
      </c>
      <c r="HU239" s="510" t="str">
        <f t="shared" si="1241"/>
        <v/>
      </c>
      <c r="HV239" s="642">
        <f t="shared" si="1177"/>
        <v>0</v>
      </c>
      <c r="HW239" s="510" t="str">
        <f t="shared" si="1242"/>
        <v/>
      </c>
      <c r="HX239" s="522" t="str">
        <f t="shared" si="1242"/>
        <v/>
      </c>
      <c r="HY239" s="510" t="str">
        <f t="shared" si="1242"/>
        <v/>
      </c>
      <c r="HZ239" s="642">
        <f t="shared" si="1178"/>
        <v>0</v>
      </c>
      <c r="IA239" s="510" t="str">
        <f t="shared" si="1243"/>
        <v/>
      </c>
      <c r="IB239" s="522" t="str">
        <f t="shared" si="1243"/>
        <v/>
      </c>
      <c r="IC239" s="510" t="str">
        <f t="shared" si="1243"/>
        <v/>
      </c>
      <c r="ID239" s="642">
        <f t="shared" si="1179"/>
        <v>0</v>
      </c>
      <c r="IE239" s="510" t="str">
        <f t="shared" si="1244"/>
        <v/>
      </c>
      <c r="IF239" s="522" t="str">
        <f t="shared" si="1244"/>
        <v/>
      </c>
      <c r="IG239" s="510" t="str">
        <f t="shared" si="1244"/>
        <v/>
      </c>
      <c r="IH239" s="642">
        <f t="shared" si="1180"/>
        <v>0</v>
      </c>
      <c r="II239" s="510" t="str">
        <f t="shared" si="1245"/>
        <v/>
      </c>
      <c r="IJ239" s="522" t="str">
        <f t="shared" si="1245"/>
        <v/>
      </c>
      <c r="IK239" s="510" t="str">
        <f t="shared" si="1245"/>
        <v/>
      </c>
      <c r="IL239" s="642">
        <f t="shared" si="1181"/>
        <v>0</v>
      </c>
      <c r="IM239" s="510" t="str">
        <f t="shared" si="1246"/>
        <v/>
      </c>
      <c r="IN239" s="522" t="str">
        <f t="shared" si="1246"/>
        <v/>
      </c>
      <c r="IO239" s="510" t="str">
        <f t="shared" si="1246"/>
        <v/>
      </c>
      <c r="IP239" s="642">
        <f t="shared" si="1182"/>
        <v>0</v>
      </c>
      <c r="IQ239" s="510" t="str">
        <f t="shared" si="1247"/>
        <v/>
      </c>
      <c r="IR239" s="522" t="str">
        <f t="shared" si="1247"/>
        <v/>
      </c>
      <c r="IS239" s="510" t="str">
        <f t="shared" si="1247"/>
        <v/>
      </c>
      <c r="IT239" s="642">
        <f t="shared" si="1183"/>
        <v>0</v>
      </c>
      <c r="IU239" s="510" t="str">
        <f t="shared" si="1248"/>
        <v/>
      </c>
      <c r="IV239" s="522" t="str">
        <f t="shared" si="1248"/>
        <v/>
      </c>
      <c r="IW239" s="510" t="str">
        <f t="shared" si="1248"/>
        <v/>
      </c>
      <c r="IX239" s="642">
        <f t="shared" si="1184"/>
        <v>0</v>
      </c>
      <c r="IY239" s="510" t="str">
        <f t="shared" si="1249"/>
        <v/>
      </c>
      <c r="IZ239" s="522" t="str">
        <f t="shared" si="1249"/>
        <v/>
      </c>
      <c r="JA239" s="510" t="str">
        <f t="shared" si="1249"/>
        <v/>
      </c>
      <c r="JB239" s="642">
        <f t="shared" si="1185"/>
        <v>0</v>
      </c>
      <c r="JC239" s="510" t="str">
        <f t="shared" si="1250"/>
        <v/>
      </c>
      <c r="JD239" s="522" t="str">
        <f t="shared" si="1250"/>
        <v/>
      </c>
      <c r="JE239" s="510" t="str">
        <f t="shared" si="1250"/>
        <v/>
      </c>
      <c r="JF239" s="642">
        <f t="shared" si="1186"/>
        <v>0</v>
      </c>
      <c r="JG239" s="510" t="str">
        <f t="shared" si="1251"/>
        <v/>
      </c>
      <c r="JH239" s="522" t="str">
        <f t="shared" si="1251"/>
        <v/>
      </c>
      <c r="JI239" s="510" t="str">
        <f t="shared" si="1251"/>
        <v/>
      </c>
      <c r="JJ239" s="642">
        <f t="shared" si="1187"/>
        <v>0</v>
      </c>
      <c r="JK239" s="510" t="str">
        <f t="shared" si="1252"/>
        <v/>
      </c>
      <c r="JL239" s="522" t="str">
        <f t="shared" si="1252"/>
        <v/>
      </c>
      <c r="JM239" s="510" t="str">
        <f t="shared" si="1252"/>
        <v/>
      </c>
      <c r="JN239" s="642">
        <f t="shared" si="1188"/>
        <v>0</v>
      </c>
      <c r="JO239" s="510" t="str">
        <f t="shared" si="1253"/>
        <v/>
      </c>
      <c r="JP239" s="522" t="str">
        <f t="shared" si="1253"/>
        <v/>
      </c>
      <c r="JQ239" s="510" t="str">
        <f t="shared" si="1253"/>
        <v/>
      </c>
      <c r="JR239" s="642">
        <f t="shared" si="1189"/>
        <v>0</v>
      </c>
      <c r="JS239" s="510" t="str">
        <f t="shared" si="1254"/>
        <v/>
      </c>
      <c r="JT239" s="522" t="str">
        <f t="shared" si="1254"/>
        <v/>
      </c>
      <c r="JU239" s="510" t="str">
        <f t="shared" si="1254"/>
        <v/>
      </c>
      <c r="JV239" s="642">
        <f t="shared" si="1190"/>
        <v>0</v>
      </c>
      <c r="JW239" s="510" t="str">
        <f t="shared" si="1255"/>
        <v/>
      </c>
      <c r="JX239" s="522" t="str">
        <f t="shared" si="1255"/>
        <v/>
      </c>
      <c r="JY239" s="510" t="str">
        <f t="shared" si="1255"/>
        <v/>
      </c>
      <c r="JZ239" s="642">
        <f t="shared" si="1191"/>
        <v>0</v>
      </c>
      <c r="KA239" s="510" t="str">
        <f t="shared" si="1256"/>
        <v/>
      </c>
      <c r="KB239" s="522" t="str">
        <f t="shared" si="1256"/>
        <v/>
      </c>
      <c r="KC239" s="510" t="str">
        <f t="shared" si="1256"/>
        <v/>
      </c>
      <c r="KD239" s="642">
        <f t="shared" si="1192"/>
        <v>0</v>
      </c>
      <c r="KE239" s="510" t="str">
        <f t="shared" si="1257"/>
        <v/>
      </c>
      <c r="KF239" s="522" t="str">
        <f t="shared" si="1257"/>
        <v/>
      </c>
      <c r="KG239" s="510" t="str">
        <f t="shared" si="1257"/>
        <v/>
      </c>
      <c r="KH239" s="642">
        <f t="shared" si="1193"/>
        <v>0</v>
      </c>
      <c r="KI239" s="510" t="str">
        <f t="shared" si="1258"/>
        <v/>
      </c>
      <c r="KJ239" s="522" t="str">
        <f t="shared" si="1258"/>
        <v/>
      </c>
      <c r="KK239" s="510" t="str">
        <f t="shared" si="1258"/>
        <v/>
      </c>
      <c r="KL239" s="642">
        <f t="shared" si="1194"/>
        <v>0</v>
      </c>
      <c r="KM239" s="510" t="str">
        <f t="shared" si="1259"/>
        <v/>
      </c>
      <c r="KN239" s="522" t="str">
        <f t="shared" si="1259"/>
        <v/>
      </c>
      <c r="KO239" s="510" t="str">
        <f t="shared" si="1259"/>
        <v/>
      </c>
      <c r="KP239" s="642">
        <f t="shared" si="1195"/>
        <v>0</v>
      </c>
      <c r="KQ239" s="510" t="str">
        <f t="shared" si="1260"/>
        <v/>
      </c>
      <c r="KR239" s="522" t="str">
        <f t="shared" si="1260"/>
        <v/>
      </c>
      <c r="KS239" s="510" t="str">
        <f t="shared" si="1260"/>
        <v/>
      </c>
      <c r="KT239" s="642">
        <f t="shared" si="1196"/>
        <v>0</v>
      </c>
      <c r="KU239" s="510" t="str">
        <f t="shared" si="1261"/>
        <v/>
      </c>
      <c r="KV239" s="522" t="str">
        <f t="shared" si="1261"/>
        <v/>
      </c>
      <c r="KW239" s="510" t="str">
        <f t="shared" si="1261"/>
        <v/>
      </c>
      <c r="KX239" s="642">
        <f t="shared" si="1197"/>
        <v>0</v>
      </c>
      <c r="KY239" s="510" t="str">
        <f t="shared" si="1262"/>
        <v/>
      </c>
      <c r="KZ239" s="522" t="str">
        <f t="shared" si="1262"/>
        <v/>
      </c>
      <c r="LA239" s="510" t="str">
        <f t="shared" si="1262"/>
        <v/>
      </c>
      <c r="LB239" s="642">
        <f t="shared" si="1198"/>
        <v>0</v>
      </c>
      <c r="LC239" s="510" t="str">
        <f t="shared" si="1263"/>
        <v/>
      </c>
      <c r="LD239" s="522" t="str">
        <f t="shared" si="1263"/>
        <v/>
      </c>
      <c r="LE239" s="510" t="str">
        <f t="shared" si="1263"/>
        <v/>
      </c>
      <c r="LF239" s="642">
        <f t="shared" si="1199"/>
        <v>0</v>
      </c>
      <c r="LG239" s="510" t="str">
        <f t="shared" si="1264"/>
        <v/>
      </c>
      <c r="LH239" s="522" t="str">
        <f t="shared" si="1264"/>
        <v/>
      </c>
      <c r="LI239" s="510" t="str">
        <f t="shared" si="1264"/>
        <v/>
      </c>
      <c r="LJ239" s="642">
        <f t="shared" si="1200"/>
        <v>0</v>
      </c>
      <c r="LK239" s="510" t="str">
        <f t="shared" si="1265"/>
        <v/>
      </c>
      <c r="LL239" s="522" t="str">
        <f t="shared" si="1265"/>
        <v/>
      </c>
      <c r="LM239" s="510" t="str">
        <f t="shared" si="1265"/>
        <v/>
      </c>
      <c r="LN239" s="642">
        <f t="shared" si="1201"/>
        <v>0</v>
      </c>
      <c r="LO239" s="510" t="str">
        <f t="shared" si="1266"/>
        <v/>
      </c>
      <c r="LP239" s="522" t="str">
        <f t="shared" si="1266"/>
        <v/>
      </c>
      <c r="LQ239" s="510" t="str">
        <f t="shared" si="1266"/>
        <v/>
      </c>
      <c r="LR239" s="642">
        <f t="shared" si="1202"/>
        <v>0</v>
      </c>
      <c r="LS239" s="510" t="str">
        <f t="shared" si="1267"/>
        <v/>
      </c>
      <c r="LT239" s="522" t="str">
        <f t="shared" si="1267"/>
        <v/>
      </c>
      <c r="LU239" s="510" t="str">
        <f t="shared" si="1267"/>
        <v/>
      </c>
      <c r="LV239" s="642">
        <f t="shared" si="1203"/>
        <v>0</v>
      </c>
      <c r="LW239" s="510" t="str">
        <f t="shared" si="1268"/>
        <v/>
      </c>
      <c r="LX239" s="522" t="str">
        <f t="shared" si="1268"/>
        <v/>
      </c>
      <c r="LY239" s="510" t="str">
        <f t="shared" si="1268"/>
        <v/>
      </c>
      <c r="LZ239" s="642">
        <f t="shared" si="1204"/>
        <v>0</v>
      </c>
      <c r="MA239" s="510" t="str">
        <f t="shared" si="1269"/>
        <v/>
      </c>
      <c r="MB239" s="522" t="str">
        <f t="shared" si="1269"/>
        <v/>
      </c>
      <c r="MC239" s="510" t="str">
        <f t="shared" si="1269"/>
        <v/>
      </c>
      <c r="MD239" s="642">
        <f t="shared" si="1205"/>
        <v>0</v>
      </c>
      <c r="ME239" s="510" t="str">
        <f t="shared" si="1270"/>
        <v/>
      </c>
      <c r="MF239" s="522" t="str">
        <f t="shared" si="1270"/>
        <v/>
      </c>
      <c r="MG239" s="510" t="str">
        <f t="shared" si="1270"/>
        <v/>
      </c>
      <c r="MH239" s="642">
        <f t="shared" si="1206"/>
        <v>0</v>
      </c>
      <c r="MI239" s="510" t="str">
        <f t="shared" si="1271"/>
        <v/>
      </c>
      <c r="MJ239" s="522" t="str">
        <f t="shared" si="1271"/>
        <v/>
      </c>
      <c r="MK239" s="510" t="str">
        <f t="shared" si="1271"/>
        <v/>
      </c>
      <c r="ML239" s="642">
        <f t="shared" si="1207"/>
        <v>0</v>
      </c>
      <c r="MM239" s="510" t="str">
        <f t="shared" si="1272"/>
        <v/>
      </c>
      <c r="MN239" s="522" t="str">
        <f t="shared" si="1272"/>
        <v/>
      </c>
      <c r="MO239" s="510" t="str">
        <f t="shared" si="1272"/>
        <v/>
      </c>
      <c r="MP239" s="642">
        <f t="shared" si="1208"/>
        <v>0</v>
      </c>
      <c r="MQ239" s="510" t="str">
        <f t="shared" si="1273"/>
        <v/>
      </c>
      <c r="MR239" s="522" t="str">
        <f t="shared" si="1273"/>
        <v/>
      </c>
      <c r="MS239" s="510" t="str">
        <f t="shared" si="1273"/>
        <v/>
      </c>
      <c r="MT239" s="642">
        <f t="shared" si="1209"/>
        <v>0</v>
      </c>
      <c r="MU239" s="510" t="str">
        <f t="shared" si="1274"/>
        <v/>
      </c>
      <c r="MV239" s="522" t="str">
        <f t="shared" si="1274"/>
        <v/>
      </c>
      <c r="MW239" s="510" t="str">
        <f t="shared" si="1274"/>
        <v/>
      </c>
      <c r="MX239" s="642">
        <f t="shared" si="1210"/>
        <v>0</v>
      </c>
      <c r="MY239" s="510" t="str">
        <f t="shared" si="1275"/>
        <v/>
      </c>
      <c r="MZ239" s="522" t="str">
        <f t="shared" si="1275"/>
        <v/>
      </c>
      <c r="NA239" s="510" t="str">
        <f t="shared" si="1275"/>
        <v/>
      </c>
      <c r="NB239" s="642">
        <f t="shared" si="1211"/>
        <v>0</v>
      </c>
      <c r="NC239" s="510" t="str">
        <f t="shared" si="1276"/>
        <v/>
      </c>
      <c r="ND239" s="522" t="str">
        <f t="shared" si="1276"/>
        <v/>
      </c>
      <c r="NE239" s="510" t="str">
        <f t="shared" si="1276"/>
        <v/>
      </c>
      <c r="NF239" s="642">
        <f t="shared" si="1212"/>
        <v>0</v>
      </c>
      <c r="NG239" s="510" t="str">
        <f t="shared" si="1277"/>
        <v/>
      </c>
      <c r="NH239" s="522" t="str">
        <f t="shared" si="1277"/>
        <v/>
      </c>
      <c r="NI239" s="510" t="str">
        <f t="shared" si="1277"/>
        <v/>
      </c>
      <c r="NJ239" s="642">
        <f t="shared" si="1213"/>
        <v>0</v>
      </c>
      <c r="NK239" s="510" t="str">
        <f t="shared" si="1278"/>
        <v/>
      </c>
      <c r="NL239" s="522" t="str">
        <f t="shared" si="1278"/>
        <v/>
      </c>
      <c r="NM239" s="510" t="str">
        <f t="shared" si="1278"/>
        <v/>
      </c>
      <c r="NN239" s="642">
        <f t="shared" si="1214"/>
        <v>0</v>
      </c>
      <c r="NO239" s="510" t="str">
        <f t="shared" si="1279"/>
        <v/>
      </c>
      <c r="NP239" s="522" t="str">
        <f t="shared" si="1279"/>
        <v/>
      </c>
      <c r="NQ239" s="510" t="str">
        <f t="shared" si="1279"/>
        <v/>
      </c>
      <c r="NR239" s="642">
        <f t="shared" si="1215"/>
        <v>0</v>
      </c>
      <c r="NS239" s="510" t="str">
        <f t="shared" si="1280"/>
        <v/>
      </c>
      <c r="NT239" s="522" t="str">
        <f t="shared" si="1280"/>
        <v/>
      </c>
      <c r="NU239" s="510" t="str">
        <f t="shared" si="1280"/>
        <v/>
      </c>
      <c r="NV239" s="642">
        <f t="shared" si="1216"/>
        <v>0</v>
      </c>
      <c r="NW239" s="510" t="str">
        <f t="shared" si="1281"/>
        <v/>
      </c>
      <c r="NX239" s="522" t="str">
        <f t="shared" si="1281"/>
        <v/>
      </c>
      <c r="NY239" s="510" t="str">
        <f t="shared" si="1281"/>
        <v/>
      </c>
      <c r="NZ239" s="642">
        <f t="shared" si="1217"/>
        <v>0</v>
      </c>
      <c r="OA239" s="510" t="str">
        <f t="shared" si="1282"/>
        <v/>
      </c>
      <c r="OB239" s="522" t="str">
        <f t="shared" si="1282"/>
        <v/>
      </c>
      <c r="OC239" s="510" t="str">
        <f t="shared" si="1282"/>
        <v/>
      </c>
      <c r="OD239" s="642">
        <f t="shared" si="1218"/>
        <v>0</v>
      </c>
      <c r="OE239" s="510" t="str">
        <f t="shared" si="1283"/>
        <v/>
      </c>
      <c r="OF239" s="522" t="str">
        <f t="shared" si="1283"/>
        <v/>
      </c>
      <c r="OG239" s="510" t="str">
        <f t="shared" si="1283"/>
        <v/>
      </c>
      <c r="OH239" s="642">
        <f t="shared" si="1219"/>
        <v>0</v>
      </c>
      <c r="OI239" s="510" t="str">
        <f t="shared" si="1284"/>
        <v/>
      </c>
      <c r="OJ239" s="522" t="str">
        <f t="shared" si="1284"/>
        <v/>
      </c>
      <c r="OK239" s="510" t="str">
        <f t="shared" si="1284"/>
        <v/>
      </c>
      <c r="OL239" s="642">
        <f t="shared" si="1220"/>
        <v>0</v>
      </c>
      <c r="OM239" s="510" t="str">
        <f t="shared" si="1285"/>
        <v/>
      </c>
      <c r="ON239" s="522" t="str">
        <f t="shared" si="1285"/>
        <v/>
      </c>
      <c r="OO239" s="510" t="str">
        <f t="shared" si="1285"/>
        <v/>
      </c>
      <c r="OP239" s="642">
        <f t="shared" si="1221"/>
        <v>0</v>
      </c>
      <c r="OQ239" s="510" t="str">
        <f t="shared" si="1286"/>
        <v/>
      </c>
      <c r="OR239" s="522" t="str">
        <f t="shared" si="1286"/>
        <v/>
      </c>
      <c r="OS239" s="510" t="str">
        <f t="shared" si="1286"/>
        <v/>
      </c>
      <c r="OT239" s="642">
        <f t="shared" si="1222"/>
        <v>0</v>
      </c>
      <c r="OU239" s="510" t="str">
        <f t="shared" si="1287"/>
        <v/>
      </c>
      <c r="OV239" s="522" t="str">
        <f t="shared" si="1287"/>
        <v/>
      </c>
      <c r="OW239" s="510" t="str">
        <f t="shared" si="1287"/>
        <v/>
      </c>
      <c r="OX239" s="642">
        <f t="shared" si="1223"/>
        <v>0</v>
      </c>
      <c r="OY239" s="510" t="str">
        <f t="shared" si="1288"/>
        <v/>
      </c>
      <c r="OZ239" s="522" t="str">
        <f t="shared" si="1288"/>
        <v/>
      </c>
      <c r="PA239" s="510" t="str">
        <f t="shared" si="1288"/>
        <v/>
      </c>
      <c r="PB239" s="642">
        <f t="shared" si="1224"/>
        <v>0</v>
      </c>
      <c r="PC239" s="510" t="str">
        <f t="shared" si="1289"/>
        <v/>
      </c>
      <c r="PD239" s="522" t="str">
        <f t="shared" si="1289"/>
        <v/>
      </c>
      <c r="PE239" s="510" t="str">
        <f t="shared" si="1289"/>
        <v/>
      </c>
      <c r="PF239" s="642">
        <f t="shared" si="1225"/>
        <v>0</v>
      </c>
      <c r="PG239" s="510" t="str">
        <f t="shared" si="1290"/>
        <v/>
      </c>
      <c r="PH239" s="522" t="str">
        <f t="shared" si="1290"/>
        <v/>
      </c>
      <c r="PI239" s="510" t="str">
        <f t="shared" si="1290"/>
        <v/>
      </c>
      <c r="PJ239" s="642">
        <f t="shared" si="1226"/>
        <v>0</v>
      </c>
      <c r="PK239" s="510" t="str">
        <f t="shared" si="1291"/>
        <v/>
      </c>
      <c r="PL239" s="522" t="str">
        <f t="shared" si="1291"/>
        <v/>
      </c>
      <c r="PM239" s="510" t="str">
        <f t="shared" si="1291"/>
        <v/>
      </c>
      <c r="PN239" s="642">
        <f t="shared" si="1227"/>
        <v>0</v>
      </c>
      <c r="PO239" s="510" t="str">
        <f t="shared" si="1292"/>
        <v/>
      </c>
      <c r="PP239" s="522" t="str">
        <f t="shared" si="1292"/>
        <v/>
      </c>
      <c r="PQ239" s="510" t="str">
        <f t="shared" si="1292"/>
        <v/>
      </c>
      <c r="PR239" s="642">
        <f t="shared" si="1228"/>
        <v>0</v>
      </c>
      <c r="PS239" s="510" t="str">
        <f t="shared" si="1293"/>
        <v/>
      </c>
      <c r="PT239" s="522" t="str">
        <f t="shared" si="1293"/>
        <v/>
      </c>
      <c r="PU239" s="510" t="str">
        <f t="shared" si="1293"/>
        <v/>
      </c>
      <c r="PV239" s="642">
        <f t="shared" si="1229"/>
        <v>0</v>
      </c>
      <c r="PW239" s="510" t="str">
        <f t="shared" si="1294"/>
        <v/>
      </c>
      <c r="PX239" s="522" t="str">
        <f t="shared" si="1294"/>
        <v/>
      </c>
      <c r="PY239" s="510" t="str">
        <f t="shared" si="1294"/>
        <v/>
      </c>
      <c r="PZ239" s="642">
        <f t="shared" si="1230"/>
        <v>0</v>
      </c>
      <c r="QA239" s="510" t="str">
        <f t="shared" si="1295"/>
        <v/>
      </c>
      <c r="QB239" s="522" t="str">
        <f t="shared" si="1295"/>
        <v/>
      </c>
      <c r="QC239" s="510" t="str">
        <f t="shared" si="1295"/>
        <v/>
      </c>
      <c r="QD239" s="642">
        <f t="shared" si="1231"/>
        <v>0</v>
      </c>
      <c r="QE239" s="510" t="str">
        <f t="shared" si="1296"/>
        <v/>
      </c>
      <c r="QF239" s="522" t="str">
        <f t="shared" si="1296"/>
        <v/>
      </c>
      <c r="QG239" s="510" t="str">
        <f t="shared" si="1296"/>
        <v/>
      </c>
      <c r="QH239" s="642">
        <f t="shared" si="1232"/>
        <v>0</v>
      </c>
    </row>
    <row r="240" spans="125:450" ht="13.3" thickTop="1" thickBot="1" x14ac:dyDescent="0.35"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GU240" s="594">
        <v>23</v>
      </c>
      <c r="HA240" s="81" t="str">
        <f t="shared" si="1233"/>
        <v/>
      </c>
      <c r="HB240" s="127" t="str">
        <f t="shared" si="1234"/>
        <v/>
      </c>
      <c r="HC240" s="642">
        <f t="shared" si="1172"/>
        <v>0</v>
      </c>
      <c r="HD240" s="582">
        <f t="shared" si="1237"/>
        <v>0</v>
      </c>
      <c r="HE240" s="576">
        <f t="shared" si="1238"/>
        <v>0</v>
      </c>
      <c r="HF240" s="566">
        <f t="shared" si="1238"/>
        <v>0</v>
      </c>
      <c r="HG240" s="642">
        <f t="shared" si="1173"/>
        <v>0</v>
      </c>
      <c r="HH240" s="17" t="str">
        <f t="shared" si="1236"/>
        <v/>
      </c>
      <c r="HI240" s="510" t="str">
        <f t="shared" si="1236"/>
        <v/>
      </c>
      <c r="HJ240" s="642">
        <f t="shared" si="1235"/>
        <v>0</v>
      </c>
      <c r="HK240" s="510" t="str">
        <f t="shared" si="1239"/>
        <v/>
      </c>
      <c r="HL240" s="522" t="str">
        <f t="shared" si="1239"/>
        <v/>
      </c>
      <c r="HM240" s="510" t="str">
        <f t="shared" si="1239"/>
        <v/>
      </c>
      <c r="HN240" s="642">
        <f t="shared" si="1175"/>
        <v>0</v>
      </c>
      <c r="HO240" s="510" t="str">
        <f t="shared" si="1240"/>
        <v/>
      </c>
      <c r="HP240" s="522" t="str">
        <f t="shared" si="1240"/>
        <v/>
      </c>
      <c r="HQ240" s="510" t="str">
        <f t="shared" si="1240"/>
        <v/>
      </c>
      <c r="HR240" s="642">
        <f t="shared" si="1176"/>
        <v>0</v>
      </c>
      <c r="HS240" s="510" t="str">
        <f t="shared" si="1241"/>
        <v/>
      </c>
      <c r="HT240" s="522" t="str">
        <f t="shared" si="1241"/>
        <v/>
      </c>
      <c r="HU240" s="510" t="str">
        <f t="shared" si="1241"/>
        <v/>
      </c>
      <c r="HV240" s="642">
        <f t="shared" si="1177"/>
        <v>0</v>
      </c>
      <c r="HW240" s="510" t="str">
        <f t="shared" si="1242"/>
        <v/>
      </c>
      <c r="HX240" s="522" t="str">
        <f t="shared" si="1242"/>
        <v/>
      </c>
      <c r="HY240" s="510" t="str">
        <f t="shared" si="1242"/>
        <v/>
      </c>
      <c r="HZ240" s="642">
        <f t="shared" si="1178"/>
        <v>0</v>
      </c>
      <c r="IA240" s="510" t="str">
        <f t="shared" si="1243"/>
        <v/>
      </c>
      <c r="IB240" s="522" t="str">
        <f t="shared" si="1243"/>
        <v/>
      </c>
      <c r="IC240" s="510" t="str">
        <f t="shared" si="1243"/>
        <v/>
      </c>
      <c r="ID240" s="642">
        <f t="shared" si="1179"/>
        <v>0</v>
      </c>
      <c r="IE240" s="510" t="str">
        <f t="shared" si="1244"/>
        <v/>
      </c>
      <c r="IF240" s="522" t="str">
        <f t="shared" si="1244"/>
        <v/>
      </c>
      <c r="IG240" s="510" t="str">
        <f t="shared" si="1244"/>
        <v/>
      </c>
      <c r="IH240" s="642">
        <f t="shared" si="1180"/>
        <v>0</v>
      </c>
      <c r="II240" s="510" t="str">
        <f t="shared" si="1245"/>
        <v/>
      </c>
      <c r="IJ240" s="522" t="str">
        <f t="shared" si="1245"/>
        <v/>
      </c>
      <c r="IK240" s="510" t="str">
        <f t="shared" si="1245"/>
        <v/>
      </c>
      <c r="IL240" s="642">
        <f t="shared" si="1181"/>
        <v>0</v>
      </c>
      <c r="IM240" s="510" t="str">
        <f t="shared" si="1246"/>
        <v/>
      </c>
      <c r="IN240" s="522" t="str">
        <f t="shared" si="1246"/>
        <v/>
      </c>
      <c r="IO240" s="510" t="str">
        <f t="shared" si="1246"/>
        <v/>
      </c>
      <c r="IP240" s="642">
        <f t="shared" si="1182"/>
        <v>0</v>
      </c>
      <c r="IQ240" s="510" t="str">
        <f t="shared" si="1247"/>
        <v/>
      </c>
      <c r="IR240" s="522" t="str">
        <f t="shared" si="1247"/>
        <v/>
      </c>
      <c r="IS240" s="510" t="str">
        <f t="shared" si="1247"/>
        <v/>
      </c>
      <c r="IT240" s="642">
        <f t="shared" si="1183"/>
        <v>0</v>
      </c>
      <c r="IU240" s="510" t="str">
        <f t="shared" si="1248"/>
        <v/>
      </c>
      <c r="IV240" s="522" t="str">
        <f t="shared" si="1248"/>
        <v/>
      </c>
      <c r="IW240" s="510" t="str">
        <f t="shared" si="1248"/>
        <v/>
      </c>
      <c r="IX240" s="642">
        <f t="shared" si="1184"/>
        <v>0</v>
      </c>
      <c r="IY240" s="510" t="str">
        <f t="shared" si="1249"/>
        <v/>
      </c>
      <c r="IZ240" s="522" t="str">
        <f t="shared" si="1249"/>
        <v/>
      </c>
      <c r="JA240" s="510" t="str">
        <f t="shared" si="1249"/>
        <v/>
      </c>
      <c r="JB240" s="642">
        <f t="shared" si="1185"/>
        <v>0</v>
      </c>
      <c r="JC240" s="510" t="str">
        <f t="shared" si="1250"/>
        <v/>
      </c>
      <c r="JD240" s="522" t="str">
        <f t="shared" si="1250"/>
        <v/>
      </c>
      <c r="JE240" s="510" t="str">
        <f t="shared" si="1250"/>
        <v/>
      </c>
      <c r="JF240" s="642">
        <f t="shared" si="1186"/>
        <v>0</v>
      </c>
      <c r="JG240" s="510" t="str">
        <f t="shared" si="1251"/>
        <v/>
      </c>
      <c r="JH240" s="522" t="str">
        <f t="shared" si="1251"/>
        <v/>
      </c>
      <c r="JI240" s="510" t="str">
        <f t="shared" si="1251"/>
        <v/>
      </c>
      <c r="JJ240" s="642">
        <f t="shared" si="1187"/>
        <v>0</v>
      </c>
      <c r="JK240" s="510" t="str">
        <f t="shared" si="1252"/>
        <v/>
      </c>
      <c r="JL240" s="522" t="str">
        <f t="shared" si="1252"/>
        <v/>
      </c>
      <c r="JM240" s="510" t="str">
        <f t="shared" si="1252"/>
        <v/>
      </c>
      <c r="JN240" s="642">
        <f t="shared" si="1188"/>
        <v>0</v>
      </c>
      <c r="JO240" s="510" t="str">
        <f t="shared" si="1253"/>
        <v/>
      </c>
      <c r="JP240" s="522" t="str">
        <f t="shared" si="1253"/>
        <v/>
      </c>
      <c r="JQ240" s="510" t="str">
        <f t="shared" si="1253"/>
        <v/>
      </c>
      <c r="JR240" s="642">
        <f t="shared" si="1189"/>
        <v>0</v>
      </c>
      <c r="JS240" s="510" t="str">
        <f t="shared" si="1254"/>
        <v/>
      </c>
      <c r="JT240" s="522" t="str">
        <f t="shared" si="1254"/>
        <v/>
      </c>
      <c r="JU240" s="510" t="str">
        <f t="shared" si="1254"/>
        <v/>
      </c>
      <c r="JV240" s="642">
        <f t="shared" si="1190"/>
        <v>0</v>
      </c>
      <c r="JW240" s="510" t="str">
        <f t="shared" si="1255"/>
        <v/>
      </c>
      <c r="JX240" s="522" t="str">
        <f t="shared" si="1255"/>
        <v/>
      </c>
      <c r="JY240" s="510" t="str">
        <f t="shared" si="1255"/>
        <v/>
      </c>
      <c r="JZ240" s="642">
        <f t="shared" si="1191"/>
        <v>0</v>
      </c>
      <c r="KA240" s="510" t="str">
        <f t="shared" si="1256"/>
        <v/>
      </c>
      <c r="KB240" s="522" t="str">
        <f t="shared" si="1256"/>
        <v/>
      </c>
      <c r="KC240" s="510" t="str">
        <f t="shared" si="1256"/>
        <v/>
      </c>
      <c r="KD240" s="642">
        <f t="shared" si="1192"/>
        <v>0</v>
      </c>
      <c r="KE240" s="510" t="str">
        <f t="shared" si="1257"/>
        <v/>
      </c>
      <c r="KF240" s="522" t="str">
        <f t="shared" si="1257"/>
        <v/>
      </c>
      <c r="KG240" s="510" t="str">
        <f t="shared" si="1257"/>
        <v/>
      </c>
      <c r="KH240" s="642">
        <f t="shared" si="1193"/>
        <v>0</v>
      </c>
      <c r="KI240" s="510" t="str">
        <f t="shared" si="1258"/>
        <v/>
      </c>
      <c r="KJ240" s="522" t="str">
        <f t="shared" si="1258"/>
        <v/>
      </c>
      <c r="KK240" s="510" t="str">
        <f t="shared" si="1258"/>
        <v/>
      </c>
      <c r="KL240" s="642">
        <f t="shared" si="1194"/>
        <v>0</v>
      </c>
      <c r="KM240" s="510" t="str">
        <f t="shared" si="1259"/>
        <v/>
      </c>
      <c r="KN240" s="522" t="str">
        <f t="shared" si="1259"/>
        <v/>
      </c>
      <c r="KO240" s="510" t="str">
        <f t="shared" si="1259"/>
        <v/>
      </c>
      <c r="KP240" s="642">
        <f t="shared" si="1195"/>
        <v>0</v>
      </c>
      <c r="KQ240" s="510" t="str">
        <f t="shared" si="1260"/>
        <v/>
      </c>
      <c r="KR240" s="522" t="str">
        <f t="shared" si="1260"/>
        <v/>
      </c>
      <c r="KS240" s="510" t="str">
        <f t="shared" si="1260"/>
        <v/>
      </c>
      <c r="KT240" s="642">
        <f t="shared" si="1196"/>
        <v>0</v>
      </c>
      <c r="KU240" s="510" t="str">
        <f t="shared" si="1261"/>
        <v/>
      </c>
      <c r="KV240" s="522" t="str">
        <f t="shared" si="1261"/>
        <v/>
      </c>
      <c r="KW240" s="510" t="str">
        <f t="shared" si="1261"/>
        <v/>
      </c>
      <c r="KX240" s="642">
        <f t="shared" si="1197"/>
        <v>0</v>
      </c>
      <c r="KY240" s="510" t="str">
        <f t="shared" si="1262"/>
        <v/>
      </c>
      <c r="KZ240" s="522" t="str">
        <f t="shared" si="1262"/>
        <v/>
      </c>
      <c r="LA240" s="510" t="str">
        <f t="shared" si="1262"/>
        <v/>
      </c>
      <c r="LB240" s="642">
        <f t="shared" si="1198"/>
        <v>0</v>
      </c>
      <c r="LC240" s="510" t="str">
        <f t="shared" si="1263"/>
        <v/>
      </c>
      <c r="LD240" s="522" t="str">
        <f t="shared" si="1263"/>
        <v/>
      </c>
      <c r="LE240" s="510" t="str">
        <f t="shared" si="1263"/>
        <v/>
      </c>
      <c r="LF240" s="642">
        <f t="shared" si="1199"/>
        <v>0</v>
      </c>
      <c r="LG240" s="510" t="str">
        <f t="shared" si="1264"/>
        <v/>
      </c>
      <c r="LH240" s="522" t="str">
        <f t="shared" si="1264"/>
        <v/>
      </c>
      <c r="LI240" s="510" t="str">
        <f t="shared" si="1264"/>
        <v/>
      </c>
      <c r="LJ240" s="642">
        <f t="shared" si="1200"/>
        <v>0</v>
      </c>
      <c r="LK240" s="510" t="str">
        <f t="shared" si="1265"/>
        <v/>
      </c>
      <c r="LL240" s="522" t="str">
        <f t="shared" si="1265"/>
        <v/>
      </c>
      <c r="LM240" s="510" t="str">
        <f t="shared" si="1265"/>
        <v/>
      </c>
      <c r="LN240" s="642">
        <f t="shared" si="1201"/>
        <v>0</v>
      </c>
      <c r="LO240" s="510" t="str">
        <f t="shared" si="1266"/>
        <v/>
      </c>
      <c r="LP240" s="522" t="str">
        <f t="shared" si="1266"/>
        <v/>
      </c>
      <c r="LQ240" s="510" t="str">
        <f t="shared" si="1266"/>
        <v/>
      </c>
      <c r="LR240" s="642">
        <f t="shared" si="1202"/>
        <v>0</v>
      </c>
      <c r="LS240" s="510" t="str">
        <f t="shared" si="1267"/>
        <v/>
      </c>
      <c r="LT240" s="522" t="str">
        <f t="shared" si="1267"/>
        <v/>
      </c>
      <c r="LU240" s="510" t="str">
        <f t="shared" si="1267"/>
        <v/>
      </c>
      <c r="LV240" s="642">
        <f t="shared" si="1203"/>
        <v>0</v>
      </c>
      <c r="LW240" s="510" t="str">
        <f t="shared" si="1268"/>
        <v/>
      </c>
      <c r="LX240" s="522" t="str">
        <f t="shared" si="1268"/>
        <v/>
      </c>
      <c r="LY240" s="510" t="str">
        <f t="shared" si="1268"/>
        <v/>
      </c>
      <c r="LZ240" s="642">
        <f t="shared" si="1204"/>
        <v>0</v>
      </c>
      <c r="MA240" s="510" t="str">
        <f t="shared" si="1269"/>
        <v/>
      </c>
      <c r="MB240" s="522" t="str">
        <f t="shared" si="1269"/>
        <v/>
      </c>
      <c r="MC240" s="510" t="str">
        <f t="shared" si="1269"/>
        <v/>
      </c>
      <c r="MD240" s="642">
        <f t="shared" si="1205"/>
        <v>0</v>
      </c>
      <c r="ME240" s="510" t="str">
        <f t="shared" si="1270"/>
        <v/>
      </c>
      <c r="MF240" s="522" t="str">
        <f t="shared" si="1270"/>
        <v/>
      </c>
      <c r="MG240" s="510" t="str">
        <f t="shared" si="1270"/>
        <v/>
      </c>
      <c r="MH240" s="642">
        <f t="shared" si="1206"/>
        <v>0</v>
      </c>
      <c r="MI240" s="510" t="str">
        <f t="shared" si="1271"/>
        <v/>
      </c>
      <c r="MJ240" s="522" t="str">
        <f t="shared" si="1271"/>
        <v/>
      </c>
      <c r="MK240" s="510" t="str">
        <f t="shared" si="1271"/>
        <v/>
      </c>
      <c r="ML240" s="642">
        <f t="shared" si="1207"/>
        <v>0</v>
      </c>
      <c r="MM240" s="510" t="str">
        <f t="shared" si="1272"/>
        <v/>
      </c>
      <c r="MN240" s="522" t="str">
        <f t="shared" si="1272"/>
        <v/>
      </c>
      <c r="MO240" s="510" t="str">
        <f t="shared" si="1272"/>
        <v/>
      </c>
      <c r="MP240" s="642">
        <f t="shared" si="1208"/>
        <v>0</v>
      </c>
      <c r="MQ240" s="510" t="str">
        <f t="shared" si="1273"/>
        <v/>
      </c>
      <c r="MR240" s="522" t="str">
        <f t="shared" si="1273"/>
        <v/>
      </c>
      <c r="MS240" s="510" t="str">
        <f t="shared" si="1273"/>
        <v/>
      </c>
      <c r="MT240" s="642">
        <f t="shared" si="1209"/>
        <v>0</v>
      </c>
      <c r="MU240" s="510" t="str">
        <f t="shared" si="1274"/>
        <v/>
      </c>
      <c r="MV240" s="522" t="str">
        <f t="shared" si="1274"/>
        <v/>
      </c>
      <c r="MW240" s="510" t="str">
        <f t="shared" si="1274"/>
        <v/>
      </c>
      <c r="MX240" s="642">
        <f t="shared" si="1210"/>
        <v>0</v>
      </c>
      <c r="MY240" s="510" t="str">
        <f t="shared" si="1275"/>
        <v/>
      </c>
      <c r="MZ240" s="522" t="str">
        <f t="shared" si="1275"/>
        <v/>
      </c>
      <c r="NA240" s="510" t="str">
        <f t="shared" si="1275"/>
        <v/>
      </c>
      <c r="NB240" s="642">
        <f t="shared" si="1211"/>
        <v>0</v>
      </c>
      <c r="NC240" s="510" t="str">
        <f t="shared" si="1276"/>
        <v/>
      </c>
      <c r="ND240" s="522" t="str">
        <f t="shared" si="1276"/>
        <v/>
      </c>
      <c r="NE240" s="510" t="str">
        <f t="shared" si="1276"/>
        <v/>
      </c>
      <c r="NF240" s="642">
        <f t="shared" si="1212"/>
        <v>0</v>
      </c>
      <c r="NG240" s="510" t="str">
        <f t="shared" si="1277"/>
        <v/>
      </c>
      <c r="NH240" s="522" t="str">
        <f t="shared" si="1277"/>
        <v/>
      </c>
      <c r="NI240" s="510" t="str">
        <f t="shared" si="1277"/>
        <v/>
      </c>
      <c r="NJ240" s="642">
        <f t="shared" si="1213"/>
        <v>0</v>
      </c>
      <c r="NK240" s="510" t="str">
        <f t="shared" si="1278"/>
        <v/>
      </c>
      <c r="NL240" s="522" t="str">
        <f t="shared" si="1278"/>
        <v/>
      </c>
      <c r="NM240" s="510" t="str">
        <f t="shared" si="1278"/>
        <v/>
      </c>
      <c r="NN240" s="642">
        <f t="shared" si="1214"/>
        <v>0</v>
      </c>
      <c r="NO240" s="510" t="str">
        <f t="shared" si="1279"/>
        <v/>
      </c>
      <c r="NP240" s="522" t="str">
        <f t="shared" si="1279"/>
        <v/>
      </c>
      <c r="NQ240" s="510" t="str">
        <f t="shared" si="1279"/>
        <v/>
      </c>
      <c r="NR240" s="642">
        <f t="shared" si="1215"/>
        <v>0</v>
      </c>
      <c r="NS240" s="510" t="str">
        <f t="shared" si="1280"/>
        <v/>
      </c>
      <c r="NT240" s="522" t="str">
        <f t="shared" si="1280"/>
        <v/>
      </c>
      <c r="NU240" s="510" t="str">
        <f t="shared" si="1280"/>
        <v/>
      </c>
      <c r="NV240" s="642">
        <f t="shared" si="1216"/>
        <v>0</v>
      </c>
      <c r="NW240" s="510" t="str">
        <f t="shared" si="1281"/>
        <v/>
      </c>
      <c r="NX240" s="522" t="str">
        <f t="shared" si="1281"/>
        <v/>
      </c>
      <c r="NY240" s="510" t="str">
        <f t="shared" si="1281"/>
        <v/>
      </c>
      <c r="NZ240" s="642">
        <f t="shared" si="1217"/>
        <v>0</v>
      </c>
      <c r="OA240" s="510" t="str">
        <f t="shared" si="1282"/>
        <v/>
      </c>
      <c r="OB240" s="522" t="str">
        <f t="shared" si="1282"/>
        <v/>
      </c>
      <c r="OC240" s="510" t="str">
        <f t="shared" si="1282"/>
        <v/>
      </c>
      <c r="OD240" s="642">
        <f t="shared" si="1218"/>
        <v>0</v>
      </c>
      <c r="OE240" s="510" t="str">
        <f t="shared" si="1283"/>
        <v/>
      </c>
      <c r="OF240" s="522" t="str">
        <f t="shared" si="1283"/>
        <v/>
      </c>
      <c r="OG240" s="510" t="str">
        <f t="shared" si="1283"/>
        <v/>
      </c>
      <c r="OH240" s="642">
        <f t="shared" si="1219"/>
        <v>0</v>
      </c>
      <c r="OI240" s="510" t="str">
        <f t="shared" si="1284"/>
        <v/>
      </c>
      <c r="OJ240" s="522" t="str">
        <f t="shared" si="1284"/>
        <v/>
      </c>
      <c r="OK240" s="510" t="str">
        <f t="shared" si="1284"/>
        <v/>
      </c>
      <c r="OL240" s="642">
        <f t="shared" si="1220"/>
        <v>0</v>
      </c>
      <c r="OM240" s="510" t="str">
        <f t="shared" si="1285"/>
        <v/>
      </c>
      <c r="ON240" s="522" t="str">
        <f t="shared" si="1285"/>
        <v/>
      </c>
      <c r="OO240" s="510" t="str">
        <f t="shared" si="1285"/>
        <v/>
      </c>
      <c r="OP240" s="642">
        <f t="shared" si="1221"/>
        <v>0</v>
      </c>
      <c r="OQ240" s="510" t="str">
        <f t="shared" si="1286"/>
        <v/>
      </c>
      <c r="OR240" s="522" t="str">
        <f t="shared" si="1286"/>
        <v/>
      </c>
      <c r="OS240" s="510" t="str">
        <f t="shared" si="1286"/>
        <v/>
      </c>
      <c r="OT240" s="642">
        <f t="shared" si="1222"/>
        <v>0</v>
      </c>
      <c r="OU240" s="510" t="str">
        <f t="shared" si="1287"/>
        <v/>
      </c>
      <c r="OV240" s="522" t="str">
        <f t="shared" si="1287"/>
        <v/>
      </c>
      <c r="OW240" s="510" t="str">
        <f t="shared" si="1287"/>
        <v/>
      </c>
      <c r="OX240" s="642">
        <f t="shared" si="1223"/>
        <v>0</v>
      </c>
      <c r="OY240" s="510" t="str">
        <f t="shared" si="1288"/>
        <v/>
      </c>
      <c r="OZ240" s="522" t="str">
        <f t="shared" si="1288"/>
        <v/>
      </c>
      <c r="PA240" s="510" t="str">
        <f t="shared" si="1288"/>
        <v/>
      </c>
      <c r="PB240" s="642">
        <f t="shared" si="1224"/>
        <v>0</v>
      </c>
      <c r="PC240" s="510" t="str">
        <f t="shared" si="1289"/>
        <v/>
      </c>
      <c r="PD240" s="522" t="str">
        <f t="shared" si="1289"/>
        <v/>
      </c>
      <c r="PE240" s="510" t="str">
        <f t="shared" si="1289"/>
        <v/>
      </c>
      <c r="PF240" s="642">
        <f t="shared" si="1225"/>
        <v>0</v>
      </c>
      <c r="PG240" s="510" t="str">
        <f t="shared" si="1290"/>
        <v/>
      </c>
      <c r="PH240" s="522" t="str">
        <f t="shared" si="1290"/>
        <v/>
      </c>
      <c r="PI240" s="510" t="str">
        <f t="shared" si="1290"/>
        <v/>
      </c>
      <c r="PJ240" s="642">
        <f t="shared" si="1226"/>
        <v>0</v>
      </c>
      <c r="PK240" s="510" t="str">
        <f t="shared" si="1291"/>
        <v/>
      </c>
      <c r="PL240" s="522" t="str">
        <f t="shared" si="1291"/>
        <v/>
      </c>
      <c r="PM240" s="510" t="str">
        <f t="shared" si="1291"/>
        <v/>
      </c>
      <c r="PN240" s="642">
        <f t="shared" si="1227"/>
        <v>0</v>
      </c>
      <c r="PO240" s="510" t="str">
        <f t="shared" si="1292"/>
        <v/>
      </c>
      <c r="PP240" s="522" t="str">
        <f t="shared" si="1292"/>
        <v/>
      </c>
      <c r="PQ240" s="510" t="str">
        <f t="shared" si="1292"/>
        <v/>
      </c>
      <c r="PR240" s="642">
        <f t="shared" si="1228"/>
        <v>0</v>
      </c>
      <c r="PS240" s="510" t="str">
        <f t="shared" si="1293"/>
        <v/>
      </c>
      <c r="PT240" s="522" t="str">
        <f t="shared" si="1293"/>
        <v/>
      </c>
      <c r="PU240" s="510" t="str">
        <f t="shared" si="1293"/>
        <v/>
      </c>
      <c r="PV240" s="642">
        <f t="shared" si="1229"/>
        <v>0</v>
      </c>
      <c r="PW240" s="510" t="str">
        <f t="shared" si="1294"/>
        <v/>
      </c>
      <c r="PX240" s="522" t="str">
        <f t="shared" si="1294"/>
        <v/>
      </c>
      <c r="PY240" s="510" t="str">
        <f t="shared" si="1294"/>
        <v/>
      </c>
      <c r="PZ240" s="642">
        <f t="shared" si="1230"/>
        <v>0</v>
      </c>
      <c r="QA240" s="510" t="str">
        <f t="shared" si="1295"/>
        <v/>
      </c>
      <c r="QB240" s="522" t="str">
        <f t="shared" si="1295"/>
        <v/>
      </c>
      <c r="QC240" s="510" t="str">
        <f t="shared" si="1295"/>
        <v/>
      </c>
      <c r="QD240" s="642">
        <f t="shared" si="1231"/>
        <v>0</v>
      </c>
      <c r="QE240" s="510" t="str">
        <f t="shared" si="1296"/>
        <v/>
      </c>
      <c r="QF240" s="522" t="str">
        <f t="shared" si="1296"/>
        <v/>
      </c>
      <c r="QG240" s="510" t="str">
        <f t="shared" si="1296"/>
        <v/>
      </c>
      <c r="QH240" s="642">
        <f t="shared" si="1232"/>
        <v>0</v>
      </c>
    </row>
    <row r="241" spans="125:450" ht="13.3" thickTop="1" thickBot="1" x14ac:dyDescent="0.35"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GU241" s="594">
        <v>24</v>
      </c>
      <c r="HA241" s="81" t="str">
        <f t="shared" si="1233"/>
        <v/>
      </c>
      <c r="HB241" s="127" t="str">
        <f t="shared" si="1234"/>
        <v/>
      </c>
      <c r="HC241" s="642">
        <f t="shared" si="1172"/>
        <v>0</v>
      </c>
      <c r="HD241" s="582">
        <f t="shared" si="1237"/>
        <v>0</v>
      </c>
      <c r="HE241" s="576">
        <f t="shared" si="1238"/>
        <v>0</v>
      </c>
      <c r="HF241" s="566">
        <f t="shared" si="1238"/>
        <v>0</v>
      </c>
      <c r="HG241" s="642">
        <f t="shared" si="1173"/>
        <v>0</v>
      </c>
      <c r="HH241" s="17" t="str">
        <f t="shared" si="1236"/>
        <v/>
      </c>
      <c r="HI241" s="510" t="str">
        <f t="shared" si="1236"/>
        <v/>
      </c>
      <c r="HJ241" s="642">
        <f t="shared" si="1235"/>
        <v>0</v>
      </c>
      <c r="HK241" s="510" t="str">
        <f t="shared" si="1239"/>
        <v/>
      </c>
      <c r="HL241" s="522" t="str">
        <f t="shared" si="1239"/>
        <v/>
      </c>
      <c r="HM241" s="510" t="str">
        <f t="shared" si="1239"/>
        <v/>
      </c>
      <c r="HN241" s="642">
        <f t="shared" si="1175"/>
        <v>0</v>
      </c>
      <c r="HO241" s="510" t="str">
        <f t="shared" si="1240"/>
        <v/>
      </c>
      <c r="HP241" s="522" t="str">
        <f t="shared" si="1240"/>
        <v/>
      </c>
      <c r="HQ241" s="510" t="str">
        <f t="shared" si="1240"/>
        <v/>
      </c>
      <c r="HR241" s="642">
        <f t="shared" si="1176"/>
        <v>0</v>
      </c>
      <c r="HS241" s="510" t="str">
        <f t="shared" si="1241"/>
        <v/>
      </c>
      <c r="HT241" s="522" t="str">
        <f t="shared" si="1241"/>
        <v/>
      </c>
      <c r="HU241" s="510" t="str">
        <f t="shared" si="1241"/>
        <v/>
      </c>
      <c r="HV241" s="642">
        <f t="shared" si="1177"/>
        <v>0</v>
      </c>
      <c r="HW241" s="510" t="str">
        <f t="shared" si="1242"/>
        <v/>
      </c>
      <c r="HX241" s="522" t="str">
        <f t="shared" si="1242"/>
        <v/>
      </c>
      <c r="HY241" s="510" t="str">
        <f t="shared" si="1242"/>
        <v/>
      </c>
      <c r="HZ241" s="642">
        <f t="shared" si="1178"/>
        <v>0</v>
      </c>
      <c r="IA241" s="510" t="str">
        <f t="shared" si="1243"/>
        <v/>
      </c>
      <c r="IB241" s="522" t="str">
        <f t="shared" si="1243"/>
        <v/>
      </c>
      <c r="IC241" s="510" t="str">
        <f t="shared" si="1243"/>
        <v/>
      </c>
      <c r="ID241" s="642">
        <f t="shared" si="1179"/>
        <v>0</v>
      </c>
      <c r="IE241" s="510" t="str">
        <f t="shared" si="1244"/>
        <v/>
      </c>
      <c r="IF241" s="522" t="str">
        <f t="shared" si="1244"/>
        <v/>
      </c>
      <c r="IG241" s="510" t="str">
        <f t="shared" si="1244"/>
        <v/>
      </c>
      <c r="IH241" s="642">
        <f t="shared" si="1180"/>
        <v>0</v>
      </c>
      <c r="II241" s="510" t="str">
        <f t="shared" si="1245"/>
        <v/>
      </c>
      <c r="IJ241" s="522" t="str">
        <f t="shared" si="1245"/>
        <v/>
      </c>
      <c r="IK241" s="510" t="str">
        <f t="shared" si="1245"/>
        <v/>
      </c>
      <c r="IL241" s="642">
        <f t="shared" si="1181"/>
        <v>0</v>
      </c>
      <c r="IM241" s="510" t="str">
        <f t="shared" si="1246"/>
        <v/>
      </c>
      <c r="IN241" s="522" t="str">
        <f t="shared" si="1246"/>
        <v/>
      </c>
      <c r="IO241" s="510" t="str">
        <f t="shared" si="1246"/>
        <v/>
      </c>
      <c r="IP241" s="642">
        <f t="shared" si="1182"/>
        <v>0</v>
      </c>
      <c r="IQ241" s="510" t="str">
        <f t="shared" si="1247"/>
        <v/>
      </c>
      <c r="IR241" s="522" t="str">
        <f t="shared" si="1247"/>
        <v/>
      </c>
      <c r="IS241" s="510" t="str">
        <f t="shared" si="1247"/>
        <v/>
      </c>
      <c r="IT241" s="642">
        <f t="shared" si="1183"/>
        <v>0</v>
      </c>
      <c r="IU241" s="510" t="str">
        <f t="shared" si="1248"/>
        <v/>
      </c>
      <c r="IV241" s="522" t="str">
        <f t="shared" si="1248"/>
        <v/>
      </c>
      <c r="IW241" s="510" t="str">
        <f t="shared" si="1248"/>
        <v/>
      </c>
      <c r="IX241" s="642">
        <f t="shared" si="1184"/>
        <v>0</v>
      </c>
      <c r="IY241" s="510" t="str">
        <f t="shared" si="1249"/>
        <v/>
      </c>
      <c r="IZ241" s="522" t="str">
        <f t="shared" si="1249"/>
        <v/>
      </c>
      <c r="JA241" s="510" t="str">
        <f t="shared" si="1249"/>
        <v/>
      </c>
      <c r="JB241" s="642">
        <f t="shared" si="1185"/>
        <v>0</v>
      </c>
      <c r="JC241" s="510" t="str">
        <f t="shared" si="1250"/>
        <v/>
      </c>
      <c r="JD241" s="522" t="str">
        <f t="shared" si="1250"/>
        <v/>
      </c>
      <c r="JE241" s="510" t="str">
        <f t="shared" si="1250"/>
        <v/>
      </c>
      <c r="JF241" s="642">
        <f t="shared" si="1186"/>
        <v>0</v>
      </c>
      <c r="JG241" s="510" t="str">
        <f t="shared" si="1251"/>
        <v/>
      </c>
      <c r="JH241" s="522" t="str">
        <f t="shared" si="1251"/>
        <v/>
      </c>
      <c r="JI241" s="510" t="str">
        <f t="shared" si="1251"/>
        <v/>
      </c>
      <c r="JJ241" s="642">
        <f t="shared" si="1187"/>
        <v>0</v>
      </c>
      <c r="JK241" s="510" t="str">
        <f t="shared" si="1252"/>
        <v/>
      </c>
      <c r="JL241" s="522" t="str">
        <f t="shared" si="1252"/>
        <v/>
      </c>
      <c r="JM241" s="510" t="str">
        <f t="shared" si="1252"/>
        <v/>
      </c>
      <c r="JN241" s="642">
        <f t="shared" si="1188"/>
        <v>0</v>
      </c>
      <c r="JO241" s="510" t="str">
        <f t="shared" si="1253"/>
        <v/>
      </c>
      <c r="JP241" s="522" t="str">
        <f t="shared" si="1253"/>
        <v/>
      </c>
      <c r="JQ241" s="510" t="str">
        <f t="shared" si="1253"/>
        <v/>
      </c>
      <c r="JR241" s="642">
        <f t="shared" si="1189"/>
        <v>0</v>
      </c>
      <c r="JS241" s="510" t="str">
        <f t="shared" si="1254"/>
        <v/>
      </c>
      <c r="JT241" s="522" t="str">
        <f t="shared" si="1254"/>
        <v/>
      </c>
      <c r="JU241" s="510" t="str">
        <f t="shared" si="1254"/>
        <v/>
      </c>
      <c r="JV241" s="642">
        <f t="shared" si="1190"/>
        <v>0</v>
      </c>
      <c r="JW241" s="510" t="str">
        <f t="shared" si="1255"/>
        <v/>
      </c>
      <c r="JX241" s="522" t="str">
        <f t="shared" si="1255"/>
        <v/>
      </c>
      <c r="JY241" s="510" t="str">
        <f t="shared" si="1255"/>
        <v/>
      </c>
      <c r="JZ241" s="642">
        <f t="shared" si="1191"/>
        <v>0</v>
      </c>
      <c r="KA241" s="510" t="str">
        <f t="shared" si="1256"/>
        <v/>
      </c>
      <c r="KB241" s="522" t="str">
        <f t="shared" si="1256"/>
        <v/>
      </c>
      <c r="KC241" s="510" t="str">
        <f t="shared" si="1256"/>
        <v/>
      </c>
      <c r="KD241" s="642">
        <f t="shared" si="1192"/>
        <v>0</v>
      </c>
      <c r="KE241" s="510" t="str">
        <f t="shared" si="1257"/>
        <v/>
      </c>
      <c r="KF241" s="522" t="str">
        <f t="shared" si="1257"/>
        <v/>
      </c>
      <c r="KG241" s="510" t="str">
        <f t="shared" si="1257"/>
        <v/>
      </c>
      <c r="KH241" s="642">
        <f t="shared" si="1193"/>
        <v>0</v>
      </c>
      <c r="KI241" s="510" t="str">
        <f t="shared" si="1258"/>
        <v/>
      </c>
      <c r="KJ241" s="522" t="str">
        <f t="shared" si="1258"/>
        <v/>
      </c>
      <c r="KK241" s="510" t="str">
        <f t="shared" si="1258"/>
        <v/>
      </c>
      <c r="KL241" s="642">
        <f t="shared" si="1194"/>
        <v>0</v>
      </c>
      <c r="KM241" s="510" t="str">
        <f t="shared" si="1259"/>
        <v/>
      </c>
      <c r="KN241" s="522" t="str">
        <f t="shared" si="1259"/>
        <v/>
      </c>
      <c r="KO241" s="510" t="str">
        <f t="shared" si="1259"/>
        <v/>
      </c>
      <c r="KP241" s="642">
        <f t="shared" si="1195"/>
        <v>0</v>
      </c>
      <c r="KQ241" s="510" t="str">
        <f t="shared" si="1260"/>
        <v/>
      </c>
      <c r="KR241" s="522" t="str">
        <f t="shared" si="1260"/>
        <v/>
      </c>
      <c r="KS241" s="510" t="str">
        <f t="shared" si="1260"/>
        <v/>
      </c>
      <c r="KT241" s="642">
        <f t="shared" si="1196"/>
        <v>0</v>
      </c>
      <c r="KU241" s="510" t="str">
        <f t="shared" si="1261"/>
        <v/>
      </c>
      <c r="KV241" s="522" t="str">
        <f t="shared" si="1261"/>
        <v/>
      </c>
      <c r="KW241" s="510" t="str">
        <f t="shared" si="1261"/>
        <v/>
      </c>
      <c r="KX241" s="642">
        <f t="shared" si="1197"/>
        <v>0</v>
      </c>
      <c r="KY241" s="510" t="str">
        <f t="shared" si="1262"/>
        <v/>
      </c>
      <c r="KZ241" s="522" t="str">
        <f t="shared" si="1262"/>
        <v/>
      </c>
      <c r="LA241" s="510" t="str">
        <f t="shared" si="1262"/>
        <v/>
      </c>
      <c r="LB241" s="642">
        <f t="shared" si="1198"/>
        <v>0</v>
      </c>
      <c r="LC241" s="510" t="str">
        <f t="shared" si="1263"/>
        <v/>
      </c>
      <c r="LD241" s="522" t="str">
        <f t="shared" si="1263"/>
        <v/>
      </c>
      <c r="LE241" s="510" t="str">
        <f t="shared" si="1263"/>
        <v/>
      </c>
      <c r="LF241" s="642">
        <f t="shared" si="1199"/>
        <v>0</v>
      </c>
      <c r="LG241" s="510" t="str">
        <f t="shared" si="1264"/>
        <v/>
      </c>
      <c r="LH241" s="522" t="str">
        <f t="shared" si="1264"/>
        <v/>
      </c>
      <c r="LI241" s="510" t="str">
        <f t="shared" si="1264"/>
        <v/>
      </c>
      <c r="LJ241" s="642">
        <f t="shared" si="1200"/>
        <v>0</v>
      </c>
      <c r="LK241" s="510" t="str">
        <f t="shared" si="1265"/>
        <v/>
      </c>
      <c r="LL241" s="522" t="str">
        <f t="shared" si="1265"/>
        <v/>
      </c>
      <c r="LM241" s="510" t="str">
        <f t="shared" si="1265"/>
        <v/>
      </c>
      <c r="LN241" s="642">
        <f t="shared" si="1201"/>
        <v>0</v>
      </c>
      <c r="LO241" s="510" t="str">
        <f t="shared" si="1266"/>
        <v/>
      </c>
      <c r="LP241" s="522" t="str">
        <f t="shared" si="1266"/>
        <v/>
      </c>
      <c r="LQ241" s="510" t="str">
        <f t="shared" si="1266"/>
        <v/>
      </c>
      <c r="LR241" s="642">
        <f t="shared" si="1202"/>
        <v>0</v>
      </c>
      <c r="LS241" s="510" t="str">
        <f t="shared" si="1267"/>
        <v/>
      </c>
      <c r="LT241" s="522" t="str">
        <f t="shared" si="1267"/>
        <v/>
      </c>
      <c r="LU241" s="510" t="str">
        <f t="shared" si="1267"/>
        <v/>
      </c>
      <c r="LV241" s="642">
        <f t="shared" si="1203"/>
        <v>0</v>
      </c>
      <c r="LW241" s="510" t="str">
        <f t="shared" si="1268"/>
        <v/>
      </c>
      <c r="LX241" s="522" t="str">
        <f t="shared" si="1268"/>
        <v/>
      </c>
      <c r="LY241" s="510" t="str">
        <f t="shared" si="1268"/>
        <v/>
      </c>
      <c r="LZ241" s="642">
        <f t="shared" si="1204"/>
        <v>0</v>
      </c>
      <c r="MA241" s="510" t="str">
        <f t="shared" si="1269"/>
        <v/>
      </c>
      <c r="MB241" s="522" t="str">
        <f t="shared" si="1269"/>
        <v/>
      </c>
      <c r="MC241" s="510" t="str">
        <f t="shared" si="1269"/>
        <v/>
      </c>
      <c r="MD241" s="642">
        <f t="shared" si="1205"/>
        <v>0</v>
      </c>
      <c r="ME241" s="510" t="str">
        <f t="shared" si="1270"/>
        <v/>
      </c>
      <c r="MF241" s="522" t="str">
        <f t="shared" si="1270"/>
        <v/>
      </c>
      <c r="MG241" s="510" t="str">
        <f t="shared" si="1270"/>
        <v/>
      </c>
      <c r="MH241" s="642">
        <f t="shared" si="1206"/>
        <v>0</v>
      </c>
      <c r="MI241" s="510" t="str">
        <f t="shared" si="1271"/>
        <v/>
      </c>
      <c r="MJ241" s="522" t="str">
        <f t="shared" si="1271"/>
        <v/>
      </c>
      <c r="MK241" s="510" t="str">
        <f t="shared" si="1271"/>
        <v/>
      </c>
      <c r="ML241" s="642">
        <f t="shared" si="1207"/>
        <v>0</v>
      </c>
      <c r="MM241" s="510" t="str">
        <f t="shared" si="1272"/>
        <v/>
      </c>
      <c r="MN241" s="522" t="str">
        <f t="shared" si="1272"/>
        <v/>
      </c>
      <c r="MO241" s="510" t="str">
        <f t="shared" si="1272"/>
        <v/>
      </c>
      <c r="MP241" s="642">
        <f t="shared" si="1208"/>
        <v>0</v>
      </c>
      <c r="MQ241" s="510" t="str">
        <f t="shared" si="1273"/>
        <v/>
      </c>
      <c r="MR241" s="522" t="str">
        <f t="shared" si="1273"/>
        <v/>
      </c>
      <c r="MS241" s="510" t="str">
        <f t="shared" si="1273"/>
        <v/>
      </c>
      <c r="MT241" s="642">
        <f t="shared" si="1209"/>
        <v>0</v>
      </c>
      <c r="MU241" s="510" t="str">
        <f t="shared" si="1274"/>
        <v/>
      </c>
      <c r="MV241" s="522" t="str">
        <f t="shared" si="1274"/>
        <v/>
      </c>
      <c r="MW241" s="510" t="str">
        <f t="shared" si="1274"/>
        <v/>
      </c>
      <c r="MX241" s="642">
        <f t="shared" si="1210"/>
        <v>0</v>
      </c>
      <c r="MY241" s="510" t="str">
        <f t="shared" si="1275"/>
        <v/>
      </c>
      <c r="MZ241" s="522" t="str">
        <f t="shared" si="1275"/>
        <v/>
      </c>
      <c r="NA241" s="510" t="str">
        <f t="shared" si="1275"/>
        <v/>
      </c>
      <c r="NB241" s="642">
        <f t="shared" si="1211"/>
        <v>0</v>
      </c>
      <c r="NC241" s="510" t="str">
        <f t="shared" si="1276"/>
        <v/>
      </c>
      <c r="ND241" s="522" t="str">
        <f t="shared" si="1276"/>
        <v/>
      </c>
      <c r="NE241" s="510" t="str">
        <f t="shared" si="1276"/>
        <v/>
      </c>
      <c r="NF241" s="642">
        <f t="shared" si="1212"/>
        <v>0</v>
      </c>
      <c r="NG241" s="510" t="str">
        <f t="shared" si="1277"/>
        <v/>
      </c>
      <c r="NH241" s="522" t="str">
        <f t="shared" si="1277"/>
        <v/>
      </c>
      <c r="NI241" s="510" t="str">
        <f t="shared" si="1277"/>
        <v/>
      </c>
      <c r="NJ241" s="642">
        <f t="shared" si="1213"/>
        <v>0</v>
      </c>
      <c r="NK241" s="510" t="str">
        <f t="shared" si="1278"/>
        <v/>
      </c>
      <c r="NL241" s="522" t="str">
        <f t="shared" si="1278"/>
        <v/>
      </c>
      <c r="NM241" s="510" t="str">
        <f t="shared" si="1278"/>
        <v/>
      </c>
      <c r="NN241" s="642">
        <f t="shared" si="1214"/>
        <v>0</v>
      </c>
      <c r="NO241" s="510" t="str">
        <f t="shared" si="1279"/>
        <v/>
      </c>
      <c r="NP241" s="522" t="str">
        <f t="shared" si="1279"/>
        <v/>
      </c>
      <c r="NQ241" s="510" t="str">
        <f t="shared" si="1279"/>
        <v/>
      </c>
      <c r="NR241" s="642">
        <f t="shared" si="1215"/>
        <v>0</v>
      </c>
      <c r="NS241" s="510" t="str">
        <f t="shared" si="1280"/>
        <v/>
      </c>
      <c r="NT241" s="522" t="str">
        <f t="shared" si="1280"/>
        <v/>
      </c>
      <c r="NU241" s="510" t="str">
        <f t="shared" si="1280"/>
        <v/>
      </c>
      <c r="NV241" s="642">
        <f t="shared" si="1216"/>
        <v>0</v>
      </c>
      <c r="NW241" s="510" t="str">
        <f t="shared" si="1281"/>
        <v/>
      </c>
      <c r="NX241" s="522" t="str">
        <f t="shared" si="1281"/>
        <v/>
      </c>
      <c r="NY241" s="510" t="str">
        <f t="shared" si="1281"/>
        <v/>
      </c>
      <c r="NZ241" s="642">
        <f t="shared" si="1217"/>
        <v>0</v>
      </c>
      <c r="OA241" s="510" t="str">
        <f t="shared" si="1282"/>
        <v/>
      </c>
      <c r="OB241" s="522" t="str">
        <f t="shared" si="1282"/>
        <v/>
      </c>
      <c r="OC241" s="510" t="str">
        <f t="shared" si="1282"/>
        <v/>
      </c>
      <c r="OD241" s="642">
        <f t="shared" si="1218"/>
        <v>0</v>
      </c>
      <c r="OE241" s="510" t="str">
        <f t="shared" si="1283"/>
        <v/>
      </c>
      <c r="OF241" s="522" t="str">
        <f t="shared" si="1283"/>
        <v/>
      </c>
      <c r="OG241" s="510" t="str">
        <f t="shared" si="1283"/>
        <v/>
      </c>
      <c r="OH241" s="642">
        <f t="shared" si="1219"/>
        <v>0</v>
      </c>
      <c r="OI241" s="510" t="str">
        <f t="shared" si="1284"/>
        <v/>
      </c>
      <c r="OJ241" s="522" t="str">
        <f t="shared" si="1284"/>
        <v/>
      </c>
      <c r="OK241" s="510" t="str">
        <f t="shared" si="1284"/>
        <v/>
      </c>
      <c r="OL241" s="642">
        <f t="shared" si="1220"/>
        <v>0</v>
      </c>
      <c r="OM241" s="510" t="str">
        <f t="shared" si="1285"/>
        <v/>
      </c>
      <c r="ON241" s="522" t="str">
        <f t="shared" si="1285"/>
        <v/>
      </c>
      <c r="OO241" s="510" t="str">
        <f t="shared" si="1285"/>
        <v/>
      </c>
      <c r="OP241" s="642">
        <f t="shared" si="1221"/>
        <v>0</v>
      </c>
      <c r="OQ241" s="510" t="str">
        <f t="shared" si="1286"/>
        <v/>
      </c>
      <c r="OR241" s="522" t="str">
        <f t="shared" si="1286"/>
        <v/>
      </c>
      <c r="OS241" s="510" t="str">
        <f t="shared" si="1286"/>
        <v/>
      </c>
      <c r="OT241" s="642">
        <f t="shared" si="1222"/>
        <v>0</v>
      </c>
      <c r="OU241" s="510" t="str">
        <f t="shared" si="1287"/>
        <v/>
      </c>
      <c r="OV241" s="522" t="str">
        <f t="shared" si="1287"/>
        <v/>
      </c>
      <c r="OW241" s="510" t="str">
        <f t="shared" si="1287"/>
        <v/>
      </c>
      <c r="OX241" s="642">
        <f t="shared" si="1223"/>
        <v>0</v>
      </c>
      <c r="OY241" s="510" t="str">
        <f t="shared" si="1288"/>
        <v/>
      </c>
      <c r="OZ241" s="522" t="str">
        <f t="shared" si="1288"/>
        <v/>
      </c>
      <c r="PA241" s="510" t="str">
        <f t="shared" si="1288"/>
        <v/>
      </c>
      <c r="PB241" s="642">
        <f t="shared" si="1224"/>
        <v>0</v>
      </c>
      <c r="PC241" s="510" t="str">
        <f t="shared" si="1289"/>
        <v/>
      </c>
      <c r="PD241" s="522" t="str">
        <f t="shared" si="1289"/>
        <v/>
      </c>
      <c r="PE241" s="510" t="str">
        <f t="shared" si="1289"/>
        <v/>
      </c>
      <c r="PF241" s="642">
        <f t="shared" si="1225"/>
        <v>0</v>
      </c>
      <c r="PG241" s="510" t="str">
        <f t="shared" si="1290"/>
        <v/>
      </c>
      <c r="PH241" s="522" t="str">
        <f t="shared" si="1290"/>
        <v/>
      </c>
      <c r="PI241" s="510" t="str">
        <f t="shared" si="1290"/>
        <v/>
      </c>
      <c r="PJ241" s="642">
        <f t="shared" si="1226"/>
        <v>0</v>
      </c>
      <c r="PK241" s="510" t="str">
        <f t="shared" si="1291"/>
        <v/>
      </c>
      <c r="PL241" s="522" t="str">
        <f t="shared" si="1291"/>
        <v/>
      </c>
      <c r="PM241" s="510" t="str">
        <f t="shared" si="1291"/>
        <v/>
      </c>
      <c r="PN241" s="642">
        <f t="shared" si="1227"/>
        <v>0</v>
      </c>
      <c r="PO241" s="510" t="str">
        <f t="shared" si="1292"/>
        <v/>
      </c>
      <c r="PP241" s="522" t="str">
        <f t="shared" si="1292"/>
        <v/>
      </c>
      <c r="PQ241" s="510" t="str">
        <f t="shared" si="1292"/>
        <v/>
      </c>
      <c r="PR241" s="642">
        <f t="shared" si="1228"/>
        <v>0</v>
      </c>
      <c r="PS241" s="510" t="str">
        <f t="shared" si="1293"/>
        <v/>
      </c>
      <c r="PT241" s="522" t="str">
        <f t="shared" si="1293"/>
        <v/>
      </c>
      <c r="PU241" s="510" t="str">
        <f t="shared" si="1293"/>
        <v/>
      </c>
      <c r="PV241" s="642">
        <f t="shared" si="1229"/>
        <v>0</v>
      </c>
      <c r="PW241" s="510" t="str">
        <f t="shared" si="1294"/>
        <v/>
      </c>
      <c r="PX241" s="522" t="str">
        <f t="shared" si="1294"/>
        <v/>
      </c>
      <c r="PY241" s="510" t="str">
        <f t="shared" si="1294"/>
        <v/>
      </c>
      <c r="PZ241" s="642">
        <f t="shared" si="1230"/>
        <v>0</v>
      </c>
      <c r="QA241" s="510" t="str">
        <f t="shared" si="1295"/>
        <v/>
      </c>
      <c r="QB241" s="522" t="str">
        <f t="shared" si="1295"/>
        <v/>
      </c>
      <c r="QC241" s="510" t="str">
        <f t="shared" si="1295"/>
        <v/>
      </c>
      <c r="QD241" s="642">
        <f t="shared" si="1231"/>
        <v>0</v>
      </c>
      <c r="QE241" s="510" t="str">
        <f t="shared" si="1296"/>
        <v/>
      </c>
      <c r="QF241" s="522" t="str">
        <f t="shared" si="1296"/>
        <v/>
      </c>
      <c r="QG241" s="510" t="str">
        <f t="shared" si="1296"/>
        <v/>
      </c>
      <c r="QH241" s="642">
        <f t="shared" si="1232"/>
        <v>0</v>
      </c>
    </row>
    <row r="242" spans="125:450" ht="13.3" thickTop="1" thickBot="1" x14ac:dyDescent="0.35"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GU242" s="594">
        <v>25</v>
      </c>
      <c r="HA242" s="81" t="str">
        <f t="shared" si="1233"/>
        <v/>
      </c>
      <c r="HB242" s="127" t="str">
        <f t="shared" si="1234"/>
        <v/>
      </c>
      <c r="HC242" s="642">
        <f t="shared" si="1172"/>
        <v>0</v>
      </c>
      <c r="HD242" s="582">
        <f t="shared" si="1237"/>
        <v>0</v>
      </c>
      <c r="HE242" s="576">
        <f t="shared" si="1238"/>
        <v>0</v>
      </c>
      <c r="HF242" s="566">
        <f t="shared" si="1238"/>
        <v>0</v>
      </c>
      <c r="HG242" s="642">
        <f t="shared" si="1173"/>
        <v>0</v>
      </c>
      <c r="HH242" s="17" t="str">
        <f t="shared" si="1236"/>
        <v/>
      </c>
      <c r="HI242" s="510" t="str">
        <f t="shared" si="1236"/>
        <v/>
      </c>
      <c r="HJ242" s="642">
        <f t="shared" si="1235"/>
        <v>0</v>
      </c>
      <c r="HK242" s="510" t="str">
        <f t="shared" si="1239"/>
        <v/>
      </c>
      <c r="HL242" s="522" t="str">
        <f t="shared" si="1239"/>
        <v/>
      </c>
      <c r="HM242" s="510" t="str">
        <f t="shared" si="1239"/>
        <v/>
      </c>
      <c r="HN242" s="642">
        <f t="shared" si="1175"/>
        <v>0</v>
      </c>
      <c r="HO242" s="510" t="str">
        <f t="shared" si="1240"/>
        <v/>
      </c>
      <c r="HP242" s="522" t="str">
        <f t="shared" si="1240"/>
        <v/>
      </c>
      <c r="HQ242" s="510" t="str">
        <f t="shared" si="1240"/>
        <v/>
      </c>
      <c r="HR242" s="642">
        <f t="shared" si="1176"/>
        <v>0</v>
      </c>
      <c r="HS242" s="510" t="str">
        <f t="shared" si="1241"/>
        <v/>
      </c>
      <c r="HT242" s="522" t="str">
        <f t="shared" si="1241"/>
        <v/>
      </c>
      <c r="HU242" s="510" t="str">
        <f t="shared" si="1241"/>
        <v/>
      </c>
      <c r="HV242" s="642">
        <f t="shared" si="1177"/>
        <v>0</v>
      </c>
      <c r="HW242" s="510" t="str">
        <f t="shared" si="1242"/>
        <v/>
      </c>
      <c r="HX242" s="522" t="str">
        <f t="shared" si="1242"/>
        <v/>
      </c>
      <c r="HY242" s="510" t="str">
        <f t="shared" si="1242"/>
        <v/>
      </c>
      <c r="HZ242" s="642">
        <f t="shared" si="1178"/>
        <v>0</v>
      </c>
      <c r="IA242" s="510" t="str">
        <f t="shared" si="1243"/>
        <v/>
      </c>
      <c r="IB242" s="522" t="str">
        <f t="shared" si="1243"/>
        <v/>
      </c>
      <c r="IC242" s="510" t="str">
        <f t="shared" si="1243"/>
        <v/>
      </c>
      <c r="ID242" s="642">
        <f t="shared" si="1179"/>
        <v>0</v>
      </c>
      <c r="IE242" s="510" t="str">
        <f t="shared" si="1244"/>
        <v/>
      </c>
      <c r="IF242" s="522" t="str">
        <f t="shared" si="1244"/>
        <v/>
      </c>
      <c r="IG242" s="510" t="str">
        <f t="shared" si="1244"/>
        <v/>
      </c>
      <c r="IH242" s="642">
        <f t="shared" si="1180"/>
        <v>0</v>
      </c>
      <c r="II242" s="510" t="str">
        <f t="shared" si="1245"/>
        <v/>
      </c>
      <c r="IJ242" s="522" t="str">
        <f t="shared" si="1245"/>
        <v/>
      </c>
      <c r="IK242" s="510" t="str">
        <f t="shared" si="1245"/>
        <v/>
      </c>
      <c r="IL242" s="642">
        <f t="shared" si="1181"/>
        <v>0</v>
      </c>
      <c r="IM242" s="510" t="str">
        <f t="shared" si="1246"/>
        <v/>
      </c>
      <c r="IN242" s="522" t="str">
        <f t="shared" si="1246"/>
        <v/>
      </c>
      <c r="IO242" s="510" t="str">
        <f t="shared" si="1246"/>
        <v/>
      </c>
      <c r="IP242" s="642">
        <f t="shared" si="1182"/>
        <v>0</v>
      </c>
      <c r="IQ242" s="510" t="str">
        <f t="shared" si="1247"/>
        <v/>
      </c>
      <c r="IR242" s="522" t="str">
        <f t="shared" si="1247"/>
        <v/>
      </c>
      <c r="IS242" s="510" t="str">
        <f t="shared" si="1247"/>
        <v/>
      </c>
      <c r="IT242" s="642">
        <f t="shared" si="1183"/>
        <v>0</v>
      </c>
      <c r="IU242" s="510" t="str">
        <f t="shared" si="1248"/>
        <v/>
      </c>
      <c r="IV242" s="522" t="str">
        <f t="shared" si="1248"/>
        <v/>
      </c>
      <c r="IW242" s="510" t="str">
        <f t="shared" si="1248"/>
        <v/>
      </c>
      <c r="IX242" s="642">
        <f t="shared" si="1184"/>
        <v>0</v>
      </c>
      <c r="IY242" s="510" t="str">
        <f t="shared" si="1249"/>
        <v/>
      </c>
      <c r="IZ242" s="522" t="str">
        <f t="shared" si="1249"/>
        <v/>
      </c>
      <c r="JA242" s="510" t="str">
        <f t="shared" si="1249"/>
        <v/>
      </c>
      <c r="JB242" s="642">
        <f t="shared" si="1185"/>
        <v>0</v>
      </c>
      <c r="JC242" s="510" t="str">
        <f t="shared" si="1250"/>
        <v/>
      </c>
      <c r="JD242" s="522" t="str">
        <f t="shared" si="1250"/>
        <v/>
      </c>
      <c r="JE242" s="510" t="str">
        <f t="shared" si="1250"/>
        <v/>
      </c>
      <c r="JF242" s="642">
        <f t="shared" si="1186"/>
        <v>0</v>
      </c>
      <c r="JG242" s="510" t="str">
        <f t="shared" si="1251"/>
        <v/>
      </c>
      <c r="JH242" s="522" t="str">
        <f t="shared" si="1251"/>
        <v/>
      </c>
      <c r="JI242" s="510" t="str">
        <f t="shared" si="1251"/>
        <v/>
      </c>
      <c r="JJ242" s="642">
        <f t="shared" si="1187"/>
        <v>0</v>
      </c>
      <c r="JK242" s="510" t="str">
        <f t="shared" si="1252"/>
        <v/>
      </c>
      <c r="JL242" s="522" t="str">
        <f t="shared" si="1252"/>
        <v/>
      </c>
      <c r="JM242" s="510" t="str">
        <f t="shared" si="1252"/>
        <v/>
      </c>
      <c r="JN242" s="642">
        <f t="shared" si="1188"/>
        <v>0</v>
      </c>
      <c r="JO242" s="510" t="str">
        <f t="shared" si="1253"/>
        <v/>
      </c>
      <c r="JP242" s="522" t="str">
        <f t="shared" si="1253"/>
        <v/>
      </c>
      <c r="JQ242" s="510" t="str">
        <f t="shared" si="1253"/>
        <v/>
      </c>
      <c r="JR242" s="642">
        <f t="shared" si="1189"/>
        <v>0</v>
      </c>
      <c r="JS242" s="510" t="str">
        <f t="shared" si="1254"/>
        <v/>
      </c>
      <c r="JT242" s="522" t="str">
        <f t="shared" si="1254"/>
        <v/>
      </c>
      <c r="JU242" s="510" t="str">
        <f t="shared" si="1254"/>
        <v/>
      </c>
      <c r="JV242" s="642">
        <f t="shared" si="1190"/>
        <v>0</v>
      </c>
      <c r="JW242" s="510" t="str">
        <f t="shared" si="1255"/>
        <v/>
      </c>
      <c r="JX242" s="522" t="str">
        <f t="shared" si="1255"/>
        <v/>
      </c>
      <c r="JY242" s="510" t="str">
        <f t="shared" si="1255"/>
        <v/>
      </c>
      <c r="JZ242" s="642">
        <f t="shared" si="1191"/>
        <v>0</v>
      </c>
      <c r="KA242" s="510" t="str">
        <f t="shared" si="1256"/>
        <v/>
      </c>
      <c r="KB242" s="522" t="str">
        <f t="shared" si="1256"/>
        <v/>
      </c>
      <c r="KC242" s="510" t="str">
        <f t="shared" si="1256"/>
        <v/>
      </c>
      <c r="KD242" s="642">
        <f t="shared" si="1192"/>
        <v>0</v>
      </c>
      <c r="KE242" s="510" t="str">
        <f t="shared" si="1257"/>
        <v/>
      </c>
      <c r="KF242" s="522" t="str">
        <f t="shared" si="1257"/>
        <v/>
      </c>
      <c r="KG242" s="510" t="str">
        <f t="shared" si="1257"/>
        <v/>
      </c>
      <c r="KH242" s="642">
        <f t="shared" si="1193"/>
        <v>0</v>
      </c>
      <c r="KI242" s="510" t="str">
        <f t="shared" si="1258"/>
        <v/>
      </c>
      <c r="KJ242" s="522" t="str">
        <f t="shared" si="1258"/>
        <v/>
      </c>
      <c r="KK242" s="510" t="str">
        <f t="shared" si="1258"/>
        <v/>
      </c>
      <c r="KL242" s="642">
        <f t="shared" si="1194"/>
        <v>0</v>
      </c>
      <c r="KM242" s="510" t="str">
        <f t="shared" si="1259"/>
        <v/>
      </c>
      <c r="KN242" s="522" t="str">
        <f t="shared" si="1259"/>
        <v/>
      </c>
      <c r="KO242" s="510" t="str">
        <f t="shared" si="1259"/>
        <v/>
      </c>
      <c r="KP242" s="642">
        <f t="shared" si="1195"/>
        <v>0</v>
      </c>
      <c r="KQ242" s="510" t="str">
        <f t="shared" si="1260"/>
        <v/>
      </c>
      <c r="KR242" s="522" t="str">
        <f t="shared" si="1260"/>
        <v/>
      </c>
      <c r="KS242" s="510" t="str">
        <f t="shared" si="1260"/>
        <v/>
      </c>
      <c r="KT242" s="642">
        <f t="shared" si="1196"/>
        <v>0</v>
      </c>
      <c r="KU242" s="510" t="str">
        <f t="shared" si="1261"/>
        <v/>
      </c>
      <c r="KV242" s="522" t="str">
        <f t="shared" si="1261"/>
        <v/>
      </c>
      <c r="KW242" s="510" t="str">
        <f t="shared" si="1261"/>
        <v/>
      </c>
      <c r="KX242" s="642">
        <f t="shared" si="1197"/>
        <v>0</v>
      </c>
      <c r="KY242" s="510" t="str">
        <f t="shared" si="1262"/>
        <v/>
      </c>
      <c r="KZ242" s="522" t="str">
        <f t="shared" si="1262"/>
        <v/>
      </c>
      <c r="LA242" s="510" t="str">
        <f t="shared" si="1262"/>
        <v/>
      </c>
      <c r="LB242" s="642">
        <f t="shared" si="1198"/>
        <v>0</v>
      </c>
      <c r="LC242" s="510" t="str">
        <f t="shared" si="1263"/>
        <v/>
      </c>
      <c r="LD242" s="522" t="str">
        <f t="shared" si="1263"/>
        <v/>
      </c>
      <c r="LE242" s="510" t="str">
        <f t="shared" si="1263"/>
        <v/>
      </c>
      <c r="LF242" s="642">
        <f t="shared" si="1199"/>
        <v>0</v>
      </c>
      <c r="LG242" s="510" t="str">
        <f t="shared" si="1264"/>
        <v/>
      </c>
      <c r="LH242" s="522" t="str">
        <f t="shared" si="1264"/>
        <v/>
      </c>
      <c r="LI242" s="510" t="str">
        <f t="shared" si="1264"/>
        <v/>
      </c>
      <c r="LJ242" s="642">
        <f t="shared" si="1200"/>
        <v>0</v>
      </c>
      <c r="LK242" s="510" t="str">
        <f t="shared" si="1265"/>
        <v/>
      </c>
      <c r="LL242" s="522" t="str">
        <f t="shared" si="1265"/>
        <v/>
      </c>
      <c r="LM242" s="510" t="str">
        <f t="shared" si="1265"/>
        <v/>
      </c>
      <c r="LN242" s="642">
        <f t="shared" si="1201"/>
        <v>0</v>
      </c>
      <c r="LO242" s="510" t="str">
        <f t="shared" si="1266"/>
        <v/>
      </c>
      <c r="LP242" s="522" t="str">
        <f t="shared" si="1266"/>
        <v/>
      </c>
      <c r="LQ242" s="510" t="str">
        <f t="shared" si="1266"/>
        <v/>
      </c>
      <c r="LR242" s="642">
        <f t="shared" si="1202"/>
        <v>0</v>
      </c>
      <c r="LS242" s="510" t="str">
        <f t="shared" si="1267"/>
        <v/>
      </c>
      <c r="LT242" s="522" t="str">
        <f t="shared" si="1267"/>
        <v/>
      </c>
      <c r="LU242" s="510" t="str">
        <f t="shared" si="1267"/>
        <v/>
      </c>
      <c r="LV242" s="642">
        <f t="shared" si="1203"/>
        <v>0</v>
      </c>
      <c r="LW242" s="510" t="str">
        <f t="shared" si="1268"/>
        <v/>
      </c>
      <c r="LX242" s="522" t="str">
        <f t="shared" si="1268"/>
        <v/>
      </c>
      <c r="LY242" s="510" t="str">
        <f t="shared" si="1268"/>
        <v/>
      </c>
      <c r="LZ242" s="642">
        <f t="shared" si="1204"/>
        <v>0</v>
      </c>
      <c r="MA242" s="510" t="str">
        <f t="shared" si="1269"/>
        <v/>
      </c>
      <c r="MB242" s="522" t="str">
        <f t="shared" si="1269"/>
        <v/>
      </c>
      <c r="MC242" s="510" t="str">
        <f t="shared" si="1269"/>
        <v/>
      </c>
      <c r="MD242" s="642">
        <f t="shared" si="1205"/>
        <v>0</v>
      </c>
      <c r="ME242" s="510" t="str">
        <f t="shared" si="1270"/>
        <v/>
      </c>
      <c r="MF242" s="522" t="str">
        <f t="shared" si="1270"/>
        <v/>
      </c>
      <c r="MG242" s="510" t="str">
        <f t="shared" si="1270"/>
        <v/>
      </c>
      <c r="MH242" s="642">
        <f t="shared" si="1206"/>
        <v>0</v>
      </c>
      <c r="MI242" s="510" t="str">
        <f t="shared" si="1271"/>
        <v/>
      </c>
      <c r="MJ242" s="522" t="str">
        <f t="shared" si="1271"/>
        <v/>
      </c>
      <c r="MK242" s="510" t="str">
        <f t="shared" si="1271"/>
        <v/>
      </c>
      <c r="ML242" s="642">
        <f t="shared" si="1207"/>
        <v>0</v>
      </c>
      <c r="MM242" s="510" t="str">
        <f t="shared" si="1272"/>
        <v/>
      </c>
      <c r="MN242" s="522" t="str">
        <f t="shared" si="1272"/>
        <v/>
      </c>
      <c r="MO242" s="510" t="str">
        <f t="shared" si="1272"/>
        <v/>
      </c>
      <c r="MP242" s="642">
        <f t="shared" si="1208"/>
        <v>0</v>
      </c>
      <c r="MQ242" s="510" t="str">
        <f t="shared" si="1273"/>
        <v/>
      </c>
      <c r="MR242" s="522" t="str">
        <f t="shared" si="1273"/>
        <v/>
      </c>
      <c r="MS242" s="510" t="str">
        <f t="shared" si="1273"/>
        <v/>
      </c>
      <c r="MT242" s="642">
        <f t="shared" si="1209"/>
        <v>0</v>
      </c>
      <c r="MU242" s="510" t="str">
        <f t="shared" si="1274"/>
        <v/>
      </c>
      <c r="MV242" s="522" t="str">
        <f t="shared" si="1274"/>
        <v/>
      </c>
      <c r="MW242" s="510" t="str">
        <f t="shared" si="1274"/>
        <v/>
      </c>
      <c r="MX242" s="642">
        <f t="shared" si="1210"/>
        <v>0</v>
      </c>
      <c r="MY242" s="510" t="str">
        <f t="shared" si="1275"/>
        <v/>
      </c>
      <c r="MZ242" s="522" t="str">
        <f t="shared" si="1275"/>
        <v/>
      </c>
      <c r="NA242" s="510" t="str">
        <f t="shared" si="1275"/>
        <v/>
      </c>
      <c r="NB242" s="642">
        <f t="shared" si="1211"/>
        <v>0</v>
      </c>
      <c r="NC242" s="510" t="str">
        <f t="shared" si="1276"/>
        <v/>
      </c>
      <c r="ND242" s="522" t="str">
        <f t="shared" si="1276"/>
        <v/>
      </c>
      <c r="NE242" s="510" t="str">
        <f t="shared" si="1276"/>
        <v/>
      </c>
      <c r="NF242" s="642">
        <f t="shared" si="1212"/>
        <v>0</v>
      </c>
      <c r="NG242" s="510" t="str">
        <f t="shared" si="1277"/>
        <v/>
      </c>
      <c r="NH242" s="522" t="str">
        <f t="shared" si="1277"/>
        <v/>
      </c>
      <c r="NI242" s="510" t="str">
        <f t="shared" si="1277"/>
        <v/>
      </c>
      <c r="NJ242" s="642">
        <f t="shared" si="1213"/>
        <v>0</v>
      </c>
      <c r="NK242" s="510" t="str">
        <f t="shared" si="1278"/>
        <v/>
      </c>
      <c r="NL242" s="522" t="str">
        <f t="shared" si="1278"/>
        <v/>
      </c>
      <c r="NM242" s="510" t="str">
        <f t="shared" si="1278"/>
        <v/>
      </c>
      <c r="NN242" s="642">
        <f t="shared" si="1214"/>
        <v>0</v>
      </c>
      <c r="NO242" s="510" t="str">
        <f t="shared" si="1279"/>
        <v/>
      </c>
      <c r="NP242" s="522" t="str">
        <f t="shared" si="1279"/>
        <v/>
      </c>
      <c r="NQ242" s="510" t="str">
        <f t="shared" si="1279"/>
        <v/>
      </c>
      <c r="NR242" s="642">
        <f t="shared" si="1215"/>
        <v>0</v>
      </c>
      <c r="NS242" s="510" t="str">
        <f t="shared" si="1280"/>
        <v/>
      </c>
      <c r="NT242" s="522" t="str">
        <f t="shared" si="1280"/>
        <v/>
      </c>
      <c r="NU242" s="510" t="str">
        <f t="shared" si="1280"/>
        <v/>
      </c>
      <c r="NV242" s="642">
        <f t="shared" si="1216"/>
        <v>0</v>
      </c>
      <c r="NW242" s="510" t="str">
        <f t="shared" si="1281"/>
        <v/>
      </c>
      <c r="NX242" s="522" t="str">
        <f t="shared" si="1281"/>
        <v/>
      </c>
      <c r="NY242" s="510" t="str">
        <f t="shared" si="1281"/>
        <v/>
      </c>
      <c r="NZ242" s="642">
        <f t="shared" si="1217"/>
        <v>0</v>
      </c>
      <c r="OA242" s="510" t="str">
        <f t="shared" si="1282"/>
        <v/>
      </c>
      <c r="OB242" s="522" t="str">
        <f t="shared" si="1282"/>
        <v/>
      </c>
      <c r="OC242" s="510" t="str">
        <f t="shared" si="1282"/>
        <v/>
      </c>
      <c r="OD242" s="642">
        <f t="shared" si="1218"/>
        <v>0</v>
      </c>
      <c r="OE242" s="510" t="str">
        <f t="shared" si="1283"/>
        <v/>
      </c>
      <c r="OF242" s="522" t="str">
        <f t="shared" si="1283"/>
        <v/>
      </c>
      <c r="OG242" s="510" t="str">
        <f t="shared" si="1283"/>
        <v/>
      </c>
      <c r="OH242" s="642">
        <f t="shared" si="1219"/>
        <v>0</v>
      </c>
      <c r="OI242" s="510" t="str">
        <f t="shared" si="1284"/>
        <v/>
      </c>
      <c r="OJ242" s="522" t="str">
        <f t="shared" si="1284"/>
        <v/>
      </c>
      <c r="OK242" s="510" t="str">
        <f t="shared" si="1284"/>
        <v/>
      </c>
      <c r="OL242" s="642">
        <f t="shared" si="1220"/>
        <v>0</v>
      </c>
      <c r="OM242" s="510" t="str">
        <f t="shared" si="1285"/>
        <v/>
      </c>
      <c r="ON242" s="522" t="str">
        <f t="shared" si="1285"/>
        <v/>
      </c>
      <c r="OO242" s="510" t="str">
        <f t="shared" si="1285"/>
        <v/>
      </c>
      <c r="OP242" s="642">
        <f t="shared" si="1221"/>
        <v>0</v>
      </c>
      <c r="OQ242" s="510" t="str">
        <f t="shared" si="1286"/>
        <v/>
      </c>
      <c r="OR242" s="522" t="str">
        <f t="shared" si="1286"/>
        <v/>
      </c>
      <c r="OS242" s="510" t="str">
        <f t="shared" si="1286"/>
        <v/>
      </c>
      <c r="OT242" s="642">
        <f t="shared" si="1222"/>
        <v>0</v>
      </c>
      <c r="OU242" s="510" t="str">
        <f t="shared" si="1287"/>
        <v/>
      </c>
      <c r="OV242" s="522" t="str">
        <f t="shared" si="1287"/>
        <v/>
      </c>
      <c r="OW242" s="510" t="str">
        <f t="shared" si="1287"/>
        <v/>
      </c>
      <c r="OX242" s="642">
        <f t="shared" si="1223"/>
        <v>0</v>
      </c>
      <c r="OY242" s="510" t="str">
        <f t="shared" si="1288"/>
        <v/>
      </c>
      <c r="OZ242" s="522" t="str">
        <f t="shared" si="1288"/>
        <v/>
      </c>
      <c r="PA242" s="510" t="str">
        <f t="shared" si="1288"/>
        <v/>
      </c>
      <c r="PB242" s="642">
        <f t="shared" si="1224"/>
        <v>0</v>
      </c>
      <c r="PC242" s="510" t="str">
        <f t="shared" si="1289"/>
        <v/>
      </c>
      <c r="PD242" s="522" t="str">
        <f t="shared" si="1289"/>
        <v/>
      </c>
      <c r="PE242" s="510" t="str">
        <f t="shared" si="1289"/>
        <v/>
      </c>
      <c r="PF242" s="642">
        <f t="shared" si="1225"/>
        <v>0</v>
      </c>
      <c r="PG242" s="510" t="str">
        <f t="shared" si="1290"/>
        <v/>
      </c>
      <c r="PH242" s="522" t="str">
        <f t="shared" si="1290"/>
        <v/>
      </c>
      <c r="PI242" s="510" t="str">
        <f t="shared" si="1290"/>
        <v/>
      </c>
      <c r="PJ242" s="642">
        <f t="shared" si="1226"/>
        <v>0</v>
      </c>
      <c r="PK242" s="510" t="str">
        <f t="shared" si="1291"/>
        <v/>
      </c>
      <c r="PL242" s="522" t="str">
        <f t="shared" si="1291"/>
        <v/>
      </c>
      <c r="PM242" s="510" t="str">
        <f t="shared" si="1291"/>
        <v/>
      </c>
      <c r="PN242" s="642">
        <f t="shared" si="1227"/>
        <v>0</v>
      </c>
      <c r="PO242" s="510" t="str">
        <f t="shared" si="1292"/>
        <v/>
      </c>
      <c r="PP242" s="522" t="str">
        <f t="shared" si="1292"/>
        <v/>
      </c>
      <c r="PQ242" s="510" t="str">
        <f t="shared" si="1292"/>
        <v/>
      </c>
      <c r="PR242" s="642">
        <f t="shared" si="1228"/>
        <v>0</v>
      </c>
      <c r="PS242" s="510" t="str">
        <f t="shared" si="1293"/>
        <v/>
      </c>
      <c r="PT242" s="522" t="str">
        <f t="shared" si="1293"/>
        <v/>
      </c>
      <c r="PU242" s="510" t="str">
        <f t="shared" si="1293"/>
        <v/>
      </c>
      <c r="PV242" s="642">
        <f t="shared" si="1229"/>
        <v>0</v>
      </c>
      <c r="PW242" s="510" t="str">
        <f t="shared" si="1294"/>
        <v/>
      </c>
      <c r="PX242" s="522" t="str">
        <f t="shared" si="1294"/>
        <v/>
      </c>
      <c r="PY242" s="510" t="str">
        <f t="shared" si="1294"/>
        <v/>
      </c>
      <c r="PZ242" s="642">
        <f t="shared" si="1230"/>
        <v>0</v>
      </c>
      <c r="QA242" s="510" t="str">
        <f t="shared" si="1295"/>
        <v/>
      </c>
      <c r="QB242" s="522" t="str">
        <f t="shared" si="1295"/>
        <v/>
      </c>
      <c r="QC242" s="510" t="str">
        <f t="shared" si="1295"/>
        <v/>
      </c>
      <c r="QD242" s="642">
        <f t="shared" si="1231"/>
        <v>0</v>
      </c>
      <c r="QE242" s="510" t="str">
        <f t="shared" si="1296"/>
        <v/>
      </c>
      <c r="QF242" s="522" t="str">
        <f t="shared" si="1296"/>
        <v/>
      </c>
      <c r="QG242" s="510" t="str">
        <f t="shared" si="1296"/>
        <v/>
      </c>
      <c r="QH242" s="642">
        <f t="shared" si="1232"/>
        <v>0</v>
      </c>
    </row>
    <row r="243" spans="125:450" ht="13.3" thickTop="1" thickBot="1" x14ac:dyDescent="0.35"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GU243" s="594">
        <v>26</v>
      </c>
      <c r="HA243" s="81" t="str">
        <f t="shared" si="1233"/>
        <v/>
      </c>
      <c r="HB243" s="127" t="str">
        <f t="shared" si="1234"/>
        <v/>
      </c>
      <c r="HC243" s="642">
        <f t="shared" si="1172"/>
        <v>0</v>
      </c>
      <c r="HD243" s="582">
        <f t="shared" si="1237"/>
        <v>0</v>
      </c>
      <c r="HE243" s="576">
        <f t="shared" si="1238"/>
        <v>0</v>
      </c>
      <c r="HF243" s="566">
        <f t="shared" si="1238"/>
        <v>0</v>
      </c>
      <c r="HG243" s="642">
        <f t="shared" si="1173"/>
        <v>0</v>
      </c>
      <c r="HH243" s="17" t="str">
        <f t="shared" si="1236"/>
        <v/>
      </c>
      <c r="HI243" s="510" t="str">
        <f t="shared" si="1236"/>
        <v/>
      </c>
      <c r="HJ243" s="642">
        <f t="shared" si="1235"/>
        <v>0</v>
      </c>
      <c r="HK243" s="510" t="str">
        <f t="shared" si="1239"/>
        <v/>
      </c>
      <c r="HL243" s="522" t="str">
        <f t="shared" si="1239"/>
        <v/>
      </c>
      <c r="HM243" s="510" t="str">
        <f t="shared" si="1239"/>
        <v/>
      </c>
      <c r="HN243" s="642">
        <f t="shared" si="1175"/>
        <v>0</v>
      </c>
      <c r="HO243" s="510" t="str">
        <f t="shared" si="1240"/>
        <v/>
      </c>
      <c r="HP243" s="522" t="str">
        <f t="shared" si="1240"/>
        <v/>
      </c>
      <c r="HQ243" s="510" t="str">
        <f t="shared" si="1240"/>
        <v/>
      </c>
      <c r="HR243" s="642">
        <f t="shared" si="1176"/>
        <v>0</v>
      </c>
      <c r="HS243" s="510" t="str">
        <f t="shared" si="1241"/>
        <v/>
      </c>
      <c r="HT243" s="522" t="str">
        <f t="shared" si="1241"/>
        <v/>
      </c>
      <c r="HU243" s="510" t="str">
        <f t="shared" si="1241"/>
        <v/>
      </c>
      <c r="HV243" s="642">
        <f t="shared" si="1177"/>
        <v>0</v>
      </c>
      <c r="HW243" s="510" t="str">
        <f t="shared" si="1242"/>
        <v/>
      </c>
      <c r="HX243" s="522" t="str">
        <f t="shared" si="1242"/>
        <v/>
      </c>
      <c r="HY243" s="510" t="str">
        <f t="shared" si="1242"/>
        <v/>
      </c>
      <c r="HZ243" s="642">
        <f t="shared" si="1178"/>
        <v>0</v>
      </c>
      <c r="IA243" s="510" t="str">
        <f t="shared" si="1243"/>
        <v/>
      </c>
      <c r="IB243" s="522" t="str">
        <f t="shared" si="1243"/>
        <v/>
      </c>
      <c r="IC243" s="510" t="str">
        <f t="shared" si="1243"/>
        <v/>
      </c>
      <c r="ID243" s="642">
        <f t="shared" si="1179"/>
        <v>0</v>
      </c>
      <c r="IE243" s="510" t="str">
        <f t="shared" si="1244"/>
        <v/>
      </c>
      <c r="IF243" s="522" t="str">
        <f t="shared" si="1244"/>
        <v/>
      </c>
      <c r="IG243" s="510" t="str">
        <f t="shared" si="1244"/>
        <v/>
      </c>
      <c r="IH243" s="642">
        <f t="shared" si="1180"/>
        <v>0</v>
      </c>
      <c r="II243" s="510" t="str">
        <f t="shared" si="1245"/>
        <v/>
      </c>
      <c r="IJ243" s="522" t="str">
        <f t="shared" si="1245"/>
        <v/>
      </c>
      <c r="IK243" s="510" t="str">
        <f t="shared" si="1245"/>
        <v/>
      </c>
      <c r="IL243" s="642">
        <f t="shared" si="1181"/>
        <v>0</v>
      </c>
      <c r="IM243" s="510" t="str">
        <f t="shared" si="1246"/>
        <v/>
      </c>
      <c r="IN243" s="522" t="str">
        <f t="shared" si="1246"/>
        <v/>
      </c>
      <c r="IO243" s="510" t="str">
        <f t="shared" si="1246"/>
        <v/>
      </c>
      <c r="IP243" s="642">
        <f t="shared" si="1182"/>
        <v>0</v>
      </c>
      <c r="IQ243" s="510" t="str">
        <f t="shared" si="1247"/>
        <v/>
      </c>
      <c r="IR243" s="522" t="str">
        <f t="shared" si="1247"/>
        <v/>
      </c>
      <c r="IS243" s="510" t="str">
        <f t="shared" si="1247"/>
        <v/>
      </c>
      <c r="IT243" s="642">
        <f t="shared" si="1183"/>
        <v>0</v>
      </c>
      <c r="IU243" s="510" t="str">
        <f t="shared" si="1248"/>
        <v/>
      </c>
      <c r="IV243" s="522" t="str">
        <f t="shared" si="1248"/>
        <v/>
      </c>
      <c r="IW243" s="510" t="str">
        <f t="shared" si="1248"/>
        <v/>
      </c>
      <c r="IX243" s="642">
        <f t="shared" si="1184"/>
        <v>0</v>
      </c>
      <c r="IY243" s="510" t="str">
        <f t="shared" si="1249"/>
        <v/>
      </c>
      <c r="IZ243" s="522" t="str">
        <f t="shared" si="1249"/>
        <v/>
      </c>
      <c r="JA243" s="510" t="str">
        <f t="shared" si="1249"/>
        <v/>
      </c>
      <c r="JB243" s="642">
        <f t="shared" si="1185"/>
        <v>0</v>
      </c>
      <c r="JC243" s="510" t="str">
        <f t="shared" si="1250"/>
        <v/>
      </c>
      <c r="JD243" s="522" t="str">
        <f t="shared" si="1250"/>
        <v/>
      </c>
      <c r="JE243" s="510" t="str">
        <f t="shared" si="1250"/>
        <v/>
      </c>
      <c r="JF243" s="642">
        <f t="shared" si="1186"/>
        <v>0</v>
      </c>
      <c r="JG243" s="510" t="str">
        <f t="shared" si="1251"/>
        <v/>
      </c>
      <c r="JH243" s="522" t="str">
        <f t="shared" si="1251"/>
        <v/>
      </c>
      <c r="JI243" s="510" t="str">
        <f t="shared" si="1251"/>
        <v/>
      </c>
      <c r="JJ243" s="642">
        <f t="shared" si="1187"/>
        <v>0</v>
      </c>
      <c r="JK243" s="510" t="str">
        <f t="shared" si="1252"/>
        <v/>
      </c>
      <c r="JL243" s="522" t="str">
        <f t="shared" si="1252"/>
        <v/>
      </c>
      <c r="JM243" s="510" t="str">
        <f t="shared" si="1252"/>
        <v/>
      </c>
      <c r="JN243" s="642">
        <f t="shared" si="1188"/>
        <v>0</v>
      </c>
      <c r="JO243" s="510" t="str">
        <f t="shared" si="1253"/>
        <v/>
      </c>
      <c r="JP243" s="522" t="str">
        <f t="shared" si="1253"/>
        <v/>
      </c>
      <c r="JQ243" s="510" t="str">
        <f t="shared" si="1253"/>
        <v/>
      </c>
      <c r="JR243" s="642">
        <f t="shared" si="1189"/>
        <v>0</v>
      </c>
      <c r="JS243" s="510" t="str">
        <f t="shared" si="1254"/>
        <v/>
      </c>
      <c r="JT243" s="522" t="str">
        <f t="shared" si="1254"/>
        <v/>
      </c>
      <c r="JU243" s="510" t="str">
        <f t="shared" si="1254"/>
        <v/>
      </c>
      <c r="JV243" s="642">
        <f t="shared" si="1190"/>
        <v>0</v>
      </c>
      <c r="JW243" s="510" t="str">
        <f t="shared" si="1255"/>
        <v/>
      </c>
      <c r="JX243" s="522" t="str">
        <f t="shared" si="1255"/>
        <v/>
      </c>
      <c r="JY243" s="510" t="str">
        <f t="shared" si="1255"/>
        <v/>
      </c>
      <c r="JZ243" s="642">
        <f t="shared" si="1191"/>
        <v>0</v>
      </c>
      <c r="KA243" s="510" t="str">
        <f t="shared" si="1256"/>
        <v/>
      </c>
      <c r="KB243" s="522" t="str">
        <f t="shared" si="1256"/>
        <v/>
      </c>
      <c r="KC243" s="510" t="str">
        <f t="shared" si="1256"/>
        <v/>
      </c>
      <c r="KD243" s="642">
        <f t="shared" si="1192"/>
        <v>0</v>
      </c>
      <c r="KE243" s="510" t="str">
        <f t="shared" si="1257"/>
        <v/>
      </c>
      <c r="KF243" s="522" t="str">
        <f t="shared" si="1257"/>
        <v/>
      </c>
      <c r="KG243" s="510" t="str">
        <f t="shared" si="1257"/>
        <v/>
      </c>
      <c r="KH243" s="642">
        <f t="shared" si="1193"/>
        <v>0</v>
      </c>
      <c r="KI243" s="510" t="str">
        <f t="shared" si="1258"/>
        <v/>
      </c>
      <c r="KJ243" s="522" t="str">
        <f t="shared" si="1258"/>
        <v/>
      </c>
      <c r="KK243" s="510" t="str">
        <f t="shared" si="1258"/>
        <v/>
      </c>
      <c r="KL243" s="642">
        <f t="shared" si="1194"/>
        <v>0</v>
      </c>
      <c r="KM243" s="510" t="str">
        <f t="shared" si="1259"/>
        <v/>
      </c>
      <c r="KN243" s="522" t="str">
        <f t="shared" si="1259"/>
        <v/>
      </c>
      <c r="KO243" s="510" t="str">
        <f t="shared" si="1259"/>
        <v/>
      </c>
      <c r="KP243" s="642">
        <f t="shared" si="1195"/>
        <v>0</v>
      </c>
      <c r="KQ243" s="510" t="str">
        <f t="shared" si="1260"/>
        <v/>
      </c>
      <c r="KR243" s="522" t="str">
        <f t="shared" si="1260"/>
        <v/>
      </c>
      <c r="KS243" s="510" t="str">
        <f t="shared" si="1260"/>
        <v/>
      </c>
      <c r="KT243" s="642">
        <f t="shared" si="1196"/>
        <v>0</v>
      </c>
      <c r="KU243" s="510" t="str">
        <f t="shared" si="1261"/>
        <v/>
      </c>
      <c r="KV243" s="522" t="str">
        <f t="shared" si="1261"/>
        <v/>
      </c>
      <c r="KW243" s="510" t="str">
        <f t="shared" si="1261"/>
        <v/>
      </c>
      <c r="KX243" s="642">
        <f t="shared" si="1197"/>
        <v>0</v>
      </c>
      <c r="KY243" s="510" t="str">
        <f t="shared" si="1262"/>
        <v/>
      </c>
      <c r="KZ243" s="522" t="str">
        <f t="shared" si="1262"/>
        <v/>
      </c>
      <c r="LA243" s="510" t="str">
        <f t="shared" si="1262"/>
        <v/>
      </c>
      <c r="LB243" s="642">
        <f t="shared" si="1198"/>
        <v>0</v>
      </c>
      <c r="LC243" s="510" t="str">
        <f t="shared" si="1263"/>
        <v/>
      </c>
      <c r="LD243" s="522" t="str">
        <f t="shared" si="1263"/>
        <v/>
      </c>
      <c r="LE243" s="510" t="str">
        <f t="shared" si="1263"/>
        <v/>
      </c>
      <c r="LF243" s="642">
        <f t="shared" si="1199"/>
        <v>0</v>
      </c>
      <c r="LG243" s="510" t="str">
        <f t="shared" si="1264"/>
        <v/>
      </c>
      <c r="LH243" s="522" t="str">
        <f t="shared" si="1264"/>
        <v/>
      </c>
      <c r="LI243" s="510" t="str">
        <f t="shared" si="1264"/>
        <v/>
      </c>
      <c r="LJ243" s="642">
        <f t="shared" si="1200"/>
        <v>0</v>
      </c>
      <c r="LK243" s="510" t="str">
        <f t="shared" si="1265"/>
        <v/>
      </c>
      <c r="LL243" s="522" t="str">
        <f t="shared" si="1265"/>
        <v/>
      </c>
      <c r="LM243" s="510" t="str">
        <f t="shared" si="1265"/>
        <v/>
      </c>
      <c r="LN243" s="642">
        <f t="shared" si="1201"/>
        <v>0</v>
      </c>
      <c r="LO243" s="510" t="str">
        <f t="shared" si="1266"/>
        <v/>
      </c>
      <c r="LP243" s="522" t="str">
        <f t="shared" si="1266"/>
        <v/>
      </c>
      <c r="LQ243" s="510" t="str">
        <f t="shared" si="1266"/>
        <v/>
      </c>
      <c r="LR243" s="642">
        <f t="shared" si="1202"/>
        <v>0</v>
      </c>
      <c r="LS243" s="510" t="str">
        <f t="shared" si="1267"/>
        <v/>
      </c>
      <c r="LT243" s="522" t="str">
        <f t="shared" si="1267"/>
        <v/>
      </c>
      <c r="LU243" s="510" t="str">
        <f t="shared" si="1267"/>
        <v/>
      </c>
      <c r="LV243" s="642">
        <f t="shared" si="1203"/>
        <v>0</v>
      </c>
      <c r="LW243" s="510" t="str">
        <f t="shared" si="1268"/>
        <v/>
      </c>
      <c r="LX243" s="522" t="str">
        <f t="shared" si="1268"/>
        <v/>
      </c>
      <c r="LY243" s="510" t="str">
        <f t="shared" si="1268"/>
        <v/>
      </c>
      <c r="LZ243" s="642">
        <f t="shared" si="1204"/>
        <v>0</v>
      </c>
      <c r="MA243" s="510" t="str">
        <f t="shared" si="1269"/>
        <v/>
      </c>
      <c r="MB243" s="522" t="str">
        <f t="shared" si="1269"/>
        <v/>
      </c>
      <c r="MC243" s="510" t="str">
        <f t="shared" si="1269"/>
        <v/>
      </c>
      <c r="MD243" s="642">
        <f t="shared" si="1205"/>
        <v>0</v>
      </c>
      <c r="ME243" s="510" t="str">
        <f t="shared" si="1270"/>
        <v/>
      </c>
      <c r="MF243" s="522" t="str">
        <f t="shared" si="1270"/>
        <v/>
      </c>
      <c r="MG243" s="510" t="str">
        <f t="shared" si="1270"/>
        <v/>
      </c>
      <c r="MH243" s="642">
        <f t="shared" si="1206"/>
        <v>0</v>
      </c>
      <c r="MI243" s="510" t="str">
        <f t="shared" si="1271"/>
        <v/>
      </c>
      <c r="MJ243" s="522" t="str">
        <f t="shared" si="1271"/>
        <v/>
      </c>
      <c r="MK243" s="510" t="str">
        <f t="shared" si="1271"/>
        <v/>
      </c>
      <c r="ML243" s="642">
        <f t="shared" si="1207"/>
        <v>0</v>
      </c>
      <c r="MM243" s="510" t="str">
        <f t="shared" si="1272"/>
        <v/>
      </c>
      <c r="MN243" s="522" t="str">
        <f t="shared" si="1272"/>
        <v/>
      </c>
      <c r="MO243" s="510" t="str">
        <f t="shared" si="1272"/>
        <v/>
      </c>
      <c r="MP243" s="642">
        <f t="shared" si="1208"/>
        <v>0</v>
      </c>
      <c r="MQ243" s="510" t="str">
        <f t="shared" si="1273"/>
        <v/>
      </c>
      <c r="MR243" s="522" t="str">
        <f t="shared" si="1273"/>
        <v/>
      </c>
      <c r="MS243" s="510" t="str">
        <f t="shared" si="1273"/>
        <v/>
      </c>
      <c r="MT243" s="642">
        <f t="shared" si="1209"/>
        <v>0</v>
      </c>
      <c r="MU243" s="510" t="str">
        <f t="shared" si="1274"/>
        <v/>
      </c>
      <c r="MV243" s="522" t="str">
        <f t="shared" si="1274"/>
        <v/>
      </c>
      <c r="MW243" s="510" t="str">
        <f t="shared" si="1274"/>
        <v/>
      </c>
      <c r="MX243" s="642">
        <f t="shared" si="1210"/>
        <v>0</v>
      </c>
      <c r="MY243" s="510" t="str">
        <f t="shared" si="1275"/>
        <v/>
      </c>
      <c r="MZ243" s="522" t="str">
        <f t="shared" si="1275"/>
        <v/>
      </c>
      <c r="NA243" s="510" t="str">
        <f t="shared" si="1275"/>
        <v/>
      </c>
      <c r="NB243" s="642">
        <f t="shared" si="1211"/>
        <v>0</v>
      </c>
      <c r="NC243" s="510" t="str">
        <f t="shared" si="1276"/>
        <v/>
      </c>
      <c r="ND243" s="522" t="str">
        <f t="shared" si="1276"/>
        <v/>
      </c>
      <c r="NE243" s="510" t="str">
        <f t="shared" si="1276"/>
        <v/>
      </c>
      <c r="NF243" s="642">
        <f t="shared" si="1212"/>
        <v>0</v>
      </c>
      <c r="NG243" s="510" t="str">
        <f t="shared" si="1277"/>
        <v/>
      </c>
      <c r="NH243" s="522" t="str">
        <f t="shared" si="1277"/>
        <v/>
      </c>
      <c r="NI243" s="510" t="str">
        <f t="shared" si="1277"/>
        <v/>
      </c>
      <c r="NJ243" s="642">
        <f t="shared" si="1213"/>
        <v>0</v>
      </c>
      <c r="NK243" s="510" t="str">
        <f t="shared" si="1278"/>
        <v/>
      </c>
      <c r="NL243" s="522" t="str">
        <f t="shared" si="1278"/>
        <v/>
      </c>
      <c r="NM243" s="510" t="str">
        <f t="shared" si="1278"/>
        <v/>
      </c>
      <c r="NN243" s="642">
        <f t="shared" si="1214"/>
        <v>0</v>
      </c>
      <c r="NO243" s="510" t="str">
        <f t="shared" si="1279"/>
        <v/>
      </c>
      <c r="NP243" s="522" t="str">
        <f t="shared" si="1279"/>
        <v/>
      </c>
      <c r="NQ243" s="510" t="str">
        <f t="shared" si="1279"/>
        <v/>
      </c>
      <c r="NR243" s="642">
        <f t="shared" si="1215"/>
        <v>0</v>
      </c>
      <c r="NS243" s="510" t="str">
        <f t="shared" si="1280"/>
        <v/>
      </c>
      <c r="NT243" s="522" t="str">
        <f t="shared" si="1280"/>
        <v/>
      </c>
      <c r="NU243" s="510" t="str">
        <f t="shared" si="1280"/>
        <v/>
      </c>
      <c r="NV243" s="642">
        <f t="shared" si="1216"/>
        <v>0</v>
      </c>
      <c r="NW243" s="510" t="str">
        <f t="shared" si="1281"/>
        <v/>
      </c>
      <c r="NX243" s="522" t="str">
        <f t="shared" si="1281"/>
        <v/>
      </c>
      <c r="NY243" s="510" t="str">
        <f t="shared" si="1281"/>
        <v/>
      </c>
      <c r="NZ243" s="642">
        <f t="shared" si="1217"/>
        <v>0</v>
      </c>
      <c r="OA243" s="510" t="str">
        <f t="shared" si="1282"/>
        <v/>
      </c>
      <c r="OB243" s="522" t="str">
        <f t="shared" si="1282"/>
        <v/>
      </c>
      <c r="OC243" s="510" t="str">
        <f t="shared" si="1282"/>
        <v/>
      </c>
      <c r="OD243" s="642">
        <f t="shared" si="1218"/>
        <v>0</v>
      </c>
      <c r="OE243" s="510" t="str">
        <f t="shared" si="1283"/>
        <v/>
      </c>
      <c r="OF243" s="522" t="str">
        <f t="shared" si="1283"/>
        <v/>
      </c>
      <c r="OG243" s="510" t="str">
        <f t="shared" si="1283"/>
        <v/>
      </c>
      <c r="OH243" s="642">
        <f t="shared" si="1219"/>
        <v>0</v>
      </c>
      <c r="OI243" s="510" t="str">
        <f t="shared" si="1284"/>
        <v/>
      </c>
      <c r="OJ243" s="522" t="str">
        <f t="shared" si="1284"/>
        <v/>
      </c>
      <c r="OK243" s="510" t="str">
        <f t="shared" si="1284"/>
        <v/>
      </c>
      <c r="OL243" s="642">
        <f t="shared" si="1220"/>
        <v>0</v>
      </c>
      <c r="OM243" s="510" t="str">
        <f t="shared" si="1285"/>
        <v/>
      </c>
      <c r="ON243" s="522" t="str">
        <f t="shared" si="1285"/>
        <v/>
      </c>
      <c r="OO243" s="510" t="str">
        <f t="shared" si="1285"/>
        <v/>
      </c>
      <c r="OP243" s="642">
        <f t="shared" si="1221"/>
        <v>0</v>
      </c>
      <c r="OQ243" s="510" t="str">
        <f t="shared" si="1286"/>
        <v/>
      </c>
      <c r="OR243" s="522" t="str">
        <f t="shared" si="1286"/>
        <v/>
      </c>
      <c r="OS243" s="510" t="str">
        <f t="shared" si="1286"/>
        <v/>
      </c>
      <c r="OT243" s="642">
        <f t="shared" si="1222"/>
        <v>0</v>
      </c>
      <c r="OU243" s="510" t="str">
        <f t="shared" si="1287"/>
        <v/>
      </c>
      <c r="OV243" s="522" t="str">
        <f t="shared" si="1287"/>
        <v/>
      </c>
      <c r="OW243" s="510" t="str">
        <f t="shared" si="1287"/>
        <v/>
      </c>
      <c r="OX243" s="642">
        <f t="shared" si="1223"/>
        <v>0</v>
      </c>
      <c r="OY243" s="510" t="str">
        <f t="shared" si="1288"/>
        <v/>
      </c>
      <c r="OZ243" s="522" t="str">
        <f t="shared" si="1288"/>
        <v/>
      </c>
      <c r="PA243" s="510" t="str">
        <f t="shared" si="1288"/>
        <v/>
      </c>
      <c r="PB243" s="642">
        <f t="shared" si="1224"/>
        <v>0</v>
      </c>
      <c r="PC243" s="510" t="str">
        <f t="shared" si="1289"/>
        <v/>
      </c>
      <c r="PD243" s="522" t="str">
        <f t="shared" si="1289"/>
        <v/>
      </c>
      <c r="PE243" s="510" t="str">
        <f t="shared" si="1289"/>
        <v/>
      </c>
      <c r="PF243" s="642">
        <f t="shared" si="1225"/>
        <v>0</v>
      </c>
      <c r="PG243" s="510" t="str">
        <f t="shared" si="1290"/>
        <v/>
      </c>
      <c r="PH243" s="522" t="str">
        <f t="shared" si="1290"/>
        <v/>
      </c>
      <c r="PI243" s="510" t="str">
        <f t="shared" si="1290"/>
        <v/>
      </c>
      <c r="PJ243" s="642">
        <f t="shared" si="1226"/>
        <v>0</v>
      </c>
      <c r="PK243" s="510" t="str">
        <f t="shared" si="1291"/>
        <v/>
      </c>
      <c r="PL243" s="522" t="str">
        <f t="shared" si="1291"/>
        <v/>
      </c>
      <c r="PM243" s="510" t="str">
        <f t="shared" si="1291"/>
        <v/>
      </c>
      <c r="PN243" s="642">
        <f t="shared" si="1227"/>
        <v>0</v>
      </c>
      <c r="PO243" s="510" t="str">
        <f t="shared" si="1292"/>
        <v/>
      </c>
      <c r="PP243" s="522" t="str">
        <f t="shared" si="1292"/>
        <v/>
      </c>
      <c r="PQ243" s="510" t="str">
        <f t="shared" si="1292"/>
        <v/>
      </c>
      <c r="PR243" s="642">
        <f t="shared" si="1228"/>
        <v>0</v>
      </c>
      <c r="PS243" s="510" t="str">
        <f t="shared" si="1293"/>
        <v/>
      </c>
      <c r="PT243" s="522" t="str">
        <f t="shared" si="1293"/>
        <v/>
      </c>
      <c r="PU243" s="510" t="str">
        <f t="shared" si="1293"/>
        <v/>
      </c>
      <c r="PV243" s="642">
        <f t="shared" si="1229"/>
        <v>0</v>
      </c>
      <c r="PW243" s="510" t="str">
        <f t="shared" si="1294"/>
        <v/>
      </c>
      <c r="PX243" s="522" t="str">
        <f t="shared" si="1294"/>
        <v/>
      </c>
      <c r="PY243" s="510" t="str">
        <f t="shared" si="1294"/>
        <v/>
      </c>
      <c r="PZ243" s="642">
        <f t="shared" si="1230"/>
        <v>0</v>
      </c>
      <c r="QA243" s="510" t="str">
        <f t="shared" si="1295"/>
        <v/>
      </c>
      <c r="QB243" s="522" t="str">
        <f t="shared" si="1295"/>
        <v/>
      </c>
      <c r="QC243" s="510" t="str">
        <f t="shared" si="1295"/>
        <v/>
      </c>
      <c r="QD243" s="642">
        <f t="shared" si="1231"/>
        <v>0</v>
      </c>
      <c r="QE243" s="510" t="str">
        <f t="shared" si="1296"/>
        <v/>
      </c>
      <c r="QF243" s="522" t="str">
        <f t="shared" si="1296"/>
        <v/>
      </c>
      <c r="QG243" s="510" t="str">
        <f t="shared" si="1296"/>
        <v/>
      </c>
      <c r="QH243" s="642">
        <f t="shared" si="1232"/>
        <v>0</v>
      </c>
    </row>
    <row r="244" spans="125:450" ht="13.3" thickTop="1" thickBot="1" x14ac:dyDescent="0.35"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GU244" s="594">
        <v>27</v>
      </c>
      <c r="HA244" s="81" t="str">
        <f t="shared" si="1233"/>
        <v/>
      </c>
      <c r="HB244" s="127" t="str">
        <f t="shared" si="1234"/>
        <v/>
      </c>
      <c r="HC244" s="642">
        <f t="shared" si="1172"/>
        <v>0</v>
      </c>
      <c r="HD244" s="582">
        <f t="shared" si="1237"/>
        <v>0</v>
      </c>
      <c r="HE244" s="576">
        <f t="shared" si="1238"/>
        <v>0</v>
      </c>
      <c r="HF244" s="566">
        <f t="shared" si="1238"/>
        <v>0</v>
      </c>
      <c r="HG244" s="642">
        <f t="shared" si="1173"/>
        <v>0</v>
      </c>
      <c r="HH244" s="17" t="str">
        <f t="shared" si="1236"/>
        <v/>
      </c>
      <c r="HI244" s="510" t="str">
        <f t="shared" si="1236"/>
        <v/>
      </c>
      <c r="HJ244" s="642">
        <f t="shared" si="1235"/>
        <v>0</v>
      </c>
      <c r="HK244" s="510" t="str">
        <f t="shared" si="1239"/>
        <v/>
      </c>
      <c r="HL244" s="522" t="str">
        <f t="shared" si="1239"/>
        <v/>
      </c>
      <c r="HM244" s="510" t="str">
        <f t="shared" si="1239"/>
        <v/>
      </c>
      <c r="HN244" s="642">
        <f t="shared" si="1175"/>
        <v>0</v>
      </c>
      <c r="HO244" s="510" t="str">
        <f t="shared" si="1240"/>
        <v/>
      </c>
      <c r="HP244" s="522" t="str">
        <f t="shared" si="1240"/>
        <v/>
      </c>
      <c r="HQ244" s="510" t="str">
        <f t="shared" si="1240"/>
        <v/>
      </c>
      <c r="HR244" s="642">
        <f t="shared" si="1176"/>
        <v>0</v>
      </c>
      <c r="HS244" s="510" t="str">
        <f t="shared" si="1241"/>
        <v/>
      </c>
      <c r="HT244" s="522" t="str">
        <f t="shared" si="1241"/>
        <v/>
      </c>
      <c r="HU244" s="510" t="str">
        <f t="shared" si="1241"/>
        <v/>
      </c>
      <c r="HV244" s="642">
        <f t="shared" si="1177"/>
        <v>0</v>
      </c>
      <c r="HW244" s="510" t="str">
        <f t="shared" si="1242"/>
        <v/>
      </c>
      <c r="HX244" s="522" t="str">
        <f t="shared" si="1242"/>
        <v/>
      </c>
      <c r="HY244" s="510" t="str">
        <f t="shared" si="1242"/>
        <v/>
      </c>
      <c r="HZ244" s="642">
        <f t="shared" si="1178"/>
        <v>0</v>
      </c>
      <c r="IA244" s="510" t="str">
        <f t="shared" si="1243"/>
        <v/>
      </c>
      <c r="IB244" s="522" t="str">
        <f t="shared" si="1243"/>
        <v/>
      </c>
      <c r="IC244" s="510" t="str">
        <f t="shared" si="1243"/>
        <v/>
      </c>
      <c r="ID244" s="642">
        <f t="shared" si="1179"/>
        <v>0</v>
      </c>
      <c r="IE244" s="510" t="str">
        <f t="shared" si="1244"/>
        <v/>
      </c>
      <c r="IF244" s="522" t="str">
        <f t="shared" si="1244"/>
        <v/>
      </c>
      <c r="IG244" s="510" t="str">
        <f t="shared" si="1244"/>
        <v/>
      </c>
      <c r="IH244" s="642">
        <f t="shared" si="1180"/>
        <v>0</v>
      </c>
      <c r="II244" s="510" t="str">
        <f t="shared" si="1245"/>
        <v/>
      </c>
      <c r="IJ244" s="522" t="str">
        <f t="shared" si="1245"/>
        <v/>
      </c>
      <c r="IK244" s="510" t="str">
        <f t="shared" si="1245"/>
        <v/>
      </c>
      <c r="IL244" s="642">
        <f t="shared" si="1181"/>
        <v>0</v>
      </c>
      <c r="IM244" s="510" t="str">
        <f t="shared" si="1246"/>
        <v/>
      </c>
      <c r="IN244" s="522" t="str">
        <f t="shared" si="1246"/>
        <v/>
      </c>
      <c r="IO244" s="510" t="str">
        <f t="shared" si="1246"/>
        <v/>
      </c>
      <c r="IP244" s="642">
        <f t="shared" si="1182"/>
        <v>0</v>
      </c>
      <c r="IQ244" s="510" t="str">
        <f t="shared" si="1247"/>
        <v/>
      </c>
      <c r="IR244" s="522" t="str">
        <f t="shared" si="1247"/>
        <v/>
      </c>
      <c r="IS244" s="510" t="str">
        <f t="shared" si="1247"/>
        <v/>
      </c>
      <c r="IT244" s="642">
        <f t="shared" si="1183"/>
        <v>0</v>
      </c>
      <c r="IU244" s="510" t="str">
        <f t="shared" si="1248"/>
        <v/>
      </c>
      <c r="IV244" s="522" t="str">
        <f t="shared" si="1248"/>
        <v/>
      </c>
      <c r="IW244" s="510" t="str">
        <f t="shared" si="1248"/>
        <v/>
      </c>
      <c r="IX244" s="642">
        <f t="shared" si="1184"/>
        <v>0</v>
      </c>
      <c r="IY244" s="510" t="str">
        <f t="shared" si="1249"/>
        <v/>
      </c>
      <c r="IZ244" s="522" t="str">
        <f t="shared" si="1249"/>
        <v/>
      </c>
      <c r="JA244" s="510" t="str">
        <f t="shared" si="1249"/>
        <v/>
      </c>
      <c r="JB244" s="642">
        <f t="shared" si="1185"/>
        <v>0</v>
      </c>
      <c r="JC244" s="510" t="str">
        <f t="shared" si="1250"/>
        <v/>
      </c>
      <c r="JD244" s="522" t="str">
        <f t="shared" si="1250"/>
        <v/>
      </c>
      <c r="JE244" s="510" t="str">
        <f t="shared" si="1250"/>
        <v/>
      </c>
      <c r="JF244" s="642">
        <f t="shared" si="1186"/>
        <v>0</v>
      </c>
      <c r="JG244" s="510" t="str">
        <f t="shared" si="1251"/>
        <v/>
      </c>
      <c r="JH244" s="522" t="str">
        <f t="shared" si="1251"/>
        <v/>
      </c>
      <c r="JI244" s="510" t="str">
        <f t="shared" si="1251"/>
        <v/>
      </c>
      <c r="JJ244" s="642">
        <f t="shared" si="1187"/>
        <v>0</v>
      </c>
      <c r="JK244" s="510" t="str">
        <f t="shared" si="1252"/>
        <v/>
      </c>
      <c r="JL244" s="522" t="str">
        <f t="shared" si="1252"/>
        <v/>
      </c>
      <c r="JM244" s="510" t="str">
        <f t="shared" si="1252"/>
        <v/>
      </c>
      <c r="JN244" s="642">
        <f t="shared" si="1188"/>
        <v>0</v>
      </c>
      <c r="JO244" s="510" t="str">
        <f t="shared" si="1253"/>
        <v/>
      </c>
      <c r="JP244" s="522" t="str">
        <f t="shared" si="1253"/>
        <v/>
      </c>
      <c r="JQ244" s="510" t="str">
        <f t="shared" si="1253"/>
        <v/>
      </c>
      <c r="JR244" s="642">
        <f t="shared" si="1189"/>
        <v>0</v>
      </c>
      <c r="JS244" s="510" t="str">
        <f t="shared" si="1254"/>
        <v/>
      </c>
      <c r="JT244" s="522" t="str">
        <f t="shared" si="1254"/>
        <v/>
      </c>
      <c r="JU244" s="510" t="str">
        <f t="shared" si="1254"/>
        <v/>
      </c>
      <c r="JV244" s="642">
        <f t="shared" si="1190"/>
        <v>0</v>
      </c>
      <c r="JW244" s="510" t="str">
        <f t="shared" si="1255"/>
        <v/>
      </c>
      <c r="JX244" s="522" t="str">
        <f t="shared" si="1255"/>
        <v/>
      </c>
      <c r="JY244" s="510" t="str">
        <f t="shared" si="1255"/>
        <v/>
      </c>
      <c r="JZ244" s="642">
        <f t="shared" si="1191"/>
        <v>0</v>
      </c>
      <c r="KA244" s="510" t="str">
        <f t="shared" si="1256"/>
        <v/>
      </c>
      <c r="KB244" s="522" t="str">
        <f t="shared" si="1256"/>
        <v/>
      </c>
      <c r="KC244" s="510" t="str">
        <f t="shared" si="1256"/>
        <v/>
      </c>
      <c r="KD244" s="642">
        <f t="shared" si="1192"/>
        <v>0</v>
      </c>
      <c r="KE244" s="510" t="str">
        <f t="shared" si="1257"/>
        <v/>
      </c>
      <c r="KF244" s="522" t="str">
        <f t="shared" si="1257"/>
        <v/>
      </c>
      <c r="KG244" s="510" t="str">
        <f t="shared" si="1257"/>
        <v/>
      </c>
      <c r="KH244" s="642">
        <f t="shared" si="1193"/>
        <v>0</v>
      </c>
      <c r="KI244" s="510" t="str">
        <f t="shared" si="1258"/>
        <v/>
      </c>
      <c r="KJ244" s="522" t="str">
        <f t="shared" si="1258"/>
        <v/>
      </c>
      <c r="KK244" s="510" t="str">
        <f t="shared" si="1258"/>
        <v/>
      </c>
      <c r="KL244" s="642">
        <f t="shared" si="1194"/>
        <v>0</v>
      </c>
      <c r="KM244" s="510" t="str">
        <f t="shared" si="1259"/>
        <v/>
      </c>
      <c r="KN244" s="522" t="str">
        <f t="shared" si="1259"/>
        <v/>
      </c>
      <c r="KO244" s="510" t="str">
        <f t="shared" si="1259"/>
        <v/>
      </c>
      <c r="KP244" s="642">
        <f t="shared" si="1195"/>
        <v>0</v>
      </c>
      <c r="KQ244" s="510" t="str">
        <f t="shared" si="1260"/>
        <v/>
      </c>
      <c r="KR244" s="522" t="str">
        <f t="shared" si="1260"/>
        <v/>
      </c>
      <c r="KS244" s="510" t="str">
        <f t="shared" si="1260"/>
        <v/>
      </c>
      <c r="KT244" s="642">
        <f t="shared" si="1196"/>
        <v>0</v>
      </c>
      <c r="KU244" s="510" t="str">
        <f t="shared" si="1261"/>
        <v/>
      </c>
      <c r="KV244" s="522" t="str">
        <f t="shared" si="1261"/>
        <v/>
      </c>
      <c r="KW244" s="510" t="str">
        <f t="shared" si="1261"/>
        <v/>
      </c>
      <c r="KX244" s="642">
        <f t="shared" si="1197"/>
        <v>0</v>
      </c>
      <c r="KY244" s="510" t="str">
        <f t="shared" si="1262"/>
        <v/>
      </c>
      <c r="KZ244" s="522" t="str">
        <f t="shared" si="1262"/>
        <v/>
      </c>
      <c r="LA244" s="510" t="str">
        <f t="shared" si="1262"/>
        <v/>
      </c>
      <c r="LB244" s="642">
        <f t="shared" si="1198"/>
        <v>0</v>
      </c>
      <c r="LC244" s="510" t="str">
        <f t="shared" si="1263"/>
        <v/>
      </c>
      <c r="LD244" s="522" t="str">
        <f t="shared" si="1263"/>
        <v/>
      </c>
      <c r="LE244" s="510" t="str">
        <f t="shared" si="1263"/>
        <v/>
      </c>
      <c r="LF244" s="642">
        <f t="shared" si="1199"/>
        <v>0</v>
      </c>
      <c r="LG244" s="510" t="str">
        <f t="shared" si="1264"/>
        <v/>
      </c>
      <c r="LH244" s="522" t="str">
        <f t="shared" si="1264"/>
        <v/>
      </c>
      <c r="LI244" s="510" t="str">
        <f t="shared" si="1264"/>
        <v/>
      </c>
      <c r="LJ244" s="642">
        <f t="shared" si="1200"/>
        <v>0</v>
      </c>
      <c r="LK244" s="510" t="str">
        <f t="shared" si="1265"/>
        <v/>
      </c>
      <c r="LL244" s="522" t="str">
        <f t="shared" si="1265"/>
        <v/>
      </c>
      <c r="LM244" s="510" t="str">
        <f t="shared" si="1265"/>
        <v/>
      </c>
      <c r="LN244" s="642">
        <f t="shared" si="1201"/>
        <v>0</v>
      </c>
      <c r="LO244" s="510" t="str">
        <f t="shared" si="1266"/>
        <v/>
      </c>
      <c r="LP244" s="522" t="str">
        <f t="shared" si="1266"/>
        <v/>
      </c>
      <c r="LQ244" s="510" t="str">
        <f t="shared" si="1266"/>
        <v/>
      </c>
      <c r="LR244" s="642">
        <f t="shared" si="1202"/>
        <v>0</v>
      </c>
      <c r="LS244" s="510" t="str">
        <f t="shared" si="1267"/>
        <v/>
      </c>
      <c r="LT244" s="522" t="str">
        <f t="shared" si="1267"/>
        <v/>
      </c>
      <c r="LU244" s="510" t="str">
        <f t="shared" si="1267"/>
        <v/>
      </c>
      <c r="LV244" s="642">
        <f t="shared" si="1203"/>
        <v>0</v>
      </c>
      <c r="LW244" s="510" t="str">
        <f t="shared" si="1268"/>
        <v/>
      </c>
      <c r="LX244" s="522" t="str">
        <f t="shared" si="1268"/>
        <v/>
      </c>
      <c r="LY244" s="510" t="str">
        <f t="shared" si="1268"/>
        <v/>
      </c>
      <c r="LZ244" s="642">
        <f t="shared" si="1204"/>
        <v>0</v>
      </c>
      <c r="MA244" s="510" t="str">
        <f t="shared" si="1269"/>
        <v/>
      </c>
      <c r="MB244" s="522" t="str">
        <f t="shared" si="1269"/>
        <v/>
      </c>
      <c r="MC244" s="510" t="str">
        <f t="shared" si="1269"/>
        <v/>
      </c>
      <c r="MD244" s="642">
        <f t="shared" si="1205"/>
        <v>0</v>
      </c>
      <c r="ME244" s="510" t="str">
        <f t="shared" si="1270"/>
        <v/>
      </c>
      <c r="MF244" s="522" t="str">
        <f t="shared" si="1270"/>
        <v/>
      </c>
      <c r="MG244" s="510" t="str">
        <f t="shared" si="1270"/>
        <v/>
      </c>
      <c r="MH244" s="642">
        <f t="shared" si="1206"/>
        <v>0</v>
      </c>
      <c r="MI244" s="510" t="str">
        <f t="shared" si="1271"/>
        <v/>
      </c>
      <c r="MJ244" s="522" t="str">
        <f t="shared" si="1271"/>
        <v/>
      </c>
      <c r="MK244" s="510" t="str">
        <f t="shared" si="1271"/>
        <v/>
      </c>
      <c r="ML244" s="642">
        <f t="shared" si="1207"/>
        <v>0</v>
      </c>
      <c r="MM244" s="510" t="str">
        <f t="shared" si="1272"/>
        <v/>
      </c>
      <c r="MN244" s="522" t="str">
        <f t="shared" si="1272"/>
        <v/>
      </c>
      <c r="MO244" s="510" t="str">
        <f t="shared" si="1272"/>
        <v/>
      </c>
      <c r="MP244" s="642">
        <f t="shared" si="1208"/>
        <v>0</v>
      </c>
      <c r="MQ244" s="510" t="str">
        <f t="shared" si="1273"/>
        <v/>
      </c>
      <c r="MR244" s="522" t="str">
        <f t="shared" si="1273"/>
        <v/>
      </c>
      <c r="MS244" s="510" t="str">
        <f t="shared" si="1273"/>
        <v/>
      </c>
      <c r="MT244" s="642">
        <f t="shared" si="1209"/>
        <v>0</v>
      </c>
      <c r="MU244" s="510" t="str">
        <f t="shared" si="1274"/>
        <v/>
      </c>
      <c r="MV244" s="522" t="str">
        <f t="shared" si="1274"/>
        <v/>
      </c>
      <c r="MW244" s="510" t="str">
        <f t="shared" si="1274"/>
        <v/>
      </c>
      <c r="MX244" s="642">
        <f t="shared" si="1210"/>
        <v>0</v>
      </c>
      <c r="MY244" s="510" t="str">
        <f t="shared" si="1275"/>
        <v/>
      </c>
      <c r="MZ244" s="522" t="str">
        <f t="shared" si="1275"/>
        <v/>
      </c>
      <c r="NA244" s="510" t="str">
        <f t="shared" si="1275"/>
        <v/>
      </c>
      <c r="NB244" s="642">
        <f t="shared" si="1211"/>
        <v>0</v>
      </c>
      <c r="NC244" s="510" t="str">
        <f t="shared" si="1276"/>
        <v/>
      </c>
      <c r="ND244" s="522" t="str">
        <f t="shared" si="1276"/>
        <v/>
      </c>
      <c r="NE244" s="510" t="str">
        <f t="shared" si="1276"/>
        <v/>
      </c>
      <c r="NF244" s="642">
        <f t="shared" si="1212"/>
        <v>0</v>
      </c>
      <c r="NG244" s="510" t="str">
        <f t="shared" si="1277"/>
        <v/>
      </c>
      <c r="NH244" s="522" t="str">
        <f t="shared" si="1277"/>
        <v/>
      </c>
      <c r="NI244" s="510" t="str">
        <f t="shared" si="1277"/>
        <v/>
      </c>
      <c r="NJ244" s="642">
        <f t="shared" si="1213"/>
        <v>0</v>
      </c>
      <c r="NK244" s="510" t="str">
        <f t="shared" si="1278"/>
        <v/>
      </c>
      <c r="NL244" s="522" t="str">
        <f t="shared" si="1278"/>
        <v/>
      </c>
      <c r="NM244" s="510" t="str">
        <f t="shared" si="1278"/>
        <v/>
      </c>
      <c r="NN244" s="642">
        <f t="shared" si="1214"/>
        <v>0</v>
      </c>
      <c r="NO244" s="510" t="str">
        <f t="shared" si="1279"/>
        <v/>
      </c>
      <c r="NP244" s="522" t="str">
        <f t="shared" si="1279"/>
        <v/>
      </c>
      <c r="NQ244" s="510" t="str">
        <f t="shared" si="1279"/>
        <v/>
      </c>
      <c r="NR244" s="642">
        <f t="shared" si="1215"/>
        <v>0</v>
      </c>
      <c r="NS244" s="510" t="str">
        <f t="shared" si="1280"/>
        <v/>
      </c>
      <c r="NT244" s="522" t="str">
        <f t="shared" si="1280"/>
        <v/>
      </c>
      <c r="NU244" s="510" t="str">
        <f t="shared" si="1280"/>
        <v/>
      </c>
      <c r="NV244" s="642">
        <f t="shared" si="1216"/>
        <v>0</v>
      </c>
      <c r="NW244" s="510" t="str">
        <f t="shared" si="1281"/>
        <v/>
      </c>
      <c r="NX244" s="522" t="str">
        <f t="shared" si="1281"/>
        <v/>
      </c>
      <c r="NY244" s="510" t="str">
        <f t="shared" si="1281"/>
        <v/>
      </c>
      <c r="NZ244" s="642">
        <f t="shared" si="1217"/>
        <v>0</v>
      </c>
      <c r="OA244" s="510" t="str">
        <f t="shared" si="1282"/>
        <v/>
      </c>
      <c r="OB244" s="522" t="str">
        <f t="shared" si="1282"/>
        <v/>
      </c>
      <c r="OC244" s="510" t="str">
        <f t="shared" si="1282"/>
        <v/>
      </c>
      <c r="OD244" s="642">
        <f t="shared" si="1218"/>
        <v>0</v>
      </c>
      <c r="OE244" s="510" t="str">
        <f t="shared" si="1283"/>
        <v/>
      </c>
      <c r="OF244" s="522" t="str">
        <f t="shared" si="1283"/>
        <v/>
      </c>
      <c r="OG244" s="510" t="str">
        <f t="shared" si="1283"/>
        <v/>
      </c>
      <c r="OH244" s="642">
        <f t="shared" si="1219"/>
        <v>0</v>
      </c>
      <c r="OI244" s="510" t="str">
        <f t="shared" si="1284"/>
        <v/>
      </c>
      <c r="OJ244" s="522" t="str">
        <f t="shared" si="1284"/>
        <v/>
      </c>
      <c r="OK244" s="510" t="str">
        <f t="shared" si="1284"/>
        <v/>
      </c>
      <c r="OL244" s="642">
        <f t="shared" si="1220"/>
        <v>0</v>
      </c>
      <c r="OM244" s="510" t="str">
        <f t="shared" si="1285"/>
        <v/>
      </c>
      <c r="ON244" s="522" t="str">
        <f t="shared" si="1285"/>
        <v/>
      </c>
      <c r="OO244" s="510" t="str">
        <f t="shared" si="1285"/>
        <v/>
      </c>
      <c r="OP244" s="642">
        <f t="shared" si="1221"/>
        <v>0</v>
      </c>
      <c r="OQ244" s="510" t="str">
        <f t="shared" si="1286"/>
        <v/>
      </c>
      <c r="OR244" s="522" t="str">
        <f t="shared" si="1286"/>
        <v/>
      </c>
      <c r="OS244" s="510" t="str">
        <f t="shared" si="1286"/>
        <v/>
      </c>
      <c r="OT244" s="642">
        <f t="shared" si="1222"/>
        <v>0</v>
      </c>
      <c r="OU244" s="510" t="str">
        <f t="shared" si="1287"/>
        <v/>
      </c>
      <c r="OV244" s="522" t="str">
        <f t="shared" si="1287"/>
        <v/>
      </c>
      <c r="OW244" s="510" t="str">
        <f t="shared" si="1287"/>
        <v/>
      </c>
      <c r="OX244" s="642">
        <f t="shared" si="1223"/>
        <v>0</v>
      </c>
      <c r="OY244" s="510" t="str">
        <f t="shared" si="1288"/>
        <v/>
      </c>
      <c r="OZ244" s="522" t="str">
        <f t="shared" si="1288"/>
        <v/>
      </c>
      <c r="PA244" s="510" t="str">
        <f t="shared" si="1288"/>
        <v/>
      </c>
      <c r="PB244" s="642">
        <f t="shared" si="1224"/>
        <v>0</v>
      </c>
      <c r="PC244" s="510" t="str">
        <f t="shared" si="1289"/>
        <v/>
      </c>
      <c r="PD244" s="522" t="str">
        <f t="shared" si="1289"/>
        <v/>
      </c>
      <c r="PE244" s="510" t="str">
        <f t="shared" si="1289"/>
        <v/>
      </c>
      <c r="PF244" s="642">
        <f t="shared" si="1225"/>
        <v>0</v>
      </c>
      <c r="PG244" s="510" t="str">
        <f t="shared" si="1290"/>
        <v/>
      </c>
      <c r="PH244" s="522" t="str">
        <f t="shared" si="1290"/>
        <v/>
      </c>
      <c r="PI244" s="510" t="str">
        <f t="shared" si="1290"/>
        <v/>
      </c>
      <c r="PJ244" s="642">
        <f t="shared" si="1226"/>
        <v>0</v>
      </c>
      <c r="PK244" s="510" t="str">
        <f t="shared" si="1291"/>
        <v/>
      </c>
      <c r="PL244" s="522" t="str">
        <f t="shared" si="1291"/>
        <v/>
      </c>
      <c r="PM244" s="510" t="str">
        <f t="shared" si="1291"/>
        <v/>
      </c>
      <c r="PN244" s="642">
        <f t="shared" si="1227"/>
        <v>0</v>
      </c>
      <c r="PO244" s="510" t="str">
        <f t="shared" si="1292"/>
        <v/>
      </c>
      <c r="PP244" s="522" t="str">
        <f t="shared" si="1292"/>
        <v/>
      </c>
      <c r="PQ244" s="510" t="str">
        <f t="shared" si="1292"/>
        <v/>
      </c>
      <c r="PR244" s="642">
        <f t="shared" si="1228"/>
        <v>0</v>
      </c>
      <c r="PS244" s="510" t="str">
        <f t="shared" si="1293"/>
        <v/>
      </c>
      <c r="PT244" s="522" t="str">
        <f t="shared" si="1293"/>
        <v/>
      </c>
      <c r="PU244" s="510" t="str">
        <f t="shared" si="1293"/>
        <v/>
      </c>
      <c r="PV244" s="642">
        <f t="shared" si="1229"/>
        <v>0</v>
      </c>
      <c r="PW244" s="510" t="str">
        <f t="shared" si="1294"/>
        <v/>
      </c>
      <c r="PX244" s="522" t="str">
        <f t="shared" si="1294"/>
        <v/>
      </c>
      <c r="PY244" s="510" t="str">
        <f t="shared" si="1294"/>
        <v/>
      </c>
      <c r="PZ244" s="642">
        <f t="shared" si="1230"/>
        <v>0</v>
      </c>
      <c r="QA244" s="510" t="str">
        <f t="shared" si="1295"/>
        <v/>
      </c>
      <c r="QB244" s="522" t="str">
        <f t="shared" si="1295"/>
        <v/>
      </c>
      <c r="QC244" s="510" t="str">
        <f t="shared" si="1295"/>
        <v/>
      </c>
      <c r="QD244" s="642">
        <f t="shared" si="1231"/>
        <v>0</v>
      </c>
      <c r="QE244" s="510" t="str">
        <f t="shared" si="1296"/>
        <v/>
      </c>
      <c r="QF244" s="522" t="str">
        <f t="shared" si="1296"/>
        <v/>
      </c>
      <c r="QG244" s="510" t="str">
        <f t="shared" si="1296"/>
        <v/>
      </c>
      <c r="QH244" s="642">
        <f t="shared" si="1232"/>
        <v>0</v>
      </c>
    </row>
    <row r="245" spans="125:450" ht="13.3" thickTop="1" thickBot="1" x14ac:dyDescent="0.35"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GU245" s="594">
        <v>28</v>
      </c>
      <c r="HA245" s="81" t="str">
        <f t="shared" si="1233"/>
        <v/>
      </c>
      <c r="HB245" s="127" t="str">
        <f t="shared" si="1234"/>
        <v/>
      </c>
      <c r="HC245" s="642">
        <f t="shared" si="1172"/>
        <v>0</v>
      </c>
      <c r="HD245" s="582">
        <f t="shared" si="1237"/>
        <v>0</v>
      </c>
      <c r="HE245" s="576">
        <f t="shared" si="1238"/>
        <v>0</v>
      </c>
      <c r="HF245" s="566">
        <f t="shared" si="1238"/>
        <v>0</v>
      </c>
      <c r="HG245" s="642">
        <f t="shared" si="1173"/>
        <v>0</v>
      </c>
      <c r="HH245" s="17" t="str">
        <f t="shared" si="1236"/>
        <v/>
      </c>
      <c r="HI245" s="510" t="str">
        <f t="shared" si="1236"/>
        <v/>
      </c>
      <c r="HJ245" s="642">
        <f t="shared" si="1235"/>
        <v>0</v>
      </c>
      <c r="HK245" s="510" t="str">
        <f t="shared" si="1239"/>
        <v/>
      </c>
      <c r="HL245" s="522" t="str">
        <f t="shared" si="1239"/>
        <v/>
      </c>
      <c r="HM245" s="510" t="str">
        <f t="shared" si="1239"/>
        <v/>
      </c>
      <c r="HN245" s="642">
        <f t="shared" si="1175"/>
        <v>0</v>
      </c>
      <c r="HO245" s="510" t="str">
        <f t="shared" si="1240"/>
        <v/>
      </c>
      <c r="HP245" s="522" t="str">
        <f t="shared" si="1240"/>
        <v/>
      </c>
      <c r="HQ245" s="510" t="str">
        <f t="shared" si="1240"/>
        <v/>
      </c>
      <c r="HR245" s="642">
        <f t="shared" si="1176"/>
        <v>0</v>
      </c>
      <c r="HS245" s="510" t="str">
        <f t="shared" si="1241"/>
        <v/>
      </c>
      <c r="HT245" s="522" t="str">
        <f t="shared" si="1241"/>
        <v/>
      </c>
      <c r="HU245" s="510" t="str">
        <f t="shared" si="1241"/>
        <v/>
      </c>
      <c r="HV245" s="642">
        <f t="shared" si="1177"/>
        <v>0</v>
      </c>
      <c r="HW245" s="510" t="str">
        <f t="shared" si="1242"/>
        <v/>
      </c>
      <c r="HX245" s="522" t="str">
        <f t="shared" si="1242"/>
        <v/>
      </c>
      <c r="HY245" s="510" t="str">
        <f t="shared" si="1242"/>
        <v/>
      </c>
      <c r="HZ245" s="642">
        <f t="shared" si="1178"/>
        <v>0</v>
      </c>
      <c r="IA245" s="510" t="str">
        <f t="shared" si="1243"/>
        <v/>
      </c>
      <c r="IB245" s="522" t="str">
        <f t="shared" si="1243"/>
        <v/>
      </c>
      <c r="IC245" s="510" t="str">
        <f t="shared" si="1243"/>
        <v/>
      </c>
      <c r="ID245" s="642">
        <f t="shared" si="1179"/>
        <v>0</v>
      </c>
      <c r="IE245" s="510" t="str">
        <f t="shared" si="1244"/>
        <v/>
      </c>
      <c r="IF245" s="522" t="str">
        <f t="shared" si="1244"/>
        <v/>
      </c>
      <c r="IG245" s="510" t="str">
        <f t="shared" si="1244"/>
        <v/>
      </c>
      <c r="IH245" s="642">
        <f t="shared" si="1180"/>
        <v>0</v>
      </c>
      <c r="II245" s="510" t="str">
        <f t="shared" si="1245"/>
        <v/>
      </c>
      <c r="IJ245" s="522" t="str">
        <f t="shared" si="1245"/>
        <v/>
      </c>
      <c r="IK245" s="510" t="str">
        <f t="shared" si="1245"/>
        <v/>
      </c>
      <c r="IL245" s="642">
        <f t="shared" si="1181"/>
        <v>0</v>
      </c>
      <c r="IM245" s="510" t="str">
        <f t="shared" si="1246"/>
        <v/>
      </c>
      <c r="IN245" s="522" t="str">
        <f t="shared" si="1246"/>
        <v/>
      </c>
      <c r="IO245" s="510" t="str">
        <f t="shared" si="1246"/>
        <v/>
      </c>
      <c r="IP245" s="642">
        <f t="shared" si="1182"/>
        <v>0</v>
      </c>
      <c r="IQ245" s="510" t="str">
        <f t="shared" si="1247"/>
        <v/>
      </c>
      <c r="IR245" s="522" t="str">
        <f t="shared" si="1247"/>
        <v/>
      </c>
      <c r="IS245" s="510" t="str">
        <f t="shared" si="1247"/>
        <v/>
      </c>
      <c r="IT245" s="642">
        <f t="shared" si="1183"/>
        <v>0</v>
      </c>
      <c r="IU245" s="510" t="str">
        <f t="shared" si="1248"/>
        <v/>
      </c>
      <c r="IV245" s="522" t="str">
        <f t="shared" si="1248"/>
        <v/>
      </c>
      <c r="IW245" s="510" t="str">
        <f t="shared" si="1248"/>
        <v/>
      </c>
      <c r="IX245" s="642">
        <f t="shared" si="1184"/>
        <v>0</v>
      </c>
      <c r="IY245" s="510" t="str">
        <f t="shared" si="1249"/>
        <v/>
      </c>
      <c r="IZ245" s="522" t="str">
        <f t="shared" si="1249"/>
        <v/>
      </c>
      <c r="JA245" s="510" t="str">
        <f t="shared" si="1249"/>
        <v/>
      </c>
      <c r="JB245" s="642">
        <f t="shared" si="1185"/>
        <v>0</v>
      </c>
      <c r="JC245" s="510" t="str">
        <f t="shared" si="1250"/>
        <v/>
      </c>
      <c r="JD245" s="522" t="str">
        <f t="shared" si="1250"/>
        <v/>
      </c>
      <c r="JE245" s="510" t="str">
        <f t="shared" si="1250"/>
        <v/>
      </c>
      <c r="JF245" s="642">
        <f t="shared" si="1186"/>
        <v>0</v>
      </c>
      <c r="JG245" s="510" t="str">
        <f t="shared" si="1251"/>
        <v/>
      </c>
      <c r="JH245" s="522" t="str">
        <f t="shared" si="1251"/>
        <v/>
      </c>
      <c r="JI245" s="510" t="str">
        <f t="shared" si="1251"/>
        <v/>
      </c>
      <c r="JJ245" s="642">
        <f t="shared" si="1187"/>
        <v>0</v>
      </c>
      <c r="JK245" s="510" t="str">
        <f t="shared" si="1252"/>
        <v/>
      </c>
      <c r="JL245" s="522" t="str">
        <f t="shared" si="1252"/>
        <v/>
      </c>
      <c r="JM245" s="510" t="str">
        <f t="shared" si="1252"/>
        <v/>
      </c>
      <c r="JN245" s="642">
        <f t="shared" si="1188"/>
        <v>0</v>
      </c>
      <c r="JO245" s="510" t="str">
        <f t="shared" si="1253"/>
        <v/>
      </c>
      <c r="JP245" s="522" t="str">
        <f t="shared" si="1253"/>
        <v/>
      </c>
      <c r="JQ245" s="510" t="str">
        <f t="shared" si="1253"/>
        <v/>
      </c>
      <c r="JR245" s="642">
        <f t="shared" si="1189"/>
        <v>0</v>
      </c>
      <c r="JS245" s="510" t="str">
        <f t="shared" si="1254"/>
        <v/>
      </c>
      <c r="JT245" s="522" t="str">
        <f t="shared" si="1254"/>
        <v/>
      </c>
      <c r="JU245" s="510" t="str">
        <f t="shared" si="1254"/>
        <v/>
      </c>
      <c r="JV245" s="642">
        <f t="shared" si="1190"/>
        <v>0</v>
      </c>
      <c r="JW245" s="510" t="str">
        <f t="shared" si="1255"/>
        <v/>
      </c>
      <c r="JX245" s="522" t="str">
        <f t="shared" si="1255"/>
        <v/>
      </c>
      <c r="JY245" s="510" t="str">
        <f t="shared" si="1255"/>
        <v/>
      </c>
      <c r="JZ245" s="642">
        <f t="shared" si="1191"/>
        <v>0</v>
      </c>
      <c r="KA245" s="510" t="str">
        <f t="shared" si="1256"/>
        <v/>
      </c>
      <c r="KB245" s="522" t="str">
        <f t="shared" si="1256"/>
        <v/>
      </c>
      <c r="KC245" s="510" t="str">
        <f t="shared" si="1256"/>
        <v/>
      </c>
      <c r="KD245" s="642">
        <f t="shared" si="1192"/>
        <v>0</v>
      </c>
      <c r="KE245" s="510" t="str">
        <f t="shared" si="1257"/>
        <v/>
      </c>
      <c r="KF245" s="522" t="str">
        <f t="shared" si="1257"/>
        <v/>
      </c>
      <c r="KG245" s="510" t="str">
        <f t="shared" si="1257"/>
        <v/>
      </c>
      <c r="KH245" s="642">
        <f t="shared" si="1193"/>
        <v>0</v>
      </c>
      <c r="KI245" s="510" t="str">
        <f t="shared" si="1258"/>
        <v/>
      </c>
      <c r="KJ245" s="522" t="str">
        <f t="shared" si="1258"/>
        <v/>
      </c>
      <c r="KK245" s="510" t="str">
        <f t="shared" si="1258"/>
        <v/>
      </c>
      <c r="KL245" s="642">
        <f t="shared" si="1194"/>
        <v>0</v>
      </c>
      <c r="KM245" s="510" t="str">
        <f t="shared" si="1259"/>
        <v/>
      </c>
      <c r="KN245" s="522" t="str">
        <f t="shared" si="1259"/>
        <v/>
      </c>
      <c r="KO245" s="510" t="str">
        <f t="shared" si="1259"/>
        <v/>
      </c>
      <c r="KP245" s="642">
        <f t="shared" si="1195"/>
        <v>0</v>
      </c>
      <c r="KQ245" s="510" t="str">
        <f t="shared" si="1260"/>
        <v/>
      </c>
      <c r="KR245" s="522" t="str">
        <f t="shared" si="1260"/>
        <v/>
      </c>
      <c r="KS245" s="510" t="str">
        <f t="shared" si="1260"/>
        <v/>
      </c>
      <c r="KT245" s="642">
        <f t="shared" si="1196"/>
        <v>0</v>
      </c>
      <c r="KU245" s="510" t="str">
        <f t="shared" si="1261"/>
        <v/>
      </c>
      <c r="KV245" s="522" t="str">
        <f t="shared" si="1261"/>
        <v/>
      </c>
      <c r="KW245" s="510" t="str">
        <f t="shared" si="1261"/>
        <v/>
      </c>
      <c r="KX245" s="642">
        <f t="shared" si="1197"/>
        <v>0</v>
      </c>
      <c r="KY245" s="510" t="str">
        <f t="shared" si="1262"/>
        <v/>
      </c>
      <c r="KZ245" s="522" t="str">
        <f t="shared" si="1262"/>
        <v/>
      </c>
      <c r="LA245" s="510" t="str">
        <f t="shared" si="1262"/>
        <v/>
      </c>
      <c r="LB245" s="642">
        <f t="shared" si="1198"/>
        <v>0</v>
      </c>
      <c r="LC245" s="510" t="str">
        <f t="shared" si="1263"/>
        <v/>
      </c>
      <c r="LD245" s="522" t="str">
        <f t="shared" si="1263"/>
        <v/>
      </c>
      <c r="LE245" s="510" t="str">
        <f t="shared" si="1263"/>
        <v/>
      </c>
      <c r="LF245" s="642">
        <f t="shared" si="1199"/>
        <v>0</v>
      </c>
      <c r="LG245" s="510" t="str">
        <f t="shared" si="1264"/>
        <v/>
      </c>
      <c r="LH245" s="522" t="str">
        <f t="shared" si="1264"/>
        <v/>
      </c>
      <c r="LI245" s="510" t="str">
        <f t="shared" si="1264"/>
        <v/>
      </c>
      <c r="LJ245" s="642">
        <f t="shared" si="1200"/>
        <v>0</v>
      </c>
      <c r="LK245" s="510" t="str">
        <f t="shared" si="1265"/>
        <v/>
      </c>
      <c r="LL245" s="522" t="str">
        <f t="shared" si="1265"/>
        <v/>
      </c>
      <c r="LM245" s="510" t="str">
        <f t="shared" si="1265"/>
        <v/>
      </c>
      <c r="LN245" s="642">
        <f t="shared" si="1201"/>
        <v>0</v>
      </c>
      <c r="LO245" s="510" t="str">
        <f t="shared" si="1266"/>
        <v/>
      </c>
      <c r="LP245" s="522" t="str">
        <f t="shared" si="1266"/>
        <v/>
      </c>
      <c r="LQ245" s="510" t="str">
        <f t="shared" si="1266"/>
        <v/>
      </c>
      <c r="LR245" s="642">
        <f t="shared" si="1202"/>
        <v>0</v>
      </c>
      <c r="LS245" s="510" t="str">
        <f t="shared" si="1267"/>
        <v/>
      </c>
      <c r="LT245" s="522" t="str">
        <f t="shared" si="1267"/>
        <v/>
      </c>
      <c r="LU245" s="510" t="str">
        <f t="shared" si="1267"/>
        <v/>
      </c>
      <c r="LV245" s="642">
        <f t="shared" si="1203"/>
        <v>0</v>
      </c>
      <c r="LW245" s="510" t="str">
        <f t="shared" si="1268"/>
        <v/>
      </c>
      <c r="LX245" s="522" t="str">
        <f t="shared" si="1268"/>
        <v/>
      </c>
      <c r="LY245" s="510" t="str">
        <f t="shared" si="1268"/>
        <v/>
      </c>
      <c r="LZ245" s="642">
        <f t="shared" si="1204"/>
        <v>0</v>
      </c>
      <c r="MA245" s="510" t="str">
        <f t="shared" si="1269"/>
        <v/>
      </c>
      <c r="MB245" s="522" t="str">
        <f t="shared" si="1269"/>
        <v/>
      </c>
      <c r="MC245" s="510" t="str">
        <f t="shared" si="1269"/>
        <v/>
      </c>
      <c r="MD245" s="642">
        <f t="shared" si="1205"/>
        <v>0</v>
      </c>
      <c r="ME245" s="510" t="str">
        <f t="shared" si="1270"/>
        <v/>
      </c>
      <c r="MF245" s="522" t="str">
        <f t="shared" si="1270"/>
        <v/>
      </c>
      <c r="MG245" s="510" t="str">
        <f t="shared" si="1270"/>
        <v/>
      </c>
      <c r="MH245" s="642">
        <f t="shared" si="1206"/>
        <v>0</v>
      </c>
      <c r="MI245" s="510" t="str">
        <f t="shared" si="1271"/>
        <v/>
      </c>
      <c r="MJ245" s="522" t="str">
        <f t="shared" si="1271"/>
        <v/>
      </c>
      <c r="MK245" s="510" t="str">
        <f t="shared" si="1271"/>
        <v/>
      </c>
      <c r="ML245" s="642">
        <f t="shared" si="1207"/>
        <v>0</v>
      </c>
      <c r="MM245" s="510" t="str">
        <f t="shared" si="1272"/>
        <v/>
      </c>
      <c r="MN245" s="522" t="str">
        <f t="shared" si="1272"/>
        <v/>
      </c>
      <c r="MO245" s="510" t="str">
        <f t="shared" si="1272"/>
        <v/>
      </c>
      <c r="MP245" s="642">
        <f t="shared" si="1208"/>
        <v>0</v>
      </c>
      <c r="MQ245" s="510" t="str">
        <f t="shared" si="1273"/>
        <v/>
      </c>
      <c r="MR245" s="522" t="str">
        <f t="shared" si="1273"/>
        <v/>
      </c>
      <c r="MS245" s="510" t="str">
        <f t="shared" si="1273"/>
        <v/>
      </c>
      <c r="MT245" s="642">
        <f t="shared" si="1209"/>
        <v>0</v>
      </c>
      <c r="MU245" s="510" t="str">
        <f t="shared" si="1274"/>
        <v/>
      </c>
      <c r="MV245" s="522" t="str">
        <f t="shared" si="1274"/>
        <v/>
      </c>
      <c r="MW245" s="510" t="str">
        <f t="shared" si="1274"/>
        <v/>
      </c>
      <c r="MX245" s="642">
        <f t="shared" si="1210"/>
        <v>0</v>
      </c>
      <c r="MY245" s="510" t="str">
        <f t="shared" si="1275"/>
        <v/>
      </c>
      <c r="MZ245" s="522" t="str">
        <f t="shared" si="1275"/>
        <v/>
      </c>
      <c r="NA245" s="510" t="str">
        <f t="shared" si="1275"/>
        <v/>
      </c>
      <c r="NB245" s="642">
        <f t="shared" si="1211"/>
        <v>0</v>
      </c>
      <c r="NC245" s="510" t="str">
        <f t="shared" si="1276"/>
        <v/>
      </c>
      <c r="ND245" s="522" t="str">
        <f t="shared" si="1276"/>
        <v/>
      </c>
      <c r="NE245" s="510" t="str">
        <f t="shared" si="1276"/>
        <v/>
      </c>
      <c r="NF245" s="642">
        <f t="shared" si="1212"/>
        <v>0</v>
      </c>
      <c r="NG245" s="510" t="str">
        <f t="shared" si="1277"/>
        <v/>
      </c>
      <c r="NH245" s="522" t="str">
        <f t="shared" si="1277"/>
        <v/>
      </c>
      <c r="NI245" s="510" t="str">
        <f t="shared" si="1277"/>
        <v/>
      </c>
      <c r="NJ245" s="642">
        <f t="shared" si="1213"/>
        <v>0</v>
      </c>
      <c r="NK245" s="510" t="str">
        <f t="shared" si="1278"/>
        <v/>
      </c>
      <c r="NL245" s="522" t="str">
        <f t="shared" si="1278"/>
        <v/>
      </c>
      <c r="NM245" s="510" t="str">
        <f t="shared" si="1278"/>
        <v/>
      </c>
      <c r="NN245" s="642">
        <f t="shared" si="1214"/>
        <v>0</v>
      </c>
      <c r="NO245" s="510" t="str">
        <f t="shared" si="1279"/>
        <v/>
      </c>
      <c r="NP245" s="522" t="str">
        <f t="shared" si="1279"/>
        <v/>
      </c>
      <c r="NQ245" s="510" t="str">
        <f t="shared" si="1279"/>
        <v/>
      </c>
      <c r="NR245" s="642">
        <f t="shared" si="1215"/>
        <v>0</v>
      </c>
      <c r="NS245" s="510" t="str">
        <f t="shared" si="1280"/>
        <v/>
      </c>
      <c r="NT245" s="522" t="str">
        <f t="shared" si="1280"/>
        <v/>
      </c>
      <c r="NU245" s="510" t="str">
        <f t="shared" si="1280"/>
        <v/>
      </c>
      <c r="NV245" s="642">
        <f t="shared" si="1216"/>
        <v>0</v>
      </c>
      <c r="NW245" s="510" t="str">
        <f t="shared" si="1281"/>
        <v/>
      </c>
      <c r="NX245" s="522" t="str">
        <f t="shared" si="1281"/>
        <v/>
      </c>
      <c r="NY245" s="510" t="str">
        <f t="shared" si="1281"/>
        <v/>
      </c>
      <c r="NZ245" s="642">
        <f t="shared" si="1217"/>
        <v>0</v>
      </c>
      <c r="OA245" s="510" t="str">
        <f t="shared" si="1282"/>
        <v/>
      </c>
      <c r="OB245" s="522" t="str">
        <f t="shared" si="1282"/>
        <v/>
      </c>
      <c r="OC245" s="510" t="str">
        <f t="shared" si="1282"/>
        <v/>
      </c>
      <c r="OD245" s="642">
        <f t="shared" si="1218"/>
        <v>0</v>
      </c>
      <c r="OE245" s="510" t="str">
        <f t="shared" si="1283"/>
        <v/>
      </c>
      <c r="OF245" s="522" t="str">
        <f t="shared" si="1283"/>
        <v/>
      </c>
      <c r="OG245" s="510" t="str">
        <f t="shared" si="1283"/>
        <v/>
      </c>
      <c r="OH245" s="642">
        <f t="shared" si="1219"/>
        <v>0</v>
      </c>
      <c r="OI245" s="510" t="str">
        <f t="shared" si="1284"/>
        <v/>
      </c>
      <c r="OJ245" s="522" t="str">
        <f t="shared" si="1284"/>
        <v/>
      </c>
      <c r="OK245" s="510" t="str">
        <f t="shared" si="1284"/>
        <v/>
      </c>
      <c r="OL245" s="642">
        <f t="shared" si="1220"/>
        <v>0</v>
      </c>
      <c r="OM245" s="510" t="str">
        <f t="shared" si="1285"/>
        <v/>
      </c>
      <c r="ON245" s="522" t="str">
        <f t="shared" si="1285"/>
        <v/>
      </c>
      <c r="OO245" s="510" t="str">
        <f t="shared" si="1285"/>
        <v/>
      </c>
      <c r="OP245" s="642">
        <f t="shared" si="1221"/>
        <v>0</v>
      </c>
      <c r="OQ245" s="510" t="str">
        <f t="shared" si="1286"/>
        <v/>
      </c>
      <c r="OR245" s="522" t="str">
        <f t="shared" si="1286"/>
        <v/>
      </c>
      <c r="OS245" s="510" t="str">
        <f t="shared" si="1286"/>
        <v/>
      </c>
      <c r="OT245" s="642">
        <f t="shared" si="1222"/>
        <v>0</v>
      </c>
      <c r="OU245" s="510" t="str">
        <f t="shared" si="1287"/>
        <v/>
      </c>
      <c r="OV245" s="522" t="str">
        <f t="shared" si="1287"/>
        <v/>
      </c>
      <c r="OW245" s="510" t="str">
        <f t="shared" si="1287"/>
        <v/>
      </c>
      <c r="OX245" s="642">
        <f t="shared" si="1223"/>
        <v>0</v>
      </c>
      <c r="OY245" s="510" t="str">
        <f t="shared" si="1288"/>
        <v/>
      </c>
      <c r="OZ245" s="522" t="str">
        <f t="shared" si="1288"/>
        <v/>
      </c>
      <c r="PA245" s="510" t="str">
        <f t="shared" si="1288"/>
        <v/>
      </c>
      <c r="PB245" s="642">
        <f t="shared" si="1224"/>
        <v>0</v>
      </c>
      <c r="PC245" s="510" t="str">
        <f t="shared" si="1289"/>
        <v/>
      </c>
      <c r="PD245" s="522" t="str">
        <f t="shared" si="1289"/>
        <v/>
      </c>
      <c r="PE245" s="510" t="str">
        <f t="shared" si="1289"/>
        <v/>
      </c>
      <c r="PF245" s="642">
        <f t="shared" si="1225"/>
        <v>0</v>
      </c>
      <c r="PG245" s="510" t="str">
        <f t="shared" si="1290"/>
        <v/>
      </c>
      <c r="PH245" s="522" t="str">
        <f t="shared" si="1290"/>
        <v/>
      </c>
      <c r="PI245" s="510" t="str">
        <f t="shared" si="1290"/>
        <v/>
      </c>
      <c r="PJ245" s="642">
        <f t="shared" si="1226"/>
        <v>0</v>
      </c>
      <c r="PK245" s="510" t="str">
        <f t="shared" si="1291"/>
        <v/>
      </c>
      <c r="PL245" s="522" t="str">
        <f t="shared" si="1291"/>
        <v/>
      </c>
      <c r="PM245" s="510" t="str">
        <f t="shared" si="1291"/>
        <v/>
      </c>
      <c r="PN245" s="642">
        <f t="shared" si="1227"/>
        <v>0</v>
      </c>
      <c r="PO245" s="510" t="str">
        <f t="shared" si="1292"/>
        <v/>
      </c>
      <c r="PP245" s="522" t="str">
        <f t="shared" si="1292"/>
        <v/>
      </c>
      <c r="PQ245" s="510" t="str">
        <f t="shared" si="1292"/>
        <v/>
      </c>
      <c r="PR245" s="642">
        <f t="shared" si="1228"/>
        <v>0</v>
      </c>
      <c r="PS245" s="510" t="str">
        <f t="shared" si="1293"/>
        <v/>
      </c>
      <c r="PT245" s="522" t="str">
        <f t="shared" si="1293"/>
        <v/>
      </c>
      <c r="PU245" s="510" t="str">
        <f t="shared" si="1293"/>
        <v/>
      </c>
      <c r="PV245" s="642">
        <f t="shared" si="1229"/>
        <v>0</v>
      </c>
      <c r="PW245" s="510" t="str">
        <f t="shared" si="1294"/>
        <v/>
      </c>
      <c r="PX245" s="522" t="str">
        <f t="shared" si="1294"/>
        <v/>
      </c>
      <c r="PY245" s="510" t="str">
        <f t="shared" si="1294"/>
        <v/>
      </c>
      <c r="PZ245" s="642">
        <f t="shared" si="1230"/>
        <v>0</v>
      </c>
      <c r="QA245" s="510" t="str">
        <f t="shared" si="1295"/>
        <v/>
      </c>
      <c r="QB245" s="522" t="str">
        <f t="shared" si="1295"/>
        <v/>
      </c>
      <c r="QC245" s="510" t="str">
        <f t="shared" si="1295"/>
        <v/>
      </c>
      <c r="QD245" s="642">
        <f t="shared" si="1231"/>
        <v>0</v>
      </c>
      <c r="QE245" s="510" t="str">
        <f t="shared" si="1296"/>
        <v/>
      </c>
      <c r="QF245" s="522" t="str">
        <f t="shared" si="1296"/>
        <v/>
      </c>
      <c r="QG245" s="510" t="str">
        <f t="shared" si="1296"/>
        <v/>
      </c>
      <c r="QH245" s="642">
        <f t="shared" si="1232"/>
        <v>0</v>
      </c>
    </row>
    <row r="246" spans="125:450" ht="13.3" thickTop="1" thickBot="1" x14ac:dyDescent="0.35"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GU246" s="594">
        <v>29</v>
      </c>
      <c r="HA246" s="81" t="str">
        <f t="shared" si="1233"/>
        <v/>
      </c>
      <c r="HB246" s="127" t="str">
        <f t="shared" si="1234"/>
        <v/>
      </c>
      <c r="HC246" s="642">
        <f t="shared" si="1172"/>
        <v>0</v>
      </c>
      <c r="HD246" s="582">
        <f t="shared" si="1237"/>
        <v>0</v>
      </c>
      <c r="HE246" s="576">
        <f t="shared" si="1238"/>
        <v>0</v>
      </c>
      <c r="HF246" s="566">
        <f t="shared" si="1238"/>
        <v>0</v>
      </c>
      <c r="HG246" s="642">
        <f t="shared" si="1173"/>
        <v>0</v>
      </c>
      <c r="HH246" s="17" t="str">
        <f t="shared" si="1236"/>
        <v/>
      </c>
      <c r="HI246" s="510" t="str">
        <f t="shared" si="1236"/>
        <v/>
      </c>
      <c r="HJ246" s="642">
        <f t="shared" si="1235"/>
        <v>0</v>
      </c>
      <c r="HK246" s="510" t="str">
        <f t="shared" si="1239"/>
        <v/>
      </c>
      <c r="HL246" s="522" t="str">
        <f t="shared" si="1239"/>
        <v/>
      </c>
      <c r="HM246" s="510" t="str">
        <f t="shared" si="1239"/>
        <v/>
      </c>
      <c r="HN246" s="642">
        <f t="shared" si="1175"/>
        <v>0</v>
      </c>
      <c r="HO246" s="510" t="str">
        <f t="shared" si="1240"/>
        <v/>
      </c>
      <c r="HP246" s="522" t="str">
        <f t="shared" si="1240"/>
        <v/>
      </c>
      <c r="HQ246" s="510" t="str">
        <f t="shared" si="1240"/>
        <v/>
      </c>
      <c r="HR246" s="642">
        <f t="shared" si="1176"/>
        <v>0</v>
      </c>
      <c r="HS246" s="510" t="str">
        <f t="shared" si="1241"/>
        <v/>
      </c>
      <c r="HT246" s="522" t="str">
        <f t="shared" si="1241"/>
        <v/>
      </c>
      <c r="HU246" s="510" t="str">
        <f t="shared" si="1241"/>
        <v/>
      </c>
      <c r="HV246" s="642">
        <f t="shared" si="1177"/>
        <v>0</v>
      </c>
      <c r="HW246" s="510" t="str">
        <f t="shared" si="1242"/>
        <v/>
      </c>
      <c r="HX246" s="522" t="str">
        <f t="shared" si="1242"/>
        <v/>
      </c>
      <c r="HY246" s="510" t="str">
        <f t="shared" si="1242"/>
        <v/>
      </c>
      <c r="HZ246" s="642">
        <f t="shared" si="1178"/>
        <v>0</v>
      </c>
      <c r="IA246" s="510" t="str">
        <f t="shared" si="1243"/>
        <v/>
      </c>
      <c r="IB246" s="522" t="str">
        <f t="shared" si="1243"/>
        <v/>
      </c>
      <c r="IC246" s="510" t="str">
        <f t="shared" si="1243"/>
        <v/>
      </c>
      <c r="ID246" s="642">
        <f t="shared" si="1179"/>
        <v>0</v>
      </c>
      <c r="IE246" s="510" t="str">
        <f t="shared" si="1244"/>
        <v/>
      </c>
      <c r="IF246" s="522" t="str">
        <f t="shared" si="1244"/>
        <v/>
      </c>
      <c r="IG246" s="510" t="str">
        <f t="shared" si="1244"/>
        <v/>
      </c>
      <c r="IH246" s="642">
        <f t="shared" si="1180"/>
        <v>0</v>
      </c>
      <c r="II246" s="510" t="str">
        <f t="shared" si="1245"/>
        <v/>
      </c>
      <c r="IJ246" s="522" t="str">
        <f t="shared" si="1245"/>
        <v/>
      </c>
      <c r="IK246" s="510" t="str">
        <f t="shared" si="1245"/>
        <v/>
      </c>
      <c r="IL246" s="642">
        <f t="shared" si="1181"/>
        <v>0</v>
      </c>
      <c r="IM246" s="510" t="str">
        <f t="shared" si="1246"/>
        <v/>
      </c>
      <c r="IN246" s="522" t="str">
        <f t="shared" si="1246"/>
        <v/>
      </c>
      <c r="IO246" s="510" t="str">
        <f t="shared" si="1246"/>
        <v/>
      </c>
      <c r="IP246" s="642">
        <f t="shared" si="1182"/>
        <v>0</v>
      </c>
      <c r="IQ246" s="510" t="str">
        <f t="shared" si="1247"/>
        <v/>
      </c>
      <c r="IR246" s="522" t="str">
        <f t="shared" si="1247"/>
        <v/>
      </c>
      <c r="IS246" s="510" t="str">
        <f t="shared" si="1247"/>
        <v/>
      </c>
      <c r="IT246" s="642">
        <f t="shared" si="1183"/>
        <v>0</v>
      </c>
      <c r="IU246" s="510" t="str">
        <f t="shared" si="1248"/>
        <v/>
      </c>
      <c r="IV246" s="522" t="str">
        <f t="shared" si="1248"/>
        <v/>
      </c>
      <c r="IW246" s="510" t="str">
        <f t="shared" si="1248"/>
        <v/>
      </c>
      <c r="IX246" s="642">
        <f t="shared" si="1184"/>
        <v>0</v>
      </c>
      <c r="IY246" s="510" t="str">
        <f t="shared" si="1249"/>
        <v/>
      </c>
      <c r="IZ246" s="522" t="str">
        <f t="shared" si="1249"/>
        <v/>
      </c>
      <c r="JA246" s="510" t="str">
        <f t="shared" si="1249"/>
        <v/>
      </c>
      <c r="JB246" s="642">
        <f t="shared" si="1185"/>
        <v>0</v>
      </c>
      <c r="JC246" s="510" t="str">
        <f t="shared" si="1250"/>
        <v/>
      </c>
      <c r="JD246" s="522" t="str">
        <f t="shared" si="1250"/>
        <v/>
      </c>
      <c r="JE246" s="510" t="str">
        <f t="shared" si="1250"/>
        <v/>
      </c>
      <c r="JF246" s="642">
        <f t="shared" si="1186"/>
        <v>0</v>
      </c>
      <c r="JG246" s="510" t="str">
        <f t="shared" si="1251"/>
        <v/>
      </c>
      <c r="JH246" s="522" t="str">
        <f t="shared" si="1251"/>
        <v/>
      </c>
      <c r="JI246" s="510" t="str">
        <f t="shared" si="1251"/>
        <v/>
      </c>
      <c r="JJ246" s="642">
        <f t="shared" si="1187"/>
        <v>0</v>
      </c>
      <c r="JK246" s="510" t="str">
        <f t="shared" si="1252"/>
        <v/>
      </c>
      <c r="JL246" s="522" t="str">
        <f t="shared" si="1252"/>
        <v/>
      </c>
      <c r="JM246" s="510" t="str">
        <f t="shared" si="1252"/>
        <v/>
      </c>
      <c r="JN246" s="642">
        <f t="shared" si="1188"/>
        <v>0</v>
      </c>
      <c r="JO246" s="510" t="str">
        <f t="shared" si="1253"/>
        <v/>
      </c>
      <c r="JP246" s="522" t="str">
        <f t="shared" si="1253"/>
        <v/>
      </c>
      <c r="JQ246" s="510" t="str">
        <f t="shared" si="1253"/>
        <v/>
      </c>
      <c r="JR246" s="642">
        <f t="shared" si="1189"/>
        <v>0</v>
      </c>
      <c r="JS246" s="510" t="str">
        <f t="shared" si="1254"/>
        <v/>
      </c>
      <c r="JT246" s="522" t="str">
        <f t="shared" si="1254"/>
        <v/>
      </c>
      <c r="JU246" s="510" t="str">
        <f t="shared" si="1254"/>
        <v/>
      </c>
      <c r="JV246" s="642">
        <f t="shared" si="1190"/>
        <v>0</v>
      </c>
      <c r="JW246" s="510" t="str">
        <f t="shared" si="1255"/>
        <v/>
      </c>
      <c r="JX246" s="522" t="str">
        <f t="shared" si="1255"/>
        <v/>
      </c>
      <c r="JY246" s="510" t="str">
        <f t="shared" si="1255"/>
        <v/>
      </c>
      <c r="JZ246" s="642">
        <f t="shared" si="1191"/>
        <v>0</v>
      </c>
      <c r="KA246" s="510" t="str">
        <f t="shared" si="1256"/>
        <v/>
      </c>
      <c r="KB246" s="522" t="str">
        <f t="shared" si="1256"/>
        <v/>
      </c>
      <c r="KC246" s="510" t="str">
        <f t="shared" si="1256"/>
        <v/>
      </c>
      <c r="KD246" s="642">
        <f t="shared" si="1192"/>
        <v>0</v>
      </c>
      <c r="KE246" s="510" t="str">
        <f t="shared" si="1257"/>
        <v/>
      </c>
      <c r="KF246" s="522" t="str">
        <f t="shared" si="1257"/>
        <v/>
      </c>
      <c r="KG246" s="510" t="str">
        <f t="shared" si="1257"/>
        <v/>
      </c>
      <c r="KH246" s="642">
        <f t="shared" si="1193"/>
        <v>0</v>
      </c>
      <c r="KI246" s="510" t="str">
        <f t="shared" si="1258"/>
        <v/>
      </c>
      <c r="KJ246" s="522" t="str">
        <f t="shared" si="1258"/>
        <v/>
      </c>
      <c r="KK246" s="510" t="str">
        <f t="shared" si="1258"/>
        <v/>
      </c>
      <c r="KL246" s="642">
        <f t="shared" si="1194"/>
        <v>0</v>
      </c>
      <c r="KM246" s="510" t="str">
        <f t="shared" si="1259"/>
        <v/>
      </c>
      <c r="KN246" s="522" t="str">
        <f t="shared" si="1259"/>
        <v/>
      </c>
      <c r="KO246" s="510" t="str">
        <f t="shared" si="1259"/>
        <v/>
      </c>
      <c r="KP246" s="642">
        <f t="shared" si="1195"/>
        <v>0</v>
      </c>
      <c r="KQ246" s="510" t="str">
        <f t="shared" si="1260"/>
        <v/>
      </c>
      <c r="KR246" s="522" t="str">
        <f t="shared" si="1260"/>
        <v/>
      </c>
      <c r="KS246" s="510" t="str">
        <f t="shared" si="1260"/>
        <v/>
      </c>
      <c r="KT246" s="642">
        <f t="shared" si="1196"/>
        <v>0</v>
      </c>
      <c r="KU246" s="510" t="str">
        <f t="shared" si="1261"/>
        <v/>
      </c>
      <c r="KV246" s="522" t="str">
        <f t="shared" si="1261"/>
        <v/>
      </c>
      <c r="KW246" s="510" t="str">
        <f t="shared" si="1261"/>
        <v/>
      </c>
      <c r="KX246" s="642">
        <f t="shared" si="1197"/>
        <v>0</v>
      </c>
      <c r="KY246" s="510" t="str">
        <f t="shared" si="1262"/>
        <v/>
      </c>
      <c r="KZ246" s="522" t="str">
        <f t="shared" si="1262"/>
        <v/>
      </c>
      <c r="LA246" s="510" t="str">
        <f t="shared" si="1262"/>
        <v/>
      </c>
      <c r="LB246" s="642">
        <f t="shared" si="1198"/>
        <v>0</v>
      </c>
      <c r="LC246" s="510" t="str">
        <f t="shared" si="1263"/>
        <v/>
      </c>
      <c r="LD246" s="522" t="str">
        <f t="shared" si="1263"/>
        <v/>
      </c>
      <c r="LE246" s="510" t="str">
        <f t="shared" si="1263"/>
        <v/>
      </c>
      <c r="LF246" s="642">
        <f t="shared" si="1199"/>
        <v>0</v>
      </c>
      <c r="LG246" s="510" t="str">
        <f t="shared" si="1264"/>
        <v/>
      </c>
      <c r="LH246" s="522" t="str">
        <f t="shared" si="1264"/>
        <v/>
      </c>
      <c r="LI246" s="510" t="str">
        <f t="shared" si="1264"/>
        <v/>
      </c>
      <c r="LJ246" s="642">
        <f t="shared" si="1200"/>
        <v>0</v>
      </c>
      <c r="LK246" s="510" t="str">
        <f t="shared" si="1265"/>
        <v/>
      </c>
      <c r="LL246" s="522" t="str">
        <f t="shared" si="1265"/>
        <v/>
      </c>
      <c r="LM246" s="510" t="str">
        <f t="shared" si="1265"/>
        <v/>
      </c>
      <c r="LN246" s="642">
        <f t="shared" si="1201"/>
        <v>0</v>
      </c>
      <c r="LO246" s="510" t="str">
        <f t="shared" si="1266"/>
        <v/>
      </c>
      <c r="LP246" s="522" t="str">
        <f t="shared" si="1266"/>
        <v/>
      </c>
      <c r="LQ246" s="510" t="str">
        <f t="shared" si="1266"/>
        <v/>
      </c>
      <c r="LR246" s="642">
        <f t="shared" si="1202"/>
        <v>0</v>
      </c>
      <c r="LS246" s="510" t="str">
        <f t="shared" si="1267"/>
        <v/>
      </c>
      <c r="LT246" s="522" t="str">
        <f t="shared" si="1267"/>
        <v/>
      </c>
      <c r="LU246" s="510" t="str">
        <f t="shared" si="1267"/>
        <v/>
      </c>
      <c r="LV246" s="642">
        <f t="shared" si="1203"/>
        <v>0</v>
      </c>
      <c r="LW246" s="510" t="str">
        <f t="shared" si="1268"/>
        <v/>
      </c>
      <c r="LX246" s="522" t="str">
        <f t="shared" si="1268"/>
        <v/>
      </c>
      <c r="LY246" s="510" t="str">
        <f t="shared" si="1268"/>
        <v/>
      </c>
      <c r="LZ246" s="642">
        <f t="shared" si="1204"/>
        <v>0</v>
      </c>
      <c r="MA246" s="510" t="str">
        <f t="shared" si="1269"/>
        <v/>
      </c>
      <c r="MB246" s="522" t="str">
        <f t="shared" si="1269"/>
        <v/>
      </c>
      <c r="MC246" s="510" t="str">
        <f t="shared" si="1269"/>
        <v/>
      </c>
      <c r="MD246" s="642">
        <f t="shared" si="1205"/>
        <v>0</v>
      </c>
      <c r="ME246" s="510" t="str">
        <f t="shared" si="1270"/>
        <v/>
      </c>
      <c r="MF246" s="522" t="str">
        <f t="shared" si="1270"/>
        <v/>
      </c>
      <c r="MG246" s="510" t="str">
        <f t="shared" si="1270"/>
        <v/>
      </c>
      <c r="MH246" s="642">
        <f t="shared" si="1206"/>
        <v>0</v>
      </c>
      <c r="MI246" s="510" t="str">
        <f t="shared" si="1271"/>
        <v/>
      </c>
      <c r="MJ246" s="522" t="str">
        <f t="shared" si="1271"/>
        <v/>
      </c>
      <c r="MK246" s="510" t="str">
        <f t="shared" si="1271"/>
        <v/>
      </c>
      <c r="ML246" s="642">
        <f t="shared" si="1207"/>
        <v>0</v>
      </c>
      <c r="MM246" s="510" t="str">
        <f t="shared" si="1272"/>
        <v/>
      </c>
      <c r="MN246" s="522" t="str">
        <f t="shared" si="1272"/>
        <v/>
      </c>
      <c r="MO246" s="510" t="str">
        <f t="shared" si="1272"/>
        <v/>
      </c>
      <c r="MP246" s="642">
        <f t="shared" si="1208"/>
        <v>0</v>
      </c>
      <c r="MQ246" s="510" t="str">
        <f t="shared" si="1273"/>
        <v/>
      </c>
      <c r="MR246" s="522" t="str">
        <f t="shared" si="1273"/>
        <v/>
      </c>
      <c r="MS246" s="510" t="str">
        <f t="shared" si="1273"/>
        <v/>
      </c>
      <c r="MT246" s="642">
        <f t="shared" si="1209"/>
        <v>0</v>
      </c>
      <c r="MU246" s="510" t="str">
        <f t="shared" si="1274"/>
        <v/>
      </c>
      <c r="MV246" s="522" t="str">
        <f t="shared" si="1274"/>
        <v/>
      </c>
      <c r="MW246" s="510" t="str">
        <f t="shared" si="1274"/>
        <v/>
      </c>
      <c r="MX246" s="642">
        <f t="shared" si="1210"/>
        <v>0</v>
      </c>
      <c r="MY246" s="510" t="str">
        <f t="shared" si="1275"/>
        <v/>
      </c>
      <c r="MZ246" s="522" t="str">
        <f t="shared" si="1275"/>
        <v/>
      </c>
      <c r="NA246" s="510" t="str">
        <f t="shared" si="1275"/>
        <v/>
      </c>
      <c r="NB246" s="642">
        <f t="shared" si="1211"/>
        <v>0</v>
      </c>
      <c r="NC246" s="510" t="str">
        <f t="shared" si="1276"/>
        <v/>
      </c>
      <c r="ND246" s="522" t="str">
        <f t="shared" si="1276"/>
        <v/>
      </c>
      <c r="NE246" s="510" t="str">
        <f t="shared" si="1276"/>
        <v/>
      </c>
      <c r="NF246" s="642">
        <f t="shared" si="1212"/>
        <v>0</v>
      </c>
      <c r="NG246" s="510" t="str">
        <f t="shared" si="1277"/>
        <v/>
      </c>
      <c r="NH246" s="522" t="str">
        <f t="shared" si="1277"/>
        <v/>
      </c>
      <c r="NI246" s="510" t="str">
        <f t="shared" si="1277"/>
        <v/>
      </c>
      <c r="NJ246" s="642">
        <f t="shared" si="1213"/>
        <v>0</v>
      </c>
      <c r="NK246" s="510" t="str">
        <f t="shared" si="1278"/>
        <v/>
      </c>
      <c r="NL246" s="522" t="str">
        <f t="shared" si="1278"/>
        <v/>
      </c>
      <c r="NM246" s="510" t="str">
        <f t="shared" si="1278"/>
        <v/>
      </c>
      <c r="NN246" s="642">
        <f t="shared" si="1214"/>
        <v>0</v>
      </c>
      <c r="NO246" s="510" t="str">
        <f t="shared" si="1279"/>
        <v/>
      </c>
      <c r="NP246" s="522" t="str">
        <f t="shared" si="1279"/>
        <v/>
      </c>
      <c r="NQ246" s="510" t="str">
        <f t="shared" si="1279"/>
        <v/>
      </c>
      <c r="NR246" s="642">
        <f t="shared" si="1215"/>
        <v>0</v>
      </c>
      <c r="NS246" s="510" t="str">
        <f t="shared" si="1280"/>
        <v/>
      </c>
      <c r="NT246" s="522" t="str">
        <f t="shared" si="1280"/>
        <v/>
      </c>
      <c r="NU246" s="510" t="str">
        <f t="shared" si="1280"/>
        <v/>
      </c>
      <c r="NV246" s="642">
        <f t="shared" si="1216"/>
        <v>0</v>
      </c>
      <c r="NW246" s="510" t="str">
        <f t="shared" si="1281"/>
        <v/>
      </c>
      <c r="NX246" s="522" t="str">
        <f t="shared" si="1281"/>
        <v/>
      </c>
      <c r="NY246" s="510" t="str">
        <f t="shared" si="1281"/>
        <v/>
      </c>
      <c r="NZ246" s="642">
        <f t="shared" si="1217"/>
        <v>0</v>
      </c>
      <c r="OA246" s="510" t="str">
        <f t="shared" si="1282"/>
        <v/>
      </c>
      <c r="OB246" s="522" t="str">
        <f t="shared" si="1282"/>
        <v/>
      </c>
      <c r="OC246" s="510" t="str">
        <f t="shared" si="1282"/>
        <v/>
      </c>
      <c r="OD246" s="642">
        <f t="shared" si="1218"/>
        <v>0</v>
      </c>
      <c r="OE246" s="510" t="str">
        <f t="shared" si="1283"/>
        <v/>
      </c>
      <c r="OF246" s="522" t="str">
        <f t="shared" si="1283"/>
        <v/>
      </c>
      <c r="OG246" s="510" t="str">
        <f t="shared" si="1283"/>
        <v/>
      </c>
      <c r="OH246" s="642">
        <f t="shared" si="1219"/>
        <v>0</v>
      </c>
      <c r="OI246" s="510" t="str">
        <f t="shared" si="1284"/>
        <v/>
      </c>
      <c r="OJ246" s="522" t="str">
        <f t="shared" si="1284"/>
        <v/>
      </c>
      <c r="OK246" s="510" t="str">
        <f t="shared" si="1284"/>
        <v/>
      </c>
      <c r="OL246" s="642">
        <f t="shared" si="1220"/>
        <v>0</v>
      </c>
      <c r="OM246" s="510" t="str">
        <f t="shared" si="1285"/>
        <v/>
      </c>
      <c r="ON246" s="522" t="str">
        <f t="shared" si="1285"/>
        <v/>
      </c>
      <c r="OO246" s="510" t="str">
        <f t="shared" si="1285"/>
        <v/>
      </c>
      <c r="OP246" s="642">
        <f t="shared" si="1221"/>
        <v>0</v>
      </c>
      <c r="OQ246" s="510" t="str">
        <f t="shared" si="1286"/>
        <v/>
      </c>
      <c r="OR246" s="522" t="str">
        <f t="shared" si="1286"/>
        <v/>
      </c>
      <c r="OS246" s="510" t="str">
        <f t="shared" si="1286"/>
        <v/>
      </c>
      <c r="OT246" s="642">
        <f t="shared" si="1222"/>
        <v>0</v>
      </c>
      <c r="OU246" s="510" t="str">
        <f t="shared" si="1287"/>
        <v/>
      </c>
      <c r="OV246" s="522" t="str">
        <f t="shared" si="1287"/>
        <v/>
      </c>
      <c r="OW246" s="510" t="str">
        <f t="shared" si="1287"/>
        <v/>
      </c>
      <c r="OX246" s="642">
        <f t="shared" si="1223"/>
        <v>0</v>
      </c>
      <c r="OY246" s="510" t="str">
        <f t="shared" si="1288"/>
        <v/>
      </c>
      <c r="OZ246" s="522" t="str">
        <f t="shared" si="1288"/>
        <v/>
      </c>
      <c r="PA246" s="510" t="str">
        <f t="shared" si="1288"/>
        <v/>
      </c>
      <c r="PB246" s="642">
        <f t="shared" si="1224"/>
        <v>0</v>
      </c>
      <c r="PC246" s="510" t="str">
        <f t="shared" si="1289"/>
        <v/>
      </c>
      <c r="PD246" s="522" t="str">
        <f t="shared" si="1289"/>
        <v/>
      </c>
      <c r="PE246" s="510" t="str">
        <f t="shared" si="1289"/>
        <v/>
      </c>
      <c r="PF246" s="642">
        <f t="shared" si="1225"/>
        <v>0</v>
      </c>
      <c r="PG246" s="510" t="str">
        <f t="shared" si="1290"/>
        <v/>
      </c>
      <c r="PH246" s="522" t="str">
        <f t="shared" si="1290"/>
        <v/>
      </c>
      <c r="PI246" s="510" t="str">
        <f t="shared" si="1290"/>
        <v/>
      </c>
      <c r="PJ246" s="642">
        <f t="shared" si="1226"/>
        <v>0</v>
      </c>
      <c r="PK246" s="510" t="str">
        <f t="shared" si="1291"/>
        <v/>
      </c>
      <c r="PL246" s="522" t="str">
        <f t="shared" si="1291"/>
        <v/>
      </c>
      <c r="PM246" s="510" t="str">
        <f t="shared" si="1291"/>
        <v/>
      </c>
      <c r="PN246" s="642">
        <f t="shared" si="1227"/>
        <v>0</v>
      </c>
      <c r="PO246" s="510" t="str">
        <f t="shared" si="1292"/>
        <v/>
      </c>
      <c r="PP246" s="522" t="str">
        <f t="shared" si="1292"/>
        <v/>
      </c>
      <c r="PQ246" s="510" t="str">
        <f t="shared" si="1292"/>
        <v/>
      </c>
      <c r="PR246" s="642">
        <f t="shared" si="1228"/>
        <v>0</v>
      </c>
      <c r="PS246" s="510" t="str">
        <f t="shared" si="1293"/>
        <v/>
      </c>
      <c r="PT246" s="522" t="str">
        <f t="shared" si="1293"/>
        <v/>
      </c>
      <c r="PU246" s="510" t="str">
        <f t="shared" si="1293"/>
        <v/>
      </c>
      <c r="PV246" s="642">
        <f t="shared" si="1229"/>
        <v>0</v>
      </c>
      <c r="PW246" s="510" t="str">
        <f t="shared" si="1294"/>
        <v/>
      </c>
      <c r="PX246" s="522" t="str">
        <f t="shared" si="1294"/>
        <v/>
      </c>
      <c r="PY246" s="510" t="str">
        <f t="shared" si="1294"/>
        <v/>
      </c>
      <c r="PZ246" s="642">
        <f t="shared" si="1230"/>
        <v>0</v>
      </c>
      <c r="QA246" s="510" t="str">
        <f t="shared" si="1295"/>
        <v/>
      </c>
      <c r="QB246" s="522" t="str">
        <f t="shared" si="1295"/>
        <v/>
      </c>
      <c r="QC246" s="510" t="str">
        <f t="shared" si="1295"/>
        <v/>
      </c>
      <c r="QD246" s="642">
        <f t="shared" si="1231"/>
        <v>0</v>
      </c>
      <c r="QE246" s="510" t="str">
        <f t="shared" si="1296"/>
        <v/>
      </c>
      <c r="QF246" s="522" t="str">
        <f t="shared" si="1296"/>
        <v/>
      </c>
      <c r="QG246" s="510" t="str">
        <f t="shared" si="1296"/>
        <v/>
      </c>
      <c r="QH246" s="642">
        <f t="shared" si="1232"/>
        <v>0</v>
      </c>
    </row>
    <row r="247" spans="125:450" ht="13.3" thickTop="1" thickBot="1" x14ac:dyDescent="0.35"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GU247" s="594">
        <v>30</v>
      </c>
      <c r="HA247" s="81" t="str">
        <f t="shared" si="1233"/>
        <v/>
      </c>
      <c r="HB247" s="127" t="str">
        <f t="shared" si="1234"/>
        <v/>
      </c>
      <c r="HC247" s="642">
        <f t="shared" si="1172"/>
        <v>0</v>
      </c>
      <c r="HD247" s="582">
        <f t="shared" si="1237"/>
        <v>0</v>
      </c>
      <c r="HE247" s="576">
        <f t="shared" si="1238"/>
        <v>0</v>
      </c>
      <c r="HF247" s="566">
        <f t="shared" si="1238"/>
        <v>0</v>
      </c>
      <c r="HG247" s="642">
        <f t="shared" si="1173"/>
        <v>0</v>
      </c>
      <c r="HH247" s="17" t="str">
        <f t="shared" si="1236"/>
        <v/>
      </c>
      <c r="HI247" s="510" t="str">
        <f t="shared" si="1236"/>
        <v/>
      </c>
      <c r="HJ247" s="642">
        <f t="shared" si="1235"/>
        <v>0</v>
      </c>
      <c r="HK247" s="510" t="str">
        <f t="shared" si="1239"/>
        <v/>
      </c>
      <c r="HL247" s="522" t="str">
        <f t="shared" si="1239"/>
        <v/>
      </c>
      <c r="HM247" s="510" t="str">
        <f t="shared" si="1239"/>
        <v/>
      </c>
      <c r="HN247" s="642">
        <f t="shared" si="1175"/>
        <v>0</v>
      </c>
      <c r="HO247" s="510" t="str">
        <f t="shared" si="1240"/>
        <v/>
      </c>
      <c r="HP247" s="522" t="str">
        <f t="shared" si="1240"/>
        <v/>
      </c>
      <c r="HQ247" s="510" t="str">
        <f t="shared" si="1240"/>
        <v/>
      </c>
      <c r="HR247" s="642">
        <f t="shared" si="1176"/>
        <v>0</v>
      </c>
      <c r="HS247" s="510" t="str">
        <f t="shared" si="1241"/>
        <v/>
      </c>
      <c r="HT247" s="522" t="str">
        <f t="shared" si="1241"/>
        <v/>
      </c>
      <c r="HU247" s="510" t="str">
        <f t="shared" si="1241"/>
        <v/>
      </c>
      <c r="HV247" s="642">
        <f t="shared" si="1177"/>
        <v>0</v>
      </c>
      <c r="HW247" s="510" t="str">
        <f t="shared" si="1242"/>
        <v/>
      </c>
      <c r="HX247" s="522" t="str">
        <f t="shared" si="1242"/>
        <v/>
      </c>
      <c r="HY247" s="510" t="str">
        <f t="shared" si="1242"/>
        <v/>
      </c>
      <c r="HZ247" s="642">
        <f t="shared" si="1178"/>
        <v>0</v>
      </c>
      <c r="IA247" s="510" t="str">
        <f t="shared" si="1243"/>
        <v/>
      </c>
      <c r="IB247" s="522" t="str">
        <f t="shared" si="1243"/>
        <v/>
      </c>
      <c r="IC247" s="510" t="str">
        <f t="shared" si="1243"/>
        <v/>
      </c>
      <c r="ID247" s="642">
        <f t="shared" si="1179"/>
        <v>0</v>
      </c>
      <c r="IE247" s="510" t="str">
        <f t="shared" si="1244"/>
        <v/>
      </c>
      <c r="IF247" s="522" t="str">
        <f t="shared" si="1244"/>
        <v/>
      </c>
      <c r="IG247" s="510" t="str">
        <f t="shared" si="1244"/>
        <v/>
      </c>
      <c r="IH247" s="642">
        <f t="shared" si="1180"/>
        <v>0</v>
      </c>
      <c r="II247" s="510" t="str">
        <f t="shared" si="1245"/>
        <v/>
      </c>
      <c r="IJ247" s="522" t="str">
        <f t="shared" si="1245"/>
        <v/>
      </c>
      <c r="IK247" s="510" t="str">
        <f t="shared" si="1245"/>
        <v/>
      </c>
      <c r="IL247" s="642">
        <f t="shared" si="1181"/>
        <v>0</v>
      </c>
      <c r="IM247" s="510" t="str">
        <f t="shared" si="1246"/>
        <v/>
      </c>
      <c r="IN247" s="522" t="str">
        <f t="shared" si="1246"/>
        <v/>
      </c>
      <c r="IO247" s="510" t="str">
        <f t="shared" si="1246"/>
        <v/>
      </c>
      <c r="IP247" s="642">
        <f t="shared" si="1182"/>
        <v>0</v>
      </c>
      <c r="IQ247" s="510" t="str">
        <f t="shared" si="1247"/>
        <v/>
      </c>
      <c r="IR247" s="522" t="str">
        <f t="shared" si="1247"/>
        <v/>
      </c>
      <c r="IS247" s="510" t="str">
        <f t="shared" si="1247"/>
        <v/>
      </c>
      <c r="IT247" s="642">
        <f t="shared" si="1183"/>
        <v>0</v>
      </c>
      <c r="IU247" s="510" t="str">
        <f t="shared" si="1248"/>
        <v/>
      </c>
      <c r="IV247" s="522" t="str">
        <f t="shared" si="1248"/>
        <v/>
      </c>
      <c r="IW247" s="510" t="str">
        <f t="shared" si="1248"/>
        <v/>
      </c>
      <c r="IX247" s="642">
        <f t="shared" si="1184"/>
        <v>0</v>
      </c>
      <c r="IY247" s="510" t="str">
        <f t="shared" si="1249"/>
        <v/>
      </c>
      <c r="IZ247" s="522" t="str">
        <f t="shared" si="1249"/>
        <v/>
      </c>
      <c r="JA247" s="510" t="str">
        <f t="shared" si="1249"/>
        <v/>
      </c>
      <c r="JB247" s="642">
        <f t="shared" si="1185"/>
        <v>0</v>
      </c>
      <c r="JC247" s="510" t="str">
        <f t="shared" si="1250"/>
        <v/>
      </c>
      <c r="JD247" s="522" t="str">
        <f t="shared" si="1250"/>
        <v/>
      </c>
      <c r="JE247" s="510" t="str">
        <f t="shared" si="1250"/>
        <v/>
      </c>
      <c r="JF247" s="642">
        <f t="shared" si="1186"/>
        <v>0</v>
      </c>
      <c r="JG247" s="510" t="str">
        <f t="shared" si="1251"/>
        <v/>
      </c>
      <c r="JH247" s="522" t="str">
        <f t="shared" si="1251"/>
        <v/>
      </c>
      <c r="JI247" s="510" t="str">
        <f t="shared" si="1251"/>
        <v/>
      </c>
      <c r="JJ247" s="642">
        <f t="shared" si="1187"/>
        <v>0</v>
      </c>
      <c r="JK247" s="510" t="str">
        <f t="shared" si="1252"/>
        <v/>
      </c>
      <c r="JL247" s="522" t="str">
        <f t="shared" si="1252"/>
        <v/>
      </c>
      <c r="JM247" s="510" t="str">
        <f t="shared" si="1252"/>
        <v/>
      </c>
      <c r="JN247" s="642">
        <f t="shared" si="1188"/>
        <v>0</v>
      </c>
      <c r="JO247" s="510" t="str">
        <f t="shared" si="1253"/>
        <v/>
      </c>
      <c r="JP247" s="522" t="str">
        <f t="shared" si="1253"/>
        <v/>
      </c>
      <c r="JQ247" s="510" t="str">
        <f t="shared" si="1253"/>
        <v/>
      </c>
      <c r="JR247" s="642">
        <f t="shared" si="1189"/>
        <v>0</v>
      </c>
      <c r="JS247" s="510" t="str">
        <f t="shared" si="1254"/>
        <v/>
      </c>
      <c r="JT247" s="522" t="str">
        <f t="shared" si="1254"/>
        <v/>
      </c>
      <c r="JU247" s="510" t="str">
        <f t="shared" si="1254"/>
        <v/>
      </c>
      <c r="JV247" s="642">
        <f t="shared" si="1190"/>
        <v>0</v>
      </c>
      <c r="JW247" s="510" t="str">
        <f t="shared" si="1255"/>
        <v/>
      </c>
      <c r="JX247" s="522" t="str">
        <f t="shared" si="1255"/>
        <v/>
      </c>
      <c r="JY247" s="510" t="str">
        <f t="shared" si="1255"/>
        <v/>
      </c>
      <c r="JZ247" s="642">
        <f t="shared" si="1191"/>
        <v>0</v>
      </c>
      <c r="KA247" s="510" t="str">
        <f t="shared" si="1256"/>
        <v/>
      </c>
      <c r="KB247" s="522" t="str">
        <f t="shared" si="1256"/>
        <v/>
      </c>
      <c r="KC247" s="510" t="str">
        <f t="shared" si="1256"/>
        <v/>
      </c>
      <c r="KD247" s="642">
        <f t="shared" si="1192"/>
        <v>0</v>
      </c>
      <c r="KE247" s="510" t="str">
        <f t="shared" si="1257"/>
        <v/>
      </c>
      <c r="KF247" s="522" t="str">
        <f t="shared" si="1257"/>
        <v/>
      </c>
      <c r="KG247" s="510" t="str">
        <f t="shared" si="1257"/>
        <v/>
      </c>
      <c r="KH247" s="642">
        <f t="shared" si="1193"/>
        <v>0</v>
      </c>
      <c r="KI247" s="510" t="str">
        <f t="shared" si="1258"/>
        <v/>
      </c>
      <c r="KJ247" s="522" t="str">
        <f t="shared" si="1258"/>
        <v/>
      </c>
      <c r="KK247" s="510" t="str">
        <f t="shared" si="1258"/>
        <v/>
      </c>
      <c r="KL247" s="642">
        <f t="shared" si="1194"/>
        <v>0</v>
      </c>
      <c r="KM247" s="510" t="str">
        <f t="shared" si="1259"/>
        <v/>
      </c>
      <c r="KN247" s="522" t="str">
        <f t="shared" si="1259"/>
        <v/>
      </c>
      <c r="KO247" s="510" t="str">
        <f t="shared" si="1259"/>
        <v/>
      </c>
      <c r="KP247" s="642">
        <f t="shared" si="1195"/>
        <v>0</v>
      </c>
      <c r="KQ247" s="510" t="str">
        <f t="shared" si="1260"/>
        <v/>
      </c>
      <c r="KR247" s="522" t="str">
        <f t="shared" si="1260"/>
        <v/>
      </c>
      <c r="KS247" s="510" t="str">
        <f t="shared" si="1260"/>
        <v/>
      </c>
      <c r="KT247" s="642">
        <f t="shared" si="1196"/>
        <v>0</v>
      </c>
      <c r="KU247" s="510" t="str">
        <f t="shared" si="1261"/>
        <v/>
      </c>
      <c r="KV247" s="522" t="str">
        <f t="shared" si="1261"/>
        <v/>
      </c>
      <c r="KW247" s="510" t="str">
        <f t="shared" si="1261"/>
        <v/>
      </c>
      <c r="KX247" s="642">
        <f t="shared" si="1197"/>
        <v>0</v>
      </c>
      <c r="KY247" s="510" t="str">
        <f t="shared" si="1262"/>
        <v/>
      </c>
      <c r="KZ247" s="522" t="str">
        <f t="shared" si="1262"/>
        <v/>
      </c>
      <c r="LA247" s="510" t="str">
        <f t="shared" si="1262"/>
        <v/>
      </c>
      <c r="LB247" s="642">
        <f t="shared" si="1198"/>
        <v>0</v>
      </c>
      <c r="LC247" s="510" t="str">
        <f t="shared" si="1263"/>
        <v/>
      </c>
      <c r="LD247" s="522" t="str">
        <f t="shared" si="1263"/>
        <v/>
      </c>
      <c r="LE247" s="510" t="str">
        <f t="shared" si="1263"/>
        <v/>
      </c>
      <c r="LF247" s="642">
        <f t="shared" si="1199"/>
        <v>0</v>
      </c>
      <c r="LG247" s="510" t="str">
        <f t="shared" si="1264"/>
        <v/>
      </c>
      <c r="LH247" s="522" t="str">
        <f t="shared" si="1264"/>
        <v/>
      </c>
      <c r="LI247" s="510" t="str">
        <f t="shared" si="1264"/>
        <v/>
      </c>
      <c r="LJ247" s="642">
        <f t="shared" si="1200"/>
        <v>0</v>
      </c>
      <c r="LK247" s="510" t="str">
        <f t="shared" si="1265"/>
        <v/>
      </c>
      <c r="LL247" s="522" t="str">
        <f t="shared" si="1265"/>
        <v/>
      </c>
      <c r="LM247" s="510" t="str">
        <f t="shared" si="1265"/>
        <v/>
      </c>
      <c r="LN247" s="642">
        <f t="shared" si="1201"/>
        <v>0</v>
      </c>
      <c r="LO247" s="510" t="str">
        <f t="shared" si="1266"/>
        <v/>
      </c>
      <c r="LP247" s="522" t="str">
        <f t="shared" si="1266"/>
        <v/>
      </c>
      <c r="LQ247" s="510" t="str">
        <f t="shared" si="1266"/>
        <v/>
      </c>
      <c r="LR247" s="642">
        <f t="shared" si="1202"/>
        <v>0</v>
      </c>
      <c r="LS247" s="510" t="str">
        <f t="shared" si="1267"/>
        <v/>
      </c>
      <c r="LT247" s="522" t="str">
        <f t="shared" si="1267"/>
        <v/>
      </c>
      <c r="LU247" s="510" t="str">
        <f t="shared" si="1267"/>
        <v/>
      </c>
      <c r="LV247" s="642">
        <f t="shared" si="1203"/>
        <v>0</v>
      </c>
      <c r="LW247" s="510" t="str">
        <f t="shared" si="1268"/>
        <v/>
      </c>
      <c r="LX247" s="522" t="str">
        <f t="shared" si="1268"/>
        <v/>
      </c>
      <c r="LY247" s="510" t="str">
        <f t="shared" si="1268"/>
        <v/>
      </c>
      <c r="LZ247" s="642">
        <f t="shared" si="1204"/>
        <v>0</v>
      </c>
      <c r="MA247" s="510" t="str">
        <f t="shared" si="1269"/>
        <v/>
      </c>
      <c r="MB247" s="522" t="str">
        <f t="shared" si="1269"/>
        <v/>
      </c>
      <c r="MC247" s="510" t="str">
        <f t="shared" si="1269"/>
        <v/>
      </c>
      <c r="MD247" s="642">
        <f t="shared" si="1205"/>
        <v>0</v>
      </c>
      <c r="ME247" s="510" t="str">
        <f t="shared" si="1270"/>
        <v/>
      </c>
      <c r="MF247" s="522" t="str">
        <f t="shared" si="1270"/>
        <v/>
      </c>
      <c r="MG247" s="510" t="str">
        <f t="shared" si="1270"/>
        <v/>
      </c>
      <c r="MH247" s="642">
        <f t="shared" si="1206"/>
        <v>0</v>
      </c>
      <c r="MI247" s="510" t="str">
        <f t="shared" si="1271"/>
        <v/>
      </c>
      <c r="MJ247" s="522" t="str">
        <f t="shared" si="1271"/>
        <v/>
      </c>
      <c r="MK247" s="510" t="str">
        <f t="shared" si="1271"/>
        <v/>
      </c>
      <c r="ML247" s="642">
        <f t="shared" si="1207"/>
        <v>0</v>
      </c>
      <c r="MM247" s="510" t="str">
        <f t="shared" si="1272"/>
        <v/>
      </c>
      <c r="MN247" s="522" t="str">
        <f t="shared" si="1272"/>
        <v/>
      </c>
      <c r="MO247" s="510" t="str">
        <f t="shared" si="1272"/>
        <v/>
      </c>
      <c r="MP247" s="642">
        <f t="shared" si="1208"/>
        <v>0</v>
      </c>
      <c r="MQ247" s="510" t="str">
        <f t="shared" si="1273"/>
        <v/>
      </c>
      <c r="MR247" s="522" t="str">
        <f t="shared" si="1273"/>
        <v/>
      </c>
      <c r="MS247" s="510" t="str">
        <f t="shared" si="1273"/>
        <v/>
      </c>
      <c r="MT247" s="642">
        <f t="shared" si="1209"/>
        <v>0</v>
      </c>
      <c r="MU247" s="510" t="str">
        <f t="shared" si="1274"/>
        <v/>
      </c>
      <c r="MV247" s="522" t="str">
        <f t="shared" si="1274"/>
        <v/>
      </c>
      <c r="MW247" s="510" t="str">
        <f t="shared" si="1274"/>
        <v/>
      </c>
      <c r="MX247" s="642">
        <f t="shared" si="1210"/>
        <v>0</v>
      </c>
      <c r="MY247" s="510" t="str">
        <f t="shared" si="1275"/>
        <v/>
      </c>
      <c r="MZ247" s="522" t="str">
        <f t="shared" si="1275"/>
        <v/>
      </c>
      <c r="NA247" s="510" t="str">
        <f t="shared" si="1275"/>
        <v/>
      </c>
      <c r="NB247" s="642">
        <f t="shared" si="1211"/>
        <v>0</v>
      </c>
      <c r="NC247" s="510" t="str">
        <f t="shared" si="1276"/>
        <v/>
      </c>
      <c r="ND247" s="522" t="str">
        <f t="shared" si="1276"/>
        <v/>
      </c>
      <c r="NE247" s="510" t="str">
        <f t="shared" si="1276"/>
        <v/>
      </c>
      <c r="NF247" s="642">
        <f t="shared" si="1212"/>
        <v>0</v>
      </c>
      <c r="NG247" s="510" t="str">
        <f t="shared" si="1277"/>
        <v/>
      </c>
      <c r="NH247" s="522" t="str">
        <f t="shared" si="1277"/>
        <v/>
      </c>
      <c r="NI247" s="510" t="str">
        <f t="shared" si="1277"/>
        <v/>
      </c>
      <c r="NJ247" s="642">
        <f t="shared" si="1213"/>
        <v>0</v>
      </c>
      <c r="NK247" s="510" t="str">
        <f t="shared" si="1278"/>
        <v/>
      </c>
      <c r="NL247" s="522" t="str">
        <f t="shared" si="1278"/>
        <v/>
      </c>
      <c r="NM247" s="510" t="str">
        <f t="shared" si="1278"/>
        <v/>
      </c>
      <c r="NN247" s="642">
        <f t="shared" si="1214"/>
        <v>0</v>
      </c>
      <c r="NO247" s="510" t="str">
        <f t="shared" si="1279"/>
        <v/>
      </c>
      <c r="NP247" s="522" t="str">
        <f t="shared" si="1279"/>
        <v/>
      </c>
      <c r="NQ247" s="510" t="str">
        <f t="shared" si="1279"/>
        <v/>
      </c>
      <c r="NR247" s="642">
        <f t="shared" si="1215"/>
        <v>0</v>
      </c>
      <c r="NS247" s="510" t="str">
        <f t="shared" si="1280"/>
        <v/>
      </c>
      <c r="NT247" s="522" t="str">
        <f t="shared" si="1280"/>
        <v/>
      </c>
      <c r="NU247" s="510" t="str">
        <f t="shared" si="1280"/>
        <v/>
      </c>
      <c r="NV247" s="642">
        <f t="shared" si="1216"/>
        <v>0</v>
      </c>
      <c r="NW247" s="510" t="str">
        <f t="shared" si="1281"/>
        <v/>
      </c>
      <c r="NX247" s="522" t="str">
        <f t="shared" si="1281"/>
        <v/>
      </c>
      <c r="NY247" s="510" t="str">
        <f t="shared" si="1281"/>
        <v/>
      </c>
      <c r="NZ247" s="642">
        <f t="shared" si="1217"/>
        <v>0</v>
      </c>
      <c r="OA247" s="510" t="str">
        <f t="shared" si="1282"/>
        <v/>
      </c>
      <c r="OB247" s="522" t="str">
        <f t="shared" si="1282"/>
        <v/>
      </c>
      <c r="OC247" s="510" t="str">
        <f t="shared" si="1282"/>
        <v/>
      </c>
      <c r="OD247" s="642">
        <f t="shared" si="1218"/>
        <v>0</v>
      </c>
      <c r="OE247" s="510" t="str">
        <f t="shared" si="1283"/>
        <v/>
      </c>
      <c r="OF247" s="522" t="str">
        <f t="shared" si="1283"/>
        <v/>
      </c>
      <c r="OG247" s="510" t="str">
        <f t="shared" si="1283"/>
        <v/>
      </c>
      <c r="OH247" s="642">
        <f t="shared" si="1219"/>
        <v>0</v>
      </c>
      <c r="OI247" s="510" t="str">
        <f t="shared" si="1284"/>
        <v/>
      </c>
      <c r="OJ247" s="522" t="str">
        <f t="shared" si="1284"/>
        <v/>
      </c>
      <c r="OK247" s="510" t="str">
        <f t="shared" si="1284"/>
        <v/>
      </c>
      <c r="OL247" s="642">
        <f t="shared" si="1220"/>
        <v>0</v>
      </c>
      <c r="OM247" s="510" t="str">
        <f t="shared" si="1285"/>
        <v/>
      </c>
      <c r="ON247" s="522" t="str">
        <f t="shared" si="1285"/>
        <v/>
      </c>
      <c r="OO247" s="510" t="str">
        <f t="shared" si="1285"/>
        <v/>
      </c>
      <c r="OP247" s="642">
        <f t="shared" si="1221"/>
        <v>0</v>
      </c>
      <c r="OQ247" s="510" t="str">
        <f t="shared" si="1286"/>
        <v/>
      </c>
      <c r="OR247" s="522" t="str">
        <f t="shared" si="1286"/>
        <v/>
      </c>
      <c r="OS247" s="510" t="str">
        <f t="shared" si="1286"/>
        <v/>
      </c>
      <c r="OT247" s="642">
        <f t="shared" si="1222"/>
        <v>0</v>
      </c>
      <c r="OU247" s="510" t="str">
        <f t="shared" si="1287"/>
        <v/>
      </c>
      <c r="OV247" s="522" t="str">
        <f t="shared" si="1287"/>
        <v/>
      </c>
      <c r="OW247" s="510" t="str">
        <f t="shared" si="1287"/>
        <v/>
      </c>
      <c r="OX247" s="642">
        <f t="shared" si="1223"/>
        <v>0</v>
      </c>
      <c r="OY247" s="510" t="str">
        <f t="shared" si="1288"/>
        <v/>
      </c>
      <c r="OZ247" s="522" t="str">
        <f t="shared" si="1288"/>
        <v/>
      </c>
      <c r="PA247" s="510" t="str">
        <f t="shared" si="1288"/>
        <v/>
      </c>
      <c r="PB247" s="642">
        <f t="shared" si="1224"/>
        <v>0</v>
      </c>
      <c r="PC247" s="510" t="str">
        <f t="shared" si="1289"/>
        <v/>
      </c>
      <c r="PD247" s="522" t="str">
        <f t="shared" si="1289"/>
        <v/>
      </c>
      <c r="PE247" s="510" t="str">
        <f t="shared" si="1289"/>
        <v/>
      </c>
      <c r="PF247" s="642">
        <f t="shared" si="1225"/>
        <v>0</v>
      </c>
      <c r="PG247" s="510" t="str">
        <f t="shared" si="1290"/>
        <v/>
      </c>
      <c r="PH247" s="522" t="str">
        <f t="shared" si="1290"/>
        <v/>
      </c>
      <c r="PI247" s="510" t="str">
        <f t="shared" si="1290"/>
        <v/>
      </c>
      <c r="PJ247" s="642">
        <f t="shared" si="1226"/>
        <v>0</v>
      </c>
      <c r="PK247" s="510" t="str">
        <f t="shared" si="1291"/>
        <v/>
      </c>
      <c r="PL247" s="522" t="str">
        <f t="shared" si="1291"/>
        <v/>
      </c>
      <c r="PM247" s="510" t="str">
        <f t="shared" si="1291"/>
        <v/>
      </c>
      <c r="PN247" s="642">
        <f t="shared" si="1227"/>
        <v>0</v>
      </c>
      <c r="PO247" s="510" t="str">
        <f t="shared" si="1292"/>
        <v/>
      </c>
      <c r="PP247" s="522" t="str">
        <f t="shared" si="1292"/>
        <v/>
      </c>
      <c r="PQ247" s="510" t="str">
        <f t="shared" si="1292"/>
        <v/>
      </c>
      <c r="PR247" s="642">
        <f t="shared" si="1228"/>
        <v>0</v>
      </c>
      <c r="PS247" s="510" t="str">
        <f t="shared" si="1293"/>
        <v/>
      </c>
      <c r="PT247" s="522" t="str">
        <f t="shared" si="1293"/>
        <v/>
      </c>
      <c r="PU247" s="510" t="str">
        <f t="shared" si="1293"/>
        <v/>
      </c>
      <c r="PV247" s="642">
        <f t="shared" si="1229"/>
        <v>0</v>
      </c>
      <c r="PW247" s="510" t="str">
        <f t="shared" si="1294"/>
        <v/>
      </c>
      <c r="PX247" s="522" t="str">
        <f t="shared" si="1294"/>
        <v/>
      </c>
      <c r="PY247" s="510" t="str">
        <f t="shared" si="1294"/>
        <v/>
      </c>
      <c r="PZ247" s="642">
        <f t="shared" si="1230"/>
        <v>0</v>
      </c>
      <c r="QA247" s="510" t="str">
        <f t="shared" si="1295"/>
        <v/>
      </c>
      <c r="QB247" s="522" t="str">
        <f t="shared" si="1295"/>
        <v/>
      </c>
      <c r="QC247" s="510" t="str">
        <f t="shared" si="1295"/>
        <v/>
      </c>
      <c r="QD247" s="642">
        <f t="shared" si="1231"/>
        <v>0</v>
      </c>
      <c r="QE247" s="510" t="str">
        <f t="shared" si="1296"/>
        <v/>
      </c>
      <c r="QF247" s="522" t="str">
        <f t="shared" si="1296"/>
        <v/>
      </c>
      <c r="QG247" s="510" t="str">
        <f t="shared" si="1296"/>
        <v/>
      </c>
      <c r="QH247" s="642">
        <f t="shared" si="1232"/>
        <v>0</v>
      </c>
    </row>
    <row r="248" spans="125:450" ht="13.3" thickTop="1" thickBot="1" x14ac:dyDescent="0.35"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GU248" s="594">
        <v>31</v>
      </c>
      <c r="HA248" s="81" t="str">
        <f t="shared" si="1233"/>
        <v/>
      </c>
      <c r="HB248" s="127" t="str">
        <f t="shared" si="1234"/>
        <v/>
      </c>
      <c r="HC248" s="642">
        <f t="shared" si="1172"/>
        <v>0</v>
      </c>
      <c r="HD248" s="582">
        <f t="shared" si="1237"/>
        <v>0</v>
      </c>
      <c r="HE248" s="576">
        <f t="shared" si="1238"/>
        <v>0</v>
      </c>
      <c r="HF248" s="566">
        <f t="shared" si="1238"/>
        <v>0</v>
      </c>
      <c r="HG248" s="642">
        <f t="shared" si="1173"/>
        <v>0</v>
      </c>
      <c r="HH248" s="17" t="str">
        <f t="shared" si="1236"/>
        <v/>
      </c>
      <c r="HI248" s="510" t="str">
        <f t="shared" si="1236"/>
        <v/>
      </c>
      <c r="HJ248" s="642">
        <f t="shared" si="1235"/>
        <v>0</v>
      </c>
      <c r="HK248" s="510" t="str">
        <f t="shared" si="1239"/>
        <v/>
      </c>
      <c r="HL248" s="522" t="str">
        <f t="shared" si="1239"/>
        <v/>
      </c>
      <c r="HM248" s="510" t="str">
        <f t="shared" si="1239"/>
        <v/>
      </c>
      <c r="HN248" s="642">
        <f t="shared" si="1175"/>
        <v>0</v>
      </c>
      <c r="HO248" s="510" t="str">
        <f t="shared" si="1240"/>
        <v/>
      </c>
      <c r="HP248" s="522" t="str">
        <f t="shared" si="1240"/>
        <v/>
      </c>
      <c r="HQ248" s="510" t="str">
        <f t="shared" si="1240"/>
        <v/>
      </c>
      <c r="HR248" s="642">
        <f t="shared" si="1176"/>
        <v>0</v>
      </c>
      <c r="HS248" s="510" t="str">
        <f t="shared" si="1241"/>
        <v/>
      </c>
      <c r="HT248" s="522" t="str">
        <f t="shared" si="1241"/>
        <v/>
      </c>
      <c r="HU248" s="510" t="str">
        <f t="shared" si="1241"/>
        <v/>
      </c>
      <c r="HV248" s="642">
        <f t="shared" si="1177"/>
        <v>0</v>
      </c>
      <c r="HW248" s="510" t="str">
        <f t="shared" si="1242"/>
        <v/>
      </c>
      <c r="HX248" s="522" t="str">
        <f t="shared" si="1242"/>
        <v/>
      </c>
      <c r="HY248" s="510" t="str">
        <f t="shared" si="1242"/>
        <v/>
      </c>
      <c r="HZ248" s="642">
        <f t="shared" si="1178"/>
        <v>0</v>
      </c>
      <c r="IA248" s="510" t="str">
        <f t="shared" si="1243"/>
        <v/>
      </c>
      <c r="IB248" s="522" t="str">
        <f t="shared" si="1243"/>
        <v/>
      </c>
      <c r="IC248" s="510" t="str">
        <f t="shared" si="1243"/>
        <v/>
      </c>
      <c r="ID248" s="642">
        <f t="shared" si="1179"/>
        <v>0</v>
      </c>
      <c r="IE248" s="510" t="str">
        <f t="shared" si="1244"/>
        <v/>
      </c>
      <c r="IF248" s="522" t="str">
        <f t="shared" si="1244"/>
        <v/>
      </c>
      <c r="IG248" s="510" t="str">
        <f t="shared" si="1244"/>
        <v/>
      </c>
      <c r="IH248" s="642">
        <f t="shared" si="1180"/>
        <v>0</v>
      </c>
      <c r="II248" s="510" t="str">
        <f t="shared" si="1245"/>
        <v/>
      </c>
      <c r="IJ248" s="522" t="str">
        <f t="shared" si="1245"/>
        <v/>
      </c>
      <c r="IK248" s="510" t="str">
        <f t="shared" si="1245"/>
        <v/>
      </c>
      <c r="IL248" s="642">
        <f t="shared" si="1181"/>
        <v>0</v>
      </c>
      <c r="IM248" s="510" t="str">
        <f t="shared" si="1246"/>
        <v/>
      </c>
      <c r="IN248" s="522" t="str">
        <f t="shared" si="1246"/>
        <v/>
      </c>
      <c r="IO248" s="510" t="str">
        <f t="shared" si="1246"/>
        <v/>
      </c>
      <c r="IP248" s="642">
        <f t="shared" si="1182"/>
        <v>0</v>
      </c>
      <c r="IQ248" s="510" t="str">
        <f t="shared" si="1247"/>
        <v/>
      </c>
      <c r="IR248" s="522" t="str">
        <f t="shared" si="1247"/>
        <v/>
      </c>
      <c r="IS248" s="510" t="str">
        <f t="shared" si="1247"/>
        <v/>
      </c>
      <c r="IT248" s="642">
        <f t="shared" si="1183"/>
        <v>0</v>
      </c>
      <c r="IU248" s="510" t="str">
        <f t="shared" si="1248"/>
        <v/>
      </c>
      <c r="IV248" s="522" t="str">
        <f t="shared" si="1248"/>
        <v/>
      </c>
      <c r="IW248" s="510" t="str">
        <f t="shared" si="1248"/>
        <v/>
      </c>
      <c r="IX248" s="642">
        <f t="shared" si="1184"/>
        <v>0</v>
      </c>
      <c r="IY248" s="510" t="str">
        <f t="shared" si="1249"/>
        <v/>
      </c>
      <c r="IZ248" s="522" t="str">
        <f t="shared" si="1249"/>
        <v/>
      </c>
      <c r="JA248" s="510" t="str">
        <f t="shared" si="1249"/>
        <v/>
      </c>
      <c r="JB248" s="642">
        <f t="shared" si="1185"/>
        <v>0</v>
      </c>
      <c r="JC248" s="510" t="str">
        <f t="shared" si="1250"/>
        <v/>
      </c>
      <c r="JD248" s="522" t="str">
        <f t="shared" si="1250"/>
        <v/>
      </c>
      <c r="JE248" s="510" t="str">
        <f t="shared" si="1250"/>
        <v/>
      </c>
      <c r="JF248" s="642">
        <f t="shared" si="1186"/>
        <v>0</v>
      </c>
      <c r="JG248" s="510" t="str">
        <f t="shared" si="1251"/>
        <v/>
      </c>
      <c r="JH248" s="522" t="str">
        <f t="shared" si="1251"/>
        <v/>
      </c>
      <c r="JI248" s="510" t="str">
        <f t="shared" si="1251"/>
        <v/>
      </c>
      <c r="JJ248" s="642">
        <f t="shared" si="1187"/>
        <v>0</v>
      </c>
      <c r="JK248" s="510" t="str">
        <f t="shared" si="1252"/>
        <v/>
      </c>
      <c r="JL248" s="522" t="str">
        <f t="shared" si="1252"/>
        <v/>
      </c>
      <c r="JM248" s="510" t="str">
        <f t="shared" si="1252"/>
        <v/>
      </c>
      <c r="JN248" s="642">
        <f t="shared" si="1188"/>
        <v>0</v>
      </c>
      <c r="JO248" s="510" t="str">
        <f t="shared" si="1253"/>
        <v/>
      </c>
      <c r="JP248" s="522" t="str">
        <f t="shared" si="1253"/>
        <v/>
      </c>
      <c r="JQ248" s="510" t="str">
        <f t="shared" si="1253"/>
        <v/>
      </c>
      <c r="JR248" s="642">
        <f t="shared" si="1189"/>
        <v>0</v>
      </c>
      <c r="JS248" s="510" t="str">
        <f t="shared" si="1254"/>
        <v/>
      </c>
      <c r="JT248" s="522" t="str">
        <f t="shared" si="1254"/>
        <v/>
      </c>
      <c r="JU248" s="510" t="str">
        <f t="shared" si="1254"/>
        <v/>
      </c>
      <c r="JV248" s="642">
        <f t="shared" si="1190"/>
        <v>0</v>
      </c>
      <c r="JW248" s="510" t="str">
        <f t="shared" si="1255"/>
        <v/>
      </c>
      <c r="JX248" s="522" t="str">
        <f t="shared" si="1255"/>
        <v/>
      </c>
      <c r="JY248" s="510" t="str">
        <f t="shared" si="1255"/>
        <v/>
      </c>
      <c r="JZ248" s="642">
        <f t="shared" si="1191"/>
        <v>0</v>
      </c>
      <c r="KA248" s="510" t="str">
        <f t="shared" si="1256"/>
        <v/>
      </c>
      <c r="KB248" s="522" t="str">
        <f t="shared" si="1256"/>
        <v/>
      </c>
      <c r="KC248" s="510" t="str">
        <f t="shared" si="1256"/>
        <v/>
      </c>
      <c r="KD248" s="642">
        <f t="shared" si="1192"/>
        <v>0</v>
      </c>
      <c r="KE248" s="510" t="str">
        <f t="shared" si="1257"/>
        <v/>
      </c>
      <c r="KF248" s="522" t="str">
        <f t="shared" si="1257"/>
        <v/>
      </c>
      <c r="KG248" s="510" t="str">
        <f t="shared" si="1257"/>
        <v/>
      </c>
      <c r="KH248" s="642">
        <f t="shared" si="1193"/>
        <v>0</v>
      </c>
      <c r="KI248" s="510" t="str">
        <f t="shared" si="1258"/>
        <v/>
      </c>
      <c r="KJ248" s="522" t="str">
        <f t="shared" si="1258"/>
        <v/>
      </c>
      <c r="KK248" s="510" t="str">
        <f t="shared" si="1258"/>
        <v/>
      </c>
      <c r="KL248" s="642">
        <f t="shared" si="1194"/>
        <v>0</v>
      </c>
      <c r="KM248" s="510" t="str">
        <f t="shared" si="1259"/>
        <v/>
      </c>
      <c r="KN248" s="522" t="str">
        <f t="shared" si="1259"/>
        <v/>
      </c>
      <c r="KO248" s="510" t="str">
        <f t="shared" si="1259"/>
        <v/>
      </c>
      <c r="KP248" s="642">
        <f t="shared" si="1195"/>
        <v>0</v>
      </c>
      <c r="KQ248" s="510" t="str">
        <f t="shared" si="1260"/>
        <v/>
      </c>
      <c r="KR248" s="522" t="str">
        <f t="shared" si="1260"/>
        <v/>
      </c>
      <c r="KS248" s="510" t="str">
        <f t="shared" si="1260"/>
        <v/>
      </c>
      <c r="KT248" s="642">
        <f t="shared" si="1196"/>
        <v>0</v>
      </c>
      <c r="KU248" s="510" t="str">
        <f t="shared" si="1261"/>
        <v/>
      </c>
      <c r="KV248" s="522" t="str">
        <f t="shared" si="1261"/>
        <v/>
      </c>
      <c r="KW248" s="510" t="str">
        <f t="shared" si="1261"/>
        <v/>
      </c>
      <c r="KX248" s="642">
        <f t="shared" si="1197"/>
        <v>0</v>
      </c>
      <c r="KY248" s="510" t="str">
        <f t="shared" si="1262"/>
        <v/>
      </c>
      <c r="KZ248" s="522" t="str">
        <f t="shared" si="1262"/>
        <v/>
      </c>
      <c r="LA248" s="510" t="str">
        <f t="shared" si="1262"/>
        <v/>
      </c>
      <c r="LB248" s="642">
        <f t="shared" si="1198"/>
        <v>0</v>
      </c>
      <c r="LC248" s="510" t="str">
        <f t="shared" si="1263"/>
        <v/>
      </c>
      <c r="LD248" s="522" t="str">
        <f t="shared" si="1263"/>
        <v/>
      </c>
      <c r="LE248" s="510" t="str">
        <f t="shared" si="1263"/>
        <v/>
      </c>
      <c r="LF248" s="642">
        <f t="shared" si="1199"/>
        <v>0</v>
      </c>
      <c r="LG248" s="510" t="str">
        <f t="shared" si="1264"/>
        <v/>
      </c>
      <c r="LH248" s="522" t="str">
        <f t="shared" si="1264"/>
        <v/>
      </c>
      <c r="LI248" s="510" t="str">
        <f t="shared" si="1264"/>
        <v/>
      </c>
      <c r="LJ248" s="642">
        <f t="shared" si="1200"/>
        <v>0</v>
      </c>
      <c r="LK248" s="510" t="str">
        <f t="shared" si="1265"/>
        <v/>
      </c>
      <c r="LL248" s="522" t="str">
        <f t="shared" si="1265"/>
        <v/>
      </c>
      <c r="LM248" s="510" t="str">
        <f t="shared" si="1265"/>
        <v/>
      </c>
      <c r="LN248" s="642">
        <f t="shared" si="1201"/>
        <v>0</v>
      </c>
      <c r="LO248" s="510" t="str">
        <f t="shared" si="1266"/>
        <v/>
      </c>
      <c r="LP248" s="522" t="str">
        <f t="shared" si="1266"/>
        <v/>
      </c>
      <c r="LQ248" s="510" t="str">
        <f t="shared" si="1266"/>
        <v/>
      </c>
      <c r="LR248" s="642">
        <f t="shared" si="1202"/>
        <v>0</v>
      </c>
      <c r="LS248" s="510" t="str">
        <f t="shared" si="1267"/>
        <v/>
      </c>
      <c r="LT248" s="522" t="str">
        <f t="shared" si="1267"/>
        <v/>
      </c>
      <c r="LU248" s="510" t="str">
        <f t="shared" si="1267"/>
        <v/>
      </c>
      <c r="LV248" s="642">
        <f t="shared" si="1203"/>
        <v>0</v>
      </c>
      <c r="LW248" s="510" t="str">
        <f t="shared" si="1268"/>
        <v/>
      </c>
      <c r="LX248" s="522" t="str">
        <f t="shared" si="1268"/>
        <v/>
      </c>
      <c r="LY248" s="510" t="str">
        <f t="shared" si="1268"/>
        <v/>
      </c>
      <c r="LZ248" s="642">
        <f t="shared" si="1204"/>
        <v>0</v>
      </c>
      <c r="MA248" s="510" t="str">
        <f t="shared" si="1269"/>
        <v/>
      </c>
      <c r="MB248" s="522" t="str">
        <f t="shared" si="1269"/>
        <v/>
      </c>
      <c r="MC248" s="510" t="str">
        <f t="shared" si="1269"/>
        <v/>
      </c>
      <c r="MD248" s="642">
        <f t="shared" si="1205"/>
        <v>0</v>
      </c>
      <c r="ME248" s="510" t="str">
        <f t="shared" si="1270"/>
        <v/>
      </c>
      <c r="MF248" s="522" t="str">
        <f t="shared" si="1270"/>
        <v/>
      </c>
      <c r="MG248" s="510" t="str">
        <f t="shared" si="1270"/>
        <v/>
      </c>
      <c r="MH248" s="642">
        <f t="shared" si="1206"/>
        <v>0</v>
      </c>
      <c r="MI248" s="510" t="str">
        <f t="shared" si="1271"/>
        <v/>
      </c>
      <c r="MJ248" s="522" t="str">
        <f t="shared" si="1271"/>
        <v/>
      </c>
      <c r="MK248" s="510" t="str">
        <f t="shared" si="1271"/>
        <v/>
      </c>
      <c r="ML248" s="642">
        <f t="shared" si="1207"/>
        <v>0</v>
      </c>
      <c r="MM248" s="510" t="str">
        <f t="shared" si="1272"/>
        <v/>
      </c>
      <c r="MN248" s="522" t="str">
        <f t="shared" si="1272"/>
        <v/>
      </c>
      <c r="MO248" s="510" t="str">
        <f t="shared" si="1272"/>
        <v/>
      </c>
      <c r="MP248" s="642">
        <f t="shared" si="1208"/>
        <v>0</v>
      </c>
      <c r="MQ248" s="510" t="str">
        <f t="shared" si="1273"/>
        <v/>
      </c>
      <c r="MR248" s="522" t="str">
        <f t="shared" si="1273"/>
        <v/>
      </c>
      <c r="MS248" s="510" t="str">
        <f t="shared" si="1273"/>
        <v/>
      </c>
      <c r="MT248" s="642">
        <f t="shared" si="1209"/>
        <v>0</v>
      </c>
      <c r="MU248" s="510" t="str">
        <f t="shared" si="1274"/>
        <v/>
      </c>
      <c r="MV248" s="522" t="str">
        <f t="shared" si="1274"/>
        <v/>
      </c>
      <c r="MW248" s="510" t="str">
        <f t="shared" si="1274"/>
        <v/>
      </c>
      <c r="MX248" s="642">
        <f t="shared" si="1210"/>
        <v>0</v>
      </c>
      <c r="MY248" s="510" t="str">
        <f t="shared" si="1275"/>
        <v/>
      </c>
      <c r="MZ248" s="522" t="str">
        <f t="shared" si="1275"/>
        <v/>
      </c>
      <c r="NA248" s="510" t="str">
        <f t="shared" si="1275"/>
        <v/>
      </c>
      <c r="NB248" s="642">
        <f t="shared" si="1211"/>
        <v>0</v>
      </c>
      <c r="NC248" s="510" t="str">
        <f t="shared" si="1276"/>
        <v/>
      </c>
      <c r="ND248" s="522" t="str">
        <f t="shared" si="1276"/>
        <v/>
      </c>
      <c r="NE248" s="510" t="str">
        <f t="shared" si="1276"/>
        <v/>
      </c>
      <c r="NF248" s="642">
        <f t="shared" si="1212"/>
        <v>0</v>
      </c>
      <c r="NG248" s="510" t="str">
        <f t="shared" si="1277"/>
        <v/>
      </c>
      <c r="NH248" s="522" t="str">
        <f t="shared" si="1277"/>
        <v/>
      </c>
      <c r="NI248" s="510" t="str">
        <f t="shared" si="1277"/>
        <v/>
      </c>
      <c r="NJ248" s="642">
        <f t="shared" si="1213"/>
        <v>0</v>
      </c>
      <c r="NK248" s="510" t="str">
        <f t="shared" si="1278"/>
        <v/>
      </c>
      <c r="NL248" s="522" t="str">
        <f t="shared" si="1278"/>
        <v/>
      </c>
      <c r="NM248" s="510" t="str">
        <f t="shared" si="1278"/>
        <v/>
      </c>
      <c r="NN248" s="642">
        <f t="shared" si="1214"/>
        <v>0</v>
      </c>
      <c r="NO248" s="510" t="str">
        <f t="shared" si="1279"/>
        <v/>
      </c>
      <c r="NP248" s="522" t="str">
        <f t="shared" si="1279"/>
        <v/>
      </c>
      <c r="NQ248" s="510" t="str">
        <f t="shared" si="1279"/>
        <v/>
      </c>
      <c r="NR248" s="642">
        <f t="shared" si="1215"/>
        <v>0</v>
      </c>
      <c r="NS248" s="510" t="str">
        <f t="shared" si="1280"/>
        <v/>
      </c>
      <c r="NT248" s="522" t="str">
        <f t="shared" si="1280"/>
        <v/>
      </c>
      <c r="NU248" s="510" t="str">
        <f t="shared" si="1280"/>
        <v/>
      </c>
      <c r="NV248" s="642">
        <f t="shared" si="1216"/>
        <v>0</v>
      </c>
      <c r="NW248" s="510" t="str">
        <f t="shared" si="1281"/>
        <v/>
      </c>
      <c r="NX248" s="522" t="str">
        <f t="shared" si="1281"/>
        <v/>
      </c>
      <c r="NY248" s="510" t="str">
        <f t="shared" si="1281"/>
        <v/>
      </c>
      <c r="NZ248" s="642">
        <f t="shared" si="1217"/>
        <v>0</v>
      </c>
      <c r="OA248" s="510" t="str">
        <f t="shared" si="1282"/>
        <v/>
      </c>
      <c r="OB248" s="522" t="str">
        <f t="shared" si="1282"/>
        <v/>
      </c>
      <c r="OC248" s="510" t="str">
        <f t="shared" si="1282"/>
        <v/>
      </c>
      <c r="OD248" s="642">
        <f t="shared" si="1218"/>
        <v>0</v>
      </c>
      <c r="OE248" s="510" t="str">
        <f t="shared" si="1283"/>
        <v/>
      </c>
      <c r="OF248" s="522" t="str">
        <f t="shared" si="1283"/>
        <v/>
      </c>
      <c r="OG248" s="510" t="str">
        <f t="shared" si="1283"/>
        <v/>
      </c>
      <c r="OH248" s="642">
        <f t="shared" si="1219"/>
        <v>0</v>
      </c>
      <c r="OI248" s="510" t="str">
        <f t="shared" si="1284"/>
        <v/>
      </c>
      <c r="OJ248" s="522" t="str">
        <f t="shared" si="1284"/>
        <v/>
      </c>
      <c r="OK248" s="510" t="str">
        <f t="shared" si="1284"/>
        <v/>
      </c>
      <c r="OL248" s="642">
        <f t="shared" si="1220"/>
        <v>0</v>
      </c>
      <c r="OM248" s="510" t="str">
        <f t="shared" si="1285"/>
        <v/>
      </c>
      <c r="ON248" s="522" t="str">
        <f t="shared" si="1285"/>
        <v/>
      </c>
      <c r="OO248" s="510" t="str">
        <f t="shared" si="1285"/>
        <v/>
      </c>
      <c r="OP248" s="642">
        <f t="shared" si="1221"/>
        <v>0</v>
      </c>
      <c r="OQ248" s="510" t="str">
        <f t="shared" si="1286"/>
        <v/>
      </c>
      <c r="OR248" s="522" t="str">
        <f t="shared" si="1286"/>
        <v/>
      </c>
      <c r="OS248" s="510" t="str">
        <f t="shared" si="1286"/>
        <v/>
      </c>
      <c r="OT248" s="642">
        <f t="shared" si="1222"/>
        <v>0</v>
      </c>
      <c r="OU248" s="510" t="str">
        <f t="shared" si="1287"/>
        <v/>
      </c>
      <c r="OV248" s="522" t="str">
        <f t="shared" si="1287"/>
        <v/>
      </c>
      <c r="OW248" s="510" t="str">
        <f t="shared" si="1287"/>
        <v/>
      </c>
      <c r="OX248" s="642">
        <f t="shared" si="1223"/>
        <v>0</v>
      </c>
      <c r="OY248" s="510" t="str">
        <f t="shared" si="1288"/>
        <v/>
      </c>
      <c r="OZ248" s="522" t="str">
        <f t="shared" si="1288"/>
        <v/>
      </c>
      <c r="PA248" s="510" t="str">
        <f t="shared" si="1288"/>
        <v/>
      </c>
      <c r="PB248" s="642">
        <f t="shared" si="1224"/>
        <v>0</v>
      </c>
      <c r="PC248" s="510" t="str">
        <f t="shared" si="1289"/>
        <v/>
      </c>
      <c r="PD248" s="522" t="str">
        <f t="shared" si="1289"/>
        <v/>
      </c>
      <c r="PE248" s="510" t="str">
        <f t="shared" si="1289"/>
        <v/>
      </c>
      <c r="PF248" s="642">
        <f t="shared" si="1225"/>
        <v>0</v>
      </c>
      <c r="PG248" s="510" t="str">
        <f t="shared" si="1290"/>
        <v/>
      </c>
      <c r="PH248" s="522" t="str">
        <f t="shared" si="1290"/>
        <v/>
      </c>
      <c r="PI248" s="510" t="str">
        <f t="shared" si="1290"/>
        <v/>
      </c>
      <c r="PJ248" s="642">
        <f t="shared" si="1226"/>
        <v>0</v>
      </c>
      <c r="PK248" s="510" t="str">
        <f t="shared" si="1291"/>
        <v/>
      </c>
      <c r="PL248" s="522" t="str">
        <f t="shared" si="1291"/>
        <v/>
      </c>
      <c r="PM248" s="510" t="str">
        <f t="shared" si="1291"/>
        <v/>
      </c>
      <c r="PN248" s="642">
        <f t="shared" si="1227"/>
        <v>0</v>
      </c>
      <c r="PO248" s="510" t="str">
        <f t="shared" si="1292"/>
        <v/>
      </c>
      <c r="PP248" s="522" t="str">
        <f t="shared" si="1292"/>
        <v/>
      </c>
      <c r="PQ248" s="510" t="str">
        <f t="shared" si="1292"/>
        <v/>
      </c>
      <c r="PR248" s="642">
        <f t="shared" si="1228"/>
        <v>0</v>
      </c>
      <c r="PS248" s="510" t="str">
        <f t="shared" si="1293"/>
        <v/>
      </c>
      <c r="PT248" s="522" t="str">
        <f t="shared" si="1293"/>
        <v/>
      </c>
      <c r="PU248" s="510" t="str">
        <f t="shared" si="1293"/>
        <v/>
      </c>
      <c r="PV248" s="642">
        <f t="shared" si="1229"/>
        <v>0</v>
      </c>
      <c r="PW248" s="510" t="str">
        <f t="shared" si="1294"/>
        <v/>
      </c>
      <c r="PX248" s="522" t="str">
        <f t="shared" si="1294"/>
        <v/>
      </c>
      <c r="PY248" s="510" t="str">
        <f t="shared" si="1294"/>
        <v/>
      </c>
      <c r="PZ248" s="642">
        <f t="shared" si="1230"/>
        <v>0</v>
      </c>
      <c r="QA248" s="510" t="str">
        <f t="shared" si="1295"/>
        <v/>
      </c>
      <c r="QB248" s="522" t="str">
        <f t="shared" si="1295"/>
        <v/>
      </c>
      <c r="QC248" s="510" t="str">
        <f t="shared" si="1295"/>
        <v/>
      </c>
      <c r="QD248" s="642">
        <f t="shared" si="1231"/>
        <v>0</v>
      </c>
      <c r="QE248" s="510" t="str">
        <f t="shared" si="1296"/>
        <v/>
      </c>
      <c r="QF248" s="522" t="str">
        <f t="shared" si="1296"/>
        <v/>
      </c>
      <c r="QG248" s="510" t="str">
        <f t="shared" si="1296"/>
        <v/>
      </c>
      <c r="QH248" s="642">
        <f t="shared" si="1232"/>
        <v>0</v>
      </c>
    </row>
    <row r="249" spans="125:450" ht="13.3" thickTop="1" thickBot="1" x14ac:dyDescent="0.35"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GU249" s="594">
        <v>32</v>
      </c>
      <c r="HA249" s="81" t="str">
        <f t="shared" si="1233"/>
        <v/>
      </c>
      <c r="HB249" s="127" t="str">
        <f t="shared" si="1234"/>
        <v/>
      </c>
      <c r="HC249" s="642">
        <f t="shared" si="1172"/>
        <v>0</v>
      </c>
      <c r="HD249" s="582">
        <f t="shared" si="1237"/>
        <v>0</v>
      </c>
      <c r="HE249" s="576">
        <f t="shared" si="1238"/>
        <v>0</v>
      </c>
      <c r="HF249" s="566">
        <f t="shared" si="1238"/>
        <v>0</v>
      </c>
      <c r="HG249" s="642">
        <f t="shared" si="1173"/>
        <v>0</v>
      </c>
      <c r="HH249" s="17" t="str">
        <f t="shared" si="1236"/>
        <v/>
      </c>
      <c r="HI249" s="510" t="str">
        <f t="shared" si="1236"/>
        <v/>
      </c>
      <c r="HJ249" s="642">
        <f t="shared" si="1235"/>
        <v>0</v>
      </c>
      <c r="HK249" s="510" t="str">
        <f t="shared" si="1239"/>
        <v/>
      </c>
      <c r="HL249" s="522" t="str">
        <f t="shared" si="1239"/>
        <v/>
      </c>
      <c r="HM249" s="510" t="str">
        <f t="shared" si="1239"/>
        <v/>
      </c>
      <c r="HN249" s="642">
        <f t="shared" si="1175"/>
        <v>0</v>
      </c>
      <c r="HO249" s="510" t="str">
        <f t="shared" si="1240"/>
        <v/>
      </c>
      <c r="HP249" s="522" t="str">
        <f t="shared" si="1240"/>
        <v/>
      </c>
      <c r="HQ249" s="510" t="str">
        <f t="shared" si="1240"/>
        <v/>
      </c>
      <c r="HR249" s="642">
        <f t="shared" si="1176"/>
        <v>0</v>
      </c>
      <c r="HS249" s="510" t="str">
        <f t="shared" si="1241"/>
        <v/>
      </c>
      <c r="HT249" s="522" t="str">
        <f t="shared" si="1241"/>
        <v/>
      </c>
      <c r="HU249" s="510" t="str">
        <f t="shared" si="1241"/>
        <v/>
      </c>
      <c r="HV249" s="642">
        <f t="shared" si="1177"/>
        <v>0</v>
      </c>
      <c r="HW249" s="510" t="str">
        <f t="shared" si="1242"/>
        <v/>
      </c>
      <c r="HX249" s="522" t="str">
        <f t="shared" si="1242"/>
        <v/>
      </c>
      <c r="HY249" s="510" t="str">
        <f t="shared" si="1242"/>
        <v/>
      </c>
      <c r="HZ249" s="642">
        <f t="shared" si="1178"/>
        <v>0</v>
      </c>
      <c r="IA249" s="510" t="str">
        <f t="shared" si="1243"/>
        <v/>
      </c>
      <c r="IB249" s="522" t="str">
        <f t="shared" si="1243"/>
        <v/>
      </c>
      <c r="IC249" s="510" t="str">
        <f t="shared" si="1243"/>
        <v/>
      </c>
      <c r="ID249" s="642">
        <f t="shared" si="1179"/>
        <v>0</v>
      </c>
      <c r="IE249" s="510" t="str">
        <f t="shared" si="1244"/>
        <v/>
      </c>
      <c r="IF249" s="522" t="str">
        <f t="shared" si="1244"/>
        <v/>
      </c>
      <c r="IG249" s="510" t="str">
        <f t="shared" si="1244"/>
        <v/>
      </c>
      <c r="IH249" s="642">
        <f t="shared" si="1180"/>
        <v>0</v>
      </c>
      <c r="II249" s="510" t="str">
        <f t="shared" si="1245"/>
        <v/>
      </c>
      <c r="IJ249" s="522" t="str">
        <f t="shared" si="1245"/>
        <v/>
      </c>
      <c r="IK249" s="510" t="str">
        <f t="shared" si="1245"/>
        <v/>
      </c>
      <c r="IL249" s="642">
        <f t="shared" si="1181"/>
        <v>0</v>
      </c>
      <c r="IM249" s="510" t="str">
        <f t="shared" si="1246"/>
        <v/>
      </c>
      <c r="IN249" s="522" t="str">
        <f t="shared" si="1246"/>
        <v/>
      </c>
      <c r="IO249" s="510" t="str">
        <f t="shared" si="1246"/>
        <v/>
      </c>
      <c r="IP249" s="642">
        <f t="shared" si="1182"/>
        <v>0</v>
      </c>
      <c r="IQ249" s="510" t="str">
        <f t="shared" si="1247"/>
        <v/>
      </c>
      <c r="IR249" s="522" t="str">
        <f t="shared" si="1247"/>
        <v/>
      </c>
      <c r="IS249" s="510" t="str">
        <f t="shared" si="1247"/>
        <v/>
      </c>
      <c r="IT249" s="642">
        <f t="shared" si="1183"/>
        <v>0</v>
      </c>
      <c r="IU249" s="510" t="str">
        <f t="shared" si="1248"/>
        <v/>
      </c>
      <c r="IV249" s="522" t="str">
        <f t="shared" si="1248"/>
        <v/>
      </c>
      <c r="IW249" s="510" t="str">
        <f t="shared" si="1248"/>
        <v/>
      </c>
      <c r="IX249" s="642">
        <f t="shared" si="1184"/>
        <v>0</v>
      </c>
      <c r="IY249" s="510" t="str">
        <f t="shared" si="1249"/>
        <v/>
      </c>
      <c r="IZ249" s="522" t="str">
        <f t="shared" si="1249"/>
        <v/>
      </c>
      <c r="JA249" s="510" t="str">
        <f t="shared" si="1249"/>
        <v/>
      </c>
      <c r="JB249" s="642">
        <f t="shared" si="1185"/>
        <v>0</v>
      </c>
      <c r="JC249" s="510" t="str">
        <f t="shared" si="1250"/>
        <v/>
      </c>
      <c r="JD249" s="522" t="str">
        <f t="shared" si="1250"/>
        <v/>
      </c>
      <c r="JE249" s="510" t="str">
        <f t="shared" si="1250"/>
        <v/>
      </c>
      <c r="JF249" s="642">
        <f t="shared" si="1186"/>
        <v>0</v>
      </c>
      <c r="JG249" s="510" t="str">
        <f t="shared" si="1251"/>
        <v/>
      </c>
      <c r="JH249" s="522" t="str">
        <f t="shared" si="1251"/>
        <v/>
      </c>
      <c r="JI249" s="510" t="str">
        <f t="shared" si="1251"/>
        <v/>
      </c>
      <c r="JJ249" s="642">
        <f t="shared" si="1187"/>
        <v>0</v>
      </c>
      <c r="JK249" s="510" t="str">
        <f t="shared" si="1252"/>
        <v/>
      </c>
      <c r="JL249" s="522" t="str">
        <f t="shared" si="1252"/>
        <v/>
      </c>
      <c r="JM249" s="510" t="str">
        <f t="shared" si="1252"/>
        <v/>
      </c>
      <c r="JN249" s="642">
        <f t="shared" si="1188"/>
        <v>0</v>
      </c>
      <c r="JO249" s="510" t="str">
        <f t="shared" si="1253"/>
        <v/>
      </c>
      <c r="JP249" s="522" t="str">
        <f t="shared" si="1253"/>
        <v/>
      </c>
      <c r="JQ249" s="510" t="str">
        <f t="shared" si="1253"/>
        <v/>
      </c>
      <c r="JR249" s="642">
        <f t="shared" si="1189"/>
        <v>0</v>
      </c>
      <c r="JS249" s="510" t="str">
        <f t="shared" si="1254"/>
        <v/>
      </c>
      <c r="JT249" s="522" t="str">
        <f t="shared" si="1254"/>
        <v/>
      </c>
      <c r="JU249" s="510" t="str">
        <f t="shared" si="1254"/>
        <v/>
      </c>
      <c r="JV249" s="642">
        <f t="shared" si="1190"/>
        <v>0</v>
      </c>
      <c r="JW249" s="510" t="str">
        <f t="shared" si="1255"/>
        <v/>
      </c>
      <c r="JX249" s="522" t="str">
        <f t="shared" si="1255"/>
        <v/>
      </c>
      <c r="JY249" s="510" t="str">
        <f t="shared" si="1255"/>
        <v/>
      </c>
      <c r="JZ249" s="642">
        <f t="shared" si="1191"/>
        <v>0</v>
      </c>
      <c r="KA249" s="510" t="str">
        <f t="shared" si="1256"/>
        <v/>
      </c>
      <c r="KB249" s="522" t="str">
        <f t="shared" si="1256"/>
        <v/>
      </c>
      <c r="KC249" s="510" t="str">
        <f t="shared" si="1256"/>
        <v/>
      </c>
      <c r="KD249" s="642">
        <f t="shared" si="1192"/>
        <v>0</v>
      </c>
      <c r="KE249" s="510" t="str">
        <f t="shared" si="1257"/>
        <v/>
      </c>
      <c r="KF249" s="522" t="str">
        <f t="shared" si="1257"/>
        <v/>
      </c>
      <c r="KG249" s="510" t="str">
        <f t="shared" si="1257"/>
        <v/>
      </c>
      <c r="KH249" s="642">
        <f t="shared" si="1193"/>
        <v>0</v>
      </c>
      <c r="KI249" s="510" t="str">
        <f t="shared" si="1258"/>
        <v/>
      </c>
      <c r="KJ249" s="522" t="str">
        <f t="shared" si="1258"/>
        <v/>
      </c>
      <c r="KK249" s="510" t="str">
        <f t="shared" si="1258"/>
        <v/>
      </c>
      <c r="KL249" s="642">
        <f t="shared" si="1194"/>
        <v>0</v>
      </c>
      <c r="KM249" s="510" t="str">
        <f t="shared" si="1259"/>
        <v/>
      </c>
      <c r="KN249" s="522" t="str">
        <f t="shared" si="1259"/>
        <v/>
      </c>
      <c r="KO249" s="510" t="str">
        <f t="shared" si="1259"/>
        <v/>
      </c>
      <c r="KP249" s="642">
        <f t="shared" si="1195"/>
        <v>0</v>
      </c>
      <c r="KQ249" s="510" t="str">
        <f t="shared" si="1260"/>
        <v/>
      </c>
      <c r="KR249" s="522" t="str">
        <f t="shared" si="1260"/>
        <v/>
      </c>
      <c r="KS249" s="510" t="str">
        <f t="shared" si="1260"/>
        <v/>
      </c>
      <c r="KT249" s="642">
        <f t="shared" si="1196"/>
        <v>0</v>
      </c>
      <c r="KU249" s="510" t="str">
        <f t="shared" si="1261"/>
        <v/>
      </c>
      <c r="KV249" s="522" t="str">
        <f t="shared" si="1261"/>
        <v/>
      </c>
      <c r="KW249" s="510" t="str">
        <f t="shared" si="1261"/>
        <v/>
      </c>
      <c r="KX249" s="642">
        <f t="shared" si="1197"/>
        <v>0</v>
      </c>
      <c r="KY249" s="510" t="str">
        <f t="shared" si="1262"/>
        <v/>
      </c>
      <c r="KZ249" s="522" t="str">
        <f t="shared" si="1262"/>
        <v/>
      </c>
      <c r="LA249" s="510" t="str">
        <f t="shared" si="1262"/>
        <v/>
      </c>
      <c r="LB249" s="642">
        <f t="shared" si="1198"/>
        <v>0</v>
      </c>
      <c r="LC249" s="510" t="str">
        <f t="shared" si="1263"/>
        <v/>
      </c>
      <c r="LD249" s="522" t="str">
        <f t="shared" si="1263"/>
        <v/>
      </c>
      <c r="LE249" s="510" t="str">
        <f t="shared" si="1263"/>
        <v/>
      </c>
      <c r="LF249" s="642">
        <f t="shared" si="1199"/>
        <v>0</v>
      </c>
      <c r="LG249" s="510" t="str">
        <f t="shared" si="1264"/>
        <v/>
      </c>
      <c r="LH249" s="522" t="str">
        <f t="shared" si="1264"/>
        <v/>
      </c>
      <c r="LI249" s="510" t="str">
        <f t="shared" si="1264"/>
        <v/>
      </c>
      <c r="LJ249" s="642">
        <f t="shared" si="1200"/>
        <v>0</v>
      </c>
      <c r="LK249" s="510" t="str">
        <f t="shared" si="1265"/>
        <v/>
      </c>
      <c r="LL249" s="522" t="str">
        <f t="shared" si="1265"/>
        <v/>
      </c>
      <c r="LM249" s="510" t="str">
        <f t="shared" si="1265"/>
        <v/>
      </c>
      <c r="LN249" s="642">
        <f t="shared" si="1201"/>
        <v>0</v>
      </c>
      <c r="LO249" s="510" t="str">
        <f t="shared" si="1266"/>
        <v/>
      </c>
      <c r="LP249" s="522" t="str">
        <f t="shared" si="1266"/>
        <v/>
      </c>
      <c r="LQ249" s="510" t="str">
        <f t="shared" si="1266"/>
        <v/>
      </c>
      <c r="LR249" s="642">
        <f t="shared" si="1202"/>
        <v>0</v>
      </c>
      <c r="LS249" s="510" t="str">
        <f t="shared" si="1267"/>
        <v/>
      </c>
      <c r="LT249" s="522" t="str">
        <f t="shared" si="1267"/>
        <v/>
      </c>
      <c r="LU249" s="510" t="str">
        <f t="shared" si="1267"/>
        <v/>
      </c>
      <c r="LV249" s="642">
        <f t="shared" si="1203"/>
        <v>0</v>
      </c>
      <c r="LW249" s="510" t="str">
        <f t="shared" si="1268"/>
        <v/>
      </c>
      <c r="LX249" s="522" t="str">
        <f t="shared" si="1268"/>
        <v/>
      </c>
      <c r="LY249" s="510" t="str">
        <f t="shared" si="1268"/>
        <v/>
      </c>
      <c r="LZ249" s="642">
        <f t="shared" si="1204"/>
        <v>0</v>
      </c>
      <c r="MA249" s="510" t="str">
        <f t="shared" si="1269"/>
        <v/>
      </c>
      <c r="MB249" s="522" t="str">
        <f t="shared" si="1269"/>
        <v/>
      </c>
      <c r="MC249" s="510" t="str">
        <f t="shared" si="1269"/>
        <v/>
      </c>
      <c r="MD249" s="642">
        <f t="shared" si="1205"/>
        <v>0</v>
      </c>
      <c r="ME249" s="510" t="str">
        <f t="shared" si="1270"/>
        <v/>
      </c>
      <c r="MF249" s="522" t="str">
        <f t="shared" si="1270"/>
        <v/>
      </c>
      <c r="MG249" s="510" t="str">
        <f t="shared" si="1270"/>
        <v/>
      </c>
      <c r="MH249" s="642">
        <f t="shared" si="1206"/>
        <v>0</v>
      </c>
      <c r="MI249" s="510" t="str">
        <f t="shared" si="1271"/>
        <v/>
      </c>
      <c r="MJ249" s="522" t="str">
        <f t="shared" si="1271"/>
        <v/>
      </c>
      <c r="MK249" s="510" t="str">
        <f t="shared" si="1271"/>
        <v/>
      </c>
      <c r="ML249" s="642">
        <f t="shared" si="1207"/>
        <v>0</v>
      </c>
      <c r="MM249" s="510" t="str">
        <f t="shared" si="1272"/>
        <v/>
      </c>
      <c r="MN249" s="522" t="str">
        <f t="shared" si="1272"/>
        <v/>
      </c>
      <c r="MO249" s="510" t="str">
        <f t="shared" si="1272"/>
        <v/>
      </c>
      <c r="MP249" s="642">
        <f t="shared" si="1208"/>
        <v>0</v>
      </c>
      <c r="MQ249" s="510" t="str">
        <f t="shared" si="1273"/>
        <v/>
      </c>
      <c r="MR249" s="522" t="str">
        <f t="shared" si="1273"/>
        <v/>
      </c>
      <c r="MS249" s="510" t="str">
        <f t="shared" si="1273"/>
        <v/>
      </c>
      <c r="MT249" s="642">
        <f t="shared" si="1209"/>
        <v>0</v>
      </c>
      <c r="MU249" s="510" t="str">
        <f t="shared" si="1274"/>
        <v/>
      </c>
      <c r="MV249" s="522" t="str">
        <f t="shared" si="1274"/>
        <v/>
      </c>
      <c r="MW249" s="510" t="str">
        <f t="shared" si="1274"/>
        <v/>
      </c>
      <c r="MX249" s="642">
        <f t="shared" si="1210"/>
        <v>0</v>
      </c>
      <c r="MY249" s="510" t="str">
        <f t="shared" si="1275"/>
        <v/>
      </c>
      <c r="MZ249" s="522" t="str">
        <f t="shared" si="1275"/>
        <v/>
      </c>
      <c r="NA249" s="510" t="str">
        <f t="shared" si="1275"/>
        <v/>
      </c>
      <c r="NB249" s="642">
        <f t="shared" si="1211"/>
        <v>0</v>
      </c>
      <c r="NC249" s="510" t="str">
        <f t="shared" si="1276"/>
        <v/>
      </c>
      <c r="ND249" s="522" t="str">
        <f t="shared" si="1276"/>
        <v/>
      </c>
      <c r="NE249" s="510" t="str">
        <f t="shared" si="1276"/>
        <v/>
      </c>
      <c r="NF249" s="642">
        <f t="shared" si="1212"/>
        <v>0</v>
      </c>
      <c r="NG249" s="510" t="str">
        <f t="shared" si="1277"/>
        <v/>
      </c>
      <c r="NH249" s="522" t="str">
        <f t="shared" si="1277"/>
        <v/>
      </c>
      <c r="NI249" s="510" t="str">
        <f t="shared" si="1277"/>
        <v/>
      </c>
      <c r="NJ249" s="642">
        <f t="shared" si="1213"/>
        <v>0</v>
      </c>
      <c r="NK249" s="510" t="str">
        <f t="shared" si="1278"/>
        <v/>
      </c>
      <c r="NL249" s="522" t="str">
        <f t="shared" si="1278"/>
        <v/>
      </c>
      <c r="NM249" s="510" t="str">
        <f t="shared" si="1278"/>
        <v/>
      </c>
      <c r="NN249" s="642">
        <f t="shared" si="1214"/>
        <v>0</v>
      </c>
      <c r="NO249" s="510" t="str">
        <f t="shared" si="1279"/>
        <v/>
      </c>
      <c r="NP249" s="522" t="str">
        <f t="shared" si="1279"/>
        <v/>
      </c>
      <c r="NQ249" s="510" t="str">
        <f t="shared" si="1279"/>
        <v/>
      </c>
      <c r="NR249" s="642">
        <f t="shared" si="1215"/>
        <v>0</v>
      </c>
      <c r="NS249" s="510" t="str">
        <f t="shared" si="1280"/>
        <v/>
      </c>
      <c r="NT249" s="522" t="str">
        <f t="shared" si="1280"/>
        <v/>
      </c>
      <c r="NU249" s="510" t="str">
        <f t="shared" si="1280"/>
        <v/>
      </c>
      <c r="NV249" s="642">
        <f t="shared" si="1216"/>
        <v>0</v>
      </c>
      <c r="NW249" s="510" t="str">
        <f t="shared" si="1281"/>
        <v/>
      </c>
      <c r="NX249" s="522" t="str">
        <f t="shared" si="1281"/>
        <v/>
      </c>
      <c r="NY249" s="510" t="str">
        <f t="shared" si="1281"/>
        <v/>
      </c>
      <c r="NZ249" s="642">
        <f t="shared" si="1217"/>
        <v>0</v>
      </c>
      <c r="OA249" s="510" t="str">
        <f t="shared" si="1282"/>
        <v/>
      </c>
      <c r="OB249" s="522" t="str">
        <f t="shared" si="1282"/>
        <v/>
      </c>
      <c r="OC249" s="510" t="str">
        <f t="shared" si="1282"/>
        <v/>
      </c>
      <c r="OD249" s="642">
        <f t="shared" si="1218"/>
        <v>0</v>
      </c>
      <c r="OE249" s="510" t="str">
        <f t="shared" si="1283"/>
        <v/>
      </c>
      <c r="OF249" s="522" t="str">
        <f t="shared" si="1283"/>
        <v/>
      </c>
      <c r="OG249" s="510" t="str">
        <f t="shared" si="1283"/>
        <v/>
      </c>
      <c r="OH249" s="642">
        <f t="shared" si="1219"/>
        <v>0</v>
      </c>
      <c r="OI249" s="510" t="str">
        <f t="shared" si="1284"/>
        <v/>
      </c>
      <c r="OJ249" s="522" t="str">
        <f t="shared" si="1284"/>
        <v/>
      </c>
      <c r="OK249" s="510" t="str">
        <f t="shared" si="1284"/>
        <v/>
      </c>
      <c r="OL249" s="642">
        <f t="shared" si="1220"/>
        <v>0</v>
      </c>
      <c r="OM249" s="510" t="str">
        <f t="shared" si="1285"/>
        <v/>
      </c>
      <c r="ON249" s="522" t="str">
        <f t="shared" si="1285"/>
        <v/>
      </c>
      <c r="OO249" s="510" t="str">
        <f t="shared" si="1285"/>
        <v/>
      </c>
      <c r="OP249" s="642">
        <f t="shared" si="1221"/>
        <v>0</v>
      </c>
      <c r="OQ249" s="510" t="str">
        <f t="shared" si="1286"/>
        <v/>
      </c>
      <c r="OR249" s="522" t="str">
        <f t="shared" si="1286"/>
        <v/>
      </c>
      <c r="OS249" s="510" t="str">
        <f t="shared" si="1286"/>
        <v/>
      </c>
      <c r="OT249" s="642">
        <f t="shared" si="1222"/>
        <v>0</v>
      </c>
      <c r="OU249" s="510" t="str">
        <f t="shared" si="1287"/>
        <v/>
      </c>
      <c r="OV249" s="522" t="str">
        <f t="shared" si="1287"/>
        <v/>
      </c>
      <c r="OW249" s="510" t="str">
        <f t="shared" si="1287"/>
        <v/>
      </c>
      <c r="OX249" s="642">
        <f t="shared" si="1223"/>
        <v>0</v>
      </c>
      <c r="OY249" s="510" t="str">
        <f t="shared" si="1288"/>
        <v/>
      </c>
      <c r="OZ249" s="522" t="str">
        <f t="shared" si="1288"/>
        <v/>
      </c>
      <c r="PA249" s="510" t="str">
        <f t="shared" si="1288"/>
        <v/>
      </c>
      <c r="PB249" s="642">
        <f t="shared" si="1224"/>
        <v>0</v>
      </c>
      <c r="PC249" s="510" t="str">
        <f t="shared" si="1289"/>
        <v/>
      </c>
      <c r="PD249" s="522" t="str">
        <f t="shared" si="1289"/>
        <v/>
      </c>
      <c r="PE249" s="510" t="str">
        <f t="shared" si="1289"/>
        <v/>
      </c>
      <c r="PF249" s="642">
        <f t="shared" si="1225"/>
        <v>0</v>
      </c>
      <c r="PG249" s="510" t="str">
        <f t="shared" si="1290"/>
        <v/>
      </c>
      <c r="PH249" s="522" t="str">
        <f t="shared" si="1290"/>
        <v/>
      </c>
      <c r="PI249" s="510" t="str">
        <f t="shared" si="1290"/>
        <v/>
      </c>
      <c r="PJ249" s="642">
        <f t="shared" si="1226"/>
        <v>0</v>
      </c>
      <c r="PK249" s="510" t="str">
        <f t="shared" si="1291"/>
        <v/>
      </c>
      <c r="PL249" s="522" t="str">
        <f t="shared" si="1291"/>
        <v/>
      </c>
      <c r="PM249" s="510" t="str">
        <f t="shared" si="1291"/>
        <v/>
      </c>
      <c r="PN249" s="642">
        <f t="shared" si="1227"/>
        <v>0</v>
      </c>
      <c r="PO249" s="510" t="str">
        <f t="shared" si="1292"/>
        <v/>
      </c>
      <c r="PP249" s="522" t="str">
        <f t="shared" si="1292"/>
        <v/>
      </c>
      <c r="PQ249" s="510" t="str">
        <f t="shared" si="1292"/>
        <v/>
      </c>
      <c r="PR249" s="642">
        <f t="shared" si="1228"/>
        <v>0</v>
      </c>
      <c r="PS249" s="510" t="str">
        <f t="shared" si="1293"/>
        <v/>
      </c>
      <c r="PT249" s="522" t="str">
        <f t="shared" si="1293"/>
        <v/>
      </c>
      <c r="PU249" s="510" t="str">
        <f t="shared" si="1293"/>
        <v/>
      </c>
      <c r="PV249" s="642">
        <f t="shared" si="1229"/>
        <v>0</v>
      </c>
      <c r="PW249" s="510" t="str">
        <f t="shared" si="1294"/>
        <v/>
      </c>
      <c r="PX249" s="522" t="str">
        <f t="shared" si="1294"/>
        <v/>
      </c>
      <c r="PY249" s="510" t="str">
        <f t="shared" si="1294"/>
        <v/>
      </c>
      <c r="PZ249" s="642">
        <f t="shared" si="1230"/>
        <v>0</v>
      </c>
      <c r="QA249" s="510" t="str">
        <f t="shared" si="1295"/>
        <v/>
      </c>
      <c r="QB249" s="522" t="str">
        <f t="shared" si="1295"/>
        <v/>
      </c>
      <c r="QC249" s="510" t="str">
        <f t="shared" si="1295"/>
        <v/>
      </c>
      <c r="QD249" s="642">
        <f t="shared" si="1231"/>
        <v>0</v>
      </c>
      <c r="QE249" s="510" t="str">
        <f t="shared" si="1296"/>
        <v/>
      </c>
      <c r="QF249" s="522" t="str">
        <f t="shared" si="1296"/>
        <v/>
      </c>
      <c r="QG249" s="510" t="str">
        <f t="shared" si="1296"/>
        <v/>
      </c>
      <c r="QH249" s="642">
        <f t="shared" si="1232"/>
        <v>0</v>
      </c>
    </row>
    <row r="250" spans="125:450" ht="13.3" thickTop="1" thickBot="1" x14ac:dyDescent="0.35"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GU250" s="594">
        <v>33</v>
      </c>
      <c r="HA250" s="81" t="str">
        <f t="shared" si="1233"/>
        <v/>
      </c>
      <c r="HB250" s="127" t="str">
        <f t="shared" si="1234"/>
        <v/>
      </c>
      <c r="HC250" s="642">
        <f t="shared" si="1172"/>
        <v>0</v>
      </c>
      <c r="HD250" s="582">
        <f t="shared" si="1237"/>
        <v>0</v>
      </c>
      <c r="HE250" s="576">
        <f t="shared" si="1238"/>
        <v>0</v>
      </c>
      <c r="HF250" s="566">
        <f t="shared" si="1238"/>
        <v>0</v>
      </c>
      <c r="HG250" s="642">
        <f t="shared" si="1173"/>
        <v>0</v>
      </c>
      <c r="HH250" s="17" t="str">
        <f t="shared" si="1236"/>
        <v/>
      </c>
      <c r="HI250" s="510" t="str">
        <f t="shared" si="1236"/>
        <v/>
      </c>
      <c r="HJ250" s="642">
        <f t="shared" si="1235"/>
        <v>0</v>
      </c>
      <c r="HK250" s="510" t="str">
        <f t="shared" si="1239"/>
        <v/>
      </c>
      <c r="HL250" s="522" t="str">
        <f t="shared" si="1239"/>
        <v/>
      </c>
      <c r="HM250" s="510" t="str">
        <f t="shared" si="1239"/>
        <v/>
      </c>
      <c r="HN250" s="642">
        <f t="shared" si="1175"/>
        <v>0</v>
      </c>
      <c r="HO250" s="510" t="str">
        <f t="shared" si="1240"/>
        <v/>
      </c>
      <c r="HP250" s="522" t="str">
        <f t="shared" si="1240"/>
        <v/>
      </c>
      <c r="HQ250" s="510" t="str">
        <f t="shared" si="1240"/>
        <v/>
      </c>
      <c r="HR250" s="642">
        <f t="shared" si="1176"/>
        <v>0</v>
      </c>
      <c r="HS250" s="510" t="str">
        <f t="shared" si="1241"/>
        <v/>
      </c>
      <c r="HT250" s="522" t="str">
        <f t="shared" si="1241"/>
        <v/>
      </c>
      <c r="HU250" s="510" t="str">
        <f t="shared" si="1241"/>
        <v/>
      </c>
      <c r="HV250" s="642">
        <f t="shared" si="1177"/>
        <v>0</v>
      </c>
      <c r="HW250" s="510" t="str">
        <f t="shared" si="1242"/>
        <v/>
      </c>
      <c r="HX250" s="522" t="str">
        <f t="shared" si="1242"/>
        <v/>
      </c>
      <c r="HY250" s="510" t="str">
        <f t="shared" si="1242"/>
        <v/>
      </c>
      <c r="HZ250" s="642">
        <f t="shared" si="1178"/>
        <v>0</v>
      </c>
      <c r="IA250" s="510" t="str">
        <f t="shared" si="1243"/>
        <v/>
      </c>
      <c r="IB250" s="522" t="str">
        <f t="shared" si="1243"/>
        <v/>
      </c>
      <c r="IC250" s="510" t="str">
        <f t="shared" si="1243"/>
        <v/>
      </c>
      <c r="ID250" s="642">
        <f t="shared" si="1179"/>
        <v>0</v>
      </c>
      <c r="IE250" s="510" t="str">
        <f t="shared" si="1244"/>
        <v/>
      </c>
      <c r="IF250" s="522" t="str">
        <f t="shared" si="1244"/>
        <v/>
      </c>
      <c r="IG250" s="510" t="str">
        <f t="shared" si="1244"/>
        <v/>
      </c>
      <c r="IH250" s="642">
        <f t="shared" si="1180"/>
        <v>0</v>
      </c>
      <c r="II250" s="510" t="str">
        <f t="shared" si="1245"/>
        <v/>
      </c>
      <c r="IJ250" s="522" t="str">
        <f t="shared" si="1245"/>
        <v/>
      </c>
      <c r="IK250" s="510" t="str">
        <f t="shared" si="1245"/>
        <v/>
      </c>
      <c r="IL250" s="642">
        <f t="shared" si="1181"/>
        <v>0</v>
      </c>
      <c r="IM250" s="510" t="str">
        <f t="shared" si="1246"/>
        <v/>
      </c>
      <c r="IN250" s="522" t="str">
        <f t="shared" si="1246"/>
        <v/>
      </c>
      <c r="IO250" s="510" t="str">
        <f t="shared" si="1246"/>
        <v/>
      </c>
      <c r="IP250" s="642">
        <f t="shared" si="1182"/>
        <v>0</v>
      </c>
      <c r="IQ250" s="510" t="str">
        <f t="shared" si="1247"/>
        <v/>
      </c>
      <c r="IR250" s="522" t="str">
        <f t="shared" si="1247"/>
        <v/>
      </c>
      <c r="IS250" s="510" t="str">
        <f t="shared" si="1247"/>
        <v/>
      </c>
      <c r="IT250" s="642">
        <f t="shared" si="1183"/>
        <v>0</v>
      </c>
      <c r="IU250" s="510" t="str">
        <f t="shared" si="1248"/>
        <v/>
      </c>
      <c r="IV250" s="522" t="str">
        <f t="shared" si="1248"/>
        <v/>
      </c>
      <c r="IW250" s="510" t="str">
        <f t="shared" si="1248"/>
        <v/>
      </c>
      <c r="IX250" s="642">
        <f t="shared" si="1184"/>
        <v>0</v>
      </c>
      <c r="IY250" s="510" t="str">
        <f t="shared" si="1249"/>
        <v/>
      </c>
      <c r="IZ250" s="522" t="str">
        <f t="shared" si="1249"/>
        <v/>
      </c>
      <c r="JA250" s="510" t="str">
        <f t="shared" si="1249"/>
        <v/>
      </c>
      <c r="JB250" s="642">
        <f t="shared" si="1185"/>
        <v>0</v>
      </c>
      <c r="JC250" s="510" t="str">
        <f t="shared" si="1250"/>
        <v/>
      </c>
      <c r="JD250" s="522" t="str">
        <f t="shared" si="1250"/>
        <v/>
      </c>
      <c r="JE250" s="510" t="str">
        <f t="shared" si="1250"/>
        <v/>
      </c>
      <c r="JF250" s="642">
        <f t="shared" si="1186"/>
        <v>0</v>
      </c>
      <c r="JG250" s="510" t="str">
        <f t="shared" si="1251"/>
        <v/>
      </c>
      <c r="JH250" s="522" t="str">
        <f t="shared" si="1251"/>
        <v/>
      </c>
      <c r="JI250" s="510" t="str">
        <f t="shared" si="1251"/>
        <v/>
      </c>
      <c r="JJ250" s="642">
        <f t="shared" si="1187"/>
        <v>0</v>
      </c>
      <c r="JK250" s="510" t="str">
        <f t="shared" si="1252"/>
        <v/>
      </c>
      <c r="JL250" s="522" t="str">
        <f t="shared" si="1252"/>
        <v/>
      </c>
      <c r="JM250" s="510" t="str">
        <f t="shared" si="1252"/>
        <v/>
      </c>
      <c r="JN250" s="642">
        <f t="shared" si="1188"/>
        <v>0</v>
      </c>
      <c r="JO250" s="510" t="str">
        <f t="shared" si="1253"/>
        <v/>
      </c>
      <c r="JP250" s="522" t="str">
        <f t="shared" si="1253"/>
        <v/>
      </c>
      <c r="JQ250" s="510" t="str">
        <f t="shared" si="1253"/>
        <v/>
      </c>
      <c r="JR250" s="642">
        <f t="shared" si="1189"/>
        <v>0</v>
      </c>
      <c r="JS250" s="510" t="str">
        <f t="shared" si="1254"/>
        <v/>
      </c>
      <c r="JT250" s="522" t="str">
        <f t="shared" si="1254"/>
        <v/>
      </c>
      <c r="JU250" s="510" t="str">
        <f t="shared" si="1254"/>
        <v/>
      </c>
      <c r="JV250" s="642">
        <f t="shared" si="1190"/>
        <v>0</v>
      </c>
      <c r="JW250" s="510" t="str">
        <f t="shared" si="1255"/>
        <v/>
      </c>
      <c r="JX250" s="522" t="str">
        <f t="shared" si="1255"/>
        <v/>
      </c>
      <c r="JY250" s="510" t="str">
        <f t="shared" si="1255"/>
        <v/>
      </c>
      <c r="JZ250" s="642">
        <f t="shared" si="1191"/>
        <v>0</v>
      </c>
      <c r="KA250" s="510" t="str">
        <f t="shared" si="1256"/>
        <v/>
      </c>
      <c r="KB250" s="522" t="str">
        <f t="shared" si="1256"/>
        <v/>
      </c>
      <c r="KC250" s="510" t="str">
        <f t="shared" si="1256"/>
        <v/>
      </c>
      <c r="KD250" s="642">
        <f t="shared" si="1192"/>
        <v>0</v>
      </c>
      <c r="KE250" s="510" t="str">
        <f t="shared" si="1257"/>
        <v/>
      </c>
      <c r="KF250" s="522" t="str">
        <f t="shared" si="1257"/>
        <v/>
      </c>
      <c r="KG250" s="510" t="str">
        <f t="shared" si="1257"/>
        <v/>
      </c>
      <c r="KH250" s="642">
        <f t="shared" si="1193"/>
        <v>0</v>
      </c>
      <c r="KI250" s="510" t="str">
        <f t="shared" si="1258"/>
        <v/>
      </c>
      <c r="KJ250" s="522" t="str">
        <f t="shared" si="1258"/>
        <v/>
      </c>
      <c r="KK250" s="510" t="str">
        <f t="shared" si="1258"/>
        <v/>
      </c>
      <c r="KL250" s="642">
        <f t="shared" si="1194"/>
        <v>0</v>
      </c>
      <c r="KM250" s="510" t="str">
        <f t="shared" si="1259"/>
        <v/>
      </c>
      <c r="KN250" s="522" t="str">
        <f t="shared" si="1259"/>
        <v/>
      </c>
      <c r="KO250" s="510" t="str">
        <f t="shared" si="1259"/>
        <v/>
      </c>
      <c r="KP250" s="642">
        <f t="shared" si="1195"/>
        <v>0</v>
      </c>
      <c r="KQ250" s="510" t="str">
        <f t="shared" si="1260"/>
        <v/>
      </c>
      <c r="KR250" s="522" t="str">
        <f t="shared" si="1260"/>
        <v/>
      </c>
      <c r="KS250" s="510" t="str">
        <f t="shared" si="1260"/>
        <v/>
      </c>
      <c r="KT250" s="642">
        <f t="shared" si="1196"/>
        <v>0</v>
      </c>
      <c r="KU250" s="510" t="str">
        <f t="shared" si="1261"/>
        <v/>
      </c>
      <c r="KV250" s="522" t="str">
        <f t="shared" si="1261"/>
        <v/>
      </c>
      <c r="KW250" s="510" t="str">
        <f t="shared" si="1261"/>
        <v/>
      </c>
      <c r="KX250" s="642">
        <f t="shared" si="1197"/>
        <v>0</v>
      </c>
      <c r="KY250" s="510" t="str">
        <f t="shared" si="1262"/>
        <v/>
      </c>
      <c r="KZ250" s="522" t="str">
        <f t="shared" si="1262"/>
        <v/>
      </c>
      <c r="LA250" s="510" t="str">
        <f t="shared" si="1262"/>
        <v/>
      </c>
      <c r="LB250" s="642">
        <f t="shared" si="1198"/>
        <v>0</v>
      </c>
      <c r="LC250" s="510" t="str">
        <f t="shared" si="1263"/>
        <v/>
      </c>
      <c r="LD250" s="522" t="str">
        <f t="shared" si="1263"/>
        <v/>
      </c>
      <c r="LE250" s="510" t="str">
        <f t="shared" si="1263"/>
        <v/>
      </c>
      <c r="LF250" s="642">
        <f t="shared" si="1199"/>
        <v>0</v>
      </c>
      <c r="LG250" s="510" t="str">
        <f t="shared" si="1264"/>
        <v/>
      </c>
      <c r="LH250" s="522" t="str">
        <f t="shared" si="1264"/>
        <v/>
      </c>
      <c r="LI250" s="510" t="str">
        <f t="shared" si="1264"/>
        <v/>
      </c>
      <c r="LJ250" s="642">
        <f t="shared" si="1200"/>
        <v>0</v>
      </c>
      <c r="LK250" s="510" t="str">
        <f t="shared" si="1265"/>
        <v/>
      </c>
      <c r="LL250" s="522" t="str">
        <f t="shared" si="1265"/>
        <v/>
      </c>
      <c r="LM250" s="510" t="str">
        <f t="shared" si="1265"/>
        <v/>
      </c>
      <c r="LN250" s="642">
        <f t="shared" si="1201"/>
        <v>0</v>
      </c>
      <c r="LO250" s="510" t="str">
        <f t="shared" si="1266"/>
        <v/>
      </c>
      <c r="LP250" s="522" t="str">
        <f t="shared" si="1266"/>
        <v/>
      </c>
      <c r="LQ250" s="510" t="str">
        <f t="shared" si="1266"/>
        <v/>
      </c>
      <c r="LR250" s="642">
        <f t="shared" si="1202"/>
        <v>0</v>
      </c>
      <c r="LS250" s="510" t="str">
        <f t="shared" si="1267"/>
        <v/>
      </c>
      <c r="LT250" s="522" t="str">
        <f t="shared" si="1267"/>
        <v/>
      </c>
      <c r="LU250" s="510" t="str">
        <f t="shared" si="1267"/>
        <v/>
      </c>
      <c r="LV250" s="642">
        <f t="shared" si="1203"/>
        <v>0</v>
      </c>
      <c r="LW250" s="510" t="str">
        <f t="shared" si="1268"/>
        <v/>
      </c>
      <c r="LX250" s="522" t="str">
        <f t="shared" si="1268"/>
        <v/>
      </c>
      <c r="LY250" s="510" t="str">
        <f t="shared" si="1268"/>
        <v/>
      </c>
      <c r="LZ250" s="642">
        <f t="shared" si="1204"/>
        <v>0</v>
      </c>
      <c r="MA250" s="510" t="str">
        <f t="shared" si="1269"/>
        <v/>
      </c>
      <c r="MB250" s="522" t="str">
        <f t="shared" si="1269"/>
        <v/>
      </c>
      <c r="MC250" s="510" t="str">
        <f t="shared" si="1269"/>
        <v/>
      </c>
      <c r="MD250" s="642">
        <f t="shared" si="1205"/>
        <v>0</v>
      </c>
      <c r="ME250" s="510" t="str">
        <f t="shared" si="1270"/>
        <v/>
      </c>
      <c r="MF250" s="522" t="str">
        <f t="shared" si="1270"/>
        <v/>
      </c>
      <c r="MG250" s="510" t="str">
        <f t="shared" si="1270"/>
        <v/>
      </c>
      <c r="MH250" s="642">
        <f t="shared" si="1206"/>
        <v>0</v>
      </c>
      <c r="MI250" s="510" t="str">
        <f t="shared" si="1271"/>
        <v/>
      </c>
      <c r="MJ250" s="522" t="str">
        <f t="shared" si="1271"/>
        <v/>
      </c>
      <c r="MK250" s="510" t="str">
        <f t="shared" si="1271"/>
        <v/>
      </c>
      <c r="ML250" s="642">
        <f t="shared" si="1207"/>
        <v>0</v>
      </c>
      <c r="MM250" s="510" t="str">
        <f t="shared" si="1272"/>
        <v/>
      </c>
      <c r="MN250" s="522" t="str">
        <f t="shared" si="1272"/>
        <v/>
      </c>
      <c r="MO250" s="510" t="str">
        <f t="shared" si="1272"/>
        <v/>
      </c>
      <c r="MP250" s="642">
        <f t="shared" si="1208"/>
        <v>0</v>
      </c>
      <c r="MQ250" s="510" t="str">
        <f t="shared" si="1273"/>
        <v/>
      </c>
      <c r="MR250" s="522" t="str">
        <f t="shared" si="1273"/>
        <v/>
      </c>
      <c r="MS250" s="510" t="str">
        <f t="shared" si="1273"/>
        <v/>
      </c>
      <c r="MT250" s="642">
        <f t="shared" si="1209"/>
        <v>0</v>
      </c>
      <c r="MU250" s="510" t="str">
        <f t="shared" si="1274"/>
        <v/>
      </c>
      <c r="MV250" s="522" t="str">
        <f t="shared" si="1274"/>
        <v/>
      </c>
      <c r="MW250" s="510" t="str">
        <f t="shared" si="1274"/>
        <v/>
      </c>
      <c r="MX250" s="642">
        <f t="shared" si="1210"/>
        <v>0</v>
      </c>
      <c r="MY250" s="510" t="str">
        <f t="shared" si="1275"/>
        <v/>
      </c>
      <c r="MZ250" s="522" t="str">
        <f t="shared" si="1275"/>
        <v/>
      </c>
      <c r="NA250" s="510" t="str">
        <f t="shared" si="1275"/>
        <v/>
      </c>
      <c r="NB250" s="642">
        <f t="shared" si="1211"/>
        <v>0</v>
      </c>
      <c r="NC250" s="510" t="str">
        <f t="shared" si="1276"/>
        <v/>
      </c>
      <c r="ND250" s="522" t="str">
        <f t="shared" si="1276"/>
        <v/>
      </c>
      <c r="NE250" s="510" t="str">
        <f t="shared" si="1276"/>
        <v/>
      </c>
      <c r="NF250" s="642">
        <f t="shared" si="1212"/>
        <v>0</v>
      </c>
      <c r="NG250" s="510" t="str">
        <f t="shared" si="1277"/>
        <v/>
      </c>
      <c r="NH250" s="522" t="str">
        <f t="shared" si="1277"/>
        <v/>
      </c>
      <c r="NI250" s="510" t="str">
        <f t="shared" si="1277"/>
        <v/>
      </c>
      <c r="NJ250" s="642">
        <f t="shared" si="1213"/>
        <v>0</v>
      </c>
      <c r="NK250" s="510" t="str">
        <f t="shared" si="1278"/>
        <v/>
      </c>
      <c r="NL250" s="522" t="str">
        <f t="shared" si="1278"/>
        <v/>
      </c>
      <c r="NM250" s="510" t="str">
        <f t="shared" si="1278"/>
        <v/>
      </c>
      <c r="NN250" s="642">
        <f t="shared" si="1214"/>
        <v>0</v>
      </c>
      <c r="NO250" s="510" t="str">
        <f t="shared" si="1279"/>
        <v/>
      </c>
      <c r="NP250" s="522" t="str">
        <f t="shared" si="1279"/>
        <v/>
      </c>
      <c r="NQ250" s="510" t="str">
        <f t="shared" si="1279"/>
        <v/>
      </c>
      <c r="NR250" s="642">
        <f t="shared" si="1215"/>
        <v>0</v>
      </c>
      <c r="NS250" s="510" t="str">
        <f t="shared" si="1280"/>
        <v/>
      </c>
      <c r="NT250" s="522" t="str">
        <f t="shared" si="1280"/>
        <v/>
      </c>
      <c r="NU250" s="510" t="str">
        <f t="shared" si="1280"/>
        <v/>
      </c>
      <c r="NV250" s="642">
        <f t="shared" si="1216"/>
        <v>0</v>
      </c>
      <c r="NW250" s="510" t="str">
        <f t="shared" si="1281"/>
        <v/>
      </c>
      <c r="NX250" s="522" t="str">
        <f t="shared" si="1281"/>
        <v/>
      </c>
      <c r="NY250" s="510" t="str">
        <f t="shared" si="1281"/>
        <v/>
      </c>
      <c r="NZ250" s="642">
        <f t="shared" si="1217"/>
        <v>0</v>
      </c>
      <c r="OA250" s="510" t="str">
        <f t="shared" si="1282"/>
        <v/>
      </c>
      <c r="OB250" s="522" t="str">
        <f t="shared" si="1282"/>
        <v/>
      </c>
      <c r="OC250" s="510" t="str">
        <f t="shared" si="1282"/>
        <v/>
      </c>
      <c r="OD250" s="642">
        <f t="shared" si="1218"/>
        <v>0</v>
      </c>
      <c r="OE250" s="510" t="str">
        <f t="shared" si="1283"/>
        <v/>
      </c>
      <c r="OF250" s="522" t="str">
        <f t="shared" si="1283"/>
        <v/>
      </c>
      <c r="OG250" s="510" t="str">
        <f t="shared" si="1283"/>
        <v/>
      </c>
      <c r="OH250" s="642">
        <f t="shared" si="1219"/>
        <v>0</v>
      </c>
      <c r="OI250" s="510" t="str">
        <f t="shared" si="1284"/>
        <v/>
      </c>
      <c r="OJ250" s="522" t="str">
        <f t="shared" si="1284"/>
        <v/>
      </c>
      <c r="OK250" s="510" t="str">
        <f t="shared" si="1284"/>
        <v/>
      </c>
      <c r="OL250" s="642">
        <f t="shared" si="1220"/>
        <v>0</v>
      </c>
      <c r="OM250" s="510" t="str">
        <f t="shared" si="1285"/>
        <v/>
      </c>
      <c r="ON250" s="522" t="str">
        <f t="shared" si="1285"/>
        <v/>
      </c>
      <c r="OO250" s="510" t="str">
        <f t="shared" si="1285"/>
        <v/>
      </c>
      <c r="OP250" s="642">
        <f t="shared" si="1221"/>
        <v>0</v>
      </c>
      <c r="OQ250" s="510" t="str">
        <f t="shared" si="1286"/>
        <v/>
      </c>
      <c r="OR250" s="522" t="str">
        <f t="shared" si="1286"/>
        <v/>
      </c>
      <c r="OS250" s="510" t="str">
        <f t="shared" si="1286"/>
        <v/>
      </c>
      <c r="OT250" s="642">
        <f t="shared" si="1222"/>
        <v>0</v>
      </c>
      <c r="OU250" s="510" t="str">
        <f t="shared" si="1287"/>
        <v/>
      </c>
      <c r="OV250" s="522" t="str">
        <f t="shared" si="1287"/>
        <v/>
      </c>
      <c r="OW250" s="510" t="str">
        <f t="shared" si="1287"/>
        <v/>
      </c>
      <c r="OX250" s="642">
        <f t="shared" si="1223"/>
        <v>0</v>
      </c>
      <c r="OY250" s="510" t="str">
        <f t="shared" si="1288"/>
        <v/>
      </c>
      <c r="OZ250" s="522" t="str">
        <f t="shared" si="1288"/>
        <v/>
      </c>
      <c r="PA250" s="510" t="str">
        <f t="shared" si="1288"/>
        <v/>
      </c>
      <c r="PB250" s="642">
        <f t="shared" si="1224"/>
        <v>0</v>
      </c>
      <c r="PC250" s="510" t="str">
        <f t="shared" si="1289"/>
        <v/>
      </c>
      <c r="PD250" s="522" t="str">
        <f t="shared" si="1289"/>
        <v/>
      </c>
      <c r="PE250" s="510" t="str">
        <f t="shared" si="1289"/>
        <v/>
      </c>
      <c r="PF250" s="642">
        <f t="shared" si="1225"/>
        <v>0</v>
      </c>
      <c r="PG250" s="510" t="str">
        <f t="shared" si="1290"/>
        <v/>
      </c>
      <c r="PH250" s="522" t="str">
        <f t="shared" si="1290"/>
        <v/>
      </c>
      <c r="PI250" s="510" t="str">
        <f t="shared" si="1290"/>
        <v/>
      </c>
      <c r="PJ250" s="642">
        <f t="shared" si="1226"/>
        <v>0</v>
      </c>
      <c r="PK250" s="510" t="str">
        <f t="shared" si="1291"/>
        <v/>
      </c>
      <c r="PL250" s="522" t="str">
        <f t="shared" si="1291"/>
        <v/>
      </c>
      <c r="PM250" s="510" t="str">
        <f t="shared" si="1291"/>
        <v/>
      </c>
      <c r="PN250" s="642">
        <f t="shared" si="1227"/>
        <v>0</v>
      </c>
      <c r="PO250" s="510" t="str">
        <f t="shared" si="1292"/>
        <v/>
      </c>
      <c r="PP250" s="522" t="str">
        <f t="shared" si="1292"/>
        <v/>
      </c>
      <c r="PQ250" s="510" t="str">
        <f t="shared" si="1292"/>
        <v/>
      </c>
      <c r="PR250" s="642">
        <f t="shared" si="1228"/>
        <v>0</v>
      </c>
      <c r="PS250" s="510" t="str">
        <f t="shared" si="1293"/>
        <v/>
      </c>
      <c r="PT250" s="522" t="str">
        <f t="shared" si="1293"/>
        <v/>
      </c>
      <c r="PU250" s="510" t="str">
        <f t="shared" si="1293"/>
        <v/>
      </c>
      <c r="PV250" s="642">
        <f t="shared" si="1229"/>
        <v>0</v>
      </c>
      <c r="PW250" s="510" t="str">
        <f t="shared" si="1294"/>
        <v/>
      </c>
      <c r="PX250" s="522" t="str">
        <f t="shared" si="1294"/>
        <v/>
      </c>
      <c r="PY250" s="510" t="str">
        <f t="shared" si="1294"/>
        <v/>
      </c>
      <c r="PZ250" s="642">
        <f t="shared" si="1230"/>
        <v>0</v>
      </c>
      <c r="QA250" s="510" t="str">
        <f t="shared" si="1295"/>
        <v/>
      </c>
      <c r="QB250" s="522" t="str">
        <f t="shared" si="1295"/>
        <v/>
      </c>
      <c r="QC250" s="510" t="str">
        <f t="shared" si="1295"/>
        <v/>
      </c>
      <c r="QD250" s="642">
        <f t="shared" si="1231"/>
        <v>0</v>
      </c>
      <c r="QE250" s="510" t="str">
        <f t="shared" si="1296"/>
        <v/>
      </c>
      <c r="QF250" s="522" t="str">
        <f t="shared" si="1296"/>
        <v/>
      </c>
      <c r="QG250" s="510" t="str">
        <f t="shared" si="1296"/>
        <v/>
      </c>
      <c r="QH250" s="642">
        <f t="shared" si="1232"/>
        <v>0</v>
      </c>
    </row>
    <row r="251" spans="125:450" ht="13.3" thickTop="1" thickBot="1" x14ac:dyDescent="0.35"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GU251" s="594">
        <v>34</v>
      </c>
      <c r="HA251" s="81" t="str">
        <f t="shared" si="1233"/>
        <v/>
      </c>
      <c r="HB251" s="127" t="str">
        <f t="shared" si="1234"/>
        <v/>
      </c>
      <c r="HC251" s="642">
        <f t="shared" si="1172"/>
        <v>0</v>
      </c>
      <c r="HD251" s="582">
        <f t="shared" si="1237"/>
        <v>0</v>
      </c>
      <c r="HE251" s="576">
        <f t="shared" si="1238"/>
        <v>0</v>
      </c>
      <c r="HF251" s="566">
        <f t="shared" si="1238"/>
        <v>0</v>
      </c>
      <c r="HG251" s="642">
        <f t="shared" si="1173"/>
        <v>0</v>
      </c>
      <c r="HH251" s="17" t="str">
        <f t="shared" ref="HH251:HI266" si="1297">HH124</f>
        <v/>
      </c>
      <c r="HI251" s="510" t="str">
        <f t="shared" si="1297"/>
        <v/>
      </c>
      <c r="HJ251" s="642">
        <f t="shared" si="1235"/>
        <v>0</v>
      </c>
      <c r="HK251" s="510" t="str">
        <f t="shared" si="1239"/>
        <v/>
      </c>
      <c r="HL251" s="522" t="str">
        <f t="shared" si="1239"/>
        <v/>
      </c>
      <c r="HM251" s="510" t="str">
        <f t="shared" si="1239"/>
        <v/>
      </c>
      <c r="HN251" s="642">
        <f t="shared" si="1175"/>
        <v>0</v>
      </c>
      <c r="HO251" s="510" t="str">
        <f t="shared" si="1240"/>
        <v/>
      </c>
      <c r="HP251" s="522" t="str">
        <f t="shared" si="1240"/>
        <v/>
      </c>
      <c r="HQ251" s="510" t="str">
        <f t="shared" si="1240"/>
        <v/>
      </c>
      <c r="HR251" s="642">
        <f t="shared" si="1176"/>
        <v>0</v>
      </c>
      <c r="HS251" s="510" t="str">
        <f t="shared" si="1241"/>
        <v/>
      </c>
      <c r="HT251" s="522" t="str">
        <f t="shared" si="1241"/>
        <v/>
      </c>
      <c r="HU251" s="510" t="str">
        <f t="shared" si="1241"/>
        <v/>
      </c>
      <c r="HV251" s="642">
        <f t="shared" si="1177"/>
        <v>0</v>
      </c>
      <c r="HW251" s="510" t="str">
        <f t="shared" si="1242"/>
        <v/>
      </c>
      <c r="HX251" s="522" t="str">
        <f t="shared" si="1242"/>
        <v/>
      </c>
      <c r="HY251" s="510" t="str">
        <f t="shared" si="1242"/>
        <v/>
      </c>
      <c r="HZ251" s="642">
        <f t="shared" si="1178"/>
        <v>0</v>
      </c>
      <c r="IA251" s="510" t="str">
        <f t="shared" si="1243"/>
        <v/>
      </c>
      <c r="IB251" s="522" t="str">
        <f t="shared" si="1243"/>
        <v/>
      </c>
      <c r="IC251" s="510" t="str">
        <f t="shared" si="1243"/>
        <v/>
      </c>
      <c r="ID251" s="642">
        <f t="shared" si="1179"/>
        <v>0</v>
      </c>
      <c r="IE251" s="510" t="str">
        <f t="shared" si="1244"/>
        <v/>
      </c>
      <c r="IF251" s="522" t="str">
        <f t="shared" si="1244"/>
        <v/>
      </c>
      <c r="IG251" s="510" t="str">
        <f t="shared" si="1244"/>
        <v/>
      </c>
      <c r="IH251" s="642">
        <f t="shared" si="1180"/>
        <v>0</v>
      </c>
      <c r="II251" s="510" t="str">
        <f t="shared" si="1245"/>
        <v/>
      </c>
      <c r="IJ251" s="522" t="str">
        <f t="shared" si="1245"/>
        <v/>
      </c>
      <c r="IK251" s="510" t="str">
        <f t="shared" si="1245"/>
        <v/>
      </c>
      <c r="IL251" s="642">
        <f t="shared" si="1181"/>
        <v>0</v>
      </c>
      <c r="IM251" s="510" t="str">
        <f t="shared" si="1246"/>
        <v/>
      </c>
      <c r="IN251" s="522" t="str">
        <f t="shared" si="1246"/>
        <v/>
      </c>
      <c r="IO251" s="510" t="str">
        <f t="shared" si="1246"/>
        <v/>
      </c>
      <c r="IP251" s="642">
        <f t="shared" si="1182"/>
        <v>0</v>
      </c>
      <c r="IQ251" s="510" t="str">
        <f t="shared" si="1247"/>
        <v/>
      </c>
      <c r="IR251" s="522" t="str">
        <f t="shared" si="1247"/>
        <v/>
      </c>
      <c r="IS251" s="510" t="str">
        <f t="shared" si="1247"/>
        <v/>
      </c>
      <c r="IT251" s="642">
        <f t="shared" si="1183"/>
        <v>0</v>
      </c>
      <c r="IU251" s="510" t="str">
        <f t="shared" si="1248"/>
        <v/>
      </c>
      <c r="IV251" s="522" t="str">
        <f t="shared" si="1248"/>
        <v/>
      </c>
      <c r="IW251" s="510" t="str">
        <f t="shared" si="1248"/>
        <v/>
      </c>
      <c r="IX251" s="642">
        <f t="shared" si="1184"/>
        <v>0</v>
      </c>
      <c r="IY251" s="510" t="str">
        <f t="shared" si="1249"/>
        <v/>
      </c>
      <c r="IZ251" s="522" t="str">
        <f t="shared" si="1249"/>
        <v/>
      </c>
      <c r="JA251" s="510" t="str">
        <f t="shared" si="1249"/>
        <v/>
      </c>
      <c r="JB251" s="642">
        <f t="shared" si="1185"/>
        <v>0</v>
      </c>
      <c r="JC251" s="510" t="str">
        <f t="shared" si="1250"/>
        <v/>
      </c>
      <c r="JD251" s="522" t="str">
        <f t="shared" si="1250"/>
        <v/>
      </c>
      <c r="JE251" s="510" t="str">
        <f t="shared" si="1250"/>
        <v/>
      </c>
      <c r="JF251" s="642">
        <f t="shared" si="1186"/>
        <v>0</v>
      </c>
      <c r="JG251" s="510" t="str">
        <f t="shared" si="1251"/>
        <v/>
      </c>
      <c r="JH251" s="522" t="str">
        <f t="shared" si="1251"/>
        <v/>
      </c>
      <c r="JI251" s="510" t="str">
        <f t="shared" si="1251"/>
        <v/>
      </c>
      <c r="JJ251" s="642">
        <f t="shared" si="1187"/>
        <v>0</v>
      </c>
      <c r="JK251" s="510" t="str">
        <f t="shared" si="1252"/>
        <v/>
      </c>
      <c r="JL251" s="522" t="str">
        <f t="shared" si="1252"/>
        <v/>
      </c>
      <c r="JM251" s="510" t="str">
        <f t="shared" si="1252"/>
        <v/>
      </c>
      <c r="JN251" s="642">
        <f t="shared" si="1188"/>
        <v>0</v>
      </c>
      <c r="JO251" s="510" t="str">
        <f t="shared" si="1253"/>
        <v/>
      </c>
      <c r="JP251" s="522" t="str">
        <f t="shared" si="1253"/>
        <v/>
      </c>
      <c r="JQ251" s="510" t="str">
        <f t="shared" si="1253"/>
        <v/>
      </c>
      <c r="JR251" s="642">
        <f t="shared" si="1189"/>
        <v>0</v>
      </c>
      <c r="JS251" s="510" t="str">
        <f t="shared" si="1254"/>
        <v/>
      </c>
      <c r="JT251" s="522" t="str">
        <f t="shared" si="1254"/>
        <v/>
      </c>
      <c r="JU251" s="510" t="str">
        <f t="shared" si="1254"/>
        <v/>
      </c>
      <c r="JV251" s="642">
        <f t="shared" si="1190"/>
        <v>0</v>
      </c>
      <c r="JW251" s="510" t="str">
        <f t="shared" si="1255"/>
        <v/>
      </c>
      <c r="JX251" s="522" t="str">
        <f t="shared" si="1255"/>
        <v/>
      </c>
      <c r="JY251" s="510" t="str">
        <f t="shared" si="1255"/>
        <v/>
      </c>
      <c r="JZ251" s="642">
        <f t="shared" si="1191"/>
        <v>0</v>
      </c>
      <c r="KA251" s="510" t="str">
        <f t="shared" si="1256"/>
        <v/>
      </c>
      <c r="KB251" s="522" t="str">
        <f t="shared" si="1256"/>
        <v/>
      </c>
      <c r="KC251" s="510" t="str">
        <f t="shared" si="1256"/>
        <v/>
      </c>
      <c r="KD251" s="642">
        <f t="shared" si="1192"/>
        <v>0</v>
      </c>
      <c r="KE251" s="510" t="str">
        <f t="shared" si="1257"/>
        <v/>
      </c>
      <c r="KF251" s="522" t="str">
        <f t="shared" si="1257"/>
        <v/>
      </c>
      <c r="KG251" s="510" t="str">
        <f t="shared" si="1257"/>
        <v/>
      </c>
      <c r="KH251" s="642">
        <f t="shared" si="1193"/>
        <v>0</v>
      </c>
      <c r="KI251" s="510" t="str">
        <f t="shared" si="1258"/>
        <v/>
      </c>
      <c r="KJ251" s="522" t="str">
        <f t="shared" si="1258"/>
        <v/>
      </c>
      <c r="KK251" s="510" t="str">
        <f t="shared" si="1258"/>
        <v/>
      </c>
      <c r="KL251" s="642">
        <f t="shared" si="1194"/>
        <v>0</v>
      </c>
      <c r="KM251" s="510" t="str">
        <f t="shared" si="1259"/>
        <v/>
      </c>
      <c r="KN251" s="522" t="str">
        <f t="shared" si="1259"/>
        <v/>
      </c>
      <c r="KO251" s="510" t="str">
        <f t="shared" si="1259"/>
        <v/>
      </c>
      <c r="KP251" s="642">
        <f t="shared" si="1195"/>
        <v>0</v>
      </c>
      <c r="KQ251" s="510" t="str">
        <f t="shared" si="1260"/>
        <v/>
      </c>
      <c r="KR251" s="522" t="str">
        <f t="shared" si="1260"/>
        <v/>
      </c>
      <c r="KS251" s="510" t="str">
        <f t="shared" si="1260"/>
        <v/>
      </c>
      <c r="KT251" s="642">
        <f t="shared" si="1196"/>
        <v>0</v>
      </c>
      <c r="KU251" s="510" t="str">
        <f t="shared" si="1261"/>
        <v/>
      </c>
      <c r="KV251" s="522" t="str">
        <f t="shared" si="1261"/>
        <v/>
      </c>
      <c r="KW251" s="510" t="str">
        <f t="shared" si="1261"/>
        <v/>
      </c>
      <c r="KX251" s="642">
        <f t="shared" si="1197"/>
        <v>0</v>
      </c>
      <c r="KY251" s="510" t="str">
        <f t="shared" si="1262"/>
        <v/>
      </c>
      <c r="KZ251" s="522" t="str">
        <f t="shared" si="1262"/>
        <v/>
      </c>
      <c r="LA251" s="510" t="str">
        <f t="shared" si="1262"/>
        <v/>
      </c>
      <c r="LB251" s="642">
        <f t="shared" si="1198"/>
        <v>0</v>
      </c>
      <c r="LC251" s="510" t="str">
        <f t="shared" si="1263"/>
        <v/>
      </c>
      <c r="LD251" s="522" t="str">
        <f t="shared" si="1263"/>
        <v/>
      </c>
      <c r="LE251" s="510" t="str">
        <f t="shared" si="1263"/>
        <v/>
      </c>
      <c r="LF251" s="642">
        <f t="shared" si="1199"/>
        <v>0</v>
      </c>
      <c r="LG251" s="510" t="str">
        <f t="shared" si="1264"/>
        <v/>
      </c>
      <c r="LH251" s="522" t="str">
        <f t="shared" si="1264"/>
        <v/>
      </c>
      <c r="LI251" s="510" t="str">
        <f t="shared" si="1264"/>
        <v/>
      </c>
      <c r="LJ251" s="642">
        <f t="shared" si="1200"/>
        <v>0</v>
      </c>
      <c r="LK251" s="510" t="str">
        <f t="shared" si="1265"/>
        <v/>
      </c>
      <c r="LL251" s="522" t="str">
        <f t="shared" si="1265"/>
        <v/>
      </c>
      <c r="LM251" s="510" t="str">
        <f t="shared" si="1265"/>
        <v/>
      </c>
      <c r="LN251" s="642">
        <f t="shared" si="1201"/>
        <v>0</v>
      </c>
      <c r="LO251" s="510" t="str">
        <f t="shared" si="1266"/>
        <v/>
      </c>
      <c r="LP251" s="522" t="str">
        <f t="shared" si="1266"/>
        <v/>
      </c>
      <c r="LQ251" s="510" t="str">
        <f t="shared" si="1266"/>
        <v/>
      </c>
      <c r="LR251" s="642">
        <f t="shared" si="1202"/>
        <v>0</v>
      </c>
      <c r="LS251" s="510" t="str">
        <f t="shared" si="1267"/>
        <v/>
      </c>
      <c r="LT251" s="522" t="str">
        <f t="shared" si="1267"/>
        <v/>
      </c>
      <c r="LU251" s="510" t="str">
        <f t="shared" si="1267"/>
        <v/>
      </c>
      <c r="LV251" s="642">
        <f t="shared" si="1203"/>
        <v>0</v>
      </c>
      <c r="LW251" s="510" t="str">
        <f t="shared" si="1268"/>
        <v/>
      </c>
      <c r="LX251" s="522" t="str">
        <f t="shared" si="1268"/>
        <v/>
      </c>
      <c r="LY251" s="510" t="str">
        <f t="shared" si="1268"/>
        <v/>
      </c>
      <c r="LZ251" s="642">
        <f t="shared" si="1204"/>
        <v>0</v>
      </c>
      <c r="MA251" s="510" t="str">
        <f t="shared" si="1269"/>
        <v/>
      </c>
      <c r="MB251" s="522" t="str">
        <f t="shared" si="1269"/>
        <v/>
      </c>
      <c r="MC251" s="510" t="str">
        <f t="shared" si="1269"/>
        <v/>
      </c>
      <c r="MD251" s="642">
        <f t="shared" si="1205"/>
        <v>0</v>
      </c>
      <c r="ME251" s="510" t="str">
        <f t="shared" si="1270"/>
        <v/>
      </c>
      <c r="MF251" s="522" t="str">
        <f t="shared" si="1270"/>
        <v/>
      </c>
      <c r="MG251" s="510" t="str">
        <f t="shared" si="1270"/>
        <v/>
      </c>
      <c r="MH251" s="642">
        <f t="shared" si="1206"/>
        <v>0</v>
      </c>
      <c r="MI251" s="510" t="str">
        <f t="shared" si="1271"/>
        <v/>
      </c>
      <c r="MJ251" s="522" t="str">
        <f t="shared" si="1271"/>
        <v/>
      </c>
      <c r="MK251" s="510" t="str">
        <f t="shared" si="1271"/>
        <v/>
      </c>
      <c r="ML251" s="642">
        <f t="shared" si="1207"/>
        <v>0</v>
      </c>
      <c r="MM251" s="510" t="str">
        <f t="shared" si="1272"/>
        <v/>
      </c>
      <c r="MN251" s="522" t="str">
        <f t="shared" si="1272"/>
        <v/>
      </c>
      <c r="MO251" s="510" t="str">
        <f t="shared" si="1272"/>
        <v/>
      </c>
      <c r="MP251" s="642">
        <f t="shared" si="1208"/>
        <v>0</v>
      </c>
      <c r="MQ251" s="510" t="str">
        <f t="shared" si="1273"/>
        <v/>
      </c>
      <c r="MR251" s="522" t="str">
        <f t="shared" si="1273"/>
        <v/>
      </c>
      <c r="MS251" s="510" t="str">
        <f t="shared" si="1273"/>
        <v/>
      </c>
      <c r="MT251" s="642">
        <f t="shared" si="1209"/>
        <v>0</v>
      </c>
      <c r="MU251" s="510" t="str">
        <f t="shared" si="1274"/>
        <v/>
      </c>
      <c r="MV251" s="522" t="str">
        <f t="shared" si="1274"/>
        <v/>
      </c>
      <c r="MW251" s="510" t="str">
        <f t="shared" si="1274"/>
        <v/>
      </c>
      <c r="MX251" s="642">
        <f t="shared" si="1210"/>
        <v>0</v>
      </c>
      <c r="MY251" s="510" t="str">
        <f t="shared" si="1275"/>
        <v/>
      </c>
      <c r="MZ251" s="522" t="str">
        <f t="shared" si="1275"/>
        <v/>
      </c>
      <c r="NA251" s="510" t="str">
        <f t="shared" si="1275"/>
        <v/>
      </c>
      <c r="NB251" s="642">
        <f t="shared" si="1211"/>
        <v>0</v>
      </c>
      <c r="NC251" s="510" t="str">
        <f t="shared" si="1276"/>
        <v/>
      </c>
      <c r="ND251" s="522" t="str">
        <f t="shared" si="1276"/>
        <v/>
      </c>
      <c r="NE251" s="510" t="str">
        <f t="shared" si="1276"/>
        <v/>
      </c>
      <c r="NF251" s="642">
        <f t="shared" si="1212"/>
        <v>0</v>
      </c>
      <c r="NG251" s="510" t="str">
        <f t="shared" si="1277"/>
        <v/>
      </c>
      <c r="NH251" s="522" t="str">
        <f t="shared" si="1277"/>
        <v/>
      </c>
      <c r="NI251" s="510" t="str">
        <f t="shared" si="1277"/>
        <v/>
      </c>
      <c r="NJ251" s="642">
        <f t="shared" si="1213"/>
        <v>0</v>
      </c>
      <c r="NK251" s="510" t="str">
        <f t="shared" si="1278"/>
        <v/>
      </c>
      <c r="NL251" s="522" t="str">
        <f t="shared" si="1278"/>
        <v/>
      </c>
      <c r="NM251" s="510" t="str">
        <f t="shared" si="1278"/>
        <v/>
      </c>
      <c r="NN251" s="642">
        <f t="shared" si="1214"/>
        <v>0</v>
      </c>
      <c r="NO251" s="510" t="str">
        <f t="shared" si="1279"/>
        <v/>
      </c>
      <c r="NP251" s="522" t="str">
        <f t="shared" si="1279"/>
        <v/>
      </c>
      <c r="NQ251" s="510" t="str">
        <f t="shared" si="1279"/>
        <v/>
      </c>
      <c r="NR251" s="642">
        <f t="shared" si="1215"/>
        <v>0</v>
      </c>
      <c r="NS251" s="510" t="str">
        <f t="shared" si="1280"/>
        <v/>
      </c>
      <c r="NT251" s="522" t="str">
        <f t="shared" si="1280"/>
        <v/>
      </c>
      <c r="NU251" s="510" t="str">
        <f t="shared" si="1280"/>
        <v/>
      </c>
      <c r="NV251" s="642">
        <f t="shared" si="1216"/>
        <v>0</v>
      </c>
      <c r="NW251" s="510" t="str">
        <f t="shared" si="1281"/>
        <v/>
      </c>
      <c r="NX251" s="522" t="str">
        <f t="shared" si="1281"/>
        <v/>
      </c>
      <c r="NY251" s="510" t="str">
        <f t="shared" si="1281"/>
        <v/>
      </c>
      <c r="NZ251" s="642">
        <f t="shared" si="1217"/>
        <v>0</v>
      </c>
      <c r="OA251" s="510" t="str">
        <f t="shared" si="1282"/>
        <v/>
      </c>
      <c r="OB251" s="522" t="str">
        <f t="shared" si="1282"/>
        <v/>
      </c>
      <c r="OC251" s="510" t="str">
        <f t="shared" si="1282"/>
        <v/>
      </c>
      <c r="OD251" s="642">
        <f t="shared" si="1218"/>
        <v>0</v>
      </c>
      <c r="OE251" s="510" t="str">
        <f t="shared" si="1283"/>
        <v/>
      </c>
      <c r="OF251" s="522" t="str">
        <f t="shared" si="1283"/>
        <v/>
      </c>
      <c r="OG251" s="510" t="str">
        <f t="shared" si="1283"/>
        <v/>
      </c>
      <c r="OH251" s="642">
        <f t="shared" si="1219"/>
        <v>0</v>
      </c>
      <c r="OI251" s="510" t="str">
        <f t="shared" si="1284"/>
        <v/>
      </c>
      <c r="OJ251" s="522" t="str">
        <f t="shared" si="1284"/>
        <v/>
      </c>
      <c r="OK251" s="510" t="str">
        <f t="shared" si="1284"/>
        <v/>
      </c>
      <c r="OL251" s="642">
        <f t="shared" si="1220"/>
        <v>0</v>
      </c>
      <c r="OM251" s="510" t="str">
        <f t="shared" si="1285"/>
        <v/>
      </c>
      <c r="ON251" s="522" t="str">
        <f t="shared" si="1285"/>
        <v/>
      </c>
      <c r="OO251" s="510" t="str">
        <f t="shared" si="1285"/>
        <v/>
      </c>
      <c r="OP251" s="642">
        <f t="shared" si="1221"/>
        <v>0</v>
      </c>
      <c r="OQ251" s="510" t="str">
        <f t="shared" si="1286"/>
        <v/>
      </c>
      <c r="OR251" s="522" t="str">
        <f t="shared" si="1286"/>
        <v/>
      </c>
      <c r="OS251" s="510" t="str">
        <f t="shared" si="1286"/>
        <v/>
      </c>
      <c r="OT251" s="642">
        <f t="shared" si="1222"/>
        <v>0</v>
      </c>
      <c r="OU251" s="510" t="str">
        <f t="shared" si="1287"/>
        <v/>
      </c>
      <c r="OV251" s="522" t="str">
        <f t="shared" si="1287"/>
        <v/>
      </c>
      <c r="OW251" s="510" t="str">
        <f t="shared" si="1287"/>
        <v/>
      </c>
      <c r="OX251" s="642">
        <f t="shared" si="1223"/>
        <v>0</v>
      </c>
      <c r="OY251" s="510" t="str">
        <f t="shared" si="1288"/>
        <v/>
      </c>
      <c r="OZ251" s="522" t="str">
        <f t="shared" si="1288"/>
        <v/>
      </c>
      <c r="PA251" s="510" t="str">
        <f t="shared" si="1288"/>
        <v/>
      </c>
      <c r="PB251" s="642">
        <f t="shared" si="1224"/>
        <v>0</v>
      </c>
      <c r="PC251" s="510" t="str">
        <f t="shared" si="1289"/>
        <v/>
      </c>
      <c r="PD251" s="522" t="str">
        <f t="shared" si="1289"/>
        <v/>
      </c>
      <c r="PE251" s="510" t="str">
        <f t="shared" si="1289"/>
        <v/>
      </c>
      <c r="PF251" s="642">
        <f t="shared" si="1225"/>
        <v>0</v>
      </c>
      <c r="PG251" s="510" t="str">
        <f t="shared" si="1290"/>
        <v/>
      </c>
      <c r="PH251" s="522" t="str">
        <f t="shared" si="1290"/>
        <v/>
      </c>
      <c r="PI251" s="510" t="str">
        <f t="shared" si="1290"/>
        <v/>
      </c>
      <c r="PJ251" s="642">
        <f t="shared" si="1226"/>
        <v>0</v>
      </c>
      <c r="PK251" s="510" t="str">
        <f t="shared" si="1291"/>
        <v/>
      </c>
      <c r="PL251" s="522" t="str">
        <f t="shared" si="1291"/>
        <v/>
      </c>
      <c r="PM251" s="510" t="str">
        <f t="shared" si="1291"/>
        <v/>
      </c>
      <c r="PN251" s="642">
        <f t="shared" si="1227"/>
        <v>0</v>
      </c>
      <c r="PO251" s="510" t="str">
        <f t="shared" si="1292"/>
        <v/>
      </c>
      <c r="PP251" s="522" t="str">
        <f t="shared" si="1292"/>
        <v/>
      </c>
      <c r="PQ251" s="510" t="str">
        <f t="shared" si="1292"/>
        <v/>
      </c>
      <c r="PR251" s="642">
        <f t="shared" si="1228"/>
        <v>0</v>
      </c>
      <c r="PS251" s="510" t="str">
        <f t="shared" si="1293"/>
        <v/>
      </c>
      <c r="PT251" s="522" t="str">
        <f t="shared" si="1293"/>
        <v/>
      </c>
      <c r="PU251" s="510" t="str">
        <f t="shared" si="1293"/>
        <v/>
      </c>
      <c r="PV251" s="642">
        <f t="shared" si="1229"/>
        <v>0</v>
      </c>
      <c r="PW251" s="510" t="str">
        <f t="shared" si="1294"/>
        <v/>
      </c>
      <c r="PX251" s="522" t="str">
        <f t="shared" si="1294"/>
        <v/>
      </c>
      <c r="PY251" s="510" t="str">
        <f t="shared" si="1294"/>
        <v/>
      </c>
      <c r="PZ251" s="642">
        <f t="shared" si="1230"/>
        <v>0</v>
      </c>
      <c r="QA251" s="510" t="str">
        <f t="shared" si="1295"/>
        <v/>
      </c>
      <c r="QB251" s="522" t="str">
        <f t="shared" si="1295"/>
        <v/>
      </c>
      <c r="QC251" s="510" t="str">
        <f t="shared" si="1295"/>
        <v/>
      </c>
      <c r="QD251" s="642">
        <f t="shared" si="1231"/>
        <v>0</v>
      </c>
      <c r="QE251" s="510" t="str">
        <f t="shared" si="1296"/>
        <v/>
      </c>
      <c r="QF251" s="522" t="str">
        <f t="shared" si="1296"/>
        <v/>
      </c>
      <c r="QG251" s="510" t="str">
        <f t="shared" si="1296"/>
        <v/>
      </c>
      <c r="QH251" s="642">
        <f t="shared" si="1232"/>
        <v>0</v>
      </c>
    </row>
    <row r="252" spans="125:450" ht="13.3" thickTop="1" thickBot="1" x14ac:dyDescent="0.35"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GU252" s="594">
        <v>35</v>
      </c>
      <c r="HA252" s="81" t="str">
        <f t="shared" si="1233"/>
        <v/>
      </c>
      <c r="HB252" s="127" t="str">
        <f t="shared" si="1234"/>
        <v/>
      </c>
      <c r="HC252" s="642">
        <f t="shared" si="1172"/>
        <v>0</v>
      </c>
      <c r="HD252" s="582">
        <f t="shared" si="1237"/>
        <v>0</v>
      </c>
      <c r="HE252" s="576">
        <f t="shared" si="1238"/>
        <v>0</v>
      </c>
      <c r="HF252" s="566">
        <f t="shared" si="1238"/>
        <v>0</v>
      </c>
      <c r="HG252" s="642">
        <f t="shared" si="1173"/>
        <v>0</v>
      </c>
      <c r="HH252" s="17" t="str">
        <f t="shared" si="1297"/>
        <v/>
      </c>
      <c r="HI252" s="510" t="str">
        <f t="shared" si="1297"/>
        <v/>
      </c>
      <c r="HJ252" s="642">
        <f t="shared" si="1235"/>
        <v>0</v>
      </c>
      <c r="HK252" s="510" t="str">
        <f t="shared" si="1239"/>
        <v/>
      </c>
      <c r="HL252" s="522" t="str">
        <f t="shared" si="1239"/>
        <v/>
      </c>
      <c r="HM252" s="510" t="str">
        <f t="shared" si="1239"/>
        <v/>
      </c>
      <c r="HN252" s="642">
        <f t="shared" si="1175"/>
        <v>0</v>
      </c>
      <c r="HO252" s="510" t="str">
        <f t="shared" si="1240"/>
        <v/>
      </c>
      <c r="HP252" s="522" t="str">
        <f t="shared" si="1240"/>
        <v/>
      </c>
      <c r="HQ252" s="510" t="str">
        <f t="shared" si="1240"/>
        <v/>
      </c>
      <c r="HR252" s="642">
        <f t="shared" si="1176"/>
        <v>0</v>
      </c>
      <c r="HS252" s="510" t="str">
        <f t="shared" si="1241"/>
        <v/>
      </c>
      <c r="HT252" s="522" t="str">
        <f t="shared" si="1241"/>
        <v/>
      </c>
      <c r="HU252" s="510" t="str">
        <f t="shared" si="1241"/>
        <v/>
      </c>
      <c r="HV252" s="642">
        <f t="shared" si="1177"/>
        <v>0</v>
      </c>
      <c r="HW252" s="510" t="str">
        <f t="shared" si="1242"/>
        <v/>
      </c>
      <c r="HX252" s="522" t="str">
        <f t="shared" si="1242"/>
        <v/>
      </c>
      <c r="HY252" s="510" t="str">
        <f t="shared" si="1242"/>
        <v/>
      </c>
      <c r="HZ252" s="642">
        <f t="shared" si="1178"/>
        <v>0</v>
      </c>
      <c r="IA252" s="510" t="str">
        <f t="shared" si="1243"/>
        <v/>
      </c>
      <c r="IB252" s="522" t="str">
        <f t="shared" si="1243"/>
        <v/>
      </c>
      <c r="IC252" s="510" t="str">
        <f t="shared" si="1243"/>
        <v/>
      </c>
      <c r="ID252" s="642">
        <f t="shared" si="1179"/>
        <v>0</v>
      </c>
      <c r="IE252" s="510" t="str">
        <f t="shared" si="1244"/>
        <v/>
      </c>
      <c r="IF252" s="522" t="str">
        <f t="shared" si="1244"/>
        <v/>
      </c>
      <c r="IG252" s="510" t="str">
        <f t="shared" si="1244"/>
        <v/>
      </c>
      <c r="IH252" s="642">
        <f t="shared" si="1180"/>
        <v>0</v>
      </c>
      <c r="II252" s="510" t="str">
        <f t="shared" si="1245"/>
        <v/>
      </c>
      <c r="IJ252" s="522" t="str">
        <f t="shared" si="1245"/>
        <v/>
      </c>
      <c r="IK252" s="510" t="str">
        <f t="shared" si="1245"/>
        <v/>
      </c>
      <c r="IL252" s="642">
        <f t="shared" si="1181"/>
        <v>0</v>
      </c>
      <c r="IM252" s="510" t="str">
        <f t="shared" si="1246"/>
        <v/>
      </c>
      <c r="IN252" s="522" t="str">
        <f t="shared" si="1246"/>
        <v/>
      </c>
      <c r="IO252" s="510" t="str">
        <f t="shared" si="1246"/>
        <v/>
      </c>
      <c r="IP252" s="642">
        <f t="shared" si="1182"/>
        <v>0</v>
      </c>
      <c r="IQ252" s="510" t="str">
        <f t="shared" si="1247"/>
        <v/>
      </c>
      <c r="IR252" s="522" t="str">
        <f t="shared" si="1247"/>
        <v/>
      </c>
      <c r="IS252" s="510" t="str">
        <f t="shared" si="1247"/>
        <v/>
      </c>
      <c r="IT252" s="642">
        <f t="shared" si="1183"/>
        <v>0</v>
      </c>
      <c r="IU252" s="510" t="str">
        <f t="shared" si="1248"/>
        <v/>
      </c>
      <c r="IV252" s="522" t="str">
        <f t="shared" si="1248"/>
        <v/>
      </c>
      <c r="IW252" s="510" t="str">
        <f t="shared" si="1248"/>
        <v/>
      </c>
      <c r="IX252" s="642">
        <f t="shared" si="1184"/>
        <v>0</v>
      </c>
      <c r="IY252" s="510" t="str">
        <f t="shared" si="1249"/>
        <v/>
      </c>
      <c r="IZ252" s="522" t="str">
        <f t="shared" si="1249"/>
        <v/>
      </c>
      <c r="JA252" s="510" t="str">
        <f t="shared" si="1249"/>
        <v/>
      </c>
      <c r="JB252" s="642">
        <f t="shared" si="1185"/>
        <v>0</v>
      </c>
      <c r="JC252" s="510" t="str">
        <f t="shared" si="1250"/>
        <v/>
      </c>
      <c r="JD252" s="522" t="str">
        <f t="shared" si="1250"/>
        <v/>
      </c>
      <c r="JE252" s="510" t="str">
        <f t="shared" si="1250"/>
        <v/>
      </c>
      <c r="JF252" s="642">
        <f t="shared" si="1186"/>
        <v>0</v>
      </c>
      <c r="JG252" s="510" t="str">
        <f t="shared" si="1251"/>
        <v/>
      </c>
      <c r="JH252" s="522" t="str">
        <f t="shared" si="1251"/>
        <v/>
      </c>
      <c r="JI252" s="510" t="str">
        <f t="shared" si="1251"/>
        <v/>
      </c>
      <c r="JJ252" s="642">
        <f t="shared" si="1187"/>
        <v>0</v>
      </c>
      <c r="JK252" s="510" t="str">
        <f t="shared" si="1252"/>
        <v/>
      </c>
      <c r="JL252" s="522" t="str">
        <f t="shared" si="1252"/>
        <v/>
      </c>
      <c r="JM252" s="510" t="str">
        <f t="shared" si="1252"/>
        <v/>
      </c>
      <c r="JN252" s="642">
        <f t="shared" si="1188"/>
        <v>0</v>
      </c>
      <c r="JO252" s="510" t="str">
        <f t="shared" si="1253"/>
        <v/>
      </c>
      <c r="JP252" s="522" t="str">
        <f t="shared" si="1253"/>
        <v/>
      </c>
      <c r="JQ252" s="510" t="str">
        <f t="shared" si="1253"/>
        <v/>
      </c>
      <c r="JR252" s="642">
        <f t="shared" si="1189"/>
        <v>0</v>
      </c>
      <c r="JS252" s="510" t="str">
        <f t="shared" si="1254"/>
        <v/>
      </c>
      <c r="JT252" s="522" t="str">
        <f t="shared" si="1254"/>
        <v/>
      </c>
      <c r="JU252" s="510" t="str">
        <f t="shared" si="1254"/>
        <v/>
      </c>
      <c r="JV252" s="642">
        <f t="shared" si="1190"/>
        <v>0</v>
      </c>
      <c r="JW252" s="510" t="str">
        <f t="shared" si="1255"/>
        <v/>
      </c>
      <c r="JX252" s="522" t="str">
        <f t="shared" si="1255"/>
        <v/>
      </c>
      <c r="JY252" s="510" t="str">
        <f t="shared" si="1255"/>
        <v/>
      </c>
      <c r="JZ252" s="642">
        <f t="shared" si="1191"/>
        <v>0</v>
      </c>
      <c r="KA252" s="510" t="str">
        <f t="shared" si="1256"/>
        <v/>
      </c>
      <c r="KB252" s="522" t="str">
        <f t="shared" si="1256"/>
        <v/>
      </c>
      <c r="KC252" s="510" t="str">
        <f t="shared" si="1256"/>
        <v/>
      </c>
      <c r="KD252" s="642">
        <f t="shared" si="1192"/>
        <v>0</v>
      </c>
      <c r="KE252" s="510" t="str">
        <f t="shared" si="1257"/>
        <v/>
      </c>
      <c r="KF252" s="522" t="str">
        <f t="shared" si="1257"/>
        <v/>
      </c>
      <c r="KG252" s="510" t="str">
        <f t="shared" si="1257"/>
        <v/>
      </c>
      <c r="KH252" s="642">
        <f t="shared" si="1193"/>
        <v>0</v>
      </c>
      <c r="KI252" s="510" t="str">
        <f t="shared" si="1258"/>
        <v/>
      </c>
      <c r="KJ252" s="522" t="str">
        <f t="shared" si="1258"/>
        <v/>
      </c>
      <c r="KK252" s="510" t="str">
        <f t="shared" si="1258"/>
        <v/>
      </c>
      <c r="KL252" s="642">
        <f t="shared" si="1194"/>
        <v>0</v>
      </c>
      <c r="KM252" s="510" t="str">
        <f t="shared" si="1259"/>
        <v/>
      </c>
      <c r="KN252" s="522" t="str">
        <f t="shared" si="1259"/>
        <v/>
      </c>
      <c r="KO252" s="510" t="str">
        <f t="shared" si="1259"/>
        <v/>
      </c>
      <c r="KP252" s="642">
        <f t="shared" si="1195"/>
        <v>0</v>
      </c>
      <c r="KQ252" s="510" t="str">
        <f t="shared" si="1260"/>
        <v/>
      </c>
      <c r="KR252" s="522" t="str">
        <f t="shared" si="1260"/>
        <v/>
      </c>
      <c r="KS252" s="510" t="str">
        <f t="shared" si="1260"/>
        <v/>
      </c>
      <c r="KT252" s="642">
        <f t="shared" si="1196"/>
        <v>0</v>
      </c>
      <c r="KU252" s="510" t="str">
        <f t="shared" si="1261"/>
        <v/>
      </c>
      <c r="KV252" s="522" t="str">
        <f t="shared" si="1261"/>
        <v/>
      </c>
      <c r="KW252" s="510" t="str">
        <f t="shared" si="1261"/>
        <v/>
      </c>
      <c r="KX252" s="642">
        <f t="shared" si="1197"/>
        <v>0</v>
      </c>
      <c r="KY252" s="510" t="str">
        <f t="shared" si="1262"/>
        <v/>
      </c>
      <c r="KZ252" s="522" t="str">
        <f t="shared" si="1262"/>
        <v/>
      </c>
      <c r="LA252" s="510" t="str">
        <f t="shared" si="1262"/>
        <v/>
      </c>
      <c r="LB252" s="642">
        <f t="shared" si="1198"/>
        <v>0</v>
      </c>
      <c r="LC252" s="510" t="str">
        <f t="shared" si="1263"/>
        <v/>
      </c>
      <c r="LD252" s="522" t="str">
        <f t="shared" si="1263"/>
        <v/>
      </c>
      <c r="LE252" s="510" t="str">
        <f t="shared" si="1263"/>
        <v/>
      </c>
      <c r="LF252" s="642">
        <f t="shared" si="1199"/>
        <v>0</v>
      </c>
      <c r="LG252" s="510" t="str">
        <f t="shared" si="1264"/>
        <v/>
      </c>
      <c r="LH252" s="522" t="str">
        <f t="shared" si="1264"/>
        <v/>
      </c>
      <c r="LI252" s="510" t="str">
        <f t="shared" si="1264"/>
        <v/>
      </c>
      <c r="LJ252" s="642">
        <f t="shared" si="1200"/>
        <v>0</v>
      </c>
      <c r="LK252" s="510" t="str">
        <f t="shared" si="1265"/>
        <v/>
      </c>
      <c r="LL252" s="522" t="str">
        <f t="shared" si="1265"/>
        <v/>
      </c>
      <c r="LM252" s="510" t="str">
        <f t="shared" si="1265"/>
        <v/>
      </c>
      <c r="LN252" s="642">
        <f t="shared" si="1201"/>
        <v>0</v>
      </c>
      <c r="LO252" s="510" t="str">
        <f t="shared" si="1266"/>
        <v/>
      </c>
      <c r="LP252" s="522" t="str">
        <f t="shared" si="1266"/>
        <v/>
      </c>
      <c r="LQ252" s="510" t="str">
        <f t="shared" si="1266"/>
        <v/>
      </c>
      <c r="LR252" s="642">
        <f t="shared" si="1202"/>
        <v>0</v>
      </c>
      <c r="LS252" s="510" t="str">
        <f t="shared" si="1267"/>
        <v/>
      </c>
      <c r="LT252" s="522" t="str">
        <f t="shared" si="1267"/>
        <v/>
      </c>
      <c r="LU252" s="510" t="str">
        <f t="shared" si="1267"/>
        <v/>
      </c>
      <c r="LV252" s="642">
        <f t="shared" si="1203"/>
        <v>0</v>
      </c>
      <c r="LW252" s="510" t="str">
        <f t="shared" si="1268"/>
        <v/>
      </c>
      <c r="LX252" s="522" t="str">
        <f t="shared" si="1268"/>
        <v/>
      </c>
      <c r="LY252" s="510" t="str">
        <f t="shared" si="1268"/>
        <v/>
      </c>
      <c r="LZ252" s="642">
        <f t="shared" si="1204"/>
        <v>0</v>
      </c>
      <c r="MA252" s="510" t="str">
        <f t="shared" si="1269"/>
        <v/>
      </c>
      <c r="MB252" s="522" t="str">
        <f t="shared" si="1269"/>
        <v/>
      </c>
      <c r="MC252" s="510" t="str">
        <f t="shared" si="1269"/>
        <v/>
      </c>
      <c r="MD252" s="642">
        <f t="shared" si="1205"/>
        <v>0</v>
      </c>
      <c r="ME252" s="510" t="str">
        <f t="shared" si="1270"/>
        <v/>
      </c>
      <c r="MF252" s="522" t="str">
        <f t="shared" si="1270"/>
        <v/>
      </c>
      <c r="MG252" s="510" t="str">
        <f t="shared" si="1270"/>
        <v/>
      </c>
      <c r="MH252" s="642">
        <f t="shared" si="1206"/>
        <v>0</v>
      </c>
      <c r="MI252" s="510" t="str">
        <f t="shared" si="1271"/>
        <v/>
      </c>
      <c r="MJ252" s="522" t="str">
        <f t="shared" si="1271"/>
        <v/>
      </c>
      <c r="MK252" s="510" t="str">
        <f t="shared" si="1271"/>
        <v/>
      </c>
      <c r="ML252" s="642">
        <f t="shared" si="1207"/>
        <v>0</v>
      </c>
      <c r="MM252" s="510" t="str">
        <f t="shared" si="1272"/>
        <v/>
      </c>
      <c r="MN252" s="522" t="str">
        <f t="shared" si="1272"/>
        <v/>
      </c>
      <c r="MO252" s="510" t="str">
        <f t="shared" si="1272"/>
        <v/>
      </c>
      <c r="MP252" s="642">
        <f t="shared" si="1208"/>
        <v>0</v>
      </c>
      <c r="MQ252" s="510" t="str">
        <f t="shared" si="1273"/>
        <v/>
      </c>
      <c r="MR252" s="522" t="str">
        <f t="shared" si="1273"/>
        <v/>
      </c>
      <c r="MS252" s="510" t="str">
        <f t="shared" si="1273"/>
        <v/>
      </c>
      <c r="MT252" s="642">
        <f t="shared" si="1209"/>
        <v>0</v>
      </c>
      <c r="MU252" s="510" t="str">
        <f t="shared" si="1274"/>
        <v/>
      </c>
      <c r="MV252" s="522" t="str">
        <f t="shared" si="1274"/>
        <v/>
      </c>
      <c r="MW252" s="510" t="str">
        <f t="shared" si="1274"/>
        <v/>
      </c>
      <c r="MX252" s="642">
        <f t="shared" si="1210"/>
        <v>0</v>
      </c>
      <c r="MY252" s="510" t="str">
        <f t="shared" si="1275"/>
        <v/>
      </c>
      <c r="MZ252" s="522" t="str">
        <f t="shared" si="1275"/>
        <v/>
      </c>
      <c r="NA252" s="510" t="str">
        <f t="shared" si="1275"/>
        <v/>
      </c>
      <c r="NB252" s="642">
        <f t="shared" si="1211"/>
        <v>0</v>
      </c>
      <c r="NC252" s="510" t="str">
        <f t="shared" si="1276"/>
        <v/>
      </c>
      <c r="ND252" s="522" t="str">
        <f t="shared" si="1276"/>
        <v/>
      </c>
      <c r="NE252" s="510" t="str">
        <f t="shared" si="1276"/>
        <v/>
      </c>
      <c r="NF252" s="642">
        <f t="shared" si="1212"/>
        <v>0</v>
      </c>
      <c r="NG252" s="510" t="str">
        <f t="shared" si="1277"/>
        <v/>
      </c>
      <c r="NH252" s="522" t="str">
        <f t="shared" si="1277"/>
        <v/>
      </c>
      <c r="NI252" s="510" t="str">
        <f t="shared" si="1277"/>
        <v/>
      </c>
      <c r="NJ252" s="642">
        <f t="shared" si="1213"/>
        <v>0</v>
      </c>
      <c r="NK252" s="510" t="str">
        <f t="shared" si="1278"/>
        <v/>
      </c>
      <c r="NL252" s="522" t="str">
        <f t="shared" si="1278"/>
        <v/>
      </c>
      <c r="NM252" s="510" t="str">
        <f t="shared" si="1278"/>
        <v/>
      </c>
      <c r="NN252" s="642">
        <f t="shared" si="1214"/>
        <v>0</v>
      </c>
      <c r="NO252" s="510" t="str">
        <f t="shared" si="1279"/>
        <v/>
      </c>
      <c r="NP252" s="522" t="str">
        <f t="shared" si="1279"/>
        <v/>
      </c>
      <c r="NQ252" s="510" t="str">
        <f t="shared" si="1279"/>
        <v/>
      </c>
      <c r="NR252" s="642">
        <f t="shared" si="1215"/>
        <v>0</v>
      </c>
      <c r="NS252" s="510" t="str">
        <f t="shared" si="1280"/>
        <v/>
      </c>
      <c r="NT252" s="522" t="str">
        <f t="shared" si="1280"/>
        <v/>
      </c>
      <c r="NU252" s="510" t="str">
        <f t="shared" si="1280"/>
        <v/>
      </c>
      <c r="NV252" s="642">
        <f t="shared" si="1216"/>
        <v>0</v>
      </c>
      <c r="NW252" s="510" t="str">
        <f t="shared" si="1281"/>
        <v/>
      </c>
      <c r="NX252" s="522" t="str">
        <f t="shared" si="1281"/>
        <v/>
      </c>
      <c r="NY252" s="510" t="str">
        <f t="shared" si="1281"/>
        <v/>
      </c>
      <c r="NZ252" s="642">
        <f t="shared" si="1217"/>
        <v>0</v>
      </c>
      <c r="OA252" s="510" t="str">
        <f t="shared" si="1282"/>
        <v/>
      </c>
      <c r="OB252" s="522" t="str">
        <f t="shared" si="1282"/>
        <v/>
      </c>
      <c r="OC252" s="510" t="str">
        <f t="shared" si="1282"/>
        <v/>
      </c>
      <c r="OD252" s="642">
        <f t="shared" si="1218"/>
        <v>0</v>
      </c>
      <c r="OE252" s="510" t="str">
        <f t="shared" si="1283"/>
        <v/>
      </c>
      <c r="OF252" s="522" t="str">
        <f t="shared" si="1283"/>
        <v/>
      </c>
      <c r="OG252" s="510" t="str">
        <f t="shared" si="1283"/>
        <v/>
      </c>
      <c r="OH252" s="642">
        <f t="shared" si="1219"/>
        <v>0</v>
      </c>
      <c r="OI252" s="510" t="str">
        <f t="shared" si="1284"/>
        <v/>
      </c>
      <c r="OJ252" s="522" t="str">
        <f t="shared" si="1284"/>
        <v/>
      </c>
      <c r="OK252" s="510" t="str">
        <f t="shared" si="1284"/>
        <v/>
      </c>
      <c r="OL252" s="642">
        <f t="shared" si="1220"/>
        <v>0</v>
      </c>
      <c r="OM252" s="510" t="str">
        <f t="shared" si="1285"/>
        <v/>
      </c>
      <c r="ON252" s="522" t="str">
        <f t="shared" si="1285"/>
        <v/>
      </c>
      <c r="OO252" s="510" t="str">
        <f t="shared" si="1285"/>
        <v/>
      </c>
      <c r="OP252" s="642">
        <f t="shared" si="1221"/>
        <v>0</v>
      </c>
      <c r="OQ252" s="510" t="str">
        <f t="shared" si="1286"/>
        <v/>
      </c>
      <c r="OR252" s="522" t="str">
        <f t="shared" si="1286"/>
        <v/>
      </c>
      <c r="OS252" s="510" t="str">
        <f t="shared" si="1286"/>
        <v/>
      </c>
      <c r="OT252" s="642">
        <f t="shared" si="1222"/>
        <v>0</v>
      </c>
      <c r="OU252" s="510" t="str">
        <f t="shared" si="1287"/>
        <v/>
      </c>
      <c r="OV252" s="522" t="str">
        <f t="shared" si="1287"/>
        <v/>
      </c>
      <c r="OW252" s="510" t="str">
        <f t="shared" si="1287"/>
        <v/>
      </c>
      <c r="OX252" s="642">
        <f t="shared" si="1223"/>
        <v>0</v>
      </c>
      <c r="OY252" s="510" t="str">
        <f t="shared" si="1288"/>
        <v/>
      </c>
      <c r="OZ252" s="522" t="str">
        <f t="shared" si="1288"/>
        <v/>
      </c>
      <c r="PA252" s="510" t="str">
        <f t="shared" si="1288"/>
        <v/>
      </c>
      <c r="PB252" s="642">
        <f t="shared" si="1224"/>
        <v>0</v>
      </c>
      <c r="PC252" s="510" t="str">
        <f t="shared" si="1289"/>
        <v/>
      </c>
      <c r="PD252" s="522" t="str">
        <f t="shared" si="1289"/>
        <v/>
      </c>
      <c r="PE252" s="510" t="str">
        <f t="shared" si="1289"/>
        <v/>
      </c>
      <c r="PF252" s="642">
        <f t="shared" si="1225"/>
        <v>0</v>
      </c>
      <c r="PG252" s="510" t="str">
        <f t="shared" si="1290"/>
        <v/>
      </c>
      <c r="PH252" s="522" t="str">
        <f t="shared" si="1290"/>
        <v/>
      </c>
      <c r="PI252" s="510" t="str">
        <f t="shared" si="1290"/>
        <v/>
      </c>
      <c r="PJ252" s="642">
        <f t="shared" si="1226"/>
        <v>0</v>
      </c>
      <c r="PK252" s="510" t="str">
        <f t="shared" si="1291"/>
        <v/>
      </c>
      <c r="PL252" s="522" t="str">
        <f t="shared" si="1291"/>
        <v/>
      </c>
      <c r="PM252" s="510" t="str">
        <f t="shared" si="1291"/>
        <v/>
      </c>
      <c r="PN252" s="642">
        <f t="shared" si="1227"/>
        <v>0</v>
      </c>
      <c r="PO252" s="510" t="str">
        <f t="shared" si="1292"/>
        <v/>
      </c>
      <c r="PP252" s="522" t="str">
        <f t="shared" si="1292"/>
        <v/>
      </c>
      <c r="PQ252" s="510" t="str">
        <f t="shared" si="1292"/>
        <v/>
      </c>
      <c r="PR252" s="642">
        <f t="shared" si="1228"/>
        <v>0</v>
      </c>
      <c r="PS252" s="510" t="str">
        <f t="shared" si="1293"/>
        <v/>
      </c>
      <c r="PT252" s="522" t="str">
        <f t="shared" si="1293"/>
        <v/>
      </c>
      <c r="PU252" s="510" t="str">
        <f t="shared" si="1293"/>
        <v/>
      </c>
      <c r="PV252" s="642">
        <f t="shared" si="1229"/>
        <v>0</v>
      </c>
      <c r="PW252" s="510" t="str">
        <f t="shared" si="1294"/>
        <v/>
      </c>
      <c r="PX252" s="522" t="str">
        <f t="shared" si="1294"/>
        <v/>
      </c>
      <c r="PY252" s="510" t="str">
        <f t="shared" si="1294"/>
        <v/>
      </c>
      <c r="PZ252" s="642">
        <f t="shared" si="1230"/>
        <v>0</v>
      </c>
      <c r="QA252" s="510" t="str">
        <f t="shared" si="1295"/>
        <v/>
      </c>
      <c r="QB252" s="522" t="str">
        <f t="shared" si="1295"/>
        <v/>
      </c>
      <c r="QC252" s="510" t="str">
        <f t="shared" si="1295"/>
        <v/>
      </c>
      <c r="QD252" s="642">
        <f t="shared" si="1231"/>
        <v>0</v>
      </c>
      <c r="QE252" s="510" t="str">
        <f t="shared" si="1296"/>
        <v/>
      </c>
      <c r="QF252" s="522" t="str">
        <f t="shared" si="1296"/>
        <v/>
      </c>
      <c r="QG252" s="510" t="str">
        <f t="shared" si="1296"/>
        <v/>
      </c>
      <c r="QH252" s="642">
        <f t="shared" si="1232"/>
        <v>0</v>
      </c>
    </row>
    <row r="253" spans="125:450" ht="13.3" thickTop="1" thickBot="1" x14ac:dyDescent="0.35"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GU253" s="594">
        <v>36</v>
      </c>
      <c r="HA253" s="81" t="str">
        <f t="shared" si="1233"/>
        <v/>
      </c>
      <c r="HB253" s="127" t="str">
        <f t="shared" si="1234"/>
        <v/>
      </c>
      <c r="HC253" s="642">
        <f t="shared" si="1172"/>
        <v>0</v>
      </c>
      <c r="HD253" s="582">
        <f t="shared" si="1237"/>
        <v>0</v>
      </c>
      <c r="HE253" s="576">
        <f t="shared" si="1238"/>
        <v>0</v>
      </c>
      <c r="HF253" s="566">
        <f t="shared" si="1238"/>
        <v>0</v>
      </c>
      <c r="HG253" s="642">
        <f t="shared" si="1173"/>
        <v>0</v>
      </c>
      <c r="HH253" s="17" t="str">
        <f t="shared" si="1297"/>
        <v/>
      </c>
      <c r="HI253" s="510" t="str">
        <f t="shared" si="1297"/>
        <v/>
      </c>
      <c r="HJ253" s="642">
        <f t="shared" si="1235"/>
        <v>0</v>
      </c>
      <c r="HK253" s="510" t="str">
        <f t="shared" si="1239"/>
        <v/>
      </c>
      <c r="HL253" s="522" t="str">
        <f t="shared" si="1239"/>
        <v/>
      </c>
      <c r="HM253" s="510" t="str">
        <f t="shared" si="1239"/>
        <v/>
      </c>
      <c r="HN253" s="642">
        <f t="shared" si="1175"/>
        <v>0</v>
      </c>
      <c r="HO253" s="510" t="str">
        <f t="shared" si="1240"/>
        <v/>
      </c>
      <c r="HP253" s="522" t="str">
        <f t="shared" si="1240"/>
        <v/>
      </c>
      <c r="HQ253" s="510" t="str">
        <f t="shared" si="1240"/>
        <v/>
      </c>
      <c r="HR253" s="642">
        <f t="shared" si="1176"/>
        <v>0</v>
      </c>
      <c r="HS253" s="510" t="str">
        <f t="shared" si="1241"/>
        <v/>
      </c>
      <c r="HT253" s="522" t="str">
        <f t="shared" si="1241"/>
        <v/>
      </c>
      <c r="HU253" s="510" t="str">
        <f t="shared" si="1241"/>
        <v/>
      </c>
      <c r="HV253" s="642">
        <f t="shared" si="1177"/>
        <v>0</v>
      </c>
      <c r="HW253" s="510" t="str">
        <f t="shared" si="1242"/>
        <v/>
      </c>
      <c r="HX253" s="522" t="str">
        <f t="shared" si="1242"/>
        <v/>
      </c>
      <c r="HY253" s="510" t="str">
        <f t="shared" si="1242"/>
        <v/>
      </c>
      <c r="HZ253" s="642">
        <f t="shared" si="1178"/>
        <v>0</v>
      </c>
      <c r="IA253" s="510" t="str">
        <f t="shared" si="1243"/>
        <v/>
      </c>
      <c r="IB253" s="522" t="str">
        <f t="shared" si="1243"/>
        <v/>
      </c>
      <c r="IC253" s="510" t="str">
        <f t="shared" si="1243"/>
        <v/>
      </c>
      <c r="ID253" s="642">
        <f t="shared" si="1179"/>
        <v>0</v>
      </c>
      <c r="IE253" s="510" t="str">
        <f t="shared" si="1244"/>
        <v/>
      </c>
      <c r="IF253" s="522" t="str">
        <f t="shared" si="1244"/>
        <v/>
      </c>
      <c r="IG253" s="510" t="str">
        <f t="shared" si="1244"/>
        <v/>
      </c>
      <c r="IH253" s="642">
        <f t="shared" si="1180"/>
        <v>0</v>
      </c>
      <c r="II253" s="510" t="str">
        <f t="shared" si="1245"/>
        <v/>
      </c>
      <c r="IJ253" s="522" t="str">
        <f t="shared" si="1245"/>
        <v/>
      </c>
      <c r="IK253" s="510" t="str">
        <f t="shared" si="1245"/>
        <v/>
      </c>
      <c r="IL253" s="642">
        <f t="shared" si="1181"/>
        <v>0</v>
      </c>
      <c r="IM253" s="510" t="str">
        <f t="shared" si="1246"/>
        <v/>
      </c>
      <c r="IN253" s="522" t="str">
        <f t="shared" si="1246"/>
        <v/>
      </c>
      <c r="IO253" s="510" t="str">
        <f t="shared" si="1246"/>
        <v/>
      </c>
      <c r="IP253" s="642">
        <f t="shared" si="1182"/>
        <v>0</v>
      </c>
      <c r="IQ253" s="510" t="str">
        <f t="shared" si="1247"/>
        <v/>
      </c>
      <c r="IR253" s="522" t="str">
        <f t="shared" si="1247"/>
        <v/>
      </c>
      <c r="IS253" s="510" t="str">
        <f t="shared" si="1247"/>
        <v/>
      </c>
      <c r="IT253" s="642">
        <f t="shared" si="1183"/>
        <v>0</v>
      </c>
      <c r="IU253" s="510" t="str">
        <f t="shared" si="1248"/>
        <v/>
      </c>
      <c r="IV253" s="522" t="str">
        <f t="shared" si="1248"/>
        <v/>
      </c>
      <c r="IW253" s="510" t="str">
        <f t="shared" si="1248"/>
        <v/>
      </c>
      <c r="IX253" s="642">
        <f t="shared" si="1184"/>
        <v>0</v>
      </c>
      <c r="IY253" s="510" t="str">
        <f t="shared" si="1249"/>
        <v/>
      </c>
      <c r="IZ253" s="522" t="str">
        <f t="shared" si="1249"/>
        <v/>
      </c>
      <c r="JA253" s="510" t="str">
        <f t="shared" si="1249"/>
        <v/>
      </c>
      <c r="JB253" s="642">
        <f t="shared" si="1185"/>
        <v>0</v>
      </c>
      <c r="JC253" s="510" t="str">
        <f t="shared" si="1250"/>
        <v/>
      </c>
      <c r="JD253" s="522" t="str">
        <f t="shared" si="1250"/>
        <v/>
      </c>
      <c r="JE253" s="510" t="str">
        <f t="shared" si="1250"/>
        <v/>
      </c>
      <c r="JF253" s="642">
        <f t="shared" si="1186"/>
        <v>0</v>
      </c>
      <c r="JG253" s="510" t="str">
        <f t="shared" si="1251"/>
        <v/>
      </c>
      <c r="JH253" s="522" t="str">
        <f t="shared" si="1251"/>
        <v/>
      </c>
      <c r="JI253" s="510" t="str">
        <f t="shared" si="1251"/>
        <v/>
      </c>
      <c r="JJ253" s="642">
        <f t="shared" si="1187"/>
        <v>0</v>
      </c>
      <c r="JK253" s="510" t="str">
        <f t="shared" si="1252"/>
        <v/>
      </c>
      <c r="JL253" s="522" t="str">
        <f t="shared" si="1252"/>
        <v/>
      </c>
      <c r="JM253" s="510" t="str">
        <f t="shared" si="1252"/>
        <v/>
      </c>
      <c r="JN253" s="642">
        <f t="shared" si="1188"/>
        <v>0</v>
      </c>
      <c r="JO253" s="510" t="str">
        <f t="shared" si="1253"/>
        <v/>
      </c>
      <c r="JP253" s="522" t="str">
        <f t="shared" si="1253"/>
        <v/>
      </c>
      <c r="JQ253" s="510" t="str">
        <f t="shared" si="1253"/>
        <v/>
      </c>
      <c r="JR253" s="642">
        <f t="shared" si="1189"/>
        <v>0</v>
      </c>
      <c r="JS253" s="510" t="str">
        <f t="shared" si="1254"/>
        <v/>
      </c>
      <c r="JT253" s="522" t="str">
        <f t="shared" si="1254"/>
        <v/>
      </c>
      <c r="JU253" s="510" t="str">
        <f t="shared" si="1254"/>
        <v/>
      </c>
      <c r="JV253" s="642">
        <f t="shared" si="1190"/>
        <v>0</v>
      </c>
      <c r="JW253" s="510" t="str">
        <f t="shared" si="1255"/>
        <v/>
      </c>
      <c r="JX253" s="522" t="str">
        <f t="shared" si="1255"/>
        <v/>
      </c>
      <c r="JY253" s="510" t="str">
        <f t="shared" si="1255"/>
        <v/>
      </c>
      <c r="JZ253" s="642">
        <f t="shared" si="1191"/>
        <v>0</v>
      </c>
      <c r="KA253" s="510" t="str">
        <f t="shared" si="1256"/>
        <v/>
      </c>
      <c r="KB253" s="522" t="str">
        <f t="shared" si="1256"/>
        <v/>
      </c>
      <c r="KC253" s="510" t="str">
        <f t="shared" si="1256"/>
        <v/>
      </c>
      <c r="KD253" s="642">
        <f t="shared" si="1192"/>
        <v>0</v>
      </c>
      <c r="KE253" s="510" t="str">
        <f t="shared" si="1257"/>
        <v/>
      </c>
      <c r="KF253" s="522" t="str">
        <f t="shared" si="1257"/>
        <v/>
      </c>
      <c r="KG253" s="510" t="str">
        <f t="shared" si="1257"/>
        <v/>
      </c>
      <c r="KH253" s="642">
        <f t="shared" si="1193"/>
        <v>0</v>
      </c>
      <c r="KI253" s="510" t="str">
        <f t="shared" si="1258"/>
        <v/>
      </c>
      <c r="KJ253" s="522" t="str">
        <f t="shared" si="1258"/>
        <v/>
      </c>
      <c r="KK253" s="510" t="str">
        <f t="shared" si="1258"/>
        <v/>
      </c>
      <c r="KL253" s="642">
        <f t="shared" si="1194"/>
        <v>0</v>
      </c>
      <c r="KM253" s="510" t="str">
        <f t="shared" si="1259"/>
        <v/>
      </c>
      <c r="KN253" s="522" t="str">
        <f t="shared" si="1259"/>
        <v/>
      </c>
      <c r="KO253" s="510" t="str">
        <f t="shared" si="1259"/>
        <v/>
      </c>
      <c r="KP253" s="642">
        <f t="shared" si="1195"/>
        <v>0</v>
      </c>
      <c r="KQ253" s="510" t="str">
        <f t="shared" si="1260"/>
        <v/>
      </c>
      <c r="KR253" s="522" t="str">
        <f t="shared" si="1260"/>
        <v/>
      </c>
      <c r="KS253" s="510" t="str">
        <f t="shared" si="1260"/>
        <v/>
      </c>
      <c r="KT253" s="642">
        <f t="shared" si="1196"/>
        <v>0</v>
      </c>
      <c r="KU253" s="510" t="str">
        <f t="shared" si="1261"/>
        <v/>
      </c>
      <c r="KV253" s="522" t="str">
        <f t="shared" si="1261"/>
        <v/>
      </c>
      <c r="KW253" s="510" t="str">
        <f t="shared" si="1261"/>
        <v/>
      </c>
      <c r="KX253" s="642">
        <f t="shared" si="1197"/>
        <v>0</v>
      </c>
      <c r="KY253" s="510" t="str">
        <f t="shared" si="1262"/>
        <v/>
      </c>
      <c r="KZ253" s="522" t="str">
        <f t="shared" si="1262"/>
        <v/>
      </c>
      <c r="LA253" s="510" t="str">
        <f t="shared" si="1262"/>
        <v/>
      </c>
      <c r="LB253" s="642">
        <f t="shared" si="1198"/>
        <v>0</v>
      </c>
      <c r="LC253" s="510" t="str">
        <f t="shared" si="1263"/>
        <v/>
      </c>
      <c r="LD253" s="522" t="str">
        <f t="shared" si="1263"/>
        <v/>
      </c>
      <c r="LE253" s="510" t="str">
        <f t="shared" si="1263"/>
        <v/>
      </c>
      <c r="LF253" s="642">
        <f t="shared" si="1199"/>
        <v>0</v>
      </c>
      <c r="LG253" s="510" t="str">
        <f t="shared" si="1264"/>
        <v/>
      </c>
      <c r="LH253" s="522" t="str">
        <f t="shared" si="1264"/>
        <v/>
      </c>
      <c r="LI253" s="510" t="str">
        <f t="shared" si="1264"/>
        <v/>
      </c>
      <c r="LJ253" s="642">
        <f t="shared" si="1200"/>
        <v>0</v>
      </c>
      <c r="LK253" s="510" t="str">
        <f t="shared" si="1265"/>
        <v/>
      </c>
      <c r="LL253" s="522" t="str">
        <f t="shared" si="1265"/>
        <v/>
      </c>
      <c r="LM253" s="510" t="str">
        <f t="shared" si="1265"/>
        <v/>
      </c>
      <c r="LN253" s="642">
        <f t="shared" si="1201"/>
        <v>0</v>
      </c>
      <c r="LO253" s="510" t="str">
        <f t="shared" si="1266"/>
        <v/>
      </c>
      <c r="LP253" s="522" t="str">
        <f t="shared" si="1266"/>
        <v/>
      </c>
      <c r="LQ253" s="510" t="str">
        <f t="shared" si="1266"/>
        <v/>
      </c>
      <c r="LR253" s="642">
        <f t="shared" si="1202"/>
        <v>0</v>
      </c>
      <c r="LS253" s="510" t="str">
        <f t="shared" si="1267"/>
        <v/>
      </c>
      <c r="LT253" s="522" t="str">
        <f t="shared" si="1267"/>
        <v/>
      </c>
      <c r="LU253" s="510" t="str">
        <f t="shared" si="1267"/>
        <v/>
      </c>
      <c r="LV253" s="642">
        <f t="shared" si="1203"/>
        <v>0</v>
      </c>
      <c r="LW253" s="510" t="str">
        <f t="shared" si="1268"/>
        <v/>
      </c>
      <c r="LX253" s="522" t="str">
        <f t="shared" si="1268"/>
        <v/>
      </c>
      <c r="LY253" s="510" t="str">
        <f t="shared" si="1268"/>
        <v/>
      </c>
      <c r="LZ253" s="642">
        <f t="shared" si="1204"/>
        <v>0</v>
      </c>
      <c r="MA253" s="510" t="str">
        <f t="shared" si="1269"/>
        <v/>
      </c>
      <c r="MB253" s="522" t="str">
        <f t="shared" si="1269"/>
        <v/>
      </c>
      <c r="MC253" s="510" t="str">
        <f t="shared" si="1269"/>
        <v/>
      </c>
      <c r="MD253" s="642">
        <f t="shared" si="1205"/>
        <v>0</v>
      </c>
      <c r="ME253" s="510" t="str">
        <f t="shared" si="1270"/>
        <v/>
      </c>
      <c r="MF253" s="522" t="str">
        <f t="shared" si="1270"/>
        <v/>
      </c>
      <c r="MG253" s="510" t="str">
        <f t="shared" si="1270"/>
        <v/>
      </c>
      <c r="MH253" s="642">
        <f t="shared" si="1206"/>
        <v>0</v>
      </c>
      <c r="MI253" s="510" t="str">
        <f t="shared" si="1271"/>
        <v/>
      </c>
      <c r="MJ253" s="522" t="str">
        <f t="shared" si="1271"/>
        <v/>
      </c>
      <c r="MK253" s="510" t="str">
        <f t="shared" si="1271"/>
        <v/>
      </c>
      <c r="ML253" s="642">
        <f t="shared" si="1207"/>
        <v>0</v>
      </c>
      <c r="MM253" s="510" t="str">
        <f t="shared" si="1272"/>
        <v/>
      </c>
      <c r="MN253" s="522" t="str">
        <f t="shared" si="1272"/>
        <v/>
      </c>
      <c r="MO253" s="510" t="str">
        <f t="shared" si="1272"/>
        <v/>
      </c>
      <c r="MP253" s="642">
        <f t="shared" si="1208"/>
        <v>0</v>
      </c>
      <c r="MQ253" s="510" t="str">
        <f t="shared" si="1273"/>
        <v/>
      </c>
      <c r="MR253" s="522" t="str">
        <f t="shared" si="1273"/>
        <v/>
      </c>
      <c r="MS253" s="510" t="str">
        <f t="shared" si="1273"/>
        <v/>
      </c>
      <c r="MT253" s="642">
        <f t="shared" si="1209"/>
        <v>0</v>
      </c>
      <c r="MU253" s="510" t="str">
        <f t="shared" si="1274"/>
        <v/>
      </c>
      <c r="MV253" s="522" t="str">
        <f t="shared" si="1274"/>
        <v/>
      </c>
      <c r="MW253" s="510" t="str">
        <f t="shared" si="1274"/>
        <v/>
      </c>
      <c r="MX253" s="642">
        <f t="shared" si="1210"/>
        <v>0</v>
      </c>
      <c r="MY253" s="510" t="str">
        <f t="shared" si="1275"/>
        <v/>
      </c>
      <c r="MZ253" s="522" t="str">
        <f t="shared" si="1275"/>
        <v/>
      </c>
      <c r="NA253" s="510" t="str">
        <f t="shared" si="1275"/>
        <v/>
      </c>
      <c r="NB253" s="642">
        <f t="shared" si="1211"/>
        <v>0</v>
      </c>
      <c r="NC253" s="510" t="str">
        <f t="shared" si="1276"/>
        <v/>
      </c>
      <c r="ND253" s="522" t="str">
        <f t="shared" si="1276"/>
        <v/>
      </c>
      <c r="NE253" s="510" t="str">
        <f t="shared" si="1276"/>
        <v/>
      </c>
      <c r="NF253" s="642">
        <f t="shared" si="1212"/>
        <v>0</v>
      </c>
      <c r="NG253" s="510" t="str">
        <f t="shared" si="1277"/>
        <v/>
      </c>
      <c r="NH253" s="522" t="str">
        <f t="shared" si="1277"/>
        <v/>
      </c>
      <c r="NI253" s="510" t="str">
        <f t="shared" si="1277"/>
        <v/>
      </c>
      <c r="NJ253" s="642">
        <f t="shared" si="1213"/>
        <v>0</v>
      </c>
      <c r="NK253" s="510" t="str">
        <f t="shared" si="1278"/>
        <v/>
      </c>
      <c r="NL253" s="522" t="str">
        <f t="shared" si="1278"/>
        <v/>
      </c>
      <c r="NM253" s="510" t="str">
        <f t="shared" si="1278"/>
        <v/>
      </c>
      <c r="NN253" s="642">
        <f t="shared" si="1214"/>
        <v>0</v>
      </c>
      <c r="NO253" s="510" t="str">
        <f t="shared" si="1279"/>
        <v/>
      </c>
      <c r="NP253" s="522" t="str">
        <f t="shared" si="1279"/>
        <v/>
      </c>
      <c r="NQ253" s="510" t="str">
        <f t="shared" si="1279"/>
        <v/>
      </c>
      <c r="NR253" s="642">
        <f t="shared" si="1215"/>
        <v>0</v>
      </c>
      <c r="NS253" s="510" t="str">
        <f t="shared" si="1280"/>
        <v/>
      </c>
      <c r="NT253" s="522" t="str">
        <f t="shared" si="1280"/>
        <v/>
      </c>
      <c r="NU253" s="510" t="str">
        <f t="shared" si="1280"/>
        <v/>
      </c>
      <c r="NV253" s="642">
        <f t="shared" si="1216"/>
        <v>0</v>
      </c>
      <c r="NW253" s="510" t="str">
        <f t="shared" si="1281"/>
        <v/>
      </c>
      <c r="NX253" s="522" t="str">
        <f t="shared" si="1281"/>
        <v/>
      </c>
      <c r="NY253" s="510" t="str">
        <f t="shared" si="1281"/>
        <v/>
      </c>
      <c r="NZ253" s="642">
        <f t="shared" si="1217"/>
        <v>0</v>
      </c>
      <c r="OA253" s="510" t="str">
        <f t="shared" si="1282"/>
        <v/>
      </c>
      <c r="OB253" s="522" t="str">
        <f t="shared" si="1282"/>
        <v/>
      </c>
      <c r="OC253" s="510" t="str">
        <f t="shared" si="1282"/>
        <v/>
      </c>
      <c r="OD253" s="642">
        <f t="shared" si="1218"/>
        <v>0</v>
      </c>
      <c r="OE253" s="510" t="str">
        <f t="shared" si="1283"/>
        <v/>
      </c>
      <c r="OF253" s="522" t="str">
        <f t="shared" si="1283"/>
        <v/>
      </c>
      <c r="OG253" s="510" t="str">
        <f t="shared" si="1283"/>
        <v/>
      </c>
      <c r="OH253" s="642">
        <f t="shared" si="1219"/>
        <v>0</v>
      </c>
      <c r="OI253" s="510" t="str">
        <f t="shared" si="1284"/>
        <v/>
      </c>
      <c r="OJ253" s="522" t="str">
        <f t="shared" si="1284"/>
        <v/>
      </c>
      <c r="OK253" s="510" t="str">
        <f t="shared" si="1284"/>
        <v/>
      </c>
      <c r="OL253" s="642">
        <f t="shared" si="1220"/>
        <v>0</v>
      </c>
      <c r="OM253" s="510" t="str">
        <f t="shared" si="1285"/>
        <v/>
      </c>
      <c r="ON253" s="522" t="str">
        <f t="shared" si="1285"/>
        <v/>
      </c>
      <c r="OO253" s="510" t="str">
        <f t="shared" si="1285"/>
        <v/>
      </c>
      <c r="OP253" s="642">
        <f t="shared" si="1221"/>
        <v>0</v>
      </c>
      <c r="OQ253" s="510" t="str">
        <f t="shared" si="1286"/>
        <v/>
      </c>
      <c r="OR253" s="522" t="str">
        <f t="shared" si="1286"/>
        <v/>
      </c>
      <c r="OS253" s="510" t="str">
        <f t="shared" si="1286"/>
        <v/>
      </c>
      <c r="OT253" s="642">
        <f t="shared" si="1222"/>
        <v>0</v>
      </c>
      <c r="OU253" s="510" t="str">
        <f t="shared" si="1287"/>
        <v/>
      </c>
      <c r="OV253" s="522" t="str">
        <f t="shared" si="1287"/>
        <v/>
      </c>
      <c r="OW253" s="510" t="str">
        <f t="shared" si="1287"/>
        <v/>
      </c>
      <c r="OX253" s="642">
        <f t="shared" si="1223"/>
        <v>0</v>
      </c>
      <c r="OY253" s="510" t="str">
        <f t="shared" si="1288"/>
        <v/>
      </c>
      <c r="OZ253" s="522" t="str">
        <f t="shared" si="1288"/>
        <v/>
      </c>
      <c r="PA253" s="510" t="str">
        <f t="shared" si="1288"/>
        <v/>
      </c>
      <c r="PB253" s="642">
        <f t="shared" si="1224"/>
        <v>0</v>
      </c>
      <c r="PC253" s="510" t="str">
        <f t="shared" si="1289"/>
        <v/>
      </c>
      <c r="PD253" s="522" t="str">
        <f t="shared" si="1289"/>
        <v/>
      </c>
      <c r="PE253" s="510" t="str">
        <f t="shared" si="1289"/>
        <v/>
      </c>
      <c r="PF253" s="642">
        <f t="shared" si="1225"/>
        <v>0</v>
      </c>
      <c r="PG253" s="510" t="str">
        <f t="shared" si="1290"/>
        <v/>
      </c>
      <c r="PH253" s="522" t="str">
        <f t="shared" si="1290"/>
        <v/>
      </c>
      <c r="PI253" s="510" t="str">
        <f t="shared" si="1290"/>
        <v/>
      </c>
      <c r="PJ253" s="642">
        <f t="shared" si="1226"/>
        <v>0</v>
      </c>
      <c r="PK253" s="510" t="str">
        <f t="shared" si="1291"/>
        <v/>
      </c>
      <c r="PL253" s="522" t="str">
        <f t="shared" si="1291"/>
        <v/>
      </c>
      <c r="PM253" s="510" t="str">
        <f t="shared" si="1291"/>
        <v/>
      </c>
      <c r="PN253" s="642">
        <f t="shared" si="1227"/>
        <v>0</v>
      </c>
      <c r="PO253" s="510" t="str">
        <f t="shared" si="1292"/>
        <v/>
      </c>
      <c r="PP253" s="522" t="str">
        <f t="shared" si="1292"/>
        <v/>
      </c>
      <c r="PQ253" s="510" t="str">
        <f t="shared" si="1292"/>
        <v/>
      </c>
      <c r="PR253" s="642">
        <f t="shared" si="1228"/>
        <v>0</v>
      </c>
      <c r="PS253" s="510" t="str">
        <f t="shared" si="1293"/>
        <v/>
      </c>
      <c r="PT253" s="522" t="str">
        <f t="shared" si="1293"/>
        <v/>
      </c>
      <c r="PU253" s="510" t="str">
        <f t="shared" si="1293"/>
        <v/>
      </c>
      <c r="PV253" s="642">
        <f t="shared" si="1229"/>
        <v>0</v>
      </c>
      <c r="PW253" s="510" t="str">
        <f t="shared" si="1294"/>
        <v/>
      </c>
      <c r="PX253" s="522" t="str">
        <f t="shared" si="1294"/>
        <v/>
      </c>
      <c r="PY253" s="510" t="str">
        <f t="shared" si="1294"/>
        <v/>
      </c>
      <c r="PZ253" s="642">
        <f t="shared" si="1230"/>
        <v>0</v>
      </c>
      <c r="QA253" s="510" t="str">
        <f t="shared" si="1295"/>
        <v/>
      </c>
      <c r="QB253" s="522" t="str">
        <f t="shared" si="1295"/>
        <v/>
      </c>
      <c r="QC253" s="510" t="str">
        <f t="shared" si="1295"/>
        <v/>
      </c>
      <c r="QD253" s="642">
        <f t="shared" si="1231"/>
        <v>0</v>
      </c>
      <c r="QE253" s="510" t="str">
        <f t="shared" si="1296"/>
        <v/>
      </c>
      <c r="QF253" s="522" t="str">
        <f t="shared" si="1296"/>
        <v/>
      </c>
      <c r="QG253" s="510" t="str">
        <f t="shared" si="1296"/>
        <v/>
      </c>
      <c r="QH253" s="642">
        <f t="shared" si="1232"/>
        <v>0</v>
      </c>
    </row>
    <row r="254" spans="125:450" ht="13.3" thickTop="1" thickBot="1" x14ac:dyDescent="0.35"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GU254" s="594">
        <v>37</v>
      </c>
      <c r="HA254" s="81" t="str">
        <f t="shared" si="1233"/>
        <v/>
      </c>
      <c r="HB254" s="127" t="str">
        <f t="shared" si="1234"/>
        <v/>
      </c>
      <c r="HC254" s="642">
        <f t="shared" si="1172"/>
        <v>0</v>
      </c>
      <c r="HD254" s="582">
        <f t="shared" si="1237"/>
        <v>0</v>
      </c>
      <c r="HE254" s="576">
        <f t="shared" si="1238"/>
        <v>0</v>
      </c>
      <c r="HF254" s="566">
        <f t="shared" si="1238"/>
        <v>0</v>
      </c>
      <c r="HG254" s="642">
        <f t="shared" si="1173"/>
        <v>0</v>
      </c>
      <c r="HH254" s="17" t="str">
        <f t="shared" si="1297"/>
        <v/>
      </c>
      <c r="HI254" s="510" t="str">
        <f t="shared" si="1297"/>
        <v/>
      </c>
      <c r="HJ254" s="642">
        <f t="shared" si="1235"/>
        <v>0</v>
      </c>
      <c r="HK254" s="510" t="str">
        <f t="shared" si="1239"/>
        <v/>
      </c>
      <c r="HL254" s="522" t="str">
        <f t="shared" si="1239"/>
        <v/>
      </c>
      <c r="HM254" s="510" t="str">
        <f t="shared" si="1239"/>
        <v/>
      </c>
      <c r="HN254" s="642">
        <f t="shared" si="1175"/>
        <v>0</v>
      </c>
      <c r="HO254" s="510" t="str">
        <f t="shared" si="1240"/>
        <v/>
      </c>
      <c r="HP254" s="522" t="str">
        <f t="shared" si="1240"/>
        <v/>
      </c>
      <c r="HQ254" s="510" t="str">
        <f t="shared" si="1240"/>
        <v/>
      </c>
      <c r="HR254" s="642">
        <f t="shared" si="1176"/>
        <v>0</v>
      </c>
      <c r="HS254" s="510" t="str">
        <f t="shared" si="1241"/>
        <v/>
      </c>
      <c r="HT254" s="522" t="str">
        <f t="shared" si="1241"/>
        <v/>
      </c>
      <c r="HU254" s="510" t="str">
        <f t="shared" si="1241"/>
        <v/>
      </c>
      <c r="HV254" s="642">
        <f t="shared" si="1177"/>
        <v>0</v>
      </c>
      <c r="HW254" s="510" t="str">
        <f t="shared" si="1242"/>
        <v/>
      </c>
      <c r="HX254" s="522" t="str">
        <f t="shared" si="1242"/>
        <v/>
      </c>
      <c r="HY254" s="510" t="str">
        <f t="shared" si="1242"/>
        <v/>
      </c>
      <c r="HZ254" s="642">
        <f t="shared" si="1178"/>
        <v>0</v>
      </c>
      <c r="IA254" s="510" t="str">
        <f t="shared" si="1243"/>
        <v/>
      </c>
      <c r="IB254" s="522" t="str">
        <f t="shared" si="1243"/>
        <v/>
      </c>
      <c r="IC254" s="510" t="str">
        <f t="shared" si="1243"/>
        <v/>
      </c>
      <c r="ID254" s="642">
        <f t="shared" si="1179"/>
        <v>0</v>
      </c>
      <c r="IE254" s="510" t="str">
        <f t="shared" si="1244"/>
        <v/>
      </c>
      <c r="IF254" s="522" t="str">
        <f t="shared" si="1244"/>
        <v/>
      </c>
      <c r="IG254" s="510" t="str">
        <f t="shared" si="1244"/>
        <v/>
      </c>
      <c r="IH254" s="642">
        <f t="shared" si="1180"/>
        <v>0</v>
      </c>
      <c r="II254" s="510" t="str">
        <f t="shared" si="1245"/>
        <v/>
      </c>
      <c r="IJ254" s="522" t="str">
        <f t="shared" si="1245"/>
        <v/>
      </c>
      <c r="IK254" s="510" t="str">
        <f t="shared" si="1245"/>
        <v/>
      </c>
      <c r="IL254" s="642">
        <f t="shared" si="1181"/>
        <v>0</v>
      </c>
      <c r="IM254" s="510" t="str">
        <f t="shared" si="1246"/>
        <v/>
      </c>
      <c r="IN254" s="522" t="str">
        <f t="shared" si="1246"/>
        <v/>
      </c>
      <c r="IO254" s="510" t="str">
        <f t="shared" si="1246"/>
        <v/>
      </c>
      <c r="IP254" s="642">
        <f t="shared" si="1182"/>
        <v>0</v>
      </c>
      <c r="IQ254" s="510" t="str">
        <f t="shared" si="1247"/>
        <v/>
      </c>
      <c r="IR254" s="522" t="str">
        <f t="shared" si="1247"/>
        <v/>
      </c>
      <c r="IS254" s="510" t="str">
        <f t="shared" si="1247"/>
        <v/>
      </c>
      <c r="IT254" s="642">
        <f t="shared" si="1183"/>
        <v>0</v>
      </c>
      <c r="IU254" s="510" t="str">
        <f t="shared" si="1248"/>
        <v/>
      </c>
      <c r="IV254" s="522" t="str">
        <f t="shared" si="1248"/>
        <v/>
      </c>
      <c r="IW254" s="510" t="str">
        <f t="shared" si="1248"/>
        <v/>
      </c>
      <c r="IX254" s="642">
        <f t="shared" si="1184"/>
        <v>0</v>
      </c>
      <c r="IY254" s="510" t="str">
        <f t="shared" si="1249"/>
        <v/>
      </c>
      <c r="IZ254" s="522" t="str">
        <f t="shared" si="1249"/>
        <v/>
      </c>
      <c r="JA254" s="510" t="str">
        <f t="shared" si="1249"/>
        <v/>
      </c>
      <c r="JB254" s="642">
        <f t="shared" si="1185"/>
        <v>0</v>
      </c>
      <c r="JC254" s="510" t="str">
        <f t="shared" si="1250"/>
        <v/>
      </c>
      <c r="JD254" s="522" t="str">
        <f t="shared" si="1250"/>
        <v/>
      </c>
      <c r="JE254" s="510" t="str">
        <f t="shared" si="1250"/>
        <v/>
      </c>
      <c r="JF254" s="642">
        <f t="shared" si="1186"/>
        <v>0</v>
      </c>
      <c r="JG254" s="510" t="str">
        <f t="shared" si="1251"/>
        <v/>
      </c>
      <c r="JH254" s="522" t="str">
        <f t="shared" si="1251"/>
        <v/>
      </c>
      <c r="JI254" s="510" t="str">
        <f t="shared" si="1251"/>
        <v/>
      </c>
      <c r="JJ254" s="642">
        <f t="shared" si="1187"/>
        <v>0</v>
      </c>
      <c r="JK254" s="510" t="str">
        <f t="shared" si="1252"/>
        <v/>
      </c>
      <c r="JL254" s="522" t="str">
        <f t="shared" si="1252"/>
        <v/>
      </c>
      <c r="JM254" s="510" t="str">
        <f t="shared" si="1252"/>
        <v/>
      </c>
      <c r="JN254" s="642">
        <f t="shared" si="1188"/>
        <v>0</v>
      </c>
      <c r="JO254" s="510" t="str">
        <f t="shared" si="1253"/>
        <v/>
      </c>
      <c r="JP254" s="522" t="str">
        <f t="shared" si="1253"/>
        <v/>
      </c>
      <c r="JQ254" s="510" t="str">
        <f t="shared" si="1253"/>
        <v/>
      </c>
      <c r="JR254" s="642">
        <f t="shared" si="1189"/>
        <v>0</v>
      </c>
      <c r="JS254" s="510" t="str">
        <f t="shared" si="1254"/>
        <v/>
      </c>
      <c r="JT254" s="522" t="str">
        <f t="shared" si="1254"/>
        <v/>
      </c>
      <c r="JU254" s="510" t="str">
        <f t="shared" si="1254"/>
        <v/>
      </c>
      <c r="JV254" s="642">
        <f t="shared" si="1190"/>
        <v>0</v>
      </c>
      <c r="JW254" s="510" t="str">
        <f t="shared" si="1255"/>
        <v/>
      </c>
      <c r="JX254" s="522" t="str">
        <f t="shared" si="1255"/>
        <v/>
      </c>
      <c r="JY254" s="510" t="str">
        <f t="shared" si="1255"/>
        <v/>
      </c>
      <c r="JZ254" s="642">
        <f t="shared" si="1191"/>
        <v>0</v>
      </c>
      <c r="KA254" s="510" t="str">
        <f t="shared" si="1256"/>
        <v/>
      </c>
      <c r="KB254" s="522" t="str">
        <f t="shared" si="1256"/>
        <v/>
      </c>
      <c r="KC254" s="510" t="str">
        <f t="shared" si="1256"/>
        <v/>
      </c>
      <c r="KD254" s="642">
        <f t="shared" si="1192"/>
        <v>0</v>
      </c>
      <c r="KE254" s="510" t="str">
        <f t="shared" si="1257"/>
        <v/>
      </c>
      <c r="KF254" s="522" t="str">
        <f t="shared" si="1257"/>
        <v/>
      </c>
      <c r="KG254" s="510" t="str">
        <f t="shared" si="1257"/>
        <v/>
      </c>
      <c r="KH254" s="642">
        <f t="shared" si="1193"/>
        <v>0</v>
      </c>
      <c r="KI254" s="510" t="str">
        <f t="shared" si="1258"/>
        <v/>
      </c>
      <c r="KJ254" s="522" t="str">
        <f t="shared" si="1258"/>
        <v/>
      </c>
      <c r="KK254" s="510" t="str">
        <f t="shared" si="1258"/>
        <v/>
      </c>
      <c r="KL254" s="642">
        <f t="shared" si="1194"/>
        <v>0</v>
      </c>
      <c r="KM254" s="510" t="str">
        <f t="shared" si="1259"/>
        <v/>
      </c>
      <c r="KN254" s="522" t="str">
        <f t="shared" si="1259"/>
        <v/>
      </c>
      <c r="KO254" s="510" t="str">
        <f t="shared" si="1259"/>
        <v/>
      </c>
      <c r="KP254" s="642">
        <f t="shared" si="1195"/>
        <v>0</v>
      </c>
      <c r="KQ254" s="510" t="str">
        <f t="shared" si="1260"/>
        <v/>
      </c>
      <c r="KR254" s="522" t="str">
        <f t="shared" si="1260"/>
        <v/>
      </c>
      <c r="KS254" s="510" t="str">
        <f t="shared" si="1260"/>
        <v/>
      </c>
      <c r="KT254" s="642">
        <f t="shared" si="1196"/>
        <v>0</v>
      </c>
      <c r="KU254" s="510" t="str">
        <f t="shared" si="1261"/>
        <v/>
      </c>
      <c r="KV254" s="522" t="str">
        <f t="shared" si="1261"/>
        <v/>
      </c>
      <c r="KW254" s="510" t="str">
        <f t="shared" si="1261"/>
        <v/>
      </c>
      <c r="KX254" s="642">
        <f t="shared" si="1197"/>
        <v>0</v>
      </c>
      <c r="KY254" s="510" t="str">
        <f t="shared" si="1262"/>
        <v/>
      </c>
      <c r="KZ254" s="522" t="str">
        <f t="shared" si="1262"/>
        <v/>
      </c>
      <c r="LA254" s="510" t="str">
        <f t="shared" si="1262"/>
        <v/>
      </c>
      <c r="LB254" s="642">
        <f t="shared" si="1198"/>
        <v>0</v>
      </c>
      <c r="LC254" s="510" t="str">
        <f t="shared" si="1263"/>
        <v/>
      </c>
      <c r="LD254" s="522" t="str">
        <f t="shared" si="1263"/>
        <v/>
      </c>
      <c r="LE254" s="510" t="str">
        <f t="shared" si="1263"/>
        <v/>
      </c>
      <c r="LF254" s="642">
        <f t="shared" si="1199"/>
        <v>0</v>
      </c>
      <c r="LG254" s="510" t="str">
        <f t="shared" si="1264"/>
        <v/>
      </c>
      <c r="LH254" s="522" t="str">
        <f t="shared" si="1264"/>
        <v/>
      </c>
      <c r="LI254" s="510" t="str">
        <f t="shared" si="1264"/>
        <v/>
      </c>
      <c r="LJ254" s="642">
        <f t="shared" si="1200"/>
        <v>0</v>
      </c>
      <c r="LK254" s="510" t="str">
        <f t="shared" si="1265"/>
        <v/>
      </c>
      <c r="LL254" s="522" t="str">
        <f t="shared" si="1265"/>
        <v/>
      </c>
      <c r="LM254" s="510" t="str">
        <f t="shared" si="1265"/>
        <v/>
      </c>
      <c r="LN254" s="642">
        <f t="shared" si="1201"/>
        <v>0</v>
      </c>
      <c r="LO254" s="510" t="str">
        <f t="shared" si="1266"/>
        <v/>
      </c>
      <c r="LP254" s="522" t="str">
        <f t="shared" si="1266"/>
        <v/>
      </c>
      <c r="LQ254" s="510" t="str">
        <f t="shared" si="1266"/>
        <v/>
      </c>
      <c r="LR254" s="642">
        <f t="shared" si="1202"/>
        <v>0</v>
      </c>
      <c r="LS254" s="510" t="str">
        <f t="shared" si="1267"/>
        <v/>
      </c>
      <c r="LT254" s="522" t="str">
        <f t="shared" si="1267"/>
        <v/>
      </c>
      <c r="LU254" s="510" t="str">
        <f t="shared" si="1267"/>
        <v/>
      </c>
      <c r="LV254" s="642">
        <f t="shared" si="1203"/>
        <v>0</v>
      </c>
      <c r="LW254" s="510" t="str">
        <f t="shared" si="1268"/>
        <v/>
      </c>
      <c r="LX254" s="522" t="str">
        <f t="shared" si="1268"/>
        <v/>
      </c>
      <c r="LY254" s="510" t="str">
        <f t="shared" si="1268"/>
        <v/>
      </c>
      <c r="LZ254" s="642">
        <f t="shared" si="1204"/>
        <v>0</v>
      </c>
      <c r="MA254" s="510" t="str">
        <f t="shared" si="1269"/>
        <v/>
      </c>
      <c r="MB254" s="522" t="str">
        <f t="shared" si="1269"/>
        <v/>
      </c>
      <c r="MC254" s="510" t="str">
        <f t="shared" si="1269"/>
        <v/>
      </c>
      <c r="MD254" s="642">
        <f t="shared" si="1205"/>
        <v>0</v>
      </c>
      <c r="ME254" s="510" t="str">
        <f t="shared" si="1270"/>
        <v/>
      </c>
      <c r="MF254" s="522" t="str">
        <f t="shared" si="1270"/>
        <v/>
      </c>
      <c r="MG254" s="510" t="str">
        <f t="shared" si="1270"/>
        <v/>
      </c>
      <c r="MH254" s="642">
        <f t="shared" si="1206"/>
        <v>0</v>
      </c>
      <c r="MI254" s="510" t="str">
        <f t="shared" si="1271"/>
        <v/>
      </c>
      <c r="MJ254" s="522" t="str">
        <f t="shared" si="1271"/>
        <v/>
      </c>
      <c r="MK254" s="510" t="str">
        <f t="shared" si="1271"/>
        <v/>
      </c>
      <c r="ML254" s="642">
        <f t="shared" si="1207"/>
        <v>0</v>
      </c>
      <c r="MM254" s="510" t="str">
        <f t="shared" si="1272"/>
        <v/>
      </c>
      <c r="MN254" s="522" t="str">
        <f t="shared" si="1272"/>
        <v/>
      </c>
      <c r="MO254" s="510" t="str">
        <f t="shared" si="1272"/>
        <v/>
      </c>
      <c r="MP254" s="642">
        <f t="shared" si="1208"/>
        <v>0</v>
      </c>
      <c r="MQ254" s="510" t="str">
        <f t="shared" si="1273"/>
        <v/>
      </c>
      <c r="MR254" s="522" t="str">
        <f t="shared" si="1273"/>
        <v/>
      </c>
      <c r="MS254" s="510" t="str">
        <f t="shared" si="1273"/>
        <v/>
      </c>
      <c r="MT254" s="642">
        <f t="shared" si="1209"/>
        <v>0</v>
      </c>
      <c r="MU254" s="510" t="str">
        <f t="shared" si="1274"/>
        <v/>
      </c>
      <c r="MV254" s="522" t="str">
        <f t="shared" si="1274"/>
        <v/>
      </c>
      <c r="MW254" s="510" t="str">
        <f t="shared" si="1274"/>
        <v/>
      </c>
      <c r="MX254" s="642">
        <f t="shared" si="1210"/>
        <v>0</v>
      </c>
      <c r="MY254" s="510" t="str">
        <f t="shared" si="1275"/>
        <v/>
      </c>
      <c r="MZ254" s="522" t="str">
        <f t="shared" si="1275"/>
        <v/>
      </c>
      <c r="NA254" s="510" t="str">
        <f t="shared" si="1275"/>
        <v/>
      </c>
      <c r="NB254" s="642">
        <f t="shared" si="1211"/>
        <v>0</v>
      </c>
      <c r="NC254" s="510" t="str">
        <f t="shared" si="1276"/>
        <v/>
      </c>
      <c r="ND254" s="522" t="str">
        <f t="shared" si="1276"/>
        <v/>
      </c>
      <c r="NE254" s="510" t="str">
        <f t="shared" si="1276"/>
        <v/>
      </c>
      <c r="NF254" s="642">
        <f t="shared" si="1212"/>
        <v>0</v>
      </c>
      <c r="NG254" s="510" t="str">
        <f t="shared" si="1277"/>
        <v/>
      </c>
      <c r="NH254" s="522" t="str">
        <f t="shared" si="1277"/>
        <v/>
      </c>
      <c r="NI254" s="510" t="str">
        <f t="shared" si="1277"/>
        <v/>
      </c>
      <c r="NJ254" s="642">
        <f t="shared" si="1213"/>
        <v>0</v>
      </c>
      <c r="NK254" s="510" t="str">
        <f t="shared" si="1278"/>
        <v/>
      </c>
      <c r="NL254" s="522" t="str">
        <f t="shared" si="1278"/>
        <v/>
      </c>
      <c r="NM254" s="510" t="str">
        <f t="shared" si="1278"/>
        <v/>
      </c>
      <c r="NN254" s="642">
        <f t="shared" si="1214"/>
        <v>0</v>
      </c>
      <c r="NO254" s="510" t="str">
        <f t="shared" si="1279"/>
        <v/>
      </c>
      <c r="NP254" s="522" t="str">
        <f t="shared" si="1279"/>
        <v/>
      </c>
      <c r="NQ254" s="510" t="str">
        <f t="shared" si="1279"/>
        <v/>
      </c>
      <c r="NR254" s="642">
        <f t="shared" si="1215"/>
        <v>0</v>
      </c>
      <c r="NS254" s="510" t="str">
        <f t="shared" si="1280"/>
        <v/>
      </c>
      <c r="NT254" s="522" t="str">
        <f t="shared" si="1280"/>
        <v/>
      </c>
      <c r="NU254" s="510" t="str">
        <f t="shared" si="1280"/>
        <v/>
      </c>
      <c r="NV254" s="642">
        <f t="shared" si="1216"/>
        <v>0</v>
      </c>
      <c r="NW254" s="510" t="str">
        <f t="shared" si="1281"/>
        <v/>
      </c>
      <c r="NX254" s="522" t="str">
        <f t="shared" si="1281"/>
        <v/>
      </c>
      <c r="NY254" s="510" t="str">
        <f t="shared" si="1281"/>
        <v/>
      </c>
      <c r="NZ254" s="642">
        <f t="shared" si="1217"/>
        <v>0</v>
      </c>
      <c r="OA254" s="510" t="str">
        <f t="shared" si="1282"/>
        <v/>
      </c>
      <c r="OB254" s="522" t="str">
        <f t="shared" si="1282"/>
        <v/>
      </c>
      <c r="OC254" s="510" t="str">
        <f t="shared" si="1282"/>
        <v/>
      </c>
      <c r="OD254" s="642">
        <f t="shared" si="1218"/>
        <v>0</v>
      </c>
      <c r="OE254" s="510" t="str">
        <f t="shared" si="1283"/>
        <v/>
      </c>
      <c r="OF254" s="522" t="str">
        <f t="shared" si="1283"/>
        <v/>
      </c>
      <c r="OG254" s="510" t="str">
        <f t="shared" si="1283"/>
        <v/>
      </c>
      <c r="OH254" s="642">
        <f t="shared" si="1219"/>
        <v>0</v>
      </c>
      <c r="OI254" s="510" t="str">
        <f t="shared" si="1284"/>
        <v/>
      </c>
      <c r="OJ254" s="522" t="str">
        <f t="shared" si="1284"/>
        <v/>
      </c>
      <c r="OK254" s="510" t="str">
        <f t="shared" si="1284"/>
        <v/>
      </c>
      <c r="OL254" s="642">
        <f t="shared" si="1220"/>
        <v>0</v>
      </c>
      <c r="OM254" s="510" t="str">
        <f t="shared" si="1285"/>
        <v/>
      </c>
      <c r="ON254" s="522" t="str">
        <f t="shared" si="1285"/>
        <v/>
      </c>
      <c r="OO254" s="510" t="str">
        <f t="shared" si="1285"/>
        <v/>
      </c>
      <c r="OP254" s="642">
        <f t="shared" si="1221"/>
        <v>0</v>
      </c>
      <c r="OQ254" s="510" t="str">
        <f t="shared" si="1286"/>
        <v/>
      </c>
      <c r="OR254" s="522" t="str">
        <f t="shared" si="1286"/>
        <v/>
      </c>
      <c r="OS254" s="510" t="str">
        <f t="shared" si="1286"/>
        <v/>
      </c>
      <c r="OT254" s="642">
        <f t="shared" si="1222"/>
        <v>0</v>
      </c>
      <c r="OU254" s="510" t="str">
        <f t="shared" si="1287"/>
        <v/>
      </c>
      <c r="OV254" s="522" t="str">
        <f t="shared" si="1287"/>
        <v/>
      </c>
      <c r="OW254" s="510" t="str">
        <f t="shared" si="1287"/>
        <v/>
      </c>
      <c r="OX254" s="642">
        <f t="shared" si="1223"/>
        <v>0</v>
      </c>
      <c r="OY254" s="510" t="str">
        <f t="shared" si="1288"/>
        <v/>
      </c>
      <c r="OZ254" s="522" t="str">
        <f t="shared" si="1288"/>
        <v/>
      </c>
      <c r="PA254" s="510" t="str">
        <f t="shared" si="1288"/>
        <v/>
      </c>
      <c r="PB254" s="642">
        <f t="shared" si="1224"/>
        <v>0</v>
      </c>
      <c r="PC254" s="510" t="str">
        <f t="shared" si="1289"/>
        <v/>
      </c>
      <c r="PD254" s="522" t="str">
        <f t="shared" si="1289"/>
        <v/>
      </c>
      <c r="PE254" s="510" t="str">
        <f t="shared" si="1289"/>
        <v/>
      </c>
      <c r="PF254" s="642">
        <f t="shared" si="1225"/>
        <v>0</v>
      </c>
      <c r="PG254" s="510" t="str">
        <f t="shared" si="1290"/>
        <v/>
      </c>
      <c r="PH254" s="522" t="str">
        <f t="shared" si="1290"/>
        <v/>
      </c>
      <c r="PI254" s="510" t="str">
        <f t="shared" si="1290"/>
        <v/>
      </c>
      <c r="PJ254" s="642">
        <f t="shared" si="1226"/>
        <v>0</v>
      </c>
      <c r="PK254" s="510" t="str">
        <f t="shared" si="1291"/>
        <v/>
      </c>
      <c r="PL254" s="522" t="str">
        <f t="shared" si="1291"/>
        <v/>
      </c>
      <c r="PM254" s="510" t="str">
        <f t="shared" si="1291"/>
        <v/>
      </c>
      <c r="PN254" s="642">
        <f t="shared" si="1227"/>
        <v>0</v>
      </c>
      <c r="PO254" s="510" t="str">
        <f t="shared" si="1292"/>
        <v/>
      </c>
      <c r="PP254" s="522" t="str">
        <f t="shared" si="1292"/>
        <v/>
      </c>
      <c r="PQ254" s="510" t="str">
        <f t="shared" si="1292"/>
        <v/>
      </c>
      <c r="PR254" s="642">
        <f t="shared" si="1228"/>
        <v>0</v>
      </c>
      <c r="PS254" s="510" t="str">
        <f t="shared" si="1293"/>
        <v/>
      </c>
      <c r="PT254" s="522" t="str">
        <f t="shared" si="1293"/>
        <v/>
      </c>
      <c r="PU254" s="510" t="str">
        <f t="shared" si="1293"/>
        <v/>
      </c>
      <c r="PV254" s="642">
        <f t="shared" si="1229"/>
        <v>0</v>
      </c>
      <c r="PW254" s="510" t="str">
        <f t="shared" si="1294"/>
        <v/>
      </c>
      <c r="PX254" s="522" t="str">
        <f t="shared" si="1294"/>
        <v/>
      </c>
      <c r="PY254" s="510" t="str">
        <f t="shared" si="1294"/>
        <v/>
      </c>
      <c r="PZ254" s="642">
        <f t="shared" si="1230"/>
        <v>0</v>
      </c>
      <c r="QA254" s="510" t="str">
        <f t="shared" si="1295"/>
        <v/>
      </c>
      <c r="QB254" s="522" t="str">
        <f t="shared" si="1295"/>
        <v/>
      </c>
      <c r="QC254" s="510" t="str">
        <f t="shared" si="1295"/>
        <v/>
      </c>
      <c r="QD254" s="642">
        <f t="shared" si="1231"/>
        <v>0</v>
      </c>
      <c r="QE254" s="510" t="str">
        <f t="shared" si="1296"/>
        <v/>
      </c>
      <c r="QF254" s="522" t="str">
        <f t="shared" si="1296"/>
        <v/>
      </c>
      <c r="QG254" s="510" t="str">
        <f t="shared" si="1296"/>
        <v/>
      </c>
      <c r="QH254" s="642">
        <f t="shared" si="1232"/>
        <v>0</v>
      </c>
    </row>
    <row r="255" spans="125:450" ht="13.3" thickTop="1" thickBot="1" x14ac:dyDescent="0.35"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GU255" s="594">
        <v>38</v>
      </c>
      <c r="HA255" s="81" t="str">
        <f t="shared" si="1233"/>
        <v/>
      </c>
      <c r="HB255" s="127" t="str">
        <f t="shared" si="1234"/>
        <v/>
      </c>
      <c r="HC255" s="642">
        <f t="shared" si="1172"/>
        <v>0</v>
      </c>
      <c r="HD255" s="582">
        <f t="shared" si="1237"/>
        <v>0</v>
      </c>
      <c r="HE255" s="576">
        <f t="shared" si="1238"/>
        <v>0</v>
      </c>
      <c r="HF255" s="566">
        <f t="shared" si="1238"/>
        <v>0</v>
      </c>
      <c r="HG255" s="642">
        <f t="shared" si="1173"/>
        <v>0</v>
      </c>
      <c r="HH255" s="17" t="str">
        <f t="shared" si="1297"/>
        <v/>
      </c>
      <c r="HI255" s="510" t="str">
        <f t="shared" si="1297"/>
        <v/>
      </c>
      <c r="HJ255" s="642">
        <f t="shared" si="1235"/>
        <v>0</v>
      </c>
      <c r="HK255" s="510" t="str">
        <f t="shared" si="1239"/>
        <v/>
      </c>
      <c r="HL255" s="522" t="str">
        <f t="shared" si="1239"/>
        <v/>
      </c>
      <c r="HM255" s="510" t="str">
        <f t="shared" si="1239"/>
        <v/>
      </c>
      <c r="HN255" s="642">
        <f t="shared" si="1175"/>
        <v>0</v>
      </c>
      <c r="HO255" s="510" t="str">
        <f t="shared" si="1240"/>
        <v/>
      </c>
      <c r="HP255" s="522" t="str">
        <f t="shared" si="1240"/>
        <v/>
      </c>
      <c r="HQ255" s="510" t="str">
        <f t="shared" si="1240"/>
        <v/>
      </c>
      <c r="HR255" s="642">
        <f t="shared" si="1176"/>
        <v>0</v>
      </c>
      <c r="HS255" s="510" t="str">
        <f t="shared" si="1241"/>
        <v/>
      </c>
      <c r="HT255" s="522" t="str">
        <f t="shared" si="1241"/>
        <v/>
      </c>
      <c r="HU255" s="510" t="str">
        <f t="shared" si="1241"/>
        <v/>
      </c>
      <c r="HV255" s="642">
        <f t="shared" si="1177"/>
        <v>0</v>
      </c>
      <c r="HW255" s="510" t="str">
        <f t="shared" si="1242"/>
        <v/>
      </c>
      <c r="HX255" s="522" t="str">
        <f t="shared" si="1242"/>
        <v/>
      </c>
      <c r="HY255" s="510" t="str">
        <f t="shared" si="1242"/>
        <v/>
      </c>
      <c r="HZ255" s="642">
        <f t="shared" si="1178"/>
        <v>0</v>
      </c>
      <c r="IA255" s="510" t="str">
        <f t="shared" si="1243"/>
        <v/>
      </c>
      <c r="IB255" s="522" t="str">
        <f t="shared" si="1243"/>
        <v/>
      </c>
      <c r="IC255" s="510" t="str">
        <f t="shared" si="1243"/>
        <v/>
      </c>
      <c r="ID255" s="642">
        <f t="shared" si="1179"/>
        <v>0</v>
      </c>
      <c r="IE255" s="510" t="str">
        <f t="shared" si="1244"/>
        <v/>
      </c>
      <c r="IF255" s="522" t="str">
        <f t="shared" si="1244"/>
        <v/>
      </c>
      <c r="IG255" s="510" t="str">
        <f t="shared" si="1244"/>
        <v/>
      </c>
      <c r="IH255" s="642">
        <f t="shared" si="1180"/>
        <v>0</v>
      </c>
      <c r="II255" s="510" t="str">
        <f t="shared" si="1245"/>
        <v/>
      </c>
      <c r="IJ255" s="522" t="str">
        <f t="shared" si="1245"/>
        <v/>
      </c>
      <c r="IK255" s="510" t="str">
        <f t="shared" si="1245"/>
        <v/>
      </c>
      <c r="IL255" s="642">
        <f t="shared" si="1181"/>
        <v>0</v>
      </c>
      <c r="IM255" s="510" t="str">
        <f t="shared" si="1246"/>
        <v/>
      </c>
      <c r="IN255" s="522" t="str">
        <f t="shared" si="1246"/>
        <v/>
      </c>
      <c r="IO255" s="510" t="str">
        <f t="shared" si="1246"/>
        <v/>
      </c>
      <c r="IP255" s="642">
        <f t="shared" si="1182"/>
        <v>0</v>
      </c>
      <c r="IQ255" s="510" t="str">
        <f t="shared" si="1247"/>
        <v/>
      </c>
      <c r="IR255" s="522" t="str">
        <f t="shared" si="1247"/>
        <v/>
      </c>
      <c r="IS255" s="510" t="str">
        <f t="shared" si="1247"/>
        <v/>
      </c>
      <c r="IT255" s="642">
        <f t="shared" si="1183"/>
        <v>0</v>
      </c>
      <c r="IU255" s="510" t="str">
        <f t="shared" si="1248"/>
        <v/>
      </c>
      <c r="IV255" s="522" t="str">
        <f t="shared" si="1248"/>
        <v/>
      </c>
      <c r="IW255" s="510" t="str">
        <f t="shared" si="1248"/>
        <v/>
      </c>
      <c r="IX255" s="642">
        <f t="shared" si="1184"/>
        <v>0</v>
      </c>
      <c r="IY255" s="510" t="str">
        <f t="shared" si="1249"/>
        <v/>
      </c>
      <c r="IZ255" s="522" t="str">
        <f t="shared" si="1249"/>
        <v/>
      </c>
      <c r="JA255" s="510" t="str">
        <f t="shared" si="1249"/>
        <v/>
      </c>
      <c r="JB255" s="642">
        <f t="shared" si="1185"/>
        <v>0</v>
      </c>
      <c r="JC255" s="510" t="str">
        <f t="shared" si="1250"/>
        <v/>
      </c>
      <c r="JD255" s="522" t="str">
        <f t="shared" si="1250"/>
        <v/>
      </c>
      <c r="JE255" s="510" t="str">
        <f t="shared" si="1250"/>
        <v/>
      </c>
      <c r="JF255" s="642">
        <f t="shared" si="1186"/>
        <v>0</v>
      </c>
      <c r="JG255" s="510" t="str">
        <f t="shared" si="1251"/>
        <v/>
      </c>
      <c r="JH255" s="522" t="str">
        <f t="shared" si="1251"/>
        <v/>
      </c>
      <c r="JI255" s="510" t="str">
        <f t="shared" si="1251"/>
        <v/>
      </c>
      <c r="JJ255" s="642">
        <f t="shared" si="1187"/>
        <v>0</v>
      </c>
      <c r="JK255" s="510" t="str">
        <f t="shared" si="1252"/>
        <v/>
      </c>
      <c r="JL255" s="522" t="str">
        <f t="shared" si="1252"/>
        <v/>
      </c>
      <c r="JM255" s="510" t="str">
        <f t="shared" si="1252"/>
        <v/>
      </c>
      <c r="JN255" s="642">
        <f t="shared" si="1188"/>
        <v>0</v>
      </c>
      <c r="JO255" s="510" t="str">
        <f t="shared" si="1253"/>
        <v/>
      </c>
      <c r="JP255" s="522" t="str">
        <f t="shared" si="1253"/>
        <v/>
      </c>
      <c r="JQ255" s="510" t="str">
        <f t="shared" si="1253"/>
        <v/>
      </c>
      <c r="JR255" s="642">
        <f t="shared" si="1189"/>
        <v>0</v>
      </c>
      <c r="JS255" s="510" t="str">
        <f t="shared" si="1254"/>
        <v/>
      </c>
      <c r="JT255" s="522" t="str">
        <f t="shared" si="1254"/>
        <v/>
      </c>
      <c r="JU255" s="510" t="str">
        <f t="shared" si="1254"/>
        <v/>
      </c>
      <c r="JV255" s="642">
        <f t="shared" si="1190"/>
        <v>0</v>
      </c>
      <c r="JW255" s="510" t="str">
        <f t="shared" si="1255"/>
        <v/>
      </c>
      <c r="JX255" s="522" t="str">
        <f t="shared" si="1255"/>
        <v/>
      </c>
      <c r="JY255" s="510" t="str">
        <f t="shared" si="1255"/>
        <v/>
      </c>
      <c r="JZ255" s="642">
        <f t="shared" si="1191"/>
        <v>0</v>
      </c>
      <c r="KA255" s="510" t="str">
        <f t="shared" si="1256"/>
        <v/>
      </c>
      <c r="KB255" s="522" t="str">
        <f t="shared" si="1256"/>
        <v/>
      </c>
      <c r="KC255" s="510" t="str">
        <f t="shared" si="1256"/>
        <v/>
      </c>
      <c r="KD255" s="642">
        <f t="shared" si="1192"/>
        <v>0</v>
      </c>
      <c r="KE255" s="510" t="str">
        <f t="shared" si="1257"/>
        <v/>
      </c>
      <c r="KF255" s="522" t="str">
        <f t="shared" si="1257"/>
        <v/>
      </c>
      <c r="KG255" s="510" t="str">
        <f t="shared" si="1257"/>
        <v/>
      </c>
      <c r="KH255" s="642">
        <f t="shared" si="1193"/>
        <v>0</v>
      </c>
      <c r="KI255" s="510" t="str">
        <f t="shared" si="1258"/>
        <v/>
      </c>
      <c r="KJ255" s="522" t="str">
        <f t="shared" si="1258"/>
        <v/>
      </c>
      <c r="KK255" s="510" t="str">
        <f t="shared" si="1258"/>
        <v/>
      </c>
      <c r="KL255" s="642">
        <f t="shared" si="1194"/>
        <v>0</v>
      </c>
      <c r="KM255" s="510" t="str">
        <f t="shared" si="1259"/>
        <v/>
      </c>
      <c r="KN255" s="522" t="str">
        <f t="shared" si="1259"/>
        <v/>
      </c>
      <c r="KO255" s="510" t="str">
        <f t="shared" si="1259"/>
        <v/>
      </c>
      <c r="KP255" s="642">
        <f t="shared" si="1195"/>
        <v>0</v>
      </c>
      <c r="KQ255" s="510" t="str">
        <f t="shared" si="1260"/>
        <v/>
      </c>
      <c r="KR255" s="522" t="str">
        <f t="shared" si="1260"/>
        <v/>
      </c>
      <c r="KS255" s="510" t="str">
        <f t="shared" si="1260"/>
        <v/>
      </c>
      <c r="KT255" s="642">
        <f t="shared" si="1196"/>
        <v>0</v>
      </c>
      <c r="KU255" s="510" t="str">
        <f t="shared" si="1261"/>
        <v/>
      </c>
      <c r="KV255" s="522" t="str">
        <f t="shared" si="1261"/>
        <v/>
      </c>
      <c r="KW255" s="510" t="str">
        <f t="shared" si="1261"/>
        <v/>
      </c>
      <c r="KX255" s="642">
        <f t="shared" si="1197"/>
        <v>0</v>
      </c>
      <c r="KY255" s="510" t="str">
        <f t="shared" si="1262"/>
        <v/>
      </c>
      <c r="KZ255" s="522" t="str">
        <f t="shared" si="1262"/>
        <v/>
      </c>
      <c r="LA255" s="510" t="str">
        <f t="shared" si="1262"/>
        <v/>
      </c>
      <c r="LB255" s="642">
        <f t="shared" si="1198"/>
        <v>0</v>
      </c>
      <c r="LC255" s="510" t="str">
        <f t="shared" si="1263"/>
        <v/>
      </c>
      <c r="LD255" s="522" t="str">
        <f t="shared" si="1263"/>
        <v/>
      </c>
      <c r="LE255" s="510" t="str">
        <f t="shared" si="1263"/>
        <v/>
      </c>
      <c r="LF255" s="642">
        <f t="shared" si="1199"/>
        <v>0</v>
      </c>
      <c r="LG255" s="510" t="str">
        <f t="shared" si="1264"/>
        <v/>
      </c>
      <c r="LH255" s="522" t="str">
        <f t="shared" si="1264"/>
        <v/>
      </c>
      <c r="LI255" s="510" t="str">
        <f t="shared" si="1264"/>
        <v/>
      </c>
      <c r="LJ255" s="642">
        <f t="shared" si="1200"/>
        <v>0</v>
      </c>
      <c r="LK255" s="510" t="str">
        <f t="shared" si="1265"/>
        <v/>
      </c>
      <c r="LL255" s="522" t="str">
        <f t="shared" si="1265"/>
        <v/>
      </c>
      <c r="LM255" s="510" t="str">
        <f t="shared" si="1265"/>
        <v/>
      </c>
      <c r="LN255" s="642">
        <f t="shared" si="1201"/>
        <v>0</v>
      </c>
      <c r="LO255" s="510" t="str">
        <f t="shared" si="1266"/>
        <v/>
      </c>
      <c r="LP255" s="522" t="str">
        <f t="shared" si="1266"/>
        <v/>
      </c>
      <c r="LQ255" s="510" t="str">
        <f t="shared" si="1266"/>
        <v/>
      </c>
      <c r="LR255" s="642">
        <f t="shared" si="1202"/>
        <v>0</v>
      </c>
      <c r="LS255" s="510" t="str">
        <f t="shared" si="1267"/>
        <v/>
      </c>
      <c r="LT255" s="522" t="str">
        <f t="shared" si="1267"/>
        <v/>
      </c>
      <c r="LU255" s="510" t="str">
        <f t="shared" si="1267"/>
        <v/>
      </c>
      <c r="LV255" s="642">
        <f t="shared" si="1203"/>
        <v>0</v>
      </c>
      <c r="LW255" s="510" t="str">
        <f t="shared" si="1268"/>
        <v/>
      </c>
      <c r="LX255" s="522" t="str">
        <f t="shared" si="1268"/>
        <v/>
      </c>
      <c r="LY255" s="510" t="str">
        <f t="shared" si="1268"/>
        <v/>
      </c>
      <c r="LZ255" s="642">
        <f t="shared" si="1204"/>
        <v>0</v>
      </c>
      <c r="MA255" s="510" t="str">
        <f t="shared" si="1269"/>
        <v/>
      </c>
      <c r="MB255" s="522" t="str">
        <f t="shared" si="1269"/>
        <v/>
      </c>
      <c r="MC255" s="510" t="str">
        <f t="shared" si="1269"/>
        <v/>
      </c>
      <c r="MD255" s="642">
        <f t="shared" si="1205"/>
        <v>0</v>
      </c>
      <c r="ME255" s="510" t="str">
        <f t="shared" si="1270"/>
        <v/>
      </c>
      <c r="MF255" s="522" t="str">
        <f t="shared" si="1270"/>
        <v/>
      </c>
      <c r="MG255" s="510" t="str">
        <f t="shared" si="1270"/>
        <v/>
      </c>
      <c r="MH255" s="642">
        <f t="shared" si="1206"/>
        <v>0</v>
      </c>
      <c r="MI255" s="510" t="str">
        <f t="shared" si="1271"/>
        <v/>
      </c>
      <c r="MJ255" s="522" t="str">
        <f t="shared" si="1271"/>
        <v/>
      </c>
      <c r="MK255" s="510" t="str">
        <f t="shared" si="1271"/>
        <v/>
      </c>
      <c r="ML255" s="642">
        <f t="shared" si="1207"/>
        <v>0</v>
      </c>
      <c r="MM255" s="510" t="str">
        <f t="shared" si="1272"/>
        <v/>
      </c>
      <c r="MN255" s="522" t="str">
        <f t="shared" si="1272"/>
        <v/>
      </c>
      <c r="MO255" s="510" t="str">
        <f t="shared" si="1272"/>
        <v/>
      </c>
      <c r="MP255" s="642">
        <f t="shared" si="1208"/>
        <v>0</v>
      </c>
      <c r="MQ255" s="510" t="str">
        <f t="shared" si="1273"/>
        <v/>
      </c>
      <c r="MR255" s="522" t="str">
        <f t="shared" si="1273"/>
        <v/>
      </c>
      <c r="MS255" s="510" t="str">
        <f t="shared" si="1273"/>
        <v/>
      </c>
      <c r="MT255" s="642">
        <f t="shared" si="1209"/>
        <v>0</v>
      </c>
      <c r="MU255" s="510" t="str">
        <f t="shared" si="1274"/>
        <v/>
      </c>
      <c r="MV255" s="522" t="str">
        <f t="shared" si="1274"/>
        <v/>
      </c>
      <c r="MW255" s="510" t="str">
        <f t="shared" si="1274"/>
        <v/>
      </c>
      <c r="MX255" s="642">
        <f t="shared" si="1210"/>
        <v>0</v>
      </c>
      <c r="MY255" s="510" t="str">
        <f t="shared" si="1275"/>
        <v/>
      </c>
      <c r="MZ255" s="522" t="str">
        <f t="shared" si="1275"/>
        <v/>
      </c>
      <c r="NA255" s="510" t="str">
        <f t="shared" si="1275"/>
        <v/>
      </c>
      <c r="NB255" s="642">
        <f t="shared" si="1211"/>
        <v>0</v>
      </c>
      <c r="NC255" s="510" t="str">
        <f t="shared" si="1276"/>
        <v/>
      </c>
      <c r="ND255" s="522" t="str">
        <f t="shared" si="1276"/>
        <v/>
      </c>
      <c r="NE255" s="510" t="str">
        <f t="shared" si="1276"/>
        <v/>
      </c>
      <c r="NF255" s="642">
        <f t="shared" si="1212"/>
        <v>0</v>
      </c>
      <c r="NG255" s="510" t="str">
        <f t="shared" si="1277"/>
        <v/>
      </c>
      <c r="NH255" s="522" t="str">
        <f t="shared" si="1277"/>
        <v/>
      </c>
      <c r="NI255" s="510" t="str">
        <f t="shared" si="1277"/>
        <v/>
      </c>
      <c r="NJ255" s="642">
        <f t="shared" si="1213"/>
        <v>0</v>
      </c>
      <c r="NK255" s="510" t="str">
        <f t="shared" si="1278"/>
        <v/>
      </c>
      <c r="NL255" s="522" t="str">
        <f t="shared" si="1278"/>
        <v/>
      </c>
      <c r="NM255" s="510" t="str">
        <f t="shared" si="1278"/>
        <v/>
      </c>
      <c r="NN255" s="642">
        <f t="shared" si="1214"/>
        <v>0</v>
      </c>
      <c r="NO255" s="510" t="str">
        <f t="shared" si="1279"/>
        <v/>
      </c>
      <c r="NP255" s="522" t="str">
        <f t="shared" si="1279"/>
        <v/>
      </c>
      <c r="NQ255" s="510" t="str">
        <f t="shared" si="1279"/>
        <v/>
      </c>
      <c r="NR255" s="642">
        <f t="shared" si="1215"/>
        <v>0</v>
      </c>
      <c r="NS255" s="510" t="str">
        <f t="shared" si="1280"/>
        <v/>
      </c>
      <c r="NT255" s="522" t="str">
        <f t="shared" si="1280"/>
        <v/>
      </c>
      <c r="NU255" s="510" t="str">
        <f t="shared" si="1280"/>
        <v/>
      </c>
      <c r="NV255" s="642">
        <f t="shared" si="1216"/>
        <v>0</v>
      </c>
      <c r="NW255" s="510" t="str">
        <f t="shared" si="1281"/>
        <v/>
      </c>
      <c r="NX255" s="522" t="str">
        <f t="shared" si="1281"/>
        <v/>
      </c>
      <c r="NY255" s="510" t="str">
        <f t="shared" si="1281"/>
        <v/>
      </c>
      <c r="NZ255" s="642">
        <f t="shared" si="1217"/>
        <v>0</v>
      </c>
      <c r="OA255" s="510" t="str">
        <f t="shared" si="1282"/>
        <v/>
      </c>
      <c r="OB255" s="522" t="str">
        <f t="shared" si="1282"/>
        <v/>
      </c>
      <c r="OC255" s="510" t="str">
        <f t="shared" si="1282"/>
        <v/>
      </c>
      <c r="OD255" s="642">
        <f t="shared" si="1218"/>
        <v>0</v>
      </c>
      <c r="OE255" s="510" t="str">
        <f t="shared" si="1283"/>
        <v/>
      </c>
      <c r="OF255" s="522" t="str">
        <f t="shared" si="1283"/>
        <v/>
      </c>
      <c r="OG255" s="510" t="str">
        <f t="shared" si="1283"/>
        <v/>
      </c>
      <c r="OH255" s="642">
        <f t="shared" si="1219"/>
        <v>0</v>
      </c>
      <c r="OI255" s="510" t="str">
        <f t="shared" si="1284"/>
        <v/>
      </c>
      <c r="OJ255" s="522" t="str">
        <f t="shared" si="1284"/>
        <v/>
      </c>
      <c r="OK255" s="510" t="str">
        <f t="shared" si="1284"/>
        <v/>
      </c>
      <c r="OL255" s="642">
        <f t="shared" si="1220"/>
        <v>0</v>
      </c>
      <c r="OM255" s="510" t="str">
        <f t="shared" si="1285"/>
        <v/>
      </c>
      <c r="ON255" s="522" t="str">
        <f t="shared" si="1285"/>
        <v/>
      </c>
      <c r="OO255" s="510" t="str">
        <f t="shared" si="1285"/>
        <v/>
      </c>
      <c r="OP255" s="642">
        <f t="shared" si="1221"/>
        <v>0</v>
      </c>
      <c r="OQ255" s="510" t="str">
        <f t="shared" si="1286"/>
        <v/>
      </c>
      <c r="OR255" s="522" t="str">
        <f t="shared" si="1286"/>
        <v/>
      </c>
      <c r="OS255" s="510" t="str">
        <f t="shared" si="1286"/>
        <v/>
      </c>
      <c r="OT255" s="642">
        <f t="shared" si="1222"/>
        <v>0</v>
      </c>
      <c r="OU255" s="510" t="str">
        <f t="shared" si="1287"/>
        <v/>
      </c>
      <c r="OV255" s="522" t="str">
        <f t="shared" si="1287"/>
        <v/>
      </c>
      <c r="OW255" s="510" t="str">
        <f t="shared" si="1287"/>
        <v/>
      </c>
      <c r="OX255" s="642">
        <f t="shared" si="1223"/>
        <v>0</v>
      </c>
      <c r="OY255" s="510" t="str">
        <f t="shared" si="1288"/>
        <v/>
      </c>
      <c r="OZ255" s="522" t="str">
        <f t="shared" si="1288"/>
        <v/>
      </c>
      <c r="PA255" s="510" t="str">
        <f t="shared" si="1288"/>
        <v/>
      </c>
      <c r="PB255" s="642">
        <f t="shared" si="1224"/>
        <v>0</v>
      </c>
      <c r="PC255" s="510" t="str">
        <f t="shared" si="1289"/>
        <v/>
      </c>
      <c r="PD255" s="522" t="str">
        <f t="shared" si="1289"/>
        <v/>
      </c>
      <c r="PE255" s="510" t="str">
        <f t="shared" si="1289"/>
        <v/>
      </c>
      <c r="PF255" s="642">
        <f t="shared" si="1225"/>
        <v>0</v>
      </c>
      <c r="PG255" s="510" t="str">
        <f t="shared" si="1290"/>
        <v/>
      </c>
      <c r="PH255" s="522" t="str">
        <f t="shared" si="1290"/>
        <v/>
      </c>
      <c r="PI255" s="510" t="str">
        <f t="shared" si="1290"/>
        <v/>
      </c>
      <c r="PJ255" s="642">
        <f t="shared" si="1226"/>
        <v>0</v>
      </c>
      <c r="PK255" s="510" t="str">
        <f t="shared" si="1291"/>
        <v/>
      </c>
      <c r="PL255" s="522" t="str">
        <f t="shared" si="1291"/>
        <v/>
      </c>
      <c r="PM255" s="510" t="str">
        <f t="shared" si="1291"/>
        <v/>
      </c>
      <c r="PN255" s="642">
        <f t="shared" si="1227"/>
        <v>0</v>
      </c>
      <c r="PO255" s="510" t="str">
        <f t="shared" si="1292"/>
        <v/>
      </c>
      <c r="PP255" s="522" t="str">
        <f t="shared" si="1292"/>
        <v/>
      </c>
      <c r="PQ255" s="510" t="str">
        <f t="shared" si="1292"/>
        <v/>
      </c>
      <c r="PR255" s="642">
        <f t="shared" si="1228"/>
        <v>0</v>
      </c>
      <c r="PS255" s="510" t="str">
        <f t="shared" si="1293"/>
        <v/>
      </c>
      <c r="PT255" s="522" t="str">
        <f t="shared" si="1293"/>
        <v/>
      </c>
      <c r="PU255" s="510" t="str">
        <f t="shared" si="1293"/>
        <v/>
      </c>
      <c r="PV255" s="642">
        <f t="shared" si="1229"/>
        <v>0</v>
      </c>
      <c r="PW255" s="510" t="str">
        <f t="shared" si="1294"/>
        <v/>
      </c>
      <c r="PX255" s="522" t="str">
        <f t="shared" si="1294"/>
        <v/>
      </c>
      <c r="PY255" s="510" t="str">
        <f t="shared" si="1294"/>
        <v/>
      </c>
      <c r="PZ255" s="642">
        <f t="shared" si="1230"/>
        <v>0</v>
      </c>
      <c r="QA255" s="510" t="str">
        <f t="shared" si="1295"/>
        <v/>
      </c>
      <c r="QB255" s="522" t="str">
        <f t="shared" si="1295"/>
        <v/>
      </c>
      <c r="QC255" s="510" t="str">
        <f t="shared" si="1295"/>
        <v/>
      </c>
      <c r="QD255" s="642">
        <f t="shared" si="1231"/>
        <v>0</v>
      </c>
      <c r="QE255" s="510" t="str">
        <f t="shared" si="1296"/>
        <v/>
      </c>
      <c r="QF255" s="522" t="str">
        <f t="shared" si="1296"/>
        <v/>
      </c>
      <c r="QG255" s="510" t="str">
        <f t="shared" si="1296"/>
        <v/>
      </c>
      <c r="QH255" s="642">
        <f t="shared" si="1232"/>
        <v>0</v>
      </c>
    </row>
    <row r="256" spans="125:450" ht="13.3" thickTop="1" thickBot="1" x14ac:dyDescent="0.35"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GU256" s="594">
        <v>39</v>
      </c>
      <c r="HA256" s="81" t="str">
        <f t="shared" si="1233"/>
        <v/>
      </c>
      <c r="HB256" s="127" t="str">
        <f t="shared" si="1234"/>
        <v/>
      </c>
      <c r="HC256" s="642">
        <f t="shared" si="1172"/>
        <v>0</v>
      </c>
      <c r="HD256" s="582">
        <f t="shared" si="1237"/>
        <v>0</v>
      </c>
      <c r="HE256" s="576">
        <f t="shared" si="1238"/>
        <v>0</v>
      </c>
      <c r="HF256" s="566">
        <f t="shared" si="1238"/>
        <v>0</v>
      </c>
      <c r="HG256" s="642">
        <f t="shared" si="1173"/>
        <v>0</v>
      </c>
      <c r="HH256" s="17" t="str">
        <f t="shared" si="1297"/>
        <v/>
      </c>
      <c r="HI256" s="510" t="str">
        <f t="shared" si="1297"/>
        <v/>
      </c>
      <c r="HJ256" s="642">
        <f t="shared" si="1235"/>
        <v>0</v>
      </c>
      <c r="HK256" s="510" t="str">
        <f t="shared" si="1239"/>
        <v/>
      </c>
      <c r="HL256" s="522" t="str">
        <f t="shared" si="1239"/>
        <v/>
      </c>
      <c r="HM256" s="510" t="str">
        <f t="shared" si="1239"/>
        <v/>
      </c>
      <c r="HN256" s="642">
        <f t="shared" si="1175"/>
        <v>0</v>
      </c>
      <c r="HO256" s="510" t="str">
        <f t="shared" si="1240"/>
        <v/>
      </c>
      <c r="HP256" s="522" t="str">
        <f t="shared" si="1240"/>
        <v/>
      </c>
      <c r="HQ256" s="510" t="str">
        <f t="shared" si="1240"/>
        <v/>
      </c>
      <c r="HR256" s="642">
        <f t="shared" si="1176"/>
        <v>0</v>
      </c>
      <c r="HS256" s="510" t="str">
        <f t="shared" si="1241"/>
        <v/>
      </c>
      <c r="HT256" s="522" t="str">
        <f t="shared" si="1241"/>
        <v/>
      </c>
      <c r="HU256" s="510" t="str">
        <f t="shared" si="1241"/>
        <v/>
      </c>
      <c r="HV256" s="642">
        <f t="shared" si="1177"/>
        <v>0</v>
      </c>
      <c r="HW256" s="510" t="str">
        <f t="shared" si="1242"/>
        <v/>
      </c>
      <c r="HX256" s="522" t="str">
        <f t="shared" si="1242"/>
        <v/>
      </c>
      <c r="HY256" s="510" t="str">
        <f t="shared" si="1242"/>
        <v/>
      </c>
      <c r="HZ256" s="642">
        <f t="shared" si="1178"/>
        <v>0</v>
      </c>
      <c r="IA256" s="510" t="str">
        <f t="shared" si="1243"/>
        <v/>
      </c>
      <c r="IB256" s="522" t="str">
        <f t="shared" si="1243"/>
        <v/>
      </c>
      <c r="IC256" s="510" t="str">
        <f t="shared" si="1243"/>
        <v/>
      </c>
      <c r="ID256" s="642">
        <f t="shared" si="1179"/>
        <v>0</v>
      </c>
      <c r="IE256" s="510" t="str">
        <f t="shared" si="1244"/>
        <v/>
      </c>
      <c r="IF256" s="522" t="str">
        <f t="shared" si="1244"/>
        <v/>
      </c>
      <c r="IG256" s="510" t="str">
        <f t="shared" si="1244"/>
        <v/>
      </c>
      <c r="IH256" s="642">
        <f t="shared" si="1180"/>
        <v>0</v>
      </c>
      <c r="II256" s="510" t="str">
        <f t="shared" si="1245"/>
        <v/>
      </c>
      <c r="IJ256" s="522" t="str">
        <f t="shared" si="1245"/>
        <v/>
      </c>
      <c r="IK256" s="510" t="str">
        <f t="shared" si="1245"/>
        <v/>
      </c>
      <c r="IL256" s="642">
        <f t="shared" si="1181"/>
        <v>0</v>
      </c>
      <c r="IM256" s="510" t="str">
        <f t="shared" si="1246"/>
        <v/>
      </c>
      <c r="IN256" s="522" t="str">
        <f t="shared" si="1246"/>
        <v/>
      </c>
      <c r="IO256" s="510" t="str">
        <f t="shared" si="1246"/>
        <v/>
      </c>
      <c r="IP256" s="642">
        <f t="shared" si="1182"/>
        <v>0</v>
      </c>
      <c r="IQ256" s="510" t="str">
        <f t="shared" si="1247"/>
        <v/>
      </c>
      <c r="IR256" s="522" t="str">
        <f t="shared" si="1247"/>
        <v/>
      </c>
      <c r="IS256" s="510" t="str">
        <f t="shared" si="1247"/>
        <v/>
      </c>
      <c r="IT256" s="642">
        <f t="shared" si="1183"/>
        <v>0</v>
      </c>
      <c r="IU256" s="510" t="str">
        <f t="shared" si="1248"/>
        <v/>
      </c>
      <c r="IV256" s="522" t="str">
        <f t="shared" si="1248"/>
        <v/>
      </c>
      <c r="IW256" s="510" t="str">
        <f t="shared" si="1248"/>
        <v/>
      </c>
      <c r="IX256" s="642">
        <f t="shared" si="1184"/>
        <v>0</v>
      </c>
      <c r="IY256" s="510" t="str">
        <f t="shared" si="1249"/>
        <v/>
      </c>
      <c r="IZ256" s="522" t="str">
        <f t="shared" si="1249"/>
        <v/>
      </c>
      <c r="JA256" s="510" t="str">
        <f t="shared" si="1249"/>
        <v/>
      </c>
      <c r="JB256" s="642">
        <f t="shared" si="1185"/>
        <v>0</v>
      </c>
      <c r="JC256" s="510" t="str">
        <f t="shared" si="1250"/>
        <v/>
      </c>
      <c r="JD256" s="522" t="str">
        <f t="shared" si="1250"/>
        <v/>
      </c>
      <c r="JE256" s="510" t="str">
        <f t="shared" si="1250"/>
        <v/>
      </c>
      <c r="JF256" s="642">
        <f t="shared" si="1186"/>
        <v>0</v>
      </c>
      <c r="JG256" s="510" t="str">
        <f t="shared" si="1251"/>
        <v/>
      </c>
      <c r="JH256" s="522" t="str">
        <f t="shared" si="1251"/>
        <v/>
      </c>
      <c r="JI256" s="510" t="str">
        <f t="shared" si="1251"/>
        <v/>
      </c>
      <c r="JJ256" s="642">
        <f t="shared" si="1187"/>
        <v>0</v>
      </c>
      <c r="JK256" s="510" t="str">
        <f t="shared" si="1252"/>
        <v/>
      </c>
      <c r="JL256" s="522" t="str">
        <f t="shared" si="1252"/>
        <v/>
      </c>
      <c r="JM256" s="510" t="str">
        <f t="shared" si="1252"/>
        <v/>
      </c>
      <c r="JN256" s="642">
        <f t="shared" si="1188"/>
        <v>0</v>
      </c>
      <c r="JO256" s="510" t="str">
        <f t="shared" si="1253"/>
        <v/>
      </c>
      <c r="JP256" s="522" t="str">
        <f t="shared" si="1253"/>
        <v/>
      </c>
      <c r="JQ256" s="510" t="str">
        <f t="shared" si="1253"/>
        <v/>
      </c>
      <c r="JR256" s="642">
        <f t="shared" si="1189"/>
        <v>0</v>
      </c>
      <c r="JS256" s="510" t="str">
        <f t="shared" si="1254"/>
        <v/>
      </c>
      <c r="JT256" s="522" t="str">
        <f t="shared" si="1254"/>
        <v/>
      </c>
      <c r="JU256" s="510" t="str">
        <f t="shared" si="1254"/>
        <v/>
      </c>
      <c r="JV256" s="642">
        <f t="shared" si="1190"/>
        <v>0</v>
      </c>
      <c r="JW256" s="510" t="str">
        <f t="shared" si="1255"/>
        <v/>
      </c>
      <c r="JX256" s="522" t="str">
        <f t="shared" si="1255"/>
        <v/>
      </c>
      <c r="JY256" s="510" t="str">
        <f t="shared" si="1255"/>
        <v/>
      </c>
      <c r="JZ256" s="642">
        <f t="shared" si="1191"/>
        <v>0</v>
      </c>
      <c r="KA256" s="510" t="str">
        <f t="shared" si="1256"/>
        <v/>
      </c>
      <c r="KB256" s="522" t="str">
        <f t="shared" si="1256"/>
        <v/>
      </c>
      <c r="KC256" s="510" t="str">
        <f t="shared" si="1256"/>
        <v/>
      </c>
      <c r="KD256" s="642">
        <f t="shared" si="1192"/>
        <v>0</v>
      </c>
      <c r="KE256" s="510" t="str">
        <f t="shared" si="1257"/>
        <v/>
      </c>
      <c r="KF256" s="522" t="str">
        <f t="shared" si="1257"/>
        <v/>
      </c>
      <c r="KG256" s="510" t="str">
        <f t="shared" si="1257"/>
        <v/>
      </c>
      <c r="KH256" s="642">
        <f t="shared" si="1193"/>
        <v>0</v>
      </c>
      <c r="KI256" s="510" t="str">
        <f t="shared" si="1258"/>
        <v/>
      </c>
      <c r="KJ256" s="522" t="str">
        <f t="shared" si="1258"/>
        <v/>
      </c>
      <c r="KK256" s="510" t="str">
        <f t="shared" si="1258"/>
        <v/>
      </c>
      <c r="KL256" s="642">
        <f t="shared" si="1194"/>
        <v>0</v>
      </c>
      <c r="KM256" s="510" t="str">
        <f t="shared" si="1259"/>
        <v/>
      </c>
      <c r="KN256" s="522" t="str">
        <f t="shared" si="1259"/>
        <v/>
      </c>
      <c r="KO256" s="510" t="str">
        <f t="shared" si="1259"/>
        <v/>
      </c>
      <c r="KP256" s="642">
        <f t="shared" si="1195"/>
        <v>0</v>
      </c>
      <c r="KQ256" s="510" t="str">
        <f t="shared" si="1260"/>
        <v/>
      </c>
      <c r="KR256" s="522" t="str">
        <f t="shared" si="1260"/>
        <v/>
      </c>
      <c r="KS256" s="510" t="str">
        <f t="shared" si="1260"/>
        <v/>
      </c>
      <c r="KT256" s="642">
        <f t="shared" si="1196"/>
        <v>0</v>
      </c>
      <c r="KU256" s="510" t="str">
        <f t="shared" si="1261"/>
        <v/>
      </c>
      <c r="KV256" s="522" t="str">
        <f t="shared" si="1261"/>
        <v/>
      </c>
      <c r="KW256" s="510" t="str">
        <f t="shared" si="1261"/>
        <v/>
      </c>
      <c r="KX256" s="642">
        <f t="shared" si="1197"/>
        <v>0</v>
      </c>
      <c r="KY256" s="510" t="str">
        <f t="shared" si="1262"/>
        <v/>
      </c>
      <c r="KZ256" s="522" t="str">
        <f t="shared" si="1262"/>
        <v/>
      </c>
      <c r="LA256" s="510" t="str">
        <f t="shared" si="1262"/>
        <v/>
      </c>
      <c r="LB256" s="642">
        <f t="shared" si="1198"/>
        <v>0</v>
      </c>
      <c r="LC256" s="510" t="str">
        <f t="shared" si="1263"/>
        <v/>
      </c>
      <c r="LD256" s="522" t="str">
        <f t="shared" si="1263"/>
        <v/>
      </c>
      <c r="LE256" s="510" t="str">
        <f t="shared" si="1263"/>
        <v/>
      </c>
      <c r="LF256" s="642">
        <f t="shared" si="1199"/>
        <v>0</v>
      </c>
      <c r="LG256" s="510" t="str">
        <f t="shared" si="1264"/>
        <v/>
      </c>
      <c r="LH256" s="522" t="str">
        <f t="shared" si="1264"/>
        <v/>
      </c>
      <c r="LI256" s="510" t="str">
        <f t="shared" si="1264"/>
        <v/>
      </c>
      <c r="LJ256" s="642">
        <f t="shared" si="1200"/>
        <v>0</v>
      </c>
      <c r="LK256" s="510" t="str">
        <f t="shared" si="1265"/>
        <v/>
      </c>
      <c r="LL256" s="522" t="str">
        <f t="shared" si="1265"/>
        <v/>
      </c>
      <c r="LM256" s="510" t="str">
        <f t="shared" si="1265"/>
        <v/>
      </c>
      <c r="LN256" s="642">
        <f t="shared" si="1201"/>
        <v>0</v>
      </c>
      <c r="LO256" s="510" t="str">
        <f t="shared" si="1266"/>
        <v/>
      </c>
      <c r="LP256" s="522" t="str">
        <f t="shared" si="1266"/>
        <v/>
      </c>
      <c r="LQ256" s="510" t="str">
        <f t="shared" si="1266"/>
        <v/>
      </c>
      <c r="LR256" s="642">
        <f t="shared" si="1202"/>
        <v>0</v>
      </c>
      <c r="LS256" s="510" t="str">
        <f t="shared" si="1267"/>
        <v/>
      </c>
      <c r="LT256" s="522" t="str">
        <f t="shared" si="1267"/>
        <v/>
      </c>
      <c r="LU256" s="510" t="str">
        <f t="shared" si="1267"/>
        <v/>
      </c>
      <c r="LV256" s="642">
        <f t="shared" si="1203"/>
        <v>0</v>
      </c>
      <c r="LW256" s="510" t="str">
        <f t="shared" si="1268"/>
        <v/>
      </c>
      <c r="LX256" s="522" t="str">
        <f t="shared" si="1268"/>
        <v/>
      </c>
      <c r="LY256" s="510" t="str">
        <f t="shared" si="1268"/>
        <v/>
      </c>
      <c r="LZ256" s="642">
        <f t="shared" si="1204"/>
        <v>0</v>
      </c>
      <c r="MA256" s="510" t="str">
        <f t="shared" si="1269"/>
        <v/>
      </c>
      <c r="MB256" s="522" t="str">
        <f t="shared" si="1269"/>
        <v/>
      </c>
      <c r="MC256" s="510" t="str">
        <f t="shared" si="1269"/>
        <v/>
      </c>
      <c r="MD256" s="642">
        <f t="shared" si="1205"/>
        <v>0</v>
      </c>
      <c r="ME256" s="510" t="str">
        <f t="shared" si="1270"/>
        <v/>
      </c>
      <c r="MF256" s="522" t="str">
        <f t="shared" si="1270"/>
        <v/>
      </c>
      <c r="MG256" s="510" t="str">
        <f t="shared" si="1270"/>
        <v/>
      </c>
      <c r="MH256" s="642">
        <f t="shared" si="1206"/>
        <v>0</v>
      </c>
      <c r="MI256" s="510" t="str">
        <f t="shared" si="1271"/>
        <v/>
      </c>
      <c r="MJ256" s="522" t="str">
        <f t="shared" si="1271"/>
        <v/>
      </c>
      <c r="MK256" s="510" t="str">
        <f t="shared" si="1271"/>
        <v/>
      </c>
      <c r="ML256" s="642">
        <f t="shared" si="1207"/>
        <v>0</v>
      </c>
      <c r="MM256" s="510" t="str">
        <f t="shared" si="1272"/>
        <v/>
      </c>
      <c r="MN256" s="522" t="str">
        <f t="shared" si="1272"/>
        <v/>
      </c>
      <c r="MO256" s="510" t="str">
        <f t="shared" si="1272"/>
        <v/>
      </c>
      <c r="MP256" s="642">
        <f t="shared" si="1208"/>
        <v>0</v>
      </c>
      <c r="MQ256" s="510" t="str">
        <f t="shared" si="1273"/>
        <v/>
      </c>
      <c r="MR256" s="522" t="str">
        <f t="shared" si="1273"/>
        <v/>
      </c>
      <c r="MS256" s="510" t="str">
        <f t="shared" si="1273"/>
        <v/>
      </c>
      <c r="MT256" s="642">
        <f t="shared" si="1209"/>
        <v>0</v>
      </c>
      <c r="MU256" s="510" t="str">
        <f t="shared" si="1274"/>
        <v/>
      </c>
      <c r="MV256" s="522" t="str">
        <f t="shared" si="1274"/>
        <v/>
      </c>
      <c r="MW256" s="510" t="str">
        <f t="shared" si="1274"/>
        <v/>
      </c>
      <c r="MX256" s="642">
        <f t="shared" si="1210"/>
        <v>0</v>
      </c>
      <c r="MY256" s="510" t="str">
        <f t="shared" si="1275"/>
        <v/>
      </c>
      <c r="MZ256" s="522" t="str">
        <f t="shared" si="1275"/>
        <v/>
      </c>
      <c r="NA256" s="510" t="str">
        <f t="shared" si="1275"/>
        <v/>
      </c>
      <c r="NB256" s="642">
        <f t="shared" si="1211"/>
        <v>0</v>
      </c>
      <c r="NC256" s="510" t="str">
        <f t="shared" si="1276"/>
        <v/>
      </c>
      <c r="ND256" s="522" t="str">
        <f t="shared" si="1276"/>
        <v/>
      </c>
      <c r="NE256" s="510" t="str">
        <f t="shared" si="1276"/>
        <v/>
      </c>
      <c r="NF256" s="642">
        <f t="shared" si="1212"/>
        <v>0</v>
      </c>
      <c r="NG256" s="510" t="str">
        <f t="shared" si="1277"/>
        <v/>
      </c>
      <c r="NH256" s="522" t="str">
        <f t="shared" si="1277"/>
        <v/>
      </c>
      <c r="NI256" s="510" t="str">
        <f t="shared" si="1277"/>
        <v/>
      </c>
      <c r="NJ256" s="642">
        <f t="shared" si="1213"/>
        <v>0</v>
      </c>
      <c r="NK256" s="510" t="str">
        <f t="shared" si="1278"/>
        <v/>
      </c>
      <c r="NL256" s="522" t="str">
        <f t="shared" si="1278"/>
        <v/>
      </c>
      <c r="NM256" s="510" t="str">
        <f t="shared" si="1278"/>
        <v/>
      </c>
      <c r="NN256" s="642">
        <f t="shared" si="1214"/>
        <v>0</v>
      </c>
      <c r="NO256" s="510" t="str">
        <f t="shared" si="1279"/>
        <v/>
      </c>
      <c r="NP256" s="522" t="str">
        <f t="shared" si="1279"/>
        <v/>
      </c>
      <c r="NQ256" s="510" t="str">
        <f t="shared" si="1279"/>
        <v/>
      </c>
      <c r="NR256" s="642">
        <f t="shared" si="1215"/>
        <v>0</v>
      </c>
      <c r="NS256" s="510" t="str">
        <f t="shared" si="1280"/>
        <v/>
      </c>
      <c r="NT256" s="522" t="str">
        <f t="shared" si="1280"/>
        <v/>
      </c>
      <c r="NU256" s="510" t="str">
        <f t="shared" si="1280"/>
        <v/>
      </c>
      <c r="NV256" s="642">
        <f t="shared" si="1216"/>
        <v>0</v>
      </c>
      <c r="NW256" s="510" t="str">
        <f t="shared" si="1281"/>
        <v/>
      </c>
      <c r="NX256" s="522" t="str">
        <f t="shared" si="1281"/>
        <v/>
      </c>
      <c r="NY256" s="510" t="str">
        <f t="shared" si="1281"/>
        <v/>
      </c>
      <c r="NZ256" s="642">
        <f t="shared" si="1217"/>
        <v>0</v>
      </c>
      <c r="OA256" s="510" t="str">
        <f t="shared" si="1282"/>
        <v/>
      </c>
      <c r="OB256" s="522" t="str">
        <f t="shared" si="1282"/>
        <v/>
      </c>
      <c r="OC256" s="510" t="str">
        <f t="shared" si="1282"/>
        <v/>
      </c>
      <c r="OD256" s="642">
        <f t="shared" si="1218"/>
        <v>0</v>
      </c>
      <c r="OE256" s="510" t="str">
        <f t="shared" si="1283"/>
        <v/>
      </c>
      <c r="OF256" s="522" t="str">
        <f t="shared" si="1283"/>
        <v/>
      </c>
      <c r="OG256" s="510" t="str">
        <f t="shared" si="1283"/>
        <v/>
      </c>
      <c r="OH256" s="642">
        <f t="shared" si="1219"/>
        <v>0</v>
      </c>
      <c r="OI256" s="510" t="str">
        <f t="shared" si="1284"/>
        <v/>
      </c>
      <c r="OJ256" s="522" t="str">
        <f t="shared" si="1284"/>
        <v/>
      </c>
      <c r="OK256" s="510" t="str">
        <f t="shared" si="1284"/>
        <v/>
      </c>
      <c r="OL256" s="642">
        <f t="shared" si="1220"/>
        <v>0</v>
      </c>
      <c r="OM256" s="510" t="str">
        <f t="shared" si="1285"/>
        <v/>
      </c>
      <c r="ON256" s="522" t="str">
        <f t="shared" si="1285"/>
        <v/>
      </c>
      <c r="OO256" s="510" t="str">
        <f t="shared" si="1285"/>
        <v/>
      </c>
      <c r="OP256" s="642">
        <f t="shared" si="1221"/>
        <v>0</v>
      </c>
      <c r="OQ256" s="510" t="str">
        <f t="shared" si="1286"/>
        <v/>
      </c>
      <c r="OR256" s="522" t="str">
        <f t="shared" si="1286"/>
        <v/>
      </c>
      <c r="OS256" s="510" t="str">
        <f t="shared" si="1286"/>
        <v/>
      </c>
      <c r="OT256" s="642">
        <f t="shared" si="1222"/>
        <v>0</v>
      </c>
      <c r="OU256" s="510" t="str">
        <f t="shared" si="1287"/>
        <v/>
      </c>
      <c r="OV256" s="522" t="str">
        <f t="shared" si="1287"/>
        <v/>
      </c>
      <c r="OW256" s="510" t="str">
        <f t="shared" si="1287"/>
        <v/>
      </c>
      <c r="OX256" s="642">
        <f t="shared" si="1223"/>
        <v>0</v>
      </c>
      <c r="OY256" s="510" t="str">
        <f t="shared" si="1288"/>
        <v/>
      </c>
      <c r="OZ256" s="522" t="str">
        <f t="shared" si="1288"/>
        <v/>
      </c>
      <c r="PA256" s="510" t="str">
        <f t="shared" si="1288"/>
        <v/>
      </c>
      <c r="PB256" s="642">
        <f t="shared" si="1224"/>
        <v>0</v>
      </c>
      <c r="PC256" s="510" t="str">
        <f t="shared" si="1289"/>
        <v/>
      </c>
      <c r="PD256" s="522" t="str">
        <f t="shared" si="1289"/>
        <v/>
      </c>
      <c r="PE256" s="510" t="str">
        <f t="shared" si="1289"/>
        <v/>
      </c>
      <c r="PF256" s="642">
        <f t="shared" si="1225"/>
        <v>0</v>
      </c>
      <c r="PG256" s="510" t="str">
        <f t="shared" si="1290"/>
        <v/>
      </c>
      <c r="PH256" s="522" t="str">
        <f t="shared" si="1290"/>
        <v/>
      </c>
      <c r="PI256" s="510" t="str">
        <f t="shared" si="1290"/>
        <v/>
      </c>
      <c r="PJ256" s="642">
        <f t="shared" si="1226"/>
        <v>0</v>
      </c>
      <c r="PK256" s="510" t="str">
        <f t="shared" si="1291"/>
        <v/>
      </c>
      <c r="PL256" s="522" t="str">
        <f t="shared" si="1291"/>
        <v/>
      </c>
      <c r="PM256" s="510" t="str">
        <f t="shared" si="1291"/>
        <v/>
      </c>
      <c r="PN256" s="642">
        <f t="shared" si="1227"/>
        <v>0</v>
      </c>
      <c r="PO256" s="510" t="str">
        <f t="shared" si="1292"/>
        <v/>
      </c>
      <c r="PP256" s="522" t="str">
        <f t="shared" si="1292"/>
        <v/>
      </c>
      <c r="PQ256" s="510" t="str">
        <f t="shared" si="1292"/>
        <v/>
      </c>
      <c r="PR256" s="642">
        <f t="shared" si="1228"/>
        <v>0</v>
      </c>
      <c r="PS256" s="510" t="str">
        <f t="shared" si="1293"/>
        <v/>
      </c>
      <c r="PT256" s="522" t="str">
        <f t="shared" si="1293"/>
        <v/>
      </c>
      <c r="PU256" s="510" t="str">
        <f t="shared" si="1293"/>
        <v/>
      </c>
      <c r="PV256" s="642">
        <f t="shared" si="1229"/>
        <v>0</v>
      </c>
      <c r="PW256" s="510" t="str">
        <f t="shared" si="1294"/>
        <v/>
      </c>
      <c r="PX256" s="522" t="str">
        <f t="shared" si="1294"/>
        <v/>
      </c>
      <c r="PY256" s="510" t="str">
        <f t="shared" si="1294"/>
        <v/>
      </c>
      <c r="PZ256" s="642">
        <f t="shared" si="1230"/>
        <v>0</v>
      </c>
      <c r="QA256" s="510" t="str">
        <f t="shared" si="1295"/>
        <v/>
      </c>
      <c r="QB256" s="522" t="str">
        <f t="shared" si="1295"/>
        <v/>
      </c>
      <c r="QC256" s="510" t="str">
        <f t="shared" si="1295"/>
        <v/>
      </c>
      <c r="QD256" s="642">
        <f t="shared" si="1231"/>
        <v>0</v>
      </c>
      <c r="QE256" s="510" t="str">
        <f t="shared" si="1296"/>
        <v/>
      </c>
      <c r="QF256" s="522" t="str">
        <f t="shared" si="1296"/>
        <v/>
      </c>
      <c r="QG256" s="510" t="str">
        <f t="shared" si="1296"/>
        <v/>
      </c>
      <c r="QH256" s="642">
        <f t="shared" si="1232"/>
        <v>0</v>
      </c>
    </row>
    <row r="257" spans="125:450" ht="13.3" thickTop="1" thickBot="1" x14ac:dyDescent="0.35"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GU257" s="594">
        <v>40</v>
      </c>
      <c r="HA257" s="81" t="str">
        <f t="shared" si="1233"/>
        <v/>
      </c>
      <c r="HB257" s="127" t="str">
        <f t="shared" si="1234"/>
        <v/>
      </c>
      <c r="HC257" s="642">
        <f t="shared" si="1172"/>
        <v>0</v>
      </c>
      <c r="HD257" s="582">
        <f t="shared" si="1237"/>
        <v>0</v>
      </c>
      <c r="HE257" s="576">
        <f t="shared" si="1238"/>
        <v>0</v>
      </c>
      <c r="HF257" s="566">
        <f t="shared" si="1238"/>
        <v>0</v>
      </c>
      <c r="HG257" s="642">
        <f t="shared" si="1173"/>
        <v>0</v>
      </c>
      <c r="HH257" s="17" t="str">
        <f t="shared" si="1297"/>
        <v/>
      </c>
      <c r="HI257" s="510" t="str">
        <f t="shared" si="1297"/>
        <v/>
      </c>
      <c r="HJ257" s="642">
        <f t="shared" si="1235"/>
        <v>0</v>
      </c>
      <c r="HK257" s="510" t="str">
        <f t="shared" si="1239"/>
        <v/>
      </c>
      <c r="HL257" s="522" t="str">
        <f t="shared" si="1239"/>
        <v/>
      </c>
      <c r="HM257" s="510" t="str">
        <f t="shared" si="1239"/>
        <v/>
      </c>
      <c r="HN257" s="642">
        <f t="shared" si="1175"/>
        <v>0</v>
      </c>
      <c r="HO257" s="510" t="str">
        <f t="shared" si="1240"/>
        <v/>
      </c>
      <c r="HP257" s="522" t="str">
        <f t="shared" si="1240"/>
        <v/>
      </c>
      <c r="HQ257" s="510" t="str">
        <f t="shared" si="1240"/>
        <v/>
      </c>
      <c r="HR257" s="642">
        <f t="shared" si="1176"/>
        <v>0</v>
      </c>
      <c r="HS257" s="510" t="str">
        <f t="shared" si="1241"/>
        <v/>
      </c>
      <c r="HT257" s="522" t="str">
        <f t="shared" si="1241"/>
        <v/>
      </c>
      <c r="HU257" s="510" t="str">
        <f t="shared" si="1241"/>
        <v/>
      </c>
      <c r="HV257" s="642">
        <f t="shared" si="1177"/>
        <v>0</v>
      </c>
      <c r="HW257" s="510" t="str">
        <f t="shared" si="1242"/>
        <v/>
      </c>
      <c r="HX257" s="522" t="str">
        <f t="shared" si="1242"/>
        <v/>
      </c>
      <c r="HY257" s="510" t="str">
        <f t="shared" si="1242"/>
        <v/>
      </c>
      <c r="HZ257" s="642">
        <f t="shared" si="1178"/>
        <v>0</v>
      </c>
      <c r="IA257" s="510" t="str">
        <f t="shared" si="1243"/>
        <v/>
      </c>
      <c r="IB257" s="522" t="str">
        <f t="shared" si="1243"/>
        <v/>
      </c>
      <c r="IC257" s="510" t="str">
        <f t="shared" si="1243"/>
        <v/>
      </c>
      <c r="ID257" s="642">
        <f t="shared" si="1179"/>
        <v>0</v>
      </c>
      <c r="IE257" s="510" t="str">
        <f t="shared" si="1244"/>
        <v/>
      </c>
      <c r="IF257" s="522" t="str">
        <f t="shared" si="1244"/>
        <v/>
      </c>
      <c r="IG257" s="510" t="str">
        <f t="shared" si="1244"/>
        <v/>
      </c>
      <c r="IH257" s="642">
        <f t="shared" si="1180"/>
        <v>0</v>
      </c>
      <c r="II257" s="510" t="str">
        <f t="shared" si="1245"/>
        <v/>
      </c>
      <c r="IJ257" s="522" t="str">
        <f t="shared" si="1245"/>
        <v/>
      </c>
      <c r="IK257" s="510" t="str">
        <f t="shared" si="1245"/>
        <v/>
      </c>
      <c r="IL257" s="642">
        <f t="shared" si="1181"/>
        <v>0</v>
      </c>
      <c r="IM257" s="510" t="str">
        <f t="shared" si="1246"/>
        <v/>
      </c>
      <c r="IN257" s="522" t="str">
        <f t="shared" si="1246"/>
        <v/>
      </c>
      <c r="IO257" s="510" t="str">
        <f t="shared" si="1246"/>
        <v/>
      </c>
      <c r="IP257" s="642">
        <f t="shared" si="1182"/>
        <v>0</v>
      </c>
      <c r="IQ257" s="510" t="str">
        <f t="shared" si="1247"/>
        <v/>
      </c>
      <c r="IR257" s="522" t="str">
        <f t="shared" si="1247"/>
        <v/>
      </c>
      <c r="IS257" s="510" t="str">
        <f t="shared" si="1247"/>
        <v/>
      </c>
      <c r="IT257" s="642">
        <f t="shared" si="1183"/>
        <v>0</v>
      </c>
      <c r="IU257" s="510" t="str">
        <f t="shared" si="1248"/>
        <v/>
      </c>
      <c r="IV257" s="522" t="str">
        <f t="shared" si="1248"/>
        <v/>
      </c>
      <c r="IW257" s="510" t="str">
        <f t="shared" si="1248"/>
        <v/>
      </c>
      <c r="IX257" s="642">
        <f t="shared" si="1184"/>
        <v>0</v>
      </c>
      <c r="IY257" s="510" t="str">
        <f t="shared" si="1249"/>
        <v/>
      </c>
      <c r="IZ257" s="522" t="str">
        <f t="shared" si="1249"/>
        <v/>
      </c>
      <c r="JA257" s="510" t="str">
        <f t="shared" si="1249"/>
        <v/>
      </c>
      <c r="JB257" s="642">
        <f t="shared" si="1185"/>
        <v>0</v>
      </c>
      <c r="JC257" s="510" t="str">
        <f t="shared" si="1250"/>
        <v/>
      </c>
      <c r="JD257" s="522" t="str">
        <f t="shared" si="1250"/>
        <v/>
      </c>
      <c r="JE257" s="510" t="str">
        <f t="shared" si="1250"/>
        <v/>
      </c>
      <c r="JF257" s="642">
        <f t="shared" si="1186"/>
        <v>0</v>
      </c>
      <c r="JG257" s="510" t="str">
        <f t="shared" si="1251"/>
        <v/>
      </c>
      <c r="JH257" s="522" t="str">
        <f t="shared" si="1251"/>
        <v/>
      </c>
      <c r="JI257" s="510" t="str">
        <f t="shared" si="1251"/>
        <v/>
      </c>
      <c r="JJ257" s="642">
        <f t="shared" si="1187"/>
        <v>0</v>
      </c>
      <c r="JK257" s="510" t="str">
        <f t="shared" si="1252"/>
        <v/>
      </c>
      <c r="JL257" s="522" t="str">
        <f t="shared" si="1252"/>
        <v/>
      </c>
      <c r="JM257" s="510" t="str">
        <f t="shared" si="1252"/>
        <v/>
      </c>
      <c r="JN257" s="642">
        <f t="shared" si="1188"/>
        <v>0</v>
      </c>
      <c r="JO257" s="510" t="str">
        <f t="shared" si="1253"/>
        <v/>
      </c>
      <c r="JP257" s="522" t="str">
        <f t="shared" si="1253"/>
        <v/>
      </c>
      <c r="JQ257" s="510" t="str">
        <f t="shared" si="1253"/>
        <v/>
      </c>
      <c r="JR257" s="642">
        <f t="shared" si="1189"/>
        <v>0</v>
      </c>
      <c r="JS257" s="510" t="str">
        <f t="shared" si="1254"/>
        <v/>
      </c>
      <c r="JT257" s="522" t="str">
        <f t="shared" si="1254"/>
        <v/>
      </c>
      <c r="JU257" s="510" t="str">
        <f t="shared" si="1254"/>
        <v/>
      </c>
      <c r="JV257" s="642">
        <f t="shared" si="1190"/>
        <v>0</v>
      </c>
      <c r="JW257" s="510" t="str">
        <f t="shared" si="1255"/>
        <v/>
      </c>
      <c r="JX257" s="522" t="str">
        <f t="shared" si="1255"/>
        <v/>
      </c>
      <c r="JY257" s="510" t="str">
        <f t="shared" si="1255"/>
        <v/>
      </c>
      <c r="JZ257" s="642">
        <f t="shared" si="1191"/>
        <v>0</v>
      </c>
      <c r="KA257" s="510" t="str">
        <f t="shared" si="1256"/>
        <v/>
      </c>
      <c r="KB257" s="522" t="str">
        <f t="shared" si="1256"/>
        <v/>
      </c>
      <c r="KC257" s="510" t="str">
        <f t="shared" si="1256"/>
        <v/>
      </c>
      <c r="KD257" s="642">
        <f t="shared" si="1192"/>
        <v>0</v>
      </c>
      <c r="KE257" s="510" t="str">
        <f t="shared" si="1257"/>
        <v/>
      </c>
      <c r="KF257" s="522" t="str">
        <f t="shared" si="1257"/>
        <v/>
      </c>
      <c r="KG257" s="510" t="str">
        <f t="shared" si="1257"/>
        <v/>
      </c>
      <c r="KH257" s="642">
        <f t="shared" si="1193"/>
        <v>0</v>
      </c>
      <c r="KI257" s="510" t="str">
        <f t="shared" si="1258"/>
        <v/>
      </c>
      <c r="KJ257" s="522" t="str">
        <f t="shared" si="1258"/>
        <v/>
      </c>
      <c r="KK257" s="510" t="str">
        <f t="shared" si="1258"/>
        <v/>
      </c>
      <c r="KL257" s="642">
        <f t="shared" si="1194"/>
        <v>0</v>
      </c>
      <c r="KM257" s="510" t="str">
        <f t="shared" si="1259"/>
        <v/>
      </c>
      <c r="KN257" s="522" t="str">
        <f t="shared" si="1259"/>
        <v/>
      </c>
      <c r="KO257" s="510" t="str">
        <f t="shared" si="1259"/>
        <v/>
      </c>
      <c r="KP257" s="642">
        <f t="shared" si="1195"/>
        <v>0</v>
      </c>
      <c r="KQ257" s="510" t="str">
        <f t="shared" si="1260"/>
        <v/>
      </c>
      <c r="KR257" s="522" t="str">
        <f t="shared" si="1260"/>
        <v/>
      </c>
      <c r="KS257" s="510" t="str">
        <f t="shared" si="1260"/>
        <v/>
      </c>
      <c r="KT257" s="642">
        <f t="shared" si="1196"/>
        <v>0</v>
      </c>
      <c r="KU257" s="510" t="str">
        <f t="shared" si="1261"/>
        <v/>
      </c>
      <c r="KV257" s="522" t="str">
        <f t="shared" si="1261"/>
        <v/>
      </c>
      <c r="KW257" s="510" t="str">
        <f t="shared" si="1261"/>
        <v/>
      </c>
      <c r="KX257" s="642">
        <f t="shared" si="1197"/>
        <v>0</v>
      </c>
      <c r="KY257" s="510" t="str">
        <f t="shared" si="1262"/>
        <v/>
      </c>
      <c r="KZ257" s="522" t="str">
        <f t="shared" si="1262"/>
        <v/>
      </c>
      <c r="LA257" s="510" t="str">
        <f t="shared" si="1262"/>
        <v/>
      </c>
      <c r="LB257" s="642">
        <f t="shared" si="1198"/>
        <v>0</v>
      </c>
      <c r="LC257" s="510" t="str">
        <f t="shared" si="1263"/>
        <v/>
      </c>
      <c r="LD257" s="522" t="str">
        <f t="shared" si="1263"/>
        <v/>
      </c>
      <c r="LE257" s="510" t="str">
        <f t="shared" si="1263"/>
        <v/>
      </c>
      <c r="LF257" s="642">
        <f t="shared" si="1199"/>
        <v>0</v>
      </c>
      <c r="LG257" s="510" t="str">
        <f t="shared" si="1264"/>
        <v/>
      </c>
      <c r="LH257" s="522" t="str">
        <f t="shared" si="1264"/>
        <v/>
      </c>
      <c r="LI257" s="510" t="str">
        <f t="shared" si="1264"/>
        <v/>
      </c>
      <c r="LJ257" s="642">
        <f t="shared" si="1200"/>
        <v>0</v>
      </c>
      <c r="LK257" s="510" t="str">
        <f t="shared" si="1265"/>
        <v/>
      </c>
      <c r="LL257" s="522" t="str">
        <f t="shared" si="1265"/>
        <v/>
      </c>
      <c r="LM257" s="510" t="str">
        <f t="shared" si="1265"/>
        <v/>
      </c>
      <c r="LN257" s="642">
        <f t="shared" si="1201"/>
        <v>0</v>
      </c>
      <c r="LO257" s="510" t="str">
        <f t="shared" si="1266"/>
        <v/>
      </c>
      <c r="LP257" s="522" t="str">
        <f t="shared" si="1266"/>
        <v/>
      </c>
      <c r="LQ257" s="510" t="str">
        <f t="shared" si="1266"/>
        <v/>
      </c>
      <c r="LR257" s="642">
        <f t="shared" si="1202"/>
        <v>0</v>
      </c>
      <c r="LS257" s="510" t="str">
        <f t="shared" si="1267"/>
        <v/>
      </c>
      <c r="LT257" s="522" t="str">
        <f t="shared" si="1267"/>
        <v/>
      </c>
      <c r="LU257" s="510" t="str">
        <f t="shared" si="1267"/>
        <v/>
      </c>
      <c r="LV257" s="642">
        <f t="shared" si="1203"/>
        <v>0</v>
      </c>
      <c r="LW257" s="510" t="str">
        <f t="shared" si="1268"/>
        <v/>
      </c>
      <c r="LX257" s="522" t="str">
        <f t="shared" si="1268"/>
        <v/>
      </c>
      <c r="LY257" s="510" t="str">
        <f t="shared" si="1268"/>
        <v/>
      </c>
      <c r="LZ257" s="642">
        <f t="shared" si="1204"/>
        <v>0</v>
      </c>
      <c r="MA257" s="510" t="str">
        <f t="shared" si="1269"/>
        <v/>
      </c>
      <c r="MB257" s="522" t="str">
        <f t="shared" si="1269"/>
        <v/>
      </c>
      <c r="MC257" s="510" t="str">
        <f t="shared" si="1269"/>
        <v/>
      </c>
      <c r="MD257" s="642">
        <f t="shared" si="1205"/>
        <v>0</v>
      </c>
      <c r="ME257" s="510" t="str">
        <f t="shared" si="1270"/>
        <v/>
      </c>
      <c r="MF257" s="522" t="str">
        <f t="shared" si="1270"/>
        <v/>
      </c>
      <c r="MG257" s="510" t="str">
        <f t="shared" si="1270"/>
        <v/>
      </c>
      <c r="MH257" s="642">
        <f t="shared" si="1206"/>
        <v>0</v>
      </c>
      <c r="MI257" s="510" t="str">
        <f t="shared" si="1271"/>
        <v/>
      </c>
      <c r="MJ257" s="522" t="str">
        <f t="shared" si="1271"/>
        <v/>
      </c>
      <c r="MK257" s="510" t="str">
        <f t="shared" si="1271"/>
        <v/>
      </c>
      <c r="ML257" s="642">
        <f t="shared" si="1207"/>
        <v>0</v>
      </c>
      <c r="MM257" s="510" t="str">
        <f t="shared" si="1272"/>
        <v/>
      </c>
      <c r="MN257" s="522" t="str">
        <f t="shared" si="1272"/>
        <v/>
      </c>
      <c r="MO257" s="510" t="str">
        <f t="shared" si="1272"/>
        <v/>
      </c>
      <c r="MP257" s="642">
        <f t="shared" si="1208"/>
        <v>0</v>
      </c>
      <c r="MQ257" s="510" t="str">
        <f t="shared" si="1273"/>
        <v/>
      </c>
      <c r="MR257" s="522" t="str">
        <f t="shared" si="1273"/>
        <v/>
      </c>
      <c r="MS257" s="510" t="str">
        <f t="shared" si="1273"/>
        <v/>
      </c>
      <c r="MT257" s="642">
        <f t="shared" si="1209"/>
        <v>0</v>
      </c>
      <c r="MU257" s="510" t="str">
        <f t="shared" si="1274"/>
        <v/>
      </c>
      <c r="MV257" s="522" t="str">
        <f t="shared" si="1274"/>
        <v/>
      </c>
      <c r="MW257" s="510" t="str">
        <f t="shared" si="1274"/>
        <v/>
      </c>
      <c r="MX257" s="642">
        <f t="shared" si="1210"/>
        <v>0</v>
      </c>
      <c r="MY257" s="510" t="str">
        <f t="shared" si="1275"/>
        <v/>
      </c>
      <c r="MZ257" s="522" t="str">
        <f t="shared" si="1275"/>
        <v/>
      </c>
      <c r="NA257" s="510" t="str">
        <f t="shared" si="1275"/>
        <v/>
      </c>
      <c r="NB257" s="642">
        <f t="shared" si="1211"/>
        <v>0</v>
      </c>
      <c r="NC257" s="510" t="str">
        <f t="shared" si="1276"/>
        <v/>
      </c>
      <c r="ND257" s="522" t="str">
        <f t="shared" si="1276"/>
        <v/>
      </c>
      <c r="NE257" s="510" t="str">
        <f t="shared" si="1276"/>
        <v/>
      </c>
      <c r="NF257" s="642">
        <f t="shared" si="1212"/>
        <v>0</v>
      </c>
      <c r="NG257" s="510" t="str">
        <f t="shared" si="1277"/>
        <v/>
      </c>
      <c r="NH257" s="522" t="str">
        <f t="shared" si="1277"/>
        <v/>
      </c>
      <c r="NI257" s="510" t="str">
        <f t="shared" si="1277"/>
        <v/>
      </c>
      <c r="NJ257" s="642">
        <f t="shared" si="1213"/>
        <v>0</v>
      </c>
      <c r="NK257" s="510" t="str">
        <f t="shared" si="1278"/>
        <v/>
      </c>
      <c r="NL257" s="522" t="str">
        <f t="shared" si="1278"/>
        <v/>
      </c>
      <c r="NM257" s="510" t="str">
        <f t="shared" si="1278"/>
        <v/>
      </c>
      <c r="NN257" s="642">
        <f t="shared" si="1214"/>
        <v>0</v>
      </c>
      <c r="NO257" s="510" t="str">
        <f t="shared" si="1279"/>
        <v/>
      </c>
      <c r="NP257" s="522" t="str">
        <f t="shared" si="1279"/>
        <v/>
      </c>
      <c r="NQ257" s="510" t="str">
        <f t="shared" si="1279"/>
        <v/>
      </c>
      <c r="NR257" s="642">
        <f t="shared" si="1215"/>
        <v>0</v>
      </c>
      <c r="NS257" s="510" t="str">
        <f t="shared" si="1280"/>
        <v/>
      </c>
      <c r="NT257" s="522" t="str">
        <f t="shared" si="1280"/>
        <v/>
      </c>
      <c r="NU257" s="510" t="str">
        <f t="shared" si="1280"/>
        <v/>
      </c>
      <c r="NV257" s="642">
        <f t="shared" si="1216"/>
        <v>0</v>
      </c>
      <c r="NW257" s="510" t="str">
        <f t="shared" si="1281"/>
        <v/>
      </c>
      <c r="NX257" s="522" t="str">
        <f t="shared" si="1281"/>
        <v/>
      </c>
      <c r="NY257" s="510" t="str">
        <f t="shared" si="1281"/>
        <v/>
      </c>
      <c r="NZ257" s="642">
        <f t="shared" si="1217"/>
        <v>0</v>
      </c>
      <c r="OA257" s="510" t="str">
        <f t="shared" si="1282"/>
        <v/>
      </c>
      <c r="OB257" s="522" t="str">
        <f t="shared" si="1282"/>
        <v/>
      </c>
      <c r="OC257" s="510" t="str">
        <f t="shared" si="1282"/>
        <v/>
      </c>
      <c r="OD257" s="642">
        <f t="shared" si="1218"/>
        <v>0</v>
      </c>
      <c r="OE257" s="510" t="str">
        <f t="shared" si="1283"/>
        <v/>
      </c>
      <c r="OF257" s="522" t="str">
        <f t="shared" si="1283"/>
        <v/>
      </c>
      <c r="OG257" s="510" t="str">
        <f t="shared" si="1283"/>
        <v/>
      </c>
      <c r="OH257" s="642">
        <f t="shared" si="1219"/>
        <v>0</v>
      </c>
      <c r="OI257" s="510" t="str">
        <f t="shared" si="1284"/>
        <v/>
      </c>
      <c r="OJ257" s="522" t="str">
        <f t="shared" si="1284"/>
        <v/>
      </c>
      <c r="OK257" s="510" t="str">
        <f t="shared" si="1284"/>
        <v/>
      </c>
      <c r="OL257" s="642">
        <f t="shared" si="1220"/>
        <v>0</v>
      </c>
      <c r="OM257" s="510" t="str">
        <f t="shared" si="1285"/>
        <v/>
      </c>
      <c r="ON257" s="522" t="str">
        <f t="shared" si="1285"/>
        <v/>
      </c>
      <c r="OO257" s="510" t="str">
        <f t="shared" si="1285"/>
        <v/>
      </c>
      <c r="OP257" s="642">
        <f t="shared" si="1221"/>
        <v>0</v>
      </c>
      <c r="OQ257" s="510" t="str">
        <f t="shared" si="1286"/>
        <v/>
      </c>
      <c r="OR257" s="522" t="str">
        <f t="shared" si="1286"/>
        <v/>
      </c>
      <c r="OS257" s="510" t="str">
        <f t="shared" si="1286"/>
        <v/>
      </c>
      <c r="OT257" s="642">
        <f t="shared" si="1222"/>
        <v>0</v>
      </c>
      <c r="OU257" s="510" t="str">
        <f t="shared" si="1287"/>
        <v/>
      </c>
      <c r="OV257" s="522" t="str">
        <f t="shared" si="1287"/>
        <v/>
      </c>
      <c r="OW257" s="510" t="str">
        <f t="shared" si="1287"/>
        <v/>
      </c>
      <c r="OX257" s="642">
        <f t="shared" si="1223"/>
        <v>0</v>
      </c>
      <c r="OY257" s="510" t="str">
        <f t="shared" si="1288"/>
        <v/>
      </c>
      <c r="OZ257" s="522" t="str">
        <f t="shared" si="1288"/>
        <v/>
      </c>
      <c r="PA257" s="510" t="str">
        <f t="shared" si="1288"/>
        <v/>
      </c>
      <c r="PB257" s="642">
        <f t="shared" si="1224"/>
        <v>0</v>
      </c>
      <c r="PC257" s="510" t="str">
        <f t="shared" si="1289"/>
        <v/>
      </c>
      <c r="PD257" s="522" t="str">
        <f t="shared" si="1289"/>
        <v/>
      </c>
      <c r="PE257" s="510" t="str">
        <f t="shared" si="1289"/>
        <v/>
      </c>
      <c r="PF257" s="642">
        <f t="shared" si="1225"/>
        <v>0</v>
      </c>
      <c r="PG257" s="510" t="str">
        <f t="shared" si="1290"/>
        <v/>
      </c>
      <c r="PH257" s="522" t="str">
        <f t="shared" si="1290"/>
        <v/>
      </c>
      <c r="PI257" s="510" t="str">
        <f t="shared" si="1290"/>
        <v/>
      </c>
      <c r="PJ257" s="642">
        <f t="shared" si="1226"/>
        <v>0</v>
      </c>
      <c r="PK257" s="510" t="str">
        <f t="shared" si="1291"/>
        <v/>
      </c>
      <c r="PL257" s="522" t="str">
        <f t="shared" si="1291"/>
        <v/>
      </c>
      <c r="PM257" s="510" t="str">
        <f t="shared" si="1291"/>
        <v/>
      </c>
      <c r="PN257" s="642">
        <f t="shared" si="1227"/>
        <v>0</v>
      </c>
      <c r="PO257" s="510" t="str">
        <f t="shared" si="1292"/>
        <v/>
      </c>
      <c r="PP257" s="522" t="str">
        <f t="shared" si="1292"/>
        <v/>
      </c>
      <c r="PQ257" s="510" t="str">
        <f t="shared" si="1292"/>
        <v/>
      </c>
      <c r="PR257" s="642">
        <f t="shared" si="1228"/>
        <v>0</v>
      </c>
      <c r="PS257" s="510" t="str">
        <f t="shared" si="1293"/>
        <v/>
      </c>
      <c r="PT257" s="522" t="str">
        <f t="shared" si="1293"/>
        <v/>
      </c>
      <c r="PU257" s="510" t="str">
        <f t="shared" si="1293"/>
        <v/>
      </c>
      <c r="PV257" s="642">
        <f t="shared" si="1229"/>
        <v>0</v>
      </c>
      <c r="PW257" s="510" t="str">
        <f t="shared" si="1294"/>
        <v/>
      </c>
      <c r="PX257" s="522" t="str">
        <f t="shared" si="1294"/>
        <v/>
      </c>
      <c r="PY257" s="510" t="str">
        <f t="shared" si="1294"/>
        <v/>
      </c>
      <c r="PZ257" s="642">
        <f t="shared" si="1230"/>
        <v>0</v>
      </c>
      <c r="QA257" s="510" t="str">
        <f t="shared" si="1295"/>
        <v/>
      </c>
      <c r="QB257" s="522" t="str">
        <f t="shared" si="1295"/>
        <v/>
      </c>
      <c r="QC257" s="510" t="str">
        <f t="shared" si="1295"/>
        <v/>
      </c>
      <c r="QD257" s="642">
        <f t="shared" si="1231"/>
        <v>0</v>
      </c>
      <c r="QE257" s="510" t="str">
        <f t="shared" si="1296"/>
        <v/>
      </c>
      <c r="QF257" s="522" t="str">
        <f t="shared" si="1296"/>
        <v/>
      </c>
      <c r="QG257" s="510" t="str">
        <f t="shared" si="1296"/>
        <v/>
      </c>
      <c r="QH257" s="642">
        <f t="shared" si="1232"/>
        <v>0</v>
      </c>
    </row>
    <row r="258" spans="125:450" ht="13.3" thickTop="1" thickBot="1" x14ac:dyDescent="0.35"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GU258" s="594">
        <v>41</v>
      </c>
      <c r="HA258" s="81" t="str">
        <f t="shared" si="1233"/>
        <v/>
      </c>
      <c r="HB258" s="127" t="str">
        <f t="shared" si="1234"/>
        <v/>
      </c>
      <c r="HC258" s="642">
        <f t="shared" si="1172"/>
        <v>0</v>
      </c>
      <c r="HD258" s="582">
        <f t="shared" si="1237"/>
        <v>0</v>
      </c>
      <c r="HE258" s="576">
        <f t="shared" ref="HE258:HF277" si="1298">HE194</f>
        <v>0</v>
      </c>
      <c r="HF258" s="566">
        <f t="shared" si="1298"/>
        <v>0</v>
      </c>
      <c r="HG258" s="642">
        <f t="shared" si="1173"/>
        <v>0</v>
      </c>
      <c r="HH258" s="17" t="str">
        <f t="shared" si="1297"/>
        <v/>
      </c>
      <c r="HI258" s="510" t="str">
        <f t="shared" si="1297"/>
        <v/>
      </c>
      <c r="HJ258" s="642">
        <f t="shared" si="1235"/>
        <v>0</v>
      </c>
      <c r="HK258" s="510" t="str">
        <f t="shared" ref="HK258:HM277" si="1299">HK194</f>
        <v/>
      </c>
      <c r="HL258" s="522" t="str">
        <f t="shared" si="1299"/>
        <v/>
      </c>
      <c r="HM258" s="510" t="str">
        <f t="shared" si="1299"/>
        <v/>
      </c>
      <c r="HN258" s="642">
        <f t="shared" si="1175"/>
        <v>0</v>
      </c>
      <c r="HO258" s="510" t="str">
        <f t="shared" ref="HO258:HQ277" si="1300">HO194</f>
        <v/>
      </c>
      <c r="HP258" s="522" t="str">
        <f t="shared" si="1300"/>
        <v/>
      </c>
      <c r="HQ258" s="510" t="str">
        <f t="shared" si="1300"/>
        <v/>
      </c>
      <c r="HR258" s="642">
        <f t="shared" si="1176"/>
        <v>0</v>
      </c>
      <c r="HS258" s="510" t="str">
        <f t="shared" ref="HS258:HU277" si="1301">HS194</f>
        <v/>
      </c>
      <c r="HT258" s="522" t="str">
        <f t="shared" si="1301"/>
        <v/>
      </c>
      <c r="HU258" s="510" t="str">
        <f t="shared" si="1301"/>
        <v/>
      </c>
      <c r="HV258" s="642">
        <f t="shared" si="1177"/>
        <v>0</v>
      </c>
      <c r="HW258" s="510" t="str">
        <f t="shared" ref="HW258:HY277" si="1302">HW194</f>
        <v/>
      </c>
      <c r="HX258" s="522" t="str">
        <f t="shared" si="1302"/>
        <v/>
      </c>
      <c r="HY258" s="510" t="str">
        <f t="shared" si="1302"/>
        <v/>
      </c>
      <c r="HZ258" s="642">
        <f t="shared" si="1178"/>
        <v>0</v>
      </c>
      <c r="IA258" s="510" t="str">
        <f t="shared" ref="IA258:IC277" si="1303">IA194</f>
        <v/>
      </c>
      <c r="IB258" s="522" t="str">
        <f t="shared" si="1303"/>
        <v/>
      </c>
      <c r="IC258" s="510" t="str">
        <f t="shared" si="1303"/>
        <v/>
      </c>
      <c r="ID258" s="642">
        <f t="shared" si="1179"/>
        <v>0</v>
      </c>
      <c r="IE258" s="510" t="str">
        <f t="shared" ref="IE258:IG277" si="1304">IE194</f>
        <v/>
      </c>
      <c r="IF258" s="522" t="str">
        <f t="shared" si="1304"/>
        <v/>
      </c>
      <c r="IG258" s="510" t="str">
        <f t="shared" si="1304"/>
        <v/>
      </c>
      <c r="IH258" s="642">
        <f t="shared" si="1180"/>
        <v>0</v>
      </c>
      <c r="II258" s="510" t="str">
        <f t="shared" ref="II258:IK277" si="1305">II194</f>
        <v/>
      </c>
      <c r="IJ258" s="522" t="str">
        <f t="shared" si="1305"/>
        <v/>
      </c>
      <c r="IK258" s="510" t="str">
        <f t="shared" si="1305"/>
        <v/>
      </c>
      <c r="IL258" s="642">
        <f t="shared" si="1181"/>
        <v>0</v>
      </c>
      <c r="IM258" s="510" t="str">
        <f t="shared" ref="IM258:IO277" si="1306">IM194</f>
        <v/>
      </c>
      <c r="IN258" s="522" t="str">
        <f t="shared" si="1306"/>
        <v/>
      </c>
      <c r="IO258" s="510" t="str">
        <f t="shared" si="1306"/>
        <v/>
      </c>
      <c r="IP258" s="642">
        <f t="shared" si="1182"/>
        <v>0</v>
      </c>
      <c r="IQ258" s="510" t="str">
        <f t="shared" ref="IQ258:IS277" si="1307">IQ194</f>
        <v/>
      </c>
      <c r="IR258" s="522" t="str">
        <f t="shared" si="1307"/>
        <v/>
      </c>
      <c r="IS258" s="510" t="str">
        <f t="shared" si="1307"/>
        <v/>
      </c>
      <c r="IT258" s="642">
        <f t="shared" si="1183"/>
        <v>0</v>
      </c>
      <c r="IU258" s="510" t="str">
        <f t="shared" ref="IU258:IW277" si="1308">IU194</f>
        <v/>
      </c>
      <c r="IV258" s="522" t="str">
        <f t="shared" si="1308"/>
        <v/>
      </c>
      <c r="IW258" s="510" t="str">
        <f t="shared" si="1308"/>
        <v/>
      </c>
      <c r="IX258" s="642">
        <f t="shared" si="1184"/>
        <v>0</v>
      </c>
      <c r="IY258" s="510" t="str">
        <f t="shared" ref="IY258:JA277" si="1309">IY194</f>
        <v/>
      </c>
      <c r="IZ258" s="522" t="str">
        <f t="shared" si="1309"/>
        <v/>
      </c>
      <c r="JA258" s="510" t="str">
        <f t="shared" si="1309"/>
        <v/>
      </c>
      <c r="JB258" s="642">
        <f t="shared" si="1185"/>
        <v>0</v>
      </c>
      <c r="JC258" s="510" t="str">
        <f t="shared" ref="JC258:JE277" si="1310">JC194</f>
        <v/>
      </c>
      <c r="JD258" s="522" t="str">
        <f t="shared" si="1310"/>
        <v/>
      </c>
      <c r="JE258" s="510" t="str">
        <f t="shared" si="1310"/>
        <v/>
      </c>
      <c r="JF258" s="642">
        <f t="shared" si="1186"/>
        <v>0</v>
      </c>
      <c r="JG258" s="510" t="str">
        <f t="shared" ref="JG258:JI277" si="1311">JG194</f>
        <v/>
      </c>
      <c r="JH258" s="522" t="str">
        <f t="shared" si="1311"/>
        <v/>
      </c>
      <c r="JI258" s="510" t="str">
        <f t="shared" si="1311"/>
        <v/>
      </c>
      <c r="JJ258" s="642">
        <f t="shared" si="1187"/>
        <v>0</v>
      </c>
      <c r="JK258" s="510" t="str">
        <f t="shared" ref="JK258:JM277" si="1312">JK194</f>
        <v/>
      </c>
      <c r="JL258" s="522" t="str">
        <f t="shared" si="1312"/>
        <v/>
      </c>
      <c r="JM258" s="510" t="str">
        <f t="shared" si="1312"/>
        <v/>
      </c>
      <c r="JN258" s="642">
        <f t="shared" si="1188"/>
        <v>0</v>
      </c>
      <c r="JO258" s="510" t="str">
        <f t="shared" ref="JO258:JQ277" si="1313">JO194</f>
        <v/>
      </c>
      <c r="JP258" s="522" t="str">
        <f t="shared" si="1313"/>
        <v/>
      </c>
      <c r="JQ258" s="510" t="str">
        <f t="shared" si="1313"/>
        <v/>
      </c>
      <c r="JR258" s="642">
        <f t="shared" si="1189"/>
        <v>0</v>
      </c>
      <c r="JS258" s="510" t="str">
        <f t="shared" ref="JS258:JU277" si="1314">JS194</f>
        <v/>
      </c>
      <c r="JT258" s="522" t="str">
        <f t="shared" si="1314"/>
        <v/>
      </c>
      <c r="JU258" s="510" t="str">
        <f t="shared" si="1314"/>
        <v/>
      </c>
      <c r="JV258" s="642">
        <f t="shared" si="1190"/>
        <v>0</v>
      </c>
      <c r="JW258" s="510" t="str">
        <f t="shared" ref="JW258:JY277" si="1315">JW194</f>
        <v/>
      </c>
      <c r="JX258" s="522" t="str">
        <f t="shared" si="1315"/>
        <v/>
      </c>
      <c r="JY258" s="510" t="str">
        <f t="shared" si="1315"/>
        <v/>
      </c>
      <c r="JZ258" s="642">
        <f t="shared" si="1191"/>
        <v>0</v>
      </c>
      <c r="KA258" s="510" t="str">
        <f t="shared" ref="KA258:KC277" si="1316">KA194</f>
        <v/>
      </c>
      <c r="KB258" s="522" t="str">
        <f t="shared" si="1316"/>
        <v/>
      </c>
      <c r="KC258" s="510" t="str">
        <f t="shared" si="1316"/>
        <v/>
      </c>
      <c r="KD258" s="642">
        <f t="shared" si="1192"/>
        <v>0</v>
      </c>
      <c r="KE258" s="510" t="str">
        <f t="shared" ref="KE258:KG277" si="1317">KE194</f>
        <v/>
      </c>
      <c r="KF258" s="522" t="str">
        <f t="shared" si="1317"/>
        <v/>
      </c>
      <c r="KG258" s="510" t="str">
        <f t="shared" si="1317"/>
        <v/>
      </c>
      <c r="KH258" s="642">
        <f t="shared" si="1193"/>
        <v>0</v>
      </c>
      <c r="KI258" s="510" t="str">
        <f t="shared" ref="KI258:KK277" si="1318">KI194</f>
        <v/>
      </c>
      <c r="KJ258" s="522" t="str">
        <f t="shared" si="1318"/>
        <v/>
      </c>
      <c r="KK258" s="510" t="str">
        <f t="shared" si="1318"/>
        <v/>
      </c>
      <c r="KL258" s="642">
        <f t="shared" si="1194"/>
        <v>0</v>
      </c>
      <c r="KM258" s="510" t="str">
        <f t="shared" ref="KM258:KO277" si="1319">KM194</f>
        <v/>
      </c>
      <c r="KN258" s="522" t="str">
        <f t="shared" si="1319"/>
        <v/>
      </c>
      <c r="KO258" s="510" t="str">
        <f t="shared" si="1319"/>
        <v/>
      </c>
      <c r="KP258" s="642">
        <f t="shared" si="1195"/>
        <v>0</v>
      </c>
      <c r="KQ258" s="510" t="str">
        <f t="shared" ref="KQ258:KS277" si="1320">KQ194</f>
        <v/>
      </c>
      <c r="KR258" s="522" t="str">
        <f t="shared" si="1320"/>
        <v/>
      </c>
      <c r="KS258" s="510" t="str">
        <f t="shared" si="1320"/>
        <v/>
      </c>
      <c r="KT258" s="642">
        <f t="shared" si="1196"/>
        <v>0</v>
      </c>
      <c r="KU258" s="510" t="str">
        <f t="shared" ref="KU258:KW277" si="1321">KU194</f>
        <v/>
      </c>
      <c r="KV258" s="522" t="str">
        <f t="shared" si="1321"/>
        <v/>
      </c>
      <c r="KW258" s="510" t="str">
        <f t="shared" si="1321"/>
        <v/>
      </c>
      <c r="KX258" s="642">
        <f t="shared" si="1197"/>
        <v>0</v>
      </c>
      <c r="KY258" s="510" t="str">
        <f t="shared" ref="KY258:LA277" si="1322">KY194</f>
        <v/>
      </c>
      <c r="KZ258" s="522" t="str">
        <f t="shared" si="1322"/>
        <v/>
      </c>
      <c r="LA258" s="510" t="str">
        <f t="shared" si="1322"/>
        <v/>
      </c>
      <c r="LB258" s="642">
        <f t="shared" si="1198"/>
        <v>0</v>
      </c>
      <c r="LC258" s="510" t="str">
        <f t="shared" ref="LC258:LE277" si="1323">LC194</f>
        <v/>
      </c>
      <c r="LD258" s="522" t="str">
        <f t="shared" si="1323"/>
        <v/>
      </c>
      <c r="LE258" s="510" t="str">
        <f t="shared" si="1323"/>
        <v/>
      </c>
      <c r="LF258" s="642">
        <f t="shared" si="1199"/>
        <v>0</v>
      </c>
      <c r="LG258" s="510" t="str">
        <f t="shared" ref="LG258:LI277" si="1324">LG194</f>
        <v/>
      </c>
      <c r="LH258" s="522" t="str">
        <f t="shared" si="1324"/>
        <v/>
      </c>
      <c r="LI258" s="510" t="str">
        <f t="shared" si="1324"/>
        <v/>
      </c>
      <c r="LJ258" s="642">
        <f t="shared" si="1200"/>
        <v>0</v>
      </c>
      <c r="LK258" s="510" t="str">
        <f t="shared" ref="LK258:LM277" si="1325">LK194</f>
        <v/>
      </c>
      <c r="LL258" s="522" t="str">
        <f t="shared" si="1325"/>
        <v/>
      </c>
      <c r="LM258" s="510" t="str">
        <f t="shared" si="1325"/>
        <v/>
      </c>
      <c r="LN258" s="642">
        <f t="shared" si="1201"/>
        <v>0</v>
      </c>
      <c r="LO258" s="510" t="str">
        <f t="shared" ref="LO258:LQ277" si="1326">LO194</f>
        <v/>
      </c>
      <c r="LP258" s="522" t="str">
        <f t="shared" si="1326"/>
        <v/>
      </c>
      <c r="LQ258" s="510" t="str">
        <f t="shared" si="1326"/>
        <v/>
      </c>
      <c r="LR258" s="642">
        <f t="shared" si="1202"/>
        <v>0</v>
      </c>
      <c r="LS258" s="510" t="str">
        <f t="shared" ref="LS258:LU277" si="1327">LS194</f>
        <v/>
      </c>
      <c r="LT258" s="522" t="str">
        <f t="shared" si="1327"/>
        <v/>
      </c>
      <c r="LU258" s="510" t="str">
        <f t="shared" si="1327"/>
        <v/>
      </c>
      <c r="LV258" s="642">
        <f t="shared" si="1203"/>
        <v>0</v>
      </c>
      <c r="LW258" s="510" t="str">
        <f t="shared" ref="LW258:LY277" si="1328">LW194</f>
        <v/>
      </c>
      <c r="LX258" s="522" t="str">
        <f t="shared" si="1328"/>
        <v/>
      </c>
      <c r="LY258" s="510" t="str">
        <f t="shared" si="1328"/>
        <v/>
      </c>
      <c r="LZ258" s="642">
        <f t="shared" si="1204"/>
        <v>0</v>
      </c>
      <c r="MA258" s="510" t="str">
        <f t="shared" ref="MA258:MC277" si="1329">MA194</f>
        <v/>
      </c>
      <c r="MB258" s="522" t="str">
        <f t="shared" si="1329"/>
        <v/>
      </c>
      <c r="MC258" s="510" t="str">
        <f t="shared" si="1329"/>
        <v/>
      </c>
      <c r="MD258" s="642">
        <f t="shared" si="1205"/>
        <v>0</v>
      </c>
      <c r="ME258" s="510" t="str">
        <f t="shared" ref="ME258:MG277" si="1330">ME194</f>
        <v/>
      </c>
      <c r="MF258" s="522" t="str">
        <f t="shared" si="1330"/>
        <v/>
      </c>
      <c r="MG258" s="510" t="str">
        <f t="shared" si="1330"/>
        <v/>
      </c>
      <c r="MH258" s="642">
        <f t="shared" si="1206"/>
        <v>0</v>
      </c>
      <c r="MI258" s="510" t="str">
        <f t="shared" ref="MI258:MK277" si="1331">MI194</f>
        <v/>
      </c>
      <c r="MJ258" s="522" t="str">
        <f t="shared" si="1331"/>
        <v/>
      </c>
      <c r="MK258" s="510" t="str">
        <f t="shared" si="1331"/>
        <v/>
      </c>
      <c r="ML258" s="642">
        <f t="shared" si="1207"/>
        <v>0</v>
      </c>
      <c r="MM258" s="510" t="str">
        <f t="shared" ref="MM258:MO277" si="1332">MM194</f>
        <v/>
      </c>
      <c r="MN258" s="522" t="str">
        <f t="shared" si="1332"/>
        <v/>
      </c>
      <c r="MO258" s="510" t="str">
        <f t="shared" si="1332"/>
        <v/>
      </c>
      <c r="MP258" s="642">
        <f t="shared" si="1208"/>
        <v>0</v>
      </c>
      <c r="MQ258" s="510" t="str">
        <f t="shared" ref="MQ258:MS277" si="1333">MQ194</f>
        <v/>
      </c>
      <c r="MR258" s="522" t="str">
        <f t="shared" si="1333"/>
        <v/>
      </c>
      <c r="MS258" s="510" t="str">
        <f t="shared" si="1333"/>
        <v/>
      </c>
      <c r="MT258" s="642">
        <f t="shared" si="1209"/>
        <v>0</v>
      </c>
      <c r="MU258" s="510" t="str">
        <f t="shared" ref="MU258:MW277" si="1334">MU194</f>
        <v/>
      </c>
      <c r="MV258" s="522" t="str">
        <f t="shared" si="1334"/>
        <v/>
      </c>
      <c r="MW258" s="510" t="str">
        <f t="shared" si="1334"/>
        <v/>
      </c>
      <c r="MX258" s="642">
        <f t="shared" si="1210"/>
        <v>0</v>
      </c>
      <c r="MY258" s="510" t="str">
        <f t="shared" ref="MY258:NA277" si="1335">MY194</f>
        <v/>
      </c>
      <c r="MZ258" s="522" t="str">
        <f t="shared" si="1335"/>
        <v/>
      </c>
      <c r="NA258" s="510" t="str">
        <f t="shared" si="1335"/>
        <v/>
      </c>
      <c r="NB258" s="642">
        <f t="shared" si="1211"/>
        <v>0</v>
      </c>
      <c r="NC258" s="510" t="str">
        <f t="shared" ref="NC258:NE277" si="1336">NC194</f>
        <v/>
      </c>
      <c r="ND258" s="522" t="str">
        <f t="shared" si="1336"/>
        <v/>
      </c>
      <c r="NE258" s="510" t="str">
        <f t="shared" si="1336"/>
        <v/>
      </c>
      <c r="NF258" s="642">
        <f t="shared" si="1212"/>
        <v>0</v>
      </c>
      <c r="NG258" s="510" t="str">
        <f t="shared" ref="NG258:NI277" si="1337">NG194</f>
        <v/>
      </c>
      <c r="NH258" s="522" t="str">
        <f t="shared" si="1337"/>
        <v/>
      </c>
      <c r="NI258" s="510" t="str">
        <f t="shared" si="1337"/>
        <v/>
      </c>
      <c r="NJ258" s="642">
        <f t="shared" si="1213"/>
        <v>0</v>
      </c>
      <c r="NK258" s="510" t="str">
        <f t="shared" ref="NK258:NM277" si="1338">NK194</f>
        <v/>
      </c>
      <c r="NL258" s="522" t="str">
        <f t="shared" si="1338"/>
        <v/>
      </c>
      <c r="NM258" s="510" t="str">
        <f t="shared" si="1338"/>
        <v/>
      </c>
      <c r="NN258" s="642">
        <f t="shared" si="1214"/>
        <v>0</v>
      </c>
      <c r="NO258" s="510" t="str">
        <f t="shared" ref="NO258:NQ277" si="1339">NO194</f>
        <v/>
      </c>
      <c r="NP258" s="522" t="str">
        <f t="shared" si="1339"/>
        <v/>
      </c>
      <c r="NQ258" s="510" t="str">
        <f t="shared" si="1339"/>
        <v/>
      </c>
      <c r="NR258" s="642">
        <f t="shared" si="1215"/>
        <v>0</v>
      </c>
      <c r="NS258" s="510" t="str">
        <f t="shared" ref="NS258:NU277" si="1340">NS194</f>
        <v/>
      </c>
      <c r="NT258" s="522" t="str">
        <f t="shared" si="1340"/>
        <v/>
      </c>
      <c r="NU258" s="510" t="str">
        <f t="shared" si="1340"/>
        <v/>
      </c>
      <c r="NV258" s="642">
        <f t="shared" si="1216"/>
        <v>0</v>
      </c>
      <c r="NW258" s="510" t="str">
        <f t="shared" ref="NW258:NY277" si="1341">NW194</f>
        <v/>
      </c>
      <c r="NX258" s="522" t="str">
        <f t="shared" si="1341"/>
        <v/>
      </c>
      <c r="NY258" s="510" t="str">
        <f t="shared" si="1341"/>
        <v/>
      </c>
      <c r="NZ258" s="642">
        <f t="shared" si="1217"/>
        <v>0</v>
      </c>
      <c r="OA258" s="510" t="str">
        <f t="shared" ref="OA258:OC277" si="1342">OA194</f>
        <v/>
      </c>
      <c r="OB258" s="522" t="str">
        <f t="shared" si="1342"/>
        <v/>
      </c>
      <c r="OC258" s="510" t="str">
        <f t="shared" si="1342"/>
        <v/>
      </c>
      <c r="OD258" s="642">
        <f t="shared" si="1218"/>
        <v>0</v>
      </c>
      <c r="OE258" s="510" t="str">
        <f t="shared" ref="OE258:OG277" si="1343">OE194</f>
        <v/>
      </c>
      <c r="OF258" s="522" t="str">
        <f t="shared" si="1343"/>
        <v/>
      </c>
      <c r="OG258" s="510" t="str">
        <f t="shared" si="1343"/>
        <v/>
      </c>
      <c r="OH258" s="642">
        <f t="shared" si="1219"/>
        <v>0</v>
      </c>
      <c r="OI258" s="510" t="str">
        <f t="shared" ref="OI258:OK277" si="1344">OI194</f>
        <v/>
      </c>
      <c r="OJ258" s="522" t="str">
        <f t="shared" si="1344"/>
        <v/>
      </c>
      <c r="OK258" s="510" t="str">
        <f t="shared" si="1344"/>
        <v/>
      </c>
      <c r="OL258" s="642">
        <f t="shared" si="1220"/>
        <v>0</v>
      </c>
      <c r="OM258" s="510" t="str">
        <f t="shared" ref="OM258:OO277" si="1345">OM194</f>
        <v/>
      </c>
      <c r="ON258" s="522" t="str">
        <f t="shared" si="1345"/>
        <v/>
      </c>
      <c r="OO258" s="510" t="str">
        <f t="shared" si="1345"/>
        <v/>
      </c>
      <c r="OP258" s="642">
        <f t="shared" si="1221"/>
        <v>0</v>
      </c>
      <c r="OQ258" s="510" t="str">
        <f t="shared" ref="OQ258:OS277" si="1346">OQ194</f>
        <v/>
      </c>
      <c r="OR258" s="522" t="str">
        <f t="shared" si="1346"/>
        <v/>
      </c>
      <c r="OS258" s="510" t="str">
        <f t="shared" si="1346"/>
        <v/>
      </c>
      <c r="OT258" s="642">
        <f t="shared" si="1222"/>
        <v>0</v>
      </c>
      <c r="OU258" s="510" t="str">
        <f t="shared" ref="OU258:OW277" si="1347">OU194</f>
        <v/>
      </c>
      <c r="OV258" s="522" t="str">
        <f t="shared" si="1347"/>
        <v/>
      </c>
      <c r="OW258" s="510" t="str">
        <f t="shared" si="1347"/>
        <v/>
      </c>
      <c r="OX258" s="642">
        <f t="shared" si="1223"/>
        <v>0</v>
      </c>
      <c r="OY258" s="510" t="str">
        <f t="shared" ref="OY258:PA277" si="1348">OY194</f>
        <v/>
      </c>
      <c r="OZ258" s="522" t="str">
        <f t="shared" si="1348"/>
        <v/>
      </c>
      <c r="PA258" s="510" t="str">
        <f t="shared" si="1348"/>
        <v/>
      </c>
      <c r="PB258" s="642">
        <f t="shared" si="1224"/>
        <v>0</v>
      </c>
      <c r="PC258" s="510" t="str">
        <f t="shared" ref="PC258:PE277" si="1349">PC194</f>
        <v/>
      </c>
      <c r="PD258" s="522" t="str">
        <f t="shared" si="1349"/>
        <v/>
      </c>
      <c r="PE258" s="510" t="str">
        <f t="shared" si="1349"/>
        <v/>
      </c>
      <c r="PF258" s="642">
        <f t="shared" si="1225"/>
        <v>0</v>
      </c>
      <c r="PG258" s="510" t="str">
        <f t="shared" ref="PG258:PI277" si="1350">PG194</f>
        <v/>
      </c>
      <c r="PH258" s="522" t="str">
        <f t="shared" si="1350"/>
        <v/>
      </c>
      <c r="PI258" s="510" t="str">
        <f t="shared" si="1350"/>
        <v/>
      </c>
      <c r="PJ258" s="642">
        <f t="shared" si="1226"/>
        <v>0</v>
      </c>
      <c r="PK258" s="510" t="str">
        <f t="shared" ref="PK258:PM277" si="1351">PK194</f>
        <v/>
      </c>
      <c r="PL258" s="522" t="str">
        <f t="shared" si="1351"/>
        <v/>
      </c>
      <c r="PM258" s="510" t="str">
        <f t="shared" si="1351"/>
        <v/>
      </c>
      <c r="PN258" s="642">
        <f t="shared" si="1227"/>
        <v>0</v>
      </c>
      <c r="PO258" s="510" t="str">
        <f t="shared" ref="PO258:PQ277" si="1352">PO194</f>
        <v/>
      </c>
      <c r="PP258" s="522" t="str">
        <f t="shared" si="1352"/>
        <v/>
      </c>
      <c r="PQ258" s="510" t="str">
        <f t="shared" si="1352"/>
        <v/>
      </c>
      <c r="PR258" s="642">
        <f t="shared" si="1228"/>
        <v>0</v>
      </c>
      <c r="PS258" s="510" t="str">
        <f t="shared" ref="PS258:PU277" si="1353">PS194</f>
        <v/>
      </c>
      <c r="PT258" s="522" t="str">
        <f t="shared" si="1353"/>
        <v/>
      </c>
      <c r="PU258" s="510" t="str">
        <f t="shared" si="1353"/>
        <v/>
      </c>
      <c r="PV258" s="642">
        <f t="shared" si="1229"/>
        <v>0</v>
      </c>
      <c r="PW258" s="510" t="str">
        <f t="shared" ref="PW258:PY277" si="1354">PW194</f>
        <v/>
      </c>
      <c r="PX258" s="522" t="str">
        <f t="shared" si="1354"/>
        <v/>
      </c>
      <c r="PY258" s="510" t="str">
        <f t="shared" si="1354"/>
        <v/>
      </c>
      <c r="PZ258" s="642">
        <f t="shared" si="1230"/>
        <v>0</v>
      </c>
      <c r="QA258" s="510" t="str">
        <f t="shared" ref="QA258:QC277" si="1355">QA194</f>
        <v/>
      </c>
      <c r="QB258" s="522" t="str">
        <f t="shared" si="1355"/>
        <v/>
      </c>
      <c r="QC258" s="510" t="str">
        <f t="shared" si="1355"/>
        <v/>
      </c>
      <c r="QD258" s="642">
        <f t="shared" si="1231"/>
        <v>0</v>
      </c>
      <c r="QE258" s="510" t="str">
        <f t="shared" ref="QE258:QG277" si="1356">QE194</f>
        <v/>
      </c>
      <c r="QF258" s="522" t="str">
        <f t="shared" si="1356"/>
        <v/>
      </c>
      <c r="QG258" s="510" t="str">
        <f t="shared" si="1356"/>
        <v/>
      </c>
      <c r="QH258" s="642">
        <f t="shared" si="1232"/>
        <v>0</v>
      </c>
    </row>
    <row r="259" spans="125:450" ht="13.3" thickTop="1" thickBot="1" x14ac:dyDescent="0.35"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GU259" s="594">
        <v>42</v>
      </c>
      <c r="HA259" s="81" t="str">
        <f t="shared" si="1233"/>
        <v/>
      </c>
      <c r="HB259" s="127" t="str">
        <f t="shared" si="1234"/>
        <v/>
      </c>
      <c r="HC259" s="642">
        <f t="shared" si="1172"/>
        <v>0</v>
      </c>
      <c r="HD259" s="582">
        <f t="shared" si="1237"/>
        <v>0</v>
      </c>
      <c r="HE259" s="576">
        <f t="shared" si="1298"/>
        <v>0</v>
      </c>
      <c r="HF259" s="566">
        <f t="shared" si="1298"/>
        <v>0</v>
      </c>
      <c r="HG259" s="642">
        <f t="shared" si="1173"/>
        <v>0</v>
      </c>
      <c r="HH259" s="17" t="str">
        <f t="shared" si="1297"/>
        <v/>
      </c>
      <c r="HI259" s="510" t="str">
        <f t="shared" si="1297"/>
        <v/>
      </c>
      <c r="HJ259" s="642">
        <f t="shared" si="1235"/>
        <v>0</v>
      </c>
      <c r="HK259" s="510" t="str">
        <f t="shared" si="1299"/>
        <v/>
      </c>
      <c r="HL259" s="522" t="str">
        <f t="shared" si="1299"/>
        <v/>
      </c>
      <c r="HM259" s="510" t="str">
        <f t="shared" si="1299"/>
        <v/>
      </c>
      <c r="HN259" s="642">
        <f t="shared" si="1175"/>
        <v>0</v>
      </c>
      <c r="HO259" s="510" t="str">
        <f t="shared" si="1300"/>
        <v/>
      </c>
      <c r="HP259" s="522" t="str">
        <f t="shared" si="1300"/>
        <v/>
      </c>
      <c r="HQ259" s="510" t="str">
        <f t="shared" si="1300"/>
        <v/>
      </c>
      <c r="HR259" s="642">
        <f t="shared" si="1176"/>
        <v>0</v>
      </c>
      <c r="HS259" s="510" t="str">
        <f t="shared" si="1301"/>
        <v/>
      </c>
      <c r="HT259" s="522" t="str">
        <f t="shared" si="1301"/>
        <v/>
      </c>
      <c r="HU259" s="510" t="str">
        <f t="shared" si="1301"/>
        <v/>
      </c>
      <c r="HV259" s="642">
        <f t="shared" si="1177"/>
        <v>0</v>
      </c>
      <c r="HW259" s="510" t="str">
        <f t="shared" si="1302"/>
        <v/>
      </c>
      <c r="HX259" s="522" t="str">
        <f t="shared" si="1302"/>
        <v/>
      </c>
      <c r="HY259" s="510" t="str">
        <f t="shared" si="1302"/>
        <v/>
      </c>
      <c r="HZ259" s="642">
        <f t="shared" si="1178"/>
        <v>0</v>
      </c>
      <c r="IA259" s="510" t="str">
        <f t="shared" si="1303"/>
        <v/>
      </c>
      <c r="IB259" s="522" t="str">
        <f t="shared" si="1303"/>
        <v/>
      </c>
      <c r="IC259" s="510" t="str">
        <f t="shared" si="1303"/>
        <v/>
      </c>
      <c r="ID259" s="642">
        <f t="shared" si="1179"/>
        <v>0</v>
      </c>
      <c r="IE259" s="510" t="str">
        <f t="shared" si="1304"/>
        <v/>
      </c>
      <c r="IF259" s="522" t="str">
        <f t="shared" si="1304"/>
        <v/>
      </c>
      <c r="IG259" s="510" t="str">
        <f t="shared" si="1304"/>
        <v/>
      </c>
      <c r="IH259" s="642">
        <f t="shared" si="1180"/>
        <v>0</v>
      </c>
      <c r="II259" s="510" t="str">
        <f t="shared" si="1305"/>
        <v/>
      </c>
      <c r="IJ259" s="522" t="str">
        <f t="shared" si="1305"/>
        <v/>
      </c>
      <c r="IK259" s="510" t="str">
        <f t="shared" si="1305"/>
        <v/>
      </c>
      <c r="IL259" s="642">
        <f t="shared" si="1181"/>
        <v>0</v>
      </c>
      <c r="IM259" s="510" t="str">
        <f t="shared" si="1306"/>
        <v/>
      </c>
      <c r="IN259" s="522" t="str">
        <f t="shared" si="1306"/>
        <v/>
      </c>
      <c r="IO259" s="510" t="str">
        <f t="shared" si="1306"/>
        <v/>
      </c>
      <c r="IP259" s="642">
        <f t="shared" si="1182"/>
        <v>0</v>
      </c>
      <c r="IQ259" s="510" t="str">
        <f t="shared" si="1307"/>
        <v/>
      </c>
      <c r="IR259" s="522" t="str">
        <f t="shared" si="1307"/>
        <v/>
      </c>
      <c r="IS259" s="510" t="str">
        <f t="shared" si="1307"/>
        <v/>
      </c>
      <c r="IT259" s="642">
        <f t="shared" si="1183"/>
        <v>0</v>
      </c>
      <c r="IU259" s="510" t="str">
        <f t="shared" si="1308"/>
        <v/>
      </c>
      <c r="IV259" s="522" t="str">
        <f t="shared" si="1308"/>
        <v/>
      </c>
      <c r="IW259" s="510" t="str">
        <f t="shared" si="1308"/>
        <v/>
      </c>
      <c r="IX259" s="642">
        <f t="shared" si="1184"/>
        <v>0</v>
      </c>
      <c r="IY259" s="510" t="str">
        <f t="shared" si="1309"/>
        <v/>
      </c>
      <c r="IZ259" s="522" t="str">
        <f t="shared" si="1309"/>
        <v/>
      </c>
      <c r="JA259" s="510" t="str">
        <f t="shared" si="1309"/>
        <v/>
      </c>
      <c r="JB259" s="642">
        <f t="shared" si="1185"/>
        <v>0</v>
      </c>
      <c r="JC259" s="510" t="str">
        <f t="shared" si="1310"/>
        <v/>
      </c>
      <c r="JD259" s="522" t="str">
        <f t="shared" si="1310"/>
        <v/>
      </c>
      <c r="JE259" s="510" t="str">
        <f t="shared" si="1310"/>
        <v/>
      </c>
      <c r="JF259" s="642">
        <f t="shared" si="1186"/>
        <v>0</v>
      </c>
      <c r="JG259" s="510" t="str">
        <f t="shared" si="1311"/>
        <v/>
      </c>
      <c r="JH259" s="522" t="str">
        <f t="shared" si="1311"/>
        <v/>
      </c>
      <c r="JI259" s="510" t="str">
        <f t="shared" si="1311"/>
        <v/>
      </c>
      <c r="JJ259" s="642">
        <f t="shared" si="1187"/>
        <v>0</v>
      </c>
      <c r="JK259" s="510" t="str">
        <f t="shared" si="1312"/>
        <v/>
      </c>
      <c r="JL259" s="522" t="str">
        <f t="shared" si="1312"/>
        <v/>
      </c>
      <c r="JM259" s="510" t="str">
        <f t="shared" si="1312"/>
        <v/>
      </c>
      <c r="JN259" s="642">
        <f t="shared" si="1188"/>
        <v>0</v>
      </c>
      <c r="JO259" s="510" t="str">
        <f t="shared" si="1313"/>
        <v/>
      </c>
      <c r="JP259" s="522" t="str">
        <f t="shared" si="1313"/>
        <v/>
      </c>
      <c r="JQ259" s="510" t="str">
        <f t="shared" si="1313"/>
        <v/>
      </c>
      <c r="JR259" s="642">
        <f t="shared" si="1189"/>
        <v>0</v>
      </c>
      <c r="JS259" s="510" t="str">
        <f t="shared" si="1314"/>
        <v/>
      </c>
      <c r="JT259" s="522" t="str">
        <f t="shared" si="1314"/>
        <v/>
      </c>
      <c r="JU259" s="510" t="str">
        <f t="shared" si="1314"/>
        <v/>
      </c>
      <c r="JV259" s="642">
        <f t="shared" si="1190"/>
        <v>0</v>
      </c>
      <c r="JW259" s="510" t="str">
        <f t="shared" si="1315"/>
        <v/>
      </c>
      <c r="JX259" s="522" t="str">
        <f t="shared" si="1315"/>
        <v/>
      </c>
      <c r="JY259" s="510" t="str">
        <f t="shared" si="1315"/>
        <v/>
      </c>
      <c r="JZ259" s="642">
        <f t="shared" si="1191"/>
        <v>0</v>
      </c>
      <c r="KA259" s="510" t="str">
        <f t="shared" si="1316"/>
        <v/>
      </c>
      <c r="KB259" s="522" t="str">
        <f t="shared" si="1316"/>
        <v/>
      </c>
      <c r="KC259" s="510" t="str">
        <f t="shared" si="1316"/>
        <v/>
      </c>
      <c r="KD259" s="642">
        <f t="shared" si="1192"/>
        <v>0</v>
      </c>
      <c r="KE259" s="510" t="str">
        <f t="shared" si="1317"/>
        <v/>
      </c>
      <c r="KF259" s="522" t="str">
        <f t="shared" si="1317"/>
        <v/>
      </c>
      <c r="KG259" s="510" t="str">
        <f t="shared" si="1317"/>
        <v/>
      </c>
      <c r="KH259" s="642">
        <f t="shared" si="1193"/>
        <v>0</v>
      </c>
      <c r="KI259" s="510" t="str">
        <f t="shared" si="1318"/>
        <v/>
      </c>
      <c r="KJ259" s="522" t="str">
        <f t="shared" si="1318"/>
        <v/>
      </c>
      <c r="KK259" s="510" t="str">
        <f t="shared" si="1318"/>
        <v/>
      </c>
      <c r="KL259" s="642">
        <f t="shared" si="1194"/>
        <v>0</v>
      </c>
      <c r="KM259" s="510" t="str">
        <f t="shared" si="1319"/>
        <v/>
      </c>
      <c r="KN259" s="522" t="str">
        <f t="shared" si="1319"/>
        <v/>
      </c>
      <c r="KO259" s="510" t="str">
        <f t="shared" si="1319"/>
        <v/>
      </c>
      <c r="KP259" s="642">
        <f t="shared" si="1195"/>
        <v>0</v>
      </c>
      <c r="KQ259" s="510" t="str">
        <f t="shared" si="1320"/>
        <v/>
      </c>
      <c r="KR259" s="522" t="str">
        <f t="shared" si="1320"/>
        <v/>
      </c>
      <c r="KS259" s="510" t="str">
        <f t="shared" si="1320"/>
        <v/>
      </c>
      <c r="KT259" s="642">
        <f t="shared" si="1196"/>
        <v>0</v>
      </c>
      <c r="KU259" s="510" t="str">
        <f t="shared" si="1321"/>
        <v/>
      </c>
      <c r="KV259" s="522" t="str">
        <f t="shared" si="1321"/>
        <v/>
      </c>
      <c r="KW259" s="510" t="str">
        <f t="shared" si="1321"/>
        <v/>
      </c>
      <c r="KX259" s="642">
        <f t="shared" si="1197"/>
        <v>0</v>
      </c>
      <c r="KY259" s="510" t="str">
        <f t="shared" si="1322"/>
        <v/>
      </c>
      <c r="KZ259" s="522" t="str">
        <f t="shared" si="1322"/>
        <v/>
      </c>
      <c r="LA259" s="510" t="str">
        <f t="shared" si="1322"/>
        <v/>
      </c>
      <c r="LB259" s="642">
        <f t="shared" si="1198"/>
        <v>0</v>
      </c>
      <c r="LC259" s="510" t="str">
        <f t="shared" si="1323"/>
        <v/>
      </c>
      <c r="LD259" s="522" t="str">
        <f t="shared" si="1323"/>
        <v/>
      </c>
      <c r="LE259" s="510" t="str">
        <f t="shared" si="1323"/>
        <v/>
      </c>
      <c r="LF259" s="642">
        <f t="shared" si="1199"/>
        <v>0</v>
      </c>
      <c r="LG259" s="510" t="str">
        <f t="shared" si="1324"/>
        <v/>
      </c>
      <c r="LH259" s="522" t="str">
        <f t="shared" si="1324"/>
        <v/>
      </c>
      <c r="LI259" s="510" t="str">
        <f t="shared" si="1324"/>
        <v/>
      </c>
      <c r="LJ259" s="642">
        <f t="shared" si="1200"/>
        <v>0</v>
      </c>
      <c r="LK259" s="510" t="str">
        <f t="shared" si="1325"/>
        <v/>
      </c>
      <c r="LL259" s="522" t="str">
        <f t="shared" si="1325"/>
        <v/>
      </c>
      <c r="LM259" s="510" t="str">
        <f t="shared" si="1325"/>
        <v/>
      </c>
      <c r="LN259" s="642">
        <f t="shared" si="1201"/>
        <v>0</v>
      </c>
      <c r="LO259" s="510" t="str">
        <f t="shared" si="1326"/>
        <v/>
      </c>
      <c r="LP259" s="522" t="str">
        <f t="shared" si="1326"/>
        <v/>
      </c>
      <c r="LQ259" s="510" t="str">
        <f t="shared" si="1326"/>
        <v/>
      </c>
      <c r="LR259" s="642">
        <f t="shared" si="1202"/>
        <v>0</v>
      </c>
      <c r="LS259" s="510" t="str">
        <f t="shared" si="1327"/>
        <v/>
      </c>
      <c r="LT259" s="522" t="str">
        <f t="shared" si="1327"/>
        <v/>
      </c>
      <c r="LU259" s="510" t="str">
        <f t="shared" si="1327"/>
        <v/>
      </c>
      <c r="LV259" s="642">
        <f t="shared" si="1203"/>
        <v>0</v>
      </c>
      <c r="LW259" s="510" t="str">
        <f t="shared" si="1328"/>
        <v/>
      </c>
      <c r="LX259" s="522" t="str">
        <f t="shared" si="1328"/>
        <v/>
      </c>
      <c r="LY259" s="510" t="str">
        <f t="shared" si="1328"/>
        <v/>
      </c>
      <c r="LZ259" s="642">
        <f t="shared" si="1204"/>
        <v>0</v>
      </c>
      <c r="MA259" s="510" t="str">
        <f t="shared" si="1329"/>
        <v/>
      </c>
      <c r="MB259" s="522" t="str">
        <f t="shared" si="1329"/>
        <v/>
      </c>
      <c r="MC259" s="510" t="str">
        <f t="shared" si="1329"/>
        <v/>
      </c>
      <c r="MD259" s="642">
        <f t="shared" si="1205"/>
        <v>0</v>
      </c>
      <c r="ME259" s="510" t="str">
        <f t="shared" si="1330"/>
        <v/>
      </c>
      <c r="MF259" s="522" t="str">
        <f t="shared" si="1330"/>
        <v/>
      </c>
      <c r="MG259" s="510" t="str">
        <f t="shared" si="1330"/>
        <v/>
      </c>
      <c r="MH259" s="642">
        <f t="shared" si="1206"/>
        <v>0</v>
      </c>
      <c r="MI259" s="510" t="str">
        <f t="shared" si="1331"/>
        <v/>
      </c>
      <c r="MJ259" s="522" t="str">
        <f t="shared" si="1331"/>
        <v/>
      </c>
      <c r="MK259" s="510" t="str">
        <f t="shared" si="1331"/>
        <v/>
      </c>
      <c r="ML259" s="642">
        <f t="shared" si="1207"/>
        <v>0</v>
      </c>
      <c r="MM259" s="510" t="str">
        <f t="shared" si="1332"/>
        <v/>
      </c>
      <c r="MN259" s="522" t="str">
        <f t="shared" si="1332"/>
        <v/>
      </c>
      <c r="MO259" s="510" t="str">
        <f t="shared" si="1332"/>
        <v/>
      </c>
      <c r="MP259" s="642">
        <f t="shared" si="1208"/>
        <v>0</v>
      </c>
      <c r="MQ259" s="510" t="str">
        <f t="shared" si="1333"/>
        <v/>
      </c>
      <c r="MR259" s="522" t="str">
        <f t="shared" si="1333"/>
        <v/>
      </c>
      <c r="MS259" s="510" t="str">
        <f t="shared" si="1333"/>
        <v/>
      </c>
      <c r="MT259" s="642">
        <f t="shared" si="1209"/>
        <v>0</v>
      </c>
      <c r="MU259" s="510" t="str">
        <f t="shared" si="1334"/>
        <v/>
      </c>
      <c r="MV259" s="522" t="str">
        <f t="shared" si="1334"/>
        <v/>
      </c>
      <c r="MW259" s="510" t="str">
        <f t="shared" si="1334"/>
        <v/>
      </c>
      <c r="MX259" s="642">
        <f t="shared" si="1210"/>
        <v>0</v>
      </c>
      <c r="MY259" s="510" t="str">
        <f t="shared" si="1335"/>
        <v/>
      </c>
      <c r="MZ259" s="522" t="str">
        <f t="shared" si="1335"/>
        <v/>
      </c>
      <c r="NA259" s="510" t="str">
        <f t="shared" si="1335"/>
        <v/>
      </c>
      <c r="NB259" s="642">
        <f t="shared" si="1211"/>
        <v>0</v>
      </c>
      <c r="NC259" s="510" t="str">
        <f t="shared" si="1336"/>
        <v/>
      </c>
      <c r="ND259" s="522" t="str">
        <f t="shared" si="1336"/>
        <v/>
      </c>
      <c r="NE259" s="510" t="str">
        <f t="shared" si="1336"/>
        <v/>
      </c>
      <c r="NF259" s="642">
        <f t="shared" si="1212"/>
        <v>0</v>
      </c>
      <c r="NG259" s="510" t="str">
        <f t="shared" si="1337"/>
        <v/>
      </c>
      <c r="NH259" s="522" t="str">
        <f t="shared" si="1337"/>
        <v/>
      </c>
      <c r="NI259" s="510" t="str">
        <f t="shared" si="1337"/>
        <v/>
      </c>
      <c r="NJ259" s="642">
        <f t="shared" si="1213"/>
        <v>0</v>
      </c>
      <c r="NK259" s="510" t="str">
        <f t="shared" si="1338"/>
        <v/>
      </c>
      <c r="NL259" s="522" t="str">
        <f t="shared" si="1338"/>
        <v/>
      </c>
      <c r="NM259" s="510" t="str">
        <f t="shared" si="1338"/>
        <v/>
      </c>
      <c r="NN259" s="642">
        <f t="shared" si="1214"/>
        <v>0</v>
      </c>
      <c r="NO259" s="510" t="str">
        <f t="shared" si="1339"/>
        <v/>
      </c>
      <c r="NP259" s="522" t="str">
        <f t="shared" si="1339"/>
        <v/>
      </c>
      <c r="NQ259" s="510" t="str">
        <f t="shared" si="1339"/>
        <v/>
      </c>
      <c r="NR259" s="642">
        <f t="shared" si="1215"/>
        <v>0</v>
      </c>
      <c r="NS259" s="510" t="str">
        <f t="shared" si="1340"/>
        <v/>
      </c>
      <c r="NT259" s="522" t="str">
        <f t="shared" si="1340"/>
        <v/>
      </c>
      <c r="NU259" s="510" t="str">
        <f t="shared" si="1340"/>
        <v/>
      </c>
      <c r="NV259" s="642">
        <f t="shared" si="1216"/>
        <v>0</v>
      </c>
      <c r="NW259" s="510" t="str">
        <f t="shared" si="1341"/>
        <v/>
      </c>
      <c r="NX259" s="522" t="str">
        <f t="shared" si="1341"/>
        <v/>
      </c>
      <c r="NY259" s="510" t="str">
        <f t="shared" si="1341"/>
        <v/>
      </c>
      <c r="NZ259" s="642">
        <f t="shared" si="1217"/>
        <v>0</v>
      </c>
      <c r="OA259" s="510" t="str">
        <f t="shared" si="1342"/>
        <v/>
      </c>
      <c r="OB259" s="522" t="str">
        <f t="shared" si="1342"/>
        <v/>
      </c>
      <c r="OC259" s="510" t="str">
        <f t="shared" si="1342"/>
        <v/>
      </c>
      <c r="OD259" s="642">
        <f t="shared" si="1218"/>
        <v>0</v>
      </c>
      <c r="OE259" s="510" t="str">
        <f t="shared" si="1343"/>
        <v/>
      </c>
      <c r="OF259" s="522" t="str">
        <f t="shared" si="1343"/>
        <v/>
      </c>
      <c r="OG259" s="510" t="str">
        <f t="shared" si="1343"/>
        <v/>
      </c>
      <c r="OH259" s="642">
        <f t="shared" si="1219"/>
        <v>0</v>
      </c>
      <c r="OI259" s="510" t="str">
        <f t="shared" si="1344"/>
        <v/>
      </c>
      <c r="OJ259" s="522" t="str">
        <f t="shared" si="1344"/>
        <v/>
      </c>
      <c r="OK259" s="510" t="str">
        <f t="shared" si="1344"/>
        <v/>
      </c>
      <c r="OL259" s="642">
        <f t="shared" si="1220"/>
        <v>0</v>
      </c>
      <c r="OM259" s="510" t="str">
        <f t="shared" si="1345"/>
        <v/>
      </c>
      <c r="ON259" s="522" t="str">
        <f t="shared" si="1345"/>
        <v/>
      </c>
      <c r="OO259" s="510" t="str">
        <f t="shared" si="1345"/>
        <v/>
      </c>
      <c r="OP259" s="642">
        <f t="shared" si="1221"/>
        <v>0</v>
      </c>
      <c r="OQ259" s="510" t="str">
        <f t="shared" si="1346"/>
        <v/>
      </c>
      <c r="OR259" s="522" t="str">
        <f t="shared" si="1346"/>
        <v/>
      </c>
      <c r="OS259" s="510" t="str">
        <f t="shared" si="1346"/>
        <v/>
      </c>
      <c r="OT259" s="642">
        <f t="shared" si="1222"/>
        <v>0</v>
      </c>
      <c r="OU259" s="510" t="str">
        <f t="shared" si="1347"/>
        <v/>
      </c>
      <c r="OV259" s="522" t="str">
        <f t="shared" si="1347"/>
        <v/>
      </c>
      <c r="OW259" s="510" t="str">
        <f t="shared" si="1347"/>
        <v/>
      </c>
      <c r="OX259" s="642">
        <f t="shared" si="1223"/>
        <v>0</v>
      </c>
      <c r="OY259" s="510" t="str">
        <f t="shared" si="1348"/>
        <v/>
      </c>
      <c r="OZ259" s="522" t="str">
        <f t="shared" si="1348"/>
        <v/>
      </c>
      <c r="PA259" s="510" t="str">
        <f t="shared" si="1348"/>
        <v/>
      </c>
      <c r="PB259" s="642">
        <f t="shared" si="1224"/>
        <v>0</v>
      </c>
      <c r="PC259" s="510" t="str">
        <f t="shared" si="1349"/>
        <v/>
      </c>
      <c r="PD259" s="522" t="str">
        <f t="shared" si="1349"/>
        <v/>
      </c>
      <c r="PE259" s="510" t="str">
        <f t="shared" si="1349"/>
        <v/>
      </c>
      <c r="PF259" s="642">
        <f t="shared" si="1225"/>
        <v>0</v>
      </c>
      <c r="PG259" s="510" t="str">
        <f t="shared" si="1350"/>
        <v/>
      </c>
      <c r="PH259" s="522" t="str">
        <f t="shared" si="1350"/>
        <v/>
      </c>
      <c r="PI259" s="510" t="str">
        <f t="shared" si="1350"/>
        <v/>
      </c>
      <c r="PJ259" s="642">
        <f t="shared" si="1226"/>
        <v>0</v>
      </c>
      <c r="PK259" s="510" t="str">
        <f t="shared" si="1351"/>
        <v/>
      </c>
      <c r="PL259" s="522" t="str">
        <f t="shared" si="1351"/>
        <v/>
      </c>
      <c r="PM259" s="510" t="str">
        <f t="shared" si="1351"/>
        <v/>
      </c>
      <c r="PN259" s="642">
        <f t="shared" si="1227"/>
        <v>0</v>
      </c>
      <c r="PO259" s="510" t="str">
        <f t="shared" si="1352"/>
        <v/>
      </c>
      <c r="PP259" s="522" t="str">
        <f t="shared" si="1352"/>
        <v/>
      </c>
      <c r="PQ259" s="510" t="str">
        <f t="shared" si="1352"/>
        <v/>
      </c>
      <c r="PR259" s="642">
        <f t="shared" si="1228"/>
        <v>0</v>
      </c>
      <c r="PS259" s="510" t="str">
        <f t="shared" si="1353"/>
        <v/>
      </c>
      <c r="PT259" s="522" t="str">
        <f t="shared" si="1353"/>
        <v/>
      </c>
      <c r="PU259" s="510" t="str">
        <f t="shared" si="1353"/>
        <v/>
      </c>
      <c r="PV259" s="642">
        <f t="shared" si="1229"/>
        <v>0</v>
      </c>
      <c r="PW259" s="510" t="str">
        <f t="shared" si="1354"/>
        <v/>
      </c>
      <c r="PX259" s="522" t="str">
        <f t="shared" si="1354"/>
        <v/>
      </c>
      <c r="PY259" s="510" t="str">
        <f t="shared" si="1354"/>
        <v/>
      </c>
      <c r="PZ259" s="642">
        <f t="shared" si="1230"/>
        <v>0</v>
      </c>
      <c r="QA259" s="510" t="str">
        <f t="shared" si="1355"/>
        <v/>
      </c>
      <c r="QB259" s="522" t="str">
        <f t="shared" si="1355"/>
        <v/>
      </c>
      <c r="QC259" s="510" t="str">
        <f t="shared" si="1355"/>
        <v/>
      </c>
      <c r="QD259" s="642">
        <f t="shared" si="1231"/>
        <v>0</v>
      </c>
      <c r="QE259" s="510" t="str">
        <f t="shared" si="1356"/>
        <v/>
      </c>
      <c r="QF259" s="522" t="str">
        <f t="shared" si="1356"/>
        <v/>
      </c>
      <c r="QG259" s="510" t="str">
        <f t="shared" si="1356"/>
        <v/>
      </c>
      <c r="QH259" s="642">
        <f t="shared" si="1232"/>
        <v>0</v>
      </c>
    </row>
    <row r="260" spans="125:450" ht="13.3" thickTop="1" thickBot="1" x14ac:dyDescent="0.35"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GU260" s="594">
        <v>43</v>
      </c>
      <c r="HA260" s="81" t="str">
        <f t="shared" si="1233"/>
        <v/>
      </c>
      <c r="HB260" s="127" t="str">
        <f t="shared" si="1234"/>
        <v/>
      </c>
      <c r="HC260" s="642">
        <f t="shared" si="1172"/>
        <v>0</v>
      </c>
      <c r="HD260" s="582">
        <f t="shared" si="1237"/>
        <v>0</v>
      </c>
      <c r="HE260" s="576">
        <f t="shared" si="1298"/>
        <v>0</v>
      </c>
      <c r="HF260" s="566">
        <f t="shared" si="1298"/>
        <v>0</v>
      </c>
      <c r="HG260" s="642">
        <f t="shared" si="1173"/>
        <v>0</v>
      </c>
      <c r="HH260" s="17" t="str">
        <f t="shared" si="1297"/>
        <v/>
      </c>
      <c r="HI260" s="510" t="str">
        <f t="shared" si="1297"/>
        <v/>
      </c>
      <c r="HJ260" s="642">
        <f t="shared" si="1235"/>
        <v>0</v>
      </c>
      <c r="HK260" s="510" t="str">
        <f t="shared" si="1299"/>
        <v/>
      </c>
      <c r="HL260" s="522" t="str">
        <f t="shared" si="1299"/>
        <v/>
      </c>
      <c r="HM260" s="510" t="str">
        <f t="shared" si="1299"/>
        <v/>
      </c>
      <c r="HN260" s="642">
        <f t="shared" si="1175"/>
        <v>0</v>
      </c>
      <c r="HO260" s="510" t="str">
        <f t="shared" si="1300"/>
        <v/>
      </c>
      <c r="HP260" s="522" t="str">
        <f t="shared" si="1300"/>
        <v/>
      </c>
      <c r="HQ260" s="510" t="str">
        <f t="shared" si="1300"/>
        <v/>
      </c>
      <c r="HR260" s="642">
        <f t="shared" si="1176"/>
        <v>0</v>
      </c>
      <c r="HS260" s="510" t="str">
        <f t="shared" si="1301"/>
        <v/>
      </c>
      <c r="HT260" s="522" t="str">
        <f t="shared" si="1301"/>
        <v/>
      </c>
      <c r="HU260" s="510" t="str">
        <f t="shared" si="1301"/>
        <v/>
      </c>
      <c r="HV260" s="642">
        <f t="shared" si="1177"/>
        <v>0</v>
      </c>
      <c r="HW260" s="510" t="str">
        <f t="shared" si="1302"/>
        <v/>
      </c>
      <c r="HX260" s="522" t="str">
        <f t="shared" si="1302"/>
        <v/>
      </c>
      <c r="HY260" s="510" t="str">
        <f t="shared" si="1302"/>
        <v/>
      </c>
      <c r="HZ260" s="642">
        <f t="shared" si="1178"/>
        <v>0</v>
      </c>
      <c r="IA260" s="510" t="str">
        <f t="shared" si="1303"/>
        <v/>
      </c>
      <c r="IB260" s="522" t="str">
        <f t="shared" si="1303"/>
        <v/>
      </c>
      <c r="IC260" s="510" t="str">
        <f t="shared" si="1303"/>
        <v/>
      </c>
      <c r="ID260" s="642">
        <f t="shared" si="1179"/>
        <v>0</v>
      </c>
      <c r="IE260" s="510" t="str">
        <f t="shared" si="1304"/>
        <v/>
      </c>
      <c r="IF260" s="522" t="str">
        <f t="shared" si="1304"/>
        <v/>
      </c>
      <c r="IG260" s="510" t="str">
        <f t="shared" si="1304"/>
        <v/>
      </c>
      <c r="IH260" s="642">
        <f t="shared" si="1180"/>
        <v>0</v>
      </c>
      <c r="II260" s="510" t="str">
        <f t="shared" si="1305"/>
        <v/>
      </c>
      <c r="IJ260" s="522" t="str">
        <f t="shared" si="1305"/>
        <v/>
      </c>
      <c r="IK260" s="510" t="str">
        <f t="shared" si="1305"/>
        <v/>
      </c>
      <c r="IL260" s="642">
        <f t="shared" si="1181"/>
        <v>0</v>
      </c>
      <c r="IM260" s="510" t="str">
        <f t="shared" si="1306"/>
        <v/>
      </c>
      <c r="IN260" s="522" t="str">
        <f t="shared" si="1306"/>
        <v/>
      </c>
      <c r="IO260" s="510" t="str">
        <f t="shared" si="1306"/>
        <v/>
      </c>
      <c r="IP260" s="642">
        <f t="shared" si="1182"/>
        <v>0</v>
      </c>
      <c r="IQ260" s="510" t="str">
        <f t="shared" si="1307"/>
        <v/>
      </c>
      <c r="IR260" s="522" t="str">
        <f t="shared" si="1307"/>
        <v/>
      </c>
      <c r="IS260" s="510" t="str">
        <f t="shared" si="1307"/>
        <v/>
      </c>
      <c r="IT260" s="642">
        <f t="shared" si="1183"/>
        <v>0</v>
      </c>
      <c r="IU260" s="510" t="str">
        <f t="shared" si="1308"/>
        <v/>
      </c>
      <c r="IV260" s="522" t="str">
        <f t="shared" si="1308"/>
        <v/>
      </c>
      <c r="IW260" s="510" t="str">
        <f t="shared" si="1308"/>
        <v/>
      </c>
      <c r="IX260" s="642">
        <f t="shared" si="1184"/>
        <v>0</v>
      </c>
      <c r="IY260" s="510" t="str">
        <f t="shared" si="1309"/>
        <v/>
      </c>
      <c r="IZ260" s="522" t="str">
        <f t="shared" si="1309"/>
        <v/>
      </c>
      <c r="JA260" s="510" t="str">
        <f t="shared" si="1309"/>
        <v/>
      </c>
      <c r="JB260" s="642">
        <f t="shared" si="1185"/>
        <v>0</v>
      </c>
      <c r="JC260" s="510" t="str">
        <f t="shared" si="1310"/>
        <v/>
      </c>
      <c r="JD260" s="522" t="str">
        <f t="shared" si="1310"/>
        <v/>
      </c>
      <c r="JE260" s="510" t="str">
        <f t="shared" si="1310"/>
        <v/>
      </c>
      <c r="JF260" s="642">
        <f t="shared" si="1186"/>
        <v>0</v>
      </c>
      <c r="JG260" s="510" t="str">
        <f t="shared" si="1311"/>
        <v/>
      </c>
      <c r="JH260" s="522" t="str">
        <f t="shared" si="1311"/>
        <v/>
      </c>
      <c r="JI260" s="510" t="str">
        <f t="shared" si="1311"/>
        <v/>
      </c>
      <c r="JJ260" s="642">
        <f t="shared" si="1187"/>
        <v>0</v>
      </c>
      <c r="JK260" s="510" t="str">
        <f t="shared" si="1312"/>
        <v/>
      </c>
      <c r="JL260" s="522" t="str">
        <f t="shared" si="1312"/>
        <v/>
      </c>
      <c r="JM260" s="510" t="str">
        <f t="shared" si="1312"/>
        <v/>
      </c>
      <c r="JN260" s="642">
        <f t="shared" si="1188"/>
        <v>0</v>
      </c>
      <c r="JO260" s="510" t="str">
        <f t="shared" si="1313"/>
        <v/>
      </c>
      <c r="JP260" s="522" t="str">
        <f t="shared" si="1313"/>
        <v/>
      </c>
      <c r="JQ260" s="510" t="str">
        <f t="shared" si="1313"/>
        <v/>
      </c>
      <c r="JR260" s="642">
        <f t="shared" si="1189"/>
        <v>0</v>
      </c>
      <c r="JS260" s="510" t="str">
        <f t="shared" si="1314"/>
        <v/>
      </c>
      <c r="JT260" s="522" t="str">
        <f t="shared" si="1314"/>
        <v/>
      </c>
      <c r="JU260" s="510" t="str">
        <f t="shared" si="1314"/>
        <v/>
      </c>
      <c r="JV260" s="642">
        <f t="shared" si="1190"/>
        <v>0</v>
      </c>
      <c r="JW260" s="510" t="str">
        <f t="shared" si="1315"/>
        <v/>
      </c>
      <c r="JX260" s="522" t="str">
        <f t="shared" si="1315"/>
        <v/>
      </c>
      <c r="JY260" s="510" t="str">
        <f t="shared" si="1315"/>
        <v/>
      </c>
      <c r="JZ260" s="642">
        <f t="shared" si="1191"/>
        <v>0</v>
      </c>
      <c r="KA260" s="510" t="str">
        <f t="shared" si="1316"/>
        <v/>
      </c>
      <c r="KB260" s="522" t="str">
        <f t="shared" si="1316"/>
        <v/>
      </c>
      <c r="KC260" s="510" t="str">
        <f t="shared" si="1316"/>
        <v/>
      </c>
      <c r="KD260" s="642">
        <f t="shared" si="1192"/>
        <v>0</v>
      </c>
      <c r="KE260" s="510" t="str">
        <f t="shared" si="1317"/>
        <v/>
      </c>
      <c r="KF260" s="522" t="str">
        <f t="shared" si="1317"/>
        <v/>
      </c>
      <c r="KG260" s="510" t="str">
        <f t="shared" si="1317"/>
        <v/>
      </c>
      <c r="KH260" s="642">
        <f t="shared" si="1193"/>
        <v>0</v>
      </c>
      <c r="KI260" s="510" t="str">
        <f t="shared" si="1318"/>
        <v/>
      </c>
      <c r="KJ260" s="522" t="str">
        <f t="shared" si="1318"/>
        <v/>
      </c>
      <c r="KK260" s="510" t="str">
        <f t="shared" si="1318"/>
        <v/>
      </c>
      <c r="KL260" s="642">
        <f t="shared" si="1194"/>
        <v>0</v>
      </c>
      <c r="KM260" s="510" t="str">
        <f t="shared" si="1319"/>
        <v/>
      </c>
      <c r="KN260" s="522" t="str">
        <f t="shared" si="1319"/>
        <v/>
      </c>
      <c r="KO260" s="510" t="str">
        <f t="shared" si="1319"/>
        <v/>
      </c>
      <c r="KP260" s="642">
        <f t="shared" si="1195"/>
        <v>0</v>
      </c>
      <c r="KQ260" s="510" t="str">
        <f t="shared" si="1320"/>
        <v/>
      </c>
      <c r="KR260" s="522" t="str">
        <f t="shared" si="1320"/>
        <v/>
      </c>
      <c r="KS260" s="510" t="str">
        <f t="shared" si="1320"/>
        <v/>
      </c>
      <c r="KT260" s="642">
        <f t="shared" si="1196"/>
        <v>0</v>
      </c>
      <c r="KU260" s="510" t="str">
        <f t="shared" si="1321"/>
        <v/>
      </c>
      <c r="KV260" s="522" t="str">
        <f t="shared" si="1321"/>
        <v/>
      </c>
      <c r="KW260" s="510" t="str">
        <f t="shared" si="1321"/>
        <v/>
      </c>
      <c r="KX260" s="642">
        <f t="shared" si="1197"/>
        <v>0</v>
      </c>
      <c r="KY260" s="510" t="str">
        <f t="shared" si="1322"/>
        <v/>
      </c>
      <c r="KZ260" s="522" t="str">
        <f t="shared" si="1322"/>
        <v/>
      </c>
      <c r="LA260" s="510" t="str">
        <f t="shared" si="1322"/>
        <v/>
      </c>
      <c r="LB260" s="642">
        <f t="shared" si="1198"/>
        <v>0</v>
      </c>
      <c r="LC260" s="510" t="str">
        <f t="shared" si="1323"/>
        <v/>
      </c>
      <c r="LD260" s="522" t="str">
        <f t="shared" si="1323"/>
        <v/>
      </c>
      <c r="LE260" s="510" t="str">
        <f t="shared" si="1323"/>
        <v/>
      </c>
      <c r="LF260" s="642">
        <f t="shared" si="1199"/>
        <v>0</v>
      </c>
      <c r="LG260" s="510" t="str">
        <f t="shared" si="1324"/>
        <v/>
      </c>
      <c r="LH260" s="522" t="str">
        <f t="shared" si="1324"/>
        <v/>
      </c>
      <c r="LI260" s="510" t="str">
        <f t="shared" si="1324"/>
        <v/>
      </c>
      <c r="LJ260" s="642">
        <f t="shared" si="1200"/>
        <v>0</v>
      </c>
      <c r="LK260" s="510" t="str">
        <f t="shared" si="1325"/>
        <v/>
      </c>
      <c r="LL260" s="522" t="str">
        <f t="shared" si="1325"/>
        <v/>
      </c>
      <c r="LM260" s="510" t="str">
        <f t="shared" si="1325"/>
        <v/>
      </c>
      <c r="LN260" s="642">
        <f t="shared" si="1201"/>
        <v>0</v>
      </c>
      <c r="LO260" s="510" t="str">
        <f t="shared" si="1326"/>
        <v/>
      </c>
      <c r="LP260" s="522" t="str">
        <f t="shared" si="1326"/>
        <v/>
      </c>
      <c r="LQ260" s="510" t="str">
        <f t="shared" si="1326"/>
        <v/>
      </c>
      <c r="LR260" s="642">
        <f t="shared" si="1202"/>
        <v>0</v>
      </c>
      <c r="LS260" s="510" t="str">
        <f t="shared" si="1327"/>
        <v/>
      </c>
      <c r="LT260" s="522" t="str">
        <f t="shared" si="1327"/>
        <v/>
      </c>
      <c r="LU260" s="510" t="str">
        <f t="shared" si="1327"/>
        <v/>
      </c>
      <c r="LV260" s="642">
        <f t="shared" si="1203"/>
        <v>0</v>
      </c>
      <c r="LW260" s="510" t="str">
        <f t="shared" si="1328"/>
        <v/>
      </c>
      <c r="LX260" s="522" t="str">
        <f t="shared" si="1328"/>
        <v/>
      </c>
      <c r="LY260" s="510" t="str">
        <f t="shared" si="1328"/>
        <v/>
      </c>
      <c r="LZ260" s="642">
        <f t="shared" si="1204"/>
        <v>0</v>
      </c>
      <c r="MA260" s="510" t="str">
        <f t="shared" si="1329"/>
        <v/>
      </c>
      <c r="MB260" s="522" t="str">
        <f t="shared" si="1329"/>
        <v/>
      </c>
      <c r="MC260" s="510" t="str">
        <f t="shared" si="1329"/>
        <v/>
      </c>
      <c r="MD260" s="642">
        <f t="shared" si="1205"/>
        <v>0</v>
      </c>
      <c r="ME260" s="510" t="str">
        <f t="shared" si="1330"/>
        <v/>
      </c>
      <c r="MF260" s="522" t="str">
        <f t="shared" si="1330"/>
        <v/>
      </c>
      <c r="MG260" s="510" t="str">
        <f t="shared" si="1330"/>
        <v/>
      </c>
      <c r="MH260" s="642">
        <f t="shared" si="1206"/>
        <v>0</v>
      </c>
      <c r="MI260" s="510" t="str">
        <f t="shared" si="1331"/>
        <v/>
      </c>
      <c r="MJ260" s="522" t="str">
        <f t="shared" si="1331"/>
        <v/>
      </c>
      <c r="MK260" s="510" t="str">
        <f t="shared" si="1331"/>
        <v/>
      </c>
      <c r="ML260" s="642">
        <f t="shared" si="1207"/>
        <v>0</v>
      </c>
      <c r="MM260" s="510" t="str">
        <f t="shared" si="1332"/>
        <v/>
      </c>
      <c r="MN260" s="522" t="str">
        <f t="shared" si="1332"/>
        <v/>
      </c>
      <c r="MO260" s="510" t="str">
        <f t="shared" si="1332"/>
        <v/>
      </c>
      <c r="MP260" s="642">
        <f t="shared" si="1208"/>
        <v>0</v>
      </c>
      <c r="MQ260" s="510" t="str">
        <f t="shared" si="1333"/>
        <v/>
      </c>
      <c r="MR260" s="522" t="str">
        <f t="shared" si="1333"/>
        <v/>
      </c>
      <c r="MS260" s="510" t="str">
        <f t="shared" si="1333"/>
        <v/>
      </c>
      <c r="MT260" s="642">
        <f t="shared" si="1209"/>
        <v>0</v>
      </c>
      <c r="MU260" s="510" t="str">
        <f t="shared" si="1334"/>
        <v/>
      </c>
      <c r="MV260" s="522" t="str">
        <f t="shared" si="1334"/>
        <v/>
      </c>
      <c r="MW260" s="510" t="str">
        <f t="shared" si="1334"/>
        <v/>
      </c>
      <c r="MX260" s="642">
        <f t="shared" si="1210"/>
        <v>0</v>
      </c>
      <c r="MY260" s="510" t="str">
        <f t="shared" si="1335"/>
        <v/>
      </c>
      <c r="MZ260" s="522" t="str">
        <f t="shared" si="1335"/>
        <v/>
      </c>
      <c r="NA260" s="510" t="str">
        <f t="shared" si="1335"/>
        <v/>
      </c>
      <c r="NB260" s="642">
        <f t="shared" si="1211"/>
        <v>0</v>
      </c>
      <c r="NC260" s="510" t="str">
        <f t="shared" si="1336"/>
        <v/>
      </c>
      <c r="ND260" s="522" t="str">
        <f t="shared" si="1336"/>
        <v/>
      </c>
      <c r="NE260" s="510" t="str">
        <f t="shared" si="1336"/>
        <v/>
      </c>
      <c r="NF260" s="642">
        <f t="shared" si="1212"/>
        <v>0</v>
      </c>
      <c r="NG260" s="510" t="str">
        <f t="shared" si="1337"/>
        <v/>
      </c>
      <c r="NH260" s="522" t="str">
        <f t="shared" si="1337"/>
        <v/>
      </c>
      <c r="NI260" s="510" t="str">
        <f t="shared" si="1337"/>
        <v/>
      </c>
      <c r="NJ260" s="642">
        <f t="shared" si="1213"/>
        <v>0</v>
      </c>
      <c r="NK260" s="510" t="str">
        <f t="shared" si="1338"/>
        <v/>
      </c>
      <c r="NL260" s="522" t="str">
        <f t="shared" si="1338"/>
        <v/>
      </c>
      <c r="NM260" s="510" t="str">
        <f t="shared" si="1338"/>
        <v/>
      </c>
      <c r="NN260" s="642">
        <f t="shared" si="1214"/>
        <v>0</v>
      </c>
      <c r="NO260" s="510" t="str">
        <f t="shared" si="1339"/>
        <v/>
      </c>
      <c r="NP260" s="522" t="str">
        <f t="shared" si="1339"/>
        <v/>
      </c>
      <c r="NQ260" s="510" t="str">
        <f t="shared" si="1339"/>
        <v/>
      </c>
      <c r="NR260" s="642">
        <f t="shared" si="1215"/>
        <v>0</v>
      </c>
      <c r="NS260" s="510" t="str">
        <f t="shared" si="1340"/>
        <v/>
      </c>
      <c r="NT260" s="522" t="str">
        <f t="shared" si="1340"/>
        <v/>
      </c>
      <c r="NU260" s="510" t="str">
        <f t="shared" si="1340"/>
        <v/>
      </c>
      <c r="NV260" s="642">
        <f t="shared" si="1216"/>
        <v>0</v>
      </c>
      <c r="NW260" s="510" t="str">
        <f t="shared" si="1341"/>
        <v/>
      </c>
      <c r="NX260" s="522" t="str">
        <f t="shared" si="1341"/>
        <v/>
      </c>
      <c r="NY260" s="510" t="str">
        <f t="shared" si="1341"/>
        <v/>
      </c>
      <c r="NZ260" s="642">
        <f t="shared" si="1217"/>
        <v>0</v>
      </c>
      <c r="OA260" s="510" t="str">
        <f t="shared" si="1342"/>
        <v/>
      </c>
      <c r="OB260" s="522" t="str">
        <f t="shared" si="1342"/>
        <v/>
      </c>
      <c r="OC260" s="510" t="str">
        <f t="shared" si="1342"/>
        <v/>
      </c>
      <c r="OD260" s="642">
        <f t="shared" si="1218"/>
        <v>0</v>
      </c>
      <c r="OE260" s="510" t="str">
        <f t="shared" si="1343"/>
        <v/>
      </c>
      <c r="OF260" s="522" t="str">
        <f t="shared" si="1343"/>
        <v/>
      </c>
      <c r="OG260" s="510" t="str">
        <f t="shared" si="1343"/>
        <v/>
      </c>
      <c r="OH260" s="642">
        <f t="shared" si="1219"/>
        <v>0</v>
      </c>
      <c r="OI260" s="510" t="str">
        <f t="shared" si="1344"/>
        <v/>
      </c>
      <c r="OJ260" s="522" t="str">
        <f t="shared" si="1344"/>
        <v/>
      </c>
      <c r="OK260" s="510" t="str">
        <f t="shared" si="1344"/>
        <v/>
      </c>
      <c r="OL260" s="642">
        <f t="shared" si="1220"/>
        <v>0</v>
      </c>
      <c r="OM260" s="510" t="str">
        <f t="shared" si="1345"/>
        <v/>
      </c>
      <c r="ON260" s="522" t="str">
        <f t="shared" si="1345"/>
        <v/>
      </c>
      <c r="OO260" s="510" t="str">
        <f t="shared" si="1345"/>
        <v/>
      </c>
      <c r="OP260" s="642">
        <f t="shared" si="1221"/>
        <v>0</v>
      </c>
      <c r="OQ260" s="510" t="str">
        <f t="shared" si="1346"/>
        <v/>
      </c>
      <c r="OR260" s="522" t="str">
        <f t="shared" si="1346"/>
        <v/>
      </c>
      <c r="OS260" s="510" t="str">
        <f t="shared" si="1346"/>
        <v/>
      </c>
      <c r="OT260" s="642">
        <f t="shared" si="1222"/>
        <v>0</v>
      </c>
      <c r="OU260" s="510" t="str">
        <f t="shared" si="1347"/>
        <v/>
      </c>
      <c r="OV260" s="522" t="str">
        <f t="shared" si="1347"/>
        <v/>
      </c>
      <c r="OW260" s="510" t="str">
        <f t="shared" si="1347"/>
        <v/>
      </c>
      <c r="OX260" s="642">
        <f t="shared" si="1223"/>
        <v>0</v>
      </c>
      <c r="OY260" s="510" t="str">
        <f t="shared" si="1348"/>
        <v/>
      </c>
      <c r="OZ260" s="522" t="str">
        <f t="shared" si="1348"/>
        <v/>
      </c>
      <c r="PA260" s="510" t="str">
        <f t="shared" si="1348"/>
        <v/>
      </c>
      <c r="PB260" s="642">
        <f t="shared" si="1224"/>
        <v>0</v>
      </c>
      <c r="PC260" s="510" t="str">
        <f t="shared" si="1349"/>
        <v/>
      </c>
      <c r="PD260" s="522" t="str">
        <f t="shared" si="1349"/>
        <v/>
      </c>
      <c r="PE260" s="510" t="str">
        <f t="shared" si="1349"/>
        <v/>
      </c>
      <c r="PF260" s="642">
        <f t="shared" si="1225"/>
        <v>0</v>
      </c>
      <c r="PG260" s="510" t="str">
        <f t="shared" si="1350"/>
        <v/>
      </c>
      <c r="PH260" s="522" t="str">
        <f t="shared" si="1350"/>
        <v/>
      </c>
      <c r="PI260" s="510" t="str">
        <f t="shared" si="1350"/>
        <v/>
      </c>
      <c r="PJ260" s="642">
        <f t="shared" si="1226"/>
        <v>0</v>
      </c>
      <c r="PK260" s="510" t="str">
        <f t="shared" si="1351"/>
        <v/>
      </c>
      <c r="PL260" s="522" t="str">
        <f t="shared" si="1351"/>
        <v/>
      </c>
      <c r="PM260" s="510" t="str">
        <f t="shared" si="1351"/>
        <v/>
      </c>
      <c r="PN260" s="642">
        <f t="shared" si="1227"/>
        <v>0</v>
      </c>
      <c r="PO260" s="510" t="str">
        <f t="shared" si="1352"/>
        <v/>
      </c>
      <c r="PP260" s="522" t="str">
        <f t="shared" si="1352"/>
        <v/>
      </c>
      <c r="PQ260" s="510" t="str">
        <f t="shared" si="1352"/>
        <v/>
      </c>
      <c r="PR260" s="642">
        <f t="shared" si="1228"/>
        <v>0</v>
      </c>
      <c r="PS260" s="510" t="str">
        <f t="shared" si="1353"/>
        <v/>
      </c>
      <c r="PT260" s="522" t="str">
        <f t="shared" si="1353"/>
        <v/>
      </c>
      <c r="PU260" s="510" t="str">
        <f t="shared" si="1353"/>
        <v/>
      </c>
      <c r="PV260" s="642">
        <f t="shared" si="1229"/>
        <v>0</v>
      </c>
      <c r="PW260" s="510" t="str">
        <f t="shared" si="1354"/>
        <v/>
      </c>
      <c r="PX260" s="522" t="str">
        <f t="shared" si="1354"/>
        <v/>
      </c>
      <c r="PY260" s="510" t="str">
        <f t="shared" si="1354"/>
        <v/>
      </c>
      <c r="PZ260" s="642">
        <f t="shared" si="1230"/>
        <v>0</v>
      </c>
      <c r="QA260" s="510" t="str">
        <f t="shared" si="1355"/>
        <v/>
      </c>
      <c r="QB260" s="522" t="str">
        <f t="shared" si="1355"/>
        <v/>
      </c>
      <c r="QC260" s="510" t="str">
        <f t="shared" si="1355"/>
        <v/>
      </c>
      <c r="QD260" s="642">
        <f t="shared" si="1231"/>
        <v>0</v>
      </c>
      <c r="QE260" s="510" t="str">
        <f t="shared" si="1356"/>
        <v/>
      </c>
      <c r="QF260" s="522" t="str">
        <f t="shared" si="1356"/>
        <v/>
      </c>
      <c r="QG260" s="510" t="str">
        <f t="shared" si="1356"/>
        <v/>
      </c>
      <c r="QH260" s="642">
        <f t="shared" si="1232"/>
        <v>0</v>
      </c>
    </row>
    <row r="261" spans="125:450" ht="13.3" thickTop="1" thickBot="1" x14ac:dyDescent="0.35"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GU261" s="594">
        <v>44</v>
      </c>
      <c r="HA261" s="81" t="str">
        <f t="shared" si="1233"/>
        <v/>
      </c>
      <c r="HB261" s="127" t="str">
        <f t="shared" si="1234"/>
        <v/>
      </c>
      <c r="HC261" s="642">
        <f t="shared" si="1172"/>
        <v>0</v>
      </c>
      <c r="HD261" s="582">
        <f t="shared" si="1237"/>
        <v>0</v>
      </c>
      <c r="HE261" s="576">
        <f t="shared" si="1298"/>
        <v>0</v>
      </c>
      <c r="HF261" s="566">
        <f t="shared" si="1298"/>
        <v>0</v>
      </c>
      <c r="HG261" s="642">
        <f t="shared" si="1173"/>
        <v>0</v>
      </c>
      <c r="HH261" s="17" t="str">
        <f t="shared" si="1297"/>
        <v/>
      </c>
      <c r="HI261" s="510" t="str">
        <f t="shared" si="1297"/>
        <v/>
      </c>
      <c r="HJ261" s="642">
        <f t="shared" si="1235"/>
        <v>0</v>
      </c>
      <c r="HK261" s="510" t="str">
        <f t="shared" si="1299"/>
        <v/>
      </c>
      <c r="HL261" s="522" t="str">
        <f t="shared" si="1299"/>
        <v/>
      </c>
      <c r="HM261" s="510" t="str">
        <f t="shared" si="1299"/>
        <v/>
      </c>
      <c r="HN261" s="642">
        <f t="shared" si="1175"/>
        <v>0</v>
      </c>
      <c r="HO261" s="510" t="str">
        <f t="shared" si="1300"/>
        <v/>
      </c>
      <c r="HP261" s="522" t="str">
        <f t="shared" si="1300"/>
        <v/>
      </c>
      <c r="HQ261" s="510" t="str">
        <f t="shared" si="1300"/>
        <v/>
      </c>
      <c r="HR261" s="642">
        <f t="shared" si="1176"/>
        <v>0</v>
      </c>
      <c r="HS261" s="510" t="str">
        <f t="shared" si="1301"/>
        <v/>
      </c>
      <c r="HT261" s="522" t="str">
        <f t="shared" si="1301"/>
        <v/>
      </c>
      <c r="HU261" s="510" t="str">
        <f t="shared" si="1301"/>
        <v/>
      </c>
      <c r="HV261" s="642">
        <f t="shared" si="1177"/>
        <v>0</v>
      </c>
      <c r="HW261" s="510" t="str">
        <f t="shared" si="1302"/>
        <v/>
      </c>
      <c r="HX261" s="522" t="str">
        <f t="shared" si="1302"/>
        <v/>
      </c>
      <c r="HY261" s="510" t="str">
        <f t="shared" si="1302"/>
        <v/>
      </c>
      <c r="HZ261" s="642">
        <f t="shared" si="1178"/>
        <v>0</v>
      </c>
      <c r="IA261" s="510" t="str">
        <f t="shared" si="1303"/>
        <v/>
      </c>
      <c r="IB261" s="522" t="str">
        <f t="shared" si="1303"/>
        <v/>
      </c>
      <c r="IC261" s="510" t="str">
        <f t="shared" si="1303"/>
        <v/>
      </c>
      <c r="ID261" s="642">
        <f t="shared" si="1179"/>
        <v>0</v>
      </c>
      <c r="IE261" s="510" t="str">
        <f t="shared" si="1304"/>
        <v/>
      </c>
      <c r="IF261" s="522" t="str">
        <f t="shared" si="1304"/>
        <v/>
      </c>
      <c r="IG261" s="510" t="str">
        <f t="shared" si="1304"/>
        <v/>
      </c>
      <c r="IH261" s="642">
        <f t="shared" si="1180"/>
        <v>0</v>
      </c>
      <c r="II261" s="510" t="str">
        <f t="shared" si="1305"/>
        <v/>
      </c>
      <c r="IJ261" s="522" t="str">
        <f t="shared" si="1305"/>
        <v/>
      </c>
      <c r="IK261" s="510" t="str">
        <f t="shared" si="1305"/>
        <v/>
      </c>
      <c r="IL261" s="642">
        <f t="shared" si="1181"/>
        <v>0</v>
      </c>
      <c r="IM261" s="510" t="str">
        <f t="shared" si="1306"/>
        <v/>
      </c>
      <c r="IN261" s="522" t="str">
        <f t="shared" si="1306"/>
        <v/>
      </c>
      <c r="IO261" s="510" t="str">
        <f t="shared" si="1306"/>
        <v/>
      </c>
      <c r="IP261" s="642">
        <f t="shared" si="1182"/>
        <v>0</v>
      </c>
      <c r="IQ261" s="510" t="str">
        <f t="shared" si="1307"/>
        <v/>
      </c>
      <c r="IR261" s="522" t="str">
        <f t="shared" si="1307"/>
        <v/>
      </c>
      <c r="IS261" s="510" t="str">
        <f t="shared" si="1307"/>
        <v/>
      </c>
      <c r="IT261" s="642">
        <f t="shared" si="1183"/>
        <v>0</v>
      </c>
      <c r="IU261" s="510" t="str">
        <f t="shared" si="1308"/>
        <v/>
      </c>
      <c r="IV261" s="522" t="str">
        <f t="shared" si="1308"/>
        <v/>
      </c>
      <c r="IW261" s="510" t="str">
        <f t="shared" si="1308"/>
        <v/>
      </c>
      <c r="IX261" s="642">
        <f t="shared" si="1184"/>
        <v>0</v>
      </c>
      <c r="IY261" s="510" t="str">
        <f t="shared" si="1309"/>
        <v/>
      </c>
      <c r="IZ261" s="522" t="str">
        <f t="shared" si="1309"/>
        <v/>
      </c>
      <c r="JA261" s="510" t="str">
        <f t="shared" si="1309"/>
        <v/>
      </c>
      <c r="JB261" s="642">
        <f t="shared" si="1185"/>
        <v>0</v>
      </c>
      <c r="JC261" s="510" t="str">
        <f t="shared" si="1310"/>
        <v/>
      </c>
      <c r="JD261" s="522" t="str">
        <f t="shared" si="1310"/>
        <v/>
      </c>
      <c r="JE261" s="510" t="str">
        <f t="shared" si="1310"/>
        <v/>
      </c>
      <c r="JF261" s="642">
        <f t="shared" si="1186"/>
        <v>0</v>
      </c>
      <c r="JG261" s="510" t="str">
        <f t="shared" si="1311"/>
        <v/>
      </c>
      <c r="JH261" s="522" t="str">
        <f t="shared" si="1311"/>
        <v/>
      </c>
      <c r="JI261" s="510" t="str">
        <f t="shared" si="1311"/>
        <v/>
      </c>
      <c r="JJ261" s="642">
        <f t="shared" si="1187"/>
        <v>0</v>
      </c>
      <c r="JK261" s="510" t="str">
        <f t="shared" si="1312"/>
        <v/>
      </c>
      <c r="JL261" s="522" t="str">
        <f t="shared" si="1312"/>
        <v/>
      </c>
      <c r="JM261" s="510" t="str">
        <f t="shared" si="1312"/>
        <v/>
      </c>
      <c r="JN261" s="642">
        <f t="shared" si="1188"/>
        <v>0</v>
      </c>
      <c r="JO261" s="510" t="str">
        <f t="shared" si="1313"/>
        <v/>
      </c>
      <c r="JP261" s="522" t="str">
        <f t="shared" si="1313"/>
        <v/>
      </c>
      <c r="JQ261" s="510" t="str">
        <f t="shared" si="1313"/>
        <v/>
      </c>
      <c r="JR261" s="642">
        <f t="shared" si="1189"/>
        <v>0</v>
      </c>
      <c r="JS261" s="510" t="str">
        <f t="shared" si="1314"/>
        <v/>
      </c>
      <c r="JT261" s="522" t="str">
        <f t="shared" si="1314"/>
        <v/>
      </c>
      <c r="JU261" s="510" t="str">
        <f t="shared" si="1314"/>
        <v/>
      </c>
      <c r="JV261" s="642">
        <f t="shared" si="1190"/>
        <v>0</v>
      </c>
      <c r="JW261" s="510" t="str">
        <f t="shared" si="1315"/>
        <v/>
      </c>
      <c r="JX261" s="522" t="str">
        <f t="shared" si="1315"/>
        <v/>
      </c>
      <c r="JY261" s="510" t="str">
        <f t="shared" si="1315"/>
        <v/>
      </c>
      <c r="JZ261" s="642">
        <f t="shared" si="1191"/>
        <v>0</v>
      </c>
      <c r="KA261" s="510" t="str">
        <f t="shared" si="1316"/>
        <v/>
      </c>
      <c r="KB261" s="522" t="str">
        <f t="shared" si="1316"/>
        <v/>
      </c>
      <c r="KC261" s="510" t="str">
        <f t="shared" si="1316"/>
        <v/>
      </c>
      <c r="KD261" s="642">
        <f t="shared" si="1192"/>
        <v>0</v>
      </c>
      <c r="KE261" s="510" t="str">
        <f t="shared" si="1317"/>
        <v/>
      </c>
      <c r="KF261" s="522" t="str">
        <f t="shared" si="1317"/>
        <v/>
      </c>
      <c r="KG261" s="510" t="str">
        <f t="shared" si="1317"/>
        <v/>
      </c>
      <c r="KH261" s="642">
        <f t="shared" si="1193"/>
        <v>0</v>
      </c>
      <c r="KI261" s="510" t="str">
        <f t="shared" si="1318"/>
        <v/>
      </c>
      <c r="KJ261" s="522" t="str">
        <f t="shared" si="1318"/>
        <v/>
      </c>
      <c r="KK261" s="510" t="str">
        <f t="shared" si="1318"/>
        <v/>
      </c>
      <c r="KL261" s="642">
        <f t="shared" si="1194"/>
        <v>0</v>
      </c>
      <c r="KM261" s="510" t="str">
        <f t="shared" si="1319"/>
        <v/>
      </c>
      <c r="KN261" s="522" t="str">
        <f t="shared" si="1319"/>
        <v/>
      </c>
      <c r="KO261" s="510" t="str">
        <f t="shared" si="1319"/>
        <v/>
      </c>
      <c r="KP261" s="642">
        <f t="shared" si="1195"/>
        <v>0</v>
      </c>
      <c r="KQ261" s="510" t="str">
        <f t="shared" si="1320"/>
        <v/>
      </c>
      <c r="KR261" s="522" t="str">
        <f t="shared" si="1320"/>
        <v/>
      </c>
      <c r="KS261" s="510" t="str">
        <f t="shared" si="1320"/>
        <v/>
      </c>
      <c r="KT261" s="642">
        <f t="shared" si="1196"/>
        <v>0</v>
      </c>
      <c r="KU261" s="510" t="str">
        <f t="shared" si="1321"/>
        <v/>
      </c>
      <c r="KV261" s="522" t="str">
        <f t="shared" si="1321"/>
        <v/>
      </c>
      <c r="KW261" s="510" t="str">
        <f t="shared" si="1321"/>
        <v/>
      </c>
      <c r="KX261" s="642">
        <f t="shared" si="1197"/>
        <v>0</v>
      </c>
      <c r="KY261" s="510" t="str">
        <f t="shared" si="1322"/>
        <v/>
      </c>
      <c r="KZ261" s="522" t="str">
        <f t="shared" si="1322"/>
        <v/>
      </c>
      <c r="LA261" s="510" t="str">
        <f t="shared" si="1322"/>
        <v/>
      </c>
      <c r="LB261" s="642">
        <f t="shared" si="1198"/>
        <v>0</v>
      </c>
      <c r="LC261" s="510" t="str">
        <f t="shared" si="1323"/>
        <v/>
      </c>
      <c r="LD261" s="522" t="str">
        <f t="shared" si="1323"/>
        <v/>
      </c>
      <c r="LE261" s="510" t="str">
        <f t="shared" si="1323"/>
        <v/>
      </c>
      <c r="LF261" s="642">
        <f t="shared" si="1199"/>
        <v>0</v>
      </c>
      <c r="LG261" s="510" t="str">
        <f t="shared" si="1324"/>
        <v/>
      </c>
      <c r="LH261" s="522" t="str">
        <f t="shared" si="1324"/>
        <v/>
      </c>
      <c r="LI261" s="510" t="str">
        <f t="shared" si="1324"/>
        <v/>
      </c>
      <c r="LJ261" s="642">
        <f t="shared" si="1200"/>
        <v>0</v>
      </c>
      <c r="LK261" s="510" t="str">
        <f t="shared" si="1325"/>
        <v/>
      </c>
      <c r="LL261" s="522" t="str">
        <f t="shared" si="1325"/>
        <v/>
      </c>
      <c r="LM261" s="510" t="str">
        <f t="shared" si="1325"/>
        <v/>
      </c>
      <c r="LN261" s="642">
        <f t="shared" si="1201"/>
        <v>0</v>
      </c>
      <c r="LO261" s="510" t="str">
        <f t="shared" si="1326"/>
        <v/>
      </c>
      <c r="LP261" s="522" t="str">
        <f t="shared" si="1326"/>
        <v/>
      </c>
      <c r="LQ261" s="510" t="str">
        <f t="shared" si="1326"/>
        <v/>
      </c>
      <c r="LR261" s="642">
        <f t="shared" si="1202"/>
        <v>0</v>
      </c>
      <c r="LS261" s="510" t="str">
        <f t="shared" si="1327"/>
        <v/>
      </c>
      <c r="LT261" s="522" t="str">
        <f t="shared" si="1327"/>
        <v/>
      </c>
      <c r="LU261" s="510" t="str">
        <f t="shared" si="1327"/>
        <v/>
      </c>
      <c r="LV261" s="642">
        <f t="shared" si="1203"/>
        <v>0</v>
      </c>
      <c r="LW261" s="510" t="str">
        <f t="shared" si="1328"/>
        <v/>
      </c>
      <c r="LX261" s="522" t="str">
        <f t="shared" si="1328"/>
        <v/>
      </c>
      <c r="LY261" s="510" t="str">
        <f t="shared" si="1328"/>
        <v/>
      </c>
      <c r="LZ261" s="642">
        <f t="shared" si="1204"/>
        <v>0</v>
      </c>
      <c r="MA261" s="510" t="str">
        <f t="shared" si="1329"/>
        <v/>
      </c>
      <c r="MB261" s="522" t="str">
        <f t="shared" si="1329"/>
        <v/>
      </c>
      <c r="MC261" s="510" t="str">
        <f t="shared" si="1329"/>
        <v/>
      </c>
      <c r="MD261" s="642">
        <f t="shared" si="1205"/>
        <v>0</v>
      </c>
      <c r="ME261" s="510" t="str">
        <f t="shared" si="1330"/>
        <v/>
      </c>
      <c r="MF261" s="522" t="str">
        <f t="shared" si="1330"/>
        <v/>
      </c>
      <c r="MG261" s="510" t="str">
        <f t="shared" si="1330"/>
        <v/>
      </c>
      <c r="MH261" s="642">
        <f t="shared" si="1206"/>
        <v>0</v>
      </c>
      <c r="MI261" s="510" t="str">
        <f t="shared" si="1331"/>
        <v/>
      </c>
      <c r="MJ261" s="522" t="str">
        <f t="shared" si="1331"/>
        <v/>
      </c>
      <c r="MK261" s="510" t="str">
        <f t="shared" si="1331"/>
        <v/>
      </c>
      <c r="ML261" s="642">
        <f t="shared" si="1207"/>
        <v>0</v>
      </c>
      <c r="MM261" s="510" t="str">
        <f t="shared" si="1332"/>
        <v/>
      </c>
      <c r="MN261" s="522" t="str">
        <f t="shared" si="1332"/>
        <v/>
      </c>
      <c r="MO261" s="510" t="str">
        <f t="shared" si="1332"/>
        <v/>
      </c>
      <c r="MP261" s="642">
        <f t="shared" si="1208"/>
        <v>0</v>
      </c>
      <c r="MQ261" s="510" t="str">
        <f t="shared" si="1333"/>
        <v/>
      </c>
      <c r="MR261" s="522" t="str">
        <f t="shared" si="1333"/>
        <v/>
      </c>
      <c r="MS261" s="510" t="str">
        <f t="shared" si="1333"/>
        <v/>
      </c>
      <c r="MT261" s="642">
        <f t="shared" si="1209"/>
        <v>0</v>
      </c>
      <c r="MU261" s="510" t="str">
        <f t="shared" si="1334"/>
        <v/>
      </c>
      <c r="MV261" s="522" t="str">
        <f t="shared" si="1334"/>
        <v/>
      </c>
      <c r="MW261" s="510" t="str">
        <f t="shared" si="1334"/>
        <v/>
      </c>
      <c r="MX261" s="642">
        <f t="shared" si="1210"/>
        <v>0</v>
      </c>
      <c r="MY261" s="510" t="str">
        <f t="shared" si="1335"/>
        <v/>
      </c>
      <c r="MZ261" s="522" t="str">
        <f t="shared" si="1335"/>
        <v/>
      </c>
      <c r="NA261" s="510" t="str">
        <f t="shared" si="1335"/>
        <v/>
      </c>
      <c r="NB261" s="642">
        <f t="shared" si="1211"/>
        <v>0</v>
      </c>
      <c r="NC261" s="510" t="str">
        <f t="shared" si="1336"/>
        <v/>
      </c>
      <c r="ND261" s="522" t="str">
        <f t="shared" si="1336"/>
        <v/>
      </c>
      <c r="NE261" s="510" t="str">
        <f t="shared" si="1336"/>
        <v/>
      </c>
      <c r="NF261" s="642">
        <f t="shared" si="1212"/>
        <v>0</v>
      </c>
      <c r="NG261" s="510" t="str">
        <f t="shared" si="1337"/>
        <v/>
      </c>
      <c r="NH261" s="522" t="str">
        <f t="shared" si="1337"/>
        <v/>
      </c>
      <c r="NI261" s="510" t="str">
        <f t="shared" si="1337"/>
        <v/>
      </c>
      <c r="NJ261" s="642">
        <f t="shared" si="1213"/>
        <v>0</v>
      </c>
      <c r="NK261" s="510" t="str">
        <f t="shared" si="1338"/>
        <v/>
      </c>
      <c r="NL261" s="522" t="str">
        <f t="shared" si="1338"/>
        <v/>
      </c>
      <c r="NM261" s="510" t="str">
        <f t="shared" si="1338"/>
        <v/>
      </c>
      <c r="NN261" s="642">
        <f t="shared" si="1214"/>
        <v>0</v>
      </c>
      <c r="NO261" s="510" t="str">
        <f t="shared" si="1339"/>
        <v/>
      </c>
      <c r="NP261" s="522" t="str">
        <f t="shared" si="1339"/>
        <v/>
      </c>
      <c r="NQ261" s="510" t="str">
        <f t="shared" si="1339"/>
        <v/>
      </c>
      <c r="NR261" s="642">
        <f t="shared" si="1215"/>
        <v>0</v>
      </c>
      <c r="NS261" s="510" t="str">
        <f t="shared" si="1340"/>
        <v/>
      </c>
      <c r="NT261" s="522" t="str">
        <f t="shared" si="1340"/>
        <v/>
      </c>
      <c r="NU261" s="510" t="str">
        <f t="shared" si="1340"/>
        <v/>
      </c>
      <c r="NV261" s="642">
        <f t="shared" si="1216"/>
        <v>0</v>
      </c>
      <c r="NW261" s="510" t="str">
        <f t="shared" si="1341"/>
        <v/>
      </c>
      <c r="NX261" s="522" t="str">
        <f t="shared" si="1341"/>
        <v/>
      </c>
      <c r="NY261" s="510" t="str">
        <f t="shared" si="1341"/>
        <v/>
      </c>
      <c r="NZ261" s="642">
        <f t="shared" si="1217"/>
        <v>0</v>
      </c>
      <c r="OA261" s="510" t="str">
        <f t="shared" si="1342"/>
        <v/>
      </c>
      <c r="OB261" s="522" t="str">
        <f t="shared" si="1342"/>
        <v/>
      </c>
      <c r="OC261" s="510" t="str">
        <f t="shared" si="1342"/>
        <v/>
      </c>
      <c r="OD261" s="642">
        <f t="shared" si="1218"/>
        <v>0</v>
      </c>
      <c r="OE261" s="510" t="str">
        <f t="shared" si="1343"/>
        <v/>
      </c>
      <c r="OF261" s="522" t="str">
        <f t="shared" si="1343"/>
        <v/>
      </c>
      <c r="OG261" s="510" t="str">
        <f t="shared" si="1343"/>
        <v/>
      </c>
      <c r="OH261" s="642">
        <f t="shared" si="1219"/>
        <v>0</v>
      </c>
      <c r="OI261" s="510" t="str">
        <f t="shared" si="1344"/>
        <v/>
      </c>
      <c r="OJ261" s="522" t="str">
        <f t="shared" si="1344"/>
        <v/>
      </c>
      <c r="OK261" s="510" t="str">
        <f t="shared" si="1344"/>
        <v/>
      </c>
      <c r="OL261" s="642">
        <f t="shared" si="1220"/>
        <v>0</v>
      </c>
      <c r="OM261" s="510" t="str">
        <f t="shared" si="1345"/>
        <v/>
      </c>
      <c r="ON261" s="522" t="str">
        <f t="shared" si="1345"/>
        <v/>
      </c>
      <c r="OO261" s="510" t="str">
        <f t="shared" si="1345"/>
        <v/>
      </c>
      <c r="OP261" s="642">
        <f t="shared" si="1221"/>
        <v>0</v>
      </c>
      <c r="OQ261" s="510" t="str">
        <f t="shared" si="1346"/>
        <v/>
      </c>
      <c r="OR261" s="522" t="str">
        <f t="shared" si="1346"/>
        <v/>
      </c>
      <c r="OS261" s="510" t="str">
        <f t="shared" si="1346"/>
        <v/>
      </c>
      <c r="OT261" s="642">
        <f t="shared" si="1222"/>
        <v>0</v>
      </c>
      <c r="OU261" s="510" t="str">
        <f t="shared" si="1347"/>
        <v/>
      </c>
      <c r="OV261" s="522" t="str">
        <f t="shared" si="1347"/>
        <v/>
      </c>
      <c r="OW261" s="510" t="str">
        <f t="shared" si="1347"/>
        <v/>
      </c>
      <c r="OX261" s="642">
        <f t="shared" si="1223"/>
        <v>0</v>
      </c>
      <c r="OY261" s="510" t="str">
        <f t="shared" si="1348"/>
        <v/>
      </c>
      <c r="OZ261" s="522" t="str">
        <f t="shared" si="1348"/>
        <v/>
      </c>
      <c r="PA261" s="510" t="str">
        <f t="shared" si="1348"/>
        <v/>
      </c>
      <c r="PB261" s="642">
        <f t="shared" si="1224"/>
        <v>0</v>
      </c>
      <c r="PC261" s="510" t="str">
        <f t="shared" si="1349"/>
        <v/>
      </c>
      <c r="PD261" s="522" t="str">
        <f t="shared" si="1349"/>
        <v/>
      </c>
      <c r="PE261" s="510" t="str">
        <f t="shared" si="1349"/>
        <v/>
      </c>
      <c r="PF261" s="642">
        <f t="shared" si="1225"/>
        <v>0</v>
      </c>
      <c r="PG261" s="510" t="str">
        <f t="shared" si="1350"/>
        <v/>
      </c>
      <c r="PH261" s="522" t="str">
        <f t="shared" si="1350"/>
        <v/>
      </c>
      <c r="PI261" s="510" t="str">
        <f t="shared" si="1350"/>
        <v/>
      </c>
      <c r="PJ261" s="642">
        <f t="shared" si="1226"/>
        <v>0</v>
      </c>
      <c r="PK261" s="510" t="str">
        <f t="shared" si="1351"/>
        <v/>
      </c>
      <c r="PL261" s="522" t="str">
        <f t="shared" si="1351"/>
        <v/>
      </c>
      <c r="PM261" s="510" t="str">
        <f t="shared" si="1351"/>
        <v/>
      </c>
      <c r="PN261" s="642">
        <f t="shared" si="1227"/>
        <v>0</v>
      </c>
      <c r="PO261" s="510" t="str">
        <f t="shared" si="1352"/>
        <v/>
      </c>
      <c r="PP261" s="522" t="str">
        <f t="shared" si="1352"/>
        <v/>
      </c>
      <c r="PQ261" s="510" t="str">
        <f t="shared" si="1352"/>
        <v/>
      </c>
      <c r="PR261" s="642">
        <f t="shared" si="1228"/>
        <v>0</v>
      </c>
      <c r="PS261" s="510" t="str">
        <f t="shared" si="1353"/>
        <v/>
      </c>
      <c r="PT261" s="522" t="str">
        <f t="shared" si="1353"/>
        <v/>
      </c>
      <c r="PU261" s="510" t="str">
        <f t="shared" si="1353"/>
        <v/>
      </c>
      <c r="PV261" s="642">
        <f t="shared" si="1229"/>
        <v>0</v>
      </c>
      <c r="PW261" s="510" t="str">
        <f t="shared" si="1354"/>
        <v/>
      </c>
      <c r="PX261" s="522" t="str">
        <f t="shared" si="1354"/>
        <v/>
      </c>
      <c r="PY261" s="510" t="str">
        <f t="shared" si="1354"/>
        <v/>
      </c>
      <c r="PZ261" s="642">
        <f t="shared" si="1230"/>
        <v>0</v>
      </c>
      <c r="QA261" s="510" t="str">
        <f t="shared" si="1355"/>
        <v/>
      </c>
      <c r="QB261" s="522" t="str">
        <f t="shared" si="1355"/>
        <v/>
      </c>
      <c r="QC261" s="510" t="str">
        <f t="shared" si="1355"/>
        <v/>
      </c>
      <c r="QD261" s="642">
        <f t="shared" si="1231"/>
        <v>0</v>
      </c>
      <c r="QE261" s="510" t="str">
        <f t="shared" si="1356"/>
        <v/>
      </c>
      <c r="QF261" s="522" t="str">
        <f t="shared" si="1356"/>
        <v/>
      </c>
      <c r="QG261" s="510" t="str">
        <f t="shared" si="1356"/>
        <v/>
      </c>
      <c r="QH261" s="642">
        <f t="shared" si="1232"/>
        <v>0</v>
      </c>
    </row>
    <row r="262" spans="125:450" ht="13.3" thickTop="1" thickBot="1" x14ac:dyDescent="0.35"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GU262" s="594">
        <v>45</v>
      </c>
      <c r="HA262" s="81" t="str">
        <f t="shared" si="1233"/>
        <v/>
      </c>
      <c r="HB262" s="127" t="str">
        <f t="shared" si="1234"/>
        <v/>
      </c>
      <c r="HC262" s="642">
        <f t="shared" si="1172"/>
        <v>0</v>
      </c>
      <c r="HD262" s="582">
        <f t="shared" si="1237"/>
        <v>0</v>
      </c>
      <c r="HE262" s="576">
        <f t="shared" si="1298"/>
        <v>0</v>
      </c>
      <c r="HF262" s="566">
        <f t="shared" si="1298"/>
        <v>0</v>
      </c>
      <c r="HG262" s="642">
        <f t="shared" si="1173"/>
        <v>0</v>
      </c>
      <c r="HH262" s="17" t="str">
        <f t="shared" si="1297"/>
        <v/>
      </c>
      <c r="HI262" s="510" t="str">
        <f t="shared" si="1297"/>
        <v/>
      </c>
      <c r="HJ262" s="642">
        <f t="shared" si="1235"/>
        <v>0</v>
      </c>
      <c r="HK262" s="510" t="str">
        <f t="shared" si="1299"/>
        <v/>
      </c>
      <c r="HL262" s="522" t="str">
        <f t="shared" si="1299"/>
        <v/>
      </c>
      <c r="HM262" s="510" t="str">
        <f t="shared" si="1299"/>
        <v/>
      </c>
      <c r="HN262" s="642">
        <f t="shared" si="1175"/>
        <v>0</v>
      </c>
      <c r="HO262" s="510" t="str">
        <f t="shared" si="1300"/>
        <v/>
      </c>
      <c r="HP262" s="522" t="str">
        <f t="shared" si="1300"/>
        <v/>
      </c>
      <c r="HQ262" s="510" t="str">
        <f t="shared" si="1300"/>
        <v/>
      </c>
      <c r="HR262" s="642">
        <f t="shared" si="1176"/>
        <v>0</v>
      </c>
      <c r="HS262" s="510" t="str">
        <f t="shared" si="1301"/>
        <v/>
      </c>
      <c r="HT262" s="522" t="str">
        <f t="shared" si="1301"/>
        <v/>
      </c>
      <c r="HU262" s="510" t="str">
        <f t="shared" si="1301"/>
        <v/>
      </c>
      <c r="HV262" s="642">
        <f t="shared" si="1177"/>
        <v>0</v>
      </c>
      <c r="HW262" s="510" t="str">
        <f t="shared" si="1302"/>
        <v/>
      </c>
      <c r="HX262" s="522" t="str">
        <f t="shared" si="1302"/>
        <v/>
      </c>
      <c r="HY262" s="510" t="str">
        <f t="shared" si="1302"/>
        <v/>
      </c>
      <c r="HZ262" s="642">
        <f t="shared" si="1178"/>
        <v>0</v>
      </c>
      <c r="IA262" s="510" t="str">
        <f t="shared" si="1303"/>
        <v/>
      </c>
      <c r="IB262" s="522" t="str">
        <f t="shared" si="1303"/>
        <v/>
      </c>
      <c r="IC262" s="510" t="str">
        <f t="shared" si="1303"/>
        <v/>
      </c>
      <c r="ID262" s="642">
        <f t="shared" si="1179"/>
        <v>0</v>
      </c>
      <c r="IE262" s="510" t="str">
        <f t="shared" si="1304"/>
        <v/>
      </c>
      <c r="IF262" s="522" t="str">
        <f t="shared" si="1304"/>
        <v/>
      </c>
      <c r="IG262" s="510" t="str">
        <f t="shared" si="1304"/>
        <v/>
      </c>
      <c r="IH262" s="642">
        <f t="shared" si="1180"/>
        <v>0</v>
      </c>
      <c r="II262" s="510" t="str">
        <f t="shared" si="1305"/>
        <v/>
      </c>
      <c r="IJ262" s="522" t="str">
        <f t="shared" si="1305"/>
        <v/>
      </c>
      <c r="IK262" s="510" t="str">
        <f t="shared" si="1305"/>
        <v/>
      </c>
      <c r="IL262" s="642">
        <f t="shared" si="1181"/>
        <v>0</v>
      </c>
      <c r="IM262" s="510" t="str">
        <f t="shared" si="1306"/>
        <v/>
      </c>
      <c r="IN262" s="522" t="str">
        <f t="shared" si="1306"/>
        <v/>
      </c>
      <c r="IO262" s="510" t="str">
        <f t="shared" si="1306"/>
        <v/>
      </c>
      <c r="IP262" s="642">
        <f t="shared" si="1182"/>
        <v>0</v>
      </c>
      <c r="IQ262" s="510" t="str">
        <f t="shared" si="1307"/>
        <v/>
      </c>
      <c r="IR262" s="522" t="str">
        <f t="shared" si="1307"/>
        <v/>
      </c>
      <c r="IS262" s="510" t="str">
        <f t="shared" si="1307"/>
        <v/>
      </c>
      <c r="IT262" s="642">
        <f t="shared" si="1183"/>
        <v>0</v>
      </c>
      <c r="IU262" s="510" t="str">
        <f t="shared" si="1308"/>
        <v/>
      </c>
      <c r="IV262" s="522" t="str">
        <f t="shared" si="1308"/>
        <v/>
      </c>
      <c r="IW262" s="510" t="str">
        <f t="shared" si="1308"/>
        <v/>
      </c>
      <c r="IX262" s="642">
        <f t="shared" si="1184"/>
        <v>0</v>
      </c>
      <c r="IY262" s="510" t="str">
        <f t="shared" si="1309"/>
        <v/>
      </c>
      <c r="IZ262" s="522" t="str">
        <f t="shared" si="1309"/>
        <v/>
      </c>
      <c r="JA262" s="510" t="str">
        <f t="shared" si="1309"/>
        <v/>
      </c>
      <c r="JB262" s="642">
        <f t="shared" si="1185"/>
        <v>0</v>
      </c>
      <c r="JC262" s="510" t="str">
        <f t="shared" si="1310"/>
        <v/>
      </c>
      <c r="JD262" s="522" t="str">
        <f t="shared" si="1310"/>
        <v/>
      </c>
      <c r="JE262" s="510" t="str">
        <f t="shared" si="1310"/>
        <v/>
      </c>
      <c r="JF262" s="642">
        <f t="shared" si="1186"/>
        <v>0</v>
      </c>
      <c r="JG262" s="510" t="str">
        <f t="shared" si="1311"/>
        <v/>
      </c>
      <c r="JH262" s="522" t="str">
        <f t="shared" si="1311"/>
        <v/>
      </c>
      <c r="JI262" s="510" t="str">
        <f t="shared" si="1311"/>
        <v/>
      </c>
      <c r="JJ262" s="642">
        <f t="shared" si="1187"/>
        <v>0</v>
      </c>
      <c r="JK262" s="510" t="str">
        <f t="shared" si="1312"/>
        <v/>
      </c>
      <c r="JL262" s="522" t="str">
        <f t="shared" si="1312"/>
        <v/>
      </c>
      <c r="JM262" s="510" t="str">
        <f t="shared" si="1312"/>
        <v/>
      </c>
      <c r="JN262" s="642">
        <f t="shared" si="1188"/>
        <v>0</v>
      </c>
      <c r="JO262" s="510" t="str">
        <f t="shared" si="1313"/>
        <v/>
      </c>
      <c r="JP262" s="522" t="str">
        <f t="shared" si="1313"/>
        <v/>
      </c>
      <c r="JQ262" s="510" t="str">
        <f t="shared" si="1313"/>
        <v/>
      </c>
      <c r="JR262" s="642">
        <f t="shared" si="1189"/>
        <v>0</v>
      </c>
      <c r="JS262" s="510" t="str">
        <f t="shared" si="1314"/>
        <v/>
      </c>
      <c r="JT262" s="522" t="str">
        <f t="shared" si="1314"/>
        <v/>
      </c>
      <c r="JU262" s="510" t="str">
        <f t="shared" si="1314"/>
        <v/>
      </c>
      <c r="JV262" s="642">
        <f t="shared" si="1190"/>
        <v>0</v>
      </c>
      <c r="JW262" s="510" t="str">
        <f t="shared" si="1315"/>
        <v/>
      </c>
      <c r="JX262" s="522" t="str">
        <f t="shared" si="1315"/>
        <v/>
      </c>
      <c r="JY262" s="510" t="str">
        <f t="shared" si="1315"/>
        <v/>
      </c>
      <c r="JZ262" s="642">
        <f t="shared" si="1191"/>
        <v>0</v>
      </c>
      <c r="KA262" s="510" t="str">
        <f t="shared" si="1316"/>
        <v/>
      </c>
      <c r="KB262" s="522" t="str">
        <f t="shared" si="1316"/>
        <v/>
      </c>
      <c r="KC262" s="510" t="str">
        <f t="shared" si="1316"/>
        <v/>
      </c>
      <c r="KD262" s="642">
        <f t="shared" si="1192"/>
        <v>0</v>
      </c>
      <c r="KE262" s="510" t="str">
        <f t="shared" si="1317"/>
        <v/>
      </c>
      <c r="KF262" s="522" t="str">
        <f t="shared" si="1317"/>
        <v/>
      </c>
      <c r="KG262" s="510" t="str">
        <f t="shared" si="1317"/>
        <v/>
      </c>
      <c r="KH262" s="642">
        <f t="shared" si="1193"/>
        <v>0</v>
      </c>
      <c r="KI262" s="510" t="str">
        <f t="shared" si="1318"/>
        <v/>
      </c>
      <c r="KJ262" s="522" t="str">
        <f t="shared" si="1318"/>
        <v/>
      </c>
      <c r="KK262" s="510" t="str">
        <f t="shared" si="1318"/>
        <v/>
      </c>
      <c r="KL262" s="642">
        <f t="shared" si="1194"/>
        <v>0</v>
      </c>
      <c r="KM262" s="510" t="str">
        <f t="shared" si="1319"/>
        <v/>
      </c>
      <c r="KN262" s="522" t="str">
        <f t="shared" si="1319"/>
        <v/>
      </c>
      <c r="KO262" s="510" t="str">
        <f t="shared" si="1319"/>
        <v/>
      </c>
      <c r="KP262" s="642">
        <f t="shared" si="1195"/>
        <v>0</v>
      </c>
      <c r="KQ262" s="510" t="str">
        <f t="shared" si="1320"/>
        <v/>
      </c>
      <c r="KR262" s="522" t="str">
        <f t="shared" si="1320"/>
        <v/>
      </c>
      <c r="KS262" s="510" t="str">
        <f t="shared" si="1320"/>
        <v/>
      </c>
      <c r="KT262" s="642">
        <f t="shared" si="1196"/>
        <v>0</v>
      </c>
      <c r="KU262" s="510" t="str">
        <f t="shared" si="1321"/>
        <v/>
      </c>
      <c r="KV262" s="522" t="str">
        <f t="shared" si="1321"/>
        <v/>
      </c>
      <c r="KW262" s="510" t="str">
        <f t="shared" si="1321"/>
        <v/>
      </c>
      <c r="KX262" s="642">
        <f t="shared" si="1197"/>
        <v>0</v>
      </c>
      <c r="KY262" s="510" t="str">
        <f t="shared" si="1322"/>
        <v/>
      </c>
      <c r="KZ262" s="522" t="str">
        <f t="shared" si="1322"/>
        <v/>
      </c>
      <c r="LA262" s="510" t="str">
        <f t="shared" si="1322"/>
        <v/>
      </c>
      <c r="LB262" s="642">
        <f t="shared" si="1198"/>
        <v>0</v>
      </c>
      <c r="LC262" s="510" t="str">
        <f t="shared" si="1323"/>
        <v/>
      </c>
      <c r="LD262" s="522" t="str">
        <f t="shared" si="1323"/>
        <v/>
      </c>
      <c r="LE262" s="510" t="str">
        <f t="shared" si="1323"/>
        <v/>
      </c>
      <c r="LF262" s="642">
        <f t="shared" si="1199"/>
        <v>0</v>
      </c>
      <c r="LG262" s="510" t="str">
        <f t="shared" si="1324"/>
        <v/>
      </c>
      <c r="LH262" s="522" t="str">
        <f t="shared" si="1324"/>
        <v/>
      </c>
      <c r="LI262" s="510" t="str">
        <f t="shared" si="1324"/>
        <v/>
      </c>
      <c r="LJ262" s="642">
        <f t="shared" si="1200"/>
        <v>0</v>
      </c>
      <c r="LK262" s="510" t="str">
        <f t="shared" si="1325"/>
        <v/>
      </c>
      <c r="LL262" s="522" t="str">
        <f t="shared" si="1325"/>
        <v/>
      </c>
      <c r="LM262" s="510" t="str">
        <f t="shared" si="1325"/>
        <v/>
      </c>
      <c r="LN262" s="642">
        <f t="shared" si="1201"/>
        <v>0</v>
      </c>
      <c r="LO262" s="510" t="str">
        <f t="shared" si="1326"/>
        <v/>
      </c>
      <c r="LP262" s="522" t="str">
        <f t="shared" si="1326"/>
        <v/>
      </c>
      <c r="LQ262" s="510" t="str">
        <f t="shared" si="1326"/>
        <v/>
      </c>
      <c r="LR262" s="642">
        <f t="shared" si="1202"/>
        <v>0</v>
      </c>
      <c r="LS262" s="510" t="str">
        <f t="shared" si="1327"/>
        <v/>
      </c>
      <c r="LT262" s="522" t="str">
        <f t="shared" si="1327"/>
        <v/>
      </c>
      <c r="LU262" s="510" t="str">
        <f t="shared" si="1327"/>
        <v/>
      </c>
      <c r="LV262" s="642">
        <f t="shared" si="1203"/>
        <v>0</v>
      </c>
      <c r="LW262" s="510" t="str">
        <f t="shared" si="1328"/>
        <v/>
      </c>
      <c r="LX262" s="522" t="str">
        <f t="shared" si="1328"/>
        <v/>
      </c>
      <c r="LY262" s="510" t="str">
        <f t="shared" si="1328"/>
        <v/>
      </c>
      <c r="LZ262" s="642">
        <f t="shared" si="1204"/>
        <v>0</v>
      </c>
      <c r="MA262" s="510" t="str">
        <f t="shared" si="1329"/>
        <v/>
      </c>
      <c r="MB262" s="522" t="str">
        <f t="shared" si="1329"/>
        <v/>
      </c>
      <c r="MC262" s="510" t="str">
        <f t="shared" si="1329"/>
        <v/>
      </c>
      <c r="MD262" s="642">
        <f t="shared" si="1205"/>
        <v>0</v>
      </c>
      <c r="ME262" s="510" t="str">
        <f t="shared" si="1330"/>
        <v/>
      </c>
      <c r="MF262" s="522" t="str">
        <f t="shared" si="1330"/>
        <v/>
      </c>
      <c r="MG262" s="510" t="str">
        <f t="shared" si="1330"/>
        <v/>
      </c>
      <c r="MH262" s="642">
        <f t="shared" si="1206"/>
        <v>0</v>
      </c>
      <c r="MI262" s="510" t="str">
        <f t="shared" si="1331"/>
        <v/>
      </c>
      <c r="MJ262" s="522" t="str">
        <f t="shared" si="1331"/>
        <v/>
      </c>
      <c r="MK262" s="510" t="str">
        <f t="shared" si="1331"/>
        <v/>
      </c>
      <c r="ML262" s="642">
        <f t="shared" si="1207"/>
        <v>0</v>
      </c>
      <c r="MM262" s="510" t="str">
        <f t="shared" si="1332"/>
        <v/>
      </c>
      <c r="MN262" s="522" t="str">
        <f t="shared" si="1332"/>
        <v/>
      </c>
      <c r="MO262" s="510" t="str">
        <f t="shared" si="1332"/>
        <v/>
      </c>
      <c r="MP262" s="642">
        <f t="shared" si="1208"/>
        <v>0</v>
      </c>
      <c r="MQ262" s="510" t="str">
        <f t="shared" si="1333"/>
        <v/>
      </c>
      <c r="MR262" s="522" t="str">
        <f t="shared" si="1333"/>
        <v/>
      </c>
      <c r="MS262" s="510" t="str">
        <f t="shared" si="1333"/>
        <v/>
      </c>
      <c r="MT262" s="642">
        <f t="shared" si="1209"/>
        <v>0</v>
      </c>
      <c r="MU262" s="510" t="str">
        <f t="shared" si="1334"/>
        <v/>
      </c>
      <c r="MV262" s="522" t="str">
        <f t="shared" si="1334"/>
        <v/>
      </c>
      <c r="MW262" s="510" t="str">
        <f t="shared" si="1334"/>
        <v/>
      </c>
      <c r="MX262" s="642">
        <f t="shared" si="1210"/>
        <v>0</v>
      </c>
      <c r="MY262" s="510" t="str">
        <f t="shared" si="1335"/>
        <v/>
      </c>
      <c r="MZ262" s="522" t="str">
        <f t="shared" si="1335"/>
        <v/>
      </c>
      <c r="NA262" s="510" t="str">
        <f t="shared" si="1335"/>
        <v/>
      </c>
      <c r="NB262" s="642">
        <f t="shared" si="1211"/>
        <v>0</v>
      </c>
      <c r="NC262" s="510" t="str">
        <f t="shared" si="1336"/>
        <v/>
      </c>
      <c r="ND262" s="522" t="str">
        <f t="shared" si="1336"/>
        <v/>
      </c>
      <c r="NE262" s="510" t="str">
        <f t="shared" si="1336"/>
        <v/>
      </c>
      <c r="NF262" s="642">
        <f t="shared" si="1212"/>
        <v>0</v>
      </c>
      <c r="NG262" s="510" t="str">
        <f t="shared" si="1337"/>
        <v/>
      </c>
      <c r="NH262" s="522" t="str">
        <f t="shared" si="1337"/>
        <v/>
      </c>
      <c r="NI262" s="510" t="str">
        <f t="shared" si="1337"/>
        <v/>
      </c>
      <c r="NJ262" s="642">
        <f t="shared" si="1213"/>
        <v>0</v>
      </c>
      <c r="NK262" s="510" t="str">
        <f t="shared" si="1338"/>
        <v/>
      </c>
      <c r="NL262" s="522" t="str">
        <f t="shared" si="1338"/>
        <v/>
      </c>
      <c r="NM262" s="510" t="str">
        <f t="shared" si="1338"/>
        <v/>
      </c>
      <c r="NN262" s="642">
        <f t="shared" si="1214"/>
        <v>0</v>
      </c>
      <c r="NO262" s="510" t="str">
        <f t="shared" si="1339"/>
        <v/>
      </c>
      <c r="NP262" s="522" t="str">
        <f t="shared" si="1339"/>
        <v/>
      </c>
      <c r="NQ262" s="510" t="str">
        <f t="shared" si="1339"/>
        <v/>
      </c>
      <c r="NR262" s="642">
        <f t="shared" si="1215"/>
        <v>0</v>
      </c>
      <c r="NS262" s="510" t="str">
        <f t="shared" si="1340"/>
        <v/>
      </c>
      <c r="NT262" s="522" t="str">
        <f t="shared" si="1340"/>
        <v/>
      </c>
      <c r="NU262" s="510" t="str">
        <f t="shared" si="1340"/>
        <v/>
      </c>
      <c r="NV262" s="642">
        <f t="shared" si="1216"/>
        <v>0</v>
      </c>
      <c r="NW262" s="510" t="str">
        <f t="shared" si="1341"/>
        <v/>
      </c>
      <c r="NX262" s="522" t="str">
        <f t="shared" si="1341"/>
        <v/>
      </c>
      <c r="NY262" s="510" t="str">
        <f t="shared" si="1341"/>
        <v/>
      </c>
      <c r="NZ262" s="642">
        <f t="shared" si="1217"/>
        <v>0</v>
      </c>
      <c r="OA262" s="510" t="str">
        <f t="shared" si="1342"/>
        <v/>
      </c>
      <c r="OB262" s="522" t="str">
        <f t="shared" si="1342"/>
        <v/>
      </c>
      <c r="OC262" s="510" t="str">
        <f t="shared" si="1342"/>
        <v/>
      </c>
      <c r="OD262" s="642">
        <f t="shared" si="1218"/>
        <v>0</v>
      </c>
      <c r="OE262" s="510" t="str">
        <f t="shared" si="1343"/>
        <v/>
      </c>
      <c r="OF262" s="522" t="str">
        <f t="shared" si="1343"/>
        <v/>
      </c>
      <c r="OG262" s="510" t="str">
        <f t="shared" si="1343"/>
        <v/>
      </c>
      <c r="OH262" s="642">
        <f t="shared" si="1219"/>
        <v>0</v>
      </c>
      <c r="OI262" s="510" t="str">
        <f t="shared" si="1344"/>
        <v/>
      </c>
      <c r="OJ262" s="522" t="str">
        <f t="shared" si="1344"/>
        <v/>
      </c>
      <c r="OK262" s="510" t="str">
        <f t="shared" si="1344"/>
        <v/>
      </c>
      <c r="OL262" s="642">
        <f t="shared" si="1220"/>
        <v>0</v>
      </c>
      <c r="OM262" s="510" t="str">
        <f t="shared" si="1345"/>
        <v/>
      </c>
      <c r="ON262" s="522" t="str">
        <f t="shared" si="1345"/>
        <v/>
      </c>
      <c r="OO262" s="510" t="str">
        <f t="shared" si="1345"/>
        <v/>
      </c>
      <c r="OP262" s="642">
        <f t="shared" si="1221"/>
        <v>0</v>
      </c>
      <c r="OQ262" s="510" t="str">
        <f t="shared" si="1346"/>
        <v/>
      </c>
      <c r="OR262" s="522" t="str">
        <f t="shared" si="1346"/>
        <v/>
      </c>
      <c r="OS262" s="510" t="str">
        <f t="shared" si="1346"/>
        <v/>
      </c>
      <c r="OT262" s="642">
        <f t="shared" si="1222"/>
        <v>0</v>
      </c>
      <c r="OU262" s="510" t="str">
        <f t="shared" si="1347"/>
        <v/>
      </c>
      <c r="OV262" s="522" t="str">
        <f t="shared" si="1347"/>
        <v/>
      </c>
      <c r="OW262" s="510" t="str">
        <f t="shared" si="1347"/>
        <v/>
      </c>
      <c r="OX262" s="642">
        <f t="shared" si="1223"/>
        <v>0</v>
      </c>
      <c r="OY262" s="510" t="str">
        <f t="shared" si="1348"/>
        <v/>
      </c>
      <c r="OZ262" s="522" t="str">
        <f t="shared" si="1348"/>
        <v/>
      </c>
      <c r="PA262" s="510" t="str">
        <f t="shared" si="1348"/>
        <v/>
      </c>
      <c r="PB262" s="642">
        <f t="shared" si="1224"/>
        <v>0</v>
      </c>
      <c r="PC262" s="510" t="str">
        <f t="shared" si="1349"/>
        <v/>
      </c>
      <c r="PD262" s="522" t="str">
        <f t="shared" si="1349"/>
        <v/>
      </c>
      <c r="PE262" s="510" t="str">
        <f t="shared" si="1349"/>
        <v/>
      </c>
      <c r="PF262" s="642">
        <f t="shared" si="1225"/>
        <v>0</v>
      </c>
      <c r="PG262" s="510" t="str">
        <f t="shared" si="1350"/>
        <v/>
      </c>
      <c r="PH262" s="522" t="str">
        <f t="shared" si="1350"/>
        <v/>
      </c>
      <c r="PI262" s="510" t="str">
        <f t="shared" si="1350"/>
        <v/>
      </c>
      <c r="PJ262" s="642">
        <f t="shared" si="1226"/>
        <v>0</v>
      </c>
      <c r="PK262" s="510" t="str">
        <f t="shared" si="1351"/>
        <v/>
      </c>
      <c r="PL262" s="522" t="str">
        <f t="shared" si="1351"/>
        <v/>
      </c>
      <c r="PM262" s="510" t="str">
        <f t="shared" si="1351"/>
        <v/>
      </c>
      <c r="PN262" s="642">
        <f t="shared" si="1227"/>
        <v>0</v>
      </c>
      <c r="PO262" s="510" t="str">
        <f t="shared" si="1352"/>
        <v/>
      </c>
      <c r="PP262" s="522" t="str">
        <f t="shared" si="1352"/>
        <v/>
      </c>
      <c r="PQ262" s="510" t="str">
        <f t="shared" si="1352"/>
        <v/>
      </c>
      <c r="PR262" s="642">
        <f t="shared" si="1228"/>
        <v>0</v>
      </c>
      <c r="PS262" s="510" t="str">
        <f t="shared" si="1353"/>
        <v/>
      </c>
      <c r="PT262" s="522" t="str">
        <f t="shared" si="1353"/>
        <v/>
      </c>
      <c r="PU262" s="510" t="str">
        <f t="shared" si="1353"/>
        <v/>
      </c>
      <c r="PV262" s="642">
        <f t="shared" si="1229"/>
        <v>0</v>
      </c>
      <c r="PW262" s="510" t="str">
        <f t="shared" si="1354"/>
        <v/>
      </c>
      <c r="PX262" s="522" t="str">
        <f t="shared" si="1354"/>
        <v/>
      </c>
      <c r="PY262" s="510" t="str">
        <f t="shared" si="1354"/>
        <v/>
      </c>
      <c r="PZ262" s="642">
        <f t="shared" si="1230"/>
        <v>0</v>
      </c>
      <c r="QA262" s="510" t="str">
        <f t="shared" si="1355"/>
        <v/>
      </c>
      <c r="QB262" s="522" t="str">
        <f t="shared" si="1355"/>
        <v/>
      </c>
      <c r="QC262" s="510" t="str">
        <f t="shared" si="1355"/>
        <v/>
      </c>
      <c r="QD262" s="642">
        <f t="shared" si="1231"/>
        <v>0</v>
      </c>
      <c r="QE262" s="510" t="str">
        <f t="shared" si="1356"/>
        <v/>
      </c>
      <c r="QF262" s="522" t="str">
        <f t="shared" si="1356"/>
        <v/>
      </c>
      <c r="QG262" s="510" t="str">
        <f t="shared" si="1356"/>
        <v/>
      </c>
      <c r="QH262" s="642">
        <f t="shared" si="1232"/>
        <v>0</v>
      </c>
    </row>
    <row r="263" spans="125:450" ht="13.3" thickTop="1" thickBot="1" x14ac:dyDescent="0.35"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GU263" s="594">
        <v>46</v>
      </c>
      <c r="HA263" s="81" t="str">
        <f t="shared" si="1233"/>
        <v/>
      </c>
      <c r="HB263" s="127" t="str">
        <f t="shared" si="1234"/>
        <v/>
      </c>
      <c r="HC263" s="642">
        <f t="shared" si="1172"/>
        <v>0</v>
      </c>
      <c r="HD263" s="582">
        <f t="shared" si="1237"/>
        <v>0</v>
      </c>
      <c r="HE263" s="576">
        <f t="shared" si="1298"/>
        <v>0</v>
      </c>
      <c r="HF263" s="566">
        <f t="shared" si="1298"/>
        <v>0</v>
      </c>
      <c r="HG263" s="642">
        <f t="shared" si="1173"/>
        <v>0</v>
      </c>
      <c r="HH263" s="17" t="str">
        <f t="shared" si="1297"/>
        <v/>
      </c>
      <c r="HI263" s="510" t="str">
        <f t="shared" si="1297"/>
        <v/>
      </c>
      <c r="HJ263" s="642">
        <f t="shared" si="1235"/>
        <v>0</v>
      </c>
      <c r="HK263" s="510" t="str">
        <f t="shared" si="1299"/>
        <v/>
      </c>
      <c r="HL263" s="522" t="str">
        <f t="shared" si="1299"/>
        <v/>
      </c>
      <c r="HM263" s="510" t="str">
        <f t="shared" si="1299"/>
        <v/>
      </c>
      <c r="HN263" s="642">
        <f t="shared" si="1175"/>
        <v>0</v>
      </c>
      <c r="HO263" s="510" t="str">
        <f t="shared" si="1300"/>
        <v/>
      </c>
      <c r="HP263" s="522" t="str">
        <f t="shared" si="1300"/>
        <v/>
      </c>
      <c r="HQ263" s="510" t="str">
        <f t="shared" si="1300"/>
        <v/>
      </c>
      <c r="HR263" s="642">
        <f t="shared" si="1176"/>
        <v>0</v>
      </c>
      <c r="HS263" s="510" t="str">
        <f t="shared" si="1301"/>
        <v/>
      </c>
      <c r="HT263" s="522" t="str">
        <f t="shared" si="1301"/>
        <v/>
      </c>
      <c r="HU263" s="510" t="str">
        <f t="shared" si="1301"/>
        <v/>
      </c>
      <c r="HV263" s="642">
        <f t="shared" si="1177"/>
        <v>0</v>
      </c>
      <c r="HW263" s="510" t="str">
        <f t="shared" si="1302"/>
        <v/>
      </c>
      <c r="HX263" s="522" t="str">
        <f t="shared" si="1302"/>
        <v/>
      </c>
      <c r="HY263" s="510" t="str">
        <f t="shared" si="1302"/>
        <v/>
      </c>
      <c r="HZ263" s="642">
        <f t="shared" si="1178"/>
        <v>0</v>
      </c>
      <c r="IA263" s="510" t="str">
        <f t="shared" si="1303"/>
        <v/>
      </c>
      <c r="IB263" s="522" t="str">
        <f t="shared" si="1303"/>
        <v/>
      </c>
      <c r="IC263" s="510" t="str">
        <f t="shared" si="1303"/>
        <v/>
      </c>
      <c r="ID263" s="642">
        <f t="shared" si="1179"/>
        <v>0</v>
      </c>
      <c r="IE263" s="510" t="str">
        <f t="shared" si="1304"/>
        <v/>
      </c>
      <c r="IF263" s="522" t="str">
        <f t="shared" si="1304"/>
        <v/>
      </c>
      <c r="IG263" s="510" t="str">
        <f t="shared" si="1304"/>
        <v/>
      </c>
      <c r="IH263" s="642">
        <f t="shared" si="1180"/>
        <v>0</v>
      </c>
      <c r="II263" s="510" t="str">
        <f t="shared" si="1305"/>
        <v/>
      </c>
      <c r="IJ263" s="522" t="str">
        <f t="shared" si="1305"/>
        <v/>
      </c>
      <c r="IK263" s="510" t="str">
        <f t="shared" si="1305"/>
        <v/>
      </c>
      <c r="IL263" s="642">
        <f t="shared" si="1181"/>
        <v>0</v>
      </c>
      <c r="IM263" s="510" t="str">
        <f t="shared" si="1306"/>
        <v/>
      </c>
      <c r="IN263" s="522" t="str">
        <f t="shared" si="1306"/>
        <v/>
      </c>
      <c r="IO263" s="510" t="str">
        <f t="shared" si="1306"/>
        <v/>
      </c>
      <c r="IP263" s="642">
        <f t="shared" si="1182"/>
        <v>0</v>
      </c>
      <c r="IQ263" s="510" t="str">
        <f t="shared" si="1307"/>
        <v/>
      </c>
      <c r="IR263" s="522" t="str">
        <f t="shared" si="1307"/>
        <v/>
      </c>
      <c r="IS263" s="510" t="str">
        <f t="shared" si="1307"/>
        <v/>
      </c>
      <c r="IT263" s="642">
        <f t="shared" si="1183"/>
        <v>0</v>
      </c>
      <c r="IU263" s="510" t="str">
        <f t="shared" si="1308"/>
        <v/>
      </c>
      <c r="IV263" s="522" t="str">
        <f t="shared" si="1308"/>
        <v/>
      </c>
      <c r="IW263" s="510" t="str">
        <f t="shared" si="1308"/>
        <v/>
      </c>
      <c r="IX263" s="642">
        <f t="shared" si="1184"/>
        <v>0</v>
      </c>
      <c r="IY263" s="510" t="str">
        <f t="shared" si="1309"/>
        <v/>
      </c>
      <c r="IZ263" s="522" t="str">
        <f t="shared" si="1309"/>
        <v/>
      </c>
      <c r="JA263" s="510" t="str">
        <f t="shared" si="1309"/>
        <v/>
      </c>
      <c r="JB263" s="642">
        <f t="shared" si="1185"/>
        <v>0</v>
      </c>
      <c r="JC263" s="510" t="str">
        <f t="shared" si="1310"/>
        <v/>
      </c>
      <c r="JD263" s="522" t="str">
        <f t="shared" si="1310"/>
        <v/>
      </c>
      <c r="JE263" s="510" t="str">
        <f t="shared" si="1310"/>
        <v/>
      </c>
      <c r="JF263" s="642">
        <f t="shared" si="1186"/>
        <v>0</v>
      </c>
      <c r="JG263" s="510" t="str">
        <f t="shared" si="1311"/>
        <v/>
      </c>
      <c r="JH263" s="522" t="str">
        <f t="shared" si="1311"/>
        <v/>
      </c>
      <c r="JI263" s="510" t="str">
        <f t="shared" si="1311"/>
        <v/>
      </c>
      <c r="JJ263" s="642">
        <f t="shared" si="1187"/>
        <v>0</v>
      </c>
      <c r="JK263" s="510" t="str">
        <f t="shared" si="1312"/>
        <v/>
      </c>
      <c r="JL263" s="522" t="str">
        <f t="shared" si="1312"/>
        <v/>
      </c>
      <c r="JM263" s="510" t="str">
        <f t="shared" si="1312"/>
        <v/>
      </c>
      <c r="JN263" s="642">
        <f t="shared" si="1188"/>
        <v>0</v>
      </c>
      <c r="JO263" s="510" t="str">
        <f t="shared" si="1313"/>
        <v/>
      </c>
      <c r="JP263" s="522" t="str">
        <f t="shared" si="1313"/>
        <v/>
      </c>
      <c r="JQ263" s="510" t="str">
        <f t="shared" si="1313"/>
        <v/>
      </c>
      <c r="JR263" s="642">
        <f t="shared" si="1189"/>
        <v>0</v>
      </c>
      <c r="JS263" s="510" t="str">
        <f t="shared" si="1314"/>
        <v/>
      </c>
      <c r="JT263" s="522" t="str">
        <f t="shared" si="1314"/>
        <v/>
      </c>
      <c r="JU263" s="510" t="str">
        <f t="shared" si="1314"/>
        <v/>
      </c>
      <c r="JV263" s="642">
        <f t="shared" si="1190"/>
        <v>0</v>
      </c>
      <c r="JW263" s="510" t="str">
        <f t="shared" si="1315"/>
        <v/>
      </c>
      <c r="JX263" s="522" t="str">
        <f t="shared" si="1315"/>
        <v/>
      </c>
      <c r="JY263" s="510" t="str">
        <f t="shared" si="1315"/>
        <v/>
      </c>
      <c r="JZ263" s="642">
        <f t="shared" si="1191"/>
        <v>0</v>
      </c>
      <c r="KA263" s="510" t="str">
        <f t="shared" si="1316"/>
        <v/>
      </c>
      <c r="KB263" s="522" t="str">
        <f t="shared" si="1316"/>
        <v/>
      </c>
      <c r="KC263" s="510" t="str">
        <f t="shared" si="1316"/>
        <v/>
      </c>
      <c r="KD263" s="642">
        <f t="shared" si="1192"/>
        <v>0</v>
      </c>
      <c r="KE263" s="510" t="str">
        <f t="shared" si="1317"/>
        <v/>
      </c>
      <c r="KF263" s="522" t="str">
        <f t="shared" si="1317"/>
        <v/>
      </c>
      <c r="KG263" s="510" t="str">
        <f t="shared" si="1317"/>
        <v/>
      </c>
      <c r="KH263" s="642">
        <f t="shared" si="1193"/>
        <v>0</v>
      </c>
      <c r="KI263" s="510" t="str">
        <f t="shared" si="1318"/>
        <v/>
      </c>
      <c r="KJ263" s="522" t="str">
        <f t="shared" si="1318"/>
        <v/>
      </c>
      <c r="KK263" s="510" t="str">
        <f t="shared" si="1318"/>
        <v/>
      </c>
      <c r="KL263" s="642">
        <f t="shared" si="1194"/>
        <v>0</v>
      </c>
      <c r="KM263" s="510" t="str">
        <f t="shared" si="1319"/>
        <v/>
      </c>
      <c r="KN263" s="522" t="str">
        <f t="shared" si="1319"/>
        <v/>
      </c>
      <c r="KO263" s="510" t="str">
        <f t="shared" si="1319"/>
        <v/>
      </c>
      <c r="KP263" s="642">
        <f t="shared" si="1195"/>
        <v>0</v>
      </c>
      <c r="KQ263" s="510" t="str">
        <f t="shared" si="1320"/>
        <v/>
      </c>
      <c r="KR263" s="522" t="str">
        <f t="shared" si="1320"/>
        <v/>
      </c>
      <c r="KS263" s="510" t="str">
        <f t="shared" si="1320"/>
        <v/>
      </c>
      <c r="KT263" s="642">
        <f t="shared" si="1196"/>
        <v>0</v>
      </c>
      <c r="KU263" s="510" t="str">
        <f t="shared" si="1321"/>
        <v/>
      </c>
      <c r="KV263" s="522" t="str">
        <f t="shared" si="1321"/>
        <v/>
      </c>
      <c r="KW263" s="510" t="str">
        <f t="shared" si="1321"/>
        <v/>
      </c>
      <c r="KX263" s="642">
        <f t="shared" si="1197"/>
        <v>0</v>
      </c>
      <c r="KY263" s="510" t="str">
        <f t="shared" si="1322"/>
        <v/>
      </c>
      <c r="KZ263" s="522" t="str">
        <f t="shared" si="1322"/>
        <v/>
      </c>
      <c r="LA263" s="510" t="str">
        <f t="shared" si="1322"/>
        <v/>
      </c>
      <c r="LB263" s="642">
        <f t="shared" si="1198"/>
        <v>0</v>
      </c>
      <c r="LC263" s="510" t="str">
        <f t="shared" si="1323"/>
        <v/>
      </c>
      <c r="LD263" s="522" t="str">
        <f t="shared" si="1323"/>
        <v/>
      </c>
      <c r="LE263" s="510" t="str">
        <f t="shared" si="1323"/>
        <v/>
      </c>
      <c r="LF263" s="642">
        <f t="shared" si="1199"/>
        <v>0</v>
      </c>
      <c r="LG263" s="510" t="str">
        <f t="shared" si="1324"/>
        <v/>
      </c>
      <c r="LH263" s="522" t="str">
        <f t="shared" si="1324"/>
        <v/>
      </c>
      <c r="LI263" s="510" t="str">
        <f t="shared" si="1324"/>
        <v/>
      </c>
      <c r="LJ263" s="642">
        <f t="shared" si="1200"/>
        <v>0</v>
      </c>
      <c r="LK263" s="510" t="str">
        <f t="shared" si="1325"/>
        <v/>
      </c>
      <c r="LL263" s="522" t="str">
        <f t="shared" si="1325"/>
        <v/>
      </c>
      <c r="LM263" s="510" t="str">
        <f t="shared" si="1325"/>
        <v/>
      </c>
      <c r="LN263" s="642">
        <f t="shared" si="1201"/>
        <v>0</v>
      </c>
      <c r="LO263" s="510" t="str">
        <f t="shared" si="1326"/>
        <v/>
      </c>
      <c r="LP263" s="522" t="str">
        <f t="shared" si="1326"/>
        <v/>
      </c>
      <c r="LQ263" s="510" t="str">
        <f t="shared" si="1326"/>
        <v/>
      </c>
      <c r="LR263" s="642">
        <f t="shared" si="1202"/>
        <v>0</v>
      </c>
      <c r="LS263" s="510" t="str">
        <f t="shared" si="1327"/>
        <v/>
      </c>
      <c r="LT263" s="522" t="str">
        <f t="shared" si="1327"/>
        <v/>
      </c>
      <c r="LU263" s="510" t="str">
        <f t="shared" si="1327"/>
        <v/>
      </c>
      <c r="LV263" s="642">
        <f t="shared" si="1203"/>
        <v>0</v>
      </c>
      <c r="LW263" s="510" t="str">
        <f t="shared" si="1328"/>
        <v/>
      </c>
      <c r="LX263" s="522" t="str">
        <f t="shared" si="1328"/>
        <v/>
      </c>
      <c r="LY263" s="510" t="str">
        <f t="shared" si="1328"/>
        <v/>
      </c>
      <c r="LZ263" s="642">
        <f t="shared" si="1204"/>
        <v>0</v>
      </c>
      <c r="MA263" s="510" t="str">
        <f t="shared" si="1329"/>
        <v/>
      </c>
      <c r="MB263" s="522" t="str">
        <f t="shared" si="1329"/>
        <v/>
      </c>
      <c r="MC263" s="510" t="str">
        <f t="shared" si="1329"/>
        <v/>
      </c>
      <c r="MD263" s="642">
        <f t="shared" si="1205"/>
        <v>0</v>
      </c>
      <c r="ME263" s="510" t="str">
        <f t="shared" si="1330"/>
        <v/>
      </c>
      <c r="MF263" s="522" t="str">
        <f t="shared" si="1330"/>
        <v/>
      </c>
      <c r="MG263" s="510" t="str">
        <f t="shared" si="1330"/>
        <v/>
      </c>
      <c r="MH263" s="642">
        <f t="shared" si="1206"/>
        <v>0</v>
      </c>
      <c r="MI263" s="510" t="str">
        <f t="shared" si="1331"/>
        <v/>
      </c>
      <c r="MJ263" s="522" t="str">
        <f t="shared" si="1331"/>
        <v/>
      </c>
      <c r="MK263" s="510" t="str">
        <f t="shared" si="1331"/>
        <v/>
      </c>
      <c r="ML263" s="642">
        <f t="shared" si="1207"/>
        <v>0</v>
      </c>
      <c r="MM263" s="510" t="str">
        <f t="shared" si="1332"/>
        <v/>
      </c>
      <c r="MN263" s="522" t="str">
        <f t="shared" si="1332"/>
        <v/>
      </c>
      <c r="MO263" s="510" t="str">
        <f t="shared" si="1332"/>
        <v/>
      </c>
      <c r="MP263" s="642">
        <f t="shared" si="1208"/>
        <v>0</v>
      </c>
      <c r="MQ263" s="510" t="str">
        <f t="shared" si="1333"/>
        <v/>
      </c>
      <c r="MR263" s="522" t="str">
        <f t="shared" si="1333"/>
        <v/>
      </c>
      <c r="MS263" s="510" t="str">
        <f t="shared" si="1333"/>
        <v/>
      </c>
      <c r="MT263" s="642">
        <f t="shared" si="1209"/>
        <v>0</v>
      </c>
      <c r="MU263" s="510" t="str">
        <f t="shared" si="1334"/>
        <v/>
      </c>
      <c r="MV263" s="522" t="str">
        <f t="shared" si="1334"/>
        <v/>
      </c>
      <c r="MW263" s="510" t="str">
        <f t="shared" si="1334"/>
        <v/>
      </c>
      <c r="MX263" s="642">
        <f t="shared" si="1210"/>
        <v>0</v>
      </c>
      <c r="MY263" s="510" t="str">
        <f t="shared" si="1335"/>
        <v/>
      </c>
      <c r="MZ263" s="522" t="str">
        <f t="shared" si="1335"/>
        <v/>
      </c>
      <c r="NA263" s="510" t="str">
        <f t="shared" si="1335"/>
        <v/>
      </c>
      <c r="NB263" s="642">
        <f t="shared" si="1211"/>
        <v>0</v>
      </c>
      <c r="NC263" s="510" t="str">
        <f t="shared" si="1336"/>
        <v/>
      </c>
      <c r="ND263" s="522" t="str">
        <f t="shared" si="1336"/>
        <v/>
      </c>
      <c r="NE263" s="510" t="str">
        <f t="shared" si="1336"/>
        <v/>
      </c>
      <c r="NF263" s="642">
        <f t="shared" si="1212"/>
        <v>0</v>
      </c>
      <c r="NG263" s="510" t="str">
        <f t="shared" si="1337"/>
        <v/>
      </c>
      <c r="NH263" s="522" t="str">
        <f t="shared" si="1337"/>
        <v/>
      </c>
      <c r="NI263" s="510" t="str">
        <f t="shared" si="1337"/>
        <v/>
      </c>
      <c r="NJ263" s="642">
        <f t="shared" si="1213"/>
        <v>0</v>
      </c>
      <c r="NK263" s="510" t="str">
        <f t="shared" si="1338"/>
        <v/>
      </c>
      <c r="NL263" s="522" t="str">
        <f t="shared" si="1338"/>
        <v/>
      </c>
      <c r="NM263" s="510" t="str">
        <f t="shared" si="1338"/>
        <v/>
      </c>
      <c r="NN263" s="642">
        <f t="shared" si="1214"/>
        <v>0</v>
      </c>
      <c r="NO263" s="510" t="str">
        <f t="shared" si="1339"/>
        <v/>
      </c>
      <c r="NP263" s="522" t="str">
        <f t="shared" si="1339"/>
        <v/>
      </c>
      <c r="NQ263" s="510" t="str">
        <f t="shared" si="1339"/>
        <v/>
      </c>
      <c r="NR263" s="642">
        <f t="shared" si="1215"/>
        <v>0</v>
      </c>
      <c r="NS263" s="510" t="str">
        <f t="shared" si="1340"/>
        <v/>
      </c>
      <c r="NT263" s="522" t="str">
        <f t="shared" si="1340"/>
        <v/>
      </c>
      <c r="NU263" s="510" t="str">
        <f t="shared" si="1340"/>
        <v/>
      </c>
      <c r="NV263" s="642">
        <f t="shared" si="1216"/>
        <v>0</v>
      </c>
      <c r="NW263" s="510" t="str">
        <f t="shared" si="1341"/>
        <v/>
      </c>
      <c r="NX263" s="522" t="str">
        <f t="shared" si="1341"/>
        <v/>
      </c>
      <c r="NY263" s="510" t="str">
        <f t="shared" si="1341"/>
        <v/>
      </c>
      <c r="NZ263" s="642">
        <f t="shared" si="1217"/>
        <v>0</v>
      </c>
      <c r="OA263" s="510" t="str">
        <f t="shared" si="1342"/>
        <v/>
      </c>
      <c r="OB263" s="522" t="str">
        <f t="shared" si="1342"/>
        <v/>
      </c>
      <c r="OC263" s="510" t="str">
        <f t="shared" si="1342"/>
        <v/>
      </c>
      <c r="OD263" s="642">
        <f t="shared" si="1218"/>
        <v>0</v>
      </c>
      <c r="OE263" s="510" t="str">
        <f t="shared" si="1343"/>
        <v/>
      </c>
      <c r="OF263" s="522" t="str">
        <f t="shared" si="1343"/>
        <v/>
      </c>
      <c r="OG263" s="510" t="str">
        <f t="shared" si="1343"/>
        <v/>
      </c>
      <c r="OH263" s="642">
        <f t="shared" si="1219"/>
        <v>0</v>
      </c>
      <c r="OI263" s="510" t="str">
        <f t="shared" si="1344"/>
        <v/>
      </c>
      <c r="OJ263" s="522" t="str">
        <f t="shared" si="1344"/>
        <v/>
      </c>
      <c r="OK263" s="510" t="str">
        <f t="shared" si="1344"/>
        <v/>
      </c>
      <c r="OL263" s="642">
        <f t="shared" si="1220"/>
        <v>0</v>
      </c>
      <c r="OM263" s="510" t="str">
        <f t="shared" si="1345"/>
        <v/>
      </c>
      <c r="ON263" s="522" t="str">
        <f t="shared" si="1345"/>
        <v/>
      </c>
      <c r="OO263" s="510" t="str">
        <f t="shared" si="1345"/>
        <v/>
      </c>
      <c r="OP263" s="642">
        <f t="shared" si="1221"/>
        <v>0</v>
      </c>
      <c r="OQ263" s="510" t="str">
        <f t="shared" si="1346"/>
        <v/>
      </c>
      <c r="OR263" s="522" t="str">
        <f t="shared" si="1346"/>
        <v/>
      </c>
      <c r="OS263" s="510" t="str">
        <f t="shared" si="1346"/>
        <v/>
      </c>
      <c r="OT263" s="642">
        <f t="shared" si="1222"/>
        <v>0</v>
      </c>
      <c r="OU263" s="510" t="str">
        <f t="shared" si="1347"/>
        <v/>
      </c>
      <c r="OV263" s="522" t="str">
        <f t="shared" si="1347"/>
        <v/>
      </c>
      <c r="OW263" s="510" t="str">
        <f t="shared" si="1347"/>
        <v/>
      </c>
      <c r="OX263" s="642">
        <f t="shared" si="1223"/>
        <v>0</v>
      </c>
      <c r="OY263" s="510" t="str">
        <f t="shared" si="1348"/>
        <v/>
      </c>
      <c r="OZ263" s="522" t="str">
        <f t="shared" si="1348"/>
        <v/>
      </c>
      <c r="PA263" s="510" t="str">
        <f t="shared" si="1348"/>
        <v/>
      </c>
      <c r="PB263" s="642">
        <f t="shared" si="1224"/>
        <v>0</v>
      </c>
      <c r="PC263" s="510" t="str">
        <f t="shared" si="1349"/>
        <v/>
      </c>
      <c r="PD263" s="522" t="str">
        <f t="shared" si="1349"/>
        <v/>
      </c>
      <c r="PE263" s="510" t="str">
        <f t="shared" si="1349"/>
        <v/>
      </c>
      <c r="PF263" s="642">
        <f t="shared" si="1225"/>
        <v>0</v>
      </c>
      <c r="PG263" s="510" t="str">
        <f t="shared" si="1350"/>
        <v/>
      </c>
      <c r="PH263" s="522" t="str">
        <f t="shared" si="1350"/>
        <v/>
      </c>
      <c r="PI263" s="510" t="str">
        <f t="shared" si="1350"/>
        <v/>
      </c>
      <c r="PJ263" s="642">
        <f t="shared" si="1226"/>
        <v>0</v>
      </c>
      <c r="PK263" s="510" t="str">
        <f t="shared" si="1351"/>
        <v/>
      </c>
      <c r="PL263" s="522" t="str">
        <f t="shared" si="1351"/>
        <v/>
      </c>
      <c r="PM263" s="510" t="str">
        <f t="shared" si="1351"/>
        <v/>
      </c>
      <c r="PN263" s="642">
        <f t="shared" si="1227"/>
        <v>0</v>
      </c>
      <c r="PO263" s="510" t="str">
        <f t="shared" si="1352"/>
        <v/>
      </c>
      <c r="PP263" s="522" t="str">
        <f t="shared" si="1352"/>
        <v/>
      </c>
      <c r="PQ263" s="510" t="str">
        <f t="shared" si="1352"/>
        <v/>
      </c>
      <c r="PR263" s="642">
        <f t="shared" si="1228"/>
        <v>0</v>
      </c>
      <c r="PS263" s="510" t="str">
        <f t="shared" si="1353"/>
        <v/>
      </c>
      <c r="PT263" s="522" t="str">
        <f t="shared" si="1353"/>
        <v/>
      </c>
      <c r="PU263" s="510" t="str">
        <f t="shared" si="1353"/>
        <v/>
      </c>
      <c r="PV263" s="642">
        <f t="shared" si="1229"/>
        <v>0</v>
      </c>
      <c r="PW263" s="510" t="str">
        <f t="shared" si="1354"/>
        <v/>
      </c>
      <c r="PX263" s="522" t="str">
        <f t="shared" si="1354"/>
        <v/>
      </c>
      <c r="PY263" s="510" t="str">
        <f t="shared" si="1354"/>
        <v/>
      </c>
      <c r="PZ263" s="642">
        <f t="shared" si="1230"/>
        <v>0</v>
      </c>
      <c r="QA263" s="510" t="str">
        <f t="shared" si="1355"/>
        <v/>
      </c>
      <c r="QB263" s="522" t="str">
        <f t="shared" si="1355"/>
        <v/>
      </c>
      <c r="QC263" s="510" t="str">
        <f t="shared" si="1355"/>
        <v/>
      </c>
      <c r="QD263" s="642">
        <f t="shared" si="1231"/>
        <v>0</v>
      </c>
      <c r="QE263" s="510" t="str">
        <f t="shared" si="1356"/>
        <v/>
      </c>
      <c r="QF263" s="522" t="str">
        <f t="shared" si="1356"/>
        <v/>
      </c>
      <c r="QG263" s="510" t="str">
        <f t="shared" si="1356"/>
        <v/>
      </c>
      <c r="QH263" s="642">
        <f t="shared" si="1232"/>
        <v>0</v>
      </c>
    </row>
    <row r="264" spans="125:450" ht="13.3" thickTop="1" thickBot="1" x14ac:dyDescent="0.35"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GU264" s="594">
        <v>47</v>
      </c>
      <c r="HA264" s="81" t="str">
        <f t="shared" si="1233"/>
        <v/>
      </c>
      <c r="HB264" s="127" t="str">
        <f t="shared" si="1234"/>
        <v/>
      </c>
      <c r="HC264" s="642">
        <f t="shared" si="1172"/>
        <v>0</v>
      </c>
      <c r="HD264" s="582">
        <f t="shared" si="1237"/>
        <v>0</v>
      </c>
      <c r="HE264" s="576">
        <f t="shared" si="1298"/>
        <v>0</v>
      </c>
      <c r="HF264" s="566">
        <f t="shared" si="1298"/>
        <v>0</v>
      </c>
      <c r="HG264" s="642">
        <f t="shared" si="1173"/>
        <v>0</v>
      </c>
      <c r="HH264" s="17" t="str">
        <f t="shared" si="1297"/>
        <v/>
      </c>
      <c r="HI264" s="510" t="str">
        <f t="shared" si="1297"/>
        <v/>
      </c>
      <c r="HJ264" s="642">
        <f t="shared" si="1235"/>
        <v>0</v>
      </c>
      <c r="HK264" s="510" t="str">
        <f t="shared" si="1299"/>
        <v/>
      </c>
      <c r="HL264" s="522" t="str">
        <f t="shared" si="1299"/>
        <v/>
      </c>
      <c r="HM264" s="510" t="str">
        <f t="shared" si="1299"/>
        <v/>
      </c>
      <c r="HN264" s="642">
        <f t="shared" si="1175"/>
        <v>0</v>
      </c>
      <c r="HO264" s="510" t="str">
        <f t="shared" si="1300"/>
        <v/>
      </c>
      <c r="HP264" s="522" t="str">
        <f t="shared" si="1300"/>
        <v/>
      </c>
      <c r="HQ264" s="510" t="str">
        <f t="shared" si="1300"/>
        <v/>
      </c>
      <c r="HR264" s="642">
        <f t="shared" si="1176"/>
        <v>0</v>
      </c>
      <c r="HS264" s="510" t="str">
        <f t="shared" si="1301"/>
        <v/>
      </c>
      <c r="HT264" s="522" t="str">
        <f t="shared" si="1301"/>
        <v/>
      </c>
      <c r="HU264" s="510" t="str">
        <f t="shared" si="1301"/>
        <v/>
      </c>
      <c r="HV264" s="642">
        <f t="shared" si="1177"/>
        <v>0</v>
      </c>
      <c r="HW264" s="510" t="str">
        <f t="shared" si="1302"/>
        <v/>
      </c>
      <c r="HX264" s="522" t="str">
        <f t="shared" si="1302"/>
        <v/>
      </c>
      <c r="HY264" s="510" t="str">
        <f t="shared" si="1302"/>
        <v/>
      </c>
      <c r="HZ264" s="642">
        <f t="shared" si="1178"/>
        <v>0</v>
      </c>
      <c r="IA264" s="510" t="str">
        <f t="shared" si="1303"/>
        <v/>
      </c>
      <c r="IB264" s="522" t="str">
        <f t="shared" si="1303"/>
        <v/>
      </c>
      <c r="IC264" s="510" t="str">
        <f t="shared" si="1303"/>
        <v/>
      </c>
      <c r="ID264" s="642">
        <f t="shared" si="1179"/>
        <v>0</v>
      </c>
      <c r="IE264" s="510" t="str">
        <f t="shared" si="1304"/>
        <v/>
      </c>
      <c r="IF264" s="522" t="str">
        <f t="shared" si="1304"/>
        <v/>
      </c>
      <c r="IG264" s="510" t="str">
        <f t="shared" si="1304"/>
        <v/>
      </c>
      <c r="IH264" s="642">
        <f t="shared" si="1180"/>
        <v>0</v>
      </c>
      <c r="II264" s="510" t="str">
        <f t="shared" si="1305"/>
        <v/>
      </c>
      <c r="IJ264" s="522" t="str">
        <f t="shared" si="1305"/>
        <v/>
      </c>
      <c r="IK264" s="510" t="str">
        <f t="shared" si="1305"/>
        <v/>
      </c>
      <c r="IL264" s="642">
        <f t="shared" si="1181"/>
        <v>0</v>
      </c>
      <c r="IM264" s="510" t="str">
        <f t="shared" si="1306"/>
        <v/>
      </c>
      <c r="IN264" s="522" t="str">
        <f t="shared" si="1306"/>
        <v/>
      </c>
      <c r="IO264" s="510" t="str">
        <f t="shared" si="1306"/>
        <v/>
      </c>
      <c r="IP264" s="642">
        <f t="shared" si="1182"/>
        <v>0</v>
      </c>
      <c r="IQ264" s="510" t="str">
        <f t="shared" si="1307"/>
        <v/>
      </c>
      <c r="IR264" s="522" t="str">
        <f t="shared" si="1307"/>
        <v/>
      </c>
      <c r="IS264" s="510" t="str">
        <f t="shared" si="1307"/>
        <v/>
      </c>
      <c r="IT264" s="642">
        <f t="shared" si="1183"/>
        <v>0</v>
      </c>
      <c r="IU264" s="510" t="str">
        <f t="shared" si="1308"/>
        <v/>
      </c>
      <c r="IV264" s="522" t="str">
        <f t="shared" si="1308"/>
        <v/>
      </c>
      <c r="IW264" s="510" t="str">
        <f t="shared" si="1308"/>
        <v/>
      </c>
      <c r="IX264" s="642">
        <f t="shared" si="1184"/>
        <v>0</v>
      </c>
      <c r="IY264" s="510" t="str">
        <f t="shared" si="1309"/>
        <v/>
      </c>
      <c r="IZ264" s="522" t="str">
        <f t="shared" si="1309"/>
        <v/>
      </c>
      <c r="JA264" s="510" t="str">
        <f t="shared" si="1309"/>
        <v/>
      </c>
      <c r="JB264" s="642">
        <f t="shared" si="1185"/>
        <v>0</v>
      </c>
      <c r="JC264" s="510" t="str">
        <f t="shared" si="1310"/>
        <v/>
      </c>
      <c r="JD264" s="522" t="str">
        <f t="shared" si="1310"/>
        <v/>
      </c>
      <c r="JE264" s="510" t="str">
        <f t="shared" si="1310"/>
        <v/>
      </c>
      <c r="JF264" s="642">
        <f t="shared" si="1186"/>
        <v>0</v>
      </c>
      <c r="JG264" s="510" t="str">
        <f t="shared" si="1311"/>
        <v/>
      </c>
      <c r="JH264" s="522" t="str">
        <f t="shared" si="1311"/>
        <v/>
      </c>
      <c r="JI264" s="510" t="str">
        <f t="shared" si="1311"/>
        <v/>
      </c>
      <c r="JJ264" s="642">
        <f t="shared" si="1187"/>
        <v>0</v>
      </c>
      <c r="JK264" s="510" t="str">
        <f t="shared" si="1312"/>
        <v/>
      </c>
      <c r="JL264" s="522" t="str">
        <f t="shared" si="1312"/>
        <v/>
      </c>
      <c r="JM264" s="510" t="str">
        <f t="shared" si="1312"/>
        <v/>
      </c>
      <c r="JN264" s="642">
        <f t="shared" si="1188"/>
        <v>0</v>
      </c>
      <c r="JO264" s="510" t="str">
        <f t="shared" si="1313"/>
        <v/>
      </c>
      <c r="JP264" s="522" t="str">
        <f t="shared" si="1313"/>
        <v/>
      </c>
      <c r="JQ264" s="510" t="str">
        <f t="shared" si="1313"/>
        <v/>
      </c>
      <c r="JR264" s="642">
        <f t="shared" si="1189"/>
        <v>0</v>
      </c>
      <c r="JS264" s="510" t="str">
        <f t="shared" si="1314"/>
        <v/>
      </c>
      <c r="JT264" s="522" t="str">
        <f t="shared" si="1314"/>
        <v/>
      </c>
      <c r="JU264" s="510" t="str">
        <f t="shared" si="1314"/>
        <v/>
      </c>
      <c r="JV264" s="642">
        <f t="shared" si="1190"/>
        <v>0</v>
      </c>
      <c r="JW264" s="510" t="str">
        <f t="shared" si="1315"/>
        <v/>
      </c>
      <c r="JX264" s="522" t="str">
        <f t="shared" si="1315"/>
        <v/>
      </c>
      <c r="JY264" s="510" t="str">
        <f t="shared" si="1315"/>
        <v/>
      </c>
      <c r="JZ264" s="642">
        <f t="shared" si="1191"/>
        <v>0</v>
      </c>
      <c r="KA264" s="510" t="str">
        <f t="shared" si="1316"/>
        <v/>
      </c>
      <c r="KB264" s="522" t="str">
        <f t="shared" si="1316"/>
        <v/>
      </c>
      <c r="KC264" s="510" t="str">
        <f t="shared" si="1316"/>
        <v/>
      </c>
      <c r="KD264" s="642">
        <f t="shared" si="1192"/>
        <v>0</v>
      </c>
      <c r="KE264" s="510" t="str">
        <f t="shared" si="1317"/>
        <v/>
      </c>
      <c r="KF264" s="522" t="str">
        <f t="shared" si="1317"/>
        <v/>
      </c>
      <c r="KG264" s="510" t="str">
        <f t="shared" si="1317"/>
        <v/>
      </c>
      <c r="KH264" s="642">
        <f t="shared" si="1193"/>
        <v>0</v>
      </c>
      <c r="KI264" s="510" t="str">
        <f t="shared" si="1318"/>
        <v/>
      </c>
      <c r="KJ264" s="522" t="str">
        <f t="shared" si="1318"/>
        <v/>
      </c>
      <c r="KK264" s="510" t="str">
        <f t="shared" si="1318"/>
        <v/>
      </c>
      <c r="KL264" s="642">
        <f t="shared" si="1194"/>
        <v>0</v>
      </c>
      <c r="KM264" s="510" t="str">
        <f t="shared" si="1319"/>
        <v/>
      </c>
      <c r="KN264" s="522" t="str">
        <f t="shared" si="1319"/>
        <v/>
      </c>
      <c r="KO264" s="510" t="str">
        <f t="shared" si="1319"/>
        <v/>
      </c>
      <c r="KP264" s="642">
        <f t="shared" si="1195"/>
        <v>0</v>
      </c>
      <c r="KQ264" s="510" t="str">
        <f t="shared" si="1320"/>
        <v/>
      </c>
      <c r="KR264" s="522" t="str">
        <f t="shared" si="1320"/>
        <v/>
      </c>
      <c r="KS264" s="510" t="str">
        <f t="shared" si="1320"/>
        <v/>
      </c>
      <c r="KT264" s="642">
        <f t="shared" si="1196"/>
        <v>0</v>
      </c>
      <c r="KU264" s="510" t="str">
        <f t="shared" si="1321"/>
        <v/>
      </c>
      <c r="KV264" s="522" t="str">
        <f t="shared" si="1321"/>
        <v/>
      </c>
      <c r="KW264" s="510" t="str">
        <f t="shared" si="1321"/>
        <v/>
      </c>
      <c r="KX264" s="642">
        <f t="shared" si="1197"/>
        <v>0</v>
      </c>
      <c r="KY264" s="510" t="str">
        <f t="shared" si="1322"/>
        <v/>
      </c>
      <c r="KZ264" s="522" t="str">
        <f t="shared" si="1322"/>
        <v/>
      </c>
      <c r="LA264" s="510" t="str">
        <f t="shared" si="1322"/>
        <v/>
      </c>
      <c r="LB264" s="642">
        <f t="shared" si="1198"/>
        <v>0</v>
      </c>
      <c r="LC264" s="510" t="str">
        <f t="shared" si="1323"/>
        <v/>
      </c>
      <c r="LD264" s="522" t="str">
        <f t="shared" si="1323"/>
        <v/>
      </c>
      <c r="LE264" s="510" t="str">
        <f t="shared" si="1323"/>
        <v/>
      </c>
      <c r="LF264" s="642">
        <f t="shared" si="1199"/>
        <v>0</v>
      </c>
      <c r="LG264" s="510" t="str">
        <f t="shared" si="1324"/>
        <v/>
      </c>
      <c r="LH264" s="522" t="str">
        <f t="shared" si="1324"/>
        <v/>
      </c>
      <c r="LI264" s="510" t="str">
        <f t="shared" si="1324"/>
        <v/>
      </c>
      <c r="LJ264" s="642">
        <f t="shared" si="1200"/>
        <v>0</v>
      </c>
      <c r="LK264" s="510" t="str">
        <f t="shared" si="1325"/>
        <v/>
      </c>
      <c r="LL264" s="522" t="str">
        <f t="shared" si="1325"/>
        <v/>
      </c>
      <c r="LM264" s="510" t="str">
        <f t="shared" si="1325"/>
        <v/>
      </c>
      <c r="LN264" s="642">
        <f t="shared" si="1201"/>
        <v>0</v>
      </c>
      <c r="LO264" s="510" t="str">
        <f t="shared" si="1326"/>
        <v/>
      </c>
      <c r="LP264" s="522" t="str">
        <f t="shared" si="1326"/>
        <v/>
      </c>
      <c r="LQ264" s="510" t="str">
        <f t="shared" si="1326"/>
        <v/>
      </c>
      <c r="LR264" s="642">
        <f t="shared" si="1202"/>
        <v>0</v>
      </c>
      <c r="LS264" s="510" t="str">
        <f t="shared" si="1327"/>
        <v/>
      </c>
      <c r="LT264" s="522" t="str">
        <f t="shared" si="1327"/>
        <v/>
      </c>
      <c r="LU264" s="510" t="str">
        <f t="shared" si="1327"/>
        <v/>
      </c>
      <c r="LV264" s="642">
        <f t="shared" si="1203"/>
        <v>0</v>
      </c>
      <c r="LW264" s="510" t="str">
        <f t="shared" si="1328"/>
        <v/>
      </c>
      <c r="LX264" s="522" t="str">
        <f t="shared" si="1328"/>
        <v/>
      </c>
      <c r="LY264" s="510" t="str">
        <f t="shared" si="1328"/>
        <v/>
      </c>
      <c r="LZ264" s="642">
        <f t="shared" si="1204"/>
        <v>0</v>
      </c>
      <c r="MA264" s="510" t="str">
        <f t="shared" si="1329"/>
        <v/>
      </c>
      <c r="MB264" s="522" t="str">
        <f t="shared" si="1329"/>
        <v/>
      </c>
      <c r="MC264" s="510" t="str">
        <f t="shared" si="1329"/>
        <v/>
      </c>
      <c r="MD264" s="642">
        <f t="shared" si="1205"/>
        <v>0</v>
      </c>
      <c r="ME264" s="510" t="str">
        <f t="shared" si="1330"/>
        <v/>
      </c>
      <c r="MF264" s="522" t="str">
        <f t="shared" si="1330"/>
        <v/>
      </c>
      <c r="MG264" s="510" t="str">
        <f t="shared" si="1330"/>
        <v/>
      </c>
      <c r="MH264" s="642">
        <f t="shared" si="1206"/>
        <v>0</v>
      </c>
      <c r="MI264" s="510" t="str">
        <f t="shared" si="1331"/>
        <v/>
      </c>
      <c r="MJ264" s="522" t="str">
        <f t="shared" si="1331"/>
        <v/>
      </c>
      <c r="MK264" s="510" t="str">
        <f t="shared" si="1331"/>
        <v/>
      </c>
      <c r="ML264" s="642">
        <f t="shared" si="1207"/>
        <v>0</v>
      </c>
      <c r="MM264" s="510" t="str">
        <f t="shared" si="1332"/>
        <v/>
      </c>
      <c r="MN264" s="522" t="str">
        <f t="shared" si="1332"/>
        <v/>
      </c>
      <c r="MO264" s="510" t="str">
        <f t="shared" si="1332"/>
        <v/>
      </c>
      <c r="MP264" s="642">
        <f t="shared" si="1208"/>
        <v>0</v>
      </c>
      <c r="MQ264" s="510" t="str">
        <f t="shared" si="1333"/>
        <v/>
      </c>
      <c r="MR264" s="522" t="str">
        <f t="shared" si="1333"/>
        <v/>
      </c>
      <c r="MS264" s="510" t="str">
        <f t="shared" si="1333"/>
        <v/>
      </c>
      <c r="MT264" s="642">
        <f t="shared" si="1209"/>
        <v>0</v>
      </c>
      <c r="MU264" s="510" t="str">
        <f t="shared" si="1334"/>
        <v/>
      </c>
      <c r="MV264" s="522" t="str">
        <f t="shared" si="1334"/>
        <v/>
      </c>
      <c r="MW264" s="510" t="str">
        <f t="shared" si="1334"/>
        <v/>
      </c>
      <c r="MX264" s="642">
        <f t="shared" si="1210"/>
        <v>0</v>
      </c>
      <c r="MY264" s="510" t="str">
        <f t="shared" si="1335"/>
        <v/>
      </c>
      <c r="MZ264" s="522" t="str">
        <f t="shared" si="1335"/>
        <v/>
      </c>
      <c r="NA264" s="510" t="str">
        <f t="shared" si="1335"/>
        <v/>
      </c>
      <c r="NB264" s="642">
        <f t="shared" si="1211"/>
        <v>0</v>
      </c>
      <c r="NC264" s="510" t="str">
        <f t="shared" si="1336"/>
        <v/>
      </c>
      <c r="ND264" s="522" t="str">
        <f t="shared" si="1336"/>
        <v/>
      </c>
      <c r="NE264" s="510" t="str">
        <f t="shared" si="1336"/>
        <v/>
      </c>
      <c r="NF264" s="642">
        <f t="shared" si="1212"/>
        <v>0</v>
      </c>
      <c r="NG264" s="510" t="str">
        <f t="shared" si="1337"/>
        <v/>
      </c>
      <c r="NH264" s="522" t="str">
        <f t="shared" si="1337"/>
        <v/>
      </c>
      <c r="NI264" s="510" t="str">
        <f t="shared" si="1337"/>
        <v/>
      </c>
      <c r="NJ264" s="642">
        <f t="shared" si="1213"/>
        <v>0</v>
      </c>
      <c r="NK264" s="510" t="str">
        <f t="shared" si="1338"/>
        <v/>
      </c>
      <c r="NL264" s="522" t="str">
        <f t="shared" si="1338"/>
        <v/>
      </c>
      <c r="NM264" s="510" t="str">
        <f t="shared" si="1338"/>
        <v/>
      </c>
      <c r="NN264" s="642">
        <f t="shared" si="1214"/>
        <v>0</v>
      </c>
      <c r="NO264" s="510" t="str">
        <f t="shared" si="1339"/>
        <v/>
      </c>
      <c r="NP264" s="522" t="str">
        <f t="shared" si="1339"/>
        <v/>
      </c>
      <c r="NQ264" s="510" t="str">
        <f t="shared" si="1339"/>
        <v/>
      </c>
      <c r="NR264" s="642">
        <f t="shared" si="1215"/>
        <v>0</v>
      </c>
      <c r="NS264" s="510" t="str">
        <f t="shared" si="1340"/>
        <v/>
      </c>
      <c r="NT264" s="522" t="str">
        <f t="shared" si="1340"/>
        <v/>
      </c>
      <c r="NU264" s="510" t="str">
        <f t="shared" si="1340"/>
        <v/>
      </c>
      <c r="NV264" s="642">
        <f t="shared" si="1216"/>
        <v>0</v>
      </c>
      <c r="NW264" s="510" t="str">
        <f t="shared" si="1341"/>
        <v/>
      </c>
      <c r="NX264" s="522" t="str">
        <f t="shared" si="1341"/>
        <v/>
      </c>
      <c r="NY264" s="510" t="str">
        <f t="shared" si="1341"/>
        <v/>
      </c>
      <c r="NZ264" s="642">
        <f t="shared" si="1217"/>
        <v>0</v>
      </c>
      <c r="OA264" s="510" t="str">
        <f t="shared" si="1342"/>
        <v/>
      </c>
      <c r="OB264" s="522" t="str">
        <f t="shared" si="1342"/>
        <v/>
      </c>
      <c r="OC264" s="510" t="str">
        <f t="shared" si="1342"/>
        <v/>
      </c>
      <c r="OD264" s="642">
        <f t="shared" si="1218"/>
        <v>0</v>
      </c>
      <c r="OE264" s="510" t="str">
        <f t="shared" si="1343"/>
        <v/>
      </c>
      <c r="OF264" s="522" t="str">
        <f t="shared" si="1343"/>
        <v/>
      </c>
      <c r="OG264" s="510" t="str">
        <f t="shared" si="1343"/>
        <v/>
      </c>
      <c r="OH264" s="642">
        <f t="shared" si="1219"/>
        <v>0</v>
      </c>
      <c r="OI264" s="510" t="str">
        <f t="shared" si="1344"/>
        <v/>
      </c>
      <c r="OJ264" s="522" t="str">
        <f t="shared" si="1344"/>
        <v/>
      </c>
      <c r="OK264" s="510" t="str">
        <f t="shared" si="1344"/>
        <v/>
      </c>
      <c r="OL264" s="642">
        <f t="shared" si="1220"/>
        <v>0</v>
      </c>
      <c r="OM264" s="510" t="str">
        <f t="shared" si="1345"/>
        <v/>
      </c>
      <c r="ON264" s="522" t="str">
        <f t="shared" si="1345"/>
        <v/>
      </c>
      <c r="OO264" s="510" t="str">
        <f t="shared" si="1345"/>
        <v/>
      </c>
      <c r="OP264" s="642">
        <f t="shared" si="1221"/>
        <v>0</v>
      </c>
      <c r="OQ264" s="510" t="str">
        <f t="shared" si="1346"/>
        <v/>
      </c>
      <c r="OR264" s="522" t="str">
        <f t="shared" si="1346"/>
        <v/>
      </c>
      <c r="OS264" s="510" t="str">
        <f t="shared" si="1346"/>
        <v/>
      </c>
      <c r="OT264" s="642">
        <f t="shared" si="1222"/>
        <v>0</v>
      </c>
      <c r="OU264" s="510" t="str">
        <f t="shared" si="1347"/>
        <v/>
      </c>
      <c r="OV264" s="522" t="str">
        <f t="shared" si="1347"/>
        <v/>
      </c>
      <c r="OW264" s="510" t="str">
        <f t="shared" si="1347"/>
        <v/>
      </c>
      <c r="OX264" s="642">
        <f t="shared" si="1223"/>
        <v>0</v>
      </c>
      <c r="OY264" s="510" t="str">
        <f t="shared" si="1348"/>
        <v/>
      </c>
      <c r="OZ264" s="522" t="str">
        <f t="shared" si="1348"/>
        <v/>
      </c>
      <c r="PA264" s="510" t="str">
        <f t="shared" si="1348"/>
        <v/>
      </c>
      <c r="PB264" s="642">
        <f t="shared" si="1224"/>
        <v>0</v>
      </c>
      <c r="PC264" s="510" t="str">
        <f t="shared" si="1349"/>
        <v/>
      </c>
      <c r="PD264" s="522" t="str">
        <f t="shared" si="1349"/>
        <v/>
      </c>
      <c r="PE264" s="510" t="str">
        <f t="shared" si="1349"/>
        <v/>
      </c>
      <c r="PF264" s="642">
        <f t="shared" si="1225"/>
        <v>0</v>
      </c>
      <c r="PG264" s="510" t="str">
        <f t="shared" si="1350"/>
        <v/>
      </c>
      <c r="PH264" s="522" t="str">
        <f t="shared" si="1350"/>
        <v/>
      </c>
      <c r="PI264" s="510" t="str">
        <f t="shared" si="1350"/>
        <v/>
      </c>
      <c r="PJ264" s="642">
        <f t="shared" si="1226"/>
        <v>0</v>
      </c>
      <c r="PK264" s="510" t="str">
        <f t="shared" si="1351"/>
        <v/>
      </c>
      <c r="PL264" s="522" t="str">
        <f t="shared" si="1351"/>
        <v/>
      </c>
      <c r="PM264" s="510" t="str">
        <f t="shared" si="1351"/>
        <v/>
      </c>
      <c r="PN264" s="642">
        <f t="shared" si="1227"/>
        <v>0</v>
      </c>
      <c r="PO264" s="510" t="str">
        <f t="shared" si="1352"/>
        <v/>
      </c>
      <c r="PP264" s="522" t="str">
        <f t="shared" si="1352"/>
        <v/>
      </c>
      <c r="PQ264" s="510" t="str">
        <f t="shared" si="1352"/>
        <v/>
      </c>
      <c r="PR264" s="642">
        <f t="shared" si="1228"/>
        <v>0</v>
      </c>
      <c r="PS264" s="510" t="str">
        <f t="shared" si="1353"/>
        <v/>
      </c>
      <c r="PT264" s="522" t="str">
        <f t="shared" si="1353"/>
        <v/>
      </c>
      <c r="PU264" s="510" t="str">
        <f t="shared" si="1353"/>
        <v/>
      </c>
      <c r="PV264" s="642">
        <f t="shared" si="1229"/>
        <v>0</v>
      </c>
      <c r="PW264" s="510" t="str">
        <f t="shared" si="1354"/>
        <v/>
      </c>
      <c r="PX264" s="522" t="str">
        <f t="shared" si="1354"/>
        <v/>
      </c>
      <c r="PY264" s="510" t="str">
        <f t="shared" si="1354"/>
        <v/>
      </c>
      <c r="PZ264" s="642">
        <f t="shared" si="1230"/>
        <v>0</v>
      </c>
      <c r="QA264" s="510" t="str">
        <f t="shared" si="1355"/>
        <v/>
      </c>
      <c r="QB264" s="522" t="str">
        <f t="shared" si="1355"/>
        <v/>
      </c>
      <c r="QC264" s="510" t="str">
        <f t="shared" si="1355"/>
        <v/>
      </c>
      <c r="QD264" s="642">
        <f t="shared" si="1231"/>
        <v>0</v>
      </c>
      <c r="QE264" s="510" t="str">
        <f t="shared" si="1356"/>
        <v/>
      </c>
      <c r="QF264" s="522" t="str">
        <f t="shared" si="1356"/>
        <v/>
      </c>
      <c r="QG264" s="510" t="str">
        <f t="shared" si="1356"/>
        <v/>
      </c>
      <c r="QH264" s="642">
        <f t="shared" si="1232"/>
        <v>0</v>
      </c>
    </row>
    <row r="265" spans="125:450" ht="13.3" thickTop="1" thickBot="1" x14ac:dyDescent="0.35"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GU265" s="594">
        <v>48</v>
      </c>
      <c r="HA265" s="81" t="str">
        <f t="shared" si="1233"/>
        <v/>
      </c>
      <c r="HB265" s="127" t="str">
        <f t="shared" si="1234"/>
        <v/>
      </c>
      <c r="HC265" s="642">
        <f t="shared" si="1172"/>
        <v>0</v>
      </c>
      <c r="HD265" s="582">
        <f t="shared" si="1237"/>
        <v>0</v>
      </c>
      <c r="HE265" s="576">
        <f t="shared" si="1298"/>
        <v>0</v>
      </c>
      <c r="HF265" s="566">
        <f t="shared" si="1298"/>
        <v>0</v>
      </c>
      <c r="HG265" s="642">
        <f t="shared" si="1173"/>
        <v>0</v>
      </c>
      <c r="HH265" s="17" t="str">
        <f t="shared" si="1297"/>
        <v/>
      </c>
      <c r="HI265" s="510" t="str">
        <f t="shared" si="1297"/>
        <v/>
      </c>
      <c r="HJ265" s="642">
        <f t="shared" si="1235"/>
        <v>0</v>
      </c>
      <c r="HK265" s="510" t="str">
        <f t="shared" si="1299"/>
        <v/>
      </c>
      <c r="HL265" s="522" t="str">
        <f t="shared" si="1299"/>
        <v/>
      </c>
      <c r="HM265" s="510" t="str">
        <f t="shared" si="1299"/>
        <v/>
      </c>
      <c r="HN265" s="642">
        <f t="shared" si="1175"/>
        <v>0</v>
      </c>
      <c r="HO265" s="510" t="str">
        <f t="shared" si="1300"/>
        <v/>
      </c>
      <c r="HP265" s="522" t="str">
        <f t="shared" si="1300"/>
        <v/>
      </c>
      <c r="HQ265" s="510" t="str">
        <f t="shared" si="1300"/>
        <v/>
      </c>
      <c r="HR265" s="642">
        <f t="shared" si="1176"/>
        <v>0</v>
      </c>
      <c r="HS265" s="510" t="str">
        <f t="shared" si="1301"/>
        <v/>
      </c>
      <c r="HT265" s="522" t="str">
        <f t="shared" si="1301"/>
        <v/>
      </c>
      <c r="HU265" s="510" t="str">
        <f t="shared" si="1301"/>
        <v/>
      </c>
      <c r="HV265" s="642">
        <f t="shared" si="1177"/>
        <v>0</v>
      </c>
      <c r="HW265" s="510" t="str">
        <f t="shared" si="1302"/>
        <v/>
      </c>
      <c r="HX265" s="522" t="str">
        <f t="shared" si="1302"/>
        <v/>
      </c>
      <c r="HY265" s="510" t="str">
        <f t="shared" si="1302"/>
        <v/>
      </c>
      <c r="HZ265" s="642">
        <f t="shared" si="1178"/>
        <v>0</v>
      </c>
      <c r="IA265" s="510" t="str">
        <f t="shared" si="1303"/>
        <v/>
      </c>
      <c r="IB265" s="522" t="str">
        <f t="shared" si="1303"/>
        <v/>
      </c>
      <c r="IC265" s="510" t="str">
        <f t="shared" si="1303"/>
        <v/>
      </c>
      <c r="ID265" s="642">
        <f t="shared" si="1179"/>
        <v>0</v>
      </c>
      <c r="IE265" s="510" t="str">
        <f t="shared" si="1304"/>
        <v/>
      </c>
      <c r="IF265" s="522" t="str">
        <f t="shared" si="1304"/>
        <v/>
      </c>
      <c r="IG265" s="510" t="str">
        <f t="shared" si="1304"/>
        <v/>
      </c>
      <c r="IH265" s="642">
        <f t="shared" si="1180"/>
        <v>0</v>
      </c>
      <c r="II265" s="510" t="str">
        <f t="shared" si="1305"/>
        <v/>
      </c>
      <c r="IJ265" s="522" t="str">
        <f t="shared" si="1305"/>
        <v/>
      </c>
      <c r="IK265" s="510" t="str">
        <f t="shared" si="1305"/>
        <v/>
      </c>
      <c r="IL265" s="642">
        <f t="shared" si="1181"/>
        <v>0</v>
      </c>
      <c r="IM265" s="510" t="str">
        <f t="shared" si="1306"/>
        <v/>
      </c>
      <c r="IN265" s="522" t="str">
        <f t="shared" si="1306"/>
        <v/>
      </c>
      <c r="IO265" s="510" t="str">
        <f t="shared" si="1306"/>
        <v/>
      </c>
      <c r="IP265" s="642">
        <f t="shared" si="1182"/>
        <v>0</v>
      </c>
      <c r="IQ265" s="510" t="str">
        <f t="shared" si="1307"/>
        <v/>
      </c>
      <c r="IR265" s="522" t="str">
        <f t="shared" si="1307"/>
        <v/>
      </c>
      <c r="IS265" s="510" t="str">
        <f t="shared" si="1307"/>
        <v/>
      </c>
      <c r="IT265" s="642">
        <f t="shared" si="1183"/>
        <v>0</v>
      </c>
      <c r="IU265" s="510" t="str">
        <f t="shared" si="1308"/>
        <v/>
      </c>
      <c r="IV265" s="522" t="str">
        <f t="shared" si="1308"/>
        <v/>
      </c>
      <c r="IW265" s="510" t="str">
        <f t="shared" si="1308"/>
        <v/>
      </c>
      <c r="IX265" s="642">
        <f t="shared" si="1184"/>
        <v>0</v>
      </c>
      <c r="IY265" s="510" t="str">
        <f t="shared" si="1309"/>
        <v/>
      </c>
      <c r="IZ265" s="522" t="str">
        <f t="shared" si="1309"/>
        <v/>
      </c>
      <c r="JA265" s="510" t="str">
        <f t="shared" si="1309"/>
        <v/>
      </c>
      <c r="JB265" s="642">
        <f t="shared" si="1185"/>
        <v>0</v>
      </c>
      <c r="JC265" s="510" t="str">
        <f t="shared" si="1310"/>
        <v/>
      </c>
      <c r="JD265" s="522" t="str">
        <f t="shared" si="1310"/>
        <v/>
      </c>
      <c r="JE265" s="510" t="str">
        <f t="shared" si="1310"/>
        <v/>
      </c>
      <c r="JF265" s="642">
        <f t="shared" si="1186"/>
        <v>0</v>
      </c>
      <c r="JG265" s="510" t="str">
        <f t="shared" si="1311"/>
        <v/>
      </c>
      <c r="JH265" s="522" t="str">
        <f t="shared" si="1311"/>
        <v/>
      </c>
      <c r="JI265" s="510" t="str">
        <f t="shared" si="1311"/>
        <v/>
      </c>
      <c r="JJ265" s="642">
        <f t="shared" si="1187"/>
        <v>0</v>
      </c>
      <c r="JK265" s="510" t="str">
        <f t="shared" si="1312"/>
        <v/>
      </c>
      <c r="JL265" s="522" t="str">
        <f t="shared" si="1312"/>
        <v/>
      </c>
      <c r="JM265" s="510" t="str">
        <f t="shared" si="1312"/>
        <v/>
      </c>
      <c r="JN265" s="642">
        <f t="shared" si="1188"/>
        <v>0</v>
      </c>
      <c r="JO265" s="510" t="str">
        <f t="shared" si="1313"/>
        <v/>
      </c>
      <c r="JP265" s="522" t="str">
        <f t="shared" si="1313"/>
        <v/>
      </c>
      <c r="JQ265" s="510" t="str">
        <f t="shared" si="1313"/>
        <v/>
      </c>
      <c r="JR265" s="642">
        <f t="shared" si="1189"/>
        <v>0</v>
      </c>
      <c r="JS265" s="510" t="str">
        <f t="shared" si="1314"/>
        <v/>
      </c>
      <c r="JT265" s="522" t="str">
        <f t="shared" si="1314"/>
        <v/>
      </c>
      <c r="JU265" s="510" t="str">
        <f t="shared" si="1314"/>
        <v/>
      </c>
      <c r="JV265" s="642">
        <f t="shared" si="1190"/>
        <v>0</v>
      </c>
      <c r="JW265" s="510" t="str">
        <f t="shared" si="1315"/>
        <v/>
      </c>
      <c r="JX265" s="522" t="str">
        <f t="shared" si="1315"/>
        <v/>
      </c>
      <c r="JY265" s="510" t="str">
        <f t="shared" si="1315"/>
        <v/>
      </c>
      <c r="JZ265" s="642">
        <f t="shared" si="1191"/>
        <v>0</v>
      </c>
      <c r="KA265" s="510" t="str">
        <f t="shared" si="1316"/>
        <v/>
      </c>
      <c r="KB265" s="522" t="str">
        <f t="shared" si="1316"/>
        <v/>
      </c>
      <c r="KC265" s="510" t="str">
        <f t="shared" si="1316"/>
        <v/>
      </c>
      <c r="KD265" s="642">
        <f t="shared" si="1192"/>
        <v>0</v>
      </c>
      <c r="KE265" s="510" t="str">
        <f t="shared" si="1317"/>
        <v/>
      </c>
      <c r="KF265" s="522" t="str">
        <f t="shared" si="1317"/>
        <v/>
      </c>
      <c r="KG265" s="510" t="str">
        <f t="shared" si="1317"/>
        <v/>
      </c>
      <c r="KH265" s="642">
        <f t="shared" si="1193"/>
        <v>0</v>
      </c>
      <c r="KI265" s="510" t="str">
        <f t="shared" si="1318"/>
        <v/>
      </c>
      <c r="KJ265" s="522" t="str">
        <f t="shared" si="1318"/>
        <v/>
      </c>
      <c r="KK265" s="510" t="str">
        <f t="shared" si="1318"/>
        <v/>
      </c>
      <c r="KL265" s="642">
        <f t="shared" si="1194"/>
        <v>0</v>
      </c>
      <c r="KM265" s="510" t="str">
        <f t="shared" si="1319"/>
        <v/>
      </c>
      <c r="KN265" s="522" t="str">
        <f t="shared" si="1319"/>
        <v/>
      </c>
      <c r="KO265" s="510" t="str">
        <f t="shared" si="1319"/>
        <v/>
      </c>
      <c r="KP265" s="642">
        <f t="shared" si="1195"/>
        <v>0</v>
      </c>
      <c r="KQ265" s="510" t="str">
        <f t="shared" si="1320"/>
        <v/>
      </c>
      <c r="KR265" s="522" t="str">
        <f t="shared" si="1320"/>
        <v/>
      </c>
      <c r="KS265" s="510" t="str">
        <f t="shared" si="1320"/>
        <v/>
      </c>
      <c r="KT265" s="642">
        <f t="shared" si="1196"/>
        <v>0</v>
      </c>
      <c r="KU265" s="510" t="str">
        <f t="shared" si="1321"/>
        <v/>
      </c>
      <c r="KV265" s="522" t="str">
        <f t="shared" si="1321"/>
        <v/>
      </c>
      <c r="KW265" s="510" t="str">
        <f t="shared" si="1321"/>
        <v/>
      </c>
      <c r="KX265" s="642">
        <f t="shared" si="1197"/>
        <v>0</v>
      </c>
      <c r="KY265" s="510" t="str">
        <f t="shared" si="1322"/>
        <v/>
      </c>
      <c r="KZ265" s="522" t="str">
        <f t="shared" si="1322"/>
        <v/>
      </c>
      <c r="LA265" s="510" t="str">
        <f t="shared" si="1322"/>
        <v/>
      </c>
      <c r="LB265" s="642">
        <f t="shared" si="1198"/>
        <v>0</v>
      </c>
      <c r="LC265" s="510" t="str">
        <f t="shared" si="1323"/>
        <v/>
      </c>
      <c r="LD265" s="522" t="str">
        <f t="shared" si="1323"/>
        <v/>
      </c>
      <c r="LE265" s="510" t="str">
        <f t="shared" si="1323"/>
        <v/>
      </c>
      <c r="LF265" s="642">
        <f t="shared" si="1199"/>
        <v>0</v>
      </c>
      <c r="LG265" s="510" t="str">
        <f t="shared" si="1324"/>
        <v/>
      </c>
      <c r="LH265" s="522" t="str">
        <f t="shared" si="1324"/>
        <v/>
      </c>
      <c r="LI265" s="510" t="str">
        <f t="shared" si="1324"/>
        <v/>
      </c>
      <c r="LJ265" s="642">
        <f t="shared" si="1200"/>
        <v>0</v>
      </c>
      <c r="LK265" s="510" t="str">
        <f t="shared" si="1325"/>
        <v/>
      </c>
      <c r="LL265" s="522" t="str">
        <f t="shared" si="1325"/>
        <v/>
      </c>
      <c r="LM265" s="510" t="str">
        <f t="shared" si="1325"/>
        <v/>
      </c>
      <c r="LN265" s="642">
        <f t="shared" si="1201"/>
        <v>0</v>
      </c>
      <c r="LO265" s="510" t="str">
        <f t="shared" si="1326"/>
        <v/>
      </c>
      <c r="LP265" s="522" t="str">
        <f t="shared" si="1326"/>
        <v/>
      </c>
      <c r="LQ265" s="510" t="str">
        <f t="shared" si="1326"/>
        <v/>
      </c>
      <c r="LR265" s="642">
        <f t="shared" si="1202"/>
        <v>0</v>
      </c>
      <c r="LS265" s="510" t="str">
        <f t="shared" si="1327"/>
        <v/>
      </c>
      <c r="LT265" s="522" t="str">
        <f t="shared" si="1327"/>
        <v/>
      </c>
      <c r="LU265" s="510" t="str">
        <f t="shared" si="1327"/>
        <v/>
      </c>
      <c r="LV265" s="642">
        <f t="shared" si="1203"/>
        <v>0</v>
      </c>
      <c r="LW265" s="510" t="str">
        <f t="shared" si="1328"/>
        <v/>
      </c>
      <c r="LX265" s="522" t="str">
        <f t="shared" si="1328"/>
        <v/>
      </c>
      <c r="LY265" s="510" t="str">
        <f t="shared" si="1328"/>
        <v/>
      </c>
      <c r="LZ265" s="642">
        <f t="shared" si="1204"/>
        <v>0</v>
      </c>
      <c r="MA265" s="510" t="str">
        <f t="shared" si="1329"/>
        <v/>
      </c>
      <c r="MB265" s="522" t="str">
        <f t="shared" si="1329"/>
        <v/>
      </c>
      <c r="MC265" s="510" t="str">
        <f t="shared" si="1329"/>
        <v/>
      </c>
      <c r="MD265" s="642">
        <f t="shared" si="1205"/>
        <v>0</v>
      </c>
      <c r="ME265" s="510" t="str">
        <f t="shared" si="1330"/>
        <v/>
      </c>
      <c r="MF265" s="522" t="str">
        <f t="shared" si="1330"/>
        <v/>
      </c>
      <c r="MG265" s="510" t="str">
        <f t="shared" si="1330"/>
        <v/>
      </c>
      <c r="MH265" s="642">
        <f t="shared" si="1206"/>
        <v>0</v>
      </c>
      <c r="MI265" s="510" t="str">
        <f t="shared" si="1331"/>
        <v/>
      </c>
      <c r="MJ265" s="522" t="str">
        <f t="shared" si="1331"/>
        <v/>
      </c>
      <c r="MK265" s="510" t="str">
        <f t="shared" si="1331"/>
        <v/>
      </c>
      <c r="ML265" s="642">
        <f t="shared" si="1207"/>
        <v>0</v>
      </c>
      <c r="MM265" s="510" t="str">
        <f t="shared" si="1332"/>
        <v/>
      </c>
      <c r="MN265" s="522" t="str">
        <f t="shared" si="1332"/>
        <v/>
      </c>
      <c r="MO265" s="510" t="str">
        <f t="shared" si="1332"/>
        <v/>
      </c>
      <c r="MP265" s="642">
        <f t="shared" si="1208"/>
        <v>0</v>
      </c>
      <c r="MQ265" s="510" t="str">
        <f t="shared" si="1333"/>
        <v/>
      </c>
      <c r="MR265" s="522" t="str">
        <f t="shared" si="1333"/>
        <v/>
      </c>
      <c r="MS265" s="510" t="str">
        <f t="shared" si="1333"/>
        <v/>
      </c>
      <c r="MT265" s="642">
        <f t="shared" si="1209"/>
        <v>0</v>
      </c>
      <c r="MU265" s="510" t="str">
        <f t="shared" si="1334"/>
        <v/>
      </c>
      <c r="MV265" s="522" t="str">
        <f t="shared" si="1334"/>
        <v/>
      </c>
      <c r="MW265" s="510" t="str">
        <f t="shared" si="1334"/>
        <v/>
      </c>
      <c r="MX265" s="642">
        <f t="shared" si="1210"/>
        <v>0</v>
      </c>
      <c r="MY265" s="510" t="str">
        <f t="shared" si="1335"/>
        <v/>
      </c>
      <c r="MZ265" s="522" t="str">
        <f t="shared" si="1335"/>
        <v/>
      </c>
      <c r="NA265" s="510" t="str">
        <f t="shared" si="1335"/>
        <v/>
      </c>
      <c r="NB265" s="642">
        <f t="shared" si="1211"/>
        <v>0</v>
      </c>
      <c r="NC265" s="510" t="str">
        <f t="shared" si="1336"/>
        <v/>
      </c>
      <c r="ND265" s="522" t="str">
        <f t="shared" si="1336"/>
        <v/>
      </c>
      <c r="NE265" s="510" t="str">
        <f t="shared" si="1336"/>
        <v/>
      </c>
      <c r="NF265" s="642">
        <f t="shared" si="1212"/>
        <v>0</v>
      </c>
      <c r="NG265" s="510" t="str">
        <f t="shared" si="1337"/>
        <v/>
      </c>
      <c r="NH265" s="522" t="str">
        <f t="shared" si="1337"/>
        <v/>
      </c>
      <c r="NI265" s="510" t="str">
        <f t="shared" si="1337"/>
        <v/>
      </c>
      <c r="NJ265" s="642">
        <f t="shared" si="1213"/>
        <v>0</v>
      </c>
      <c r="NK265" s="510" t="str">
        <f t="shared" si="1338"/>
        <v/>
      </c>
      <c r="NL265" s="522" t="str">
        <f t="shared" si="1338"/>
        <v/>
      </c>
      <c r="NM265" s="510" t="str">
        <f t="shared" si="1338"/>
        <v/>
      </c>
      <c r="NN265" s="642">
        <f t="shared" si="1214"/>
        <v>0</v>
      </c>
      <c r="NO265" s="510" t="str">
        <f t="shared" si="1339"/>
        <v/>
      </c>
      <c r="NP265" s="522" t="str">
        <f t="shared" si="1339"/>
        <v/>
      </c>
      <c r="NQ265" s="510" t="str">
        <f t="shared" si="1339"/>
        <v/>
      </c>
      <c r="NR265" s="642">
        <f t="shared" si="1215"/>
        <v>0</v>
      </c>
      <c r="NS265" s="510" t="str">
        <f t="shared" si="1340"/>
        <v/>
      </c>
      <c r="NT265" s="522" t="str">
        <f t="shared" si="1340"/>
        <v/>
      </c>
      <c r="NU265" s="510" t="str">
        <f t="shared" si="1340"/>
        <v/>
      </c>
      <c r="NV265" s="642">
        <f t="shared" si="1216"/>
        <v>0</v>
      </c>
      <c r="NW265" s="510" t="str">
        <f t="shared" si="1341"/>
        <v/>
      </c>
      <c r="NX265" s="522" t="str">
        <f t="shared" si="1341"/>
        <v/>
      </c>
      <c r="NY265" s="510" t="str">
        <f t="shared" si="1341"/>
        <v/>
      </c>
      <c r="NZ265" s="642">
        <f t="shared" si="1217"/>
        <v>0</v>
      </c>
      <c r="OA265" s="510" t="str">
        <f t="shared" si="1342"/>
        <v/>
      </c>
      <c r="OB265" s="522" t="str">
        <f t="shared" si="1342"/>
        <v/>
      </c>
      <c r="OC265" s="510" t="str">
        <f t="shared" si="1342"/>
        <v/>
      </c>
      <c r="OD265" s="642">
        <f t="shared" si="1218"/>
        <v>0</v>
      </c>
      <c r="OE265" s="510" t="str">
        <f t="shared" si="1343"/>
        <v/>
      </c>
      <c r="OF265" s="522" t="str">
        <f t="shared" si="1343"/>
        <v/>
      </c>
      <c r="OG265" s="510" t="str">
        <f t="shared" si="1343"/>
        <v/>
      </c>
      <c r="OH265" s="642">
        <f t="shared" si="1219"/>
        <v>0</v>
      </c>
      <c r="OI265" s="510" t="str">
        <f t="shared" si="1344"/>
        <v/>
      </c>
      <c r="OJ265" s="522" t="str">
        <f t="shared" si="1344"/>
        <v/>
      </c>
      <c r="OK265" s="510" t="str">
        <f t="shared" si="1344"/>
        <v/>
      </c>
      <c r="OL265" s="642">
        <f t="shared" si="1220"/>
        <v>0</v>
      </c>
      <c r="OM265" s="510" t="str">
        <f t="shared" si="1345"/>
        <v/>
      </c>
      <c r="ON265" s="522" t="str">
        <f t="shared" si="1345"/>
        <v/>
      </c>
      <c r="OO265" s="510" t="str">
        <f t="shared" si="1345"/>
        <v/>
      </c>
      <c r="OP265" s="642">
        <f t="shared" si="1221"/>
        <v>0</v>
      </c>
      <c r="OQ265" s="510" t="str">
        <f t="shared" si="1346"/>
        <v/>
      </c>
      <c r="OR265" s="522" t="str">
        <f t="shared" si="1346"/>
        <v/>
      </c>
      <c r="OS265" s="510" t="str">
        <f t="shared" si="1346"/>
        <v/>
      </c>
      <c r="OT265" s="642">
        <f t="shared" si="1222"/>
        <v>0</v>
      </c>
      <c r="OU265" s="510" t="str">
        <f t="shared" si="1347"/>
        <v/>
      </c>
      <c r="OV265" s="522" t="str">
        <f t="shared" si="1347"/>
        <v/>
      </c>
      <c r="OW265" s="510" t="str">
        <f t="shared" si="1347"/>
        <v/>
      </c>
      <c r="OX265" s="642">
        <f t="shared" si="1223"/>
        <v>0</v>
      </c>
      <c r="OY265" s="510" t="str">
        <f t="shared" si="1348"/>
        <v/>
      </c>
      <c r="OZ265" s="522" t="str">
        <f t="shared" si="1348"/>
        <v/>
      </c>
      <c r="PA265" s="510" t="str">
        <f t="shared" si="1348"/>
        <v/>
      </c>
      <c r="PB265" s="642">
        <f t="shared" si="1224"/>
        <v>0</v>
      </c>
      <c r="PC265" s="510" t="str">
        <f t="shared" si="1349"/>
        <v/>
      </c>
      <c r="PD265" s="522" t="str">
        <f t="shared" si="1349"/>
        <v/>
      </c>
      <c r="PE265" s="510" t="str">
        <f t="shared" si="1349"/>
        <v/>
      </c>
      <c r="PF265" s="642">
        <f t="shared" si="1225"/>
        <v>0</v>
      </c>
      <c r="PG265" s="510" t="str">
        <f t="shared" si="1350"/>
        <v/>
      </c>
      <c r="PH265" s="522" t="str">
        <f t="shared" si="1350"/>
        <v/>
      </c>
      <c r="PI265" s="510" t="str">
        <f t="shared" si="1350"/>
        <v/>
      </c>
      <c r="PJ265" s="642">
        <f t="shared" si="1226"/>
        <v>0</v>
      </c>
      <c r="PK265" s="510" t="str">
        <f t="shared" si="1351"/>
        <v/>
      </c>
      <c r="PL265" s="522" t="str">
        <f t="shared" si="1351"/>
        <v/>
      </c>
      <c r="PM265" s="510" t="str">
        <f t="shared" si="1351"/>
        <v/>
      </c>
      <c r="PN265" s="642">
        <f t="shared" si="1227"/>
        <v>0</v>
      </c>
      <c r="PO265" s="510" t="str">
        <f t="shared" si="1352"/>
        <v/>
      </c>
      <c r="PP265" s="522" t="str">
        <f t="shared" si="1352"/>
        <v/>
      </c>
      <c r="PQ265" s="510" t="str">
        <f t="shared" si="1352"/>
        <v/>
      </c>
      <c r="PR265" s="642">
        <f t="shared" si="1228"/>
        <v>0</v>
      </c>
      <c r="PS265" s="510" t="str">
        <f t="shared" si="1353"/>
        <v/>
      </c>
      <c r="PT265" s="522" t="str">
        <f t="shared" si="1353"/>
        <v/>
      </c>
      <c r="PU265" s="510" t="str">
        <f t="shared" si="1353"/>
        <v/>
      </c>
      <c r="PV265" s="642">
        <f t="shared" si="1229"/>
        <v>0</v>
      </c>
      <c r="PW265" s="510" t="str">
        <f t="shared" si="1354"/>
        <v/>
      </c>
      <c r="PX265" s="522" t="str">
        <f t="shared" si="1354"/>
        <v/>
      </c>
      <c r="PY265" s="510" t="str">
        <f t="shared" si="1354"/>
        <v/>
      </c>
      <c r="PZ265" s="642">
        <f t="shared" si="1230"/>
        <v>0</v>
      </c>
      <c r="QA265" s="510" t="str">
        <f t="shared" si="1355"/>
        <v/>
      </c>
      <c r="QB265" s="522" t="str">
        <f t="shared" si="1355"/>
        <v/>
      </c>
      <c r="QC265" s="510" t="str">
        <f t="shared" si="1355"/>
        <v/>
      </c>
      <c r="QD265" s="642">
        <f t="shared" si="1231"/>
        <v>0</v>
      </c>
      <c r="QE265" s="510" t="str">
        <f t="shared" si="1356"/>
        <v/>
      </c>
      <c r="QF265" s="522" t="str">
        <f t="shared" si="1356"/>
        <v/>
      </c>
      <c r="QG265" s="510" t="str">
        <f t="shared" si="1356"/>
        <v/>
      </c>
      <c r="QH265" s="642">
        <f t="shared" si="1232"/>
        <v>0</v>
      </c>
    </row>
    <row r="266" spans="125:450" ht="13.3" thickTop="1" thickBot="1" x14ac:dyDescent="0.35"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GU266" s="594">
        <v>49</v>
      </c>
      <c r="HA266" s="81" t="str">
        <f t="shared" si="1233"/>
        <v/>
      </c>
      <c r="HB266" s="127" t="str">
        <f t="shared" si="1234"/>
        <v/>
      </c>
      <c r="HC266" s="642">
        <f t="shared" si="1172"/>
        <v>0</v>
      </c>
      <c r="HD266" s="582">
        <f t="shared" si="1237"/>
        <v>0</v>
      </c>
      <c r="HE266" s="576">
        <f t="shared" si="1298"/>
        <v>0</v>
      </c>
      <c r="HF266" s="566">
        <f t="shared" si="1298"/>
        <v>0</v>
      </c>
      <c r="HG266" s="642">
        <f t="shared" si="1173"/>
        <v>0</v>
      </c>
      <c r="HH266" s="17" t="str">
        <f t="shared" si="1297"/>
        <v/>
      </c>
      <c r="HI266" s="510" t="str">
        <f t="shared" si="1297"/>
        <v/>
      </c>
      <c r="HJ266" s="642">
        <f t="shared" si="1235"/>
        <v>0</v>
      </c>
      <c r="HK266" s="510" t="str">
        <f t="shared" si="1299"/>
        <v/>
      </c>
      <c r="HL266" s="522" t="str">
        <f t="shared" si="1299"/>
        <v/>
      </c>
      <c r="HM266" s="510" t="str">
        <f t="shared" si="1299"/>
        <v/>
      </c>
      <c r="HN266" s="642">
        <f t="shared" si="1175"/>
        <v>0</v>
      </c>
      <c r="HO266" s="510" t="str">
        <f t="shared" si="1300"/>
        <v/>
      </c>
      <c r="HP266" s="522" t="str">
        <f t="shared" si="1300"/>
        <v/>
      </c>
      <c r="HQ266" s="510" t="str">
        <f t="shared" si="1300"/>
        <v/>
      </c>
      <c r="HR266" s="642">
        <f t="shared" si="1176"/>
        <v>0</v>
      </c>
      <c r="HS266" s="510" t="str">
        <f t="shared" si="1301"/>
        <v/>
      </c>
      <c r="HT266" s="522" t="str">
        <f t="shared" si="1301"/>
        <v/>
      </c>
      <c r="HU266" s="510" t="str">
        <f t="shared" si="1301"/>
        <v/>
      </c>
      <c r="HV266" s="642">
        <f t="shared" si="1177"/>
        <v>0</v>
      </c>
      <c r="HW266" s="510" t="str">
        <f t="shared" si="1302"/>
        <v/>
      </c>
      <c r="HX266" s="522" t="str">
        <f t="shared" si="1302"/>
        <v/>
      </c>
      <c r="HY266" s="510" t="str">
        <f t="shared" si="1302"/>
        <v/>
      </c>
      <c r="HZ266" s="642">
        <f t="shared" si="1178"/>
        <v>0</v>
      </c>
      <c r="IA266" s="510" t="str">
        <f t="shared" si="1303"/>
        <v/>
      </c>
      <c r="IB266" s="522" t="str">
        <f t="shared" si="1303"/>
        <v/>
      </c>
      <c r="IC266" s="510" t="str">
        <f t="shared" si="1303"/>
        <v/>
      </c>
      <c r="ID266" s="642">
        <f t="shared" si="1179"/>
        <v>0</v>
      </c>
      <c r="IE266" s="510" t="str">
        <f t="shared" si="1304"/>
        <v/>
      </c>
      <c r="IF266" s="522" t="str">
        <f t="shared" si="1304"/>
        <v/>
      </c>
      <c r="IG266" s="510" t="str">
        <f t="shared" si="1304"/>
        <v/>
      </c>
      <c r="IH266" s="642">
        <f t="shared" si="1180"/>
        <v>0</v>
      </c>
      <c r="II266" s="510" t="str">
        <f t="shared" si="1305"/>
        <v/>
      </c>
      <c r="IJ266" s="522" t="str">
        <f t="shared" si="1305"/>
        <v/>
      </c>
      <c r="IK266" s="510" t="str">
        <f t="shared" si="1305"/>
        <v/>
      </c>
      <c r="IL266" s="642">
        <f t="shared" si="1181"/>
        <v>0</v>
      </c>
      <c r="IM266" s="510" t="str">
        <f t="shared" si="1306"/>
        <v/>
      </c>
      <c r="IN266" s="522" t="str">
        <f t="shared" si="1306"/>
        <v/>
      </c>
      <c r="IO266" s="510" t="str">
        <f t="shared" si="1306"/>
        <v/>
      </c>
      <c r="IP266" s="642">
        <f t="shared" si="1182"/>
        <v>0</v>
      </c>
      <c r="IQ266" s="510" t="str">
        <f t="shared" si="1307"/>
        <v/>
      </c>
      <c r="IR266" s="522" t="str">
        <f t="shared" si="1307"/>
        <v/>
      </c>
      <c r="IS266" s="510" t="str">
        <f t="shared" si="1307"/>
        <v/>
      </c>
      <c r="IT266" s="642">
        <f t="shared" si="1183"/>
        <v>0</v>
      </c>
      <c r="IU266" s="510" t="str">
        <f t="shared" si="1308"/>
        <v/>
      </c>
      <c r="IV266" s="522" t="str">
        <f t="shared" si="1308"/>
        <v/>
      </c>
      <c r="IW266" s="510" t="str">
        <f t="shared" si="1308"/>
        <v/>
      </c>
      <c r="IX266" s="642">
        <f t="shared" si="1184"/>
        <v>0</v>
      </c>
      <c r="IY266" s="510" t="str">
        <f t="shared" si="1309"/>
        <v/>
      </c>
      <c r="IZ266" s="522" t="str">
        <f t="shared" si="1309"/>
        <v/>
      </c>
      <c r="JA266" s="510" t="str">
        <f t="shared" si="1309"/>
        <v/>
      </c>
      <c r="JB266" s="642">
        <f t="shared" si="1185"/>
        <v>0</v>
      </c>
      <c r="JC266" s="510" t="str">
        <f t="shared" si="1310"/>
        <v/>
      </c>
      <c r="JD266" s="522" t="str">
        <f t="shared" si="1310"/>
        <v/>
      </c>
      <c r="JE266" s="510" t="str">
        <f t="shared" si="1310"/>
        <v/>
      </c>
      <c r="JF266" s="642">
        <f t="shared" si="1186"/>
        <v>0</v>
      </c>
      <c r="JG266" s="510" t="str">
        <f t="shared" si="1311"/>
        <v/>
      </c>
      <c r="JH266" s="522" t="str">
        <f t="shared" si="1311"/>
        <v/>
      </c>
      <c r="JI266" s="510" t="str">
        <f t="shared" si="1311"/>
        <v/>
      </c>
      <c r="JJ266" s="642">
        <f t="shared" si="1187"/>
        <v>0</v>
      </c>
      <c r="JK266" s="510" t="str">
        <f t="shared" si="1312"/>
        <v/>
      </c>
      <c r="JL266" s="522" t="str">
        <f t="shared" si="1312"/>
        <v/>
      </c>
      <c r="JM266" s="510" t="str">
        <f t="shared" si="1312"/>
        <v/>
      </c>
      <c r="JN266" s="642">
        <f t="shared" si="1188"/>
        <v>0</v>
      </c>
      <c r="JO266" s="510" t="str">
        <f t="shared" si="1313"/>
        <v/>
      </c>
      <c r="JP266" s="522" t="str">
        <f t="shared" si="1313"/>
        <v/>
      </c>
      <c r="JQ266" s="510" t="str">
        <f t="shared" si="1313"/>
        <v/>
      </c>
      <c r="JR266" s="642">
        <f t="shared" si="1189"/>
        <v>0</v>
      </c>
      <c r="JS266" s="510" t="str">
        <f t="shared" si="1314"/>
        <v/>
      </c>
      <c r="JT266" s="522" t="str">
        <f t="shared" si="1314"/>
        <v/>
      </c>
      <c r="JU266" s="510" t="str">
        <f t="shared" si="1314"/>
        <v/>
      </c>
      <c r="JV266" s="642">
        <f t="shared" si="1190"/>
        <v>0</v>
      </c>
      <c r="JW266" s="510" t="str">
        <f t="shared" si="1315"/>
        <v/>
      </c>
      <c r="JX266" s="522" t="str">
        <f t="shared" si="1315"/>
        <v/>
      </c>
      <c r="JY266" s="510" t="str">
        <f t="shared" si="1315"/>
        <v/>
      </c>
      <c r="JZ266" s="642">
        <f t="shared" si="1191"/>
        <v>0</v>
      </c>
      <c r="KA266" s="510" t="str">
        <f t="shared" si="1316"/>
        <v/>
      </c>
      <c r="KB266" s="522" t="str">
        <f t="shared" si="1316"/>
        <v/>
      </c>
      <c r="KC266" s="510" t="str">
        <f t="shared" si="1316"/>
        <v/>
      </c>
      <c r="KD266" s="642">
        <f t="shared" si="1192"/>
        <v>0</v>
      </c>
      <c r="KE266" s="510" t="str">
        <f t="shared" si="1317"/>
        <v/>
      </c>
      <c r="KF266" s="522" t="str">
        <f t="shared" si="1317"/>
        <v/>
      </c>
      <c r="KG266" s="510" t="str">
        <f t="shared" si="1317"/>
        <v/>
      </c>
      <c r="KH266" s="642">
        <f t="shared" si="1193"/>
        <v>0</v>
      </c>
      <c r="KI266" s="510" t="str">
        <f t="shared" si="1318"/>
        <v/>
      </c>
      <c r="KJ266" s="522" t="str">
        <f t="shared" si="1318"/>
        <v/>
      </c>
      <c r="KK266" s="510" t="str">
        <f t="shared" si="1318"/>
        <v/>
      </c>
      <c r="KL266" s="642">
        <f t="shared" si="1194"/>
        <v>0</v>
      </c>
      <c r="KM266" s="510" t="str">
        <f t="shared" si="1319"/>
        <v/>
      </c>
      <c r="KN266" s="522" t="str">
        <f t="shared" si="1319"/>
        <v/>
      </c>
      <c r="KO266" s="510" t="str">
        <f t="shared" si="1319"/>
        <v/>
      </c>
      <c r="KP266" s="642">
        <f t="shared" si="1195"/>
        <v>0</v>
      </c>
      <c r="KQ266" s="510" t="str">
        <f t="shared" si="1320"/>
        <v/>
      </c>
      <c r="KR266" s="522" t="str">
        <f t="shared" si="1320"/>
        <v/>
      </c>
      <c r="KS266" s="510" t="str">
        <f t="shared" si="1320"/>
        <v/>
      </c>
      <c r="KT266" s="642">
        <f t="shared" si="1196"/>
        <v>0</v>
      </c>
      <c r="KU266" s="510" t="str">
        <f t="shared" si="1321"/>
        <v/>
      </c>
      <c r="KV266" s="522" t="str">
        <f t="shared" si="1321"/>
        <v/>
      </c>
      <c r="KW266" s="510" t="str">
        <f t="shared" si="1321"/>
        <v/>
      </c>
      <c r="KX266" s="642">
        <f t="shared" si="1197"/>
        <v>0</v>
      </c>
      <c r="KY266" s="510" t="str">
        <f t="shared" si="1322"/>
        <v/>
      </c>
      <c r="KZ266" s="522" t="str">
        <f t="shared" si="1322"/>
        <v/>
      </c>
      <c r="LA266" s="510" t="str">
        <f t="shared" si="1322"/>
        <v/>
      </c>
      <c r="LB266" s="642">
        <f t="shared" si="1198"/>
        <v>0</v>
      </c>
      <c r="LC266" s="510" t="str">
        <f t="shared" si="1323"/>
        <v/>
      </c>
      <c r="LD266" s="522" t="str">
        <f t="shared" si="1323"/>
        <v/>
      </c>
      <c r="LE266" s="510" t="str">
        <f t="shared" si="1323"/>
        <v/>
      </c>
      <c r="LF266" s="642">
        <f t="shared" si="1199"/>
        <v>0</v>
      </c>
      <c r="LG266" s="510" t="str">
        <f t="shared" si="1324"/>
        <v/>
      </c>
      <c r="LH266" s="522" t="str">
        <f t="shared" si="1324"/>
        <v/>
      </c>
      <c r="LI266" s="510" t="str">
        <f t="shared" si="1324"/>
        <v/>
      </c>
      <c r="LJ266" s="642">
        <f t="shared" si="1200"/>
        <v>0</v>
      </c>
      <c r="LK266" s="510" t="str">
        <f t="shared" si="1325"/>
        <v/>
      </c>
      <c r="LL266" s="522" t="str">
        <f t="shared" si="1325"/>
        <v/>
      </c>
      <c r="LM266" s="510" t="str">
        <f t="shared" si="1325"/>
        <v/>
      </c>
      <c r="LN266" s="642">
        <f t="shared" si="1201"/>
        <v>0</v>
      </c>
      <c r="LO266" s="510" t="str">
        <f t="shared" si="1326"/>
        <v/>
      </c>
      <c r="LP266" s="522" t="str">
        <f t="shared" si="1326"/>
        <v/>
      </c>
      <c r="LQ266" s="510" t="str">
        <f t="shared" si="1326"/>
        <v/>
      </c>
      <c r="LR266" s="642">
        <f t="shared" si="1202"/>
        <v>0</v>
      </c>
      <c r="LS266" s="510" t="str">
        <f t="shared" si="1327"/>
        <v/>
      </c>
      <c r="LT266" s="522" t="str">
        <f t="shared" si="1327"/>
        <v/>
      </c>
      <c r="LU266" s="510" t="str">
        <f t="shared" si="1327"/>
        <v/>
      </c>
      <c r="LV266" s="642">
        <f t="shared" si="1203"/>
        <v>0</v>
      </c>
      <c r="LW266" s="510" t="str">
        <f t="shared" si="1328"/>
        <v/>
      </c>
      <c r="LX266" s="522" t="str">
        <f t="shared" si="1328"/>
        <v/>
      </c>
      <c r="LY266" s="510" t="str">
        <f t="shared" si="1328"/>
        <v/>
      </c>
      <c r="LZ266" s="642">
        <f t="shared" si="1204"/>
        <v>0</v>
      </c>
      <c r="MA266" s="510" t="str">
        <f t="shared" si="1329"/>
        <v/>
      </c>
      <c r="MB266" s="522" t="str">
        <f t="shared" si="1329"/>
        <v/>
      </c>
      <c r="MC266" s="510" t="str">
        <f t="shared" si="1329"/>
        <v/>
      </c>
      <c r="MD266" s="642">
        <f t="shared" si="1205"/>
        <v>0</v>
      </c>
      <c r="ME266" s="510" t="str">
        <f t="shared" si="1330"/>
        <v/>
      </c>
      <c r="MF266" s="522" t="str">
        <f t="shared" si="1330"/>
        <v/>
      </c>
      <c r="MG266" s="510" t="str">
        <f t="shared" si="1330"/>
        <v/>
      </c>
      <c r="MH266" s="642">
        <f t="shared" si="1206"/>
        <v>0</v>
      </c>
      <c r="MI266" s="510" t="str">
        <f t="shared" si="1331"/>
        <v/>
      </c>
      <c r="MJ266" s="522" t="str">
        <f t="shared" si="1331"/>
        <v/>
      </c>
      <c r="MK266" s="510" t="str">
        <f t="shared" si="1331"/>
        <v/>
      </c>
      <c r="ML266" s="642">
        <f t="shared" si="1207"/>
        <v>0</v>
      </c>
      <c r="MM266" s="510" t="str">
        <f t="shared" si="1332"/>
        <v/>
      </c>
      <c r="MN266" s="522" t="str">
        <f t="shared" si="1332"/>
        <v/>
      </c>
      <c r="MO266" s="510" t="str">
        <f t="shared" si="1332"/>
        <v/>
      </c>
      <c r="MP266" s="642">
        <f t="shared" si="1208"/>
        <v>0</v>
      </c>
      <c r="MQ266" s="510" t="str">
        <f t="shared" si="1333"/>
        <v/>
      </c>
      <c r="MR266" s="522" t="str">
        <f t="shared" si="1333"/>
        <v/>
      </c>
      <c r="MS266" s="510" t="str">
        <f t="shared" si="1333"/>
        <v/>
      </c>
      <c r="MT266" s="642">
        <f t="shared" si="1209"/>
        <v>0</v>
      </c>
      <c r="MU266" s="510" t="str">
        <f t="shared" si="1334"/>
        <v/>
      </c>
      <c r="MV266" s="522" t="str">
        <f t="shared" si="1334"/>
        <v/>
      </c>
      <c r="MW266" s="510" t="str">
        <f t="shared" si="1334"/>
        <v/>
      </c>
      <c r="MX266" s="642">
        <f t="shared" si="1210"/>
        <v>0</v>
      </c>
      <c r="MY266" s="510" t="str">
        <f t="shared" si="1335"/>
        <v/>
      </c>
      <c r="MZ266" s="522" t="str">
        <f t="shared" si="1335"/>
        <v/>
      </c>
      <c r="NA266" s="510" t="str">
        <f t="shared" si="1335"/>
        <v/>
      </c>
      <c r="NB266" s="642">
        <f t="shared" si="1211"/>
        <v>0</v>
      </c>
      <c r="NC266" s="510" t="str">
        <f t="shared" si="1336"/>
        <v/>
      </c>
      <c r="ND266" s="522" t="str">
        <f t="shared" si="1336"/>
        <v/>
      </c>
      <c r="NE266" s="510" t="str">
        <f t="shared" si="1336"/>
        <v/>
      </c>
      <c r="NF266" s="642">
        <f t="shared" si="1212"/>
        <v>0</v>
      </c>
      <c r="NG266" s="510" t="str">
        <f t="shared" si="1337"/>
        <v/>
      </c>
      <c r="NH266" s="522" t="str">
        <f t="shared" si="1337"/>
        <v/>
      </c>
      <c r="NI266" s="510" t="str">
        <f t="shared" si="1337"/>
        <v/>
      </c>
      <c r="NJ266" s="642">
        <f t="shared" si="1213"/>
        <v>0</v>
      </c>
      <c r="NK266" s="510" t="str">
        <f t="shared" si="1338"/>
        <v/>
      </c>
      <c r="NL266" s="522" t="str">
        <f t="shared" si="1338"/>
        <v/>
      </c>
      <c r="NM266" s="510" t="str">
        <f t="shared" si="1338"/>
        <v/>
      </c>
      <c r="NN266" s="642">
        <f t="shared" si="1214"/>
        <v>0</v>
      </c>
      <c r="NO266" s="510" t="str">
        <f t="shared" si="1339"/>
        <v/>
      </c>
      <c r="NP266" s="522" t="str">
        <f t="shared" si="1339"/>
        <v/>
      </c>
      <c r="NQ266" s="510" t="str">
        <f t="shared" si="1339"/>
        <v/>
      </c>
      <c r="NR266" s="642">
        <f t="shared" si="1215"/>
        <v>0</v>
      </c>
      <c r="NS266" s="510" t="str">
        <f t="shared" si="1340"/>
        <v/>
      </c>
      <c r="NT266" s="522" t="str">
        <f t="shared" si="1340"/>
        <v/>
      </c>
      <c r="NU266" s="510" t="str">
        <f t="shared" si="1340"/>
        <v/>
      </c>
      <c r="NV266" s="642">
        <f t="shared" si="1216"/>
        <v>0</v>
      </c>
      <c r="NW266" s="510" t="str">
        <f t="shared" si="1341"/>
        <v/>
      </c>
      <c r="NX266" s="522" t="str">
        <f t="shared" si="1341"/>
        <v/>
      </c>
      <c r="NY266" s="510" t="str">
        <f t="shared" si="1341"/>
        <v/>
      </c>
      <c r="NZ266" s="642">
        <f t="shared" si="1217"/>
        <v>0</v>
      </c>
      <c r="OA266" s="510" t="str">
        <f t="shared" si="1342"/>
        <v/>
      </c>
      <c r="OB266" s="522" t="str">
        <f t="shared" si="1342"/>
        <v/>
      </c>
      <c r="OC266" s="510" t="str">
        <f t="shared" si="1342"/>
        <v/>
      </c>
      <c r="OD266" s="642">
        <f t="shared" si="1218"/>
        <v>0</v>
      </c>
      <c r="OE266" s="510" t="str">
        <f t="shared" si="1343"/>
        <v/>
      </c>
      <c r="OF266" s="522" t="str">
        <f t="shared" si="1343"/>
        <v/>
      </c>
      <c r="OG266" s="510" t="str">
        <f t="shared" si="1343"/>
        <v/>
      </c>
      <c r="OH266" s="642">
        <f t="shared" si="1219"/>
        <v>0</v>
      </c>
      <c r="OI266" s="510" t="str">
        <f t="shared" si="1344"/>
        <v/>
      </c>
      <c r="OJ266" s="522" t="str">
        <f t="shared" si="1344"/>
        <v/>
      </c>
      <c r="OK266" s="510" t="str">
        <f t="shared" si="1344"/>
        <v/>
      </c>
      <c r="OL266" s="642">
        <f t="shared" si="1220"/>
        <v>0</v>
      </c>
      <c r="OM266" s="510" t="str">
        <f t="shared" si="1345"/>
        <v/>
      </c>
      <c r="ON266" s="522" t="str">
        <f t="shared" si="1345"/>
        <v/>
      </c>
      <c r="OO266" s="510" t="str">
        <f t="shared" si="1345"/>
        <v/>
      </c>
      <c r="OP266" s="642">
        <f t="shared" si="1221"/>
        <v>0</v>
      </c>
      <c r="OQ266" s="510" t="str">
        <f t="shared" si="1346"/>
        <v/>
      </c>
      <c r="OR266" s="522" t="str">
        <f t="shared" si="1346"/>
        <v/>
      </c>
      <c r="OS266" s="510" t="str">
        <f t="shared" si="1346"/>
        <v/>
      </c>
      <c r="OT266" s="642">
        <f t="shared" si="1222"/>
        <v>0</v>
      </c>
      <c r="OU266" s="510" t="str">
        <f t="shared" si="1347"/>
        <v/>
      </c>
      <c r="OV266" s="522" t="str">
        <f t="shared" si="1347"/>
        <v/>
      </c>
      <c r="OW266" s="510" t="str">
        <f t="shared" si="1347"/>
        <v/>
      </c>
      <c r="OX266" s="642">
        <f t="shared" si="1223"/>
        <v>0</v>
      </c>
      <c r="OY266" s="510" t="str">
        <f t="shared" si="1348"/>
        <v/>
      </c>
      <c r="OZ266" s="522" t="str">
        <f t="shared" si="1348"/>
        <v/>
      </c>
      <c r="PA266" s="510" t="str">
        <f t="shared" si="1348"/>
        <v/>
      </c>
      <c r="PB266" s="642">
        <f t="shared" si="1224"/>
        <v>0</v>
      </c>
      <c r="PC266" s="510" t="str">
        <f t="shared" si="1349"/>
        <v/>
      </c>
      <c r="PD266" s="522" t="str">
        <f t="shared" si="1349"/>
        <v/>
      </c>
      <c r="PE266" s="510" t="str">
        <f t="shared" si="1349"/>
        <v/>
      </c>
      <c r="PF266" s="642">
        <f t="shared" si="1225"/>
        <v>0</v>
      </c>
      <c r="PG266" s="510" t="str">
        <f t="shared" si="1350"/>
        <v/>
      </c>
      <c r="PH266" s="522" t="str">
        <f t="shared" si="1350"/>
        <v/>
      </c>
      <c r="PI266" s="510" t="str">
        <f t="shared" si="1350"/>
        <v/>
      </c>
      <c r="PJ266" s="642">
        <f t="shared" si="1226"/>
        <v>0</v>
      </c>
      <c r="PK266" s="510" t="str">
        <f t="shared" si="1351"/>
        <v/>
      </c>
      <c r="PL266" s="522" t="str">
        <f t="shared" si="1351"/>
        <v/>
      </c>
      <c r="PM266" s="510" t="str">
        <f t="shared" si="1351"/>
        <v/>
      </c>
      <c r="PN266" s="642">
        <f t="shared" si="1227"/>
        <v>0</v>
      </c>
      <c r="PO266" s="510" t="str">
        <f t="shared" si="1352"/>
        <v/>
      </c>
      <c r="PP266" s="522" t="str">
        <f t="shared" si="1352"/>
        <v/>
      </c>
      <c r="PQ266" s="510" t="str">
        <f t="shared" si="1352"/>
        <v/>
      </c>
      <c r="PR266" s="642">
        <f t="shared" si="1228"/>
        <v>0</v>
      </c>
      <c r="PS266" s="510" t="str">
        <f t="shared" si="1353"/>
        <v/>
      </c>
      <c r="PT266" s="522" t="str">
        <f t="shared" si="1353"/>
        <v/>
      </c>
      <c r="PU266" s="510" t="str">
        <f t="shared" si="1353"/>
        <v/>
      </c>
      <c r="PV266" s="642">
        <f t="shared" si="1229"/>
        <v>0</v>
      </c>
      <c r="PW266" s="510" t="str">
        <f t="shared" si="1354"/>
        <v/>
      </c>
      <c r="PX266" s="522" t="str">
        <f t="shared" si="1354"/>
        <v/>
      </c>
      <c r="PY266" s="510" t="str">
        <f t="shared" si="1354"/>
        <v/>
      </c>
      <c r="PZ266" s="642">
        <f t="shared" si="1230"/>
        <v>0</v>
      </c>
      <c r="QA266" s="510" t="str">
        <f t="shared" si="1355"/>
        <v/>
      </c>
      <c r="QB266" s="522" t="str">
        <f t="shared" si="1355"/>
        <v/>
      </c>
      <c r="QC266" s="510" t="str">
        <f t="shared" si="1355"/>
        <v/>
      </c>
      <c r="QD266" s="642">
        <f t="shared" si="1231"/>
        <v>0</v>
      </c>
      <c r="QE266" s="510" t="str">
        <f t="shared" si="1356"/>
        <v/>
      </c>
      <c r="QF266" s="522" t="str">
        <f t="shared" si="1356"/>
        <v/>
      </c>
      <c r="QG266" s="510" t="str">
        <f t="shared" si="1356"/>
        <v/>
      </c>
      <c r="QH266" s="642">
        <f t="shared" si="1232"/>
        <v>0</v>
      </c>
    </row>
    <row r="267" spans="125:450" ht="13.3" thickTop="1" thickBot="1" x14ac:dyDescent="0.35"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GU267" s="594">
        <v>50</v>
      </c>
      <c r="HA267" s="81" t="str">
        <f t="shared" si="1233"/>
        <v/>
      </c>
      <c r="HB267" s="127" t="str">
        <f t="shared" si="1234"/>
        <v/>
      </c>
      <c r="HC267" s="642">
        <f t="shared" si="1172"/>
        <v>0</v>
      </c>
      <c r="HD267" s="582">
        <f t="shared" si="1237"/>
        <v>0</v>
      </c>
      <c r="HE267" s="576">
        <f t="shared" si="1298"/>
        <v>0</v>
      </c>
      <c r="HF267" s="566">
        <f t="shared" si="1298"/>
        <v>0</v>
      </c>
      <c r="HG267" s="642">
        <f t="shared" si="1173"/>
        <v>0</v>
      </c>
      <c r="HH267" s="17" t="str">
        <f t="shared" ref="HH267:HI277" si="1357">HH140</f>
        <v/>
      </c>
      <c r="HI267" s="510" t="str">
        <f t="shared" si="1357"/>
        <v/>
      </c>
      <c r="HJ267" s="642">
        <f t="shared" si="1235"/>
        <v>0</v>
      </c>
      <c r="HK267" s="510" t="str">
        <f t="shared" si="1299"/>
        <v/>
      </c>
      <c r="HL267" s="522" t="str">
        <f t="shared" si="1299"/>
        <v/>
      </c>
      <c r="HM267" s="510" t="str">
        <f t="shared" si="1299"/>
        <v/>
      </c>
      <c r="HN267" s="642">
        <f t="shared" si="1175"/>
        <v>0</v>
      </c>
      <c r="HO267" s="510" t="str">
        <f t="shared" si="1300"/>
        <v/>
      </c>
      <c r="HP267" s="522" t="str">
        <f t="shared" si="1300"/>
        <v/>
      </c>
      <c r="HQ267" s="510" t="str">
        <f t="shared" si="1300"/>
        <v/>
      </c>
      <c r="HR267" s="642">
        <f t="shared" si="1176"/>
        <v>0</v>
      </c>
      <c r="HS267" s="510" t="str">
        <f t="shared" si="1301"/>
        <v/>
      </c>
      <c r="HT267" s="522" t="str">
        <f t="shared" si="1301"/>
        <v/>
      </c>
      <c r="HU267" s="510" t="str">
        <f t="shared" si="1301"/>
        <v/>
      </c>
      <c r="HV267" s="642">
        <f t="shared" si="1177"/>
        <v>0</v>
      </c>
      <c r="HW267" s="510" t="str">
        <f t="shared" si="1302"/>
        <v/>
      </c>
      <c r="HX267" s="522" t="str">
        <f t="shared" si="1302"/>
        <v/>
      </c>
      <c r="HY267" s="510" t="str">
        <f t="shared" si="1302"/>
        <v/>
      </c>
      <c r="HZ267" s="642">
        <f t="shared" si="1178"/>
        <v>0</v>
      </c>
      <c r="IA267" s="510" t="str">
        <f t="shared" si="1303"/>
        <v/>
      </c>
      <c r="IB267" s="522" t="str">
        <f t="shared" si="1303"/>
        <v/>
      </c>
      <c r="IC267" s="510" t="str">
        <f t="shared" si="1303"/>
        <v/>
      </c>
      <c r="ID267" s="642">
        <f t="shared" si="1179"/>
        <v>0</v>
      </c>
      <c r="IE267" s="510" t="str">
        <f t="shared" si="1304"/>
        <v/>
      </c>
      <c r="IF267" s="522" t="str">
        <f t="shared" si="1304"/>
        <v/>
      </c>
      <c r="IG267" s="510" t="str">
        <f t="shared" si="1304"/>
        <v/>
      </c>
      <c r="IH267" s="642">
        <f t="shared" si="1180"/>
        <v>0</v>
      </c>
      <c r="II267" s="510" t="str">
        <f t="shared" si="1305"/>
        <v/>
      </c>
      <c r="IJ267" s="522" t="str">
        <f t="shared" si="1305"/>
        <v/>
      </c>
      <c r="IK267" s="510" t="str">
        <f t="shared" si="1305"/>
        <v/>
      </c>
      <c r="IL267" s="642">
        <f t="shared" si="1181"/>
        <v>0</v>
      </c>
      <c r="IM267" s="510" t="str">
        <f t="shared" si="1306"/>
        <v/>
      </c>
      <c r="IN267" s="522" t="str">
        <f t="shared" si="1306"/>
        <v/>
      </c>
      <c r="IO267" s="510" t="str">
        <f t="shared" si="1306"/>
        <v/>
      </c>
      <c r="IP267" s="642">
        <f t="shared" si="1182"/>
        <v>0</v>
      </c>
      <c r="IQ267" s="510" t="str">
        <f t="shared" si="1307"/>
        <v/>
      </c>
      <c r="IR267" s="522" t="str">
        <f t="shared" si="1307"/>
        <v/>
      </c>
      <c r="IS267" s="510" t="str">
        <f t="shared" si="1307"/>
        <v/>
      </c>
      <c r="IT267" s="642">
        <f t="shared" si="1183"/>
        <v>0</v>
      </c>
      <c r="IU267" s="510" t="str">
        <f t="shared" si="1308"/>
        <v/>
      </c>
      <c r="IV267" s="522" t="str">
        <f t="shared" si="1308"/>
        <v/>
      </c>
      <c r="IW267" s="510" t="str">
        <f t="shared" si="1308"/>
        <v/>
      </c>
      <c r="IX267" s="642">
        <f t="shared" si="1184"/>
        <v>0</v>
      </c>
      <c r="IY267" s="510" t="str">
        <f t="shared" si="1309"/>
        <v/>
      </c>
      <c r="IZ267" s="522" t="str">
        <f t="shared" si="1309"/>
        <v/>
      </c>
      <c r="JA267" s="510" t="str">
        <f t="shared" si="1309"/>
        <v/>
      </c>
      <c r="JB267" s="642">
        <f t="shared" si="1185"/>
        <v>0</v>
      </c>
      <c r="JC267" s="510" t="str">
        <f t="shared" si="1310"/>
        <v/>
      </c>
      <c r="JD267" s="522" t="str">
        <f t="shared" si="1310"/>
        <v/>
      </c>
      <c r="JE267" s="510" t="str">
        <f t="shared" si="1310"/>
        <v/>
      </c>
      <c r="JF267" s="642">
        <f t="shared" si="1186"/>
        <v>0</v>
      </c>
      <c r="JG267" s="510" t="str">
        <f t="shared" si="1311"/>
        <v/>
      </c>
      <c r="JH267" s="522" t="str">
        <f t="shared" si="1311"/>
        <v/>
      </c>
      <c r="JI267" s="510" t="str">
        <f t="shared" si="1311"/>
        <v/>
      </c>
      <c r="JJ267" s="642">
        <f t="shared" si="1187"/>
        <v>0</v>
      </c>
      <c r="JK267" s="510" t="str">
        <f t="shared" si="1312"/>
        <v/>
      </c>
      <c r="JL267" s="522" t="str">
        <f t="shared" si="1312"/>
        <v/>
      </c>
      <c r="JM267" s="510" t="str">
        <f t="shared" si="1312"/>
        <v/>
      </c>
      <c r="JN267" s="642">
        <f t="shared" si="1188"/>
        <v>0</v>
      </c>
      <c r="JO267" s="510" t="str">
        <f t="shared" si="1313"/>
        <v/>
      </c>
      <c r="JP267" s="522" t="str">
        <f t="shared" si="1313"/>
        <v/>
      </c>
      <c r="JQ267" s="510" t="str">
        <f t="shared" si="1313"/>
        <v/>
      </c>
      <c r="JR267" s="642">
        <f t="shared" si="1189"/>
        <v>0</v>
      </c>
      <c r="JS267" s="510" t="str">
        <f t="shared" si="1314"/>
        <v/>
      </c>
      <c r="JT267" s="522" t="str">
        <f t="shared" si="1314"/>
        <v/>
      </c>
      <c r="JU267" s="510" t="str">
        <f t="shared" si="1314"/>
        <v/>
      </c>
      <c r="JV267" s="642">
        <f t="shared" si="1190"/>
        <v>0</v>
      </c>
      <c r="JW267" s="510" t="str">
        <f t="shared" si="1315"/>
        <v/>
      </c>
      <c r="JX267" s="522" t="str">
        <f t="shared" si="1315"/>
        <v/>
      </c>
      <c r="JY267" s="510" t="str">
        <f t="shared" si="1315"/>
        <v/>
      </c>
      <c r="JZ267" s="642">
        <f t="shared" si="1191"/>
        <v>0</v>
      </c>
      <c r="KA267" s="510" t="str">
        <f t="shared" si="1316"/>
        <v/>
      </c>
      <c r="KB267" s="522" t="str">
        <f t="shared" si="1316"/>
        <v/>
      </c>
      <c r="KC267" s="510" t="str">
        <f t="shared" si="1316"/>
        <v/>
      </c>
      <c r="KD267" s="642">
        <f t="shared" si="1192"/>
        <v>0</v>
      </c>
      <c r="KE267" s="510" t="str">
        <f t="shared" si="1317"/>
        <v/>
      </c>
      <c r="KF267" s="522" t="str">
        <f t="shared" si="1317"/>
        <v/>
      </c>
      <c r="KG267" s="510" t="str">
        <f t="shared" si="1317"/>
        <v/>
      </c>
      <c r="KH267" s="642">
        <f t="shared" si="1193"/>
        <v>0</v>
      </c>
      <c r="KI267" s="510" t="str">
        <f t="shared" si="1318"/>
        <v/>
      </c>
      <c r="KJ267" s="522" t="str">
        <f t="shared" si="1318"/>
        <v/>
      </c>
      <c r="KK267" s="510" t="str">
        <f t="shared" si="1318"/>
        <v/>
      </c>
      <c r="KL267" s="642">
        <f t="shared" si="1194"/>
        <v>0</v>
      </c>
      <c r="KM267" s="510" t="str">
        <f t="shared" si="1319"/>
        <v/>
      </c>
      <c r="KN267" s="522" t="str">
        <f t="shared" si="1319"/>
        <v/>
      </c>
      <c r="KO267" s="510" t="str">
        <f t="shared" si="1319"/>
        <v/>
      </c>
      <c r="KP267" s="642">
        <f t="shared" si="1195"/>
        <v>0</v>
      </c>
      <c r="KQ267" s="510" t="str">
        <f t="shared" si="1320"/>
        <v/>
      </c>
      <c r="KR267" s="522" t="str">
        <f t="shared" si="1320"/>
        <v/>
      </c>
      <c r="KS267" s="510" t="str">
        <f t="shared" si="1320"/>
        <v/>
      </c>
      <c r="KT267" s="642">
        <f t="shared" si="1196"/>
        <v>0</v>
      </c>
      <c r="KU267" s="510" t="str">
        <f t="shared" si="1321"/>
        <v/>
      </c>
      <c r="KV267" s="522" t="str">
        <f t="shared" si="1321"/>
        <v/>
      </c>
      <c r="KW267" s="510" t="str">
        <f t="shared" si="1321"/>
        <v/>
      </c>
      <c r="KX267" s="642">
        <f t="shared" si="1197"/>
        <v>0</v>
      </c>
      <c r="KY267" s="510" t="str">
        <f t="shared" si="1322"/>
        <v/>
      </c>
      <c r="KZ267" s="522" t="str">
        <f t="shared" si="1322"/>
        <v/>
      </c>
      <c r="LA267" s="510" t="str">
        <f t="shared" si="1322"/>
        <v/>
      </c>
      <c r="LB267" s="642">
        <f t="shared" si="1198"/>
        <v>0</v>
      </c>
      <c r="LC267" s="510" t="str">
        <f t="shared" si="1323"/>
        <v/>
      </c>
      <c r="LD267" s="522" t="str">
        <f t="shared" si="1323"/>
        <v/>
      </c>
      <c r="LE267" s="510" t="str">
        <f t="shared" si="1323"/>
        <v/>
      </c>
      <c r="LF267" s="642">
        <f t="shared" si="1199"/>
        <v>0</v>
      </c>
      <c r="LG267" s="510" t="str">
        <f t="shared" si="1324"/>
        <v/>
      </c>
      <c r="LH267" s="522" t="str">
        <f t="shared" si="1324"/>
        <v/>
      </c>
      <c r="LI267" s="510" t="str">
        <f t="shared" si="1324"/>
        <v/>
      </c>
      <c r="LJ267" s="642">
        <f t="shared" si="1200"/>
        <v>0</v>
      </c>
      <c r="LK267" s="510" t="str">
        <f t="shared" si="1325"/>
        <v/>
      </c>
      <c r="LL267" s="522" t="str">
        <f t="shared" si="1325"/>
        <v/>
      </c>
      <c r="LM267" s="510" t="str">
        <f t="shared" si="1325"/>
        <v/>
      </c>
      <c r="LN267" s="642">
        <f t="shared" si="1201"/>
        <v>0</v>
      </c>
      <c r="LO267" s="510" t="str">
        <f t="shared" si="1326"/>
        <v/>
      </c>
      <c r="LP267" s="522" t="str">
        <f t="shared" si="1326"/>
        <v/>
      </c>
      <c r="LQ267" s="510" t="str">
        <f t="shared" si="1326"/>
        <v/>
      </c>
      <c r="LR267" s="642">
        <f t="shared" si="1202"/>
        <v>0</v>
      </c>
      <c r="LS267" s="510" t="str">
        <f t="shared" si="1327"/>
        <v/>
      </c>
      <c r="LT267" s="522" t="str">
        <f t="shared" si="1327"/>
        <v/>
      </c>
      <c r="LU267" s="510" t="str">
        <f t="shared" si="1327"/>
        <v/>
      </c>
      <c r="LV267" s="642">
        <f t="shared" si="1203"/>
        <v>0</v>
      </c>
      <c r="LW267" s="510" t="str">
        <f t="shared" si="1328"/>
        <v/>
      </c>
      <c r="LX267" s="522" t="str">
        <f t="shared" si="1328"/>
        <v/>
      </c>
      <c r="LY267" s="510" t="str">
        <f t="shared" si="1328"/>
        <v/>
      </c>
      <c r="LZ267" s="642">
        <f t="shared" si="1204"/>
        <v>0</v>
      </c>
      <c r="MA267" s="510" t="str">
        <f t="shared" si="1329"/>
        <v/>
      </c>
      <c r="MB267" s="522" t="str">
        <f t="shared" si="1329"/>
        <v/>
      </c>
      <c r="MC267" s="510" t="str">
        <f t="shared" si="1329"/>
        <v/>
      </c>
      <c r="MD267" s="642">
        <f t="shared" si="1205"/>
        <v>0</v>
      </c>
      <c r="ME267" s="510" t="str">
        <f t="shared" si="1330"/>
        <v/>
      </c>
      <c r="MF267" s="522" t="str">
        <f t="shared" si="1330"/>
        <v/>
      </c>
      <c r="MG267" s="510" t="str">
        <f t="shared" si="1330"/>
        <v/>
      </c>
      <c r="MH267" s="642">
        <f t="shared" si="1206"/>
        <v>0</v>
      </c>
      <c r="MI267" s="510" t="str">
        <f t="shared" si="1331"/>
        <v/>
      </c>
      <c r="MJ267" s="522" t="str">
        <f t="shared" si="1331"/>
        <v/>
      </c>
      <c r="MK267" s="510" t="str">
        <f t="shared" si="1331"/>
        <v/>
      </c>
      <c r="ML267" s="642">
        <f t="shared" si="1207"/>
        <v>0</v>
      </c>
      <c r="MM267" s="510" t="str">
        <f t="shared" si="1332"/>
        <v/>
      </c>
      <c r="MN267" s="522" t="str">
        <f t="shared" si="1332"/>
        <v/>
      </c>
      <c r="MO267" s="510" t="str">
        <f t="shared" si="1332"/>
        <v/>
      </c>
      <c r="MP267" s="642">
        <f t="shared" si="1208"/>
        <v>0</v>
      </c>
      <c r="MQ267" s="510" t="str">
        <f t="shared" si="1333"/>
        <v/>
      </c>
      <c r="MR267" s="522" t="str">
        <f t="shared" si="1333"/>
        <v/>
      </c>
      <c r="MS267" s="510" t="str">
        <f t="shared" si="1333"/>
        <v/>
      </c>
      <c r="MT267" s="642">
        <f t="shared" si="1209"/>
        <v>0</v>
      </c>
      <c r="MU267" s="510" t="str">
        <f t="shared" si="1334"/>
        <v/>
      </c>
      <c r="MV267" s="522" t="str">
        <f t="shared" si="1334"/>
        <v/>
      </c>
      <c r="MW267" s="510" t="str">
        <f t="shared" si="1334"/>
        <v/>
      </c>
      <c r="MX267" s="642">
        <f t="shared" si="1210"/>
        <v>0</v>
      </c>
      <c r="MY267" s="510" t="str">
        <f t="shared" si="1335"/>
        <v/>
      </c>
      <c r="MZ267" s="522" t="str">
        <f t="shared" si="1335"/>
        <v/>
      </c>
      <c r="NA267" s="510" t="str">
        <f t="shared" si="1335"/>
        <v/>
      </c>
      <c r="NB267" s="642">
        <f t="shared" si="1211"/>
        <v>0</v>
      </c>
      <c r="NC267" s="510" t="str">
        <f t="shared" si="1336"/>
        <v/>
      </c>
      <c r="ND267" s="522" t="str">
        <f t="shared" si="1336"/>
        <v/>
      </c>
      <c r="NE267" s="510" t="str">
        <f t="shared" si="1336"/>
        <v/>
      </c>
      <c r="NF267" s="642">
        <f t="shared" si="1212"/>
        <v>0</v>
      </c>
      <c r="NG267" s="510" t="str">
        <f t="shared" si="1337"/>
        <v/>
      </c>
      <c r="NH267" s="522" t="str">
        <f t="shared" si="1337"/>
        <v/>
      </c>
      <c r="NI267" s="510" t="str">
        <f t="shared" si="1337"/>
        <v/>
      </c>
      <c r="NJ267" s="642">
        <f t="shared" si="1213"/>
        <v>0</v>
      </c>
      <c r="NK267" s="510" t="str">
        <f t="shared" si="1338"/>
        <v/>
      </c>
      <c r="NL267" s="522" t="str">
        <f t="shared" si="1338"/>
        <v/>
      </c>
      <c r="NM267" s="510" t="str">
        <f t="shared" si="1338"/>
        <v/>
      </c>
      <c r="NN267" s="642">
        <f t="shared" si="1214"/>
        <v>0</v>
      </c>
      <c r="NO267" s="510" t="str">
        <f t="shared" si="1339"/>
        <v/>
      </c>
      <c r="NP267" s="522" t="str">
        <f t="shared" si="1339"/>
        <v/>
      </c>
      <c r="NQ267" s="510" t="str">
        <f t="shared" si="1339"/>
        <v/>
      </c>
      <c r="NR267" s="642">
        <f t="shared" si="1215"/>
        <v>0</v>
      </c>
      <c r="NS267" s="510" t="str">
        <f t="shared" si="1340"/>
        <v/>
      </c>
      <c r="NT267" s="522" t="str">
        <f t="shared" si="1340"/>
        <v/>
      </c>
      <c r="NU267" s="510" t="str">
        <f t="shared" si="1340"/>
        <v/>
      </c>
      <c r="NV267" s="642">
        <f t="shared" si="1216"/>
        <v>0</v>
      </c>
      <c r="NW267" s="510" t="str">
        <f t="shared" si="1341"/>
        <v/>
      </c>
      <c r="NX267" s="522" t="str">
        <f t="shared" si="1341"/>
        <v/>
      </c>
      <c r="NY267" s="510" t="str">
        <f t="shared" si="1341"/>
        <v/>
      </c>
      <c r="NZ267" s="642">
        <f t="shared" si="1217"/>
        <v>0</v>
      </c>
      <c r="OA267" s="510" t="str">
        <f t="shared" si="1342"/>
        <v/>
      </c>
      <c r="OB267" s="522" t="str">
        <f t="shared" si="1342"/>
        <v/>
      </c>
      <c r="OC267" s="510" t="str">
        <f t="shared" si="1342"/>
        <v/>
      </c>
      <c r="OD267" s="642">
        <f t="shared" si="1218"/>
        <v>0</v>
      </c>
      <c r="OE267" s="510" t="str">
        <f t="shared" si="1343"/>
        <v/>
      </c>
      <c r="OF267" s="522" t="str">
        <f t="shared" si="1343"/>
        <v/>
      </c>
      <c r="OG267" s="510" t="str">
        <f t="shared" si="1343"/>
        <v/>
      </c>
      <c r="OH267" s="642">
        <f t="shared" si="1219"/>
        <v>0</v>
      </c>
      <c r="OI267" s="510" t="str">
        <f t="shared" si="1344"/>
        <v/>
      </c>
      <c r="OJ267" s="522" t="str">
        <f t="shared" si="1344"/>
        <v/>
      </c>
      <c r="OK267" s="510" t="str">
        <f t="shared" si="1344"/>
        <v/>
      </c>
      <c r="OL267" s="642">
        <f t="shared" si="1220"/>
        <v>0</v>
      </c>
      <c r="OM267" s="510" t="str">
        <f t="shared" si="1345"/>
        <v/>
      </c>
      <c r="ON267" s="522" t="str">
        <f t="shared" si="1345"/>
        <v/>
      </c>
      <c r="OO267" s="510" t="str">
        <f t="shared" si="1345"/>
        <v/>
      </c>
      <c r="OP267" s="642">
        <f t="shared" si="1221"/>
        <v>0</v>
      </c>
      <c r="OQ267" s="510" t="str">
        <f t="shared" si="1346"/>
        <v/>
      </c>
      <c r="OR267" s="522" t="str">
        <f t="shared" si="1346"/>
        <v/>
      </c>
      <c r="OS267" s="510" t="str">
        <f t="shared" si="1346"/>
        <v/>
      </c>
      <c r="OT267" s="642">
        <f t="shared" si="1222"/>
        <v>0</v>
      </c>
      <c r="OU267" s="510" t="str">
        <f t="shared" si="1347"/>
        <v/>
      </c>
      <c r="OV267" s="522" t="str">
        <f t="shared" si="1347"/>
        <v/>
      </c>
      <c r="OW267" s="510" t="str">
        <f t="shared" si="1347"/>
        <v/>
      </c>
      <c r="OX267" s="642">
        <f t="shared" si="1223"/>
        <v>0</v>
      </c>
      <c r="OY267" s="510" t="str">
        <f t="shared" si="1348"/>
        <v/>
      </c>
      <c r="OZ267" s="522" t="str">
        <f t="shared" si="1348"/>
        <v/>
      </c>
      <c r="PA267" s="510" t="str">
        <f t="shared" si="1348"/>
        <v/>
      </c>
      <c r="PB267" s="642">
        <f t="shared" si="1224"/>
        <v>0</v>
      </c>
      <c r="PC267" s="510" t="str">
        <f t="shared" si="1349"/>
        <v/>
      </c>
      <c r="PD267" s="522" t="str">
        <f t="shared" si="1349"/>
        <v/>
      </c>
      <c r="PE267" s="510" t="str">
        <f t="shared" si="1349"/>
        <v/>
      </c>
      <c r="PF267" s="642">
        <f t="shared" si="1225"/>
        <v>0</v>
      </c>
      <c r="PG267" s="510" t="str">
        <f t="shared" si="1350"/>
        <v/>
      </c>
      <c r="PH267" s="522" t="str">
        <f t="shared" si="1350"/>
        <v/>
      </c>
      <c r="PI267" s="510" t="str">
        <f t="shared" si="1350"/>
        <v/>
      </c>
      <c r="PJ267" s="642">
        <f t="shared" si="1226"/>
        <v>0</v>
      </c>
      <c r="PK267" s="510" t="str">
        <f t="shared" si="1351"/>
        <v/>
      </c>
      <c r="PL267" s="522" t="str">
        <f t="shared" si="1351"/>
        <v/>
      </c>
      <c r="PM267" s="510" t="str">
        <f t="shared" si="1351"/>
        <v/>
      </c>
      <c r="PN267" s="642">
        <f t="shared" si="1227"/>
        <v>0</v>
      </c>
      <c r="PO267" s="510" t="str">
        <f t="shared" si="1352"/>
        <v/>
      </c>
      <c r="PP267" s="522" t="str">
        <f t="shared" si="1352"/>
        <v/>
      </c>
      <c r="PQ267" s="510" t="str">
        <f t="shared" si="1352"/>
        <v/>
      </c>
      <c r="PR267" s="642">
        <f t="shared" si="1228"/>
        <v>0</v>
      </c>
      <c r="PS267" s="510" t="str">
        <f t="shared" si="1353"/>
        <v/>
      </c>
      <c r="PT267" s="522" t="str">
        <f t="shared" si="1353"/>
        <v/>
      </c>
      <c r="PU267" s="510" t="str">
        <f t="shared" si="1353"/>
        <v/>
      </c>
      <c r="PV267" s="642">
        <f t="shared" si="1229"/>
        <v>0</v>
      </c>
      <c r="PW267" s="510" t="str">
        <f t="shared" si="1354"/>
        <v/>
      </c>
      <c r="PX267" s="522" t="str">
        <f t="shared" si="1354"/>
        <v/>
      </c>
      <c r="PY267" s="510" t="str">
        <f t="shared" si="1354"/>
        <v/>
      </c>
      <c r="PZ267" s="642">
        <f t="shared" si="1230"/>
        <v>0</v>
      </c>
      <c r="QA267" s="510" t="str">
        <f t="shared" si="1355"/>
        <v/>
      </c>
      <c r="QB267" s="522" t="str">
        <f t="shared" si="1355"/>
        <v/>
      </c>
      <c r="QC267" s="510" t="str">
        <f t="shared" si="1355"/>
        <v/>
      </c>
      <c r="QD267" s="642">
        <f t="shared" si="1231"/>
        <v>0</v>
      </c>
      <c r="QE267" s="510" t="str">
        <f t="shared" si="1356"/>
        <v/>
      </c>
      <c r="QF267" s="522" t="str">
        <f t="shared" si="1356"/>
        <v/>
      </c>
      <c r="QG267" s="510" t="str">
        <f t="shared" si="1356"/>
        <v/>
      </c>
      <c r="QH267" s="642">
        <f t="shared" si="1232"/>
        <v>0</v>
      </c>
    </row>
    <row r="268" spans="125:450" ht="13.3" thickTop="1" thickBot="1" x14ac:dyDescent="0.35"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GU268" s="594">
        <v>51</v>
      </c>
      <c r="HA268" s="81" t="str">
        <f t="shared" si="1233"/>
        <v/>
      </c>
      <c r="HB268" s="127" t="str">
        <f t="shared" si="1234"/>
        <v/>
      </c>
      <c r="HC268" s="642">
        <f t="shared" si="1172"/>
        <v>0</v>
      </c>
      <c r="HD268" s="582">
        <f t="shared" si="1237"/>
        <v>0</v>
      </c>
      <c r="HE268" s="576">
        <f t="shared" si="1298"/>
        <v>0</v>
      </c>
      <c r="HF268" s="566">
        <f t="shared" si="1298"/>
        <v>0</v>
      </c>
      <c r="HG268" s="642">
        <f t="shared" si="1173"/>
        <v>0</v>
      </c>
      <c r="HH268" s="17" t="str">
        <f t="shared" si="1357"/>
        <v/>
      </c>
      <c r="HI268" s="510" t="str">
        <f t="shared" si="1357"/>
        <v/>
      </c>
      <c r="HJ268" s="642">
        <f t="shared" si="1235"/>
        <v>0</v>
      </c>
      <c r="HK268" s="510" t="str">
        <f t="shared" si="1299"/>
        <v/>
      </c>
      <c r="HL268" s="522" t="str">
        <f t="shared" si="1299"/>
        <v/>
      </c>
      <c r="HM268" s="510" t="str">
        <f t="shared" si="1299"/>
        <v/>
      </c>
      <c r="HN268" s="642">
        <f t="shared" si="1175"/>
        <v>0</v>
      </c>
      <c r="HO268" s="510" t="str">
        <f t="shared" si="1300"/>
        <v/>
      </c>
      <c r="HP268" s="522" t="str">
        <f t="shared" si="1300"/>
        <v/>
      </c>
      <c r="HQ268" s="510" t="str">
        <f t="shared" si="1300"/>
        <v/>
      </c>
      <c r="HR268" s="642">
        <f t="shared" si="1176"/>
        <v>0</v>
      </c>
      <c r="HS268" s="510" t="str">
        <f t="shared" si="1301"/>
        <v/>
      </c>
      <c r="HT268" s="522" t="str">
        <f t="shared" si="1301"/>
        <v/>
      </c>
      <c r="HU268" s="510" t="str">
        <f t="shared" si="1301"/>
        <v/>
      </c>
      <c r="HV268" s="642">
        <f t="shared" si="1177"/>
        <v>0</v>
      </c>
      <c r="HW268" s="510" t="str">
        <f t="shared" si="1302"/>
        <v/>
      </c>
      <c r="HX268" s="522" t="str">
        <f t="shared" si="1302"/>
        <v/>
      </c>
      <c r="HY268" s="510" t="str">
        <f t="shared" si="1302"/>
        <v/>
      </c>
      <c r="HZ268" s="642">
        <f t="shared" si="1178"/>
        <v>0</v>
      </c>
      <c r="IA268" s="510" t="str">
        <f t="shared" si="1303"/>
        <v/>
      </c>
      <c r="IB268" s="522" t="str">
        <f t="shared" si="1303"/>
        <v/>
      </c>
      <c r="IC268" s="510" t="str">
        <f t="shared" si="1303"/>
        <v/>
      </c>
      <c r="ID268" s="642">
        <f t="shared" si="1179"/>
        <v>0</v>
      </c>
      <c r="IE268" s="510" t="str">
        <f t="shared" si="1304"/>
        <v/>
      </c>
      <c r="IF268" s="522" t="str">
        <f t="shared" si="1304"/>
        <v/>
      </c>
      <c r="IG268" s="510" t="str">
        <f t="shared" si="1304"/>
        <v/>
      </c>
      <c r="IH268" s="642">
        <f t="shared" si="1180"/>
        <v>0</v>
      </c>
      <c r="II268" s="510" t="str">
        <f t="shared" si="1305"/>
        <v/>
      </c>
      <c r="IJ268" s="522" t="str">
        <f t="shared" si="1305"/>
        <v/>
      </c>
      <c r="IK268" s="510" t="str">
        <f t="shared" si="1305"/>
        <v/>
      </c>
      <c r="IL268" s="642">
        <f t="shared" si="1181"/>
        <v>0</v>
      </c>
      <c r="IM268" s="510" t="str">
        <f t="shared" si="1306"/>
        <v/>
      </c>
      <c r="IN268" s="522" t="str">
        <f t="shared" si="1306"/>
        <v/>
      </c>
      <c r="IO268" s="510" t="str">
        <f t="shared" si="1306"/>
        <v/>
      </c>
      <c r="IP268" s="642">
        <f t="shared" si="1182"/>
        <v>0</v>
      </c>
      <c r="IQ268" s="510" t="str">
        <f t="shared" si="1307"/>
        <v/>
      </c>
      <c r="IR268" s="522" t="str">
        <f t="shared" si="1307"/>
        <v/>
      </c>
      <c r="IS268" s="510" t="str">
        <f t="shared" si="1307"/>
        <v/>
      </c>
      <c r="IT268" s="642">
        <f t="shared" si="1183"/>
        <v>0</v>
      </c>
      <c r="IU268" s="510" t="str">
        <f t="shared" si="1308"/>
        <v/>
      </c>
      <c r="IV268" s="522" t="str">
        <f t="shared" si="1308"/>
        <v/>
      </c>
      <c r="IW268" s="510" t="str">
        <f t="shared" si="1308"/>
        <v/>
      </c>
      <c r="IX268" s="642">
        <f t="shared" si="1184"/>
        <v>0</v>
      </c>
      <c r="IY268" s="510" t="str">
        <f t="shared" si="1309"/>
        <v/>
      </c>
      <c r="IZ268" s="522" t="str">
        <f t="shared" si="1309"/>
        <v/>
      </c>
      <c r="JA268" s="510" t="str">
        <f t="shared" si="1309"/>
        <v/>
      </c>
      <c r="JB268" s="642">
        <f t="shared" si="1185"/>
        <v>0</v>
      </c>
      <c r="JC268" s="510" t="str">
        <f t="shared" si="1310"/>
        <v/>
      </c>
      <c r="JD268" s="522" t="str">
        <f t="shared" si="1310"/>
        <v/>
      </c>
      <c r="JE268" s="510" t="str">
        <f t="shared" si="1310"/>
        <v/>
      </c>
      <c r="JF268" s="642">
        <f t="shared" si="1186"/>
        <v>0</v>
      </c>
      <c r="JG268" s="510" t="str">
        <f t="shared" si="1311"/>
        <v/>
      </c>
      <c r="JH268" s="522" t="str">
        <f t="shared" si="1311"/>
        <v/>
      </c>
      <c r="JI268" s="510" t="str">
        <f t="shared" si="1311"/>
        <v/>
      </c>
      <c r="JJ268" s="642">
        <f t="shared" si="1187"/>
        <v>0</v>
      </c>
      <c r="JK268" s="510" t="str">
        <f t="shared" si="1312"/>
        <v/>
      </c>
      <c r="JL268" s="522" t="str">
        <f t="shared" si="1312"/>
        <v/>
      </c>
      <c r="JM268" s="510" t="str">
        <f t="shared" si="1312"/>
        <v/>
      </c>
      <c r="JN268" s="642">
        <f t="shared" si="1188"/>
        <v>0</v>
      </c>
      <c r="JO268" s="510" t="str">
        <f t="shared" si="1313"/>
        <v/>
      </c>
      <c r="JP268" s="522" t="str">
        <f t="shared" si="1313"/>
        <v/>
      </c>
      <c r="JQ268" s="510" t="str">
        <f t="shared" si="1313"/>
        <v/>
      </c>
      <c r="JR268" s="642">
        <f t="shared" si="1189"/>
        <v>0</v>
      </c>
      <c r="JS268" s="510" t="str">
        <f t="shared" si="1314"/>
        <v/>
      </c>
      <c r="JT268" s="522" t="str">
        <f t="shared" si="1314"/>
        <v/>
      </c>
      <c r="JU268" s="510" t="str">
        <f t="shared" si="1314"/>
        <v/>
      </c>
      <c r="JV268" s="642">
        <f t="shared" si="1190"/>
        <v>0</v>
      </c>
      <c r="JW268" s="510" t="str">
        <f t="shared" si="1315"/>
        <v/>
      </c>
      <c r="JX268" s="522" t="str">
        <f t="shared" si="1315"/>
        <v/>
      </c>
      <c r="JY268" s="510" t="str">
        <f t="shared" si="1315"/>
        <v/>
      </c>
      <c r="JZ268" s="642">
        <f t="shared" si="1191"/>
        <v>0</v>
      </c>
      <c r="KA268" s="510" t="str">
        <f t="shared" si="1316"/>
        <v/>
      </c>
      <c r="KB268" s="522" t="str">
        <f t="shared" si="1316"/>
        <v/>
      </c>
      <c r="KC268" s="510" t="str">
        <f t="shared" si="1316"/>
        <v/>
      </c>
      <c r="KD268" s="642">
        <f t="shared" si="1192"/>
        <v>0</v>
      </c>
      <c r="KE268" s="510" t="str">
        <f t="shared" si="1317"/>
        <v/>
      </c>
      <c r="KF268" s="522" t="str">
        <f t="shared" si="1317"/>
        <v/>
      </c>
      <c r="KG268" s="510" t="str">
        <f t="shared" si="1317"/>
        <v/>
      </c>
      <c r="KH268" s="642">
        <f t="shared" si="1193"/>
        <v>0</v>
      </c>
      <c r="KI268" s="510" t="str">
        <f t="shared" si="1318"/>
        <v/>
      </c>
      <c r="KJ268" s="522" t="str">
        <f t="shared" si="1318"/>
        <v/>
      </c>
      <c r="KK268" s="510" t="str">
        <f t="shared" si="1318"/>
        <v/>
      </c>
      <c r="KL268" s="642">
        <f t="shared" si="1194"/>
        <v>0</v>
      </c>
      <c r="KM268" s="510" t="str">
        <f t="shared" si="1319"/>
        <v/>
      </c>
      <c r="KN268" s="522" t="str">
        <f t="shared" si="1319"/>
        <v/>
      </c>
      <c r="KO268" s="510" t="str">
        <f t="shared" si="1319"/>
        <v/>
      </c>
      <c r="KP268" s="642">
        <f t="shared" si="1195"/>
        <v>0</v>
      </c>
      <c r="KQ268" s="510" t="str">
        <f t="shared" si="1320"/>
        <v/>
      </c>
      <c r="KR268" s="522" t="str">
        <f t="shared" si="1320"/>
        <v/>
      </c>
      <c r="KS268" s="510" t="str">
        <f t="shared" si="1320"/>
        <v/>
      </c>
      <c r="KT268" s="642">
        <f t="shared" si="1196"/>
        <v>0</v>
      </c>
      <c r="KU268" s="510" t="str">
        <f t="shared" si="1321"/>
        <v/>
      </c>
      <c r="KV268" s="522" t="str">
        <f t="shared" si="1321"/>
        <v/>
      </c>
      <c r="KW268" s="510" t="str">
        <f t="shared" si="1321"/>
        <v/>
      </c>
      <c r="KX268" s="642">
        <f t="shared" si="1197"/>
        <v>0</v>
      </c>
      <c r="KY268" s="510" t="str">
        <f t="shared" si="1322"/>
        <v/>
      </c>
      <c r="KZ268" s="522" t="str">
        <f t="shared" si="1322"/>
        <v/>
      </c>
      <c r="LA268" s="510" t="str">
        <f t="shared" si="1322"/>
        <v/>
      </c>
      <c r="LB268" s="642">
        <f t="shared" si="1198"/>
        <v>0</v>
      </c>
      <c r="LC268" s="510" t="str">
        <f t="shared" si="1323"/>
        <v/>
      </c>
      <c r="LD268" s="522" t="str">
        <f t="shared" si="1323"/>
        <v/>
      </c>
      <c r="LE268" s="510" t="str">
        <f t="shared" si="1323"/>
        <v/>
      </c>
      <c r="LF268" s="642">
        <f t="shared" si="1199"/>
        <v>0</v>
      </c>
      <c r="LG268" s="510" t="str">
        <f t="shared" si="1324"/>
        <v/>
      </c>
      <c r="LH268" s="522" t="str">
        <f t="shared" si="1324"/>
        <v/>
      </c>
      <c r="LI268" s="510" t="str">
        <f t="shared" si="1324"/>
        <v/>
      </c>
      <c r="LJ268" s="642">
        <f t="shared" si="1200"/>
        <v>0</v>
      </c>
      <c r="LK268" s="510" t="str">
        <f t="shared" si="1325"/>
        <v/>
      </c>
      <c r="LL268" s="522" t="str">
        <f t="shared" si="1325"/>
        <v/>
      </c>
      <c r="LM268" s="510" t="str">
        <f t="shared" si="1325"/>
        <v/>
      </c>
      <c r="LN268" s="642">
        <f t="shared" si="1201"/>
        <v>0</v>
      </c>
      <c r="LO268" s="510" t="str">
        <f t="shared" si="1326"/>
        <v/>
      </c>
      <c r="LP268" s="522" t="str">
        <f t="shared" si="1326"/>
        <v/>
      </c>
      <c r="LQ268" s="510" t="str">
        <f t="shared" si="1326"/>
        <v/>
      </c>
      <c r="LR268" s="642">
        <f t="shared" si="1202"/>
        <v>0</v>
      </c>
      <c r="LS268" s="510" t="str">
        <f t="shared" si="1327"/>
        <v/>
      </c>
      <c r="LT268" s="522" t="str">
        <f t="shared" si="1327"/>
        <v/>
      </c>
      <c r="LU268" s="510" t="str">
        <f t="shared" si="1327"/>
        <v/>
      </c>
      <c r="LV268" s="642">
        <f t="shared" si="1203"/>
        <v>0</v>
      </c>
      <c r="LW268" s="510" t="str">
        <f t="shared" si="1328"/>
        <v/>
      </c>
      <c r="LX268" s="522" t="str">
        <f t="shared" si="1328"/>
        <v/>
      </c>
      <c r="LY268" s="510" t="str">
        <f t="shared" si="1328"/>
        <v/>
      </c>
      <c r="LZ268" s="642">
        <f t="shared" si="1204"/>
        <v>0</v>
      </c>
      <c r="MA268" s="510" t="str">
        <f t="shared" si="1329"/>
        <v/>
      </c>
      <c r="MB268" s="522" t="str">
        <f t="shared" si="1329"/>
        <v/>
      </c>
      <c r="MC268" s="510" t="str">
        <f t="shared" si="1329"/>
        <v/>
      </c>
      <c r="MD268" s="642">
        <f t="shared" si="1205"/>
        <v>0</v>
      </c>
      <c r="ME268" s="510" t="str">
        <f t="shared" si="1330"/>
        <v/>
      </c>
      <c r="MF268" s="522" t="str">
        <f t="shared" si="1330"/>
        <v/>
      </c>
      <c r="MG268" s="510" t="str">
        <f t="shared" si="1330"/>
        <v/>
      </c>
      <c r="MH268" s="642">
        <f t="shared" si="1206"/>
        <v>0</v>
      </c>
      <c r="MI268" s="510" t="str">
        <f t="shared" si="1331"/>
        <v/>
      </c>
      <c r="MJ268" s="522" t="str">
        <f t="shared" si="1331"/>
        <v/>
      </c>
      <c r="MK268" s="510" t="str">
        <f t="shared" si="1331"/>
        <v/>
      </c>
      <c r="ML268" s="642">
        <f t="shared" si="1207"/>
        <v>0</v>
      </c>
      <c r="MM268" s="510" t="str">
        <f t="shared" si="1332"/>
        <v/>
      </c>
      <c r="MN268" s="522" t="str">
        <f t="shared" si="1332"/>
        <v/>
      </c>
      <c r="MO268" s="510" t="str">
        <f t="shared" si="1332"/>
        <v/>
      </c>
      <c r="MP268" s="642">
        <f t="shared" si="1208"/>
        <v>0</v>
      </c>
      <c r="MQ268" s="510" t="str">
        <f t="shared" si="1333"/>
        <v/>
      </c>
      <c r="MR268" s="522" t="str">
        <f t="shared" si="1333"/>
        <v/>
      </c>
      <c r="MS268" s="510" t="str">
        <f t="shared" si="1333"/>
        <v/>
      </c>
      <c r="MT268" s="642">
        <f t="shared" si="1209"/>
        <v>0</v>
      </c>
      <c r="MU268" s="510" t="str">
        <f t="shared" si="1334"/>
        <v/>
      </c>
      <c r="MV268" s="522" t="str">
        <f t="shared" si="1334"/>
        <v/>
      </c>
      <c r="MW268" s="510" t="str">
        <f t="shared" si="1334"/>
        <v/>
      </c>
      <c r="MX268" s="642">
        <f t="shared" si="1210"/>
        <v>0</v>
      </c>
      <c r="MY268" s="510" t="str">
        <f t="shared" si="1335"/>
        <v/>
      </c>
      <c r="MZ268" s="522" t="str">
        <f t="shared" si="1335"/>
        <v/>
      </c>
      <c r="NA268" s="510" t="str">
        <f t="shared" si="1335"/>
        <v/>
      </c>
      <c r="NB268" s="642">
        <f t="shared" si="1211"/>
        <v>0</v>
      </c>
      <c r="NC268" s="510" t="str">
        <f t="shared" si="1336"/>
        <v/>
      </c>
      <c r="ND268" s="522" t="str">
        <f t="shared" si="1336"/>
        <v/>
      </c>
      <c r="NE268" s="510" t="str">
        <f t="shared" si="1336"/>
        <v/>
      </c>
      <c r="NF268" s="642">
        <f t="shared" si="1212"/>
        <v>0</v>
      </c>
      <c r="NG268" s="510" t="str">
        <f t="shared" si="1337"/>
        <v/>
      </c>
      <c r="NH268" s="522" t="str">
        <f t="shared" si="1337"/>
        <v/>
      </c>
      <c r="NI268" s="510" t="str">
        <f t="shared" si="1337"/>
        <v/>
      </c>
      <c r="NJ268" s="642">
        <f t="shared" si="1213"/>
        <v>0</v>
      </c>
      <c r="NK268" s="510" t="str">
        <f t="shared" si="1338"/>
        <v/>
      </c>
      <c r="NL268" s="522" t="str">
        <f t="shared" si="1338"/>
        <v/>
      </c>
      <c r="NM268" s="510" t="str">
        <f t="shared" si="1338"/>
        <v/>
      </c>
      <c r="NN268" s="642">
        <f t="shared" si="1214"/>
        <v>0</v>
      </c>
      <c r="NO268" s="510" t="str">
        <f t="shared" si="1339"/>
        <v/>
      </c>
      <c r="NP268" s="522" t="str">
        <f t="shared" si="1339"/>
        <v/>
      </c>
      <c r="NQ268" s="510" t="str">
        <f t="shared" si="1339"/>
        <v/>
      </c>
      <c r="NR268" s="642">
        <f t="shared" si="1215"/>
        <v>0</v>
      </c>
      <c r="NS268" s="510" t="str">
        <f t="shared" si="1340"/>
        <v/>
      </c>
      <c r="NT268" s="522" t="str">
        <f t="shared" si="1340"/>
        <v/>
      </c>
      <c r="NU268" s="510" t="str">
        <f t="shared" si="1340"/>
        <v/>
      </c>
      <c r="NV268" s="642">
        <f t="shared" si="1216"/>
        <v>0</v>
      </c>
      <c r="NW268" s="510" t="str">
        <f t="shared" si="1341"/>
        <v/>
      </c>
      <c r="NX268" s="522" t="str">
        <f t="shared" si="1341"/>
        <v/>
      </c>
      <c r="NY268" s="510" t="str">
        <f t="shared" si="1341"/>
        <v/>
      </c>
      <c r="NZ268" s="642">
        <f t="shared" si="1217"/>
        <v>0</v>
      </c>
      <c r="OA268" s="510" t="str">
        <f t="shared" si="1342"/>
        <v/>
      </c>
      <c r="OB268" s="522" t="str">
        <f t="shared" si="1342"/>
        <v/>
      </c>
      <c r="OC268" s="510" t="str">
        <f t="shared" si="1342"/>
        <v/>
      </c>
      <c r="OD268" s="642">
        <f t="shared" si="1218"/>
        <v>0</v>
      </c>
      <c r="OE268" s="510" t="str">
        <f t="shared" si="1343"/>
        <v/>
      </c>
      <c r="OF268" s="522" t="str">
        <f t="shared" si="1343"/>
        <v/>
      </c>
      <c r="OG268" s="510" t="str">
        <f t="shared" si="1343"/>
        <v/>
      </c>
      <c r="OH268" s="642">
        <f t="shared" si="1219"/>
        <v>0</v>
      </c>
      <c r="OI268" s="510" t="str">
        <f t="shared" si="1344"/>
        <v/>
      </c>
      <c r="OJ268" s="522" t="str">
        <f t="shared" si="1344"/>
        <v/>
      </c>
      <c r="OK268" s="510" t="str">
        <f t="shared" si="1344"/>
        <v/>
      </c>
      <c r="OL268" s="642">
        <f t="shared" si="1220"/>
        <v>0</v>
      </c>
      <c r="OM268" s="510" t="str">
        <f t="shared" si="1345"/>
        <v/>
      </c>
      <c r="ON268" s="522" t="str">
        <f t="shared" si="1345"/>
        <v/>
      </c>
      <c r="OO268" s="510" t="str">
        <f t="shared" si="1345"/>
        <v/>
      </c>
      <c r="OP268" s="642">
        <f t="shared" si="1221"/>
        <v>0</v>
      </c>
      <c r="OQ268" s="510" t="str">
        <f t="shared" si="1346"/>
        <v/>
      </c>
      <c r="OR268" s="522" t="str">
        <f t="shared" si="1346"/>
        <v/>
      </c>
      <c r="OS268" s="510" t="str">
        <f t="shared" si="1346"/>
        <v/>
      </c>
      <c r="OT268" s="642">
        <f t="shared" si="1222"/>
        <v>0</v>
      </c>
      <c r="OU268" s="510" t="str">
        <f t="shared" si="1347"/>
        <v/>
      </c>
      <c r="OV268" s="522" t="str">
        <f t="shared" si="1347"/>
        <v/>
      </c>
      <c r="OW268" s="510" t="str">
        <f t="shared" si="1347"/>
        <v/>
      </c>
      <c r="OX268" s="642">
        <f t="shared" si="1223"/>
        <v>0</v>
      </c>
      <c r="OY268" s="510" t="str">
        <f t="shared" si="1348"/>
        <v/>
      </c>
      <c r="OZ268" s="522" t="str">
        <f t="shared" si="1348"/>
        <v/>
      </c>
      <c r="PA268" s="510" t="str">
        <f t="shared" si="1348"/>
        <v/>
      </c>
      <c r="PB268" s="642">
        <f t="shared" si="1224"/>
        <v>0</v>
      </c>
      <c r="PC268" s="510" t="str">
        <f t="shared" si="1349"/>
        <v/>
      </c>
      <c r="PD268" s="522" t="str">
        <f t="shared" si="1349"/>
        <v/>
      </c>
      <c r="PE268" s="510" t="str">
        <f t="shared" si="1349"/>
        <v/>
      </c>
      <c r="PF268" s="642">
        <f t="shared" si="1225"/>
        <v>0</v>
      </c>
      <c r="PG268" s="510" t="str">
        <f t="shared" si="1350"/>
        <v/>
      </c>
      <c r="PH268" s="522" t="str">
        <f t="shared" si="1350"/>
        <v/>
      </c>
      <c r="PI268" s="510" t="str">
        <f t="shared" si="1350"/>
        <v/>
      </c>
      <c r="PJ268" s="642">
        <f t="shared" si="1226"/>
        <v>0</v>
      </c>
      <c r="PK268" s="510" t="str">
        <f t="shared" si="1351"/>
        <v/>
      </c>
      <c r="PL268" s="522" t="str">
        <f t="shared" si="1351"/>
        <v/>
      </c>
      <c r="PM268" s="510" t="str">
        <f t="shared" si="1351"/>
        <v/>
      </c>
      <c r="PN268" s="642">
        <f t="shared" si="1227"/>
        <v>0</v>
      </c>
      <c r="PO268" s="510" t="str">
        <f t="shared" si="1352"/>
        <v/>
      </c>
      <c r="PP268" s="522" t="str">
        <f t="shared" si="1352"/>
        <v/>
      </c>
      <c r="PQ268" s="510" t="str">
        <f t="shared" si="1352"/>
        <v/>
      </c>
      <c r="PR268" s="642">
        <f t="shared" si="1228"/>
        <v>0</v>
      </c>
      <c r="PS268" s="510" t="str">
        <f t="shared" si="1353"/>
        <v/>
      </c>
      <c r="PT268" s="522" t="str">
        <f t="shared" si="1353"/>
        <v/>
      </c>
      <c r="PU268" s="510" t="str">
        <f t="shared" si="1353"/>
        <v/>
      </c>
      <c r="PV268" s="642">
        <f t="shared" si="1229"/>
        <v>0</v>
      </c>
      <c r="PW268" s="510" t="str">
        <f t="shared" si="1354"/>
        <v/>
      </c>
      <c r="PX268" s="522" t="str">
        <f t="shared" si="1354"/>
        <v/>
      </c>
      <c r="PY268" s="510" t="str">
        <f t="shared" si="1354"/>
        <v/>
      </c>
      <c r="PZ268" s="642">
        <f t="shared" si="1230"/>
        <v>0</v>
      </c>
      <c r="QA268" s="510" t="str">
        <f t="shared" si="1355"/>
        <v/>
      </c>
      <c r="QB268" s="522" t="str">
        <f t="shared" si="1355"/>
        <v/>
      </c>
      <c r="QC268" s="510" t="str">
        <f t="shared" si="1355"/>
        <v/>
      </c>
      <c r="QD268" s="642">
        <f t="shared" si="1231"/>
        <v>0</v>
      </c>
      <c r="QE268" s="510" t="str">
        <f t="shared" si="1356"/>
        <v/>
      </c>
      <c r="QF268" s="522" t="str">
        <f t="shared" si="1356"/>
        <v/>
      </c>
      <c r="QG268" s="510" t="str">
        <f t="shared" si="1356"/>
        <v/>
      </c>
      <c r="QH268" s="642">
        <f t="shared" si="1232"/>
        <v>0</v>
      </c>
    </row>
    <row r="269" spans="125:450" ht="13.3" thickTop="1" thickBot="1" x14ac:dyDescent="0.35"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GU269" s="594">
        <v>52</v>
      </c>
      <c r="HA269" s="81" t="str">
        <f t="shared" si="1233"/>
        <v/>
      </c>
      <c r="HB269" s="127" t="str">
        <f t="shared" si="1234"/>
        <v/>
      </c>
      <c r="HC269" s="642">
        <f t="shared" si="1172"/>
        <v>0</v>
      </c>
      <c r="HD269" s="582">
        <f t="shared" si="1237"/>
        <v>0</v>
      </c>
      <c r="HE269" s="576">
        <f t="shared" si="1298"/>
        <v>0</v>
      </c>
      <c r="HF269" s="566">
        <f t="shared" si="1298"/>
        <v>0</v>
      </c>
      <c r="HG269" s="642">
        <f t="shared" si="1173"/>
        <v>0</v>
      </c>
      <c r="HH269" s="17" t="str">
        <f t="shared" si="1357"/>
        <v/>
      </c>
      <c r="HI269" s="510" t="str">
        <f t="shared" si="1357"/>
        <v/>
      </c>
      <c r="HJ269" s="642">
        <f t="shared" si="1235"/>
        <v>0</v>
      </c>
      <c r="HK269" s="510" t="str">
        <f t="shared" si="1299"/>
        <v/>
      </c>
      <c r="HL269" s="522" t="str">
        <f t="shared" si="1299"/>
        <v/>
      </c>
      <c r="HM269" s="510" t="str">
        <f t="shared" si="1299"/>
        <v/>
      </c>
      <c r="HN269" s="642">
        <f t="shared" si="1175"/>
        <v>0</v>
      </c>
      <c r="HO269" s="510" t="str">
        <f t="shared" si="1300"/>
        <v/>
      </c>
      <c r="HP269" s="522" t="str">
        <f t="shared" si="1300"/>
        <v/>
      </c>
      <c r="HQ269" s="510" t="str">
        <f t="shared" si="1300"/>
        <v/>
      </c>
      <c r="HR269" s="642">
        <f t="shared" si="1176"/>
        <v>0</v>
      </c>
      <c r="HS269" s="510" t="str">
        <f t="shared" si="1301"/>
        <v/>
      </c>
      <c r="HT269" s="522" t="str">
        <f t="shared" si="1301"/>
        <v/>
      </c>
      <c r="HU269" s="510" t="str">
        <f t="shared" si="1301"/>
        <v/>
      </c>
      <c r="HV269" s="642">
        <f t="shared" si="1177"/>
        <v>0</v>
      </c>
      <c r="HW269" s="510" t="str">
        <f t="shared" si="1302"/>
        <v/>
      </c>
      <c r="HX269" s="522" t="str">
        <f t="shared" si="1302"/>
        <v/>
      </c>
      <c r="HY269" s="510" t="str">
        <f t="shared" si="1302"/>
        <v/>
      </c>
      <c r="HZ269" s="642">
        <f t="shared" si="1178"/>
        <v>0</v>
      </c>
      <c r="IA269" s="510" t="str">
        <f t="shared" si="1303"/>
        <v/>
      </c>
      <c r="IB269" s="522" t="str">
        <f t="shared" si="1303"/>
        <v/>
      </c>
      <c r="IC269" s="510" t="str">
        <f t="shared" si="1303"/>
        <v/>
      </c>
      <c r="ID269" s="642">
        <f t="shared" si="1179"/>
        <v>0</v>
      </c>
      <c r="IE269" s="510" t="str">
        <f t="shared" si="1304"/>
        <v/>
      </c>
      <c r="IF269" s="522" t="str">
        <f t="shared" si="1304"/>
        <v/>
      </c>
      <c r="IG269" s="510" t="str">
        <f t="shared" si="1304"/>
        <v/>
      </c>
      <c r="IH269" s="642">
        <f t="shared" si="1180"/>
        <v>0</v>
      </c>
      <c r="II269" s="510" t="str">
        <f t="shared" si="1305"/>
        <v/>
      </c>
      <c r="IJ269" s="522" t="str">
        <f t="shared" si="1305"/>
        <v/>
      </c>
      <c r="IK269" s="510" t="str">
        <f t="shared" si="1305"/>
        <v/>
      </c>
      <c r="IL269" s="642">
        <f t="shared" si="1181"/>
        <v>0</v>
      </c>
      <c r="IM269" s="510" t="str">
        <f t="shared" si="1306"/>
        <v/>
      </c>
      <c r="IN269" s="522" t="str">
        <f t="shared" si="1306"/>
        <v/>
      </c>
      <c r="IO269" s="510" t="str">
        <f t="shared" si="1306"/>
        <v/>
      </c>
      <c r="IP269" s="642">
        <f t="shared" si="1182"/>
        <v>0</v>
      </c>
      <c r="IQ269" s="510" t="str">
        <f t="shared" si="1307"/>
        <v/>
      </c>
      <c r="IR269" s="522" t="str">
        <f t="shared" si="1307"/>
        <v/>
      </c>
      <c r="IS269" s="510" t="str">
        <f t="shared" si="1307"/>
        <v/>
      </c>
      <c r="IT269" s="642">
        <f t="shared" si="1183"/>
        <v>0</v>
      </c>
      <c r="IU269" s="510" t="str">
        <f t="shared" si="1308"/>
        <v/>
      </c>
      <c r="IV269" s="522" t="str">
        <f t="shared" si="1308"/>
        <v/>
      </c>
      <c r="IW269" s="510" t="str">
        <f t="shared" si="1308"/>
        <v/>
      </c>
      <c r="IX269" s="642">
        <f t="shared" si="1184"/>
        <v>0</v>
      </c>
      <c r="IY269" s="510" t="str">
        <f t="shared" si="1309"/>
        <v/>
      </c>
      <c r="IZ269" s="522" t="str">
        <f t="shared" si="1309"/>
        <v/>
      </c>
      <c r="JA269" s="510" t="str">
        <f t="shared" si="1309"/>
        <v/>
      </c>
      <c r="JB269" s="642">
        <f t="shared" si="1185"/>
        <v>0</v>
      </c>
      <c r="JC269" s="510" t="str">
        <f t="shared" si="1310"/>
        <v/>
      </c>
      <c r="JD269" s="522" t="str">
        <f t="shared" si="1310"/>
        <v/>
      </c>
      <c r="JE269" s="510" t="str">
        <f t="shared" si="1310"/>
        <v/>
      </c>
      <c r="JF269" s="642">
        <f t="shared" si="1186"/>
        <v>0</v>
      </c>
      <c r="JG269" s="510" t="str">
        <f t="shared" si="1311"/>
        <v/>
      </c>
      <c r="JH269" s="522" t="str">
        <f t="shared" si="1311"/>
        <v/>
      </c>
      <c r="JI269" s="510" t="str">
        <f t="shared" si="1311"/>
        <v/>
      </c>
      <c r="JJ269" s="642">
        <f t="shared" si="1187"/>
        <v>0</v>
      </c>
      <c r="JK269" s="510" t="str">
        <f t="shared" si="1312"/>
        <v/>
      </c>
      <c r="JL269" s="522" t="str">
        <f t="shared" si="1312"/>
        <v/>
      </c>
      <c r="JM269" s="510" t="str">
        <f t="shared" si="1312"/>
        <v/>
      </c>
      <c r="JN269" s="642">
        <f t="shared" si="1188"/>
        <v>0</v>
      </c>
      <c r="JO269" s="510" t="str">
        <f t="shared" si="1313"/>
        <v/>
      </c>
      <c r="JP269" s="522" t="str">
        <f t="shared" si="1313"/>
        <v/>
      </c>
      <c r="JQ269" s="510" t="str">
        <f t="shared" si="1313"/>
        <v/>
      </c>
      <c r="JR269" s="642">
        <f t="shared" si="1189"/>
        <v>0</v>
      </c>
      <c r="JS269" s="510" t="str">
        <f t="shared" si="1314"/>
        <v/>
      </c>
      <c r="JT269" s="522" t="str">
        <f t="shared" si="1314"/>
        <v/>
      </c>
      <c r="JU269" s="510" t="str">
        <f t="shared" si="1314"/>
        <v/>
      </c>
      <c r="JV269" s="642">
        <f t="shared" si="1190"/>
        <v>0</v>
      </c>
      <c r="JW269" s="510" t="str">
        <f t="shared" si="1315"/>
        <v/>
      </c>
      <c r="JX269" s="522" t="str">
        <f t="shared" si="1315"/>
        <v/>
      </c>
      <c r="JY269" s="510" t="str">
        <f t="shared" si="1315"/>
        <v/>
      </c>
      <c r="JZ269" s="642">
        <f t="shared" si="1191"/>
        <v>0</v>
      </c>
      <c r="KA269" s="510" t="str">
        <f t="shared" si="1316"/>
        <v/>
      </c>
      <c r="KB269" s="522" t="str">
        <f t="shared" si="1316"/>
        <v/>
      </c>
      <c r="KC269" s="510" t="str">
        <f t="shared" si="1316"/>
        <v/>
      </c>
      <c r="KD269" s="642">
        <f t="shared" si="1192"/>
        <v>0</v>
      </c>
      <c r="KE269" s="510" t="str">
        <f t="shared" si="1317"/>
        <v/>
      </c>
      <c r="KF269" s="522" t="str">
        <f t="shared" si="1317"/>
        <v/>
      </c>
      <c r="KG269" s="510" t="str">
        <f t="shared" si="1317"/>
        <v/>
      </c>
      <c r="KH269" s="642">
        <f t="shared" si="1193"/>
        <v>0</v>
      </c>
      <c r="KI269" s="510" t="str">
        <f t="shared" si="1318"/>
        <v/>
      </c>
      <c r="KJ269" s="522" t="str">
        <f t="shared" si="1318"/>
        <v/>
      </c>
      <c r="KK269" s="510" t="str">
        <f t="shared" si="1318"/>
        <v/>
      </c>
      <c r="KL269" s="642">
        <f t="shared" si="1194"/>
        <v>0</v>
      </c>
      <c r="KM269" s="510" t="str">
        <f t="shared" si="1319"/>
        <v/>
      </c>
      <c r="KN269" s="522" t="str">
        <f t="shared" si="1319"/>
        <v/>
      </c>
      <c r="KO269" s="510" t="str">
        <f t="shared" si="1319"/>
        <v/>
      </c>
      <c r="KP269" s="642">
        <f t="shared" si="1195"/>
        <v>0</v>
      </c>
      <c r="KQ269" s="510" t="str">
        <f t="shared" si="1320"/>
        <v/>
      </c>
      <c r="KR269" s="522" t="str">
        <f t="shared" si="1320"/>
        <v/>
      </c>
      <c r="KS269" s="510" t="str">
        <f t="shared" si="1320"/>
        <v/>
      </c>
      <c r="KT269" s="642">
        <f t="shared" si="1196"/>
        <v>0</v>
      </c>
      <c r="KU269" s="510" t="str">
        <f t="shared" si="1321"/>
        <v/>
      </c>
      <c r="KV269" s="522" t="str">
        <f t="shared" si="1321"/>
        <v/>
      </c>
      <c r="KW269" s="510" t="str">
        <f t="shared" si="1321"/>
        <v/>
      </c>
      <c r="KX269" s="642">
        <f t="shared" si="1197"/>
        <v>0</v>
      </c>
      <c r="KY269" s="510" t="str">
        <f t="shared" si="1322"/>
        <v/>
      </c>
      <c r="KZ269" s="522" t="str">
        <f t="shared" si="1322"/>
        <v/>
      </c>
      <c r="LA269" s="510" t="str">
        <f t="shared" si="1322"/>
        <v/>
      </c>
      <c r="LB269" s="642">
        <f t="shared" si="1198"/>
        <v>0</v>
      </c>
      <c r="LC269" s="510" t="str">
        <f t="shared" si="1323"/>
        <v/>
      </c>
      <c r="LD269" s="522" t="str">
        <f t="shared" si="1323"/>
        <v/>
      </c>
      <c r="LE269" s="510" t="str">
        <f t="shared" si="1323"/>
        <v/>
      </c>
      <c r="LF269" s="642">
        <f t="shared" si="1199"/>
        <v>0</v>
      </c>
      <c r="LG269" s="510" t="str">
        <f t="shared" si="1324"/>
        <v/>
      </c>
      <c r="LH269" s="522" t="str">
        <f t="shared" si="1324"/>
        <v/>
      </c>
      <c r="LI269" s="510" t="str">
        <f t="shared" si="1324"/>
        <v/>
      </c>
      <c r="LJ269" s="642">
        <f t="shared" si="1200"/>
        <v>0</v>
      </c>
      <c r="LK269" s="510" t="str">
        <f t="shared" si="1325"/>
        <v/>
      </c>
      <c r="LL269" s="522" t="str">
        <f t="shared" si="1325"/>
        <v/>
      </c>
      <c r="LM269" s="510" t="str">
        <f t="shared" si="1325"/>
        <v/>
      </c>
      <c r="LN269" s="642">
        <f t="shared" si="1201"/>
        <v>0</v>
      </c>
      <c r="LO269" s="510" t="str">
        <f t="shared" si="1326"/>
        <v/>
      </c>
      <c r="LP269" s="522" t="str">
        <f t="shared" si="1326"/>
        <v/>
      </c>
      <c r="LQ269" s="510" t="str">
        <f t="shared" si="1326"/>
        <v/>
      </c>
      <c r="LR269" s="642">
        <f t="shared" si="1202"/>
        <v>0</v>
      </c>
      <c r="LS269" s="510" t="str">
        <f t="shared" si="1327"/>
        <v/>
      </c>
      <c r="LT269" s="522" t="str">
        <f t="shared" si="1327"/>
        <v/>
      </c>
      <c r="LU269" s="510" t="str">
        <f t="shared" si="1327"/>
        <v/>
      </c>
      <c r="LV269" s="642">
        <f t="shared" si="1203"/>
        <v>0</v>
      </c>
      <c r="LW269" s="510" t="str">
        <f t="shared" si="1328"/>
        <v/>
      </c>
      <c r="LX269" s="522" t="str">
        <f t="shared" si="1328"/>
        <v/>
      </c>
      <c r="LY269" s="510" t="str">
        <f t="shared" si="1328"/>
        <v/>
      </c>
      <c r="LZ269" s="642">
        <f t="shared" si="1204"/>
        <v>0</v>
      </c>
      <c r="MA269" s="510" t="str">
        <f t="shared" si="1329"/>
        <v/>
      </c>
      <c r="MB269" s="522" t="str">
        <f t="shared" si="1329"/>
        <v/>
      </c>
      <c r="MC269" s="510" t="str">
        <f t="shared" si="1329"/>
        <v/>
      </c>
      <c r="MD269" s="642">
        <f t="shared" si="1205"/>
        <v>0</v>
      </c>
      <c r="ME269" s="510" t="str">
        <f t="shared" si="1330"/>
        <v/>
      </c>
      <c r="MF269" s="522" t="str">
        <f t="shared" si="1330"/>
        <v/>
      </c>
      <c r="MG269" s="510" t="str">
        <f t="shared" si="1330"/>
        <v/>
      </c>
      <c r="MH269" s="642">
        <f t="shared" si="1206"/>
        <v>0</v>
      </c>
      <c r="MI269" s="510" t="str">
        <f t="shared" si="1331"/>
        <v/>
      </c>
      <c r="MJ269" s="522" t="str">
        <f t="shared" si="1331"/>
        <v/>
      </c>
      <c r="MK269" s="510" t="str">
        <f t="shared" si="1331"/>
        <v/>
      </c>
      <c r="ML269" s="642">
        <f t="shared" si="1207"/>
        <v>0</v>
      </c>
      <c r="MM269" s="510" t="str">
        <f t="shared" si="1332"/>
        <v/>
      </c>
      <c r="MN269" s="522" t="str">
        <f t="shared" si="1332"/>
        <v/>
      </c>
      <c r="MO269" s="510" t="str">
        <f t="shared" si="1332"/>
        <v/>
      </c>
      <c r="MP269" s="642">
        <f t="shared" si="1208"/>
        <v>0</v>
      </c>
      <c r="MQ269" s="510" t="str">
        <f t="shared" si="1333"/>
        <v/>
      </c>
      <c r="MR269" s="522" t="str">
        <f t="shared" si="1333"/>
        <v/>
      </c>
      <c r="MS269" s="510" t="str">
        <f t="shared" si="1333"/>
        <v/>
      </c>
      <c r="MT269" s="642">
        <f t="shared" si="1209"/>
        <v>0</v>
      </c>
      <c r="MU269" s="510" t="str">
        <f t="shared" si="1334"/>
        <v/>
      </c>
      <c r="MV269" s="522" t="str">
        <f t="shared" si="1334"/>
        <v/>
      </c>
      <c r="MW269" s="510" t="str">
        <f t="shared" si="1334"/>
        <v/>
      </c>
      <c r="MX269" s="642">
        <f t="shared" si="1210"/>
        <v>0</v>
      </c>
      <c r="MY269" s="510" t="str">
        <f t="shared" si="1335"/>
        <v/>
      </c>
      <c r="MZ269" s="522" t="str">
        <f t="shared" si="1335"/>
        <v/>
      </c>
      <c r="NA269" s="510" t="str">
        <f t="shared" si="1335"/>
        <v/>
      </c>
      <c r="NB269" s="642">
        <f t="shared" si="1211"/>
        <v>0</v>
      </c>
      <c r="NC269" s="510" t="str">
        <f t="shared" si="1336"/>
        <v/>
      </c>
      <c r="ND269" s="522" t="str">
        <f t="shared" si="1336"/>
        <v/>
      </c>
      <c r="NE269" s="510" t="str">
        <f t="shared" si="1336"/>
        <v/>
      </c>
      <c r="NF269" s="642">
        <f t="shared" si="1212"/>
        <v>0</v>
      </c>
      <c r="NG269" s="510" t="str">
        <f t="shared" si="1337"/>
        <v/>
      </c>
      <c r="NH269" s="522" t="str">
        <f t="shared" si="1337"/>
        <v/>
      </c>
      <c r="NI269" s="510" t="str">
        <f t="shared" si="1337"/>
        <v/>
      </c>
      <c r="NJ269" s="642">
        <f t="shared" si="1213"/>
        <v>0</v>
      </c>
      <c r="NK269" s="510" t="str">
        <f t="shared" si="1338"/>
        <v/>
      </c>
      <c r="NL269" s="522" t="str">
        <f t="shared" si="1338"/>
        <v/>
      </c>
      <c r="NM269" s="510" t="str">
        <f t="shared" si="1338"/>
        <v/>
      </c>
      <c r="NN269" s="642">
        <f t="shared" si="1214"/>
        <v>0</v>
      </c>
      <c r="NO269" s="510" t="str">
        <f t="shared" si="1339"/>
        <v/>
      </c>
      <c r="NP269" s="522" t="str">
        <f t="shared" si="1339"/>
        <v/>
      </c>
      <c r="NQ269" s="510" t="str">
        <f t="shared" si="1339"/>
        <v/>
      </c>
      <c r="NR269" s="642">
        <f t="shared" si="1215"/>
        <v>0</v>
      </c>
      <c r="NS269" s="510" t="str">
        <f t="shared" si="1340"/>
        <v/>
      </c>
      <c r="NT269" s="522" t="str">
        <f t="shared" si="1340"/>
        <v/>
      </c>
      <c r="NU269" s="510" t="str">
        <f t="shared" si="1340"/>
        <v/>
      </c>
      <c r="NV269" s="642">
        <f t="shared" si="1216"/>
        <v>0</v>
      </c>
      <c r="NW269" s="510" t="str">
        <f t="shared" si="1341"/>
        <v/>
      </c>
      <c r="NX269" s="522" t="str">
        <f t="shared" si="1341"/>
        <v/>
      </c>
      <c r="NY269" s="510" t="str">
        <f t="shared" si="1341"/>
        <v/>
      </c>
      <c r="NZ269" s="642">
        <f t="shared" si="1217"/>
        <v>0</v>
      </c>
      <c r="OA269" s="510" t="str">
        <f t="shared" si="1342"/>
        <v/>
      </c>
      <c r="OB269" s="522" t="str">
        <f t="shared" si="1342"/>
        <v/>
      </c>
      <c r="OC269" s="510" t="str">
        <f t="shared" si="1342"/>
        <v/>
      </c>
      <c r="OD269" s="642">
        <f t="shared" si="1218"/>
        <v>0</v>
      </c>
      <c r="OE269" s="510" t="str">
        <f t="shared" si="1343"/>
        <v/>
      </c>
      <c r="OF269" s="522" t="str">
        <f t="shared" si="1343"/>
        <v/>
      </c>
      <c r="OG269" s="510" t="str">
        <f t="shared" si="1343"/>
        <v/>
      </c>
      <c r="OH269" s="642">
        <f t="shared" si="1219"/>
        <v>0</v>
      </c>
      <c r="OI269" s="510" t="str">
        <f t="shared" si="1344"/>
        <v/>
      </c>
      <c r="OJ269" s="522" t="str">
        <f t="shared" si="1344"/>
        <v/>
      </c>
      <c r="OK269" s="510" t="str">
        <f t="shared" si="1344"/>
        <v/>
      </c>
      <c r="OL269" s="642">
        <f t="shared" si="1220"/>
        <v>0</v>
      </c>
      <c r="OM269" s="510" t="str">
        <f t="shared" si="1345"/>
        <v/>
      </c>
      <c r="ON269" s="522" t="str">
        <f t="shared" si="1345"/>
        <v/>
      </c>
      <c r="OO269" s="510" t="str">
        <f t="shared" si="1345"/>
        <v/>
      </c>
      <c r="OP269" s="642">
        <f t="shared" si="1221"/>
        <v>0</v>
      </c>
      <c r="OQ269" s="510" t="str">
        <f t="shared" si="1346"/>
        <v/>
      </c>
      <c r="OR269" s="522" t="str">
        <f t="shared" si="1346"/>
        <v/>
      </c>
      <c r="OS269" s="510" t="str">
        <f t="shared" si="1346"/>
        <v/>
      </c>
      <c r="OT269" s="642">
        <f t="shared" si="1222"/>
        <v>0</v>
      </c>
      <c r="OU269" s="510" t="str">
        <f t="shared" si="1347"/>
        <v/>
      </c>
      <c r="OV269" s="522" t="str">
        <f t="shared" si="1347"/>
        <v/>
      </c>
      <c r="OW269" s="510" t="str">
        <f t="shared" si="1347"/>
        <v/>
      </c>
      <c r="OX269" s="642">
        <f t="shared" si="1223"/>
        <v>0</v>
      </c>
      <c r="OY269" s="510" t="str">
        <f t="shared" si="1348"/>
        <v/>
      </c>
      <c r="OZ269" s="522" t="str">
        <f t="shared" si="1348"/>
        <v/>
      </c>
      <c r="PA269" s="510" t="str">
        <f t="shared" si="1348"/>
        <v/>
      </c>
      <c r="PB269" s="642">
        <f t="shared" si="1224"/>
        <v>0</v>
      </c>
      <c r="PC269" s="510" t="str">
        <f t="shared" si="1349"/>
        <v/>
      </c>
      <c r="PD269" s="522" t="str">
        <f t="shared" si="1349"/>
        <v/>
      </c>
      <c r="PE269" s="510" t="str">
        <f t="shared" si="1349"/>
        <v/>
      </c>
      <c r="PF269" s="642">
        <f t="shared" si="1225"/>
        <v>0</v>
      </c>
      <c r="PG269" s="510" t="str">
        <f t="shared" si="1350"/>
        <v/>
      </c>
      <c r="PH269" s="522" t="str">
        <f t="shared" si="1350"/>
        <v/>
      </c>
      <c r="PI269" s="510" t="str">
        <f t="shared" si="1350"/>
        <v/>
      </c>
      <c r="PJ269" s="642">
        <f t="shared" si="1226"/>
        <v>0</v>
      </c>
      <c r="PK269" s="510" t="str">
        <f t="shared" si="1351"/>
        <v/>
      </c>
      <c r="PL269" s="522" t="str">
        <f t="shared" si="1351"/>
        <v/>
      </c>
      <c r="PM269" s="510" t="str">
        <f t="shared" si="1351"/>
        <v/>
      </c>
      <c r="PN269" s="642">
        <f t="shared" si="1227"/>
        <v>0</v>
      </c>
      <c r="PO269" s="510" t="str">
        <f t="shared" si="1352"/>
        <v/>
      </c>
      <c r="PP269" s="522" t="str">
        <f t="shared" si="1352"/>
        <v/>
      </c>
      <c r="PQ269" s="510" t="str">
        <f t="shared" si="1352"/>
        <v/>
      </c>
      <c r="PR269" s="642">
        <f t="shared" si="1228"/>
        <v>0</v>
      </c>
      <c r="PS269" s="510" t="str">
        <f t="shared" si="1353"/>
        <v/>
      </c>
      <c r="PT269" s="522" t="str">
        <f t="shared" si="1353"/>
        <v/>
      </c>
      <c r="PU269" s="510" t="str">
        <f t="shared" si="1353"/>
        <v/>
      </c>
      <c r="PV269" s="642">
        <f t="shared" si="1229"/>
        <v>0</v>
      </c>
      <c r="PW269" s="510" t="str">
        <f t="shared" si="1354"/>
        <v/>
      </c>
      <c r="PX269" s="522" t="str">
        <f t="shared" si="1354"/>
        <v/>
      </c>
      <c r="PY269" s="510" t="str">
        <f t="shared" si="1354"/>
        <v/>
      </c>
      <c r="PZ269" s="642">
        <f t="shared" si="1230"/>
        <v>0</v>
      </c>
      <c r="QA269" s="510" t="str">
        <f t="shared" si="1355"/>
        <v/>
      </c>
      <c r="QB269" s="522" t="str">
        <f t="shared" si="1355"/>
        <v/>
      </c>
      <c r="QC269" s="510" t="str">
        <f t="shared" si="1355"/>
        <v/>
      </c>
      <c r="QD269" s="642">
        <f t="shared" si="1231"/>
        <v>0</v>
      </c>
      <c r="QE269" s="510" t="str">
        <f t="shared" si="1356"/>
        <v/>
      </c>
      <c r="QF269" s="522" t="str">
        <f t="shared" si="1356"/>
        <v/>
      </c>
      <c r="QG269" s="510" t="str">
        <f t="shared" si="1356"/>
        <v/>
      </c>
      <c r="QH269" s="642">
        <f t="shared" si="1232"/>
        <v>0</v>
      </c>
    </row>
    <row r="270" spans="125:450" ht="13.3" thickTop="1" thickBot="1" x14ac:dyDescent="0.35"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GU270" s="594">
        <v>53</v>
      </c>
      <c r="HA270" s="81" t="str">
        <f t="shared" si="1233"/>
        <v/>
      </c>
      <c r="HB270" s="127" t="str">
        <f t="shared" si="1234"/>
        <v/>
      </c>
      <c r="HC270" s="642">
        <f t="shared" si="1172"/>
        <v>0</v>
      </c>
      <c r="HD270" s="582">
        <f t="shared" si="1237"/>
        <v>0</v>
      </c>
      <c r="HE270" s="576">
        <f t="shared" si="1298"/>
        <v>0</v>
      </c>
      <c r="HF270" s="566">
        <f t="shared" si="1298"/>
        <v>0</v>
      </c>
      <c r="HG270" s="642">
        <f t="shared" si="1173"/>
        <v>0</v>
      </c>
      <c r="HH270" s="17" t="str">
        <f t="shared" si="1357"/>
        <v/>
      </c>
      <c r="HI270" s="510" t="str">
        <f t="shared" si="1357"/>
        <v/>
      </c>
      <c r="HJ270" s="642">
        <f t="shared" si="1235"/>
        <v>0</v>
      </c>
      <c r="HK270" s="510" t="str">
        <f t="shared" si="1299"/>
        <v/>
      </c>
      <c r="HL270" s="522" t="str">
        <f t="shared" si="1299"/>
        <v/>
      </c>
      <c r="HM270" s="510" t="str">
        <f t="shared" si="1299"/>
        <v/>
      </c>
      <c r="HN270" s="642">
        <f t="shared" si="1175"/>
        <v>0</v>
      </c>
      <c r="HO270" s="510" t="str">
        <f t="shared" si="1300"/>
        <v/>
      </c>
      <c r="HP270" s="522" t="str">
        <f t="shared" si="1300"/>
        <v/>
      </c>
      <c r="HQ270" s="510" t="str">
        <f t="shared" si="1300"/>
        <v/>
      </c>
      <c r="HR270" s="642">
        <f t="shared" si="1176"/>
        <v>0</v>
      </c>
      <c r="HS270" s="510" t="str">
        <f t="shared" si="1301"/>
        <v/>
      </c>
      <c r="HT270" s="522" t="str">
        <f t="shared" si="1301"/>
        <v/>
      </c>
      <c r="HU270" s="510" t="str">
        <f t="shared" si="1301"/>
        <v/>
      </c>
      <c r="HV270" s="642">
        <f t="shared" si="1177"/>
        <v>0</v>
      </c>
      <c r="HW270" s="510" t="str">
        <f t="shared" si="1302"/>
        <v/>
      </c>
      <c r="HX270" s="522" t="str">
        <f t="shared" si="1302"/>
        <v/>
      </c>
      <c r="HY270" s="510" t="str">
        <f t="shared" si="1302"/>
        <v/>
      </c>
      <c r="HZ270" s="642">
        <f t="shared" si="1178"/>
        <v>0</v>
      </c>
      <c r="IA270" s="510" t="str">
        <f t="shared" si="1303"/>
        <v/>
      </c>
      <c r="IB270" s="522" t="str">
        <f t="shared" si="1303"/>
        <v/>
      </c>
      <c r="IC270" s="510" t="str">
        <f t="shared" si="1303"/>
        <v/>
      </c>
      <c r="ID270" s="642">
        <f t="shared" si="1179"/>
        <v>0</v>
      </c>
      <c r="IE270" s="510" t="str">
        <f t="shared" si="1304"/>
        <v/>
      </c>
      <c r="IF270" s="522" t="str">
        <f t="shared" si="1304"/>
        <v/>
      </c>
      <c r="IG270" s="510" t="str">
        <f t="shared" si="1304"/>
        <v/>
      </c>
      <c r="IH270" s="642">
        <f t="shared" si="1180"/>
        <v>0</v>
      </c>
      <c r="II270" s="510" t="str">
        <f t="shared" si="1305"/>
        <v/>
      </c>
      <c r="IJ270" s="522" t="str">
        <f t="shared" si="1305"/>
        <v/>
      </c>
      <c r="IK270" s="510" t="str">
        <f t="shared" si="1305"/>
        <v/>
      </c>
      <c r="IL270" s="642">
        <f t="shared" si="1181"/>
        <v>0</v>
      </c>
      <c r="IM270" s="510" t="str">
        <f t="shared" si="1306"/>
        <v/>
      </c>
      <c r="IN270" s="522" t="str">
        <f t="shared" si="1306"/>
        <v/>
      </c>
      <c r="IO270" s="510" t="str">
        <f t="shared" si="1306"/>
        <v/>
      </c>
      <c r="IP270" s="642">
        <f t="shared" si="1182"/>
        <v>0</v>
      </c>
      <c r="IQ270" s="510" t="str">
        <f t="shared" si="1307"/>
        <v/>
      </c>
      <c r="IR270" s="522" t="str">
        <f t="shared" si="1307"/>
        <v/>
      </c>
      <c r="IS270" s="510" t="str">
        <f t="shared" si="1307"/>
        <v/>
      </c>
      <c r="IT270" s="642">
        <f t="shared" si="1183"/>
        <v>0</v>
      </c>
      <c r="IU270" s="510" t="str">
        <f t="shared" si="1308"/>
        <v/>
      </c>
      <c r="IV270" s="522" t="str">
        <f t="shared" si="1308"/>
        <v/>
      </c>
      <c r="IW270" s="510" t="str">
        <f t="shared" si="1308"/>
        <v/>
      </c>
      <c r="IX270" s="642">
        <f t="shared" si="1184"/>
        <v>0</v>
      </c>
      <c r="IY270" s="510" t="str">
        <f t="shared" si="1309"/>
        <v/>
      </c>
      <c r="IZ270" s="522" t="str">
        <f t="shared" si="1309"/>
        <v/>
      </c>
      <c r="JA270" s="510" t="str">
        <f t="shared" si="1309"/>
        <v/>
      </c>
      <c r="JB270" s="642">
        <f t="shared" si="1185"/>
        <v>0</v>
      </c>
      <c r="JC270" s="510" t="str">
        <f t="shared" si="1310"/>
        <v/>
      </c>
      <c r="JD270" s="522" t="str">
        <f t="shared" si="1310"/>
        <v/>
      </c>
      <c r="JE270" s="510" t="str">
        <f t="shared" si="1310"/>
        <v/>
      </c>
      <c r="JF270" s="642">
        <f t="shared" si="1186"/>
        <v>0</v>
      </c>
      <c r="JG270" s="510" t="str">
        <f t="shared" si="1311"/>
        <v/>
      </c>
      <c r="JH270" s="522" t="str">
        <f t="shared" si="1311"/>
        <v/>
      </c>
      <c r="JI270" s="510" t="str">
        <f t="shared" si="1311"/>
        <v/>
      </c>
      <c r="JJ270" s="642">
        <f t="shared" si="1187"/>
        <v>0</v>
      </c>
      <c r="JK270" s="510" t="str">
        <f t="shared" si="1312"/>
        <v/>
      </c>
      <c r="JL270" s="522" t="str">
        <f t="shared" si="1312"/>
        <v/>
      </c>
      <c r="JM270" s="510" t="str">
        <f t="shared" si="1312"/>
        <v/>
      </c>
      <c r="JN270" s="642">
        <f t="shared" si="1188"/>
        <v>0</v>
      </c>
      <c r="JO270" s="510" t="str">
        <f t="shared" si="1313"/>
        <v/>
      </c>
      <c r="JP270" s="522" t="str">
        <f t="shared" si="1313"/>
        <v/>
      </c>
      <c r="JQ270" s="510" t="str">
        <f t="shared" si="1313"/>
        <v/>
      </c>
      <c r="JR270" s="642">
        <f t="shared" si="1189"/>
        <v>0</v>
      </c>
      <c r="JS270" s="510" t="str">
        <f t="shared" si="1314"/>
        <v/>
      </c>
      <c r="JT270" s="522" t="str">
        <f t="shared" si="1314"/>
        <v/>
      </c>
      <c r="JU270" s="510" t="str">
        <f t="shared" si="1314"/>
        <v/>
      </c>
      <c r="JV270" s="642">
        <f t="shared" si="1190"/>
        <v>0</v>
      </c>
      <c r="JW270" s="510" t="str">
        <f t="shared" si="1315"/>
        <v/>
      </c>
      <c r="JX270" s="522" t="str">
        <f t="shared" si="1315"/>
        <v/>
      </c>
      <c r="JY270" s="510" t="str">
        <f t="shared" si="1315"/>
        <v/>
      </c>
      <c r="JZ270" s="642">
        <f t="shared" si="1191"/>
        <v>0</v>
      </c>
      <c r="KA270" s="510" t="str">
        <f t="shared" si="1316"/>
        <v/>
      </c>
      <c r="KB270" s="522" t="str">
        <f t="shared" si="1316"/>
        <v/>
      </c>
      <c r="KC270" s="510" t="str">
        <f t="shared" si="1316"/>
        <v/>
      </c>
      <c r="KD270" s="642">
        <f t="shared" si="1192"/>
        <v>0</v>
      </c>
      <c r="KE270" s="510" t="str">
        <f t="shared" si="1317"/>
        <v/>
      </c>
      <c r="KF270" s="522" t="str">
        <f t="shared" si="1317"/>
        <v/>
      </c>
      <c r="KG270" s="510" t="str">
        <f t="shared" si="1317"/>
        <v/>
      </c>
      <c r="KH270" s="642">
        <f t="shared" si="1193"/>
        <v>0</v>
      </c>
      <c r="KI270" s="510" t="str">
        <f t="shared" si="1318"/>
        <v/>
      </c>
      <c r="KJ270" s="522" t="str">
        <f t="shared" si="1318"/>
        <v/>
      </c>
      <c r="KK270" s="510" t="str">
        <f t="shared" si="1318"/>
        <v/>
      </c>
      <c r="KL270" s="642">
        <f t="shared" si="1194"/>
        <v>0</v>
      </c>
      <c r="KM270" s="510" t="str">
        <f t="shared" si="1319"/>
        <v/>
      </c>
      <c r="KN270" s="522" t="str">
        <f t="shared" si="1319"/>
        <v/>
      </c>
      <c r="KO270" s="510" t="str">
        <f t="shared" si="1319"/>
        <v/>
      </c>
      <c r="KP270" s="642">
        <f t="shared" si="1195"/>
        <v>0</v>
      </c>
      <c r="KQ270" s="510" t="str">
        <f t="shared" si="1320"/>
        <v/>
      </c>
      <c r="KR270" s="522" t="str">
        <f t="shared" si="1320"/>
        <v/>
      </c>
      <c r="KS270" s="510" t="str">
        <f t="shared" si="1320"/>
        <v/>
      </c>
      <c r="KT270" s="642">
        <f t="shared" si="1196"/>
        <v>0</v>
      </c>
      <c r="KU270" s="510" t="str">
        <f t="shared" si="1321"/>
        <v/>
      </c>
      <c r="KV270" s="522" t="str">
        <f t="shared" si="1321"/>
        <v/>
      </c>
      <c r="KW270" s="510" t="str">
        <f t="shared" si="1321"/>
        <v/>
      </c>
      <c r="KX270" s="642">
        <f t="shared" si="1197"/>
        <v>0</v>
      </c>
      <c r="KY270" s="510" t="str">
        <f t="shared" si="1322"/>
        <v/>
      </c>
      <c r="KZ270" s="522" t="str">
        <f t="shared" si="1322"/>
        <v/>
      </c>
      <c r="LA270" s="510" t="str">
        <f t="shared" si="1322"/>
        <v/>
      </c>
      <c r="LB270" s="642">
        <f t="shared" si="1198"/>
        <v>0</v>
      </c>
      <c r="LC270" s="510" t="str">
        <f t="shared" si="1323"/>
        <v/>
      </c>
      <c r="LD270" s="522" t="str">
        <f t="shared" si="1323"/>
        <v/>
      </c>
      <c r="LE270" s="510" t="str">
        <f t="shared" si="1323"/>
        <v/>
      </c>
      <c r="LF270" s="642">
        <f t="shared" si="1199"/>
        <v>0</v>
      </c>
      <c r="LG270" s="510" t="str">
        <f t="shared" si="1324"/>
        <v/>
      </c>
      <c r="LH270" s="522" t="str">
        <f t="shared" si="1324"/>
        <v/>
      </c>
      <c r="LI270" s="510" t="str">
        <f t="shared" si="1324"/>
        <v/>
      </c>
      <c r="LJ270" s="642">
        <f t="shared" si="1200"/>
        <v>0</v>
      </c>
      <c r="LK270" s="510" t="str">
        <f t="shared" si="1325"/>
        <v/>
      </c>
      <c r="LL270" s="522" t="str">
        <f t="shared" si="1325"/>
        <v/>
      </c>
      <c r="LM270" s="510" t="str">
        <f t="shared" si="1325"/>
        <v/>
      </c>
      <c r="LN270" s="642">
        <f t="shared" si="1201"/>
        <v>0</v>
      </c>
      <c r="LO270" s="510" t="str">
        <f t="shared" si="1326"/>
        <v/>
      </c>
      <c r="LP270" s="522" t="str">
        <f t="shared" si="1326"/>
        <v/>
      </c>
      <c r="LQ270" s="510" t="str">
        <f t="shared" si="1326"/>
        <v/>
      </c>
      <c r="LR270" s="642">
        <f t="shared" si="1202"/>
        <v>0</v>
      </c>
      <c r="LS270" s="510" t="str">
        <f t="shared" si="1327"/>
        <v/>
      </c>
      <c r="LT270" s="522" t="str">
        <f t="shared" si="1327"/>
        <v/>
      </c>
      <c r="LU270" s="510" t="str">
        <f t="shared" si="1327"/>
        <v/>
      </c>
      <c r="LV270" s="642">
        <f t="shared" si="1203"/>
        <v>0</v>
      </c>
      <c r="LW270" s="510" t="str">
        <f t="shared" si="1328"/>
        <v/>
      </c>
      <c r="LX270" s="522" t="str">
        <f t="shared" si="1328"/>
        <v/>
      </c>
      <c r="LY270" s="510" t="str">
        <f t="shared" si="1328"/>
        <v/>
      </c>
      <c r="LZ270" s="642">
        <f t="shared" si="1204"/>
        <v>0</v>
      </c>
      <c r="MA270" s="510" t="str">
        <f t="shared" si="1329"/>
        <v/>
      </c>
      <c r="MB270" s="522" t="str">
        <f t="shared" si="1329"/>
        <v/>
      </c>
      <c r="MC270" s="510" t="str">
        <f t="shared" si="1329"/>
        <v/>
      </c>
      <c r="MD270" s="642">
        <f t="shared" si="1205"/>
        <v>0</v>
      </c>
      <c r="ME270" s="510" t="str">
        <f t="shared" si="1330"/>
        <v/>
      </c>
      <c r="MF270" s="522" t="str">
        <f t="shared" si="1330"/>
        <v/>
      </c>
      <c r="MG270" s="510" t="str">
        <f t="shared" si="1330"/>
        <v/>
      </c>
      <c r="MH270" s="642">
        <f t="shared" si="1206"/>
        <v>0</v>
      </c>
      <c r="MI270" s="510" t="str">
        <f t="shared" si="1331"/>
        <v/>
      </c>
      <c r="MJ270" s="522" t="str">
        <f t="shared" si="1331"/>
        <v/>
      </c>
      <c r="MK270" s="510" t="str">
        <f t="shared" si="1331"/>
        <v/>
      </c>
      <c r="ML270" s="642">
        <f t="shared" si="1207"/>
        <v>0</v>
      </c>
      <c r="MM270" s="510" t="str">
        <f t="shared" si="1332"/>
        <v/>
      </c>
      <c r="MN270" s="522" t="str">
        <f t="shared" si="1332"/>
        <v/>
      </c>
      <c r="MO270" s="510" t="str">
        <f t="shared" si="1332"/>
        <v/>
      </c>
      <c r="MP270" s="642">
        <f t="shared" si="1208"/>
        <v>0</v>
      </c>
      <c r="MQ270" s="510" t="str">
        <f t="shared" si="1333"/>
        <v/>
      </c>
      <c r="MR270" s="522" t="str">
        <f t="shared" si="1333"/>
        <v/>
      </c>
      <c r="MS270" s="510" t="str">
        <f t="shared" si="1333"/>
        <v/>
      </c>
      <c r="MT270" s="642">
        <f t="shared" si="1209"/>
        <v>0</v>
      </c>
      <c r="MU270" s="510" t="str">
        <f t="shared" si="1334"/>
        <v/>
      </c>
      <c r="MV270" s="522" t="str">
        <f t="shared" si="1334"/>
        <v/>
      </c>
      <c r="MW270" s="510" t="str">
        <f t="shared" si="1334"/>
        <v/>
      </c>
      <c r="MX270" s="642">
        <f t="shared" si="1210"/>
        <v>0</v>
      </c>
      <c r="MY270" s="510" t="str">
        <f t="shared" si="1335"/>
        <v/>
      </c>
      <c r="MZ270" s="522" t="str">
        <f t="shared" si="1335"/>
        <v/>
      </c>
      <c r="NA270" s="510" t="str">
        <f t="shared" si="1335"/>
        <v/>
      </c>
      <c r="NB270" s="642">
        <f t="shared" si="1211"/>
        <v>0</v>
      </c>
      <c r="NC270" s="510" t="str">
        <f t="shared" si="1336"/>
        <v/>
      </c>
      <c r="ND270" s="522" t="str">
        <f t="shared" si="1336"/>
        <v/>
      </c>
      <c r="NE270" s="510" t="str">
        <f t="shared" si="1336"/>
        <v/>
      </c>
      <c r="NF270" s="642">
        <f t="shared" si="1212"/>
        <v>0</v>
      </c>
      <c r="NG270" s="510" t="str">
        <f t="shared" si="1337"/>
        <v/>
      </c>
      <c r="NH270" s="522" t="str">
        <f t="shared" si="1337"/>
        <v/>
      </c>
      <c r="NI270" s="510" t="str">
        <f t="shared" si="1337"/>
        <v/>
      </c>
      <c r="NJ270" s="642">
        <f t="shared" si="1213"/>
        <v>0</v>
      </c>
      <c r="NK270" s="510" t="str">
        <f t="shared" si="1338"/>
        <v/>
      </c>
      <c r="NL270" s="522" t="str">
        <f t="shared" si="1338"/>
        <v/>
      </c>
      <c r="NM270" s="510" t="str">
        <f t="shared" si="1338"/>
        <v/>
      </c>
      <c r="NN270" s="642">
        <f t="shared" si="1214"/>
        <v>0</v>
      </c>
      <c r="NO270" s="510" t="str">
        <f t="shared" si="1339"/>
        <v/>
      </c>
      <c r="NP270" s="522" t="str">
        <f t="shared" si="1339"/>
        <v/>
      </c>
      <c r="NQ270" s="510" t="str">
        <f t="shared" si="1339"/>
        <v/>
      </c>
      <c r="NR270" s="642">
        <f t="shared" si="1215"/>
        <v>0</v>
      </c>
      <c r="NS270" s="510" t="str">
        <f t="shared" si="1340"/>
        <v/>
      </c>
      <c r="NT270" s="522" t="str">
        <f t="shared" si="1340"/>
        <v/>
      </c>
      <c r="NU270" s="510" t="str">
        <f t="shared" si="1340"/>
        <v/>
      </c>
      <c r="NV270" s="642">
        <f t="shared" si="1216"/>
        <v>0</v>
      </c>
      <c r="NW270" s="510" t="str">
        <f t="shared" si="1341"/>
        <v/>
      </c>
      <c r="NX270" s="522" t="str">
        <f t="shared" si="1341"/>
        <v/>
      </c>
      <c r="NY270" s="510" t="str">
        <f t="shared" si="1341"/>
        <v/>
      </c>
      <c r="NZ270" s="642">
        <f t="shared" si="1217"/>
        <v>0</v>
      </c>
      <c r="OA270" s="510" t="str">
        <f t="shared" si="1342"/>
        <v/>
      </c>
      <c r="OB270" s="522" t="str">
        <f t="shared" si="1342"/>
        <v/>
      </c>
      <c r="OC270" s="510" t="str">
        <f t="shared" si="1342"/>
        <v/>
      </c>
      <c r="OD270" s="642">
        <f t="shared" si="1218"/>
        <v>0</v>
      </c>
      <c r="OE270" s="510" t="str">
        <f t="shared" si="1343"/>
        <v/>
      </c>
      <c r="OF270" s="522" t="str">
        <f t="shared" si="1343"/>
        <v/>
      </c>
      <c r="OG270" s="510" t="str">
        <f t="shared" si="1343"/>
        <v/>
      </c>
      <c r="OH270" s="642">
        <f t="shared" si="1219"/>
        <v>0</v>
      </c>
      <c r="OI270" s="510" t="str">
        <f t="shared" si="1344"/>
        <v/>
      </c>
      <c r="OJ270" s="522" t="str">
        <f t="shared" si="1344"/>
        <v/>
      </c>
      <c r="OK270" s="510" t="str">
        <f t="shared" si="1344"/>
        <v/>
      </c>
      <c r="OL270" s="642">
        <f t="shared" si="1220"/>
        <v>0</v>
      </c>
      <c r="OM270" s="510" t="str">
        <f t="shared" si="1345"/>
        <v/>
      </c>
      <c r="ON270" s="522" t="str">
        <f t="shared" si="1345"/>
        <v/>
      </c>
      <c r="OO270" s="510" t="str">
        <f t="shared" si="1345"/>
        <v/>
      </c>
      <c r="OP270" s="642">
        <f t="shared" si="1221"/>
        <v>0</v>
      </c>
      <c r="OQ270" s="510" t="str">
        <f t="shared" si="1346"/>
        <v/>
      </c>
      <c r="OR270" s="522" t="str">
        <f t="shared" si="1346"/>
        <v/>
      </c>
      <c r="OS270" s="510" t="str">
        <f t="shared" si="1346"/>
        <v/>
      </c>
      <c r="OT270" s="642">
        <f t="shared" si="1222"/>
        <v>0</v>
      </c>
      <c r="OU270" s="510" t="str">
        <f t="shared" si="1347"/>
        <v/>
      </c>
      <c r="OV270" s="522" t="str">
        <f t="shared" si="1347"/>
        <v/>
      </c>
      <c r="OW270" s="510" t="str">
        <f t="shared" si="1347"/>
        <v/>
      </c>
      <c r="OX270" s="642">
        <f t="shared" si="1223"/>
        <v>0</v>
      </c>
      <c r="OY270" s="510" t="str">
        <f t="shared" si="1348"/>
        <v/>
      </c>
      <c r="OZ270" s="522" t="str">
        <f t="shared" si="1348"/>
        <v/>
      </c>
      <c r="PA270" s="510" t="str">
        <f t="shared" si="1348"/>
        <v/>
      </c>
      <c r="PB270" s="642">
        <f t="shared" si="1224"/>
        <v>0</v>
      </c>
      <c r="PC270" s="510" t="str">
        <f t="shared" si="1349"/>
        <v/>
      </c>
      <c r="PD270" s="522" t="str">
        <f t="shared" si="1349"/>
        <v/>
      </c>
      <c r="PE270" s="510" t="str">
        <f t="shared" si="1349"/>
        <v/>
      </c>
      <c r="PF270" s="642">
        <f t="shared" si="1225"/>
        <v>0</v>
      </c>
      <c r="PG270" s="510" t="str">
        <f t="shared" si="1350"/>
        <v/>
      </c>
      <c r="PH270" s="522" t="str">
        <f t="shared" si="1350"/>
        <v/>
      </c>
      <c r="PI270" s="510" t="str">
        <f t="shared" si="1350"/>
        <v/>
      </c>
      <c r="PJ270" s="642">
        <f t="shared" si="1226"/>
        <v>0</v>
      </c>
      <c r="PK270" s="510" t="str">
        <f t="shared" si="1351"/>
        <v/>
      </c>
      <c r="PL270" s="522" t="str">
        <f t="shared" si="1351"/>
        <v/>
      </c>
      <c r="PM270" s="510" t="str">
        <f t="shared" si="1351"/>
        <v/>
      </c>
      <c r="PN270" s="642">
        <f t="shared" si="1227"/>
        <v>0</v>
      </c>
      <c r="PO270" s="510" t="str">
        <f t="shared" si="1352"/>
        <v/>
      </c>
      <c r="PP270" s="522" t="str">
        <f t="shared" si="1352"/>
        <v/>
      </c>
      <c r="PQ270" s="510" t="str">
        <f t="shared" si="1352"/>
        <v/>
      </c>
      <c r="PR270" s="642">
        <f t="shared" si="1228"/>
        <v>0</v>
      </c>
      <c r="PS270" s="510" t="str">
        <f t="shared" si="1353"/>
        <v/>
      </c>
      <c r="PT270" s="522" t="str">
        <f t="shared" si="1353"/>
        <v/>
      </c>
      <c r="PU270" s="510" t="str">
        <f t="shared" si="1353"/>
        <v/>
      </c>
      <c r="PV270" s="642">
        <f t="shared" si="1229"/>
        <v>0</v>
      </c>
      <c r="PW270" s="510" t="str">
        <f t="shared" si="1354"/>
        <v/>
      </c>
      <c r="PX270" s="522" t="str">
        <f t="shared" si="1354"/>
        <v/>
      </c>
      <c r="PY270" s="510" t="str">
        <f t="shared" si="1354"/>
        <v/>
      </c>
      <c r="PZ270" s="642">
        <f t="shared" si="1230"/>
        <v>0</v>
      </c>
      <c r="QA270" s="510" t="str">
        <f t="shared" si="1355"/>
        <v/>
      </c>
      <c r="QB270" s="522" t="str">
        <f t="shared" si="1355"/>
        <v/>
      </c>
      <c r="QC270" s="510" t="str">
        <f t="shared" si="1355"/>
        <v/>
      </c>
      <c r="QD270" s="642">
        <f t="shared" si="1231"/>
        <v>0</v>
      </c>
      <c r="QE270" s="510" t="str">
        <f t="shared" si="1356"/>
        <v/>
      </c>
      <c r="QF270" s="522" t="str">
        <f t="shared" si="1356"/>
        <v/>
      </c>
      <c r="QG270" s="510" t="str">
        <f t="shared" si="1356"/>
        <v/>
      </c>
      <c r="QH270" s="642">
        <f t="shared" si="1232"/>
        <v>0</v>
      </c>
    </row>
    <row r="271" spans="125:450" ht="13.3" thickTop="1" thickBot="1" x14ac:dyDescent="0.35">
      <c r="GU271" s="594">
        <v>54</v>
      </c>
      <c r="HA271" s="81" t="str">
        <f t="shared" si="1233"/>
        <v/>
      </c>
      <c r="HB271" s="127" t="str">
        <f t="shared" si="1234"/>
        <v/>
      </c>
      <c r="HC271" s="642">
        <f t="shared" si="1172"/>
        <v>0</v>
      </c>
      <c r="HD271" s="582">
        <f t="shared" si="1237"/>
        <v>0</v>
      </c>
      <c r="HE271" s="576">
        <f t="shared" si="1298"/>
        <v>0</v>
      </c>
      <c r="HF271" s="566">
        <f t="shared" si="1298"/>
        <v>0</v>
      </c>
      <c r="HG271" s="642">
        <f t="shared" si="1173"/>
        <v>0</v>
      </c>
      <c r="HH271" s="17" t="str">
        <f t="shared" si="1357"/>
        <v/>
      </c>
      <c r="HI271" s="510" t="str">
        <f t="shared" si="1357"/>
        <v/>
      </c>
      <c r="HJ271" s="642">
        <f t="shared" si="1235"/>
        <v>0</v>
      </c>
      <c r="HK271" s="510" t="str">
        <f t="shared" si="1299"/>
        <v/>
      </c>
      <c r="HL271" s="522" t="str">
        <f t="shared" si="1299"/>
        <v/>
      </c>
      <c r="HM271" s="510" t="str">
        <f t="shared" si="1299"/>
        <v/>
      </c>
      <c r="HN271" s="642">
        <f t="shared" si="1175"/>
        <v>0</v>
      </c>
      <c r="HO271" s="510" t="str">
        <f t="shared" si="1300"/>
        <v/>
      </c>
      <c r="HP271" s="522" t="str">
        <f t="shared" si="1300"/>
        <v/>
      </c>
      <c r="HQ271" s="510" t="str">
        <f t="shared" si="1300"/>
        <v/>
      </c>
      <c r="HR271" s="642">
        <f t="shared" si="1176"/>
        <v>0</v>
      </c>
      <c r="HS271" s="510" t="str">
        <f t="shared" si="1301"/>
        <v/>
      </c>
      <c r="HT271" s="522" t="str">
        <f t="shared" si="1301"/>
        <v/>
      </c>
      <c r="HU271" s="510" t="str">
        <f t="shared" si="1301"/>
        <v/>
      </c>
      <c r="HV271" s="642">
        <f t="shared" si="1177"/>
        <v>0</v>
      </c>
      <c r="HW271" s="510" t="str">
        <f t="shared" si="1302"/>
        <v/>
      </c>
      <c r="HX271" s="522" t="str">
        <f t="shared" si="1302"/>
        <v/>
      </c>
      <c r="HY271" s="510" t="str">
        <f t="shared" si="1302"/>
        <v/>
      </c>
      <c r="HZ271" s="642">
        <f t="shared" si="1178"/>
        <v>0</v>
      </c>
      <c r="IA271" s="510" t="str">
        <f t="shared" si="1303"/>
        <v/>
      </c>
      <c r="IB271" s="522" t="str">
        <f t="shared" si="1303"/>
        <v/>
      </c>
      <c r="IC271" s="510" t="str">
        <f t="shared" si="1303"/>
        <v/>
      </c>
      <c r="ID271" s="642">
        <f t="shared" si="1179"/>
        <v>0</v>
      </c>
      <c r="IE271" s="510" t="str">
        <f t="shared" si="1304"/>
        <v/>
      </c>
      <c r="IF271" s="522" t="str">
        <f t="shared" si="1304"/>
        <v/>
      </c>
      <c r="IG271" s="510" t="str">
        <f t="shared" si="1304"/>
        <v/>
      </c>
      <c r="IH271" s="642">
        <f t="shared" si="1180"/>
        <v>0</v>
      </c>
      <c r="II271" s="510" t="str">
        <f t="shared" si="1305"/>
        <v/>
      </c>
      <c r="IJ271" s="522" t="str">
        <f t="shared" si="1305"/>
        <v/>
      </c>
      <c r="IK271" s="510" t="str">
        <f t="shared" si="1305"/>
        <v/>
      </c>
      <c r="IL271" s="642">
        <f t="shared" si="1181"/>
        <v>0</v>
      </c>
      <c r="IM271" s="510" t="str">
        <f t="shared" si="1306"/>
        <v/>
      </c>
      <c r="IN271" s="522" t="str">
        <f t="shared" si="1306"/>
        <v/>
      </c>
      <c r="IO271" s="510" t="str">
        <f t="shared" si="1306"/>
        <v/>
      </c>
      <c r="IP271" s="642">
        <f t="shared" si="1182"/>
        <v>0</v>
      </c>
      <c r="IQ271" s="510" t="str">
        <f t="shared" si="1307"/>
        <v/>
      </c>
      <c r="IR271" s="522" t="str">
        <f t="shared" si="1307"/>
        <v/>
      </c>
      <c r="IS271" s="510" t="str">
        <f t="shared" si="1307"/>
        <v/>
      </c>
      <c r="IT271" s="642">
        <f t="shared" si="1183"/>
        <v>0</v>
      </c>
      <c r="IU271" s="510" t="str">
        <f t="shared" si="1308"/>
        <v/>
      </c>
      <c r="IV271" s="522" t="str">
        <f t="shared" si="1308"/>
        <v/>
      </c>
      <c r="IW271" s="510" t="str">
        <f t="shared" si="1308"/>
        <v/>
      </c>
      <c r="IX271" s="642">
        <f t="shared" si="1184"/>
        <v>0</v>
      </c>
      <c r="IY271" s="510" t="str">
        <f t="shared" si="1309"/>
        <v/>
      </c>
      <c r="IZ271" s="522" t="str">
        <f t="shared" si="1309"/>
        <v/>
      </c>
      <c r="JA271" s="510" t="str">
        <f t="shared" si="1309"/>
        <v/>
      </c>
      <c r="JB271" s="642">
        <f t="shared" si="1185"/>
        <v>0</v>
      </c>
      <c r="JC271" s="510" t="str">
        <f t="shared" si="1310"/>
        <v/>
      </c>
      <c r="JD271" s="522" t="str">
        <f t="shared" si="1310"/>
        <v/>
      </c>
      <c r="JE271" s="510" t="str">
        <f t="shared" si="1310"/>
        <v/>
      </c>
      <c r="JF271" s="642">
        <f t="shared" si="1186"/>
        <v>0</v>
      </c>
      <c r="JG271" s="510" t="str">
        <f t="shared" si="1311"/>
        <v/>
      </c>
      <c r="JH271" s="522" t="str">
        <f t="shared" si="1311"/>
        <v/>
      </c>
      <c r="JI271" s="510" t="str">
        <f t="shared" si="1311"/>
        <v/>
      </c>
      <c r="JJ271" s="642">
        <f t="shared" si="1187"/>
        <v>0</v>
      </c>
      <c r="JK271" s="510" t="str">
        <f t="shared" si="1312"/>
        <v/>
      </c>
      <c r="JL271" s="522" t="str">
        <f t="shared" si="1312"/>
        <v/>
      </c>
      <c r="JM271" s="510" t="str">
        <f t="shared" si="1312"/>
        <v/>
      </c>
      <c r="JN271" s="642">
        <f t="shared" si="1188"/>
        <v>0</v>
      </c>
      <c r="JO271" s="510" t="str">
        <f t="shared" si="1313"/>
        <v/>
      </c>
      <c r="JP271" s="522" t="str">
        <f t="shared" si="1313"/>
        <v/>
      </c>
      <c r="JQ271" s="510" t="str">
        <f t="shared" si="1313"/>
        <v/>
      </c>
      <c r="JR271" s="642">
        <f t="shared" si="1189"/>
        <v>0</v>
      </c>
      <c r="JS271" s="510" t="str">
        <f t="shared" si="1314"/>
        <v/>
      </c>
      <c r="JT271" s="522" t="str">
        <f t="shared" si="1314"/>
        <v/>
      </c>
      <c r="JU271" s="510" t="str">
        <f t="shared" si="1314"/>
        <v/>
      </c>
      <c r="JV271" s="642">
        <f t="shared" si="1190"/>
        <v>0</v>
      </c>
      <c r="JW271" s="510" t="str">
        <f t="shared" si="1315"/>
        <v/>
      </c>
      <c r="JX271" s="522" t="str">
        <f t="shared" si="1315"/>
        <v/>
      </c>
      <c r="JY271" s="510" t="str">
        <f t="shared" si="1315"/>
        <v/>
      </c>
      <c r="JZ271" s="642">
        <f t="shared" si="1191"/>
        <v>0</v>
      </c>
      <c r="KA271" s="510" t="str">
        <f t="shared" si="1316"/>
        <v/>
      </c>
      <c r="KB271" s="522" t="str">
        <f t="shared" si="1316"/>
        <v/>
      </c>
      <c r="KC271" s="510" t="str">
        <f t="shared" si="1316"/>
        <v/>
      </c>
      <c r="KD271" s="642">
        <f t="shared" si="1192"/>
        <v>0</v>
      </c>
      <c r="KE271" s="510" t="str">
        <f t="shared" si="1317"/>
        <v/>
      </c>
      <c r="KF271" s="522" t="str">
        <f t="shared" si="1317"/>
        <v/>
      </c>
      <c r="KG271" s="510" t="str">
        <f t="shared" si="1317"/>
        <v/>
      </c>
      <c r="KH271" s="642">
        <f t="shared" si="1193"/>
        <v>0</v>
      </c>
      <c r="KI271" s="510" t="str">
        <f t="shared" si="1318"/>
        <v/>
      </c>
      <c r="KJ271" s="522" t="str">
        <f t="shared" si="1318"/>
        <v/>
      </c>
      <c r="KK271" s="510" t="str">
        <f t="shared" si="1318"/>
        <v/>
      </c>
      <c r="KL271" s="642">
        <f t="shared" si="1194"/>
        <v>0</v>
      </c>
      <c r="KM271" s="510" t="str">
        <f t="shared" si="1319"/>
        <v/>
      </c>
      <c r="KN271" s="522" t="str">
        <f t="shared" si="1319"/>
        <v/>
      </c>
      <c r="KO271" s="510" t="str">
        <f t="shared" si="1319"/>
        <v/>
      </c>
      <c r="KP271" s="642">
        <f t="shared" si="1195"/>
        <v>0</v>
      </c>
      <c r="KQ271" s="510" t="str">
        <f t="shared" si="1320"/>
        <v/>
      </c>
      <c r="KR271" s="522" t="str">
        <f t="shared" si="1320"/>
        <v/>
      </c>
      <c r="KS271" s="510" t="str">
        <f t="shared" si="1320"/>
        <v/>
      </c>
      <c r="KT271" s="642">
        <f t="shared" si="1196"/>
        <v>0</v>
      </c>
      <c r="KU271" s="510" t="str">
        <f t="shared" si="1321"/>
        <v/>
      </c>
      <c r="KV271" s="522" t="str">
        <f t="shared" si="1321"/>
        <v/>
      </c>
      <c r="KW271" s="510" t="str">
        <f t="shared" si="1321"/>
        <v/>
      </c>
      <c r="KX271" s="642">
        <f t="shared" si="1197"/>
        <v>0</v>
      </c>
      <c r="KY271" s="510" t="str">
        <f t="shared" si="1322"/>
        <v/>
      </c>
      <c r="KZ271" s="522" t="str">
        <f t="shared" si="1322"/>
        <v/>
      </c>
      <c r="LA271" s="510" t="str">
        <f t="shared" si="1322"/>
        <v/>
      </c>
      <c r="LB271" s="642">
        <f t="shared" si="1198"/>
        <v>0</v>
      </c>
      <c r="LC271" s="510" t="str">
        <f t="shared" si="1323"/>
        <v/>
      </c>
      <c r="LD271" s="522" t="str">
        <f t="shared" si="1323"/>
        <v/>
      </c>
      <c r="LE271" s="510" t="str">
        <f t="shared" si="1323"/>
        <v/>
      </c>
      <c r="LF271" s="642">
        <f t="shared" si="1199"/>
        <v>0</v>
      </c>
      <c r="LG271" s="510" t="str">
        <f t="shared" si="1324"/>
        <v/>
      </c>
      <c r="LH271" s="522" t="str">
        <f t="shared" si="1324"/>
        <v/>
      </c>
      <c r="LI271" s="510" t="str">
        <f t="shared" si="1324"/>
        <v/>
      </c>
      <c r="LJ271" s="642">
        <f t="shared" si="1200"/>
        <v>0</v>
      </c>
      <c r="LK271" s="510" t="str">
        <f t="shared" si="1325"/>
        <v/>
      </c>
      <c r="LL271" s="522" t="str">
        <f t="shared" si="1325"/>
        <v/>
      </c>
      <c r="LM271" s="510" t="str">
        <f t="shared" si="1325"/>
        <v/>
      </c>
      <c r="LN271" s="642">
        <f t="shared" si="1201"/>
        <v>0</v>
      </c>
      <c r="LO271" s="510" t="str">
        <f t="shared" si="1326"/>
        <v/>
      </c>
      <c r="LP271" s="522" t="str">
        <f t="shared" si="1326"/>
        <v/>
      </c>
      <c r="LQ271" s="510" t="str">
        <f t="shared" si="1326"/>
        <v/>
      </c>
      <c r="LR271" s="642">
        <f t="shared" si="1202"/>
        <v>0</v>
      </c>
      <c r="LS271" s="510" t="str">
        <f t="shared" si="1327"/>
        <v/>
      </c>
      <c r="LT271" s="522" t="str">
        <f t="shared" si="1327"/>
        <v/>
      </c>
      <c r="LU271" s="510" t="str">
        <f t="shared" si="1327"/>
        <v/>
      </c>
      <c r="LV271" s="642">
        <f t="shared" si="1203"/>
        <v>0</v>
      </c>
      <c r="LW271" s="510" t="str">
        <f t="shared" si="1328"/>
        <v/>
      </c>
      <c r="LX271" s="522" t="str">
        <f t="shared" si="1328"/>
        <v/>
      </c>
      <c r="LY271" s="510" t="str">
        <f t="shared" si="1328"/>
        <v/>
      </c>
      <c r="LZ271" s="642">
        <f t="shared" si="1204"/>
        <v>0</v>
      </c>
      <c r="MA271" s="510" t="str">
        <f t="shared" si="1329"/>
        <v/>
      </c>
      <c r="MB271" s="522" t="str">
        <f t="shared" si="1329"/>
        <v/>
      </c>
      <c r="MC271" s="510" t="str">
        <f t="shared" si="1329"/>
        <v/>
      </c>
      <c r="MD271" s="642">
        <f t="shared" si="1205"/>
        <v>0</v>
      </c>
      <c r="ME271" s="510" t="str">
        <f t="shared" si="1330"/>
        <v/>
      </c>
      <c r="MF271" s="522" t="str">
        <f t="shared" si="1330"/>
        <v/>
      </c>
      <c r="MG271" s="510" t="str">
        <f t="shared" si="1330"/>
        <v/>
      </c>
      <c r="MH271" s="642">
        <f t="shared" si="1206"/>
        <v>0</v>
      </c>
      <c r="MI271" s="510" t="str">
        <f t="shared" si="1331"/>
        <v/>
      </c>
      <c r="MJ271" s="522" t="str">
        <f t="shared" si="1331"/>
        <v/>
      </c>
      <c r="MK271" s="510" t="str">
        <f t="shared" si="1331"/>
        <v/>
      </c>
      <c r="ML271" s="642">
        <f t="shared" si="1207"/>
        <v>0</v>
      </c>
      <c r="MM271" s="510" t="str">
        <f t="shared" si="1332"/>
        <v/>
      </c>
      <c r="MN271" s="522" t="str">
        <f t="shared" si="1332"/>
        <v/>
      </c>
      <c r="MO271" s="510" t="str">
        <f t="shared" si="1332"/>
        <v/>
      </c>
      <c r="MP271" s="642">
        <f t="shared" si="1208"/>
        <v>0</v>
      </c>
      <c r="MQ271" s="510" t="str">
        <f t="shared" si="1333"/>
        <v/>
      </c>
      <c r="MR271" s="522" t="str">
        <f t="shared" si="1333"/>
        <v/>
      </c>
      <c r="MS271" s="510" t="str">
        <f t="shared" si="1333"/>
        <v/>
      </c>
      <c r="MT271" s="642">
        <f t="shared" si="1209"/>
        <v>0</v>
      </c>
      <c r="MU271" s="510" t="str">
        <f t="shared" si="1334"/>
        <v/>
      </c>
      <c r="MV271" s="522" t="str">
        <f t="shared" si="1334"/>
        <v/>
      </c>
      <c r="MW271" s="510" t="str">
        <f t="shared" si="1334"/>
        <v/>
      </c>
      <c r="MX271" s="642">
        <f t="shared" si="1210"/>
        <v>0</v>
      </c>
      <c r="MY271" s="510" t="str">
        <f t="shared" si="1335"/>
        <v/>
      </c>
      <c r="MZ271" s="522" t="str">
        <f t="shared" si="1335"/>
        <v/>
      </c>
      <c r="NA271" s="510" t="str">
        <f t="shared" si="1335"/>
        <v/>
      </c>
      <c r="NB271" s="642">
        <f t="shared" si="1211"/>
        <v>0</v>
      </c>
      <c r="NC271" s="510" t="str">
        <f t="shared" si="1336"/>
        <v/>
      </c>
      <c r="ND271" s="522" t="str">
        <f t="shared" si="1336"/>
        <v/>
      </c>
      <c r="NE271" s="510" t="str">
        <f t="shared" si="1336"/>
        <v/>
      </c>
      <c r="NF271" s="642">
        <f t="shared" si="1212"/>
        <v>0</v>
      </c>
      <c r="NG271" s="510" t="str">
        <f t="shared" si="1337"/>
        <v/>
      </c>
      <c r="NH271" s="522" t="str">
        <f t="shared" si="1337"/>
        <v/>
      </c>
      <c r="NI271" s="510" t="str">
        <f t="shared" si="1337"/>
        <v/>
      </c>
      <c r="NJ271" s="642">
        <f t="shared" si="1213"/>
        <v>0</v>
      </c>
      <c r="NK271" s="510" t="str">
        <f t="shared" si="1338"/>
        <v/>
      </c>
      <c r="NL271" s="522" t="str">
        <f t="shared" si="1338"/>
        <v/>
      </c>
      <c r="NM271" s="510" t="str">
        <f t="shared" si="1338"/>
        <v/>
      </c>
      <c r="NN271" s="642">
        <f t="shared" si="1214"/>
        <v>0</v>
      </c>
      <c r="NO271" s="510" t="str">
        <f t="shared" si="1339"/>
        <v/>
      </c>
      <c r="NP271" s="522" t="str">
        <f t="shared" si="1339"/>
        <v/>
      </c>
      <c r="NQ271" s="510" t="str">
        <f t="shared" si="1339"/>
        <v/>
      </c>
      <c r="NR271" s="642">
        <f t="shared" si="1215"/>
        <v>0</v>
      </c>
      <c r="NS271" s="510" t="str">
        <f t="shared" si="1340"/>
        <v/>
      </c>
      <c r="NT271" s="522" t="str">
        <f t="shared" si="1340"/>
        <v/>
      </c>
      <c r="NU271" s="510" t="str">
        <f t="shared" si="1340"/>
        <v/>
      </c>
      <c r="NV271" s="642">
        <f t="shared" si="1216"/>
        <v>0</v>
      </c>
      <c r="NW271" s="510" t="str">
        <f t="shared" si="1341"/>
        <v/>
      </c>
      <c r="NX271" s="522" t="str">
        <f t="shared" si="1341"/>
        <v/>
      </c>
      <c r="NY271" s="510" t="str">
        <f t="shared" si="1341"/>
        <v/>
      </c>
      <c r="NZ271" s="642">
        <f t="shared" si="1217"/>
        <v>0</v>
      </c>
      <c r="OA271" s="510" t="str">
        <f t="shared" si="1342"/>
        <v/>
      </c>
      <c r="OB271" s="522" t="str">
        <f t="shared" si="1342"/>
        <v/>
      </c>
      <c r="OC271" s="510" t="str">
        <f t="shared" si="1342"/>
        <v/>
      </c>
      <c r="OD271" s="642">
        <f t="shared" si="1218"/>
        <v>0</v>
      </c>
      <c r="OE271" s="510" t="str">
        <f t="shared" si="1343"/>
        <v/>
      </c>
      <c r="OF271" s="522" t="str">
        <f t="shared" si="1343"/>
        <v/>
      </c>
      <c r="OG271" s="510" t="str">
        <f t="shared" si="1343"/>
        <v/>
      </c>
      <c r="OH271" s="642">
        <f t="shared" si="1219"/>
        <v>0</v>
      </c>
      <c r="OI271" s="510" t="str">
        <f t="shared" si="1344"/>
        <v/>
      </c>
      <c r="OJ271" s="522" t="str">
        <f t="shared" si="1344"/>
        <v/>
      </c>
      <c r="OK271" s="510" t="str">
        <f t="shared" si="1344"/>
        <v/>
      </c>
      <c r="OL271" s="642">
        <f t="shared" si="1220"/>
        <v>0</v>
      </c>
      <c r="OM271" s="510" t="str">
        <f t="shared" si="1345"/>
        <v/>
      </c>
      <c r="ON271" s="522" t="str">
        <f t="shared" si="1345"/>
        <v/>
      </c>
      <c r="OO271" s="510" t="str">
        <f t="shared" si="1345"/>
        <v/>
      </c>
      <c r="OP271" s="642">
        <f t="shared" si="1221"/>
        <v>0</v>
      </c>
      <c r="OQ271" s="510" t="str">
        <f t="shared" si="1346"/>
        <v/>
      </c>
      <c r="OR271" s="522" t="str">
        <f t="shared" si="1346"/>
        <v/>
      </c>
      <c r="OS271" s="510" t="str">
        <f t="shared" si="1346"/>
        <v/>
      </c>
      <c r="OT271" s="642">
        <f t="shared" si="1222"/>
        <v>0</v>
      </c>
      <c r="OU271" s="510" t="str">
        <f t="shared" si="1347"/>
        <v/>
      </c>
      <c r="OV271" s="522" t="str">
        <f t="shared" si="1347"/>
        <v/>
      </c>
      <c r="OW271" s="510" t="str">
        <f t="shared" si="1347"/>
        <v/>
      </c>
      <c r="OX271" s="642">
        <f t="shared" si="1223"/>
        <v>0</v>
      </c>
      <c r="OY271" s="510" t="str">
        <f t="shared" si="1348"/>
        <v/>
      </c>
      <c r="OZ271" s="522" t="str">
        <f t="shared" si="1348"/>
        <v/>
      </c>
      <c r="PA271" s="510" t="str">
        <f t="shared" si="1348"/>
        <v/>
      </c>
      <c r="PB271" s="642">
        <f t="shared" si="1224"/>
        <v>0</v>
      </c>
      <c r="PC271" s="510" t="str">
        <f t="shared" si="1349"/>
        <v/>
      </c>
      <c r="PD271" s="522" t="str">
        <f t="shared" si="1349"/>
        <v/>
      </c>
      <c r="PE271" s="510" t="str">
        <f t="shared" si="1349"/>
        <v/>
      </c>
      <c r="PF271" s="642">
        <f t="shared" si="1225"/>
        <v>0</v>
      </c>
      <c r="PG271" s="510" t="str">
        <f t="shared" si="1350"/>
        <v/>
      </c>
      <c r="PH271" s="522" t="str">
        <f t="shared" si="1350"/>
        <v/>
      </c>
      <c r="PI271" s="510" t="str">
        <f t="shared" si="1350"/>
        <v/>
      </c>
      <c r="PJ271" s="642">
        <f t="shared" si="1226"/>
        <v>0</v>
      </c>
      <c r="PK271" s="510" t="str">
        <f t="shared" si="1351"/>
        <v/>
      </c>
      <c r="PL271" s="522" t="str">
        <f t="shared" si="1351"/>
        <v/>
      </c>
      <c r="PM271" s="510" t="str">
        <f t="shared" si="1351"/>
        <v/>
      </c>
      <c r="PN271" s="642">
        <f t="shared" si="1227"/>
        <v>0</v>
      </c>
      <c r="PO271" s="510" t="str">
        <f t="shared" si="1352"/>
        <v/>
      </c>
      <c r="PP271" s="522" t="str">
        <f t="shared" si="1352"/>
        <v/>
      </c>
      <c r="PQ271" s="510" t="str">
        <f t="shared" si="1352"/>
        <v/>
      </c>
      <c r="PR271" s="642">
        <f t="shared" si="1228"/>
        <v>0</v>
      </c>
      <c r="PS271" s="510" t="str">
        <f t="shared" si="1353"/>
        <v/>
      </c>
      <c r="PT271" s="522" t="str">
        <f t="shared" si="1353"/>
        <v/>
      </c>
      <c r="PU271" s="510" t="str">
        <f t="shared" si="1353"/>
        <v/>
      </c>
      <c r="PV271" s="642">
        <f t="shared" si="1229"/>
        <v>0</v>
      </c>
      <c r="PW271" s="510" t="str">
        <f t="shared" si="1354"/>
        <v/>
      </c>
      <c r="PX271" s="522" t="str">
        <f t="shared" si="1354"/>
        <v/>
      </c>
      <c r="PY271" s="510" t="str">
        <f t="shared" si="1354"/>
        <v/>
      </c>
      <c r="PZ271" s="642">
        <f t="shared" si="1230"/>
        <v>0</v>
      </c>
      <c r="QA271" s="510" t="str">
        <f t="shared" si="1355"/>
        <v/>
      </c>
      <c r="QB271" s="522" t="str">
        <f t="shared" si="1355"/>
        <v/>
      </c>
      <c r="QC271" s="510" t="str">
        <f t="shared" si="1355"/>
        <v/>
      </c>
      <c r="QD271" s="642">
        <f t="shared" si="1231"/>
        <v>0</v>
      </c>
      <c r="QE271" s="510" t="str">
        <f t="shared" si="1356"/>
        <v/>
      </c>
      <c r="QF271" s="522" t="str">
        <f t="shared" si="1356"/>
        <v/>
      </c>
      <c r="QG271" s="510" t="str">
        <f t="shared" si="1356"/>
        <v/>
      </c>
      <c r="QH271" s="642">
        <f t="shared" si="1232"/>
        <v>0</v>
      </c>
    </row>
    <row r="272" spans="125:450" ht="13.3" thickTop="1" thickBot="1" x14ac:dyDescent="0.35">
      <c r="GU272" s="594">
        <v>55</v>
      </c>
      <c r="HA272" s="81" t="str">
        <f t="shared" si="1233"/>
        <v/>
      </c>
      <c r="HB272" s="127" t="str">
        <f t="shared" si="1234"/>
        <v/>
      </c>
      <c r="HC272" s="642">
        <f t="shared" si="1172"/>
        <v>0</v>
      </c>
      <c r="HD272" s="582">
        <f t="shared" si="1237"/>
        <v>0</v>
      </c>
      <c r="HE272" s="576">
        <f t="shared" si="1298"/>
        <v>0</v>
      </c>
      <c r="HF272" s="566">
        <f t="shared" si="1298"/>
        <v>0</v>
      </c>
      <c r="HG272" s="642">
        <f t="shared" si="1173"/>
        <v>0</v>
      </c>
      <c r="HH272" s="17" t="str">
        <f t="shared" si="1357"/>
        <v/>
      </c>
      <c r="HI272" s="510" t="str">
        <f t="shared" si="1357"/>
        <v/>
      </c>
      <c r="HJ272" s="642">
        <f t="shared" si="1235"/>
        <v>0</v>
      </c>
      <c r="HK272" s="510" t="str">
        <f t="shared" si="1299"/>
        <v/>
      </c>
      <c r="HL272" s="522" t="str">
        <f t="shared" si="1299"/>
        <v/>
      </c>
      <c r="HM272" s="510" t="str">
        <f t="shared" si="1299"/>
        <v/>
      </c>
      <c r="HN272" s="642">
        <f t="shared" si="1175"/>
        <v>0</v>
      </c>
      <c r="HO272" s="510" t="str">
        <f t="shared" si="1300"/>
        <v/>
      </c>
      <c r="HP272" s="522" t="str">
        <f t="shared" si="1300"/>
        <v/>
      </c>
      <c r="HQ272" s="510" t="str">
        <f t="shared" si="1300"/>
        <v/>
      </c>
      <c r="HR272" s="642">
        <f t="shared" si="1176"/>
        <v>0</v>
      </c>
      <c r="HS272" s="510" t="str">
        <f t="shared" si="1301"/>
        <v/>
      </c>
      <c r="HT272" s="522" t="str">
        <f t="shared" si="1301"/>
        <v/>
      </c>
      <c r="HU272" s="510" t="str">
        <f t="shared" si="1301"/>
        <v/>
      </c>
      <c r="HV272" s="642">
        <f t="shared" si="1177"/>
        <v>0</v>
      </c>
      <c r="HW272" s="510" t="str">
        <f t="shared" si="1302"/>
        <v/>
      </c>
      <c r="HX272" s="522" t="str">
        <f t="shared" si="1302"/>
        <v/>
      </c>
      <c r="HY272" s="510" t="str">
        <f t="shared" si="1302"/>
        <v/>
      </c>
      <c r="HZ272" s="642">
        <f t="shared" si="1178"/>
        <v>0</v>
      </c>
      <c r="IA272" s="510" t="str">
        <f t="shared" si="1303"/>
        <v/>
      </c>
      <c r="IB272" s="522" t="str">
        <f t="shared" si="1303"/>
        <v/>
      </c>
      <c r="IC272" s="510" t="str">
        <f t="shared" si="1303"/>
        <v/>
      </c>
      <c r="ID272" s="642">
        <f t="shared" si="1179"/>
        <v>0</v>
      </c>
      <c r="IE272" s="510" t="str">
        <f t="shared" si="1304"/>
        <v/>
      </c>
      <c r="IF272" s="522" t="str">
        <f t="shared" si="1304"/>
        <v/>
      </c>
      <c r="IG272" s="510" t="str">
        <f t="shared" si="1304"/>
        <v/>
      </c>
      <c r="IH272" s="642">
        <f t="shared" si="1180"/>
        <v>0</v>
      </c>
      <c r="II272" s="510" t="str">
        <f t="shared" si="1305"/>
        <v/>
      </c>
      <c r="IJ272" s="522" t="str">
        <f t="shared" si="1305"/>
        <v/>
      </c>
      <c r="IK272" s="510" t="str">
        <f t="shared" si="1305"/>
        <v/>
      </c>
      <c r="IL272" s="642">
        <f t="shared" si="1181"/>
        <v>0</v>
      </c>
      <c r="IM272" s="510" t="str">
        <f t="shared" si="1306"/>
        <v/>
      </c>
      <c r="IN272" s="522" t="str">
        <f t="shared" si="1306"/>
        <v/>
      </c>
      <c r="IO272" s="510" t="str">
        <f t="shared" si="1306"/>
        <v/>
      </c>
      <c r="IP272" s="642">
        <f t="shared" si="1182"/>
        <v>0</v>
      </c>
      <c r="IQ272" s="510" t="str">
        <f t="shared" si="1307"/>
        <v/>
      </c>
      <c r="IR272" s="522" t="str">
        <f t="shared" si="1307"/>
        <v/>
      </c>
      <c r="IS272" s="510" t="str">
        <f t="shared" si="1307"/>
        <v/>
      </c>
      <c r="IT272" s="642">
        <f t="shared" si="1183"/>
        <v>0</v>
      </c>
      <c r="IU272" s="510" t="str">
        <f t="shared" si="1308"/>
        <v/>
      </c>
      <c r="IV272" s="522" t="str">
        <f t="shared" si="1308"/>
        <v/>
      </c>
      <c r="IW272" s="510" t="str">
        <f t="shared" si="1308"/>
        <v/>
      </c>
      <c r="IX272" s="642">
        <f t="shared" si="1184"/>
        <v>0</v>
      </c>
      <c r="IY272" s="510" t="str">
        <f t="shared" si="1309"/>
        <v/>
      </c>
      <c r="IZ272" s="522" t="str">
        <f t="shared" si="1309"/>
        <v/>
      </c>
      <c r="JA272" s="510" t="str">
        <f t="shared" si="1309"/>
        <v/>
      </c>
      <c r="JB272" s="642">
        <f t="shared" si="1185"/>
        <v>0</v>
      </c>
      <c r="JC272" s="510" t="str">
        <f t="shared" si="1310"/>
        <v/>
      </c>
      <c r="JD272" s="522" t="str">
        <f t="shared" si="1310"/>
        <v/>
      </c>
      <c r="JE272" s="510" t="str">
        <f t="shared" si="1310"/>
        <v/>
      </c>
      <c r="JF272" s="642">
        <f t="shared" si="1186"/>
        <v>0</v>
      </c>
      <c r="JG272" s="510" t="str">
        <f t="shared" si="1311"/>
        <v/>
      </c>
      <c r="JH272" s="522" t="str">
        <f t="shared" si="1311"/>
        <v/>
      </c>
      <c r="JI272" s="510" t="str">
        <f t="shared" si="1311"/>
        <v/>
      </c>
      <c r="JJ272" s="642">
        <f t="shared" si="1187"/>
        <v>0</v>
      </c>
      <c r="JK272" s="510" t="str">
        <f t="shared" si="1312"/>
        <v/>
      </c>
      <c r="JL272" s="522" t="str">
        <f t="shared" si="1312"/>
        <v/>
      </c>
      <c r="JM272" s="510" t="str">
        <f t="shared" si="1312"/>
        <v/>
      </c>
      <c r="JN272" s="642">
        <f t="shared" si="1188"/>
        <v>0</v>
      </c>
      <c r="JO272" s="510" t="str">
        <f t="shared" si="1313"/>
        <v/>
      </c>
      <c r="JP272" s="522" t="str">
        <f t="shared" si="1313"/>
        <v/>
      </c>
      <c r="JQ272" s="510" t="str">
        <f t="shared" si="1313"/>
        <v/>
      </c>
      <c r="JR272" s="642">
        <f t="shared" si="1189"/>
        <v>0</v>
      </c>
      <c r="JS272" s="510" t="str">
        <f t="shared" si="1314"/>
        <v/>
      </c>
      <c r="JT272" s="522" t="str">
        <f t="shared" si="1314"/>
        <v/>
      </c>
      <c r="JU272" s="510" t="str">
        <f t="shared" si="1314"/>
        <v/>
      </c>
      <c r="JV272" s="642">
        <f t="shared" si="1190"/>
        <v>0</v>
      </c>
      <c r="JW272" s="510" t="str">
        <f t="shared" si="1315"/>
        <v/>
      </c>
      <c r="JX272" s="522" t="str">
        <f t="shared" si="1315"/>
        <v/>
      </c>
      <c r="JY272" s="510" t="str">
        <f t="shared" si="1315"/>
        <v/>
      </c>
      <c r="JZ272" s="642">
        <f t="shared" si="1191"/>
        <v>0</v>
      </c>
      <c r="KA272" s="510" t="str">
        <f t="shared" si="1316"/>
        <v/>
      </c>
      <c r="KB272" s="522" t="str">
        <f t="shared" si="1316"/>
        <v/>
      </c>
      <c r="KC272" s="510" t="str">
        <f t="shared" si="1316"/>
        <v/>
      </c>
      <c r="KD272" s="642">
        <f t="shared" si="1192"/>
        <v>0</v>
      </c>
      <c r="KE272" s="510" t="str">
        <f t="shared" si="1317"/>
        <v/>
      </c>
      <c r="KF272" s="522" t="str">
        <f t="shared" si="1317"/>
        <v/>
      </c>
      <c r="KG272" s="510" t="str">
        <f t="shared" si="1317"/>
        <v/>
      </c>
      <c r="KH272" s="642">
        <f t="shared" si="1193"/>
        <v>0</v>
      </c>
      <c r="KI272" s="510" t="str">
        <f t="shared" si="1318"/>
        <v/>
      </c>
      <c r="KJ272" s="522" t="str">
        <f t="shared" si="1318"/>
        <v/>
      </c>
      <c r="KK272" s="510" t="str">
        <f t="shared" si="1318"/>
        <v/>
      </c>
      <c r="KL272" s="642">
        <f t="shared" si="1194"/>
        <v>0</v>
      </c>
      <c r="KM272" s="510" t="str">
        <f t="shared" si="1319"/>
        <v/>
      </c>
      <c r="KN272" s="522" t="str">
        <f t="shared" si="1319"/>
        <v/>
      </c>
      <c r="KO272" s="510" t="str">
        <f t="shared" si="1319"/>
        <v/>
      </c>
      <c r="KP272" s="642">
        <f t="shared" si="1195"/>
        <v>0</v>
      </c>
      <c r="KQ272" s="510" t="str">
        <f t="shared" si="1320"/>
        <v/>
      </c>
      <c r="KR272" s="522" t="str">
        <f t="shared" si="1320"/>
        <v/>
      </c>
      <c r="KS272" s="510" t="str">
        <f t="shared" si="1320"/>
        <v/>
      </c>
      <c r="KT272" s="642">
        <f t="shared" si="1196"/>
        <v>0</v>
      </c>
      <c r="KU272" s="510" t="str">
        <f t="shared" si="1321"/>
        <v/>
      </c>
      <c r="KV272" s="522" t="str">
        <f t="shared" si="1321"/>
        <v/>
      </c>
      <c r="KW272" s="510" t="str">
        <f t="shared" si="1321"/>
        <v/>
      </c>
      <c r="KX272" s="642">
        <f t="shared" si="1197"/>
        <v>0</v>
      </c>
      <c r="KY272" s="510" t="str">
        <f t="shared" si="1322"/>
        <v/>
      </c>
      <c r="KZ272" s="522" t="str">
        <f t="shared" si="1322"/>
        <v/>
      </c>
      <c r="LA272" s="510" t="str">
        <f t="shared" si="1322"/>
        <v/>
      </c>
      <c r="LB272" s="642">
        <f t="shared" si="1198"/>
        <v>0</v>
      </c>
      <c r="LC272" s="510" t="str">
        <f t="shared" si="1323"/>
        <v/>
      </c>
      <c r="LD272" s="522" t="str">
        <f t="shared" si="1323"/>
        <v/>
      </c>
      <c r="LE272" s="510" t="str">
        <f t="shared" si="1323"/>
        <v/>
      </c>
      <c r="LF272" s="642">
        <f t="shared" si="1199"/>
        <v>0</v>
      </c>
      <c r="LG272" s="510" t="str">
        <f t="shared" si="1324"/>
        <v/>
      </c>
      <c r="LH272" s="522" t="str">
        <f t="shared" si="1324"/>
        <v/>
      </c>
      <c r="LI272" s="510" t="str">
        <f t="shared" si="1324"/>
        <v/>
      </c>
      <c r="LJ272" s="642">
        <f t="shared" si="1200"/>
        <v>0</v>
      </c>
      <c r="LK272" s="510" t="str">
        <f t="shared" si="1325"/>
        <v/>
      </c>
      <c r="LL272" s="522" t="str">
        <f t="shared" si="1325"/>
        <v/>
      </c>
      <c r="LM272" s="510" t="str">
        <f t="shared" si="1325"/>
        <v/>
      </c>
      <c r="LN272" s="642">
        <f t="shared" si="1201"/>
        <v>0</v>
      </c>
      <c r="LO272" s="510" t="str">
        <f t="shared" si="1326"/>
        <v/>
      </c>
      <c r="LP272" s="522" t="str">
        <f t="shared" si="1326"/>
        <v/>
      </c>
      <c r="LQ272" s="510" t="str">
        <f t="shared" si="1326"/>
        <v/>
      </c>
      <c r="LR272" s="642">
        <f t="shared" si="1202"/>
        <v>0</v>
      </c>
      <c r="LS272" s="510" t="str">
        <f t="shared" si="1327"/>
        <v/>
      </c>
      <c r="LT272" s="522" t="str">
        <f t="shared" si="1327"/>
        <v/>
      </c>
      <c r="LU272" s="510" t="str">
        <f t="shared" si="1327"/>
        <v/>
      </c>
      <c r="LV272" s="642">
        <f t="shared" si="1203"/>
        <v>0</v>
      </c>
      <c r="LW272" s="510" t="str">
        <f t="shared" si="1328"/>
        <v/>
      </c>
      <c r="LX272" s="522" t="str">
        <f t="shared" si="1328"/>
        <v/>
      </c>
      <c r="LY272" s="510" t="str">
        <f t="shared" si="1328"/>
        <v/>
      </c>
      <c r="LZ272" s="642">
        <f t="shared" si="1204"/>
        <v>0</v>
      </c>
      <c r="MA272" s="510" t="str">
        <f t="shared" si="1329"/>
        <v/>
      </c>
      <c r="MB272" s="522" t="str">
        <f t="shared" si="1329"/>
        <v/>
      </c>
      <c r="MC272" s="510" t="str">
        <f t="shared" si="1329"/>
        <v/>
      </c>
      <c r="MD272" s="642">
        <f t="shared" si="1205"/>
        <v>0</v>
      </c>
      <c r="ME272" s="510" t="str">
        <f t="shared" si="1330"/>
        <v/>
      </c>
      <c r="MF272" s="522" t="str">
        <f t="shared" si="1330"/>
        <v/>
      </c>
      <c r="MG272" s="510" t="str">
        <f t="shared" si="1330"/>
        <v/>
      </c>
      <c r="MH272" s="642">
        <f t="shared" si="1206"/>
        <v>0</v>
      </c>
      <c r="MI272" s="510" t="str">
        <f t="shared" si="1331"/>
        <v/>
      </c>
      <c r="MJ272" s="522" t="str">
        <f t="shared" si="1331"/>
        <v/>
      </c>
      <c r="MK272" s="510" t="str">
        <f t="shared" si="1331"/>
        <v/>
      </c>
      <c r="ML272" s="642">
        <f t="shared" si="1207"/>
        <v>0</v>
      </c>
      <c r="MM272" s="510" t="str">
        <f t="shared" si="1332"/>
        <v/>
      </c>
      <c r="MN272" s="522" t="str">
        <f t="shared" si="1332"/>
        <v/>
      </c>
      <c r="MO272" s="510" t="str">
        <f t="shared" si="1332"/>
        <v/>
      </c>
      <c r="MP272" s="642">
        <f t="shared" si="1208"/>
        <v>0</v>
      </c>
      <c r="MQ272" s="510" t="str">
        <f t="shared" si="1333"/>
        <v/>
      </c>
      <c r="MR272" s="522" t="str">
        <f t="shared" si="1333"/>
        <v/>
      </c>
      <c r="MS272" s="510" t="str">
        <f t="shared" si="1333"/>
        <v/>
      </c>
      <c r="MT272" s="642">
        <f t="shared" si="1209"/>
        <v>0</v>
      </c>
      <c r="MU272" s="510" t="str">
        <f t="shared" si="1334"/>
        <v/>
      </c>
      <c r="MV272" s="522" t="str">
        <f t="shared" si="1334"/>
        <v/>
      </c>
      <c r="MW272" s="510" t="str">
        <f t="shared" si="1334"/>
        <v/>
      </c>
      <c r="MX272" s="642">
        <f t="shared" si="1210"/>
        <v>0</v>
      </c>
      <c r="MY272" s="510" t="str">
        <f t="shared" si="1335"/>
        <v/>
      </c>
      <c r="MZ272" s="522" t="str">
        <f t="shared" si="1335"/>
        <v/>
      </c>
      <c r="NA272" s="510" t="str">
        <f t="shared" si="1335"/>
        <v/>
      </c>
      <c r="NB272" s="642">
        <f t="shared" si="1211"/>
        <v>0</v>
      </c>
      <c r="NC272" s="510" t="str">
        <f t="shared" si="1336"/>
        <v/>
      </c>
      <c r="ND272" s="522" t="str">
        <f t="shared" si="1336"/>
        <v/>
      </c>
      <c r="NE272" s="510" t="str">
        <f t="shared" si="1336"/>
        <v/>
      </c>
      <c r="NF272" s="642">
        <f t="shared" si="1212"/>
        <v>0</v>
      </c>
      <c r="NG272" s="510" t="str">
        <f t="shared" si="1337"/>
        <v/>
      </c>
      <c r="NH272" s="522" t="str">
        <f t="shared" si="1337"/>
        <v/>
      </c>
      <c r="NI272" s="510" t="str">
        <f t="shared" si="1337"/>
        <v/>
      </c>
      <c r="NJ272" s="642">
        <f t="shared" si="1213"/>
        <v>0</v>
      </c>
      <c r="NK272" s="510" t="str">
        <f t="shared" si="1338"/>
        <v/>
      </c>
      <c r="NL272" s="522" t="str">
        <f t="shared" si="1338"/>
        <v/>
      </c>
      <c r="NM272" s="510" t="str">
        <f t="shared" si="1338"/>
        <v/>
      </c>
      <c r="NN272" s="642">
        <f t="shared" si="1214"/>
        <v>0</v>
      </c>
      <c r="NO272" s="510" t="str">
        <f t="shared" si="1339"/>
        <v/>
      </c>
      <c r="NP272" s="522" t="str">
        <f t="shared" si="1339"/>
        <v/>
      </c>
      <c r="NQ272" s="510" t="str">
        <f t="shared" si="1339"/>
        <v/>
      </c>
      <c r="NR272" s="642">
        <f t="shared" si="1215"/>
        <v>0</v>
      </c>
      <c r="NS272" s="510" t="str">
        <f t="shared" si="1340"/>
        <v/>
      </c>
      <c r="NT272" s="522" t="str">
        <f t="shared" si="1340"/>
        <v/>
      </c>
      <c r="NU272" s="510" t="str">
        <f t="shared" si="1340"/>
        <v/>
      </c>
      <c r="NV272" s="642">
        <f t="shared" si="1216"/>
        <v>0</v>
      </c>
      <c r="NW272" s="510" t="str">
        <f t="shared" si="1341"/>
        <v/>
      </c>
      <c r="NX272" s="522" t="str">
        <f t="shared" si="1341"/>
        <v/>
      </c>
      <c r="NY272" s="510" t="str">
        <f t="shared" si="1341"/>
        <v/>
      </c>
      <c r="NZ272" s="642">
        <f t="shared" si="1217"/>
        <v>0</v>
      </c>
      <c r="OA272" s="510" t="str">
        <f t="shared" si="1342"/>
        <v/>
      </c>
      <c r="OB272" s="522" t="str">
        <f t="shared" si="1342"/>
        <v/>
      </c>
      <c r="OC272" s="510" t="str">
        <f t="shared" si="1342"/>
        <v/>
      </c>
      <c r="OD272" s="642">
        <f t="shared" si="1218"/>
        <v>0</v>
      </c>
      <c r="OE272" s="510" t="str">
        <f t="shared" si="1343"/>
        <v/>
      </c>
      <c r="OF272" s="522" t="str">
        <f t="shared" si="1343"/>
        <v/>
      </c>
      <c r="OG272" s="510" t="str">
        <f t="shared" si="1343"/>
        <v/>
      </c>
      <c r="OH272" s="642">
        <f t="shared" si="1219"/>
        <v>0</v>
      </c>
      <c r="OI272" s="510" t="str">
        <f t="shared" si="1344"/>
        <v/>
      </c>
      <c r="OJ272" s="522" t="str">
        <f t="shared" si="1344"/>
        <v/>
      </c>
      <c r="OK272" s="510" t="str">
        <f t="shared" si="1344"/>
        <v/>
      </c>
      <c r="OL272" s="642">
        <f t="shared" si="1220"/>
        <v>0</v>
      </c>
      <c r="OM272" s="510" t="str">
        <f t="shared" si="1345"/>
        <v/>
      </c>
      <c r="ON272" s="522" t="str">
        <f t="shared" si="1345"/>
        <v/>
      </c>
      <c r="OO272" s="510" t="str">
        <f t="shared" si="1345"/>
        <v/>
      </c>
      <c r="OP272" s="642">
        <f t="shared" si="1221"/>
        <v>0</v>
      </c>
      <c r="OQ272" s="510" t="str">
        <f t="shared" si="1346"/>
        <v/>
      </c>
      <c r="OR272" s="522" t="str">
        <f t="shared" si="1346"/>
        <v/>
      </c>
      <c r="OS272" s="510" t="str">
        <f t="shared" si="1346"/>
        <v/>
      </c>
      <c r="OT272" s="642">
        <f t="shared" si="1222"/>
        <v>0</v>
      </c>
      <c r="OU272" s="510" t="str">
        <f t="shared" si="1347"/>
        <v/>
      </c>
      <c r="OV272" s="522" t="str">
        <f t="shared" si="1347"/>
        <v/>
      </c>
      <c r="OW272" s="510" t="str">
        <f t="shared" si="1347"/>
        <v/>
      </c>
      <c r="OX272" s="642">
        <f t="shared" si="1223"/>
        <v>0</v>
      </c>
      <c r="OY272" s="510" t="str">
        <f t="shared" si="1348"/>
        <v/>
      </c>
      <c r="OZ272" s="522" t="str">
        <f t="shared" si="1348"/>
        <v/>
      </c>
      <c r="PA272" s="510" t="str">
        <f t="shared" si="1348"/>
        <v/>
      </c>
      <c r="PB272" s="642">
        <f t="shared" si="1224"/>
        <v>0</v>
      </c>
      <c r="PC272" s="510" t="str">
        <f t="shared" si="1349"/>
        <v/>
      </c>
      <c r="PD272" s="522" t="str">
        <f t="shared" si="1349"/>
        <v/>
      </c>
      <c r="PE272" s="510" t="str">
        <f t="shared" si="1349"/>
        <v/>
      </c>
      <c r="PF272" s="642">
        <f t="shared" si="1225"/>
        <v>0</v>
      </c>
      <c r="PG272" s="510" t="str">
        <f t="shared" si="1350"/>
        <v/>
      </c>
      <c r="PH272" s="522" t="str">
        <f t="shared" si="1350"/>
        <v/>
      </c>
      <c r="PI272" s="510" t="str">
        <f t="shared" si="1350"/>
        <v/>
      </c>
      <c r="PJ272" s="642">
        <f t="shared" si="1226"/>
        <v>0</v>
      </c>
      <c r="PK272" s="510" t="str">
        <f t="shared" si="1351"/>
        <v/>
      </c>
      <c r="PL272" s="522" t="str">
        <f t="shared" si="1351"/>
        <v/>
      </c>
      <c r="PM272" s="510" t="str">
        <f t="shared" si="1351"/>
        <v/>
      </c>
      <c r="PN272" s="642">
        <f t="shared" si="1227"/>
        <v>0</v>
      </c>
      <c r="PO272" s="510" t="str">
        <f t="shared" si="1352"/>
        <v/>
      </c>
      <c r="PP272" s="522" t="str">
        <f t="shared" si="1352"/>
        <v/>
      </c>
      <c r="PQ272" s="510" t="str">
        <f t="shared" si="1352"/>
        <v/>
      </c>
      <c r="PR272" s="642">
        <f t="shared" si="1228"/>
        <v>0</v>
      </c>
      <c r="PS272" s="510" t="str">
        <f t="shared" si="1353"/>
        <v/>
      </c>
      <c r="PT272" s="522" t="str">
        <f t="shared" si="1353"/>
        <v/>
      </c>
      <c r="PU272" s="510" t="str">
        <f t="shared" si="1353"/>
        <v/>
      </c>
      <c r="PV272" s="642">
        <f t="shared" si="1229"/>
        <v>0</v>
      </c>
      <c r="PW272" s="510" t="str">
        <f t="shared" si="1354"/>
        <v/>
      </c>
      <c r="PX272" s="522" t="str">
        <f t="shared" si="1354"/>
        <v/>
      </c>
      <c r="PY272" s="510" t="str">
        <f t="shared" si="1354"/>
        <v/>
      </c>
      <c r="PZ272" s="642">
        <f t="shared" si="1230"/>
        <v>0</v>
      </c>
      <c r="QA272" s="510" t="str">
        <f t="shared" si="1355"/>
        <v/>
      </c>
      <c r="QB272" s="522" t="str">
        <f t="shared" si="1355"/>
        <v/>
      </c>
      <c r="QC272" s="510" t="str">
        <f t="shared" si="1355"/>
        <v/>
      </c>
      <c r="QD272" s="642">
        <f t="shared" si="1231"/>
        <v>0</v>
      </c>
      <c r="QE272" s="510" t="str">
        <f t="shared" si="1356"/>
        <v/>
      </c>
      <c r="QF272" s="522" t="str">
        <f t="shared" si="1356"/>
        <v/>
      </c>
      <c r="QG272" s="510" t="str">
        <f t="shared" si="1356"/>
        <v/>
      </c>
      <c r="QH272" s="642">
        <f t="shared" si="1232"/>
        <v>0</v>
      </c>
    </row>
    <row r="273" spans="203:450" ht="13.3" thickTop="1" thickBot="1" x14ac:dyDescent="0.35">
      <c r="GU273" s="594">
        <v>56</v>
      </c>
      <c r="HA273" s="81" t="str">
        <f t="shared" si="1233"/>
        <v/>
      </c>
      <c r="HB273" s="127" t="str">
        <f t="shared" si="1234"/>
        <v/>
      </c>
      <c r="HC273" s="642">
        <f t="shared" si="1172"/>
        <v>0</v>
      </c>
      <c r="HD273" s="582">
        <f t="shared" si="1237"/>
        <v>0</v>
      </c>
      <c r="HE273" s="576">
        <f t="shared" si="1298"/>
        <v>0</v>
      </c>
      <c r="HF273" s="566">
        <f t="shared" si="1298"/>
        <v>0</v>
      </c>
      <c r="HG273" s="642">
        <f t="shared" si="1173"/>
        <v>0</v>
      </c>
      <c r="HH273" s="17" t="str">
        <f t="shared" si="1357"/>
        <v/>
      </c>
      <c r="HI273" s="510" t="str">
        <f t="shared" si="1357"/>
        <v/>
      </c>
      <c r="HJ273" s="642">
        <f t="shared" si="1235"/>
        <v>0</v>
      </c>
      <c r="HK273" s="510" t="str">
        <f t="shared" si="1299"/>
        <v/>
      </c>
      <c r="HL273" s="522" t="str">
        <f t="shared" si="1299"/>
        <v/>
      </c>
      <c r="HM273" s="510" t="str">
        <f t="shared" si="1299"/>
        <v/>
      </c>
      <c r="HN273" s="642">
        <f t="shared" si="1175"/>
        <v>0</v>
      </c>
      <c r="HO273" s="510" t="str">
        <f t="shared" si="1300"/>
        <v/>
      </c>
      <c r="HP273" s="522" t="str">
        <f t="shared" si="1300"/>
        <v/>
      </c>
      <c r="HQ273" s="510" t="str">
        <f t="shared" si="1300"/>
        <v/>
      </c>
      <c r="HR273" s="642">
        <f t="shared" si="1176"/>
        <v>0</v>
      </c>
      <c r="HS273" s="510" t="str">
        <f t="shared" si="1301"/>
        <v/>
      </c>
      <c r="HT273" s="522" t="str">
        <f t="shared" si="1301"/>
        <v/>
      </c>
      <c r="HU273" s="510" t="str">
        <f t="shared" si="1301"/>
        <v/>
      </c>
      <c r="HV273" s="642">
        <f t="shared" si="1177"/>
        <v>0</v>
      </c>
      <c r="HW273" s="510" t="str">
        <f t="shared" si="1302"/>
        <v/>
      </c>
      <c r="HX273" s="522" t="str">
        <f t="shared" si="1302"/>
        <v/>
      </c>
      <c r="HY273" s="510" t="str">
        <f t="shared" si="1302"/>
        <v/>
      </c>
      <c r="HZ273" s="642">
        <f t="shared" si="1178"/>
        <v>0</v>
      </c>
      <c r="IA273" s="510" t="str">
        <f t="shared" si="1303"/>
        <v/>
      </c>
      <c r="IB273" s="522" t="str">
        <f t="shared" si="1303"/>
        <v/>
      </c>
      <c r="IC273" s="510" t="str">
        <f t="shared" si="1303"/>
        <v/>
      </c>
      <c r="ID273" s="642">
        <f t="shared" si="1179"/>
        <v>0</v>
      </c>
      <c r="IE273" s="510" t="str">
        <f t="shared" si="1304"/>
        <v/>
      </c>
      <c r="IF273" s="522" t="str">
        <f t="shared" si="1304"/>
        <v/>
      </c>
      <c r="IG273" s="510" t="str">
        <f t="shared" si="1304"/>
        <v/>
      </c>
      <c r="IH273" s="642">
        <f t="shared" si="1180"/>
        <v>0</v>
      </c>
      <c r="II273" s="510" t="str">
        <f t="shared" si="1305"/>
        <v/>
      </c>
      <c r="IJ273" s="522" t="str">
        <f t="shared" si="1305"/>
        <v/>
      </c>
      <c r="IK273" s="510" t="str">
        <f t="shared" si="1305"/>
        <v/>
      </c>
      <c r="IL273" s="642">
        <f t="shared" si="1181"/>
        <v>0</v>
      </c>
      <c r="IM273" s="510" t="str">
        <f t="shared" si="1306"/>
        <v/>
      </c>
      <c r="IN273" s="522" t="str">
        <f t="shared" si="1306"/>
        <v/>
      </c>
      <c r="IO273" s="510" t="str">
        <f t="shared" si="1306"/>
        <v/>
      </c>
      <c r="IP273" s="642">
        <f t="shared" si="1182"/>
        <v>0</v>
      </c>
      <c r="IQ273" s="510" t="str">
        <f t="shared" si="1307"/>
        <v/>
      </c>
      <c r="IR273" s="522" t="str">
        <f t="shared" si="1307"/>
        <v/>
      </c>
      <c r="IS273" s="510" t="str">
        <f t="shared" si="1307"/>
        <v/>
      </c>
      <c r="IT273" s="642">
        <f t="shared" si="1183"/>
        <v>0</v>
      </c>
      <c r="IU273" s="510" t="str">
        <f t="shared" si="1308"/>
        <v/>
      </c>
      <c r="IV273" s="522" t="str">
        <f t="shared" si="1308"/>
        <v/>
      </c>
      <c r="IW273" s="510" t="str">
        <f t="shared" si="1308"/>
        <v/>
      </c>
      <c r="IX273" s="642">
        <f t="shared" si="1184"/>
        <v>0</v>
      </c>
      <c r="IY273" s="510" t="str">
        <f t="shared" si="1309"/>
        <v/>
      </c>
      <c r="IZ273" s="522" t="str">
        <f t="shared" si="1309"/>
        <v/>
      </c>
      <c r="JA273" s="510" t="str">
        <f t="shared" si="1309"/>
        <v/>
      </c>
      <c r="JB273" s="642">
        <f t="shared" si="1185"/>
        <v>0</v>
      </c>
      <c r="JC273" s="510" t="str">
        <f t="shared" si="1310"/>
        <v/>
      </c>
      <c r="JD273" s="522" t="str">
        <f t="shared" si="1310"/>
        <v/>
      </c>
      <c r="JE273" s="510" t="str">
        <f t="shared" si="1310"/>
        <v/>
      </c>
      <c r="JF273" s="642">
        <f t="shared" si="1186"/>
        <v>0</v>
      </c>
      <c r="JG273" s="510" t="str">
        <f t="shared" si="1311"/>
        <v/>
      </c>
      <c r="JH273" s="522" t="str">
        <f t="shared" si="1311"/>
        <v/>
      </c>
      <c r="JI273" s="510" t="str">
        <f t="shared" si="1311"/>
        <v/>
      </c>
      <c r="JJ273" s="642">
        <f t="shared" si="1187"/>
        <v>0</v>
      </c>
      <c r="JK273" s="510" t="str">
        <f t="shared" si="1312"/>
        <v/>
      </c>
      <c r="JL273" s="522" t="str">
        <f t="shared" si="1312"/>
        <v/>
      </c>
      <c r="JM273" s="510" t="str">
        <f t="shared" si="1312"/>
        <v/>
      </c>
      <c r="JN273" s="642">
        <f t="shared" si="1188"/>
        <v>0</v>
      </c>
      <c r="JO273" s="510" t="str">
        <f t="shared" si="1313"/>
        <v/>
      </c>
      <c r="JP273" s="522" t="str">
        <f t="shared" si="1313"/>
        <v/>
      </c>
      <c r="JQ273" s="510" t="str">
        <f t="shared" si="1313"/>
        <v/>
      </c>
      <c r="JR273" s="642">
        <f t="shared" si="1189"/>
        <v>0</v>
      </c>
      <c r="JS273" s="510" t="str">
        <f t="shared" si="1314"/>
        <v/>
      </c>
      <c r="JT273" s="522" t="str">
        <f t="shared" si="1314"/>
        <v/>
      </c>
      <c r="JU273" s="510" t="str">
        <f t="shared" si="1314"/>
        <v/>
      </c>
      <c r="JV273" s="642">
        <f t="shared" si="1190"/>
        <v>0</v>
      </c>
      <c r="JW273" s="510" t="str">
        <f t="shared" si="1315"/>
        <v/>
      </c>
      <c r="JX273" s="522" t="str">
        <f t="shared" si="1315"/>
        <v/>
      </c>
      <c r="JY273" s="510" t="str">
        <f t="shared" si="1315"/>
        <v/>
      </c>
      <c r="JZ273" s="642">
        <f t="shared" si="1191"/>
        <v>0</v>
      </c>
      <c r="KA273" s="510" t="str">
        <f t="shared" si="1316"/>
        <v/>
      </c>
      <c r="KB273" s="522" t="str">
        <f t="shared" si="1316"/>
        <v/>
      </c>
      <c r="KC273" s="510" t="str">
        <f t="shared" si="1316"/>
        <v/>
      </c>
      <c r="KD273" s="642">
        <f t="shared" si="1192"/>
        <v>0</v>
      </c>
      <c r="KE273" s="510" t="str">
        <f t="shared" si="1317"/>
        <v/>
      </c>
      <c r="KF273" s="522" t="str">
        <f t="shared" si="1317"/>
        <v/>
      </c>
      <c r="KG273" s="510" t="str">
        <f t="shared" si="1317"/>
        <v/>
      </c>
      <c r="KH273" s="642">
        <f t="shared" si="1193"/>
        <v>0</v>
      </c>
      <c r="KI273" s="510" t="str">
        <f t="shared" si="1318"/>
        <v/>
      </c>
      <c r="KJ273" s="522" t="str">
        <f t="shared" si="1318"/>
        <v/>
      </c>
      <c r="KK273" s="510" t="str">
        <f t="shared" si="1318"/>
        <v/>
      </c>
      <c r="KL273" s="642">
        <f t="shared" si="1194"/>
        <v>0</v>
      </c>
      <c r="KM273" s="510" t="str">
        <f t="shared" si="1319"/>
        <v/>
      </c>
      <c r="KN273" s="522" t="str">
        <f t="shared" si="1319"/>
        <v/>
      </c>
      <c r="KO273" s="510" t="str">
        <f t="shared" si="1319"/>
        <v/>
      </c>
      <c r="KP273" s="642">
        <f t="shared" si="1195"/>
        <v>0</v>
      </c>
      <c r="KQ273" s="510" t="str">
        <f t="shared" si="1320"/>
        <v/>
      </c>
      <c r="KR273" s="522" t="str">
        <f t="shared" si="1320"/>
        <v/>
      </c>
      <c r="KS273" s="510" t="str">
        <f t="shared" si="1320"/>
        <v/>
      </c>
      <c r="KT273" s="642">
        <f t="shared" si="1196"/>
        <v>0</v>
      </c>
      <c r="KU273" s="510" t="str">
        <f t="shared" si="1321"/>
        <v/>
      </c>
      <c r="KV273" s="522" t="str">
        <f t="shared" si="1321"/>
        <v/>
      </c>
      <c r="KW273" s="510" t="str">
        <f t="shared" si="1321"/>
        <v/>
      </c>
      <c r="KX273" s="642">
        <f t="shared" si="1197"/>
        <v>0</v>
      </c>
      <c r="KY273" s="510" t="str">
        <f t="shared" si="1322"/>
        <v/>
      </c>
      <c r="KZ273" s="522" t="str">
        <f t="shared" si="1322"/>
        <v/>
      </c>
      <c r="LA273" s="510" t="str">
        <f t="shared" si="1322"/>
        <v/>
      </c>
      <c r="LB273" s="642">
        <f t="shared" si="1198"/>
        <v>0</v>
      </c>
      <c r="LC273" s="510" t="str">
        <f t="shared" si="1323"/>
        <v/>
      </c>
      <c r="LD273" s="522" t="str">
        <f t="shared" si="1323"/>
        <v/>
      </c>
      <c r="LE273" s="510" t="str">
        <f t="shared" si="1323"/>
        <v/>
      </c>
      <c r="LF273" s="642">
        <f t="shared" si="1199"/>
        <v>0</v>
      </c>
      <c r="LG273" s="510" t="str">
        <f t="shared" si="1324"/>
        <v/>
      </c>
      <c r="LH273" s="522" t="str">
        <f t="shared" si="1324"/>
        <v/>
      </c>
      <c r="LI273" s="510" t="str">
        <f t="shared" si="1324"/>
        <v/>
      </c>
      <c r="LJ273" s="642">
        <f t="shared" si="1200"/>
        <v>0</v>
      </c>
      <c r="LK273" s="510" t="str">
        <f t="shared" si="1325"/>
        <v/>
      </c>
      <c r="LL273" s="522" t="str">
        <f t="shared" si="1325"/>
        <v/>
      </c>
      <c r="LM273" s="510" t="str">
        <f t="shared" si="1325"/>
        <v/>
      </c>
      <c r="LN273" s="642">
        <f t="shared" si="1201"/>
        <v>0</v>
      </c>
      <c r="LO273" s="510" t="str">
        <f t="shared" si="1326"/>
        <v/>
      </c>
      <c r="LP273" s="522" t="str">
        <f t="shared" si="1326"/>
        <v/>
      </c>
      <c r="LQ273" s="510" t="str">
        <f t="shared" si="1326"/>
        <v/>
      </c>
      <c r="LR273" s="642">
        <f t="shared" si="1202"/>
        <v>0</v>
      </c>
      <c r="LS273" s="510" t="str">
        <f t="shared" si="1327"/>
        <v/>
      </c>
      <c r="LT273" s="522" t="str">
        <f t="shared" si="1327"/>
        <v/>
      </c>
      <c r="LU273" s="510" t="str">
        <f t="shared" si="1327"/>
        <v/>
      </c>
      <c r="LV273" s="642">
        <f t="shared" si="1203"/>
        <v>0</v>
      </c>
      <c r="LW273" s="510" t="str">
        <f t="shared" si="1328"/>
        <v/>
      </c>
      <c r="LX273" s="522" t="str">
        <f t="shared" si="1328"/>
        <v/>
      </c>
      <c r="LY273" s="510" t="str">
        <f t="shared" si="1328"/>
        <v/>
      </c>
      <c r="LZ273" s="642">
        <f t="shared" si="1204"/>
        <v>0</v>
      </c>
      <c r="MA273" s="510" t="str">
        <f t="shared" si="1329"/>
        <v/>
      </c>
      <c r="MB273" s="522" t="str">
        <f t="shared" si="1329"/>
        <v/>
      </c>
      <c r="MC273" s="510" t="str">
        <f t="shared" si="1329"/>
        <v/>
      </c>
      <c r="MD273" s="642">
        <f t="shared" si="1205"/>
        <v>0</v>
      </c>
      <c r="ME273" s="510" t="str">
        <f t="shared" si="1330"/>
        <v/>
      </c>
      <c r="MF273" s="522" t="str">
        <f t="shared" si="1330"/>
        <v/>
      </c>
      <c r="MG273" s="510" t="str">
        <f t="shared" si="1330"/>
        <v/>
      </c>
      <c r="MH273" s="642">
        <f t="shared" si="1206"/>
        <v>0</v>
      </c>
      <c r="MI273" s="510" t="str">
        <f t="shared" si="1331"/>
        <v/>
      </c>
      <c r="MJ273" s="522" t="str">
        <f t="shared" si="1331"/>
        <v/>
      </c>
      <c r="MK273" s="510" t="str">
        <f t="shared" si="1331"/>
        <v/>
      </c>
      <c r="ML273" s="642">
        <f t="shared" si="1207"/>
        <v>0</v>
      </c>
      <c r="MM273" s="510" t="str">
        <f t="shared" si="1332"/>
        <v/>
      </c>
      <c r="MN273" s="522" t="str">
        <f t="shared" si="1332"/>
        <v/>
      </c>
      <c r="MO273" s="510" t="str">
        <f t="shared" si="1332"/>
        <v/>
      </c>
      <c r="MP273" s="642">
        <f t="shared" si="1208"/>
        <v>0</v>
      </c>
      <c r="MQ273" s="510" t="str">
        <f t="shared" si="1333"/>
        <v/>
      </c>
      <c r="MR273" s="522" t="str">
        <f t="shared" si="1333"/>
        <v/>
      </c>
      <c r="MS273" s="510" t="str">
        <f t="shared" si="1333"/>
        <v/>
      </c>
      <c r="MT273" s="642">
        <f t="shared" si="1209"/>
        <v>0</v>
      </c>
      <c r="MU273" s="510" t="str">
        <f t="shared" si="1334"/>
        <v/>
      </c>
      <c r="MV273" s="522" t="str">
        <f t="shared" si="1334"/>
        <v/>
      </c>
      <c r="MW273" s="510" t="str">
        <f t="shared" si="1334"/>
        <v/>
      </c>
      <c r="MX273" s="642">
        <f t="shared" si="1210"/>
        <v>0</v>
      </c>
      <c r="MY273" s="510" t="str">
        <f t="shared" si="1335"/>
        <v/>
      </c>
      <c r="MZ273" s="522" t="str">
        <f t="shared" si="1335"/>
        <v/>
      </c>
      <c r="NA273" s="510" t="str">
        <f t="shared" si="1335"/>
        <v/>
      </c>
      <c r="NB273" s="642">
        <f t="shared" si="1211"/>
        <v>0</v>
      </c>
      <c r="NC273" s="510" t="str">
        <f t="shared" si="1336"/>
        <v/>
      </c>
      <c r="ND273" s="522" t="str">
        <f t="shared" si="1336"/>
        <v/>
      </c>
      <c r="NE273" s="510" t="str">
        <f t="shared" si="1336"/>
        <v/>
      </c>
      <c r="NF273" s="642">
        <f t="shared" si="1212"/>
        <v>0</v>
      </c>
      <c r="NG273" s="510" t="str">
        <f t="shared" si="1337"/>
        <v/>
      </c>
      <c r="NH273" s="522" t="str">
        <f t="shared" si="1337"/>
        <v/>
      </c>
      <c r="NI273" s="510" t="str">
        <f t="shared" si="1337"/>
        <v/>
      </c>
      <c r="NJ273" s="642">
        <f t="shared" si="1213"/>
        <v>0</v>
      </c>
      <c r="NK273" s="510" t="str">
        <f t="shared" si="1338"/>
        <v/>
      </c>
      <c r="NL273" s="522" t="str">
        <f t="shared" si="1338"/>
        <v/>
      </c>
      <c r="NM273" s="510" t="str">
        <f t="shared" si="1338"/>
        <v/>
      </c>
      <c r="NN273" s="642">
        <f t="shared" si="1214"/>
        <v>0</v>
      </c>
      <c r="NO273" s="510" t="str">
        <f t="shared" si="1339"/>
        <v/>
      </c>
      <c r="NP273" s="522" t="str">
        <f t="shared" si="1339"/>
        <v/>
      </c>
      <c r="NQ273" s="510" t="str">
        <f t="shared" si="1339"/>
        <v/>
      </c>
      <c r="NR273" s="642">
        <f t="shared" si="1215"/>
        <v>0</v>
      </c>
      <c r="NS273" s="510" t="str">
        <f t="shared" si="1340"/>
        <v/>
      </c>
      <c r="NT273" s="522" t="str">
        <f t="shared" si="1340"/>
        <v/>
      </c>
      <c r="NU273" s="510" t="str">
        <f t="shared" si="1340"/>
        <v/>
      </c>
      <c r="NV273" s="642">
        <f t="shared" si="1216"/>
        <v>0</v>
      </c>
      <c r="NW273" s="510" t="str">
        <f t="shared" si="1341"/>
        <v/>
      </c>
      <c r="NX273" s="522" t="str">
        <f t="shared" si="1341"/>
        <v/>
      </c>
      <c r="NY273" s="510" t="str">
        <f t="shared" si="1341"/>
        <v/>
      </c>
      <c r="NZ273" s="642">
        <f t="shared" si="1217"/>
        <v>0</v>
      </c>
      <c r="OA273" s="510" t="str">
        <f t="shared" si="1342"/>
        <v/>
      </c>
      <c r="OB273" s="522" t="str">
        <f t="shared" si="1342"/>
        <v/>
      </c>
      <c r="OC273" s="510" t="str">
        <f t="shared" si="1342"/>
        <v/>
      </c>
      <c r="OD273" s="642">
        <f t="shared" si="1218"/>
        <v>0</v>
      </c>
      <c r="OE273" s="510" t="str">
        <f t="shared" si="1343"/>
        <v/>
      </c>
      <c r="OF273" s="522" t="str">
        <f t="shared" si="1343"/>
        <v/>
      </c>
      <c r="OG273" s="510" t="str">
        <f t="shared" si="1343"/>
        <v/>
      </c>
      <c r="OH273" s="642">
        <f t="shared" si="1219"/>
        <v>0</v>
      </c>
      <c r="OI273" s="510" t="str">
        <f t="shared" si="1344"/>
        <v/>
      </c>
      <c r="OJ273" s="522" t="str">
        <f t="shared" si="1344"/>
        <v/>
      </c>
      <c r="OK273" s="510" t="str">
        <f t="shared" si="1344"/>
        <v/>
      </c>
      <c r="OL273" s="642">
        <f t="shared" si="1220"/>
        <v>0</v>
      </c>
      <c r="OM273" s="510" t="str">
        <f t="shared" si="1345"/>
        <v/>
      </c>
      <c r="ON273" s="522" t="str">
        <f t="shared" si="1345"/>
        <v/>
      </c>
      <c r="OO273" s="510" t="str">
        <f t="shared" si="1345"/>
        <v/>
      </c>
      <c r="OP273" s="642">
        <f t="shared" si="1221"/>
        <v>0</v>
      </c>
      <c r="OQ273" s="510" t="str">
        <f t="shared" si="1346"/>
        <v/>
      </c>
      <c r="OR273" s="522" t="str">
        <f t="shared" si="1346"/>
        <v/>
      </c>
      <c r="OS273" s="510" t="str">
        <f t="shared" si="1346"/>
        <v/>
      </c>
      <c r="OT273" s="642">
        <f t="shared" si="1222"/>
        <v>0</v>
      </c>
      <c r="OU273" s="510" t="str">
        <f t="shared" si="1347"/>
        <v/>
      </c>
      <c r="OV273" s="522" t="str">
        <f t="shared" si="1347"/>
        <v/>
      </c>
      <c r="OW273" s="510" t="str">
        <f t="shared" si="1347"/>
        <v/>
      </c>
      <c r="OX273" s="642">
        <f t="shared" si="1223"/>
        <v>0</v>
      </c>
      <c r="OY273" s="510" t="str">
        <f t="shared" si="1348"/>
        <v/>
      </c>
      <c r="OZ273" s="522" t="str">
        <f t="shared" si="1348"/>
        <v/>
      </c>
      <c r="PA273" s="510" t="str">
        <f t="shared" si="1348"/>
        <v/>
      </c>
      <c r="PB273" s="642">
        <f t="shared" si="1224"/>
        <v>0</v>
      </c>
      <c r="PC273" s="510" t="str">
        <f t="shared" si="1349"/>
        <v/>
      </c>
      <c r="PD273" s="522" t="str">
        <f t="shared" si="1349"/>
        <v/>
      </c>
      <c r="PE273" s="510" t="str">
        <f t="shared" si="1349"/>
        <v/>
      </c>
      <c r="PF273" s="642">
        <f t="shared" si="1225"/>
        <v>0</v>
      </c>
      <c r="PG273" s="510" t="str">
        <f t="shared" si="1350"/>
        <v/>
      </c>
      <c r="PH273" s="522" t="str">
        <f t="shared" si="1350"/>
        <v/>
      </c>
      <c r="PI273" s="510" t="str">
        <f t="shared" si="1350"/>
        <v/>
      </c>
      <c r="PJ273" s="642">
        <f t="shared" si="1226"/>
        <v>0</v>
      </c>
      <c r="PK273" s="510" t="str">
        <f t="shared" si="1351"/>
        <v/>
      </c>
      <c r="PL273" s="522" t="str">
        <f t="shared" si="1351"/>
        <v/>
      </c>
      <c r="PM273" s="510" t="str">
        <f t="shared" si="1351"/>
        <v/>
      </c>
      <c r="PN273" s="642">
        <f t="shared" si="1227"/>
        <v>0</v>
      </c>
      <c r="PO273" s="510" t="str">
        <f t="shared" si="1352"/>
        <v/>
      </c>
      <c r="PP273" s="522" t="str">
        <f t="shared" si="1352"/>
        <v/>
      </c>
      <c r="PQ273" s="510" t="str">
        <f t="shared" si="1352"/>
        <v/>
      </c>
      <c r="PR273" s="642">
        <f t="shared" si="1228"/>
        <v>0</v>
      </c>
      <c r="PS273" s="510" t="str">
        <f t="shared" si="1353"/>
        <v/>
      </c>
      <c r="PT273" s="522" t="str">
        <f t="shared" si="1353"/>
        <v/>
      </c>
      <c r="PU273" s="510" t="str">
        <f t="shared" si="1353"/>
        <v/>
      </c>
      <c r="PV273" s="642">
        <f t="shared" si="1229"/>
        <v>0</v>
      </c>
      <c r="PW273" s="510" t="str">
        <f t="shared" si="1354"/>
        <v/>
      </c>
      <c r="PX273" s="522" t="str">
        <f t="shared" si="1354"/>
        <v/>
      </c>
      <c r="PY273" s="510" t="str">
        <f t="shared" si="1354"/>
        <v/>
      </c>
      <c r="PZ273" s="642">
        <f t="shared" si="1230"/>
        <v>0</v>
      </c>
      <c r="QA273" s="510" t="str">
        <f t="shared" si="1355"/>
        <v/>
      </c>
      <c r="QB273" s="522" t="str">
        <f t="shared" si="1355"/>
        <v/>
      </c>
      <c r="QC273" s="510" t="str">
        <f t="shared" si="1355"/>
        <v/>
      </c>
      <c r="QD273" s="642">
        <f t="shared" si="1231"/>
        <v>0</v>
      </c>
      <c r="QE273" s="510" t="str">
        <f t="shared" si="1356"/>
        <v/>
      </c>
      <c r="QF273" s="522" t="str">
        <f t="shared" si="1356"/>
        <v/>
      </c>
      <c r="QG273" s="510" t="str">
        <f t="shared" si="1356"/>
        <v/>
      </c>
      <c r="QH273" s="642">
        <f t="shared" si="1232"/>
        <v>0</v>
      </c>
    </row>
    <row r="274" spans="203:450" ht="13.3" thickTop="1" thickBot="1" x14ac:dyDescent="0.35">
      <c r="GU274" s="594">
        <v>57</v>
      </c>
      <c r="HA274" s="81" t="str">
        <f t="shared" si="1233"/>
        <v/>
      </c>
      <c r="HB274" s="127" t="str">
        <f t="shared" si="1234"/>
        <v/>
      </c>
      <c r="HC274" s="642">
        <f t="shared" si="1172"/>
        <v>0</v>
      </c>
      <c r="HD274" s="582">
        <f t="shared" si="1237"/>
        <v>0</v>
      </c>
      <c r="HE274" s="576">
        <f t="shared" si="1298"/>
        <v>0</v>
      </c>
      <c r="HF274" s="566">
        <f t="shared" si="1298"/>
        <v>0</v>
      </c>
      <c r="HG274" s="642">
        <f t="shared" si="1173"/>
        <v>0</v>
      </c>
      <c r="HH274" s="17" t="str">
        <f t="shared" si="1357"/>
        <v/>
      </c>
      <c r="HI274" s="510" t="str">
        <f t="shared" si="1357"/>
        <v/>
      </c>
      <c r="HJ274" s="642">
        <f t="shared" si="1235"/>
        <v>0</v>
      </c>
      <c r="HK274" s="510" t="str">
        <f t="shared" si="1299"/>
        <v/>
      </c>
      <c r="HL274" s="522" t="str">
        <f t="shared" si="1299"/>
        <v/>
      </c>
      <c r="HM274" s="510" t="str">
        <f t="shared" si="1299"/>
        <v/>
      </c>
      <c r="HN274" s="642">
        <f t="shared" si="1175"/>
        <v>0</v>
      </c>
      <c r="HO274" s="510" t="str">
        <f t="shared" si="1300"/>
        <v/>
      </c>
      <c r="HP274" s="522" t="str">
        <f t="shared" si="1300"/>
        <v/>
      </c>
      <c r="HQ274" s="510" t="str">
        <f t="shared" si="1300"/>
        <v/>
      </c>
      <c r="HR274" s="642">
        <f t="shared" si="1176"/>
        <v>0</v>
      </c>
      <c r="HS274" s="510" t="str">
        <f t="shared" si="1301"/>
        <v/>
      </c>
      <c r="HT274" s="522" t="str">
        <f t="shared" si="1301"/>
        <v/>
      </c>
      <c r="HU274" s="510" t="str">
        <f t="shared" si="1301"/>
        <v/>
      </c>
      <c r="HV274" s="642">
        <f t="shared" si="1177"/>
        <v>0</v>
      </c>
      <c r="HW274" s="510" t="str">
        <f t="shared" si="1302"/>
        <v/>
      </c>
      <c r="HX274" s="522" t="str">
        <f t="shared" si="1302"/>
        <v/>
      </c>
      <c r="HY274" s="510" t="str">
        <f t="shared" si="1302"/>
        <v/>
      </c>
      <c r="HZ274" s="642">
        <f t="shared" si="1178"/>
        <v>0</v>
      </c>
      <c r="IA274" s="510" t="str">
        <f t="shared" si="1303"/>
        <v/>
      </c>
      <c r="IB274" s="522" t="str">
        <f t="shared" si="1303"/>
        <v/>
      </c>
      <c r="IC274" s="510" t="str">
        <f t="shared" si="1303"/>
        <v/>
      </c>
      <c r="ID274" s="642">
        <f t="shared" si="1179"/>
        <v>0</v>
      </c>
      <c r="IE274" s="510" t="str">
        <f t="shared" si="1304"/>
        <v/>
      </c>
      <c r="IF274" s="522" t="str">
        <f t="shared" si="1304"/>
        <v/>
      </c>
      <c r="IG274" s="510" t="str">
        <f t="shared" si="1304"/>
        <v/>
      </c>
      <c r="IH274" s="642">
        <f t="shared" si="1180"/>
        <v>0</v>
      </c>
      <c r="II274" s="510" t="str">
        <f t="shared" si="1305"/>
        <v/>
      </c>
      <c r="IJ274" s="522" t="str">
        <f t="shared" si="1305"/>
        <v/>
      </c>
      <c r="IK274" s="510" t="str">
        <f t="shared" si="1305"/>
        <v/>
      </c>
      <c r="IL274" s="642">
        <f t="shared" si="1181"/>
        <v>0</v>
      </c>
      <c r="IM274" s="510" t="str">
        <f t="shared" si="1306"/>
        <v/>
      </c>
      <c r="IN274" s="522" t="str">
        <f t="shared" si="1306"/>
        <v/>
      </c>
      <c r="IO274" s="510" t="str">
        <f t="shared" si="1306"/>
        <v/>
      </c>
      <c r="IP274" s="642">
        <f t="shared" si="1182"/>
        <v>0</v>
      </c>
      <c r="IQ274" s="510" t="str">
        <f t="shared" si="1307"/>
        <v/>
      </c>
      <c r="IR274" s="522" t="str">
        <f t="shared" si="1307"/>
        <v/>
      </c>
      <c r="IS274" s="510" t="str">
        <f t="shared" si="1307"/>
        <v/>
      </c>
      <c r="IT274" s="642">
        <f t="shared" si="1183"/>
        <v>0</v>
      </c>
      <c r="IU274" s="510" t="str">
        <f t="shared" si="1308"/>
        <v/>
      </c>
      <c r="IV274" s="522" t="str">
        <f t="shared" si="1308"/>
        <v/>
      </c>
      <c r="IW274" s="510" t="str">
        <f t="shared" si="1308"/>
        <v/>
      </c>
      <c r="IX274" s="642">
        <f t="shared" si="1184"/>
        <v>0</v>
      </c>
      <c r="IY274" s="510" t="str">
        <f t="shared" si="1309"/>
        <v/>
      </c>
      <c r="IZ274" s="522" t="str">
        <f t="shared" si="1309"/>
        <v/>
      </c>
      <c r="JA274" s="510" t="str">
        <f t="shared" si="1309"/>
        <v/>
      </c>
      <c r="JB274" s="642">
        <f t="shared" si="1185"/>
        <v>0</v>
      </c>
      <c r="JC274" s="510" t="str">
        <f t="shared" si="1310"/>
        <v/>
      </c>
      <c r="JD274" s="522" t="str">
        <f t="shared" si="1310"/>
        <v/>
      </c>
      <c r="JE274" s="510" t="str">
        <f t="shared" si="1310"/>
        <v/>
      </c>
      <c r="JF274" s="642">
        <f t="shared" si="1186"/>
        <v>0</v>
      </c>
      <c r="JG274" s="510" t="str">
        <f t="shared" si="1311"/>
        <v/>
      </c>
      <c r="JH274" s="522" t="str">
        <f t="shared" si="1311"/>
        <v/>
      </c>
      <c r="JI274" s="510" t="str">
        <f t="shared" si="1311"/>
        <v/>
      </c>
      <c r="JJ274" s="642">
        <f t="shared" si="1187"/>
        <v>0</v>
      </c>
      <c r="JK274" s="510" t="str">
        <f t="shared" si="1312"/>
        <v/>
      </c>
      <c r="JL274" s="522" t="str">
        <f t="shared" si="1312"/>
        <v/>
      </c>
      <c r="JM274" s="510" t="str">
        <f t="shared" si="1312"/>
        <v/>
      </c>
      <c r="JN274" s="642">
        <f t="shared" si="1188"/>
        <v>0</v>
      </c>
      <c r="JO274" s="510" t="str">
        <f t="shared" si="1313"/>
        <v/>
      </c>
      <c r="JP274" s="522" t="str">
        <f t="shared" si="1313"/>
        <v/>
      </c>
      <c r="JQ274" s="510" t="str">
        <f t="shared" si="1313"/>
        <v/>
      </c>
      <c r="JR274" s="642">
        <f t="shared" si="1189"/>
        <v>0</v>
      </c>
      <c r="JS274" s="510" t="str">
        <f t="shared" si="1314"/>
        <v/>
      </c>
      <c r="JT274" s="522" t="str">
        <f t="shared" si="1314"/>
        <v/>
      </c>
      <c r="JU274" s="510" t="str">
        <f t="shared" si="1314"/>
        <v/>
      </c>
      <c r="JV274" s="642">
        <f t="shared" si="1190"/>
        <v>0</v>
      </c>
      <c r="JW274" s="510" t="str">
        <f t="shared" si="1315"/>
        <v/>
      </c>
      <c r="JX274" s="522" t="str">
        <f t="shared" si="1315"/>
        <v/>
      </c>
      <c r="JY274" s="510" t="str">
        <f t="shared" si="1315"/>
        <v/>
      </c>
      <c r="JZ274" s="642">
        <f t="shared" si="1191"/>
        <v>0</v>
      </c>
      <c r="KA274" s="510" t="str">
        <f t="shared" si="1316"/>
        <v/>
      </c>
      <c r="KB274" s="522" t="str">
        <f t="shared" si="1316"/>
        <v/>
      </c>
      <c r="KC274" s="510" t="str">
        <f t="shared" si="1316"/>
        <v/>
      </c>
      <c r="KD274" s="642">
        <f t="shared" si="1192"/>
        <v>0</v>
      </c>
      <c r="KE274" s="510" t="str">
        <f t="shared" si="1317"/>
        <v/>
      </c>
      <c r="KF274" s="522" t="str">
        <f t="shared" si="1317"/>
        <v/>
      </c>
      <c r="KG274" s="510" t="str">
        <f t="shared" si="1317"/>
        <v/>
      </c>
      <c r="KH274" s="642">
        <f t="shared" si="1193"/>
        <v>0</v>
      </c>
      <c r="KI274" s="510" t="str">
        <f t="shared" si="1318"/>
        <v/>
      </c>
      <c r="KJ274" s="522" t="str">
        <f t="shared" si="1318"/>
        <v/>
      </c>
      <c r="KK274" s="510" t="str">
        <f t="shared" si="1318"/>
        <v/>
      </c>
      <c r="KL274" s="642">
        <f t="shared" si="1194"/>
        <v>0</v>
      </c>
      <c r="KM274" s="510" t="str">
        <f t="shared" si="1319"/>
        <v/>
      </c>
      <c r="KN274" s="522" t="str">
        <f t="shared" si="1319"/>
        <v/>
      </c>
      <c r="KO274" s="510" t="str">
        <f t="shared" si="1319"/>
        <v/>
      </c>
      <c r="KP274" s="642">
        <f t="shared" si="1195"/>
        <v>0</v>
      </c>
      <c r="KQ274" s="510" t="str">
        <f t="shared" si="1320"/>
        <v/>
      </c>
      <c r="KR274" s="522" t="str">
        <f t="shared" si="1320"/>
        <v/>
      </c>
      <c r="KS274" s="510" t="str">
        <f t="shared" si="1320"/>
        <v/>
      </c>
      <c r="KT274" s="642">
        <f t="shared" si="1196"/>
        <v>0</v>
      </c>
      <c r="KU274" s="510" t="str">
        <f t="shared" si="1321"/>
        <v/>
      </c>
      <c r="KV274" s="522" t="str">
        <f t="shared" si="1321"/>
        <v/>
      </c>
      <c r="KW274" s="510" t="str">
        <f t="shared" si="1321"/>
        <v/>
      </c>
      <c r="KX274" s="642">
        <f t="shared" si="1197"/>
        <v>0</v>
      </c>
      <c r="KY274" s="510" t="str">
        <f t="shared" si="1322"/>
        <v/>
      </c>
      <c r="KZ274" s="522" t="str">
        <f t="shared" si="1322"/>
        <v/>
      </c>
      <c r="LA274" s="510" t="str">
        <f t="shared" si="1322"/>
        <v/>
      </c>
      <c r="LB274" s="642">
        <f t="shared" si="1198"/>
        <v>0</v>
      </c>
      <c r="LC274" s="510" t="str">
        <f t="shared" si="1323"/>
        <v/>
      </c>
      <c r="LD274" s="522" t="str">
        <f t="shared" si="1323"/>
        <v/>
      </c>
      <c r="LE274" s="510" t="str">
        <f t="shared" si="1323"/>
        <v/>
      </c>
      <c r="LF274" s="642">
        <f t="shared" si="1199"/>
        <v>0</v>
      </c>
      <c r="LG274" s="510" t="str">
        <f t="shared" si="1324"/>
        <v/>
      </c>
      <c r="LH274" s="522" t="str">
        <f t="shared" si="1324"/>
        <v/>
      </c>
      <c r="LI274" s="510" t="str">
        <f t="shared" si="1324"/>
        <v/>
      </c>
      <c r="LJ274" s="642">
        <f t="shared" si="1200"/>
        <v>0</v>
      </c>
      <c r="LK274" s="510" t="str">
        <f t="shared" si="1325"/>
        <v/>
      </c>
      <c r="LL274" s="522" t="str">
        <f t="shared" si="1325"/>
        <v/>
      </c>
      <c r="LM274" s="510" t="str">
        <f t="shared" si="1325"/>
        <v/>
      </c>
      <c r="LN274" s="642">
        <f t="shared" si="1201"/>
        <v>0</v>
      </c>
      <c r="LO274" s="510" t="str">
        <f t="shared" si="1326"/>
        <v/>
      </c>
      <c r="LP274" s="522" t="str">
        <f t="shared" si="1326"/>
        <v/>
      </c>
      <c r="LQ274" s="510" t="str">
        <f t="shared" si="1326"/>
        <v/>
      </c>
      <c r="LR274" s="642">
        <f t="shared" si="1202"/>
        <v>0</v>
      </c>
      <c r="LS274" s="510" t="str">
        <f t="shared" si="1327"/>
        <v/>
      </c>
      <c r="LT274" s="522" t="str">
        <f t="shared" si="1327"/>
        <v/>
      </c>
      <c r="LU274" s="510" t="str">
        <f t="shared" si="1327"/>
        <v/>
      </c>
      <c r="LV274" s="642">
        <f t="shared" si="1203"/>
        <v>0</v>
      </c>
      <c r="LW274" s="510" t="str">
        <f t="shared" si="1328"/>
        <v/>
      </c>
      <c r="LX274" s="522" t="str">
        <f t="shared" si="1328"/>
        <v/>
      </c>
      <c r="LY274" s="510" t="str">
        <f t="shared" si="1328"/>
        <v/>
      </c>
      <c r="LZ274" s="642">
        <f t="shared" si="1204"/>
        <v>0</v>
      </c>
      <c r="MA274" s="510" t="str">
        <f t="shared" si="1329"/>
        <v/>
      </c>
      <c r="MB274" s="522" t="str">
        <f t="shared" si="1329"/>
        <v/>
      </c>
      <c r="MC274" s="510" t="str">
        <f t="shared" si="1329"/>
        <v/>
      </c>
      <c r="MD274" s="642">
        <f t="shared" si="1205"/>
        <v>0</v>
      </c>
      <c r="ME274" s="510" t="str">
        <f t="shared" si="1330"/>
        <v/>
      </c>
      <c r="MF274" s="522" t="str">
        <f t="shared" si="1330"/>
        <v/>
      </c>
      <c r="MG274" s="510" t="str">
        <f t="shared" si="1330"/>
        <v/>
      </c>
      <c r="MH274" s="642">
        <f t="shared" si="1206"/>
        <v>0</v>
      </c>
      <c r="MI274" s="510" t="str">
        <f t="shared" si="1331"/>
        <v/>
      </c>
      <c r="MJ274" s="522" t="str">
        <f t="shared" si="1331"/>
        <v/>
      </c>
      <c r="MK274" s="510" t="str">
        <f t="shared" si="1331"/>
        <v/>
      </c>
      <c r="ML274" s="642">
        <f t="shared" si="1207"/>
        <v>0</v>
      </c>
      <c r="MM274" s="510" t="str">
        <f t="shared" si="1332"/>
        <v/>
      </c>
      <c r="MN274" s="522" t="str">
        <f t="shared" si="1332"/>
        <v/>
      </c>
      <c r="MO274" s="510" t="str">
        <f t="shared" si="1332"/>
        <v/>
      </c>
      <c r="MP274" s="642">
        <f t="shared" si="1208"/>
        <v>0</v>
      </c>
      <c r="MQ274" s="510" t="str">
        <f t="shared" si="1333"/>
        <v/>
      </c>
      <c r="MR274" s="522" t="str">
        <f t="shared" si="1333"/>
        <v/>
      </c>
      <c r="MS274" s="510" t="str">
        <f t="shared" si="1333"/>
        <v/>
      </c>
      <c r="MT274" s="642">
        <f t="shared" si="1209"/>
        <v>0</v>
      </c>
      <c r="MU274" s="510" t="str">
        <f t="shared" si="1334"/>
        <v/>
      </c>
      <c r="MV274" s="522" t="str">
        <f t="shared" si="1334"/>
        <v/>
      </c>
      <c r="MW274" s="510" t="str">
        <f t="shared" si="1334"/>
        <v/>
      </c>
      <c r="MX274" s="642">
        <f t="shared" si="1210"/>
        <v>0</v>
      </c>
      <c r="MY274" s="510" t="str">
        <f t="shared" si="1335"/>
        <v/>
      </c>
      <c r="MZ274" s="522" t="str">
        <f t="shared" si="1335"/>
        <v/>
      </c>
      <c r="NA274" s="510" t="str">
        <f t="shared" si="1335"/>
        <v/>
      </c>
      <c r="NB274" s="642">
        <f t="shared" si="1211"/>
        <v>0</v>
      </c>
      <c r="NC274" s="510" t="str">
        <f t="shared" si="1336"/>
        <v/>
      </c>
      <c r="ND274" s="522" t="str">
        <f t="shared" si="1336"/>
        <v/>
      </c>
      <c r="NE274" s="510" t="str">
        <f t="shared" si="1336"/>
        <v/>
      </c>
      <c r="NF274" s="642">
        <f t="shared" si="1212"/>
        <v>0</v>
      </c>
      <c r="NG274" s="510" t="str">
        <f t="shared" si="1337"/>
        <v/>
      </c>
      <c r="NH274" s="522" t="str">
        <f t="shared" si="1337"/>
        <v/>
      </c>
      <c r="NI274" s="510" t="str">
        <f t="shared" si="1337"/>
        <v/>
      </c>
      <c r="NJ274" s="642">
        <f t="shared" si="1213"/>
        <v>0</v>
      </c>
      <c r="NK274" s="510" t="str">
        <f t="shared" si="1338"/>
        <v/>
      </c>
      <c r="NL274" s="522" t="str">
        <f t="shared" si="1338"/>
        <v/>
      </c>
      <c r="NM274" s="510" t="str">
        <f t="shared" si="1338"/>
        <v/>
      </c>
      <c r="NN274" s="642">
        <f t="shared" si="1214"/>
        <v>0</v>
      </c>
      <c r="NO274" s="510" t="str">
        <f t="shared" si="1339"/>
        <v/>
      </c>
      <c r="NP274" s="522" t="str">
        <f t="shared" si="1339"/>
        <v/>
      </c>
      <c r="NQ274" s="510" t="str">
        <f t="shared" si="1339"/>
        <v/>
      </c>
      <c r="NR274" s="642">
        <f t="shared" si="1215"/>
        <v>0</v>
      </c>
      <c r="NS274" s="510" t="str">
        <f t="shared" si="1340"/>
        <v/>
      </c>
      <c r="NT274" s="522" t="str">
        <f t="shared" si="1340"/>
        <v/>
      </c>
      <c r="NU274" s="510" t="str">
        <f t="shared" si="1340"/>
        <v/>
      </c>
      <c r="NV274" s="642">
        <f t="shared" si="1216"/>
        <v>0</v>
      </c>
      <c r="NW274" s="510" t="str">
        <f t="shared" si="1341"/>
        <v/>
      </c>
      <c r="NX274" s="522" t="str">
        <f t="shared" si="1341"/>
        <v/>
      </c>
      <c r="NY274" s="510" t="str">
        <f t="shared" si="1341"/>
        <v/>
      </c>
      <c r="NZ274" s="642">
        <f t="shared" si="1217"/>
        <v>0</v>
      </c>
      <c r="OA274" s="510" t="str">
        <f t="shared" si="1342"/>
        <v/>
      </c>
      <c r="OB274" s="522" t="str">
        <f t="shared" si="1342"/>
        <v/>
      </c>
      <c r="OC274" s="510" t="str">
        <f t="shared" si="1342"/>
        <v/>
      </c>
      <c r="OD274" s="642">
        <f t="shared" si="1218"/>
        <v>0</v>
      </c>
      <c r="OE274" s="510" t="str">
        <f t="shared" si="1343"/>
        <v/>
      </c>
      <c r="OF274" s="522" t="str">
        <f t="shared" si="1343"/>
        <v/>
      </c>
      <c r="OG274" s="510" t="str">
        <f t="shared" si="1343"/>
        <v/>
      </c>
      <c r="OH274" s="642">
        <f t="shared" si="1219"/>
        <v>0</v>
      </c>
      <c r="OI274" s="510" t="str">
        <f t="shared" si="1344"/>
        <v/>
      </c>
      <c r="OJ274" s="522" t="str">
        <f t="shared" si="1344"/>
        <v/>
      </c>
      <c r="OK274" s="510" t="str">
        <f t="shared" si="1344"/>
        <v/>
      </c>
      <c r="OL274" s="642">
        <f t="shared" si="1220"/>
        <v>0</v>
      </c>
      <c r="OM274" s="510" t="str">
        <f t="shared" si="1345"/>
        <v/>
      </c>
      <c r="ON274" s="522" t="str">
        <f t="shared" si="1345"/>
        <v/>
      </c>
      <c r="OO274" s="510" t="str">
        <f t="shared" si="1345"/>
        <v/>
      </c>
      <c r="OP274" s="642">
        <f t="shared" si="1221"/>
        <v>0</v>
      </c>
      <c r="OQ274" s="510" t="str">
        <f t="shared" si="1346"/>
        <v/>
      </c>
      <c r="OR274" s="522" t="str">
        <f t="shared" si="1346"/>
        <v/>
      </c>
      <c r="OS274" s="510" t="str">
        <f t="shared" si="1346"/>
        <v/>
      </c>
      <c r="OT274" s="642">
        <f t="shared" si="1222"/>
        <v>0</v>
      </c>
      <c r="OU274" s="510" t="str">
        <f t="shared" si="1347"/>
        <v/>
      </c>
      <c r="OV274" s="522" t="str">
        <f t="shared" si="1347"/>
        <v/>
      </c>
      <c r="OW274" s="510" t="str">
        <f t="shared" si="1347"/>
        <v/>
      </c>
      <c r="OX274" s="642">
        <f t="shared" si="1223"/>
        <v>0</v>
      </c>
      <c r="OY274" s="510" t="str">
        <f t="shared" si="1348"/>
        <v/>
      </c>
      <c r="OZ274" s="522" t="str">
        <f t="shared" si="1348"/>
        <v/>
      </c>
      <c r="PA274" s="510" t="str">
        <f t="shared" si="1348"/>
        <v/>
      </c>
      <c r="PB274" s="642">
        <f t="shared" si="1224"/>
        <v>0</v>
      </c>
      <c r="PC274" s="510" t="str">
        <f t="shared" si="1349"/>
        <v/>
      </c>
      <c r="PD274" s="522" t="str">
        <f t="shared" si="1349"/>
        <v/>
      </c>
      <c r="PE274" s="510" t="str">
        <f t="shared" si="1349"/>
        <v/>
      </c>
      <c r="PF274" s="642">
        <f t="shared" si="1225"/>
        <v>0</v>
      </c>
      <c r="PG274" s="510" t="str">
        <f t="shared" si="1350"/>
        <v/>
      </c>
      <c r="PH274" s="522" t="str">
        <f t="shared" si="1350"/>
        <v/>
      </c>
      <c r="PI274" s="510" t="str">
        <f t="shared" si="1350"/>
        <v/>
      </c>
      <c r="PJ274" s="642">
        <f t="shared" si="1226"/>
        <v>0</v>
      </c>
      <c r="PK274" s="510" t="str">
        <f t="shared" si="1351"/>
        <v/>
      </c>
      <c r="PL274" s="522" t="str">
        <f t="shared" si="1351"/>
        <v/>
      </c>
      <c r="PM274" s="510" t="str">
        <f t="shared" si="1351"/>
        <v/>
      </c>
      <c r="PN274" s="642">
        <f t="shared" si="1227"/>
        <v>0</v>
      </c>
      <c r="PO274" s="510" t="str">
        <f t="shared" si="1352"/>
        <v/>
      </c>
      <c r="PP274" s="522" t="str">
        <f t="shared" si="1352"/>
        <v/>
      </c>
      <c r="PQ274" s="510" t="str">
        <f t="shared" si="1352"/>
        <v/>
      </c>
      <c r="PR274" s="642">
        <f t="shared" si="1228"/>
        <v>0</v>
      </c>
      <c r="PS274" s="510" t="str">
        <f t="shared" si="1353"/>
        <v/>
      </c>
      <c r="PT274" s="522" t="str">
        <f t="shared" si="1353"/>
        <v/>
      </c>
      <c r="PU274" s="510" t="str">
        <f t="shared" si="1353"/>
        <v/>
      </c>
      <c r="PV274" s="642">
        <f t="shared" si="1229"/>
        <v>0</v>
      </c>
      <c r="PW274" s="510" t="str">
        <f t="shared" si="1354"/>
        <v/>
      </c>
      <c r="PX274" s="522" t="str">
        <f t="shared" si="1354"/>
        <v/>
      </c>
      <c r="PY274" s="510" t="str">
        <f t="shared" si="1354"/>
        <v/>
      </c>
      <c r="PZ274" s="642">
        <f t="shared" si="1230"/>
        <v>0</v>
      </c>
      <c r="QA274" s="510" t="str">
        <f t="shared" si="1355"/>
        <v/>
      </c>
      <c r="QB274" s="522" t="str">
        <f t="shared" si="1355"/>
        <v/>
      </c>
      <c r="QC274" s="510" t="str">
        <f t="shared" si="1355"/>
        <v/>
      </c>
      <c r="QD274" s="642">
        <f t="shared" si="1231"/>
        <v>0</v>
      </c>
      <c r="QE274" s="510" t="str">
        <f t="shared" si="1356"/>
        <v/>
      </c>
      <c r="QF274" s="522" t="str">
        <f t="shared" si="1356"/>
        <v/>
      </c>
      <c r="QG274" s="510" t="str">
        <f t="shared" si="1356"/>
        <v/>
      </c>
      <c r="QH274" s="642">
        <f t="shared" si="1232"/>
        <v>0</v>
      </c>
    </row>
    <row r="275" spans="203:450" ht="13.3" thickTop="1" thickBot="1" x14ac:dyDescent="0.35">
      <c r="GU275" s="594">
        <v>58</v>
      </c>
      <c r="HA275" s="81" t="str">
        <f t="shared" si="1233"/>
        <v/>
      </c>
      <c r="HB275" s="127" t="str">
        <f t="shared" si="1234"/>
        <v/>
      </c>
      <c r="HC275" s="642">
        <f t="shared" si="1172"/>
        <v>0</v>
      </c>
      <c r="HD275" s="582">
        <f t="shared" si="1237"/>
        <v>0</v>
      </c>
      <c r="HE275" s="576">
        <f t="shared" si="1298"/>
        <v>0</v>
      </c>
      <c r="HF275" s="566">
        <f t="shared" si="1298"/>
        <v>0</v>
      </c>
      <c r="HG275" s="642">
        <f t="shared" si="1173"/>
        <v>0</v>
      </c>
      <c r="HH275" s="17" t="str">
        <f t="shared" si="1357"/>
        <v/>
      </c>
      <c r="HI275" s="510" t="str">
        <f t="shared" si="1357"/>
        <v/>
      </c>
      <c r="HJ275" s="642">
        <f t="shared" si="1235"/>
        <v>0</v>
      </c>
      <c r="HK275" s="510" t="str">
        <f t="shared" si="1299"/>
        <v/>
      </c>
      <c r="HL275" s="522" t="str">
        <f t="shared" si="1299"/>
        <v/>
      </c>
      <c r="HM275" s="510" t="str">
        <f t="shared" si="1299"/>
        <v/>
      </c>
      <c r="HN275" s="642">
        <f t="shared" si="1175"/>
        <v>0</v>
      </c>
      <c r="HO275" s="510" t="str">
        <f t="shared" si="1300"/>
        <v/>
      </c>
      <c r="HP275" s="522" t="str">
        <f t="shared" si="1300"/>
        <v/>
      </c>
      <c r="HQ275" s="510" t="str">
        <f t="shared" si="1300"/>
        <v/>
      </c>
      <c r="HR275" s="642">
        <f t="shared" si="1176"/>
        <v>0</v>
      </c>
      <c r="HS275" s="510" t="str">
        <f t="shared" si="1301"/>
        <v/>
      </c>
      <c r="HT275" s="522" t="str">
        <f t="shared" si="1301"/>
        <v/>
      </c>
      <c r="HU275" s="510" t="str">
        <f t="shared" si="1301"/>
        <v/>
      </c>
      <c r="HV275" s="642">
        <f t="shared" si="1177"/>
        <v>0</v>
      </c>
      <c r="HW275" s="510" t="str">
        <f t="shared" si="1302"/>
        <v/>
      </c>
      <c r="HX275" s="522" t="str">
        <f t="shared" si="1302"/>
        <v/>
      </c>
      <c r="HY275" s="510" t="str">
        <f t="shared" si="1302"/>
        <v/>
      </c>
      <c r="HZ275" s="642">
        <f t="shared" si="1178"/>
        <v>0</v>
      </c>
      <c r="IA275" s="510" t="str">
        <f t="shared" si="1303"/>
        <v/>
      </c>
      <c r="IB275" s="522" t="str">
        <f t="shared" si="1303"/>
        <v/>
      </c>
      <c r="IC275" s="510" t="str">
        <f t="shared" si="1303"/>
        <v/>
      </c>
      <c r="ID275" s="642">
        <f t="shared" si="1179"/>
        <v>0</v>
      </c>
      <c r="IE275" s="510" t="str">
        <f t="shared" si="1304"/>
        <v/>
      </c>
      <c r="IF275" s="522" t="str">
        <f t="shared" si="1304"/>
        <v/>
      </c>
      <c r="IG275" s="510" t="str">
        <f t="shared" si="1304"/>
        <v/>
      </c>
      <c r="IH275" s="642">
        <f t="shared" si="1180"/>
        <v>0</v>
      </c>
      <c r="II275" s="510" t="str">
        <f t="shared" si="1305"/>
        <v/>
      </c>
      <c r="IJ275" s="522" t="str">
        <f t="shared" si="1305"/>
        <v/>
      </c>
      <c r="IK275" s="510" t="str">
        <f t="shared" si="1305"/>
        <v/>
      </c>
      <c r="IL275" s="642">
        <f t="shared" si="1181"/>
        <v>0</v>
      </c>
      <c r="IM275" s="510" t="str">
        <f t="shared" si="1306"/>
        <v/>
      </c>
      <c r="IN275" s="522" t="str">
        <f t="shared" si="1306"/>
        <v/>
      </c>
      <c r="IO275" s="510" t="str">
        <f t="shared" si="1306"/>
        <v/>
      </c>
      <c r="IP275" s="642">
        <f t="shared" si="1182"/>
        <v>0</v>
      </c>
      <c r="IQ275" s="510" t="str">
        <f t="shared" si="1307"/>
        <v/>
      </c>
      <c r="IR275" s="522" t="str">
        <f t="shared" si="1307"/>
        <v/>
      </c>
      <c r="IS275" s="510" t="str">
        <f t="shared" si="1307"/>
        <v/>
      </c>
      <c r="IT275" s="642">
        <f t="shared" si="1183"/>
        <v>0</v>
      </c>
      <c r="IU275" s="510" t="str">
        <f t="shared" si="1308"/>
        <v/>
      </c>
      <c r="IV275" s="522" t="str">
        <f t="shared" si="1308"/>
        <v/>
      </c>
      <c r="IW275" s="510" t="str">
        <f t="shared" si="1308"/>
        <v/>
      </c>
      <c r="IX275" s="642">
        <f t="shared" si="1184"/>
        <v>0</v>
      </c>
      <c r="IY275" s="510" t="str">
        <f t="shared" si="1309"/>
        <v/>
      </c>
      <c r="IZ275" s="522" t="str">
        <f t="shared" si="1309"/>
        <v/>
      </c>
      <c r="JA275" s="510" t="str">
        <f t="shared" si="1309"/>
        <v/>
      </c>
      <c r="JB275" s="642">
        <f t="shared" si="1185"/>
        <v>0</v>
      </c>
      <c r="JC275" s="510" t="str">
        <f t="shared" si="1310"/>
        <v/>
      </c>
      <c r="JD275" s="522" t="str">
        <f t="shared" si="1310"/>
        <v/>
      </c>
      <c r="JE275" s="510" t="str">
        <f t="shared" si="1310"/>
        <v/>
      </c>
      <c r="JF275" s="642">
        <f t="shared" si="1186"/>
        <v>0</v>
      </c>
      <c r="JG275" s="510" t="str">
        <f t="shared" si="1311"/>
        <v/>
      </c>
      <c r="JH275" s="522" t="str">
        <f t="shared" si="1311"/>
        <v/>
      </c>
      <c r="JI275" s="510" t="str">
        <f t="shared" si="1311"/>
        <v/>
      </c>
      <c r="JJ275" s="642">
        <f t="shared" si="1187"/>
        <v>0</v>
      </c>
      <c r="JK275" s="510" t="str">
        <f t="shared" si="1312"/>
        <v/>
      </c>
      <c r="JL275" s="522" t="str">
        <f t="shared" si="1312"/>
        <v/>
      </c>
      <c r="JM275" s="510" t="str">
        <f t="shared" si="1312"/>
        <v/>
      </c>
      <c r="JN275" s="642">
        <f t="shared" si="1188"/>
        <v>0</v>
      </c>
      <c r="JO275" s="510" t="str">
        <f t="shared" si="1313"/>
        <v/>
      </c>
      <c r="JP275" s="522" t="str">
        <f t="shared" si="1313"/>
        <v/>
      </c>
      <c r="JQ275" s="510" t="str">
        <f t="shared" si="1313"/>
        <v/>
      </c>
      <c r="JR275" s="642">
        <f t="shared" si="1189"/>
        <v>0</v>
      </c>
      <c r="JS275" s="510" t="str">
        <f t="shared" si="1314"/>
        <v/>
      </c>
      <c r="JT275" s="522" t="str">
        <f t="shared" si="1314"/>
        <v/>
      </c>
      <c r="JU275" s="510" t="str">
        <f t="shared" si="1314"/>
        <v/>
      </c>
      <c r="JV275" s="642">
        <f t="shared" si="1190"/>
        <v>0</v>
      </c>
      <c r="JW275" s="510" t="str">
        <f t="shared" si="1315"/>
        <v/>
      </c>
      <c r="JX275" s="522" t="str">
        <f t="shared" si="1315"/>
        <v/>
      </c>
      <c r="JY275" s="510" t="str">
        <f t="shared" si="1315"/>
        <v/>
      </c>
      <c r="JZ275" s="642">
        <f t="shared" si="1191"/>
        <v>0</v>
      </c>
      <c r="KA275" s="510" t="str">
        <f t="shared" si="1316"/>
        <v/>
      </c>
      <c r="KB275" s="522" t="str">
        <f t="shared" si="1316"/>
        <v/>
      </c>
      <c r="KC275" s="510" t="str">
        <f t="shared" si="1316"/>
        <v/>
      </c>
      <c r="KD275" s="642">
        <f t="shared" si="1192"/>
        <v>0</v>
      </c>
      <c r="KE275" s="510" t="str">
        <f t="shared" si="1317"/>
        <v/>
      </c>
      <c r="KF275" s="522" t="str">
        <f t="shared" si="1317"/>
        <v/>
      </c>
      <c r="KG275" s="510" t="str">
        <f t="shared" si="1317"/>
        <v/>
      </c>
      <c r="KH275" s="642">
        <f t="shared" si="1193"/>
        <v>0</v>
      </c>
      <c r="KI275" s="510" t="str">
        <f t="shared" si="1318"/>
        <v/>
      </c>
      <c r="KJ275" s="522" t="str">
        <f t="shared" si="1318"/>
        <v/>
      </c>
      <c r="KK275" s="510" t="str">
        <f t="shared" si="1318"/>
        <v/>
      </c>
      <c r="KL275" s="642">
        <f t="shared" si="1194"/>
        <v>0</v>
      </c>
      <c r="KM275" s="510" t="str">
        <f t="shared" si="1319"/>
        <v/>
      </c>
      <c r="KN275" s="522" t="str">
        <f t="shared" si="1319"/>
        <v/>
      </c>
      <c r="KO275" s="510" t="str">
        <f t="shared" si="1319"/>
        <v/>
      </c>
      <c r="KP275" s="642">
        <f t="shared" si="1195"/>
        <v>0</v>
      </c>
      <c r="KQ275" s="510" t="str">
        <f t="shared" si="1320"/>
        <v/>
      </c>
      <c r="KR275" s="522" t="str">
        <f t="shared" si="1320"/>
        <v/>
      </c>
      <c r="KS275" s="510" t="str">
        <f t="shared" si="1320"/>
        <v/>
      </c>
      <c r="KT275" s="642">
        <f t="shared" si="1196"/>
        <v>0</v>
      </c>
      <c r="KU275" s="510" t="str">
        <f t="shared" si="1321"/>
        <v/>
      </c>
      <c r="KV275" s="522" t="str">
        <f t="shared" si="1321"/>
        <v/>
      </c>
      <c r="KW275" s="510" t="str">
        <f t="shared" si="1321"/>
        <v/>
      </c>
      <c r="KX275" s="642">
        <f t="shared" si="1197"/>
        <v>0</v>
      </c>
      <c r="KY275" s="510" t="str">
        <f t="shared" si="1322"/>
        <v/>
      </c>
      <c r="KZ275" s="522" t="str">
        <f t="shared" si="1322"/>
        <v/>
      </c>
      <c r="LA275" s="510" t="str">
        <f t="shared" si="1322"/>
        <v/>
      </c>
      <c r="LB275" s="642">
        <f t="shared" si="1198"/>
        <v>0</v>
      </c>
      <c r="LC275" s="510" t="str">
        <f t="shared" si="1323"/>
        <v/>
      </c>
      <c r="LD275" s="522" t="str">
        <f t="shared" si="1323"/>
        <v/>
      </c>
      <c r="LE275" s="510" t="str">
        <f t="shared" si="1323"/>
        <v/>
      </c>
      <c r="LF275" s="642">
        <f t="shared" si="1199"/>
        <v>0</v>
      </c>
      <c r="LG275" s="510" t="str">
        <f t="shared" si="1324"/>
        <v/>
      </c>
      <c r="LH275" s="522" t="str">
        <f t="shared" si="1324"/>
        <v/>
      </c>
      <c r="LI275" s="510" t="str">
        <f t="shared" si="1324"/>
        <v/>
      </c>
      <c r="LJ275" s="642">
        <f t="shared" si="1200"/>
        <v>0</v>
      </c>
      <c r="LK275" s="510" t="str">
        <f t="shared" si="1325"/>
        <v/>
      </c>
      <c r="LL275" s="522" t="str">
        <f t="shared" si="1325"/>
        <v/>
      </c>
      <c r="LM275" s="510" t="str">
        <f t="shared" si="1325"/>
        <v/>
      </c>
      <c r="LN275" s="642">
        <f t="shared" si="1201"/>
        <v>0</v>
      </c>
      <c r="LO275" s="510" t="str">
        <f t="shared" si="1326"/>
        <v/>
      </c>
      <c r="LP275" s="522" t="str">
        <f t="shared" si="1326"/>
        <v/>
      </c>
      <c r="LQ275" s="510" t="str">
        <f t="shared" si="1326"/>
        <v/>
      </c>
      <c r="LR275" s="642">
        <f t="shared" si="1202"/>
        <v>0</v>
      </c>
      <c r="LS275" s="510" t="str">
        <f t="shared" si="1327"/>
        <v/>
      </c>
      <c r="LT275" s="522" t="str">
        <f t="shared" si="1327"/>
        <v/>
      </c>
      <c r="LU275" s="510" t="str">
        <f t="shared" si="1327"/>
        <v/>
      </c>
      <c r="LV275" s="642">
        <f t="shared" si="1203"/>
        <v>0</v>
      </c>
      <c r="LW275" s="510" t="str">
        <f t="shared" si="1328"/>
        <v/>
      </c>
      <c r="LX275" s="522" t="str">
        <f t="shared" si="1328"/>
        <v/>
      </c>
      <c r="LY275" s="510" t="str">
        <f t="shared" si="1328"/>
        <v/>
      </c>
      <c r="LZ275" s="642">
        <f t="shared" si="1204"/>
        <v>0</v>
      </c>
      <c r="MA275" s="510" t="str">
        <f t="shared" si="1329"/>
        <v/>
      </c>
      <c r="MB275" s="522" t="str">
        <f t="shared" si="1329"/>
        <v/>
      </c>
      <c r="MC275" s="510" t="str">
        <f t="shared" si="1329"/>
        <v/>
      </c>
      <c r="MD275" s="642">
        <f t="shared" si="1205"/>
        <v>0</v>
      </c>
      <c r="ME275" s="510" t="str">
        <f t="shared" si="1330"/>
        <v/>
      </c>
      <c r="MF275" s="522" t="str">
        <f t="shared" si="1330"/>
        <v/>
      </c>
      <c r="MG275" s="510" t="str">
        <f t="shared" si="1330"/>
        <v/>
      </c>
      <c r="MH275" s="642">
        <f t="shared" si="1206"/>
        <v>0</v>
      </c>
      <c r="MI275" s="510" t="str">
        <f t="shared" si="1331"/>
        <v/>
      </c>
      <c r="MJ275" s="522" t="str">
        <f t="shared" si="1331"/>
        <v/>
      </c>
      <c r="MK275" s="510" t="str">
        <f t="shared" si="1331"/>
        <v/>
      </c>
      <c r="ML275" s="642">
        <f t="shared" si="1207"/>
        <v>0</v>
      </c>
      <c r="MM275" s="510" t="str">
        <f t="shared" si="1332"/>
        <v/>
      </c>
      <c r="MN275" s="522" t="str">
        <f t="shared" si="1332"/>
        <v/>
      </c>
      <c r="MO275" s="510" t="str">
        <f t="shared" si="1332"/>
        <v/>
      </c>
      <c r="MP275" s="642">
        <f t="shared" si="1208"/>
        <v>0</v>
      </c>
      <c r="MQ275" s="510" t="str">
        <f t="shared" si="1333"/>
        <v/>
      </c>
      <c r="MR275" s="522" t="str">
        <f t="shared" si="1333"/>
        <v/>
      </c>
      <c r="MS275" s="510" t="str">
        <f t="shared" si="1333"/>
        <v/>
      </c>
      <c r="MT275" s="642">
        <f t="shared" si="1209"/>
        <v>0</v>
      </c>
      <c r="MU275" s="510" t="str">
        <f t="shared" si="1334"/>
        <v/>
      </c>
      <c r="MV275" s="522" t="str">
        <f t="shared" si="1334"/>
        <v/>
      </c>
      <c r="MW275" s="510" t="str">
        <f t="shared" si="1334"/>
        <v/>
      </c>
      <c r="MX275" s="642">
        <f t="shared" si="1210"/>
        <v>0</v>
      </c>
      <c r="MY275" s="510" t="str">
        <f t="shared" si="1335"/>
        <v/>
      </c>
      <c r="MZ275" s="522" t="str">
        <f t="shared" si="1335"/>
        <v/>
      </c>
      <c r="NA275" s="510" t="str">
        <f t="shared" si="1335"/>
        <v/>
      </c>
      <c r="NB275" s="642">
        <f t="shared" si="1211"/>
        <v>0</v>
      </c>
      <c r="NC275" s="510" t="str">
        <f t="shared" si="1336"/>
        <v/>
      </c>
      <c r="ND275" s="522" t="str">
        <f t="shared" si="1336"/>
        <v/>
      </c>
      <c r="NE275" s="510" t="str">
        <f t="shared" si="1336"/>
        <v/>
      </c>
      <c r="NF275" s="642">
        <f t="shared" si="1212"/>
        <v>0</v>
      </c>
      <c r="NG275" s="510" t="str">
        <f t="shared" si="1337"/>
        <v/>
      </c>
      <c r="NH275" s="522" t="str">
        <f t="shared" si="1337"/>
        <v/>
      </c>
      <c r="NI275" s="510" t="str">
        <f t="shared" si="1337"/>
        <v/>
      </c>
      <c r="NJ275" s="642">
        <f t="shared" si="1213"/>
        <v>0</v>
      </c>
      <c r="NK275" s="510" t="str">
        <f t="shared" si="1338"/>
        <v/>
      </c>
      <c r="NL275" s="522" t="str">
        <f t="shared" si="1338"/>
        <v/>
      </c>
      <c r="NM275" s="510" t="str">
        <f t="shared" si="1338"/>
        <v/>
      </c>
      <c r="NN275" s="642">
        <f t="shared" si="1214"/>
        <v>0</v>
      </c>
      <c r="NO275" s="510" t="str">
        <f t="shared" si="1339"/>
        <v/>
      </c>
      <c r="NP275" s="522" t="str">
        <f t="shared" si="1339"/>
        <v/>
      </c>
      <c r="NQ275" s="510" t="str">
        <f t="shared" si="1339"/>
        <v/>
      </c>
      <c r="NR275" s="642">
        <f t="shared" si="1215"/>
        <v>0</v>
      </c>
      <c r="NS275" s="510" t="str">
        <f t="shared" si="1340"/>
        <v/>
      </c>
      <c r="NT275" s="522" t="str">
        <f t="shared" si="1340"/>
        <v/>
      </c>
      <c r="NU275" s="510" t="str">
        <f t="shared" si="1340"/>
        <v/>
      </c>
      <c r="NV275" s="642">
        <f t="shared" si="1216"/>
        <v>0</v>
      </c>
      <c r="NW275" s="510" t="str">
        <f t="shared" si="1341"/>
        <v/>
      </c>
      <c r="NX275" s="522" t="str">
        <f t="shared" si="1341"/>
        <v/>
      </c>
      <c r="NY275" s="510" t="str">
        <f t="shared" si="1341"/>
        <v/>
      </c>
      <c r="NZ275" s="642">
        <f t="shared" si="1217"/>
        <v>0</v>
      </c>
      <c r="OA275" s="510" t="str">
        <f t="shared" si="1342"/>
        <v/>
      </c>
      <c r="OB275" s="522" t="str">
        <f t="shared" si="1342"/>
        <v/>
      </c>
      <c r="OC275" s="510" t="str">
        <f t="shared" si="1342"/>
        <v/>
      </c>
      <c r="OD275" s="642">
        <f t="shared" si="1218"/>
        <v>0</v>
      </c>
      <c r="OE275" s="510" t="str">
        <f t="shared" si="1343"/>
        <v/>
      </c>
      <c r="OF275" s="522" t="str">
        <f t="shared" si="1343"/>
        <v/>
      </c>
      <c r="OG275" s="510" t="str">
        <f t="shared" si="1343"/>
        <v/>
      </c>
      <c r="OH275" s="642">
        <f t="shared" si="1219"/>
        <v>0</v>
      </c>
      <c r="OI275" s="510" t="str">
        <f t="shared" si="1344"/>
        <v/>
      </c>
      <c r="OJ275" s="522" t="str">
        <f t="shared" si="1344"/>
        <v/>
      </c>
      <c r="OK275" s="510" t="str">
        <f t="shared" si="1344"/>
        <v/>
      </c>
      <c r="OL275" s="642">
        <f t="shared" si="1220"/>
        <v>0</v>
      </c>
      <c r="OM275" s="510" t="str">
        <f t="shared" si="1345"/>
        <v/>
      </c>
      <c r="ON275" s="522" t="str">
        <f t="shared" si="1345"/>
        <v/>
      </c>
      <c r="OO275" s="510" t="str">
        <f t="shared" si="1345"/>
        <v/>
      </c>
      <c r="OP275" s="642">
        <f t="shared" si="1221"/>
        <v>0</v>
      </c>
      <c r="OQ275" s="510" t="str">
        <f t="shared" si="1346"/>
        <v/>
      </c>
      <c r="OR275" s="522" t="str">
        <f t="shared" si="1346"/>
        <v/>
      </c>
      <c r="OS275" s="510" t="str">
        <f t="shared" si="1346"/>
        <v/>
      </c>
      <c r="OT275" s="642">
        <f t="shared" si="1222"/>
        <v>0</v>
      </c>
      <c r="OU275" s="510" t="str">
        <f t="shared" si="1347"/>
        <v/>
      </c>
      <c r="OV275" s="522" t="str">
        <f t="shared" si="1347"/>
        <v/>
      </c>
      <c r="OW275" s="510" t="str">
        <f t="shared" si="1347"/>
        <v/>
      </c>
      <c r="OX275" s="642">
        <f t="shared" si="1223"/>
        <v>0</v>
      </c>
      <c r="OY275" s="510" t="str">
        <f t="shared" si="1348"/>
        <v/>
      </c>
      <c r="OZ275" s="522" t="str">
        <f t="shared" si="1348"/>
        <v/>
      </c>
      <c r="PA275" s="510" t="str">
        <f t="shared" si="1348"/>
        <v/>
      </c>
      <c r="PB275" s="642">
        <f t="shared" si="1224"/>
        <v>0</v>
      </c>
      <c r="PC275" s="510" t="str">
        <f t="shared" si="1349"/>
        <v/>
      </c>
      <c r="PD275" s="522" t="str">
        <f t="shared" si="1349"/>
        <v/>
      </c>
      <c r="PE275" s="510" t="str">
        <f t="shared" si="1349"/>
        <v/>
      </c>
      <c r="PF275" s="642">
        <f t="shared" si="1225"/>
        <v>0</v>
      </c>
      <c r="PG275" s="510" t="str">
        <f t="shared" si="1350"/>
        <v/>
      </c>
      <c r="PH275" s="522" t="str">
        <f t="shared" si="1350"/>
        <v/>
      </c>
      <c r="PI275" s="510" t="str">
        <f t="shared" si="1350"/>
        <v/>
      </c>
      <c r="PJ275" s="642">
        <f t="shared" si="1226"/>
        <v>0</v>
      </c>
      <c r="PK275" s="510" t="str">
        <f t="shared" si="1351"/>
        <v/>
      </c>
      <c r="PL275" s="522" t="str">
        <f t="shared" si="1351"/>
        <v/>
      </c>
      <c r="PM275" s="510" t="str">
        <f t="shared" si="1351"/>
        <v/>
      </c>
      <c r="PN275" s="642">
        <f t="shared" si="1227"/>
        <v>0</v>
      </c>
      <c r="PO275" s="510" t="str">
        <f t="shared" si="1352"/>
        <v/>
      </c>
      <c r="PP275" s="522" t="str">
        <f t="shared" si="1352"/>
        <v/>
      </c>
      <c r="PQ275" s="510" t="str">
        <f t="shared" si="1352"/>
        <v/>
      </c>
      <c r="PR275" s="642">
        <f t="shared" si="1228"/>
        <v>0</v>
      </c>
      <c r="PS275" s="510" t="str">
        <f t="shared" si="1353"/>
        <v/>
      </c>
      <c r="PT275" s="522" t="str">
        <f t="shared" si="1353"/>
        <v/>
      </c>
      <c r="PU275" s="510" t="str">
        <f t="shared" si="1353"/>
        <v/>
      </c>
      <c r="PV275" s="642">
        <f t="shared" si="1229"/>
        <v>0</v>
      </c>
      <c r="PW275" s="510" t="str">
        <f t="shared" si="1354"/>
        <v/>
      </c>
      <c r="PX275" s="522" t="str">
        <f t="shared" si="1354"/>
        <v/>
      </c>
      <c r="PY275" s="510" t="str">
        <f t="shared" si="1354"/>
        <v/>
      </c>
      <c r="PZ275" s="642">
        <f t="shared" si="1230"/>
        <v>0</v>
      </c>
      <c r="QA275" s="510" t="str">
        <f t="shared" si="1355"/>
        <v/>
      </c>
      <c r="QB275" s="522" t="str">
        <f t="shared" si="1355"/>
        <v/>
      </c>
      <c r="QC275" s="510" t="str">
        <f t="shared" si="1355"/>
        <v/>
      </c>
      <c r="QD275" s="642">
        <f t="shared" si="1231"/>
        <v>0</v>
      </c>
      <c r="QE275" s="510" t="str">
        <f t="shared" si="1356"/>
        <v/>
      </c>
      <c r="QF275" s="522" t="str">
        <f t="shared" si="1356"/>
        <v/>
      </c>
      <c r="QG275" s="510" t="str">
        <f t="shared" si="1356"/>
        <v/>
      </c>
      <c r="QH275" s="642">
        <f t="shared" si="1232"/>
        <v>0</v>
      </c>
    </row>
    <row r="276" spans="203:450" ht="13.3" thickTop="1" thickBot="1" x14ac:dyDescent="0.35">
      <c r="GU276" s="594">
        <v>59</v>
      </c>
      <c r="HA276" s="81" t="str">
        <f t="shared" si="1233"/>
        <v/>
      </c>
      <c r="HB276" s="127" t="str">
        <f t="shared" si="1234"/>
        <v/>
      </c>
      <c r="HC276" s="642">
        <f t="shared" si="1172"/>
        <v>0</v>
      </c>
      <c r="HD276" s="582">
        <f t="shared" si="1237"/>
        <v>0</v>
      </c>
      <c r="HE276" s="576">
        <f t="shared" si="1298"/>
        <v>0</v>
      </c>
      <c r="HF276" s="566">
        <f t="shared" si="1298"/>
        <v>0</v>
      </c>
      <c r="HG276" s="642">
        <f t="shared" si="1173"/>
        <v>0</v>
      </c>
      <c r="HH276" s="17" t="str">
        <f t="shared" si="1357"/>
        <v/>
      </c>
      <c r="HI276" s="510" t="str">
        <f t="shared" si="1357"/>
        <v/>
      </c>
      <c r="HJ276" s="642">
        <f t="shared" si="1235"/>
        <v>0</v>
      </c>
      <c r="HK276" s="510" t="str">
        <f t="shared" si="1299"/>
        <v/>
      </c>
      <c r="HL276" s="522" t="str">
        <f t="shared" si="1299"/>
        <v/>
      </c>
      <c r="HM276" s="510" t="str">
        <f t="shared" si="1299"/>
        <v/>
      </c>
      <c r="HN276" s="642">
        <f t="shared" si="1175"/>
        <v>0</v>
      </c>
      <c r="HO276" s="510" t="str">
        <f t="shared" si="1300"/>
        <v/>
      </c>
      <c r="HP276" s="522" t="str">
        <f t="shared" si="1300"/>
        <v/>
      </c>
      <c r="HQ276" s="510" t="str">
        <f t="shared" si="1300"/>
        <v/>
      </c>
      <c r="HR276" s="642">
        <f t="shared" si="1176"/>
        <v>0</v>
      </c>
      <c r="HS276" s="510" t="str">
        <f t="shared" si="1301"/>
        <v/>
      </c>
      <c r="HT276" s="522" t="str">
        <f t="shared" si="1301"/>
        <v/>
      </c>
      <c r="HU276" s="510" t="str">
        <f t="shared" si="1301"/>
        <v/>
      </c>
      <c r="HV276" s="642">
        <f t="shared" si="1177"/>
        <v>0</v>
      </c>
      <c r="HW276" s="510" t="str">
        <f t="shared" si="1302"/>
        <v/>
      </c>
      <c r="HX276" s="522" t="str">
        <f t="shared" si="1302"/>
        <v/>
      </c>
      <c r="HY276" s="510" t="str">
        <f t="shared" si="1302"/>
        <v/>
      </c>
      <c r="HZ276" s="642">
        <f t="shared" si="1178"/>
        <v>0</v>
      </c>
      <c r="IA276" s="510" t="str">
        <f t="shared" si="1303"/>
        <v/>
      </c>
      <c r="IB276" s="522" t="str">
        <f t="shared" si="1303"/>
        <v/>
      </c>
      <c r="IC276" s="510" t="str">
        <f t="shared" si="1303"/>
        <v/>
      </c>
      <c r="ID276" s="642">
        <f t="shared" si="1179"/>
        <v>0</v>
      </c>
      <c r="IE276" s="510" t="str">
        <f t="shared" si="1304"/>
        <v/>
      </c>
      <c r="IF276" s="522" t="str">
        <f t="shared" si="1304"/>
        <v/>
      </c>
      <c r="IG276" s="510" t="str">
        <f t="shared" si="1304"/>
        <v/>
      </c>
      <c r="IH276" s="642">
        <f t="shared" si="1180"/>
        <v>0</v>
      </c>
      <c r="II276" s="510" t="str">
        <f t="shared" si="1305"/>
        <v/>
      </c>
      <c r="IJ276" s="522" t="str">
        <f t="shared" si="1305"/>
        <v/>
      </c>
      <c r="IK276" s="510" t="str">
        <f t="shared" si="1305"/>
        <v/>
      </c>
      <c r="IL276" s="642">
        <f t="shared" si="1181"/>
        <v>0</v>
      </c>
      <c r="IM276" s="510" t="str">
        <f t="shared" si="1306"/>
        <v/>
      </c>
      <c r="IN276" s="522" t="str">
        <f t="shared" si="1306"/>
        <v/>
      </c>
      <c r="IO276" s="510" t="str">
        <f t="shared" si="1306"/>
        <v/>
      </c>
      <c r="IP276" s="642">
        <f t="shared" si="1182"/>
        <v>0</v>
      </c>
      <c r="IQ276" s="510" t="str">
        <f t="shared" si="1307"/>
        <v/>
      </c>
      <c r="IR276" s="522" t="str">
        <f t="shared" si="1307"/>
        <v/>
      </c>
      <c r="IS276" s="510" t="str">
        <f t="shared" si="1307"/>
        <v/>
      </c>
      <c r="IT276" s="642">
        <f t="shared" si="1183"/>
        <v>0</v>
      </c>
      <c r="IU276" s="510" t="str">
        <f t="shared" si="1308"/>
        <v/>
      </c>
      <c r="IV276" s="522" t="str">
        <f t="shared" si="1308"/>
        <v/>
      </c>
      <c r="IW276" s="510" t="str">
        <f t="shared" si="1308"/>
        <v/>
      </c>
      <c r="IX276" s="642">
        <f t="shared" si="1184"/>
        <v>0</v>
      </c>
      <c r="IY276" s="510" t="str">
        <f t="shared" si="1309"/>
        <v/>
      </c>
      <c r="IZ276" s="522" t="str">
        <f t="shared" si="1309"/>
        <v/>
      </c>
      <c r="JA276" s="510" t="str">
        <f t="shared" si="1309"/>
        <v/>
      </c>
      <c r="JB276" s="642">
        <f t="shared" si="1185"/>
        <v>0</v>
      </c>
      <c r="JC276" s="510" t="str">
        <f t="shared" si="1310"/>
        <v/>
      </c>
      <c r="JD276" s="522" t="str">
        <f t="shared" si="1310"/>
        <v/>
      </c>
      <c r="JE276" s="510" t="str">
        <f t="shared" si="1310"/>
        <v/>
      </c>
      <c r="JF276" s="642">
        <f t="shared" si="1186"/>
        <v>0</v>
      </c>
      <c r="JG276" s="510" t="str">
        <f t="shared" si="1311"/>
        <v/>
      </c>
      <c r="JH276" s="522" t="str">
        <f t="shared" si="1311"/>
        <v/>
      </c>
      <c r="JI276" s="510" t="str">
        <f t="shared" si="1311"/>
        <v/>
      </c>
      <c r="JJ276" s="642">
        <f t="shared" si="1187"/>
        <v>0</v>
      </c>
      <c r="JK276" s="510" t="str">
        <f t="shared" si="1312"/>
        <v/>
      </c>
      <c r="JL276" s="522" t="str">
        <f t="shared" si="1312"/>
        <v/>
      </c>
      <c r="JM276" s="510" t="str">
        <f t="shared" si="1312"/>
        <v/>
      </c>
      <c r="JN276" s="642">
        <f t="shared" si="1188"/>
        <v>0</v>
      </c>
      <c r="JO276" s="510" t="str">
        <f t="shared" si="1313"/>
        <v/>
      </c>
      <c r="JP276" s="522" t="str">
        <f t="shared" si="1313"/>
        <v/>
      </c>
      <c r="JQ276" s="510" t="str">
        <f t="shared" si="1313"/>
        <v/>
      </c>
      <c r="JR276" s="642">
        <f t="shared" si="1189"/>
        <v>0</v>
      </c>
      <c r="JS276" s="510" t="str">
        <f t="shared" si="1314"/>
        <v/>
      </c>
      <c r="JT276" s="522" t="str">
        <f t="shared" si="1314"/>
        <v/>
      </c>
      <c r="JU276" s="510" t="str">
        <f t="shared" si="1314"/>
        <v/>
      </c>
      <c r="JV276" s="642">
        <f t="shared" si="1190"/>
        <v>0</v>
      </c>
      <c r="JW276" s="510" t="str">
        <f t="shared" si="1315"/>
        <v/>
      </c>
      <c r="JX276" s="522" t="str">
        <f t="shared" si="1315"/>
        <v/>
      </c>
      <c r="JY276" s="510" t="str">
        <f t="shared" si="1315"/>
        <v/>
      </c>
      <c r="JZ276" s="642">
        <f t="shared" si="1191"/>
        <v>0</v>
      </c>
      <c r="KA276" s="510" t="str">
        <f t="shared" si="1316"/>
        <v/>
      </c>
      <c r="KB276" s="522" t="str">
        <f t="shared" si="1316"/>
        <v/>
      </c>
      <c r="KC276" s="510" t="str">
        <f t="shared" si="1316"/>
        <v/>
      </c>
      <c r="KD276" s="642">
        <f t="shared" si="1192"/>
        <v>0</v>
      </c>
      <c r="KE276" s="510" t="str">
        <f t="shared" si="1317"/>
        <v/>
      </c>
      <c r="KF276" s="522" t="str">
        <f t="shared" si="1317"/>
        <v/>
      </c>
      <c r="KG276" s="510" t="str">
        <f t="shared" si="1317"/>
        <v/>
      </c>
      <c r="KH276" s="642">
        <f t="shared" si="1193"/>
        <v>0</v>
      </c>
      <c r="KI276" s="510" t="str">
        <f t="shared" si="1318"/>
        <v/>
      </c>
      <c r="KJ276" s="522" t="str">
        <f t="shared" si="1318"/>
        <v/>
      </c>
      <c r="KK276" s="510" t="str">
        <f t="shared" si="1318"/>
        <v/>
      </c>
      <c r="KL276" s="642">
        <f t="shared" si="1194"/>
        <v>0</v>
      </c>
      <c r="KM276" s="510" t="str">
        <f t="shared" si="1319"/>
        <v/>
      </c>
      <c r="KN276" s="522" t="str">
        <f t="shared" si="1319"/>
        <v/>
      </c>
      <c r="KO276" s="510" t="str">
        <f t="shared" si="1319"/>
        <v/>
      </c>
      <c r="KP276" s="642">
        <f t="shared" si="1195"/>
        <v>0</v>
      </c>
      <c r="KQ276" s="510" t="str">
        <f t="shared" si="1320"/>
        <v/>
      </c>
      <c r="KR276" s="522" t="str">
        <f t="shared" si="1320"/>
        <v/>
      </c>
      <c r="KS276" s="510" t="str">
        <f t="shared" si="1320"/>
        <v/>
      </c>
      <c r="KT276" s="642">
        <f t="shared" si="1196"/>
        <v>0</v>
      </c>
      <c r="KU276" s="510" t="str">
        <f t="shared" si="1321"/>
        <v/>
      </c>
      <c r="KV276" s="522" t="str">
        <f t="shared" si="1321"/>
        <v/>
      </c>
      <c r="KW276" s="510" t="str">
        <f t="shared" si="1321"/>
        <v/>
      </c>
      <c r="KX276" s="642">
        <f t="shared" si="1197"/>
        <v>0</v>
      </c>
      <c r="KY276" s="510" t="str">
        <f t="shared" si="1322"/>
        <v/>
      </c>
      <c r="KZ276" s="522" t="str">
        <f t="shared" si="1322"/>
        <v/>
      </c>
      <c r="LA276" s="510" t="str">
        <f t="shared" si="1322"/>
        <v/>
      </c>
      <c r="LB276" s="642">
        <f t="shared" si="1198"/>
        <v>0</v>
      </c>
      <c r="LC276" s="510" t="str">
        <f t="shared" si="1323"/>
        <v/>
      </c>
      <c r="LD276" s="522" t="str">
        <f t="shared" si="1323"/>
        <v/>
      </c>
      <c r="LE276" s="510" t="str">
        <f t="shared" si="1323"/>
        <v/>
      </c>
      <c r="LF276" s="642">
        <f t="shared" si="1199"/>
        <v>0</v>
      </c>
      <c r="LG276" s="510" t="str">
        <f t="shared" si="1324"/>
        <v/>
      </c>
      <c r="LH276" s="522" t="str">
        <f t="shared" si="1324"/>
        <v/>
      </c>
      <c r="LI276" s="510" t="str">
        <f t="shared" si="1324"/>
        <v/>
      </c>
      <c r="LJ276" s="642">
        <f t="shared" si="1200"/>
        <v>0</v>
      </c>
      <c r="LK276" s="510" t="str">
        <f t="shared" si="1325"/>
        <v/>
      </c>
      <c r="LL276" s="522" t="str">
        <f t="shared" si="1325"/>
        <v/>
      </c>
      <c r="LM276" s="510" t="str">
        <f t="shared" si="1325"/>
        <v/>
      </c>
      <c r="LN276" s="642">
        <f t="shared" si="1201"/>
        <v>0</v>
      </c>
      <c r="LO276" s="510" t="str">
        <f t="shared" si="1326"/>
        <v/>
      </c>
      <c r="LP276" s="522" t="str">
        <f t="shared" si="1326"/>
        <v/>
      </c>
      <c r="LQ276" s="510" t="str">
        <f t="shared" si="1326"/>
        <v/>
      </c>
      <c r="LR276" s="642">
        <f t="shared" si="1202"/>
        <v>0</v>
      </c>
      <c r="LS276" s="510" t="str">
        <f t="shared" si="1327"/>
        <v/>
      </c>
      <c r="LT276" s="522" t="str">
        <f t="shared" si="1327"/>
        <v/>
      </c>
      <c r="LU276" s="510" t="str">
        <f t="shared" si="1327"/>
        <v/>
      </c>
      <c r="LV276" s="642">
        <f t="shared" si="1203"/>
        <v>0</v>
      </c>
      <c r="LW276" s="510" t="str">
        <f t="shared" si="1328"/>
        <v/>
      </c>
      <c r="LX276" s="522" t="str">
        <f t="shared" si="1328"/>
        <v/>
      </c>
      <c r="LY276" s="510" t="str">
        <f t="shared" si="1328"/>
        <v/>
      </c>
      <c r="LZ276" s="642">
        <f t="shared" si="1204"/>
        <v>0</v>
      </c>
      <c r="MA276" s="510" t="str">
        <f t="shared" si="1329"/>
        <v/>
      </c>
      <c r="MB276" s="522" t="str">
        <f t="shared" si="1329"/>
        <v/>
      </c>
      <c r="MC276" s="510" t="str">
        <f t="shared" si="1329"/>
        <v/>
      </c>
      <c r="MD276" s="642">
        <f t="shared" si="1205"/>
        <v>0</v>
      </c>
      <c r="ME276" s="510" t="str">
        <f t="shared" si="1330"/>
        <v/>
      </c>
      <c r="MF276" s="522" t="str">
        <f t="shared" si="1330"/>
        <v/>
      </c>
      <c r="MG276" s="510" t="str">
        <f t="shared" si="1330"/>
        <v/>
      </c>
      <c r="MH276" s="642">
        <f t="shared" si="1206"/>
        <v>0</v>
      </c>
      <c r="MI276" s="510" t="str">
        <f t="shared" si="1331"/>
        <v/>
      </c>
      <c r="MJ276" s="522" t="str">
        <f t="shared" si="1331"/>
        <v/>
      </c>
      <c r="MK276" s="510" t="str">
        <f t="shared" si="1331"/>
        <v/>
      </c>
      <c r="ML276" s="642">
        <f t="shared" si="1207"/>
        <v>0</v>
      </c>
      <c r="MM276" s="510" t="str">
        <f t="shared" si="1332"/>
        <v/>
      </c>
      <c r="MN276" s="522" t="str">
        <f t="shared" si="1332"/>
        <v/>
      </c>
      <c r="MO276" s="510" t="str">
        <f t="shared" si="1332"/>
        <v/>
      </c>
      <c r="MP276" s="642">
        <f t="shared" si="1208"/>
        <v>0</v>
      </c>
      <c r="MQ276" s="510" t="str">
        <f t="shared" si="1333"/>
        <v/>
      </c>
      <c r="MR276" s="522" t="str">
        <f t="shared" si="1333"/>
        <v/>
      </c>
      <c r="MS276" s="510" t="str">
        <f t="shared" si="1333"/>
        <v/>
      </c>
      <c r="MT276" s="642">
        <f t="shared" si="1209"/>
        <v>0</v>
      </c>
      <c r="MU276" s="510" t="str">
        <f t="shared" si="1334"/>
        <v/>
      </c>
      <c r="MV276" s="522" t="str">
        <f t="shared" si="1334"/>
        <v/>
      </c>
      <c r="MW276" s="510" t="str">
        <f t="shared" si="1334"/>
        <v/>
      </c>
      <c r="MX276" s="642">
        <f t="shared" si="1210"/>
        <v>0</v>
      </c>
      <c r="MY276" s="510" t="str">
        <f t="shared" si="1335"/>
        <v/>
      </c>
      <c r="MZ276" s="522" t="str">
        <f t="shared" si="1335"/>
        <v/>
      </c>
      <c r="NA276" s="510" t="str">
        <f t="shared" si="1335"/>
        <v/>
      </c>
      <c r="NB276" s="642">
        <f t="shared" si="1211"/>
        <v>0</v>
      </c>
      <c r="NC276" s="510" t="str">
        <f t="shared" si="1336"/>
        <v/>
      </c>
      <c r="ND276" s="522" t="str">
        <f t="shared" si="1336"/>
        <v/>
      </c>
      <c r="NE276" s="510" t="str">
        <f t="shared" si="1336"/>
        <v/>
      </c>
      <c r="NF276" s="642">
        <f t="shared" si="1212"/>
        <v>0</v>
      </c>
      <c r="NG276" s="510" t="str">
        <f t="shared" si="1337"/>
        <v/>
      </c>
      <c r="NH276" s="522" t="str">
        <f t="shared" si="1337"/>
        <v/>
      </c>
      <c r="NI276" s="510" t="str">
        <f t="shared" si="1337"/>
        <v/>
      </c>
      <c r="NJ276" s="642">
        <f t="shared" si="1213"/>
        <v>0</v>
      </c>
      <c r="NK276" s="510" t="str">
        <f t="shared" si="1338"/>
        <v/>
      </c>
      <c r="NL276" s="522" t="str">
        <f t="shared" si="1338"/>
        <v/>
      </c>
      <c r="NM276" s="510" t="str">
        <f t="shared" si="1338"/>
        <v/>
      </c>
      <c r="NN276" s="642">
        <f t="shared" si="1214"/>
        <v>0</v>
      </c>
      <c r="NO276" s="510" t="str">
        <f t="shared" si="1339"/>
        <v/>
      </c>
      <c r="NP276" s="522" t="str">
        <f t="shared" si="1339"/>
        <v/>
      </c>
      <c r="NQ276" s="510" t="str">
        <f t="shared" si="1339"/>
        <v/>
      </c>
      <c r="NR276" s="642">
        <f t="shared" si="1215"/>
        <v>0</v>
      </c>
      <c r="NS276" s="510" t="str">
        <f t="shared" si="1340"/>
        <v/>
      </c>
      <c r="NT276" s="522" t="str">
        <f t="shared" si="1340"/>
        <v/>
      </c>
      <c r="NU276" s="510" t="str">
        <f t="shared" si="1340"/>
        <v/>
      </c>
      <c r="NV276" s="642">
        <f t="shared" si="1216"/>
        <v>0</v>
      </c>
      <c r="NW276" s="510" t="str">
        <f t="shared" si="1341"/>
        <v/>
      </c>
      <c r="NX276" s="522" t="str">
        <f t="shared" si="1341"/>
        <v/>
      </c>
      <c r="NY276" s="510" t="str">
        <f t="shared" si="1341"/>
        <v/>
      </c>
      <c r="NZ276" s="642">
        <f t="shared" si="1217"/>
        <v>0</v>
      </c>
      <c r="OA276" s="510" t="str">
        <f t="shared" si="1342"/>
        <v/>
      </c>
      <c r="OB276" s="522" t="str">
        <f t="shared" si="1342"/>
        <v/>
      </c>
      <c r="OC276" s="510" t="str">
        <f t="shared" si="1342"/>
        <v/>
      </c>
      <c r="OD276" s="642">
        <f t="shared" si="1218"/>
        <v>0</v>
      </c>
      <c r="OE276" s="510" t="str">
        <f t="shared" si="1343"/>
        <v/>
      </c>
      <c r="OF276" s="522" t="str">
        <f t="shared" si="1343"/>
        <v/>
      </c>
      <c r="OG276" s="510" t="str">
        <f t="shared" si="1343"/>
        <v/>
      </c>
      <c r="OH276" s="642">
        <f t="shared" si="1219"/>
        <v>0</v>
      </c>
      <c r="OI276" s="510" t="str">
        <f t="shared" si="1344"/>
        <v/>
      </c>
      <c r="OJ276" s="522" t="str">
        <f t="shared" si="1344"/>
        <v/>
      </c>
      <c r="OK276" s="510" t="str">
        <f t="shared" si="1344"/>
        <v/>
      </c>
      <c r="OL276" s="642">
        <f t="shared" si="1220"/>
        <v>0</v>
      </c>
      <c r="OM276" s="510" t="str">
        <f t="shared" si="1345"/>
        <v/>
      </c>
      <c r="ON276" s="522" t="str">
        <f t="shared" si="1345"/>
        <v/>
      </c>
      <c r="OO276" s="510" t="str">
        <f t="shared" si="1345"/>
        <v/>
      </c>
      <c r="OP276" s="642">
        <f t="shared" si="1221"/>
        <v>0</v>
      </c>
      <c r="OQ276" s="510" t="str">
        <f t="shared" si="1346"/>
        <v/>
      </c>
      <c r="OR276" s="522" t="str">
        <f t="shared" si="1346"/>
        <v/>
      </c>
      <c r="OS276" s="510" t="str">
        <f t="shared" si="1346"/>
        <v/>
      </c>
      <c r="OT276" s="642">
        <f t="shared" si="1222"/>
        <v>0</v>
      </c>
      <c r="OU276" s="510" t="str">
        <f t="shared" si="1347"/>
        <v/>
      </c>
      <c r="OV276" s="522" t="str">
        <f t="shared" si="1347"/>
        <v/>
      </c>
      <c r="OW276" s="510" t="str">
        <f t="shared" si="1347"/>
        <v/>
      </c>
      <c r="OX276" s="642">
        <f t="shared" si="1223"/>
        <v>0</v>
      </c>
      <c r="OY276" s="510" t="str">
        <f t="shared" si="1348"/>
        <v/>
      </c>
      <c r="OZ276" s="522" t="str">
        <f t="shared" si="1348"/>
        <v/>
      </c>
      <c r="PA276" s="510" t="str">
        <f t="shared" si="1348"/>
        <v/>
      </c>
      <c r="PB276" s="642">
        <f t="shared" si="1224"/>
        <v>0</v>
      </c>
      <c r="PC276" s="510" t="str">
        <f t="shared" si="1349"/>
        <v/>
      </c>
      <c r="PD276" s="522" t="str">
        <f t="shared" si="1349"/>
        <v/>
      </c>
      <c r="PE276" s="510" t="str">
        <f t="shared" si="1349"/>
        <v/>
      </c>
      <c r="PF276" s="642">
        <f t="shared" si="1225"/>
        <v>0</v>
      </c>
      <c r="PG276" s="510" t="str">
        <f t="shared" si="1350"/>
        <v/>
      </c>
      <c r="PH276" s="522" t="str">
        <f t="shared" si="1350"/>
        <v/>
      </c>
      <c r="PI276" s="510" t="str">
        <f t="shared" si="1350"/>
        <v/>
      </c>
      <c r="PJ276" s="642">
        <f t="shared" si="1226"/>
        <v>0</v>
      </c>
      <c r="PK276" s="510" t="str">
        <f t="shared" si="1351"/>
        <v/>
      </c>
      <c r="PL276" s="522" t="str">
        <f t="shared" si="1351"/>
        <v/>
      </c>
      <c r="PM276" s="510" t="str">
        <f t="shared" si="1351"/>
        <v/>
      </c>
      <c r="PN276" s="642">
        <f t="shared" si="1227"/>
        <v>0</v>
      </c>
      <c r="PO276" s="510" t="str">
        <f t="shared" si="1352"/>
        <v/>
      </c>
      <c r="PP276" s="522" t="str">
        <f t="shared" si="1352"/>
        <v/>
      </c>
      <c r="PQ276" s="510" t="str">
        <f t="shared" si="1352"/>
        <v/>
      </c>
      <c r="PR276" s="642">
        <f t="shared" si="1228"/>
        <v>0</v>
      </c>
      <c r="PS276" s="510" t="str">
        <f t="shared" si="1353"/>
        <v/>
      </c>
      <c r="PT276" s="522" t="str">
        <f t="shared" si="1353"/>
        <v/>
      </c>
      <c r="PU276" s="510" t="str">
        <f t="shared" si="1353"/>
        <v/>
      </c>
      <c r="PV276" s="642">
        <f t="shared" si="1229"/>
        <v>0</v>
      </c>
      <c r="PW276" s="510" t="str">
        <f t="shared" si="1354"/>
        <v/>
      </c>
      <c r="PX276" s="522" t="str">
        <f t="shared" si="1354"/>
        <v/>
      </c>
      <c r="PY276" s="510" t="str">
        <f t="shared" si="1354"/>
        <v/>
      </c>
      <c r="PZ276" s="642">
        <f t="shared" si="1230"/>
        <v>0</v>
      </c>
      <c r="QA276" s="510" t="str">
        <f t="shared" si="1355"/>
        <v/>
      </c>
      <c r="QB276" s="522" t="str">
        <f t="shared" si="1355"/>
        <v/>
      </c>
      <c r="QC276" s="510" t="str">
        <f t="shared" si="1355"/>
        <v/>
      </c>
      <c r="QD276" s="642">
        <f t="shared" si="1231"/>
        <v>0</v>
      </c>
      <c r="QE276" s="510" t="str">
        <f t="shared" si="1356"/>
        <v/>
      </c>
      <c r="QF276" s="522" t="str">
        <f t="shared" si="1356"/>
        <v/>
      </c>
      <c r="QG276" s="510" t="str">
        <f t="shared" si="1356"/>
        <v/>
      </c>
      <c r="QH276" s="642">
        <f t="shared" si="1232"/>
        <v>0</v>
      </c>
    </row>
    <row r="277" spans="203:450" ht="13.3" thickTop="1" thickBot="1" x14ac:dyDescent="0.35">
      <c r="GU277" s="594">
        <v>60</v>
      </c>
      <c r="HA277" s="81" t="str">
        <f t="shared" si="1233"/>
        <v/>
      </c>
      <c r="HB277" s="127" t="str">
        <f t="shared" si="1234"/>
        <v/>
      </c>
      <c r="HC277" s="642">
        <f t="shared" si="1172"/>
        <v>0</v>
      </c>
      <c r="HD277" s="582">
        <f t="shared" si="1237"/>
        <v>0</v>
      </c>
      <c r="HE277" s="576">
        <f t="shared" si="1298"/>
        <v>0</v>
      </c>
      <c r="HF277" s="566">
        <f t="shared" si="1298"/>
        <v>0</v>
      </c>
      <c r="HG277" s="642">
        <f t="shared" si="1173"/>
        <v>0</v>
      </c>
      <c r="HH277" s="17" t="str">
        <f t="shared" si="1357"/>
        <v/>
      </c>
      <c r="HI277" s="510" t="str">
        <f t="shared" si="1357"/>
        <v/>
      </c>
      <c r="HJ277" s="642">
        <f t="shared" si="1235"/>
        <v>0</v>
      </c>
      <c r="HK277" s="510" t="str">
        <f t="shared" si="1299"/>
        <v/>
      </c>
      <c r="HL277" s="522" t="str">
        <f t="shared" si="1299"/>
        <v/>
      </c>
      <c r="HM277" s="510" t="str">
        <f t="shared" si="1299"/>
        <v/>
      </c>
      <c r="HN277" s="642">
        <f t="shared" si="1175"/>
        <v>0</v>
      </c>
      <c r="HO277" s="510" t="str">
        <f t="shared" si="1300"/>
        <v/>
      </c>
      <c r="HP277" s="522" t="str">
        <f t="shared" si="1300"/>
        <v/>
      </c>
      <c r="HQ277" s="510" t="str">
        <f t="shared" si="1300"/>
        <v/>
      </c>
      <c r="HR277" s="642">
        <f t="shared" si="1176"/>
        <v>0</v>
      </c>
      <c r="HS277" s="510" t="str">
        <f t="shared" si="1301"/>
        <v/>
      </c>
      <c r="HT277" s="522" t="str">
        <f t="shared" si="1301"/>
        <v/>
      </c>
      <c r="HU277" s="510" t="str">
        <f t="shared" si="1301"/>
        <v/>
      </c>
      <c r="HV277" s="642">
        <f t="shared" si="1177"/>
        <v>0</v>
      </c>
      <c r="HW277" s="510" t="str">
        <f t="shared" si="1302"/>
        <v/>
      </c>
      <c r="HX277" s="522" t="str">
        <f t="shared" si="1302"/>
        <v/>
      </c>
      <c r="HY277" s="510" t="str">
        <f t="shared" si="1302"/>
        <v/>
      </c>
      <c r="HZ277" s="642">
        <f t="shared" si="1178"/>
        <v>0</v>
      </c>
      <c r="IA277" s="510" t="str">
        <f t="shared" si="1303"/>
        <v/>
      </c>
      <c r="IB277" s="522" t="str">
        <f t="shared" si="1303"/>
        <v/>
      </c>
      <c r="IC277" s="510" t="str">
        <f t="shared" si="1303"/>
        <v/>
      </c>
      <c r="ID277" s="642">
        <f t="shared" si="1179"/>
        <v>0</v>
      </c>
      <c r="IE277" s="510" t="str">
        <f t="shared" si="1304"/>
        <v/>
      </c>
      <c r="IF277" s="522" t="str">
        <f t="shared" si="1304"/>
        <v/>
      </c>
      <c r="IG277" s="510" t="str">
        <f t="shared" si="1304"/>
        <v/>
      </c>
      <c r="IH277" s="642">
        <f t="shared" si="1180"/>
        <v>0</v>
      </c>
      <c r="II277" s="510" t="str">
        <f t="shared" si="1305"/>
        <v/>
      </c>
      <c r="IJ277" s="522" t="str">
        <f t="shared" si="1305"/>
        <v/>
      </c>
      <c r="IK277" s="510" t="str">
        <f t="shared" si="1305"/>
        <v/>
      </c>
      <c r="IL277" s="642">
        <f t="shared" si="1181"/>
        <v>0</v>
      </c>
      <c r="IM277" s="510" t="str">
        <f t="shared" si="1306"/>
        <v/>
      </c>
      <c r="IN277" s="522" t="str">
        <f t="shared" si="1306"/>
        <v/>
      </c>
      <c r="IO277" s="510" t="str">
        <f t="shared" si="1306"/>
        <v/>
      </c>
      <c r="IP277" s="642">
        <f t="shared" si="1182"/>
        <v>0</v>
      </c>
      <c r="IQ277" s="510" t="str">
        <f t="shared" si="1307"/>
        <v/>
      </c>
      <c r="IR277" s="522" t="str">
        <f t="shared" si="1307"/>
        <v/>
      </c>
      <c r="IS277" s="510" t="str">
        <f t="shared" si="1307"/>
        <v/>
      </c>
      <c r="IT277" s="642">
        <f t="shared" si="1183"/>
        <v>0</v>
      </c>
      <c r="IU277" s="510" t="str">
        <f t="shared" si="1308"/>
        <v/>
      </c>
      <c r="IV277" s="522" t="str">
        <f t="shared" si="1308"/>
        <v/>
      </c>
      <c r="IW277" s="510" t="str">
        <f t="shared" si="1308"/>
        <v/>
      </c>
      <c r="IX277" s="642">
        <f t="shared" si="1184"/>
        <v>0</v>
      </c>
      <c r="IY277" s="510" t="str">
        <f t="shared" si="1309"/>
        <v/>
      </c>
      <c r="IZ277" s="522" t="str">
        <f t="shared" si="1309"/>
        <v/>
      </c>
      <c r="JA277" s="510" t="str">
        <f t="shared" si="1309"/>
        <v/>
      </c>
      <c r="JB277" s="642">
        <f t="shared" si="1185"/>
        <v>0</v>
      </c>
      <c r="JC277" s="510" t="str">
        <f t="shared" si="1310"/>
        <v/>
      </c>
      <c r="JD277" s="522" t="str">
        <f t="shared" si="1310"/>
        <v/>
      </c>
      <c r="JE277" s="510" t="str">
        <f t="shared" si="1310"/>
        <v/>
      </c>
      <c r="JF277" s="642">
        <f t="shared" si="1186"/>
        <v>0</v>
      </c>
      <c r="JG277" s="510" t="str">
        <f t="shared" si="1311"/>
        <v/>
      </c>
      <c r="JH277" s="522" t="str">
        <f t="shared" si="1311"/>
        <v/>
      </c>
      <c r="JI277" s="510" t="str">
        <f t="shared" si="1311"/>
        <v/>
      </c>
      <c r="JJ277" s="642">
        <f t="shared" si="1187"/>
        <v>0</v>
      </c>
      <c r="JK277" s="510" t="str">
        <f t="shared" si="1312"/>
        <v/>
      </c>
      <c r="JL277" s="522" t="str">
        <f t="shared" si="1312"/>
        <v/>
      </c>
      <c r="JM277" s="510" t="str">
        <f t="shared" si="1312"/>
        <v/>
      </c>
      <c r="JN277" s="642">
        <f t="shared" si="1188"/>
        <v>0</v>
      </c>
      <c r="JO277" s="510" t="str">
        <f t="shared" si="1313"/>
        <v/>
      </c>
      <c r="JP277" s="522" t="str">
        <f t="shared" si="1313"/>
        <v/>
      </c>
      <c r="JQ277" s="510" t="str">
        <f t="shared" si="1313"/>
        <v/>
      </c>
      <c r="JR277" s="642">
        <f t="shared" si="1189"/>
        <v>0</v>
      </c>
      <c r="JS277" s="510" t="str">
        <f t="shared" si="1314"/>
        <v/>
      </c>
      <c r="JT277" s="522" t="str">
        <f t="shared" si="1314"/>
        <v/>
      </c>
      <c r="JU277" s="510" t="str">
        <f t="shared" si="1314"/>
        <v/>
      </c>
      <c r="JV277" s="642">
        <f t="shared" si="1190"/>
        <v>0</v>
      </c>
      <c r="JW277" s="510" t="str">
        <f t="shared" si="1315"/>
        <v/>
      </c>
      <c r="JX277" s="522" t="str">
        <f t="shared" si="1315"/>
        <v/>
      </c>
      <c r="JY277" s="510" t="str">
        <f t="shared" si="1315"/>
        <v/>
      </c>
      <c r="JZ277" s="642">
        <f t="shared" si="1191"/>
        <v>0</v>
      </c>
      <c r="KA277" s="510" t="str">
        <f t="shared" si="1316"/>
        <v/>
      </c>
      <c r="KB277" s="522" t="str">
        <f t="shared" si="1316"/>
        <v/>
      </c>
      <c r="KC277" s="510" t="str">
        <f t="shared" si="1316"/>
        <v/>
      </c>
      <c r="KD277" s="642">
        <f t="shared" si="1192"/>
        <v>0</v>
      </c>
      <c r="KE277" s="510" t="str">
        <f t="shared" si="1317"/>
        <v/>
      </c>
      <c r="KF277" s="522" t="str">
        <f t="shared" si="1317"/>
        <v/>
      </c>
      <c r="KG277" s="510" t="str">
        <f t="shared" si="1317"/>
        <v/>
      </c>
      <c r="KH277" s="642">
        <f t="shared" si="1193"/>
        <v>0</v>
      </c>
      <c r="KI277" s="510" t="str">
        <f t="shared" si="1318"/>
        <v/>
      </c>
      <c r="KJ277" s="522" t="str">
        <f t="shared" si="1318"/>
        <v/>
      </c>
      <c r="KK277" s="510" t="str">
        <f t="shared" si="1318"/>
        <v/>
      </c>
      <c r="KL277" s="642">
        <f t="shared" si="1194"/>
        <v>0</v>
      </c>
      <c r="KM277" s="510" t="str">
        <f t="shared" si="1319"/>
        <v/>
      </c>
      <c r="KN277" s="522" t="str">
        <f t="shared" si="1319"/>
        <v/>
      </c>
      <c r="KO277" s="510" t="str">
        <f t="shared" si="1319"/>
        <v/>
      </c>
      <c r="KP277" s="642">
        <f t="shared" si="1195"/>
        <v>0</v>
      </c>
      <c r="KQ277" s="510" t="str">
        <f t="shared" si="1320"/>
        <v/>
      </c>
      <c r="KR277" s="522" t="str">
        <f t="shared" si="1320"/>
        <v/>
      </c>
      <c r="KS277" s="510" t="str">
        <f t="shared" si="1320"/>
        <v/>
      </c>
      <c r="KT277" s="642">
        <f t="shared" si="1196"/>
        <v>0</v>
      </c>
      <c r="KU277" s="510" t="str">
        <f t="shared" si="1321"/>
        <v/>
      </c>
      <c r="KV277" s="522" t="str">
        <f t="shared" si="1321"/>
        <v/>
      </c>
      <c r="KW277" s="510" t="str">
        <f t="shared" si="1321"/>
        <v/>
      </c>
      <c r="KX277" s="642">
        <f t="shared" si="1197"/>
        <v>0</v>
      </c>
      <c r="KY277" s="510" t="str">
        <f t="shared" si="1322"/>
        <v/>
      </c>
      <c r="KZ277" s="522" t="str">
        <f t="shared" si="1322"/>
        <v/>
      </c>
      <c r="LA277" s="510" t="str">
        <f t="shared" si="1322"/>
        <v/>
      </c>
      <c r="LB277" s="642">
        <f t="shared" si="1198"/>
        <v>0</v>
      </c>
      <c r="LC277" s="510" t="str">
        <f t="shared" si="1323"/>
        <v/>
      </c>
      <c r="LD277" s="522" t="str">
        <f t="shared" si="1323"/>
        <v/>
      </c>
      <c r="LE277" s="510" t="str">
        <f t="shared" si="1323"/>
        <v/>
      </c>
      <c r="LF277" s="642">
        <f t="shared" si="1199"/>
        <v>0</v>
      </c>
      <c r="LG277" s="510" t="str">
        <f t="shared" si="1324"/>
        <v/>
      </c>
      <c r="LH277" s="522" t="str">
        <f t="shared" si="1324"/>
        <v/>
      </c>
      <c r="LI277" s="510" t="str">
        <f t="shared" si="1324"/>
        <v/>
      </c>
      <c r="LJ277" s="642">
        <f t="shared" si="1200"/>
        <v>0</v>
      </c>
      <c r="LK277" s="510" t="str">
        <f t="shared" si="1325"/>
        <v/>
      </c>
      <c r="LL277" s="522" t="str">
        <f t="shared" si="1325"/>
        <v/>
      </c>
      <c r="LM277" s="510" t="str">
        <f t="shared" si="1325"/>
        <v/>
      </c>
      <c r="LN277" s="642">
        <f t="shared" si="1201"/>
        <v>0</v>
      </c>
      <c r="LO277" s="510" t="str">
        <f t="shared" si="1326"/>
        <v/>
      </c>
      <c r="LP277" s="522" t="str">
        <f t="shared" si="1326"/>
        <v/>
      </c>
      <c r="LQ277" s="510" t="str">
        <f t="shared" si="1326"/>
        <v/>
      </c>
      <c r="LR277" s="642">
        <f t="shared" si="1202"/>
        <v>0</v>
      </c>
      <c r="LS277" s="510" t="str">
        <f t="shared" si="1327"/>
        <v/>
      </c>
      <c r="LT277" s="522" t="str">
        <f t="shared" si="1327"/>
        <v/>
      </c>
      <c r="LU277" s="510" t="str">
        <f t="shared" si="1327"/>
        <v/>
      </c>
      <c r="LV277" s="642">
        <f t="shared" si="1203"/>
        <v>0</v>
      </c>
      <c r="LW277" s="510" t="str">
        <f t="shared" si="1328"/>
        <v/>
      </c>
      <c r="LX277" s="522" t="str">
        <f t="shared" si="1328"/>
        <v/>
      </c>
      <c r="LY277" s="510" t="str">
        <f t="shared" si="1328"/>
        <v/>
      </c>
      <c r="LZ277" s="642">
        <f t="shared" si="1204"/>
        <v>0</v>
      </c>
      <c r="MA277" s="510" t="str">
        <f t="shared" si="1329"/>
        <v/>
      </c>
      <c r="MB277" s="522" t="str">
        <f t="shared" si="1329"/>
        <v/>
      </c>
      <c r="MC277" s="510" t="str">
        <f t="shared" si="1329"/>
        <v/>
      </c>
      <c r="MD277" s="642">
        <f t="shared" si="1205"/>
        <v>0</v>
      </c>
      <c r="ME277" s="510" t="str">
        <f t="shared" si="1330"/>
        <v/>
      </c>
      <c r="MF277" s="522" t="str">
        <f t="shared" si="1330"/>
        <v/>
      </c>
      <c r="MG277" s="510" t="str">
        <f t="shared" si="1330"/>
        <v/>
      </c>
      <c r="MH277" s="642">
        <f t="shared" si="1206"/>
        <v>0</v>
      </c>
      <c r="MI277" s="510" t="str">
        <f t="shared" si="1331"/>
        <v/>
      </c>
      <c r="MJ277" s="522" t="str">
        <f t="shared" si="1331"/>
        <v/>
      </c>
      <c r="MK277" s="510" t="str">
        <f t="shared" si="1331"/>
        <v/>
      </c>
      <c r="ML277" s="642">
        <f t="shared" si="1207"/>
        <v>0</v>
      </c>
      <c r="MM277" s="510" t="str">
        <f t="shared" si="1332"/>
        <v/>
      </c>
      <c r="MN277" s="522" t="str">
        <f t="shared" si="1332"/>
        <v/>
      </c>
      <c r="MO277" s="510" t="str">
        <f t="shared" si="1332"/>
        <v/>
      </c>
      <c r="MP277" s="642">
        <f t="shared" si="1208"/>
        <v>0</v>
      </c>
      <c r="MQ277" s="510" t="str">
        <f t="shared" si="1333"/>
        <v/>
      </c>
      <c r="MR277" s="522" t="str">
        <f t="shared" si="1333"/>
        <v/>
      </c>
      <c r="MS277" s="510" t="str">
        <f t="shared" si="1333"/>
        <v/>
      </c>
      <c r="MT277" s="642">
        <f t="shared" si="1209"/>
        <v>0</v>
      </c>
      <c r="MU277" s="510" t="str">
        <f t="shared" si="1334"/>
        <v/>
      </c>
      <c r="MV277" s="522" t="str">
        <f t="shared" si="1334"/>
        <v/>
      </c>
      <c r="MW277" s="510" t="str">
        <f t="shared" si="1334"/>
        <v/>
      </c>
      <c r="MX277" s="642">
        <f t="shared" si="1210"/>
        <v>0</v>
      </c>
      <c r="MY277" s="510" t="str">
        <f t="shared" si="1335"/>
        <v/>
      </c>
      <c r="MZ277" s="522" t="str">
        <f t="shared" si="1335"/>
        <v/>
      </c>
      <c r="NA277" s="510" t="str">
        <f t="shared" si="1335"/>
        <v/>
      </c>
      <c r="NB277" s="642">
        <f t="shared" si="1211"/>
        <v>0</v>
      </c>
      <c r="NC277" s="510" t="str">
        <f t="shared" si="1336"/>
        <v/>
      </c>
      <c r="ND277" s="522" t="str">
        <f t="shared" si="1336"/>
        <v/>
      </c>
      <c r="NE277" s="510" t="str">
        <f t="shared" si="1336"/>
        <v/>
      </c>
      <c r="NF277" s="642">
        <f t="shared" si="1212"/>
        <v>0</v>
      </c>
      <c r="NG277" s="510" t="str">
        <f t="shared" si="1337"/>
        <v/>
      </c>
      <c r="NH277" s="522" t="str">
        <f t="shared" si="1337"/>
        <v/>
      </c>
      <c r="NI277" s="510" t="str">
        <f t="shared" si="1337"/>
        <v/>
      </c>
      <c r="NJ277" s="642">
        <f t="shared" si="1213"/>
        <v>0</v>
      </c>
      <c r="NK277" s="510" t="str">
        <f t="shared" si="1338"/>
        <v/>
      </c>
      <c r="NL277" s="522" t="str">
        <f t="shared" si="1338"/>
        <v/>
      </c>
      <c r="NM277" s="510" t="str">
        <f t="shared" si="1338"/>
        <v/>
      </c>
      <c r="NN277" s="642">
        <f t="shared" si="1214"/>
        <v>0</v>
      </c>
      <c r="NO277" s="510" t="str">
        <f t="shared" si="1339"/>
        <v/>
      </c>
      <c r="NP277" s="522" t="str">
        <f t="shared" si="1339"/>
        <v/>
      </c>
      <c r="NQ277" s="510" t="str">
        <f t="shared" si="1339"/>
        <v/>
      </c>
      <c r="NR277" s="642">
        <f t="shared" si="1215"/>
        <v>0</v>
      </c>
      <c r="NS277" s="510" t="str">
        <f t="shared" si="1340"/>
        <v/>
      </c>
      <c r="NT277" s="522" t="str">
        <f t="shared" si="1340"/>
        <v/>
      </c>
      <c r="NU277" s="510" t="str">
        <f t="shared" si="1340"/>
        <v/>
      </c>
      <c r="NV277" s="642">
        <f t="shared" si="1216"/>
        <v>0</v>
      </c>
      <c r="NW277" s="510" t="str">
        <f t="shared" si="1341"/>
        <v/>
      </c>
      <c r="NX277" s="522" t="str">
        <f t="shared" si="1341"/>
        <v/>
      </c>
      <c r="NY277" s="510" t="str">
        <f t="shared" si="1341"/>
        <v/>
      </c>
      <c r="NZ277" s="642">
        <f t="shared" si="1217"/>
        <v>0</v>
      </c>
      <c r="OA277" s="510" t="str">
        <f t="shared" si="1342"/>
        <v/>
      </c>
      <c r="OB277" s="522" t="str">
        <f t="shared" si="1342"/>
        <v/>
      </c>
      <c r="OC277" s="510" t="str">
        <f t="shared" si="1342"/>
        <v/>
      </c>
      <c r="OD277" s="642">
        <f t="shared" si="1218"/>
        <v>0</v>
      </c>
      <c r="OE277" s="510" t="str">
        <f t="shared" si="1343"/>
        <v/>
      </c>
      <c r="OF277" s="522" t="str">
        <f t="shared" si="1343"/>
        <v/>
      </c>
      <c r="OG277" s="510" t="str">
        <f t="shared" si="1343"/>
        <v/>
      </c>
      <c r="OH277" s="642">
        <f t="shared" si="1219"/>
        <v>0</v>
      </c>
      <c r="OI277" s="510" t="str">
        <f t="shared" si="1344"/>
        <v/>
      </c>
      <c r="OJ277" s="522" t="str">
        <f t="shared" si="1344"/>
        <v/>
      </c>
      <c r="OK277" s="510" t="str">
        <f t="shared" si="1344"/>
        <v/>
      </c>
      <c r="OL277" s="642">
        <f t="shared" si="1220"/>
        <v>0</v>
      </c>
      <c r="OM277" s="510" t="str">
        <f t="shared" si="1345"/>
        <v/>
      </c>
      <c r="ON277" s="522" t="str">
        <f t="shared" si="1345"/>
        <v/>
      </c>
      <c r="OO277" s="510" t="str">
        <f t="shared" si="1345"/>
        <v/>
      </c>
      <c r="OP277" s="642">
        <f t="shared" si="1221"/>
        <v>0</v>
      </c>
      <c r="OQ277" s="510" t="str">
        <f t="shared" si="1346"/>
        <v/>
      </c>
      <c r="OR277" s="522" t="str">
        <f t="shared" si="1346"/>
        <v/>
      </c>
      <c r="OS277" s="510" t="str">
        <f t="shared" si="1346"/>
        <v/>
      </c>
      <c r="OT277" s="642">
        <f t="shared" si="1222"/>
        <v>0</v>
      </c>
      <c r="OU277" s="510" t="str">
        <f t="shared" si="1347"/>
        <v/>
      </c>
      <c r="OV277" s="522" t="str">
        <f t="shared" si="1347"/>
        <v/>
      </c>
      <c r="OW277" s="510" t="str">
        <f t="shared" si="1347"/>
        <v/>
      </c>
      <c r="OX277" s="642">
        <f t="shared" si="1223"/>
        <v>0</v>
      </c>
      <c r="OY277" s="510" t="str">
        <f t="shared" si="1348"/>
        <v/>
      </c>
      <c r="OZ277" s="522" t="str">
        <f t="shared" si="1348"/>
        <v/>
      </c>
      <c r="PA277" s="510" t="str">
        <f t="shared" si="1348"/>
        <v/>
      </c>
      <c r="PB277" s="642">
        <f t="shared" si="1224"/>
        <v>0</v>
      </c>
      <c r="PC277" s="510" t="str">
        <f t="shared" si="1349"/>
        <v/>
      </c>
      <c r="PD277" s="522" t="str">
        <f t="shared" si="1349"/>
        <v/>
      </c>
      <c r="PE277" s="510" t="str">
        <f t="shared" si="1349"/>
        <v/>
      </c>
      <c r="PF277" s="642">
        <f t="shared" si="1225"/>
        <v>0</v>
      </c>
      <c r="PG277" s="510" t="str">
        <f t="shared" si="1350"/>
        <v/>
      </c>
      <c r="PH277" s="522" t="str">
        <f t="shared" si="1350"/>
        <v/>
      </c>
      <c r="PI277" s="510" t="str">
        <f t="shared" si="1350"/>
        <v/>
      </c>
      <c r="PJ277" s="642">
        <f t="shared" si="1226"/>
        <v>0</v>
      </c>
      <c r="PK277" s="510" t="str">
        <f t="shared" si="1351"/>
        <v/>
      </c>
      <c r="PL277" s="522" t="str">
        <f t="shared" si="1351"/>
        <v/>
      </c>
      <c r="PM277" s="510" t="str">
        <f t="shared" si="1351"/>
        <v/>
      </c>
      <c r="PN277" s="642">
        <f t="shared" si="1227"/>
        <v>0</v>
      </c>
      <c r="PO277" s="510" t="str">
        <f t="shared" si="1352"/>
        <v/>
      </c>
      <c r="PP277" s="522" t="str">
        <f t="shared" si="1352"/>
        <v/>
      </c>
      <c r="PQ277" s="510" t="str">
        <f t="shared" si="1352"/>
        <v/>
      </c>
      <c r="PR277" s="642">
        <f t="shared" si="1228"/>
        <v>0</v>
      </c>
      <c r="PS277" s="510" t="str">
        <f t="shared" si="1353"/>
        <v/>
      </c>
      <c r="PT277" s="522" t="str">
        <f t="shared" si="1353"/>
        <v/>
      </c>
      <c r="PU277" s="510" t="str">
        <f t="shared" si="1353"/>
        <v/>
      </c>
      <c r="PV277" s="642">
        <f t="shared" si="1229"/>
        <v>0</v>
      </c>
      <c r="PW277" s="510" t="str">
        <f t="shared" si="1354"/>
        <v/>
      </c>
      <c r="PX277" s="522" t="str">
        <f t="shared" si="1354"/>
        <v/>
      </c>
      <c r="PY277" s="510" t="str">
        <f t="shared" si="1354"/>
        <v/>
      </c>
      <c r="PZ277" s="642">
        <f t="shared" si="1230"/>
        <v>0</v>
      </c>
      <c r="QA277" s="510" t="str">
        <f t="shared" si="1355"/>
        <v/>
      </c>
      <c r="QB277" s="522" t="str">
        <f t="shared" si="1355"/>
        <v/>
      </c>
      <c r="QC277" s="510" t="str">
        <f t="shared" si="1355"/>
        <v/>
      </c>
      <c r="QD277" s="642">
        <f t="shared" si="1231"/>
        <v>0</v>
      </c>
      <c r="QE277" s="510" t="str">
        <f t="shared" si="1356"/>
        <v/>
      </c>
      <c r="QF277" s="522" t="str">
        <f t="shared" si="1356"/>
        <v/>
      </c>
      <c r="QG277" s="510" t="str">
        <f t="shared" si="1356"/>
        <v/>
      </c>
      <c r="QH277" s="642">
        <f t="shared" si="1232"/>
        <v>0</v>
      </c>
    </row>
    <row r="278" spans="203:450" ht="12.9" thickTop="1" x14ac:dyDescent="0.3"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/>
      <c r="LP278" s="3"/>
      <c r="LQ278" s="3"/>
      <c r="LR278" s="3"/>
      <c r="LS278" s="3"/>
      <c r="LT278" s="3"/>
      <c r="LU278" s="3"/>
      <c r="LV278" s="3"/>
      <c r="LW278" s="3"/>
      <c r="LX278" s="3"/>
      <c r="LY278" s="3"/>
      <c r="LZ278" s="3"/>
      <c r="MA278" s="3"/>
      <c r="MB278" s="3"/>
      <c r="MC278" s="3"/>
      <c r="MD278" s="3"/>
      <c r="ME278" s="3"/>
      <c r="MF278" s="3"/>
      <c r="MG278" s="3"/>
      <c r="MH278" s="3"/>
      <c r="MI278" s="3"/>
      <c r="MJ278" s="3"/>
      <c r="MK278" s="3"/>
      <c r="ML278" s="3"/>
      <c r="MM278" s="3"/>
      <c r="MN278" s="3"/>
      <c r="MO278" s="3"/>
      <c r="MP278" s="3"/>
      <c r="MQ278" s="3"/>
      <c r="MR278" s="3"/>
      <c r="MS278" s="3"/>
      <c r="MT278" s="3"/>
      <c r="MU278" s="3"/>
      <c r="MV278" s="3"/>
      <c r="MW278" s="3"/>
      <c r="MX278" s="3"/>
      <c r="MY278" s="3"/>
      <c r="MZ278" s="3"/>
      <c r="NA278" s="3"/>
      <c r="NB278" s="3"/>
      <c r="NC278" s="3"/>
      <c r="ND278" s="3"/>
      <c r="NE278" s="3"/>
      <c r="NF278" s="3"/>
      <c r="NG278" s="3"/>
      <c r="NH278" s="3"/>
      <c r="NI278" s="3"/>
      <c r="NJ278" s="3"/>
      <c r="NK278" s="3"/>
      <c r="NL278" s="3"/>
      <c r="NM278" s="3"/>
      <c r="NN278" s="3"/>
      <c r="NO278" s="3"/>
      <c r="NP278" s="3"/>
      <c r="NQ278" s="3"/>
      <c r="NR278" s="3"/>
      <c r="NS278" s="3"/>
      <c r="NT278" s="3"/>
      <c r="NU278" s="3"/>
      <c r="NV278" s="3"/>
      <c r="NW278" s="3"/>
      <c r="NX278" s="3"/>
      <c r="NY278" s="3"/>
      <c r="NZ278" s="3"/>
      <c r="OA278" s="3"/>
      <c r="OB278" s="3"/>
      <c r="OC278" s="3"/>
      <c r="OD278" s="3"/>
      <c r="OE278" s="3"/>
      <c r="OF278" s="3"/>
      <c r="OG278" s="3"/>
      <c r="OH278" s="3"/>
      <c r="OI278" s="3"/>
      <c r="OJ278" s="3"/>
      <c r="OK278" s="3"/>
      <c r="OL278" s="3"/>
      <c r="OM278" s="3"/>
      <c r="ON278" s="3"/>
      <c r="OO278" s="3"/>
      <c r="OP278" s="3"/>
      <c r="OQ278" s="3"/>
      <c r="OR278" s="3"/>
      <c r="OS278" s="3"/>
      <c r="OT278" s="3"/>
      <c r="OU278" s="3"/>
      <c r="OV278" s="3"/>
      <c r="OW278" s="3"/>
      <c r="OX278" s="3"/>
      <c r="OY278" s="3"/>
      <c r="OZ278" s="3"/>
      <c r="PA278" s="3"/>
      <c r="PB278" s="3"/>
      <c r="PC278" s="3"/>
      <c r="PD278" s="3"/>
      <c r="PE278" s="3"/>
      <c r="PF278" s="3"/>
      <c r="PG278" s="3"/>
      <c r="PH278" s="3"/>
      <c r="PI278" s="3"/>
      <c r="PJ278" s="3"/>
      <c r="PK278" s="3"/>
      <c r="PL278" s="3"/>
      <c r="PM278" s="3"/>
      <c r="PN278" s="3"/>
      <c r="PO278" s="3"/>
      <c r="PP278" s="3"/>
      <c r="PQ278" s="3"/>
      <c r="PR278" s="3"/>
      <c r="PS278" s="3"/>
      <c r="PT278" s="3"/>
      <c r="PU278" s="3"/>
      <c r="PV278" s="3"/>
      <c r="PW278" s="3"/>
      <c r="PX278" s="3"/>
      <c r="PY278" s="3"/>
      <c r="PZ278" s="3"/>
      <c r="QA278" s="3"/>
      <c r="QB278" s="3"/>
      <c r="QC278" s="3"/>
      <c r="QD278" s="3"/>
      <c r="QE278" s="3"/>
      <c r="QF278" s="3"/>
      <c r="QG278" s="3"/>
      <c r="QH278" s="3"/>
    </row>
    <row r="279" spans="203:450" ht="15.9" thickBot="1" x14ac:dyDescent="0.35">
      <c r="HA279" s="128" t="s">
        <v>103</v>
      </c>
      <c r="HB279" s="128"/>
      <c r="HC279" s="128"/>
      <c r="HD279" s="128"/>
      <c r="HE279" s="128"/>
      <c r="HF279" s="593">
        <v>1</v>
      </c>
      <c r="HG279" s="98"/>
      <c r="HH279" s="592">
        <f>HF279+1</f>
        <v>2</v>
      </c>
      <c r="HI279" s="3"/>
      <c r="HJ279" s="3"/>
      <c r="HK279" s="592">
        <f>HH279+1</f>
        <v>3</v>
      </c>
      <c r="HL279" s="3"/>
      <c r="HM279" s="3"/>
      <c r="HN279" s="3"/>
      <c r="HO279" s="592">
        <f>HK279+1</f>
        <v>4</v>
      </c>
      <c r="HP279" s="3"/>
      <c r="HQ279" s="3"/>
      <c r="HR279" s="3"/>
      <c r="HS279" s="592">
        <f>HO279+1</f>
        <v>5</v>
      </c>
      <c r="HT279" s="3"/>
      <c r="HU279" s="3"/>
      <c r="HV279" s="3"/>
      <c r="HW279" s="592">
        <f>HS279+1</f>
        <v>6</v>
      </c>
      <c r="HX279" s="3"/>
      <c r="HY279" s="3"/>
      <c r="HZ279" s="3"/>
      <c r="IA279" s="592">
        <f>HW279+1</f>
        <v>7</v>
      </c>
      <c r="IB279" s="3"/>
      <c r="IC279" s="3"/>
      <c r="ID279" s="3"/>
      <c r="IE279" s="592">
        <f>IA279+1</f>
        <v>8</v>
      </c>
      <c r="IF279" s="3"/>
      <c r="IG279" s="3"/>
      <c r="IH279" s="3"/>
      <c r="II279" s="592">
        <f>IE279+1</f>
        <v>9</v>
      </c>
      <c r="IJ279" s="3"/>
      <c r="IK279" s="3"/>
      <c r="IL279" s="3"/>
      <c r="IM279" s="592">
        <f>II279+1</f>
        <v>10</v>
      </c>
      <c r="IN279" s="3"/>
      <c r="IO279" s="3"/>
      <c r="IP279" s="3"/>
      <c r="IQ279" s="592">
        <f>IM279+1</f>
        <v>11</v>
      </c>
      <c r="IR279" s="3"/>
      <c r="IS279" s="3"/>
      <c r="IT279" s="3"/>
      <c r="IU279" s="592">
        <f>IQ279+1</f>
        <v>12</v>
      </c>
      <c r="IV279" s="3"/>
      <c r="IW279" s="3"/>
      <c r="IX279" s="3"/>
      <c r="IY279" s="592">
        <f>IU279+1</f>
        <v>13</v>
      </c>
      <c r="IZ279" s="3"/>
      <c r="JA279" s="3"/>
      <c r="JB279" s="3"/>
      <c r="JC279" s="592">
        <f>IY279+1</f>
        <v>14</v>
      </c>
      <c r="JD279" s="3"/>
      <c r="JE279" s="3"/>
      <c r="JF279" s="3"/>
      <c r="JG279" s="592">
        <f>JC279+1</f>
        <v>15</v>
      </c>
      <c r="JH279" s="3"/>
      <c r="JI279" s="3"/>
      <c r="JJ279" s="3"/>
      <c r="JK279" s="592">
        <f>JG279+1</f>
        <v>16</v>
      </c>
      <c r="JL279" s="3"/>
      <c r="JM279" s="3"/>
      <c r="JN279" s="3"/>
      <c r="JO279" s="592">
        <f>JK279+1</f>
        <v>17</v>
      </c>
      <c r="JP279" s="3"/>
      <c r="JQ279" s="3"/>
      <c r="JR279" s="3"/>
      <c r="JS279" s="592">
        <f>JO279+1</f>
        <v>18</v>
      </c>
      <c r="JT279" s="3"/>
      <c r="JU279" s="3"/>
      <c r="JV279" s="3"/>
      <c r="JW279" s="592">
        <f>JS279+1</f>
        <v>19</v>
      </c>
      <c r="JX279" s="3"/>
      <c r="JY279" s="3"/>
      <c r="JZ279" s="3"/>
      <c r="KA279" s="592">
        <f>JW279+1</f>
        <v>20</v>
      </c>
      <c r="KB279" s="3"/>
      <c r="KC279" s="3"/>
      <c r="KD279" s="3"/>
      <c r="KE279" s="592">
        <f>KA279+1</f>
        <v>21</v>
      </c>
      <c r="KF279" s="3"/>
      <c r="KG279" s="3"/>
      <c r="KH279" s="3"/>
      <c r="KI279" s="592">
        <f>KE279+1</f>
        <v>22</v>
      </c>
      <c r="KJ279" s="3"/>
      <c r="KK279" s="3"/>
      <c r="KL279" s="3"/>
      <c r="KM279" s="592">
        <f>KI279+1</f>
        <v>23</v>
      </c>
      <c r="KN279" s="3"/>
      <c r="KO279" s="3"/>
      <c r="KP279" s="3"/>
      <c r="KQ279" s="592">
        <f>KM279+1</f>
        <v>24</v>
      </c>
      <c r="KR279" s="3"/>
      <c r="KS279" s="3"/>
      <c r="KT279" s="3"/>
      <c r="KU279" s="592">
        <f>KQ279+1</f>
        <v>25</v>
      </c>
      <c r="KV279" s="3"/>
      <c r="KW279" s="3"/>
      <c r="KX279" s="3"/>
      <c r="KY279" s="592">
        <f>KU279+1</f>
        <v>26</v>
      </c>
      <c r="KZ279" s="3"/>
      <c r="LA279" s="3"/>
      <c r="LB279" s="3"/>
      <c r="LC279" s="592">
        <f>KY279+1</f>
        <v>27</v>
      </c>
      <c r="LD279" s="3"/>
      <c r="LE279" s="3"/>
      <c r="LF279" s="3"/>
      <c r="LG279" s="592">
        <f>LC279+1</f>
        <v>28</v>
      </c>
      <c r="LH279" s="3"/>
      <c r="LI279" s="3"/>
      <c r="LJ279" s="3"/>
      <c r="LK279" s="592">
        <f>LG279+1</f>
        <v>29</v>
      </c>
      <c r="LL279" s="3"/>
      <c r="LM279" s="3"/>
      <c r="LN279" s="3"/>
      <c r="LO279" s="592">
        <f>LK279+1</f>
        <v>30</v>
      </c>
      <c r="LP279" s="3"/>
      <c r="LQ279" s="3"/>
      <c r="LR279" s="3"/>
      <c r="LS279" s="592">
        <f>LO279+1</f>
        <v>31</v>
      </c>
      <c r="LT279" s="3"/>
      <c r="LU279" s="3"/>
      <c r="LV279" s="3"/>
      <c r="LW279" s="592">
        <f>LS279+1</f>
        <v>32</v>
      </c>
      <c r="LX279" s="3"/>
      <c r="LY279" s="3"/>
      <c r="LZ279" s="3"/>
      <c r="MA279" s="592">
        <f>LW279+1</f>
        <v>33</v>
      </c>
      <c r="MB279" s="3"/>
      <c r="MC279" s="3"/>
      <c r="MD279" s="3"/>
      <c r="ME279" s="592">
        <f>MA279+1</f>
        <v>34</v>
      </c>
      <c r="MF279" s="3"/>
      <c r="MG279" s="3"/>
      <c r="MH279" s="3"/>
      <c r="MI279" s="592">
        <f>ME279+1</f>
        <v>35</v>
      </c>
      <c r="MJ279" s="3"/>
      <c r="MK279" s="3"/>
      <c r="ML279" s="3"/>
      <c r="MM279" s="592">
        <f>MI279+1</f>
        <v>36</v>
      </c>
      <c r="MN279" s="3"/>
      <c r="MO279" s="3"/>
      <c r="MP279" s="3"/>
      <c r="MQ279" s="592">
        <f>MM279+1</f>
        <v>37</v>
      </c>
      <c r="MR279" s="3"/>
      <c r="MS279" s="3"/>
      <c r="MT279" s="3"/>
      <c r="MU279" s="592">
        <f>MQ279+1</f>
        <v>38</v>
      </c>
      <c r="MV279" s="3"/>
      <c r="MW279" s="3"/>
      <c r="MX279" s="3"/>
      <c r="MY279" s="592">
        <f>MU279+1</f>
        <v>39</v>
      </c>
      <c r="MZ279" s="3"/>
      <c r="NA279" s="3"/>
      <c r="NB279" s="3"/>
      <c r="NC279" s="592">
        <f>MY279+1</f>
        <v>40</v>
      </c>
      <c r="ND279" s="3"/>
      <c r="NE279" s="3"/>
      <c r="NF279" s="3"/>
      <c r="NG279" s="592">
        <f>NC279+1</f>
        <v>41</v>
      </c>
      <c r="NH279" s="3"/>
      <c r="NI279" s="3"/>
      <c r="NJ279" s="3"/>
      <c r="NK279" s="592">
        <f>NG279+1</f>
        <v>42</v>
      </c>
      <c r="NL279" s="3"/>
      <c r="NM279" s="3"/>
      <c r="NN279" s="3"/>
      <c r="NO279" s="592">
        <f>NK279+1</f>
        <v>43</v>
      </c>
      <c r="NP279" s="3"/>
      <c r="NQ279" s="3"/>
      <c r="NR279" s="3"/>
      <c r="NS279" s="592">
        <f>NO279+1</f>
        <v>44</v>
      </c>
      <c r="NT279" s="3"/>
      <c r="NU279" s="3"/>
      <c r="NV279" s="3"/>
      <c r="NW279" s="592">
        <f>NS279+1</f>
        <v>45</v>
      </c>
      <c r="NX279" s="3"/>
      <c r="NY279" s="3"/>
      <c r="NZ279" s="3"/>
      <c r="OA279" s="592">
        <f>NW279+1</f>
        <v>46</v>
      </c>
      <c r="OB279" s="3"/>
      <c r="OC279" s="3"/>
      <c r="OD279" s="3"/>
      <c r="OE279" s="592">
        <f>OA279+1</f>
        <v>47</v>
      </c>
      <c r="OF279" s="3"/>
      <c r="OG279" s="3"/>
      <c r="OH279" s="3"/>
      <c r="OI279" s="592">
        <f>OE279+1</f>
        <v>48</v>
      </c>
      <c r="OJ279" s="3"/>
      <c r="OK279" s="3"/>
      <c r="OL279" s="3"/>
      <c r="OM279" s="592">
        <f>OI279+1</f>
        <v>49</v>
      </c>
      <c r="ON279" s="3"/>
      <c r="OO279" s="3"/>
      <c r="OP279" s="3"/>
      <c r="OQ279" s="592">
        <f>OM279+1</f>
        <v>50</v>
      </c>
      <c r="OR279" s="3"/>
      <c r="OS279" s="3"/>
      <c r="OT279" s="3"/>
      <c r="OU279" s="592">
        <f>OQ279+1</f>
        <v>51</v>
      </c>
      <c r="OV279" s="3"/>
      <c r="OW279" s="3"/>
      <c r="OX279" s="3"/>
      <c r="OY279" s="592">
        <f>OU279+1</f>
        <v>52</v>
      </c>
      <c r="OZ279" s="3"/>
      <c r="PA279" s="3"/>
      <c r="PB279" s="3"/>
      <c r="PC279" s="592">
        <f>OY279+1</f>
        <v>53</v>
      </c>
      <c r="PD279" s="3"/>
      <c r="PE279" s="3"/>
      <c r="PF279" s="3"/>
      <c r="PG279" s="592">
        <f>PC279+1</f>
        <v>54</v>
      </c>
      <c r="PH279" s="3"/>
      <c r="PI279" s="3"/>
      <c r="PJ279" s="3"/>
      <c r="PK279" s="592">
        <f>PG279+1</f>
        <v>55</v>
      </c>
      <c r="PL279" s="3"/>
      <c r="PM279" s="3"/>
      <c r="PN279" s="3"/>
      <c r="PO279" s="592">
        <f>PK279+1</f>
        <v>56</v>
      </c>
      <c r="PP279" s="3"/>
      <c r="PQ279" s="3"/>
      <c r="PR279" s="3"/>
      <c r="PS279" s="592">
        <f>PO279+1</f>
        <v>57</v>
      </c>
      <c r="PT279" s="3"/>
      <c r="PU279" s="3"/>
      <c r="PV279" s="3"/>
      <c r="PW279" s="592">
        <f>PS279+1</f>
        <v>58</v>
      </c>
      <c r="PX279" s="3"/>
      <c r="PY279" s="3"/>
      <c r="PZ279" s="3"/>
      <c r="QA279" s="592">
        <f>PW279+1</f>
        <v>59</v>
      </c>
      <c r="QB279" s="3"/>
      <c r="QC279" s="3"/>
      <c r="QD279" s="3"/>
      <c r="QE279" s="592">
        <f>QA279+1</f>
        <v>60</v>
      </c>
      <c r="QF279" s="3"/>
      <c r="QG279" s="3"/>
      <c r="QH279" s="3"/>
    </row>
    <row r="280" spans="203:450" ht="15" thickTop="1" thickBot="1" x14ac:dyDescent="0.35">
      <c r="HA280" s="145" t="s">
        <v>111</v>
      </c>
      <c r="HB280" s="82"/>
      <c r="HC280" s="136"/>
      <c r="HD280" s="586" t="s">
        <v>410</v>
      </c>
      <c r="HE280" s="575" t="s">
        <v>80</v>
      </c>
      <c r="HF280" s="76" t="s">
        <v>78</v>
      </c>
      <c r="HG280" s="77" t="s">
        <v>77</v>
      </c>
      <c r="HH280" s="511" t="s">
        <v>385</v>
      </c>
      <c r="HI280" s="512"/>
      <c r="HJ280" s="513" t="s">
        <v>77</v>
      </c>
      <c r="HK280" s="511"/>
      <c r="HL280" s="518" t="s">
        <v>385</v>
      </c>
      <c r="HM280" s="512"/>
      <c r="HN280" s="513" t="s">
        <v>77</v>
      </c>
      <c r="HO280" s="511"/>
      <c r="HP280" s="518" t="s">
        <v>385</v>
      </c>
      <c r="HQ280" s="512"/>
      <c r="HR280" s="513" t="s">
        <v>77</v>
      </c>
      <c r="HS280" s="511"/>
      <c r="HT280" s="518" t="s">
        <v>385</v>
      </c>
      <c r="HU280" s="512"/>
      <c r="HV280" s="513" t="s">
        <v>77</v>
      </c>
      <c r="HW280" s="511"/>
      <c r="HX280" s="518" t="s">
        <v>385</v>
      </c>
      <c r="HY280" s="512"/>
      <c r="HZ280" s="513" t="s">
        <v>77</v>
      </c>
      <c r="IA280" s="511"/>
      <c r="IB280" s="518" t="s">
        <v>385</v>
      </c>
      <c r="IC280" s="512"/>
      <c r="ID280" s="513" t="s">
        <v>77</v>
      </c>
      <c r="IE280" s="511"/>
      <c r="IF280" s="518" t="s">
        <v>385</v>
      </c>
      <c r="IG280" s="512"/>
      <c r="IH280" s="513" t="s">
        <v>77</v>
      </c>
      <c r="II280" s="511"/>
      <c r="IJ280" s="518" t="s">
        <v>385</v>
      </c>
      <c r="IK280" s="512"/>
      <c r="IL280" s="513" t="s">
        <v>77</v>
      </c>
      <c r="IM280" s="511"/>
      <c r="IN280" s="518" t="s">
        <v>385</v>
      </c>
      <c r="IO280" s="512"/>
      <c r="IP280" s="513" t="s">
        <v>77</v>
      </c>
      <c r="IQ280" s="511"/>
      <c r="IR280" s="518" t="s">
        <v>385</v>
      </c>
      <c r="IS280" s="512"/>
      <c r="IT280" s="513" t="s">
        <v>77</v>
      </c>
      <c r="IU280" s="511"/>
      <c r="IV280" s="518" t="s">
        <v>385</v>
      </c>
      <c r="IW280" s="512"/>
      <c r="IX280" s="513" t="s">
        <v>77</v>
      </c>
      <c r="IY280" s="511"/>
      <c r="IZ280" s="518" t="s">
        <v>385</v>
      </c>
      <c r="JA280" s="512"/>
      <c r="JB280" s="513" t="s">
        <v>77</v>
      </c>
      <c r="JC280" s="511"/>
      <c r="JD280" s="518" t="s">
        <v>385</v>
      </c>
      <c r="JE280" s="512"/>
      <c r="JF280" s="513" t="s">
        <v>77</v>
      </c>
      <c r="JG280" s="511"/>
      <c r="JH280" s="518" t="s">
        <v>385</v>
      </c>
      <c r="JI280" s="512"/>
      <c r="JJ280" s="513" t="s">
        <v>77</v>
      </c>
      <c r="JK280" s="511"/>
      <c r="JL280" s="518" t="s">
        <v>385</v>
      </c>
      <c r="JM280" s="512"/>
      <c r="JN280" s="513" t="s">
        <v>77</v>
      </c>
      <c r="JO280" s="511"/>
      <c r="JP280" s="518" t="s">
        <v>385</v>
      </c>
      <c r="JQ280" s="512"/>
      <c r="JR280" s="513" t="s">
        <v>77</v>
      </c>
      <c r="JS280" s="511"/>
      <c r="JT280" s="518" t="s">
        <v>385</v>
      </c>
      <c r="JU280" s="512"/>
      <c r="JV280" s="513" t="s">
        <v>77</v>
      </c>
      <c r="JW280" s="511"/>
      <c r="JX280" s="518" t="s">
        <v>385</v>
      </c>
      <c r="JY280" s="512"/>
      <c r="JZ280" s="513" t="s">
        <v>77</v>
      </c>
      <c r="KA280" s="511"/>
      <c r="KB280" s="518" t="s">
        <v>385</v>
      </c>
      <c r="KC280" s="512"/>
      <c r="KD280" s="513" t="s">
        <v>77</v>
      </c>
      <c r="KE280" s="511"/>
      <c r="KF280" s="518" t="s">
        <v>385</v>
      </c>
      <c r="KG280" s="512"/>
      <c r="KH280" s="513" t="s">
        <v>77</v>
      </c>
      <c r="KI280" s="511"/>
      <c r="KJ280" s="518" t="s">
        <v>385</v>
      </c>
      <c r="KK280" s="512"/>
      <c r="KL280" s="513" t="s">
        <v>77</v>
      </c>
      <c r="KM280" s="511"/>
      <c r="KN280" s="518" t="s">
        <v>385</v>
      </c>
      <c r="KO280" s="512"/>
      <c r="KP280" s="513" t="s">
        <v>77</v>
      </c>
      <c r="KQ280" s="511"/>
      <c r="KR280" s="518" t="s">
        <v>385</v>
      </c>
      <c r="KS280" s="512"/>
      <c r="KT280" s="513" t="s">
        <v>77</v>
      </c>
      <c r="KU280" s="511"/>
      <c r="KV280" s="518" t="s">
        <v>385</v>
      </c>
      <c r="KW280" s="512"/>
      <c r="KX280" s="513" t="s">
        <v>77</v>
      </c>
      <c r="KY280" s="511"/>
      <c r="KZ280" s="518" t="s">
        <v>385</v>
      </c>
      <c r="LA280" s="512"/>
      <c r="LB280" s="513" t="s">
        <v>77</v>
      </c>
      <c r="LC280" s="511"/>
      <c r="LD280" s="518" t="s">
        <v>385</v>
      </c>
      <c r="LE280" s="512"/>
      <c r="LF280" s="513" t="s">
        <v>77</v>
      </c>
      <c r="LG280" s="511"/>
      <c r="LH280" s="518" t="s">
        <v>385</v>
      </c>
      <c r="LI280" s="512"/>
      <c r="LJ280" s="513" t="s">
        <v>77</v>
      </c>
      <c r="LK280" s="511"/>
      <c r="LL280" s="518" t="s">
        <v>385</v>
      </c>
      <c r="LM280" s="512"/>
      <c r="LN280" s="513" t="s">
        <v>77</v>
      </c>
      <c r="LO280" s="511"/>
      <c r="LP280" s="518" t="s">
        <v>385</v>
      </c>
      <c r="LQ280" s="512"/>
      <c r="LR280" s="513" t="s">
        <v>77</v>
      </c>
      <c r="LS280" s="511"/>
      <c r="LT280" s="518" t="s">
        <v>385</v>
      </c>
      <c r="LU280" s="512"/>
      <c r="LV280" s="513" t="s">
        <v>77</v>
      </c>
      <c r="LW280" s="511"/>
      <c r="LX280" s="518" t="s">
        <v>385</v>
      </c>
      <c r="LY280" s="512"/>
      <c r="LZ280" s="513" t="s">
        <v>77</v>
      </c>
      <c r="MA280" s="511"/>
      <c r="MB280" s="518" t="s">
        <v>385</v>
      </c>
      <c r="MC280" s="512"/>
      <c r="MD280" s="513" t="s">
        <v>77</v>
      </c>
      <c r="ME280" s="511"/>
      <c r="MF280" s="518" t="s">
        <v>385</v>
      </c>
      <c r="MG280" s="512"/>
      <c r="MH280" s="513" t="s">
        <v>77</v>
      </c>
      <c r="MI280" s="511"/>
      <c r="MJ280" s="518" t="s">
        <v>385</v>
      </c>
      <c r="MK280" s="512"/>
      <c r="ML280" s="513" t="s">
        <v>77</v>
      </c>
      <c r="MM280" s="511"/>
      <c r="MN280" s="518" t="s">
        <v>385</v>
      </c>
      <c r="MO280" s="512"/>
      <c r="MP280" s="513" t="s">
        <v>77</v>
      </c>
      <c r="MQ280" s="511"/>
      <c r="MR280" s="518" t="s">
        <v>385</v>
      </c>
      <c r="MS280" s="512"/>
      <c r="MT280" s="513" t="s">
        <v>77</v>
      </c>
      <c r="MU280" s="511"/>
      <c r="MV280" s="518" t="s">
        <v>385</v>
      </c>
      <c r="MW280" s="512"/>
      <c r="MX280" s="513" t="s">
        <v>77</v>
      </c>
      <c r="MY280" s="511"/>
      <c r="MZ280" s="518" t="s">
        <v>385</v>
      </c>
      <c r="NA280" s="512"/>
      <c r="NB280" s="513" t="s">
        <v>77</v>
      </c>
      <c r="NC280" s="511"/>
      <c r="ND280" s="518" t="s">
        <v>385</v>
      </c>
      <c r="NE280" s="512"/>
      <c r="NF280" s="513" t="s">
        <v>77</v>
      </c>
      <c r="NG280" s="511"/>
      <c r="NH280" s="518" t="s">
        <v>385</v>
      </c>
      <c r="NI280" s="512"/>
      <c r="NJ280" s="513" t="s">
        <v>77</v>
      </c>
      <c r="NK280" s="511"/>
      <c r="NL280" s="518" t="s">
        <v>385</v>
      </c>
      <c r="NM280" s="512"/>
      <c r="NN280" s="513" t="s">
        <v>77</v>
      </c>
      <c r="NO280" s="511"/>
      <c r="NP280" s="518" t="s">
        <v>385</v>
      </c>
      <c r="NQ280" s="512"/>
      <c r="NR280" s="513" t="s">
        <v>77</v>
      </c>
      <c r="NS280" s="511"/>
      <c r="NT280" s="518" t="s">
        <v>385</v>
      </c>
      <c r="NU280" s="512"/>
      <c r="NV280" s="513" t="s">
        <v>77</v>
      </c>
      <c r="NW280" s="511"/>
      <c r="NX280" s="518" t="s">
        <v>385</v>
      </c>
      <c r="NY280" s="512"/>
      <c r="NZ280" s="513" t="s">
        <v>77</v>
      </c>
      <c r="OA280" s="511"/>
      <c r="OB280" s="518" t="s">
        <v>385</v>
      </c>
      <c r="OC280" s="512"/>
      <c r="OD280" s="513" t="s">
        <v>77</v>
      </c>
      <c r="OE280" s="511"/>
      <c r="OF280" s="518" t="s">
        <v>385</v>
      </c>
      <c r="OG280" s="512"/>
      <c r="OH280" s="513" t="s">
        <v>77</v>
      </c>
      <c r="OI280" s="511"/>
      <c r="OJ280" s="518" t="s">
        <v>385</v>
      </c>
      <c r="OK280" s="512"/>
      <c r="OL280" s="513" t="s">
        <v>77</v>
      </c>
      <c r="OM280" s="511"/>
      <c r="ON280" s="518" t="s">
        <v>385</v>
      </c>
      <c r="OO280" s="512"/>
      <c r="OP280" s="513" t="s">
        <v>77</v>
      </c>
      <c r="OQ280" s="511"/>
      <c r="OR280" s="518" t="s">
        <v>385</v>
      </c>
      <c r="OS280" s="512"/>
      <c r="OT280" s="513" t="s">
        <v>77</v>
      </c>
      <c r="OU280" s="511"/>
      <c r="OV280" s="518" t="s">
        <v>385</v>
      </c>
      <c r="OW280" s="512"/>
      <c r="OX280" s="513" t="s">
        <v>77</v>
      </c>
      <c r="OY280" s="511"/>
      <c r="OZ280" s="518" t="s">
        <v>385</v>
      </c>
      <c r="PA280" s="512"/>
      <c r="PB280" s="513" t="s">
        <v>77</v>
      </c>
      <c r="PC280" s="511"/>
      <c r="PD280" s="518" t="s">
        <v>385</v>
      </c>
      <c r="PE280" s="512"/>
      <c r="PF280" s="513" t="s">
        <v>77</v>
      </c>
      <c r="PG280" s="511"/>
      <c r="PH280" s="518" t="s">
        <v>385</v>
      </c>
      <c r="PI280" s="512"/>
      <c r="PJ280" s="513" t="s">
        <v>77</v>
      </c>
      <c r="PK280" s="511"/>
      <c r="PL280" s="518" t="s">
        <v>385</v>
      </c>
      <c r="PM280" s="512"/>
      <c r="PN280" s="513" t="s">
        <v>77</v>
      </c>
      <c r="PO280" s="511"/>
      <c r="PP280" s="518" t="s">
        <v>385</v>
      </c>
      <c r="PQ280" s="512"/>
      <c r="PR280" s="513" t="s">
        <v>77</v>
      </c>
      <c r="PS280" s="511"/>
      <c r="PT280" s="518" t="s">
        <v>385</v>
      </c>
      <c r="PU280" s="512"/>
      <c r="PV280" s="513" t="s">
        <v>77</v>
      </c>
      <c r="PW280" s="511"/>
      <c r="PX280" s="518" t="s">
        <v>385</v>
      </c>
      <c r="PY280" s="512"/>
      <c r="PZ280" s="513" t="s">
        <v>77</v>
      </c>
      <c r="QA280" s="511"/>
      <c r="QB280" s="518" t="s">
        <v>385</v>
      </c>
      <c r="QC280" s="512"/>
      <c r="QD280" s="513" t="s">
        <v>77</v>
      </c>
      <c r="QE280" s="511"/>
      <c r="QF280" s="518" t="s">
        <v>385</v>
      </c>
      <c r="QG280" s="512"/>
      <c r="QH280" s="513" t="s">
        <v>77</v>
      </c>
    </row>
    <row r="281" spans="203:450" ht="13.3" thickTop="1" thickBot="1" x14ac:dyDescent="0.35">
      <c r="HA281" s="127" t="s">
        <v>110</v>
      </c>
      <c r="HB281" s="85"/>
      <c r="HC281" s="84">
        <f>MAX(HC282:HC341)</f>
        <v>0</v>
      </c>
      <c r="HD281" s="258" t="s">
        <v>40</v>
      </c>
      <c r="HE281" s="13"/>
      <c r="HF281" s="79"/>
      <c r="HG281" s="80" t="s">
        <v>79</v>
      </c>
      <c r="HH281" s="514" t="s">
        <v>386</v>
      </c>
      <c r="HI281" s="515"/>
      <c r="HJ281" s="516" t="s">
        <v>79</v>
      </c>
      <c r="HK281" s="519"/>
      <c r="HL281" s="520" t="s">
        <v>386</v>
      </c>
      <c r="HM281" s="515"/>
      <c r="HN281" s="521" t="s">
        <v>79</v>
      </c>
      <c r="HO281" s="519"/>
      <c r="HP281" s="520" t="s">
        <v>386</v>
      </c>
      <c r="HQ281" s="515"/>
      <c r="HR281" s="521" t="s">
        <v>79</v>
      </c>
      <c r="HS281" s="519"/>
      <c r="HT281" s="520" t="s">
        <v>386</v>
      </c>
      <c r="HU281" s="515"/>
      <c r="HV281" s="521" t="s">
        <v>79</v>
      </c>
      <c r="HW281" s="519"/>
      <c r="HX281" s="520" t="s">
        <v>386</v>
      </c>
      <c r="HY281" s="515"/>
      <c r="HZ281" s="521" t="s">
        <v>79</v>
      </c>
      <c r="IA281" s="519"/>
      <c r="IB281" s="520" t="s">
        <v>386</v>
      </c>
      <c r="IC281" s="515"/>
      <c r="ID281" s="521" t="s">
        <v>79</v>
      </c>
      <c r="IE281" s="519"/>
      <c r="IF281" s="520" t="s">
        <v>386</v>
      </c>
      <c r="IG281" s="515"/>
      <c r="IH281" s="521" t="s">
        <v>79</v>
      </c>
      <c r="II281" s="519"/>
      <c r="IJ281" s="520" t="s">
        <v>386</v>
      </c>
      <c r="IK281" s="515"/>
      <c r="IL281" s="521" t="s">
        <v>79</v>
      </c>
      <c r="IM281" s="519"/>
      <c r="IN281" s="520" t="s">
        <v>386</v>
      </c>
      <c r="IO281" s="515"/>
      <c r="IP281" s="521" t="s">
        <v>79</v>
      </c>
      <c r="IQ281" s="519"/>
      <c r="IR281" s="520" t="s">
        <v>386</v>
      </c>
      <c r="IS281" s="515"/>
      <c r="IT281" s="521" t="s">
        <v>79</v>
      </c>
      <c r="IU281" s="519"/>
      <c r="IV281" s="520" t="s">
        <v>386</v>
      </c>
      <c r="IW281" s="515"/>
      <c r="IX281" s="521" t="s">
        <v>79</v>
      </c>
      <c r="IY281" s="519"/>
      <c r="IZ281" s="520" t="s">
        <v>386</v>
      </c>
      <c r="JA281" s="515"/>
      <c r="JB281" s="521" t="s">
        <v>79</v>
      </c>
      <c r="JC281" s="519"/>
      <c r="JD281" s="520" t="s">
        <v>386</v>
      </c>
      <c r="JE281" s="515"/>
      <c r="JF281" s="521" t="s">
        <v>79</v>
      </c>
      <c r="JG281" s="519"/>
      <c r="JH281" s="520" t="s">
        <v>386</v>
      </c>
      <c r="JI281" s="515"/>
      <c r="JJ281" s="521" t="s">
        <v>79</v>
      </c>
      <c r="JK281" s="519"/>
      <c r="JL281" s="520" t="s">
        <v>386</v>
      </c>
      <c r="JM281" s="515"/>
      <c r="JN281" s="521" t="s">
        <v>79</v>
      </c>
      <c r="JO281" s="519"/>
      <c r="JP281" s="520" t="s">
        <v>386</v>
      </c>
      <c r="JQ281" s="515"/>
      <c r="JR281" s="521" t="s">
        <v>79</v>
      </c>
      <c r="JS281" s="519"/>
      <c r="JT281" s="520" t="s">
        <v>386</v>
      </c>
      <c r="JU281" s="515"/>
      <c r="JV281" s="521" t="s">
        <v>79</v>
      </c>
      <c r="JW281" s="519"/>
      <c r="JX281" s="520" t="s">
        <v>386</v>
      </c>
      <c r="JY281" s="515"/>
      <c r="JZ281" s="521" t="s">
        <v>79</v>
      </c>
      <c r="KA281" s="519"/>
      <c r="KB281" s="520" t="s">
        <v>386</v>
      </c>
      <c r="KC281" s="515"/>
      <c r="KD281" s="521" t="s">
        <v>79</v>
      </c>
      <c r="KE281" s="519"/>
      <c r="KF281" s="520" t="s">
        <v>386</v>
      </c>
      <c r="KG281" s="515"/>
      <c r="KH281" s="521" t="s">
        <v>79</v>
      </c>
      <c r="KI281" s="519"/>
      <c r="KJ281" s="520" t="s">
        <v>386</v>
      </c>
      <c r="KK281" s="515"/>
      <c r="KL281" s="521" t="s">
        <v>79</v>
      </c>
      <c r="KM281" s="519"/>
      <c r="KN281" s="520" t="s">
        <v>386</v>
      </c>
      <c r="KO281" s="515"/>
      <c r="KP281" s="521" t="s">
        <v>79</v>
      </c>
      <c r="KQ281" s="519"/>
      <c r="KR281" s="520" t="s">
        <v>386</v>
      </c>
      <c r="KS281" s="515"/>
      <c r="KT281" s="521" t="s">
        <v>79</v>
      </c>
      <c r="KU281" s="519"/>
      <c r="KV281" s="520" t="s">
        <v>386</v>
      </c>
      <c r="KW281" s="515"/>
      <c r="KX281" s="521" t="s">
        <v>79</v>
      </c>
      <c r="KY281" s="519"/>
      <c r="KZ281" s="520" t="s">
        <v>386</v>
      </c>
      <c r="LA281" s="515"/>
      <c r="LB281" s="521" t="s">
        <v>79</v>
      </c>
      <c r="LC281" s="519"/>
      <c r="LD281" s="520" t="s">
        <v>386</v>
      </c>
      <c r="LE281" s="515"/>
      <c r="LF281" s="521" t="s">
        <v>79</v>
      </c>
      <c r="LG281" s="519"/>
      <c r="LH281" s="520" t="s">
        <v>386</v>
      </c>
      <c r="LI281" s="515"/>
      <c r="LJ281" s="521" t="s">
        <v>79</v>
      </c>
      <c r="LK281" s="519"/>
      <c r="LL281" s="520" t="s">
        <v>386</v>
      </c>
      <c r="LM281" s="515"/>
      <c r="LN281" s="521" t="s">
        <v>79</v>
      </c>
      <c r="LO281" s="519"/>
      <c r="LP281" s="520" t="s">
        <v>386</v>
      </c>
      <c r="LQ281" s="515"/>
      <c r="LR281" s="521" t="s">
        <v>79</v>
      </c>
      <c r="LS281" s="519"/>
      <c r="LT281" s="520" t="s">
        <v>386</v>
      </c>
      <c r="LU281" s="515"/>
      <c r="LV281" s="521" t="s">
        <v>79</v>
      </c>
      <c r="LW281" s="519"/>
      <c r="LX281" s="520" t="s">
        <v>386</v>
      </c>
      <c r="LY281" s="515"/>
      <c r="LZ281" s="521" t="s">
        <v>79</v>
      </c>
      <c r="MA281" s="519"/>
      <c r="MB281" s="520" t="s">
        <v>386</v>
      </c>
      <c r="MC281" s="515"/>
      <c r="MD281" s="521" t="s">
        <v>79</v>
      </c>
      <c r="ME281" s="519"/>
      <c r="MF281" s="520" t="s">
        <v>386</v>
      </c>
      <c r="MG281" s="515"/>
      <c r="MH281" s="521" t="s">
        <v>79</v>
      </c>
      <c r="MI281" s="519"/>
      <c r="MJ281" s="520" t="s">
        <v>386</v>
      </c>
      <c r="MK281" s="515"/>
      <c r="ML281" s="521" t="s">
        <v>79</v>
      </c>
      <c r="MM281" s="519"/>
      <c r="MN281" s="520" t="s">
        <v>386</v>
      </c>
      <c r="MO281" s="515"/>
      <c r="MP281" s="521" t="s">
        <v>79</v>
      </c>
      <c r="MQ281" s="519"/>
      <c r="MR281" s="520" t="s">
        <v>386</v>
      </c>
      <c r="MS281" s="515"/>
      <c r="MT281" s="521" t="s">
        <v>79</v>
      </c>
      <c r="MU281" s="519"/>
      <c r="MV281" s="520" t="s">
        <v>386</v>
      </c>
      <c r="MW281" s="515"/>
      <c r="MX281" s="521" t="s">
        <v>79</v>
      </c>
      <c r="MY281" s="519"/>
      <c r="MZ281" s="520" t="s">
        <v>386</v>
      </c>
      <c r="NA281" s="515"/>
      <c r="NB281" s="521" t="s">
        <v>79</v>
      </c>
      <c r="NC281" s="519"/>
      <c r="ND281" s="520" t="s">
        <v>386</v>
      </c>
      <c r="NE281" s="515"/>
      <c r="NF281" s="521" t="s">
        <v>79</v>
      </c>
      <c r="NG281" s="519"/>
      <c r="NH281" s="520" t="s">
        <v>386</v>
      </c>
      <c r="NI281" s="515"/>
      <c r="NJ281" s="521" t="s">
        <v>79</v>
      </c>
      <c r="NK281" s="519"/>
      <c r="NL281" s="520" t="s">
        <v>386</v>
      </c>
      <c r="NM281" s="515"/>
      <c r="NN281" s="521" t="s">
        <v>79</v>
      </c>
      <c r="NO281" s="519"/>
      <c r="NP281" s="520" t="s">
        <v>386</v>
      </c>
      <c r="NQ281" s="515"/>
      <c r="NR281" s="521" t="s">
        <v>79</v>
      </c>
      <c r="NS281" s="519"/>
      <c r="NT281" s="520" t="s">
        <v>386</v>
      </c>
      <c r="NU281" s="515"/>
      <c r="NV281" s="521" t="s">
        <v>79</v>
      </c>
      <c r="NW281" s="519"/>
      <c r="NX281" s="520" t="s">
        <v>386</v>
      </c>
      <c r="NY281" s="515"/>
      <c r="NZ281" s="521" t="s">
        <v>79</v>
      </c>
      <c r="OA281" s="519"/>
      <c r="OB281" s="520" t="s">
        <v>386</v>
      </c>
      <c r="OC281" s="515"/>
      <c r="OD281" s="521" t="s">
        <v>79</v>
      </c>
      <c r="OE281" s="519"/>
      <c r="OF281" s="520" t="s">
        <v>386</v>
      </c>
      <c r="OG281" s="515"/>
      <c r="OH281" s="521" t="s">
        <v>79</v>
      </c>
      <c r="OI281" s="519"/>
      <c r="OJ281" s="520" t="s">
        <v>386</v>
      </c>
      <c r="OK281" s="515"/>
      <c r="OL281" s="521" t="s">
        <v>79</v>
      </c>
      <c r="OM281" s="519"/>
      <c r="ON281" s="520" t="s">
        <v>386</v>
      </c>
      <c r="OO281" s="515"/>
      <c r="OP281" s="521" t="s">
        <v>79</v>
      </c>
      <c r="OQ281" s="519"/>
      <c r="OR281" s="520" t="s">
        <v>386</v>
      </c>
      <c r="OS281" s="515"/>
      <c r="OT281" s="521" t="s">
        <v>79</v>
      </c>
      <c r="OU281" s="519"/>
      <c r="OV281" s="520" t="s">
        <v>386</v>
      </c>
      <c r="OW281" s="515"/>
      <c r="OX281" s="521" t="s">
        <v>79</v>
      </c>
      <c r="OY281" s="519"/>
      <c r="OZ281" s="520" t="s">
        <v>386</v>
      </c>
      <c r="PA281" s="515"/>
      <c r="PB281" s="521" t="s">
        <v>79</v>
      </c>
      <c r="PC281" s="519"/>
      <c r="PD281" s="520" t="s">
        <v>386</v>
      </c>
      <c r="PE281" s="515"/>
      <c r="PF281" s="521" t="s">
        <v>79</v>
      </c>
      <c r="PG281" s="519"/>
      <c r="PH281" s="520" t="s">
        <v>386</v>
      </c>
      <c r="PI281" s="515"/>
      <c r="PJ281" s="521" t="s">
        <v>79</v>
      </c>
      <c r="PK281" s="519"/>
      <c r="PL281" s="520" t="s">
        <v>386</v>
      </c>
      <c r="PM281" s="515"/>
      <c r="PN281" s="521" t="s">
        <v>79</v>
      </c>
      <c r="PO281" s="519"/>
      <c r="PP281" s="520" t="s">
        <v>386</v>
      </c>
      <c r="PQ281" s="515"/>
      <c r="PR281" s="521" t="s">
        <v>79</v>
      </c>
      <c r="PS281" s="519"/>
      <c r="PT281" s="520" t="s">
        <v>386</v>
      </c>
      <c r="PU281" s="515"/>
      <c r="PV281" s="521" t="s">
        <v>79</v>
      </c>
      <c r="PW281" s="519"/>
      <c r="PX281" s="520" t="s">
        <v>386</v>
      </c>
      <c r="PY281" s="515"/>
      <c r="PZ281" s="521" t="s">
        <v>79</v>
      </c>
      <c r="QA281" s="519"/>
      <c r="QB281" s="520" t="s">
        <v>386</v>
      </c>
      <c r="QC281" s="515"/>
      <c r="QD281" s="521" t="s">
        <v>79</v>
      </c>
      <c r="QE281" s="519"/>
      <c r="QF281" s="520" t="s">
        <v>386</v>
      </c>
      <c r="QG281" s="515"/>
      <c r="QH281" s="521" t="s">
        <v>79</v>
      </c>
    </row>
    <row r="282" spans="203:450" ht="13.3" thickTop="1" thickBot="1" x14ac:dyDescent="0.35">
      <c r="GU282" s="594">
        <v>1</v>
      </c>
      <c r="GZ282" s="30"/>
      <c r="HA282" s="137" t="str">
        <f>IF(OR(HC282="",HC282=0),"",IF(HC282=$HC$26,"Crítico",""))</f>
        <v/>
      </c>
      <c r="HB282" s="86" t="str">
        <f>IF(HA282="","",1)</f>
        <v/>
      </c>
      <c r="HC282" s="582">
        <f>HG282+HJ282+HN282+HR282+HV282+HZ282+ID282+IH282+IL282+IP282+IT282+IX282+JB282+JF282+JJ282+JN282+JR282+JV282+JZ282+KD282+KH282+KL282+KP282+KT282+KX282+LB282+LF282+LJ282+LN282+LR282+LV282+LZ282+MD282+MH282+ML282+MP282+MT282+MX282+NB282+NF282+NJ282+NN282+NR282+NV282+NZ282+OD282+OH282+OL282+OP282+OT282+OX282+PB282+PF282+PJ282+PN282+PR282+PV282+PZ282+QD282+QH282</f>
        <v>0</v>
      </c>
      <c r="HD282" s="582">
        <f>IF($M27="",0,$M27)</f>
        <v>0</v>
      </c>
      <c r="HE282" s="576">
        <f t="shared" ref="HE282:HF301" si="1358">HE27</f>
        <v>0</v>
      </c>
      <c r="HF282" s="566">
        <f t="shared" si="1358"/>
        <v>0</v>
      </c>
      <c r="HG282" s="16">
        <f>IF(OR(HD282=0,HF282=0),0,$HD282)</f>
        <v>0</v>
      </c>
      <c r="HH282" s="17" t="str">
        <f>IF(HF282=0,"",HE282)</f>
        <v/>
      </c>
      <c r="HI282" s="510" t="str">
        <f>IF(OR(HH282=0,COUNTIF($HF$27:$HF$86,HH282)=0),"",MATCH(HH282,$HF$27:$HF$86,0))</f>
        <v/>
      </c>
      <c r="HJ282" s="517">
        <f>IF(HI282="",0,LOOKUP(HI282,$GU$282:$GU$341,$HD$282:$HD$341))</f>
        <v>0</v>
      </c>
      <c r="HK282" s="510" t="str">
        <f>IF(OR(HH282="",COUNTIF($HF$27:$HF$86,HH282)=0),"",MATCH(HH282,$HF$27:$HF$86,0))</f>
        <v/>
      </c>
      <c r="HL282" s="522" t="str">
        <f>IF(HK282="","",LOOKUP(HK282,$GU$27:$GU$86,$HE$27:$HE$86))</f>
        <v/>
      </c>
      <c r="HM282" s="510" t="str">
        <f>IF(OR(HL282=0,COUNTIF($HF$27:$HF$86,HL282)=0),"",MATCH(HL282,$HF$27:$HF$86,0))</f>
        <v/>
      </c>
      <c r="HN282" s="517">
        <f>IF(HM282="",0,LOOKUP(HM282,$GU$282:$GU$341,$HD$282:$HD$341))</f>
        <v>0</v>
      </c>
      <c r="HO282" s="510" t="str">
        <f>IF(OR(HL282="",COUNTIF($HF$27:$HF$86,HL282)=0),"",MATCH(HL282,$HF$27:$HF$86,0))</f>
        <v/>
      </c>
      <c r="HP282" s="522" t="str">
        <f>IF(HO282="","",LOOKUP(HO282,$GU$27:$GU$86,$HE$27:$HE$86))</f>
        <v/>
      </c>
      <c r="HQ282" s="510" t="str">
        <f>IF(OR(HP282=0,COUNTIF($HF$27:$HF$86,HP282)=0),"",MATCH(HP282,$HF$27:$HF$86,0))</f>
        <v/>
      </c>
      <c r="HR282" s="517">
        <f>IF(HQ282="",0,LOOKUP(HQ282,$GU$282:$GU$341,$HD$282:$HD$341))</f>
        <v>0</v>
      </c>
      <c r="HS282" s="510" t="str">
        <f>IF(OR(HP282="",COUNTIF($HF$27:$HF$86,HP282)=0),"",MATCH(HP282,$HF$27:$HF$86,0))</f>
        <v/>
      </c>
      <c r="HT282" s="522" t="str">
        <f>IF(HS282="","",LOOKUP(HS282,$GU$27:$GU$86,$HE$27:$HE$86))</f>
        <v/>
      </c>
      <c r="HU282" s="510" t="str">
        <f>IF(OR(HT282=0,COUNTIF($HF$27:$HF$86,HT282)=0),"",MATCH(HT282,$HF$27:$HF$86,0))</f>
        <v/>
      </c>
      <c r="HV282" s="517">
        <f>IF(HU282="",0,LOOKUP(HU282,$GU$282:$GU$341,$HD$282:$HD$341))</f>
        <v>0</v>
      </c>
      <c r="HW282" s="510" t="str">
        <f>IF(OR(HT282="",COUNTIF($HF$27:$HF$86,HT282)=0),"",MATCH(HT282,$HF$27:$HF$86,0))</f>
        <v/>
      </c>
      <c r="HX282" s="522" t="str">
        <f>IF(HW282="","",LOOKUP(HW282,$GU$27:$GU$86,$HE$27:$HE$86))</f>
        <v/>
      </c>
      <c r="HY282" s="510" t="str">
        <f>IF(OR(HX282=0,COUNTIF($HF$27:$HF$86,HX282)=0),"",MATCH(HX282,$HF$27:$HF$86,0))</f>
        <v/>
      </c>
      <c r="HZ282" s="517">
        <f>IF(HY282="",0,LOOKUP(HY282,$GU$282:$GU$341,$HD$282:$HD$341))</f>
        <v>0</v>
      </c>
      <c r="IA282" s="510" t="str">
        <f>IF(OR(HX282="",COUNTIF($HF$27:$HF$86,HX282)=0),"",MATCH(HX282,$HF$27:$HF$86,0))</f>
        <v/>
      </c>
      <c r="IB282" s="522" t="str">
        <f>IF(IA282="","",LOOKUP(IA282,$GU$27:$GU$86,$HE$27:$HE$86))</f>
        <v/>
      </c>
      <c r="IC282" s="510" t="str">
        <f>IF(OR(IB282=0,COUNTIF($HF$27:$HF$86,IB282)=0),"",MATCH(IB282,$HF$27:$HF$86,0))</f>
        <v/>
      </c>
      <c r="ID282" s="517">
        <f>IF(IC282="",0,LOOKUP(IC282,$GU$282:$GU$341,$HD$282:$HD$341))</f>
        <v>0</v>
      </c>
      <c r="IE282" s="510" t="str">
        <f>IF(OR(IB282="",COUNTIF($HF$27:$HF$86,IB282)=0),"",MATCH(IB282,$HF$27:$HF$86,0))</f>
        <v/>
      </c>
      <c r="IF282" s="522" t="str">
        <f>IF(IE282="","",LOOKUP(IE282,$GU$27:$GU$86,$HE$27:$HE$86))</f>
        <v/>
      </c>
      <c r="IG282" s="510" t="str">
        <f>IF(OR(IF282=0,COUNTIF($HF$27:$HF$86,IF282)=0),"",MATCH(IF282,$HF$27:$HF$86,0))</f>
        <v/>
      </c>
      <c r="IH282" s="517">
        <f>IF(IG282="",0,LOOKUP(IG282,$GU$282:$GU$341,$HD$282:$HD$341))</f>
        <v>0</v>
      </c>
      <c r="II282" s="510" t="str">
        <f>IF(OR(IF282="",COUNTIF($HF$27:$HF$86,IF282)=0),"",MATCH(IF282,$HF$27:$HF$86,0))</f>
        <v/>
      </c>
      <c r="IJ282" s="522" t="str">
        <f>IF(II282="","",LOOKUP(II282,$GU$27:$GU$86,$HE$27:$HE$86))</f>
        <v/>
      </c>
      <c r="IK282" s="510" t="str">
        <f>IF(OR(IJ282=0,COUNTIF($HF$27:$HF$86,IJ282)=0),"",MATCH(IJ282,$HF$27:$HF$86,0))</f>
        <v/>
      </c>
      <c r="IL282" s="517">
        <f>IF(IK282="",0,LOOKUP(IK282,$GU$282:$GU$341,$HD$282:$HD$341))</f>
        <v>0</v>
      </c>
      <c r="IM282" s="510" t="str">
        <f>IF(OR(IJ282="",COUNTIF($HF$27:$HF$86,IJ282)=0),"",MATCH(IJ282,$HF$27:$HF$86,0))</f>
        <v/>
      </c>
      <c r="IN282" s="522" t="str">
        <f>IF(IM282="","",LOOKUP(IM282,$GU$27:$GU$86,$HE$27:$HE$86))</f>
        <v/>
      </c>
      <c r="IO282" s="510" t="str">
        <f>IF(OR(IN282=0,COUNTIF($HF$27:$HF$86,IN282)=0),"",MATCH(IN282,$HF$27:$HF$86,0))</f>
        <v/>
      </c>
      <c r="IP282" s="517">
        <f>IF(IO282="",0,LOOKUP(IO282,$GU$282:$GU$341,$HD$282:$HD$341))</f>
        <v>0</v>
      </c>
      <c r="IQ282" s="510" t="str">
        <f>IF(OR(IN282="",COUNTIF($HF$27:$HF$86,IN282)=0),"",MATCH(IN282,$HF$27:$HF$86,0))</f>
        <v/>
      </c>
      <c r="IR282" s="522" t="str">
        <f>IF(IQ282="","",LOOKUP(IQ282,$GU$27:$GU$86,$HE$27:$HE$86))</f>
        <v/>
      </c>
      <c r="IS282" s="510" t="str">
        <f>IF(OR(IR282=0,COUNTIF($HF$27:$HF$86,IR282)=0),"",MATCH(IR282,$HF$27:$HF$86,0))</f>
        <v/>
      </c>
      <c r="IT282" s="517">
        <f>IF(IS282="",0,LOOKUP(IS282,$GU$282:$GU$341,$HD$282:$HD$341))</f>
        <v>0</v>
      </c>
      <c r="IU282" s="510" t="str">
        <f>IF(OR(IR282="",COUNTIF($HF$27:$HF$86,IR282)=0),"",MATCH(IR282,$HF$27:$HF$86,0))</f>
        <v/>
      </c>
      <c r="IV282" s="522" t="str">
        <f>IF(IU282="","",LOOKUP(IU282,$GU$27:$GU$86,$HE$27:$HE$86))</f>
        <v/>
      </c>
      <c r="IW282" s="510" t="str">
        <f>IF(OR(IV282=0,COUNTIF($HF$27:$HF$86,IV282)=0),"",MATCH(IV282,$HF$27:$HF$86,0))</f>
        <v/>
      </c>
      <c r="IX282" s="517">
        <f>IF(IW282="",0,LOOKUP(IW282,$GU$282:$GU$341,$HD$282:$HD$341))</f>
        <v>0</v>
      </c>
      <c r="IY282" s="510" t="str">
        <f>IF(OR(IV282="",COUNTIF($HF$27:$HF$86,IV282)=0),"",MATCH(IV282,$HF$27:$HF$86,0))</f>
        <v/>
      </c>
      <c r="IZ282" s="522" t="str">
        <f>IF(IY282="","",LOOKUP(IY282,$GU$27:$GU$86,$HE$27:$HE$86))</f>
        <v/>
      </c>
      <c r="JA282" s="510" t="str">
        <f>IF(OR(IZ282=0,COUNTIF($HF$27:$HF$86,IZ282)=0),"",MATCH(IZ282,$HF$27:$HF$86,0))</f>
        <v/>
      </c>
      <c r="JB282" s="517">
        <f>IF(JA282="",0,LOOKUP(JA282,$GU$282:$GU$341,$HD$282:$HD$341))</f>
        <v>0</v>
      </c>
      <c r="JC282" s="510" t="str">
        <f>IF(OR(IZ282="",COUNTIF($HF$27:$HF$86,IZ282)=0),"",MATCH(IZ282,$HF$27:$HF$86,0))</f>
        <v/>
      </c>
      <c r="JD282" s="522" t="str">
        <f>IF(JC282="","",LOOKUP(JC282,$GU$27:$GU$86,$HE$27:$HE$86))</f>
        <v/>
      </c>
      <c r="JE282" s="510" t="str">
        <f>IF(OR(JD282=0,COUNTIF($HF$27:$HF$86,JD282)=0),"",MATCH(JD282,$HF$27:$HF$86,0))</f>
        <v/>
      </c>
      <c r="JF282" s="517">
        <f>IF(JE282="",0,LOOKUP(JE282,$GU$282:$GU$341,$HD$282:$HD$341))</f>
        <v>0</v>
      </c>
      <c r="JG282" s="510" t="str">
        <f>IF(OR(JD282="",COUNTIF($HF$27:$HF$86,JD282)=0),"",MATCH(JD282,$HF$27:$HF$86,0))</f>
        <v/>
      </c>
      <c r="JH282" s="522" t="str">
        <f>IF(JG282="","",LOOKUP(JG282,$GU$27:$GU$86,$HE$27:$HE$86))</f>
        <v/>
      </c>
      <c r="JI282" s="510" t="str">
        <f>IF(OR(JH282=0,COUNTIF($HF$27:$HF$86,JH282)=0),"",MATCH(JH282,$HF$27:$HF$86,0))</f>
        <v/>
      </c>
      <c r="JJ282" s="517">
        <f>IF(JI282="",0,LOOKUP(JI282,$GU$282:$GU$341,$HD$282:$HD$341))</f>
        <v>0</v>
      </c>
      <c r="JK282" s="510" t="str">
        <f>IF(OR(JH282="",COUNTIF($HF$27:$HF$86,JH282)=0),"",MATCH(JH282,$HF$27:$HF$86,0))</f>
        <v/>
      </c>
      <c r="JL282" s="522" t="str">
        <f>IF(JK282="","",LOOKUP(JK282,$GU$27:$GU$86,$HE$27:$HE$86))</f>
        <v/>
      </c>
      <c r="JM282" s="510" t="str">
        <f>IF(OR(JL282=0,COUNTIF($HF$27:$HF$86,JL282)=0),"",MATCH(JL282,$HF$27:$HF$86,0))</f>
        <v/>
      </c>
      <c r="JN282" s="517">
        <f>IF(JM282="",0,LOOKUP(JM282,$GU$282:$GU$341,$HD$282:$HD$341))</f>
        <v>0</v>
      </c>
      <c r="JO282" s="510" t="str">
        <f>IF(OR(JL282="",COUNTIF($HF$27:$HF$86,JL282)=0),"",MATCH(JL282,$HF$27:$HF$86,0))</f>
        <v/>
      </c>
      <c r="JP282" s="522" t="str">
        <f>IF(JO282="","",LOOKUP(JO282,$GU$27:$GU$86,$HE$27:$HE$86))</f>
        <v/>
      </c>
      <c r="JQ282" s="510" t="str">
        <f>IF(OR(JP282=0,COUNTIF($HF$27:$HF$86,JP282)=0),"",MATCH(JP282,$HF$27:$HF$86,0))</f>
        <v/>
      </c>
      <c r="JR282" s="517">
        <f>IF(JQ282="",0,LOOKUP(JQ282,$GU$282:$GU$341,$HD$282:$HD$341))</f>
        <v>0</v>
      </c>
      <c r="JS282" s="510" t="str">
        <f>IF(OR(JP282="",COUNTIF($HF$27:$HF$86,JP282)=0),"",MATCH(JP282,$HF$27:$HF$86,0))</f>
        <v/>
      </c>
      <c r="JT282" s="522" t="str">
        <f>IF(JS282="","",LOOKUP(JS282,$GU$27:$GU$86,$HE$27:$HE$86))</f>
        <v/>
      </c>
      <c r="JU282" s="510" t="str">
        <f>IF(OR(JT282=0,COUNTIF($HF$27:$HF$86,JT282)=0),"",MATCH(JT282,$HF$27:$HF$86,0))</f>
        <v/>
      </c>
      <c r="JV282" s="517">
        <f>IF(JU282="",0,LOOKUP(JU282,$GU$282:$GU$341,$HD$282:$HD$341))</f>
        <v>0</v>
      </c>
      <c r="JW282" s="510" t="str">
        <f>IF(OR(JT282="",COUNTIF($HF$27:$HF$86,JT282)=0),"",MATCH(JT282,$HF$27:$HF$86,0))</f>
        <v/>
      </c>
      <c r="JX282" s="522" t="str">
        <f>IF(JW282="","",LOOKUP(JW282,$GU$27:$GU$86,$HE$27:$HE$86))</f>
        <v/>
      </c>
      <c r="JY282" s="510" t="str">
        <f>IF(OR(JX282=0,COUNTIF($HF$27:$HF$86,JX282)=0),"",MATCH(JX282,$HF$27:$HF$86,0))</f>
        <v/>
      </c>
      <c r="JZ282" s="517">
        <f>IF(JY282="",0,LOOKUP(JY282,$GU$282:$GU$341,$HD$282:$HD$341))</f>
        <v>0</v>
      </c>
      <c r="KA282" s="510" t="str">
        <f>IF(OR(JX282="",COUNTIF($HF$27:$HF$86,JX282)=0),"",MATCH(JX282,$HF$27:$HF$86,0))</f>
        <v/>
      </c>
      <c r="KB282" s="522" t="str">
        <f>IF(KA282="","",LOOKUP(KA282,$GU$27:$GU$86,$HE$27:$HE$86))</f>
        <v/>
      </c>
      <c r="KC282" s="510" t="str">
        <f>IF(OR(KB282=0,COUNTIF($HF$27:$HF$86,KB282)=0),"",MATCH(KB282,$HF$27:$HF$86,0))</f>
        <v/>
      </c>
      <c r="KD282" s="517">
        <f>IF(KC282="",0,LOOKUP(KC282,$GU$282:$GU$341,$HD$282:$HD$341))</f>
        <v>0</v>
      </c>
      <c r="KE282" s="510" t="str">
        <f>IF(OR(KB282="",COUNTIF($HF$27:$HF$86,KB282)=0),"",MATCH(KB282,$HF$27:$HF$86,0))</f>
        <v/>
      </c>
      <c r="KF282" s="522" t="str">
        <f>IF(KE282="","",LOOKUP(KE282,$GU$27:$GU$86,$HE$27:$HE$86))</f>
        <v/>
      </c>
      <c r="KG282" s="510" t="str">
        <f>IF(OR(KF282=0,COUNTIF($HF$27:$HF$86,KF282)=0),"",MATCH(KF282,$HF$27:$HF$86,0))</f>
        <v/>
      </c>
      <c r="KH282" s="517">
        <f>IF(KG282="",0,LOOKUP(KG282,$GU$282:$GU$341,$HD$282:$HD$341))</f>
        <v>0</v>
      </c>
      <c r="KI282" s="510" t="str">
        <f>IF(OR(KF282="",COUNTIF($HF$27:$HF$86,KF282)=0),"",MATCH(KF282,$HF$27:$HF$86,0))</f>
        <v/>
      </c>
      <c r="KJ282" s="522" t="str">
        <f>IF(KI282="","",LOOKUP(KI282,$GU$27:$GU$86,$HE$27:$HE$86))</f>
        <v/>
      </c>
      <c r="KK282" s="510" t="str">
        <f>IF(OR(KJ282=0,COUNTIF($HF$27:$HF$86,KJ282)=0),"",MATCH(KJ282,$HF$27:$HF$86,0))</f>
        <v/>
      </c>
      <c r="KL282" s="517">
        <f>IF(KK282="",0,LOOKUP(KK282,$GU$282:$GU$341,$HD$282:$HD$341))</f>
        <v>0</v>
      </c>
      <c r="KM282" s="510" t="str">
        <f>IF(OR(KJ282="",COUNTIF($HF$27:$HF$86,KJ282)=0),"",MATCH(KJ282,$HF$27:$HF$86,0))</f>
        <v/>
      </c>
      <c r="KN282" s="522" t="str">
        <f>IF(KM282="","",LOOKUP(KM282,$GU$27:$GU$86,$HE$27:$HE$86))</f>
        <v/>
      </c>
      <c r="KO282" s="510" t="str">
        <f>IF(OR(KN282=0,COUNTIF($HF$27:$HF$86,KN282)=0),"",MATCH(KN282,$HF$27:$HF$86,0))</f>
        <v/>
      </c>
      <c r="KP282" s="517">
        <f>IF(KO282="",0,LOOKUP(KO282,$GU$282:$GU$341,$HD$282:$HD$341))</f>
        <v>0</v>
      </c>
      <c r="KQ282" s="510" t="str">
        <f>IF(OR(KN282="",COUNTIF($HF$27:$HF$86,KN282)=0),"",MATCH(KN282,$HF$27:$HF$86,0))</f>
        <v/>
      </c>
      <c r="KR282" s="522" t="str">
        <f>IF(KQ282="","",LOOKUP(KQ282,$GU$27:$GU$86,$HE$27:$HE$86))</f>
        <v/>
      </c>
      <c r="KS282" s="510" t="str">
        <f>IF(OR(KR282=0,COUNTIF($HF$27:$HF$86,KR282)=0),"",MATCH(KR282,$HF$27:$HF$86,0))</f>
        <v/>
      </c>
      <c r="KT282" s="517">
        <f>IF(KS282="",0,LOOKUP(KS282,$GU$282:$GU$341,$HD$282:$HD$341))</f>
        <v>0</v>
      </c>
      <c r="KU282" s="510" t="str">
        <f>IF(OR(KR282="",COUNTIF($HF$27:$HF$86,KR282)=0),"",MATCH(KR282,$HF$27:$HF$86,0))</f>
        <v/>
      </c>
      <c r="KV282" s="522" t="str">
        <f>IF(KU282="","",LOOKUP(KU282,$GU$27:$GU$86,$HE$27:$HE$86))</f>
        <v/>
      </c>
      <c r="KW282" s="510" t="str">
        <f>IF(OR(KV282=0,COUNTIF($HF$27:$HF$86,KV282)=0),"",MATCH(KV282,$HF$27:$HF$86,0))</f>
        <v/>
      </c>
      <c r="KX282" s="517">
        <f>IF(KW282="",0,LOOKUP(KW282,$GU$282:$GU$341,$HD$282:$HD$341))</f>
        <v>0</v>
      </c>
      <c r="KY282" s="510" t="str">
        <f>IF(OR(KV282="",COUNTIF($HF$27:$HF$86,KV282)=0),"",MATCH(KV282,$HF$27:$HF$86,0))</f>
        <v/>
      </c>
      <c r="KZ282" s="522" t="str">
        <f>IF(KY282="","",LOOKUP(KY282,$GU$27:$GU$86,$HE$27:$HE$86))</f>
        <v/>
      </c>
      <c r="LA282" s="510" t="str">
        <f>IF(OR(KZ282=0,COUNTIF($HF$27:$HF$86,KZ282)=0),"",MATCH(KZ282,$HF$27:$HF$86,0))</f>
        <v/>
      </c>
      <c r="LB282" s="517">
        <f>IF(LA282="",0,LOOKUP(LA282,$GU$282:$GU$341,$HD$282:$HD$341))</f>
        <v>0</v>
      </c>
      <c r="LC282" s="510" t="str">
        <f>IF(OR(KZ282="",COUNTIF($HF$27:$HF$86,KZ282)=0),"",MATCH(KZ282,$HF$27:$HF$86,0))</f>
        <v/>
      </c>
      <c r="LD282" s="522" t="str">
        <f>IF(LC282="","",LOOKUP(LC282,$GU$27:$GU$86,$HE$27:$HE$86))</f>
        <v/>
      </c>
      <c r="LE282" s="510" t="str">
        <f>IF(OR(LD282=0,COUNTIF($HF$27:$HF$86,LD282)=0),"",MATCH(LD282,$HF$27:$HF$86,0))</f>
        <v/>
      </c>
      <c r="LF282" s="517">
        <f>IF(LE282="",0,LOOKUP(LE282,$GU$282:$GU$341,$HD$282:$HD$341))</f>
        <v>0</v>
      </c>
      <c r="LG282" s="510" t="str">
        <f>IF(OR(LD282="",COUNTIF($HF$27:$HF$86,LD282)=0),"",MATCH(LD282,$HF$27:$HF$86,0))</f>
        <v/>
      </c>
      <c r="LH282" s="522" t="str">
        <f>IF(LG282="","",LOOKUP(LG282,$GU$27:$GU$86,$HE$27:$HE$86))</f>
        <v/>
      </c>
      <c r="LI282" s="510" t="str">
        <f>IF(OR(LH282=0,COUNTIF($HF$27:$HF$86,LH282)=0),"",MATCH(LH282,$HF$27:$HF$86,0))</f>
        <v/>
      </c>
      <c r="LJ282" s="517">
        <f>IF(LI282="",0,LOOKUP(LI282,$GU$282:$GU$341,$HD$282:$HD$341))</f>
        <v>0</v>
      </c>
      <c r="LK282" s="510" t="str">
        <f>IF(OR(LH282="",COUNTIF($HF$27:$HF$86,LH282)=0),"",MATCH(LH282,$HF$27:$HF$86,0))</f>
        <v/>
      </c>
      <c r="LL282" s="522" t="str">
        <f>IF(LK282="","",LOOKUP(LK282,$GU$27:$GU$86,$HE$27:$HE$86))</f>
        <v/>
      </c>
      <c r="LM282" s="510" t="str">
        <f>IF(OR(LL282=0,COUNTIF($HF$27:$HF$86,LL282)=0),"",MATCH(LL282,$HF$27:$HF$86,0))</f>
        <v/>
      </c>
      <c r="LN282" s="517">
        <f>IF(LM282="",0,LOOKUP(LM282,$GU$282:$GU$341,$HD$282:$HD$341))</f>
        <v>0</v>
      </c>
      <c r="LO282" s="510" t="str">
        <f>IF(OR(LL282="",COUNTIF($HF$27:$HF$86,LL282)=0),"",MATCH(LL282,$HF$27:$HF$86,0))</f>
        <v/>
      </c>
      <c r="LP282" s="522" t="str">
        <f>IF(LO282="","",LOOKUP(LO282,$GU$27:$GU$86,$HE$27:$HE$86))</f>
        <v/>
      </c>
      <c r="LQ282" s="510" t="str">
        <f>IF(OR(LP282=0,COUNTIF($HF$27:$HF$86,LP282)=0),"",MATCH(LP282,$HF$27:$HF$86,0))</f>
        <v/>
      </c>
      <c r="LR282" s="517">
        <f>IF(LQ282="",0,LOOKUP(LQ282,$GU$282:$GU$341,$HD$282:$HD$341))</f>
        <v>0</v>
      </c>
      <c r="LS282" s="510" t="str">
        <f>IF(OR(LP282="",COUNTIF($HF$27:$HF$86,LP282)=0),"",MATCH(LP282,$HF$27:$HF$86,0))</f>
        <v/>
      </c>
      <c r="LT282" s="522" t="str">
        <f>IF(LS282="","",LOOKUP(LS282,$GU$27:$GU$86,$HE$27:$HE$86))</f>
        <v/>
      </c>
      <c r="LU282" s="510" t="str">
        <f>IF(OR(LT282=0,COUNTIF($HF$27:$HF$86,LT282)=0),"",MATCH(LT282,$HF$27:$HF$86,0))</f>
        <v/>
      </c>
      <c r="LV282" s="517">
        <f>IF(LU282="",0,LOOKUP(LU282,$GU$282:$GU$341,$HD$282:$HD$341))</f>
        <v>0</v>
      </c>
      <c r="LW282" s="510" t="str">
        <f>IF(OR(LT282="",COUNTIF($HF$27:$HF$86,LT282)=0),"",MATCH(LT282,$HF$27:$HF$86,0))</f>
        <v/>
      </c>
      <c r="LX282" s="522" t="str">
        <f>IF(LW282="","",LOOKUP(LW282,$GU$27:$GU$86,$HE$27:$HE$86))</f>
        <v/>
      </c>
      <c r="LY282" s="510" t="str">
        <f>IF(OR(LX282=0,COUNTIF($HF$27:$HF$86,LX282)=0),"",MATCH(LX282,$HF$27:$HF$86,0))</f>
        <v/>
      </c>
      <c r="LZ282" s="517">
        <f>IF(LY282="",0,LOOKUP(LY282,$GU$282:$GU$341,$HD$282:$HD$341))</f>
        <v>0</v>
      </c>
      <c r="MA282" s="510" t="str">
        <f>IF(OR(LX282="",COUNTIF($HF$27:$HF$86,LX282)=0),"",MATCH(LX282,$HF$27:$HF$86,0))</f>
        <v/>
      </c>
      <c r="MB282" s="522" t="str">
        <f>IF(MA282="","",LOOKUP(MA282,$GU$27:$GU$86,$HE$27:$HE$86))</f>
        <v/>
      </c>
      <c r="MC282" s="510" t="str">
        <f>IF(OR(MB282=0,COUNTIF($HF$27:$HF$86,MB282)=0),"",MATCH(MB282,$HF$27:$HF$86,0))</f>
        <v/>
      </c>
      <c r="MD282" s="517">
        <f>IF(MC282="",0,LOOKUP(MC282,$GU$282:$GU$341,$HD$282:$HD$341))</f>
        <v>0</v>
      </c>
      <c r="ME282" s="510" t="str">
        <f>IF(OR(MB282="",COUNTIF($HF$27:$HF$86,MB282)=0),"",MATCH(MB282,$HF$27:$HF$86,0))</f>
        <v/>
      </c>
      <c r="MF282" s="522" t="str">
        <f>IF(ME282="","",LOOKUP(ME282,$GU$27:$GU$86,$HE$27:$HE$86))</f>
        <v/>
      </c>
      <c r="MG282" s="510" t="str">
        <f>IF(OR(MF282=0,COUNTIF($HF$27:$HF$86,MF282)=0),"",MATCH(MF282,$HF$27:$HF$86,0))</f>
        <v/>
      </c>
      <c r="MH282" s="517">
        <f>IF(MG282="",0,LOOKUP(MG282,$GU$282:$GU$341,$HD$282:$HD$341))</f>
        <v>0</v>
      </c>
      <c r="MI282" s="510" t="str">
        <f>IF(OR(MF282="",COUNTIF($HF$27:$HF$86,MF282)=0),"",MATCH(MF282,$HF$27:$HF$86,0))</f>
        <v/>
      </c>
      <c r="MJ282" s="522" t="str">
        <f>IF(MI282="","",LOOKUP(MI282,$GU$27:$GU$86,$HE$27:$HE$86))</f>
        <v/>
      </c>
      <c r="MK282" s="510" t="str">
        <f>IF(OR(MJ282=0,COUNTIF($HF$27:$HF$86,MJ282)=0),"",MATCH(MJ282,$HF$27:$HF$86,0))</f>
        <v/>
      </c>
      <c r="ML282" s="517">
        <f>IF(MK282="",0,LOOKUP(MK282,$GU$282:$GU$341,$HD$282:$HD$341))</f>
        <v>0</v>
      </c>
      <c r="MM282" s="510" t="str">
        <f>IF(OR(MJ282="",COUNTIF($HF$27:$HF$86,MJ282)=0),"",MATCH(MJ282,$HF$27:$HF$86,0))</f>
        <v/>
      </c>
      <c r="MN282" s="522" t="str">
        <f>IF(MM282="","",LOOKUP(MM282,$GU$27:$GU$86,$HE$27:$HE$86))</f>
        <v/>
      </c>
      <c r="MO282" s="510" t="str">
        <f>IF(OR(MN282=0,COUNTIF($HF$27:$HF$86,MN282)=0),"",MATCH(MN282,$HF$27:$HF$86,0))</f>
        <v/>
      </c>
      <c r="MP282" s="517">
        <f>IF(MO282="",0,LOOKUP(MO282,$GU$282:$GU$341,$HD$282:$HD$341))</f>
        <v>0</v>
      </c>
      <c r="MQ282" s="510" t="str">
        <f>IF(OR(MN282="",COUNTIF($HF$27:$HF$86,MN282)=0),"",MATCH(MN282,$HF$27:$HF$86,0))</f>
        <v/>
      </c>
      <c r="MR282" s="522" t="str">
        <f>IF(MQ282="","",LOOKUP(MQ282,$GU$27:$GU$86,$HE$27:$HE$86))</f>
        <v/>
      </c>
      <c r="MS282" s="510" t="str">
        <f>IF(OR(MR282=0,COUNTIF($HF$27:$HF$86,MR282)=0),"",MATCH(MR282,$HF$27:$HF$86,0))</f>
        <v/>
      </c>
      <c r="MT282" s="517">
        <f>IF(MS282="",0,LOOKUP(MS282,$GU$282:$GU$341,$HD$282:$HD$341))</f>
        <v>0</v>
      </c>
      <c r="MU282" s="510" t="str">
        <f>IF(OR(MR282="",COUNTIF($HF$27:$HF$86,MR282)=0),"",MATCH(MR282,$HF$27:$HF$86,0))</f>
        <v/>
      </c>
      <c r="MV282" s="522" t="str">
        <f>IF(MU282="","",LOOKUP(MU282,$GU$27:$GU$86,$HE$27:$HE$86))</f>
        <v/>
      </c>
      <c r="MW282" s="510" t="str">
        <f>IF(OR(MV282=0,COUNTIF($HF$27:$HF$86,MV282)=0),"",MATCH(MV282,$HF$27:$HF$86,0))</f>
        <v/>
      </c>
      <c r="MX282" s="517">
        <f>IF(MW282="",0,LOOKUP(MW282,$GU$282:$GU$341,$HD$282:$HD$341))</f>
        <v>0</v>
      </c>
      <c r="MY282" s="510" t="str">
        <f>IF(OR(MV282="",COUNTIF($HF$27:$HF$86,MV282)=0),"",MATCH(MV282,$HF$27:$HF$86,0))</f>
        <v/>
      </c>
      <c r="MZ282" s="522" t="str">
        <f>IF(MY282="","",LOOKUP(MY282,$GU$27:$GU$86,$HE$27:$HE$86))</f>
        <v/>
      </c>
      <c r="NA282" s="510" t="str">
        <f>IF(OR(MZ282=0,COUNTIF($HF$27:$HF$86,MZ282)=0),"",MATCH(MZ282,$HF$27:$HF$86,0))</f>
        <v/>
      </c>
      <c r="NB282" s="517">
        <f>IF(NA282="",0,LOOKUP(NA282,$GU$282:$GU$341,$HD$282:$HD$341))</f>
        <v>0</v>
      </c>
      <c r="NC282" s="510" t="str">
        <f>IF(OR(MZ282="",COUNTIF($HF$27:$HF$86,MZ282)=0),"",MATCH(MZ282,$HF$27:$HF$86,0))</f>
        <v/>
      </c>
      <c r="ND282" s="522" t="str">
        <f>IF(NC282="","",LOOKUP(NC282,$GU$27:$GU$86,$HE$27:$HE$86))</f>
        <v/>
      </c>
      <c r="NE282" s="510" t="str">
        <f>IF(OR(ND282=0,COUNTIF($HF$27:$HF$86,ND282)=0),"",MATCH(ND282,$HF$27:$HF$86,0))</f>
        <v/>
      </c>
      <c r="NF282" s="517">
        <f>IF(NE282="",0,LOOKUP(NE282,$GU$282:$GU$341,$HD$282:$HD$341))</f>
        <v>0</v>
      </c>
      <c r="NG282" s="510" t="str">
        <f>IF(OR(ND282="",COUNTIF($HF$27:$HF$86,ND282)=0),"",MATCH(ND282,$HF$27:$HF$86,0))</f>
        <v/>
      </c>
      <c r="NH282" s="522" t="str">
        <f>IF(NG282="","",LOOKUP(NG282,$GU$27:$GU$86,$HE$27:$HE$86))</f>
        <v/>
      </c>
      <c r="NI282" s="510" t="str">
        <f>IF(OR(NH282=0,COUNTIF($HF$27:$HF$86,NH282)=0),"",MATCH(NH282,$HF$27:$HF$86,0))</f>
        <v/>
      </c>
      <c r="NJ282" s="517">
        <f>IF(NI282="",0,LOOKUP(NI282,$GU$282:$GU$341,$HD$282:$HD$341))</f>
        <v>0</v>
      </c>
      <c r="NK282" s="510" t="str">
        <f>IF(OR(NH282="",COUNTIF($HF$27:$HF$86,NH282)=0),"",MATCH(NH282,$HF$27:$HF$86,0))</f>
        <v/>
      </c>
      <c r="NL282" s="522" t="str">
        <f>IF(NK282="","",LOOKUP(NK282,$GU$27:$GU$86,$HE$27:$HE$86))</f>
        <v/>
      </c>
      <c r="NM282" s="510" t="str">
        <f>IF(OR(NL282=0,COUNTIF($HF$27:$HF$86,NL282)=0),"",MATCH(NL282,$HF$27:$HF$86,0))</f>
        <v/>
      </c>
      <c r="NN282" s="517">
        <f>IF(NM282="",0,LOOKUP(NM282,$GU$282:$GU$341,$HD$282:$HD$341))</f>
        <v>0</v>
      </c>
      <c r="NO282" s="510" t="str">
        <f>IF(OR(NL282="",COUNTIF($HF$27:$HF$86,NL282)=0),"",MATCH(NL282,$HF$27:$HF$86,0))</f>
        <v/>
      </c>
      <c r="NP282" s="522" t="str">
        <f>IF(NO282="","",LOOKUP(NO282,$GU$27:$GU$86,$HE$27:$HE$86))</f>
        <v/>
      </c>
      <c r="NQ282" s="510" t="str">
        <f>IF(OR(NP282=0,COUNTIF($HF$27:$HF$86,NP282)=0),"",MATCH(NP282,$HF$27:$HF$86,0))</f>
        <v/>
      </c>
      <c r="NR282" s="517">
        <f>IF(NQ282="",0,LOOKUP(NQ282,$GU$282:$GU$341,$HD$282:$HD$341))</f>
        <v>0</v>
      </c>
      <c r="NS282" s="510" t="str">
        <f>IF(OR(NP282="",COUNTIF($HF$27:$HF$86,NP282)=0),"",MATCH(NP282,$HF$27:$HF$86,0))</f>
        <v/>
      </c>
      <c r="NT282" s="522" t="str">
        <f>IF(NS282="","",LOOKUP(NS282,$GU$27:$GU$86,$HE$27:$HE$86))</f>
        <v/>
      </c>
      <c r="NU282" s="510" t="str">
        <f>IF(OR(NT282=0,COUNTIF($HF$27:$HF$86,NT282)=0),"",MATCH(NT282,$HF$27:$HF$86,0))</f>
        <v/>
      </c>
      <c r="NV282" s="517">
        <f>IF(NU282="",0,LOOKUP(NU282,$GU$282:$GU$341,$HD$282:$HD$341))</f>
        <v>0</v>
      </c>
      <c r="NW282" s="510" t="str">
        <f>IF(OR(NT282="",COUNTIF($HF$27:$HF$86,NT282)=0),"",MATCH(NT282,$HF$27:$HF$86,0))</f>
        <v/>
      </c>
      <c r="NX282" s="522" t="str">
        <f>IF(NW282="","",LOOKUP(NW282,$GU$27:$GU$86,$HE$27:$HE$86))</f>
        <v/>
      </c>
      <c r="NY282" s="510" t="str">
        <f>IF(OR(NX282=0,COUNTIF($HF$27:$HF$86,NX282)=0),"",MATCH(NX282,$HF$27:$HF$86,0))</f>
        <v/>
      </c>
      <c r="NZ282" s="517">
        <f>IF(NY282="",0,LOOKUP(NY282,$GU$282:$GU$341,$HD$282:$HD$341))</f>
        <v>0</v>
      </c>
      <c r="OA282" s="510" t="str">
        <f>IF(OR(NX282="",COUNTIF($HF$27:$HF$86,NX282)=0),"",MATCH(NX282,$HF$27:$HF$86,0))</f>
        <v/>
      </c>
      <c r="OB282" s="522" t="str">
        <f>IF(OA282="","",LOOKUP(OA282,$GU$27:$GU$86,$HE$27:$HE$86))</f>
        <v/>
      </c>
      <c r="OC282" s="510" t="str">
        <f>IF(OR(OB282=0,COUNTIF($HF$27:$HF$86,OB282)=0),"",MATCH(OB282,$HF$27:$HF$86,0))</f>
        <v/>
      </c>
      <c r="OD282" s="517">
        <f>IF(OC282="",0,LOOKUP(OC282,$GU$282:$GU$341,$HD$282:$HD$341))</f>
        <v>0</v>
      </c>
      <c r="OE282" s="510" t="str">
        <f>IF(OR(OB282="",COUNTIF($HF$27:$HF$86,OB282)=0),"",MATCH(OB282,$HF$27:$HF$86,0))</f>
        <v/>
      </c>
      <c r="OF282" s="522" t="str">
        <f>IF(OE282="","",LOOKUP(OE282,$GU$27:$GU$86,$HE$27:$HE$86))</f>
        <v/>
      </c>
      <c r="OG282" s="510" t="str">
        <f>IF(OR(OF282=0,COUNTIF($HF$27:$HF$86,OF282)=0),"",MATCH(OF282,$HF$27:$HF$86,0))</f>
        <v/>
      </c>
      <c r="OH282" s="517">
        <f>IF(OG282="",0,LOOKUP(OG282,$GU$282:$GU$341,$HD$282:$HD$341))</f>
        <v>0</v>
      </c>
      <c r="OI282" s="510" t="str">
        <f>IF(OR(OF282="",COUNTIF($HF$27:$HF$86,OF282)=0),"",MATCH(OF282,$HF$27:$HF$86,0))</f>
        <v/>
      </c>
      <c r="OJ282" s="522" t="str">
        <f>IF(OI282="","",LOOKUP(OI282,$GU$27:$GU$86,$HE$27:$HE$86))</f>
        <v/>
      </c>
      <c r="OK282" s="510" t="str">
        <f>IF(OR(OJ282=0,COUNTIF($HF$27:$HF$86,OJ282)=0),"",MATCH(OJ282,$HF$27:$HF$86,0))</f>
        <v/>
      </c>
      <c r="OL282" s="517">
        <f>IF(OK282="",0,LOOKUP(OK282,$GU$282:$GU$341,$HD$282:$HD$341))</f>
        <v>0</v>
      </c>
      <c r="OM282" s="510" t="str">
        <f>IF(OR(OJ282="",COUNTIF($HF$27:$HF$86,OJ282)=0),"",MATCH(OJ282,$HF$27:$HF$86,0))</f>
        <v/>
      </c>
      <c r="ON282" s="522" t="str">
        <f>IF(OM282="","",LOOKUP(OM282,$GU$27:$GU$86,$HE$27:$HE$86))</f>
        <v/>
      </c>
      <c r="OO282" s="510" t="str">
        <f>IF(OR(ON282=0,COUNTIF($HF$27:$HF$86,ON282)=0),"",MATCH(ON282,$HF$27:$HF$86,0))</f>
        <v/>
      </c>
      <c r="OP282" s="517">
        <f>IF(OO282="",0,LOOKUP(OO282,$GU$282:$GU$341,$HD$282:$HD$341))</f>
        <v>0</v>
      </c>
      <c r="OQ282" s="510" t="str">
        <f>IF(OR(ON282="",COUNTIF($HF$27:$HF$86,ON282)=0),"",MATCH(ON282,$HF$27:$HF$86,0))</f>
        <v/>
      </c>
      <c r="OR282" s="522" t="str">
        <f>IF(OQ282="","",LOOKUP(OQ282,$GU$27:$GU$86,$HE$27:$HE$86))</f>
        <v/>
      </c>
      <c r="OS282" s="510" t="str">
        <f>IF(OR(OR282=0,COUNTIF($HF$27:$HF$86,OR282)=0),"",MATCH(OR282,$HF$27:$HF$86,0))</f>
        <v/>
      </c>
      <c r="OT282" s="517">
        <f>IF(OS282="",0,LOOKUP(OS282,$GU$282:$GU$341,$HD$282:$HD$341))</f>
        <v>0</v>
      </c>
      <c r="OU282" s="510" t="str">
        <f>IF(OR(OR282="",COUNTIF($HF$27:$HF$86,OR282)=0),"",MATCH(OR282,$HF$27:$HF$86,0))</f>
        <v/>
      </c>
      <c r="OV282" s="522" t="str">
        <f>IF(OU282="","",LOOKUP(OU282,$GU$27:$GU$86,$HE$27:$HE$86))</f>
        <v/>
      </c>
      <c r="OW282" s="510" t="str">
        <f>IF(OR(OV282=0,COUNTIF($HF$27:$HF$86,OV282)=0),"",MATCH(OV282,$HF$27:$HF$86,0))</f>
        <v/>
      </c>
      <c r="OX282" s="517">
        <f>IF(OW282="",0,LOOKUP(OW282,$GU$282:$GU$341,$HD$282:$HD$341))</f>
        <v>0</v>
      </c>
      <c r="OY282" s="510" t="str">
        <f>IF(OR(OV282="",COUNTIF($HF$27:$HF$86,OV282)=0),"",MATCH(OV282,$HF$27:$HF$86,0))</f>
        <v/>
      </c>
      <c r="OZ282" s="522" t="str">
        <f>IF(OY282="","",LOOKUP(OY282,$GU$27:$GU$86,$HE$27:$HE$86))</f>
        <v/>
      </c>
      <c r="PA282" s="510" t="str">
        <f>IF(OR(OZ282=0,COUNTIF($HF$27:$HF$86,OZ282)=0),"",MATCH(OZ282,$HF$27:$HF$86,0))</f>
        <v/>
      </c>
      <c r="PB282" s="517">
        <f>IF(PA282="",0,LOOKUP(PA282,$GU$282:$GU$341,$HD$282:$HD$341))</f>
        <v>0</v>
      </c>
      <c r="PC282" s="510" t="str">
        <f>IF(OR(OZ282="",COUNTIF($HF$27:$HF$86,OZ282)=0),"",MATCH(OZ282,$HF$27:$HF$86,0))</f>
        <v/>
      </c>
      <c r="PD282" s="522" t="str">
        <f>IF(PC282="","",LOOKUP(PC282,$GU$27:$GU$86,$HE$27:$HE$86))</f>
        <v/>
      </c>
      <c r="PE282" s="510" t="str">
        <f>IF(OR(PD282=0,COUNTIF($HF$27:$HF$86,PD282)=0),"",MATCH(PD282,$HF$27:$HF$86,0))</f>
        <v/>
      </c>
      <c r="PF282" s="517">
        <f>IF(PE282="",0,LOOKUP(PE282,$GU$282:$GU$341,$HD$282:$HD$341))</f>
        <v>0</v>
      </c>
      <c r="PG282" s="510" t="str">
        <f>IF(OR(PD282="",COUNTIF($HF$27:$HF$86,PD282)=0),"",MATCH(PD282,$HF$27:$HF$86,0))</f>
        <v/>
      </c>
      <c r="PH282" s="522" t="str">
        <f>IF(PG282="","",LOOKUP(PG282,$GU$27:$GU$86,$HE$27:$HE$86))</f>
        <v/>
      </c>
      <c r="PI282" s="510" t="str">
        <f>IF(OR(PH282=0,COUNTIF($HF$27:$HF$86,PH282)=0),"",MATCH(PH282,$HF$27:$HF$86,0))</f>
        <v/>
      </c>
      <c r="PJ282" s="517">
        <f>IF(PI282="",0,LOOKUP(PI282,$GU$282:$GU$341,$HD$282:$HD$341))</f>
        <v>0</v>
      </c>
      <c r="PK282" s="510" t="str">
        <f>IF(OR(PH282="",COUNTIF($HF$27:$HF$86,PH282)=0),"",MATCH(PH282,$HF$27:$HF$86,0))</f>
        <v/>
      </c>
      <c r="PL282" s="522" t="str">
        <f>IF(PK282="","",LOOKUP(PK282,$GU$27:$GU$86,$HE$27:$HE$86))</f>
        <v/>
      </c>
      <c r="PM282" s="510" t="str">
        <f>IF(OR(PL282=0,COUNTIF($HF$27:$HF$86,PL282)=0),"",MATCH(PL282,$HF$27:$HF$86,0))</f>
        <v/>
      </c>
      <c r="PN282" s="517">
        <f>IF(PM282="",0,LOOKUP(PM282,$GU$282:$GU$341,$HD$282:$HD$341))</f>
        <v>0</v>
      </c>
      <c r="PO282" s="510" t="str">
        <f>IF(OR(PL282="",COUNTIF($HF$27:$HF$86,PL282)=0),"",MATCH(PL282,$HF$27:$HF$86,0))</f>
        <v/>
      </c>
      <c r="PP282" s="522" t="str">
        <f>IF(PO282="","",LOOKUP(PO282,$GU$27:$GU$86,$HE$27:$HE$86))</f>
        <v/>
      </c>
      <c r="PQ282" s="510" t="str">
        <f>IF(OR(PP282=0,COUNTIF($HF$27:$HF$86,PP282)=0),"",MATCH(PP282,$HF$27:$HF$86,0))</f>
        <v/>
      </c>
      <c r="PR282" s="517">
        <f>IF(PQ282="",0,LOOKUP(PQ282,$GU$282:$GU$341,$HD$282:$HD$341))</f>
        <v>0</v>
      </c>
      <c r="PS282" s="510" t="str">
        <f>IF(OR(PP282="",COUNTIF($HF$27:$HF$86,PP282)=0),"",MATCH(PP282,$HF$27:$HF$86,0))</f>
        <v/>
      </c>
      <c r="PT282" s="522" t="str">
        <f>IF(PS282="","",LOOKUP(PS282,$GU$27:$GU$86,$HE$27:$HE$86))</f>
        <v/>
      </c>
      <c r="PU282" s="510" t="str">
        <f>IF(OR(PT282=0,COUNTIF($HF$27:$HF$86,PT282)=0),"",MATCH(PT282,$HF$27:$HF$86,0))</f>
        <v/>
      </c>
      <c r="PV282" s="517">
        <f>IF(PU282="",0,LOOKUP(PU282,$GU$282:$GU$341,$HD$282:$HD$341))</f>
        <v>0</v>
      </c>
      <c r="PW282" s="510" t="str">
        <f>IF(OR(PT282="",COUNTIF($HF$27:$HF$86,PT282)=0),"",MATCH(PT282,$HF$27:$HF$86,0))</f>
        <v/>
      </c>
      <c r="PX282" s="522" t="str">
        <f>IF(PW282="","",LOOKUP(PW282,$GU$27:$GU$86,$HE$27:$HE$86))</f>
        <v/>
      </c>
      <c r="PY282" s="510" t="str">
        <f>IF(OR(PX282=0,COUNTIF($HF$27:$HF$86,PX282)=0),"",MATCH(PX282,$HF$27:$HF$86,0))</f>
        <v/>
      </c>
      <c r="PZ282" s="517">
        <f>IF(PY282="",0,LOOKUP(PY282,$GU$282:$GU$341,$HD$282:$HD$341))</f>
        <v>0</v>
      </c>
      <c r="QA282" s="510" t="str">
        <f>IF(OR(PX282="",COUNTIF($HF$27:$HF$86,PX282)=0),"",MATCH(PX282,$HF$27:$HF$86,0))</f>
        <v/>
      </c>
      <c r="QB282" s="522" t="str">
        <f>IF(QA282="","",LOOKUP(QA282,$GU$27:$GU$86,$HE$27:$HE$86))</f>
        <v/>
      </c>
      <c r="QC282" s="510" t="str">
        <f>IF(OR(QB282=0,COUNTIF($HF$27:$HF$86,QB282)=0),"",MATCH(QB282,$HF$27:$HF$86,0))</f>
        <v/>
      </c>
      <c r="QD282" s="517">
        <f>IF(QC282="",0,LOOKUP(QC282,$GU$282:$GU$341,$HD$282:$HD$341))</f>
        <v>0</v>
      </c>
      <c r="QE282" s="510" t="str">
        <f>IF(OR(QB282="",COUNTIF($HF$27:$HF$86,QB282)=0),"",MATCH(QB282,$HF$27:$HF$86,0))</f>
        <v/>
      </c>
      <c r="QF282" s="522" t="str">
        <f>IF(QE282="","",LOOKUP(QE282,$GU$27:$GU$86,$HE$27:$HE$86))</f>
        <v/>
      </c>
      <c r="QG282" s="510" t="str">
        <f>IF(OR(QF282=0,COUNTIF($HF$27:$HF$86,QF282)=0),"",MATCH(QF282,$HF$27:$HF$86,0))</f>
        <v/>
      </c>
      <c r="QH282" s="517">
        <f>IF(QG282="",0,LOOKUP(QG282,$GU$282:$GU$341,$HD$282:$HD$341))</f>
        <v>0</v>
      </c>
    </row>
    <row r="283" spans="203:450" ht="13.3" thickTop="1" thickBot="1" x14ac:dyDescent="0.35">
      <c r="GU283" s="594">
        <v>2</v>
      </c>
      <c r="HA283" s="81" t="str">
        <f>IF(OR(HC283="",HC283=0),"",IF(HC283=$HC$26,"Crítico",""))</f>
        <v/>
      </c>
      <c r="HB283" s="127" t="str">
        <f>IF(HA283="","",1)</f>
        <v/>
      </c>
      <c r="HC283" s="15">
        <f t="shared" ref="HC283:HC341" si="1359">HG283+HJ283+HN283+HR283+HV283+HZ283+ID283+IH283+IL283+IP283+IT283+IX283+JB283+JF283+JJ283+JN283+JR283+JV283+JZ283+KD283+KH283+KL283+KP283+KT283+KX283+LB283+LF283+LJ283+LN283+LR283+LV283+LZ283+MD283+MH283+ML283+MP283+MT283+MX283+NB283+NF283+NJ283+NN283+NR283+NV283+NZ283+OD283+OH283+OL283+OP283+OT283+OX283+PB283+PF283+PJ283+PN283+PR283+PV283+PZ283+QD283+QH283</f>
        <v>0</v>
      </c>
      <c r="HD283" s="582">
        <f t="shared" ref="HD283:HD300" si="1360">IF($M28="",0,$M28)</f>
        <v>0</v>
      </c>
      <c r="HE283" s="576">
        <f t="shared" si="1358"/>
        <v>0</v>
      </c>
      <c r="HF283" s="566">
        <f t="shared" si="1358"/>
        <v>0</v>
      </c>
      <c r="HG283" s="16">
        <f t="shared" ref="HG283:HG341" si="1361">IF(OR(HD283=0,HF283=0),0,$HD283)</f>
        <v>0</v>
      </c>
      <c r="HH283" s="17" t="str">
        <f>IF(HF283=0,"",HE283)</f>
        <v/>
      </c>
      <c r="HI283" s="510" t="str">
        <f>IF(OR(HH283=0,COUNTIF($HF$27:$HF$86,HH283)=0),"",MATCH(HH283,$HF$27:$HF$86,0))</f>
        <v/>
      </c>
      <c r="HJ283" s="517">
        <f>IF(HI283="",0,LOOKUP(HI283,$GU$282:$GU$341,$HD$282:$HD$341))</f>
        <v>0</v>
      </c>
      <c r="HK283" s="510" t="str">
        <f t="shared" ref="HK283:HK341" si="1362">IF(OR(HH283="",COUNTIF($HF$27:$HF$86,HH283)=0),"",MATCH(HH283,$HF$27:$HF$86,0))</f>
        <v/>
      </c>
      <c r="HL283" s="522" t="str">
        <f>IF(HK283="","",LOOKUP(HK283,$GU$27:$GU$86,$HE$27:$HE$86))</f>
        <v/>
      </c>
      <c r="HM283" s="510" t="str">
        <f t="shared" ref="HM283:HM341" si="1363">IF(OR(HL283=0,COUNTIF($HF$27:$HF$86,HL283)=0),"",MATCH(HL283,$HF$27:$HF$86,0))</f>
        <v/>
      </c>
      <c r="HN283" s="517">
        <f t="shared" ref="HN283:HN341" si="1364">IF(HM283="",0,LOOKUP(HM283,$GU$282:$GU$341,$HD$282:$HD$341))</f>
        <v>0</v>
      </c>
      <c r="HO283" s="510" t="str">
        <f t="shared" ref="HO283:HO341" si="1365">IF(OR(HL283="",COUNTIF($HF$27:$HF$86,HL283)=0),"",MATCH(HL283,$HF$27:$HF$86,0))</f>
        <v/>
      </c>
      <c r="HP283" s="522" t="str">
        <f>IF(HO283="","",LOOKUP(HO283,$GU$27:$GU$86,$HE$27:$HE$86))</f>
        <v/>
      </c>
      <c r="HQ283" s="510" t="str">
        <f t="shared" ref="HQ283:HQ341" si="1366">IF(OR(HP283=0,COUNTIF($HF$27:$HF$86,HP283)=0),"",MATCH(HP283,$HF$27:$HF$86,0))</f>
        <v/>
      </c>
      <c r="HR283" s="517">
        <f t="shared" ref="HR283:HR341" si="1367">IF(HQ283="",0,LOOKUP(HQ283,$GU$282:$GU$341,$HD$282:$HD$341))</f>
        <v>0</v>
      </c>
      <c r="HS283" s="510" t="str">
        <f t="shared" ref="HS283:HS341" si="1368">IF(OR(HP283="",COUNTIF($HF$27:$HF$86,HP283)=0),"",MATCH(HP283,$HF$27:$HF$86,0))</f>
        <v/>
      </c>
      <c r="HT283" s="522" t="str">
        <f>IF(HS283="","",LOOKUP(HS283,$GU$27:$GU$86,$HE$27:$HE$86))</f>
        <v/>
      </c>
      <c r="HU283" s="510" t="str">
        <f t="shared" ref="HU283:HU341" si="1369">IF(OR(HT283=0,COUNTIF($HF$27:$HF$86,HT283)=0),"",MATCH(HT283,$HF$27:$HF$86,0))</f>
        <v/>
      </c>
      <c r="HV283" s="517">
        <f t="shared" ref="HV283:HV341" si="1370">IF(HU283="",0,LOOKUP(HU283,$GU$282:$GU$341,$HD$282:$HD$341))</f>
        <v>0</v>
      </c>
      <c r="HW283" s="510" t="str">
        <f t="shared" ref="HW283:HW341" si="1371">IF(OR(HT283="",COUNTIF($HF$27:$HF$86,HT283)=0),"",MATCH(HT283,$HF$27:$HF$86,0))</f>
        <v/>
      </c>
      <c r="HX283" s="522" t="str">
        <f>IF(HW283="","",LOOKUP(HW283,$GU$27:$GU$86,$HE$27:$HE$86))</f>
        <v/>
      </c>
      <c r="HY283" s="510" t="str">
        <f t="shared" ref="HY283:HY341" si="1372">IF(OR(HX283=0,COUNTIF($HF$27:$HF$86,HX283)=0),"",MATCH(HX283,$HF$27:$HF$86,0))</f>
        <v/>
      </c>
      <c r="HZ283" s="517">
        <f t="shared" ref="HZ283:HZ341" si="1373">IF(HY283="",0,LOOKUP(HY283,$GU$282:$GU$341,$HD$282:$HD$341))</f>
        <v>0</v>
      </c>
      <c r="IA283" s="510" t="str">
        <f t="shared" ref="IA283:IA341" si="1374">IF(OR(HX283="",COUNTIF($HF$27:$HF$86,HX283)=0),"",MATCH(HX283,$HF$27:$HF$86,0))</f>
        <v/>
      </c>
      <c r="IB283" s="522" t="str">
        <f>IF(IA283="","",LOOKUP(IA283,$GU$27:$GU$86,$HE$27:$HE$86))</f>
        <v/>
      </c>
      <c r="IC283" s="510" t="str">
        <f t="shared" ref="IC283:IC341" si="1375">IF(OR(IB283=0,COUNTIF($HF$27:$HF$86,IB283)=0),"",MATCH(IB283,$HF$27:$HF$86,0))</f>
        <v/>
      </c>
      <c r="ID283" s="517">
        <f t="shared" ref="ID283:ID341" si="1376">IF(IC283="",0,LOOKUP(IC283,$GU$282:$GU$341,$HD$282:$HD$341))</f>
        <v>0</v>
      </c>
      <c r="IE283" s="510" t="str">
        <f t="shared" ref="IE283:IE341" si="1377">IF(OR(IB283="",COUNTIF($HF$27:$HF$86,IB283)=0),"",MATCH(IB283,$HF$27:$HF$86,0))</f>
        <v/>
      </c>
      <c r="IF283" s="522" t="str">
        <f>IF(IE283="","",LOOKUP(IE283,$GU$27:$GU$86,$HE$27:$HE$86))</f>
        <v/>
      </c>
      <c r="IG283" s="510" t="str">
        <f t="shared" ref="IG283:IG341" si="1378">IF(OR(IF283=0,COUNTIF($HF$27:$HF$86,IF283)=0),"",MATCH(IF283,$HF$27:$HF$86,0))</f>
        <v/>
      </c>
      <c r="IH283" s="517">
        <f t="shared" ref="IH283:IH341" si="1379">IF(IG283="",0,LOOKUP(IG283,$GU$282:$GU$341,$HD$282:$HD$341))</f>
        <v>0</v>
      </c>
      <c r="II283" s="510" t="str">
        <f t="shared" ref="II283:II341" si="1380">IF(OR(IF283="",COUNTIF($HF$27:$HF$86,IF283)=0),"",MATCH(IF283,$HF$27:$HF$86,0))</f>
        <v/>
      </c>
      <c r="IJ283" s="522" t="str">
        <f>IF(II283="","",LOOKUP(II283,$GU$27:$GU$86,$HE$27:$HE$86))</f>
        <v/>
      </c>
      <c r="IK283" s="510" t="str">
        <f t="shared" ref="IK283:IK341" si="1381">IF(OR(IJ283=0,COUNTIF($HF$27:$HF$86,IJ283)=0),"",MATCH(IJ283,$HF$27:$HF$86,0))</f>
        <v/>
      </c>
      <c r="IL283" s="517">
        <f t="shared" ref="IL283:IL341" si="1382">IF(IK283="",0,LOOKUP(IK283,$GU$282:$GU$341,$HD$282:$HD$341))</f>
        <v>0</v>
      </c>
      <c r="IM283" s="510" t="str">
        <f t="shared" ref="IM283:IM341" si="1383">IF(OR(IJ283="",COUNTIF($HF$27:$HF$86,IJ283)=0),"",MATCH(IJ283,$HF$27:$HF$86,0))</f>
        <v/>
      </c>
      <c r="IN283" s="522" t="str">
        <f>IF(IM283="","",LOOKUP(IM283,$GU$27:$GU$86,$HE$27:$HE$86))</f>
        <v/>
      </c>
      <c r="IO283" s="510" t="str">
        <f t="shared" ref="IO283:IO341" si="1384">IF(OR(IN283=0,COUNTIF($HF$27:$HF$86,IN283)=0),"",MATCH(IN283,$HF$27:$HF$86,0))</f>
        <v/>
      </c>
      <c r="IP283" s="517">
        <f t="shared" ref="IP283:IP341" si="1385">IF(IO283="",0,LOOKUP(IO283,$GU$282:$GU$341,$HD$282:$HD$341))</f>
        <v>0</v>
      </c>
      <c r="IQ283" s="510" t="str">
        <f t="shared" ref="IQ283:IQ341" si="1386">IF(OR(IN283="",COUNTIF($HF$27:$HF$86,IN283)=0),"",MATCH(IN283,$HF$27:$HF$86,0))</f>
        <v/>
      </c>
      <c r="IR283" s="522" t="str">
        <f>IF(IQ283="","",LOOKUP(IQ283,$GU$27:$GU$86,$HE$27:$HE$86))</f>
        <v/>
      </c>
      <c r="IS283" s="510" t="str">
        <f t="shared" ref="IS283:IS341" si="1387">IF(OR(IR283=0,COUNTIF($HF$27:$HF$86,IR283)=0),"",MATCH(IR283,$HF$27:$HF$86,0))</f>
        <v/>
      </c>
      <c r="IT283" s="517">
        <f t="shared" ref="IT283:IT341" si="1388">IF(IS283="",0,LOOKUP(IS283,$GU$282:$GU$341,$HD$282:$HD$341))</f>
        <v>0</v>
      </c>
      <c r="IU283" s="510" t="str">
        <f t="shared" ref="IU283:IU341" si="1389">IF(OR(IR283="",COUNTIF($HF$27:$HF$86,IR283)=0),"",MATCH(IR283,$HF$27:$HF$86,0))</f>
        <v/>
      </c>
      <c r="IV283" s="522" t="str">
        <f>IF(IU283="","",LOOKUP(IU283,$GU$27:$GU$86,$HE$27:$HE$86))</f>
        <v/>
      </c>
      <c r="IW283" s="510" t="str">
        <f t="shared" ref="IW283:IW341" si="1390">IF(OR(IV283=0,COUNTIF($HF$27:$HF$86,IV283)=0),"",MATCH(IV283,$HF$27:$HF$86,0))</f>
        <v/>
      </c>
      <c r="IX283" s="517">
        <f t="shared" ref="IX283:IX341" si="1391">IF(IW283="",0,LOOKUP(IW283,$GU$282:$GU$341,$HD$282:$HD$341))</f>
        <v>0</v>
      </c>
      <c r="IY283" s="510" t="str">
        <f t="shared" ref="IY283:IY341" si="1392">IF(OR(IV283="",COUNTIF($HF$27:$HF$86,IV283)=0),"",MATCH(IV283,$HF$27:$HF$86,0))</f>
        <v/>
      </c>
      <c r="IZ283" s="522" t="str">
        <f>IF(IY283="","",LOOKUP(IY283,$GU$27:$GU$86,$HE$27:$HE$86))</f>
        <v/>
      </c>
      <c r="JA283" s="510" t="str">
        <f t="shared" ref="JA283:JA341" si="1393">IF(OR(IZ283=0,COUNTIF($HF$27:$HF$86,IZ283)=0),"",MATCH(IZ283,$HF$27:$HF$86,0))</f>
        <v/>
      </c>
      <c r="JB283" s="517">
        <f t="shared" ref="JB283:JB341" si="1394">IF(JA283="",0,LOOKUP(JA283,$GU$282:$GU$341,$HD$282:$HD$341))</f>
        <v>0</v>
      </c>
      <c r="JC283" s="510" t="str">
        <f t="shared" ref="JC283:JC341" si="1395">IF(OR(IZ283="",COUNTIF($HF$27:$HF$86,IZ283)=0),"",MATCH(IZ283,$HF$27:$HF$86,0))</f>
        <v/>
      </c>
      <c r="JD283" s="522" t="str">
        <f>IF(JC283="","",LOOKUP(JC283,$GU$27:$GU$86,$HE$27:$HE$86))</f>
        <v/>
      </c>
      <c r="JE283" s="510" t="str">
        <f t="shared" ref="JE283:JE341" si="1396">IF(OR(JD283=0,COUNTIF($HF$27:$HF$86,JD283)=0),"",MATCH(JD283,$HF$27:$HF$86,0))</f>
        <v/>
      </c>
      <c r="JF283" s="517">
        <f t="shared" ref="JF283:JF341" si="1397">IF(JE283="",0,LOOKUP(JE283,$GU$282:$GU$341,$HD$282:$HD$341))</f>
        <v>0</v>
      </c>
      <c r="JG283" s="510" t="str">
        <f t="shared" ref="JG283:JG341" si="1398">IF(OR(JD283="",COUNTIF($HF$27:$HF$86,JD283)=0),"",MATCH(JD283,$HF$27:$HF$86,0))</f>
        <v/>
      </c>
      <c r="JH283" s="522" t="str">
        <f>IF(JG283="","",LOOKUP(JG283,$GU$27:$GU$86,$HE$27:$HE$86))</f>
        <v/>
      </c>
      <c r="JI283" s="510" t="str">
        <f t="shared" ref="JI283:JI341" si="1399">IF(OR(JH283=0,COUNTIF($HF$27:$HF$86,JH283)=0),"",MATCH(JH283,$HF$27:$HF$86,0))</f>
        <v/>
      </c>
      <c r="JJ283" s="517">
        <f t="shared" ref="JJ283:JJ341" si="1400">IF(JI283="",0,LOOKUP(JI283,$GU$282:$GU$341,$HD$282:$HD$341))</f>
        <v>0</v>
      </c>
      <c r="JK283" s="510" t="str">
        <f t="shared" ref="JK283:JK341" si="1401">IF(OR(JH283="",COUNTIF($HF$27:$HF$86,JH283)=0),"",MATCH(JH283,$HF$27:$HF$86,0))</f>
        <v/>
      </c>
      <c r="JL283" s="522" t="str">
        <f>IF(JK283="","",LOOKUP(JK283,$GU$27:$GU$86,$HE$27:$HE$86))</f>
        <v/>
      </c>
      <c r="JM283" s="510" t="str">
        <f t="shared" ref="JM283:JM341" si="1402">IF(OR(JL283=0,COUNTIF($HF$27:$HF$86,JL283)=0),"",MATCH(JL283,$HF$27:$HF$86,0))</f>
        <v/>
      </c>
      <c r="JN283" s="517">
        <f t="shared" ref="JN283:JN341" si="1403">IF(JM283="",0,LOOKUP(JM283,$GU$282:$GU$341,$HD$282:$HD$341))</f>
        <v>0</v>
      </c>
      <c r="JO283" s="510" t="str">
        <f t="shared" ref="JO283:JO341" si="1404">IF(OR(JL283="",COUNTIF($HF$27:$HF$86,JL283)=0),"",MATCH(JL283,$HF$27:$HF$86,0))</f>
        <v/>
      </c>
      <c r="JP283" s="522" t="str">
        <f>IF(JO283="","",LOOKUP(JO283,$GU$27:$GU$86,$HE$27:$HE$86))</f>
        <v/>
      </c>
      <c r="JQ283" s="510" t="str">
        <f t="shared" ref="JQ283:JQ341" si="1405">IF(OR(JP283=0,COUNTIF($HF$27:$HF$86,JP283)=0),"",MATCH(JP283,$HF$27:$HF$86,0))</f>
        <v/>
      </c>
      <c r="JR283" s="517">
        <f t="shared" ref="JR283:JR341" si="1406">IF(JQ283="",0,LOOKUP(JQ283,$GU$282:$GU$341,$HD$282:$HD$341))</f>
        <v>0</v>
      </c>
      <c r="JS283" s="510" t="str">
        <f t="shared" ref="JS283:JS341" si="1407">IF(OR(JP283="",COUNTIF($HF$27:$HF$86,JP283)=0),"",MATCH(JP283,$HF$27:$HF$86,0))</f>
        <v/>
      </c>
      <c r="JT283" s="522" t="str">
        <f>IF(JS283="","",LOOKUP(JS283,$GU$27:$GU$86,$HE$27:$HE$86))</f>
        <v/>
      </c>
      <c r="JU283" s="510" t="str">
        <f t="shared" ref="JU283:JU341" si="1408">IF(OR(JT283=0,COUNTIF($HF$27:$HF$86,JT283)=0),"",MATCH(JT283,$HF$27:$HF$86,0))</f>
        <v/>
      </c>
      <c r="JV283" s="517">
        <f t="shared" ref="JV283:JV341" si="1409">IF(JU283="",0,LOOKUP(JU283,$GU$282:$GU$341,$HD$282:$HD$341))</f>
        <v>0</v>
      </c>
      <c r="JW283" s="510" t="str">
        <f t="shared" ref="JW283:JW341" si="1410">IF(OR(JT283="",COUNTIF($HF$27:$HF$86,JT283)=0),"",MATCH(JT283,$HF$27:$HF$86,0))</f>
        <v/>
      </c>
      <c r="JX283" s="522" t="str">
        <f>IF(JW283="","",LOOKUP(JW283,$GU$27:$GU$86,$HE$27:$HE$86))</f>
        <v/>
      </c>
      <c r="JY283" s="510" t="str">
        <f t="shared" ref="JY283:JY341" si="1411">IF(OR(JX283=0,COUNTIF($HF$27:$HF$86,JX283)=0),"",MATCH(JX283,$HF$27:$HF$86,0))</f>
        <v/>
      </c>
      <c r="JZ283" s="517">
        <f t="shared" ref="JZ283:JZ341" si="1412">IF(JY283="",0,LOOKUP(JY283,$GU$282:$GU$341,$HD$282:$HD$341))</f>
        <v>0</v>
      </c>
      <c r="KA283" s="510" t="str">
        <f t="shared" ref="KA283:KA341" si="1413">IF(OR(JX283="",COUNTIF($HF$27:$HF$86,JX283)=0),"",MATCH(JX283,$HF$27:$HF$86,0))</f>
        <v/>
      </c>
      <c r="KB283" s="522" t="str">
        <f>IF(KA283="","",LOOKUP(KA283,$GU$27:$GU$86,$HE$27:$HE$86))</f>
        <v/>
      </c>
      <c r="KC283" s="510" t="str">
        <f t="shared" ref="KC283:KC341" si="1414">IF(OR(KB283=0,COUNTIF($HF$27:$HF$86,KB283)=0),"",MATCH(KB283,$HF$27:$HF$86,0))</f>
        <v/>
      </c>
      <c r="KD283" s="517">
        <f t="shared" ref="KD283:KD341" si="1415">IF(KC283="",0,LOOKUP(KC283,$GU$282:$GU$341,$HD$282:$HD$341))</f>
        <v>0</v>
      </c>
      <c r="KE283" s="510" t="str">
        <f t="shared" ref="KE283:KE341" si="1416">IF(OR(KB283="",COUNTIF($HF$27:$HF$86,KB283)=0),"",MATCH(KB283,$HF$27:$HF$86,0))</f>
        <v/>
      </c>
      <c r="KF283" s="522" t="str">
        <f>IF(KE283="","",LOOKUP(KE283,$GU$27:$GU$86,$HE$27:$HE$86))</f>
        <v/>
      </c>
      <c r="KG283" s="510" t="str">
        <f t="shared" ref="KG283:KG341" si="1417">IF(OR(KF283=0,COUNTIF($HF$27:$HF$86,KF283)=0),"",MATCH(KF283,$HF$27:$HF$86,0))</f>
        <v/>
      </c>
      <c r="KH283" s="517">
        <f t="shared" ref="KH283:KH341" si="1418">IF(KG283="",0,LOOKUP(KG283,$GU$282:$GU$341,$HD$282:$HD$341))</f>
        <v>0</v>
      </c>
      <c r="KI283" s="510" t="str">
        <f t="shared" ref="KI283:KI341" si="1419">IF(OR(KF283="",COUNTIF($HF$27:$HF$86,KF283)=0),"",MATCH(KF283,$HF$27:$HF$86,0))</f>
        <v/>
      </c>
      <c r="KJ283" s="522" t="str">
        <f>IF(KI283="","",LOOKUP(KI283,$GU$27:$GU$86,$HE$27:$HE$86))</f>
        <v/>
      </c>
      <c r="KK283" s="510" t="str">
        <f t="shared" ref="KK283:KK341" si="1420">IF(OR(KJ283=0,COUNTIF($HF$27:$HF$86,KJ283)=0),"",MATCH(KJ283,$HF$27:$HF$86,0))</f>
        <v/>
      </c>
      <c r="KL283" s="517">
        <f t="shared" ref="KL283:KL341" si="1421">IF(KK283="",0,LOOKUP(KK283,$GU$282:$GU$341,$HD$282:$HD$341))</f>
        <v>0</v>
      </c>
      <c r="KM283" s="510" t="str">
        <f t="shared" ref="KM283:KM341" si="1422">IF(OR(KJ283="",COUNTIF($HF$27:$HF$86,KJ283)=0),"",MATCH(KJ283,$HF$27:$HF$86,0))</f>
        <v/>
      </c>
      <c r="KN283" s="522" t="str">
        <f>IF(KM283="","",LOOKUP(KM283,$GU$27:$GU$86,$HE$27:$HE$86))</f>
        <v/>
      </c>
      <c r="KO283" s="510" t="str">
        <f t="shared" ref="KO283:KO341" si="1423">IF(OR(KN283=0,COUNTIF($HF$27:$HF$86,KN283)=0),"",MATCH(KN283,$HF$27:$HF$86,0))</f>
        <v/>
      </c>
      <c r="KP283" s="517">
        <f t="shared" ref="KP283:KP341" si="1424">IF(KO283="",0,LOOKUP(KO283,$GU$282:$GU$341,$HD$282:$HD$341))</f>
        <v>0</v>
      </c>
      <c r="KQ283" s="510" t="str">
        <f t="shared" ref="KQ283:KQ341" si="1425">IF(OR(KN283="",COUNTIF($HF$27:$HF$86,KN283)=0),"",MATCH(KN283,$HF$27:$HF$86,0))</f>
        <v/>
      </c>
      <c r="KR283" s="522" t="str">
        <f>IF(KQ283="","",LOOKUP(KQ283,$GU$27:$GU$86,$HE$27:$HE$86))</f>
        <v/>
      </c>
      <c r="KS283" s="510" t="str">
        <f t="shared" ref="KS283:KS341" si="1426">IF(OR(KR283=0,COUNTIF($HF$27:$HF$86,KR283)=0),"",MATCH(KR283,$HF$27:$HF$86,0))</f>
        <v/>
      </c>
      <c r="KT283" s="517">
        <f t="shared" ref="KT283:KT341" si="1427">IF(KS283="",0,LOOKUP(KS283,$GU$282:$GU$341,$HD$282:$HD$341))</f>
        <v>0</v>
      </c>
      <c r="KU283" s="510" t="str">
        <f t="shared" ref="KU283:KU341" si="1428">IF(OR(KR283="",COUNTIF($HF$27:$HF$86,KR283)=0),"",MATCH(KR283,$HF$27:$HF$86,0))</f>
        <v/>
      </c>
      <c r="KV283" s="522" t="str">
        <f>IF(KU283="","",LOOKUP(KU283,$GU$27:$GU$86,$HE$27:$HE$86))</f>
        <v/>
      </c>
      <c r="KW283" s="510" t="str">
        <f t="shared" ref="KW283:KW341" si="1429">IF(OR(KV283=0,COUNTIF($HF$27:$HF$86,KV283)=0),"",MATCH(KV283,$HF$27:$HF$86,0))</f>
        <v/>
      </c>
      <c r="KX283" s="517">
        <f t="shared" ref="KX283:KX341" si="1430">IF(KW283="",0,LOOKUP(KW283,$GU$282:$GU$341,$HD$282:$HD$341))</f>
        <v>0</v>
      </c>
      <c r="KY283" s="510" t="str">
        <f t="shared" ref="KY283:KY341" si="1431">IF(OR(KV283="",COUNTIF($HF$27:$HF$86,KV283)=0),"",MATCH(KV283,$HF$27:$HF$86,0))</f>
        <v/>
      </c>
      <c r="KZ283" s="522" t="str">
        <f>IF(KY283="","",LOOKUP(KY283,$GU$27:$GU$86,$HE$27:$HE$86))</f>
        <v/>
      </c>
      <c r="LA283" s="510" t="str">
        <f t="shared" ref="LA283:LA341" si="1432">IF(OR(KZ283=0,COUNTIF($HF$27:$HF$86,KZ283)=0),"",MATCH(KZ283,$HF$27:$HF$86,0))</f>
        <v/>
      </c>
      <c r="LB283" s="517">
        <f t="shared" ref="LB283:LB341" si="1433">IF(LA283="",0,LOOKUP(LA283,$GU$282:$GU$341,$HD$282:$HD$341))</f>
        <v>0</v>
      </c>
      <c r="LC283" s="510" t="str">
        <f t="shared" ref="LC283:LC341" si="1434">IF(OR(KZ283="",COUNTIF($HF$27:$HF$86,KZ283)=0),"",MATCH(KZ283,$HF$27:$HF$86,0))</f>
        <v/>
      </c>
      <c r="LD283" s="522" t="str">
        <f>IF(LC283="","",LOOKUP(LC283,$GU$27:$GU$86,$HE$27:$HE$86))</f>
        <v/>
      </c>
      <c r="LE283" s="510" t="str">
        <f t="shared" ref="LE283:LE341" si="1435">IF(OR(LD283=0,COUNTIF($HF$27:$HF$86,LD283)=0),"",MATCH(LD283,$HF$27:$HF$86,0))</f>
        <v/>
      </c>
      <c r="LF283" s="517">
        <f t="shared" ref="LF283:LF341" si="1436">IF(LE283="",0,LOOKUP(LE283,$GU$282:$GU$341,$HD$282:$HD$341))</f>
        <v>0</v>
      </c>
      <c r="LG283" s="510" t="str">
        <f t="shared" ref="LG283:LG341" si="1437">IF(OR(LD283="",COUNTIF($HF$27:$HF$86,LD283)=0),"",MATCH(LD283,$HF$27:$HF$86,0))</f>
        <v/>
      </c>
      <c r="LH283" s="522" t="str">
        <f>IF(LG283="","",LOOKUP(LG283,$GU$27:$GU$86,$HE$27:$HE$86))</f>
        <v/>
      </c>
      <c r="LI283" s="510" t="str">
        <f t="shared" ref="LI283:LI341" si="1438">IF(OR(LH283=0,COUNTIF($HF$27:$HF$86,LH283)=0),"",MATCH(LH283,$HF$27:$HF$86,0))</f>
        <v/>
      </c>
      <c r="LJ283" s="517">
        <f t="shared" ref="LJ283:LJ341" si="1439">IF(LI283="",0,LOOKUP(LI283,$GU$282:$GU$341,$HD$282:$HD$341))</f>
        <v>0</v>
      </c>
      <c r="LK283" s="510" t="str">
        <f t="shared" ref="LK283:LK341" si="1440">IF(OR(LH283="",COUNTIF($HF$27:$HF$86,LH283)=0),"",MATCH(LH283,$HF$27:$HF$86,0))</f>
        <v/>
      </c>
      <c r="LL283" s="522" t="str">
        <f>IF(LK283="","",LOOKUP(LK283,$GU$27:$GU$86,$HE$27:$HE$86))</f>
        <v/>
      </c>
      <c r="LM283" s="510" t="str">
        <f t="shared" ref="LM283:LM341" si="1441">IF(OR(LL283=0,COUNTIF($HF$27:$HF$86,LL283)=0),"",MATCH(LL283,$HF$27:$HF$86,0))</f>
        <v/>
      </c>
      <c r="LN283" s="517">
        <f t="shared" ref="LN283:LN341" si="1442">IF(LM283="",0,LOOKUP(LM283,$GU$282:$GU$341,$HD$282:$HD$341))</f>
        <v>0</v>
      </c>
      <c r="LO283" s="510" t="str">
        <f t="shared" ref="LO283:LO341" si="1443">IF(OR(LL283="",COUNTIF($HF$27:$HF$86,LL283)=0),"",MATCH(LL283,$HF$27:$HF$86,0))</f>
        <v/>
      </c>
      <c r="LP283" s="522" t="str">
        <f>IF(LO283="","",LOOKUP(LO283,$GU$27:$GU$86,$HE$27:$HE$86))</f>
        <v/>
      </c>
      <c r="LQ283" s="510" t="str">
        <f t="shared" ref="LQ283:LQ341" si="1444">IF(OR(LP283=0,COUNTIF($HF$27:$HF$86,LP283)=0),"",MATCH(LP283,$HF$27:$HF$86,0))</f>
        <v/>
      </c>
      <c r="LR283" s="517">
        <f t="shared" ref="LR283:LR341" si="1445">IF(LQ283="",0,LOOKUP(LQ283,$GU$282:$GU$341,$HD$282:$HD$341))</f>
        <v>0</v>
      </c>
      <c r="LS283" s="510" t="str">
        <f t="shared" ref="LS283:LS341" si="1446">IF(OR(LP283="",COUNTIF($HF$27:$HF$86,LP283)=0),"",MATCH(LP283,$HF$27:$HF$86,0))</f>
        <v/>
      </c>
      <c r="LT283" s="522" t="str">
        <f>IF(LS283="","",LOOKUP(LS283,$GU$27:$GU$86,$HE$27:$HE$86))</f>
        <v/>
      </c>
      <c r="LU283" s="510" t="str">
        <f t="shared" ref="LU283:LU341" si="1447">IF(OR(LT283=0,COUNTIF($HF$27:$HF$86,LT283)=0),"",MATCH(LT283,$HF$27:$HF$86,0))</f>
        <v/>
      </c>
      <c r="LV283" s="517">
        <f t="shared" ref="LV283:LV341" si="1448">IF(LU283="",0,LOOKUP(LU283,$GU$282:$GU$341,$HD$282:$HD$341))</f>
        <v>0</v>
      </c>
      <c r="LW283" s="510" t="str">
        <f t="shared" ref="LW283:LW341" si="1449">IF(OR(LT283="",COUNTIF($HF$27:$HF$86,LT283)=0),"",MATCH(LT283,$HF$27:$HF$86,0))</f>
        <v/>
      </c>
      <c r="LX283" s="522" t="str">
        <f>IF(LW283="","",LOOKUP(LW283,$GU$27:$GU$86,$HE$27:$HE$86))</f>
        <v/>
      </c>
      <c r="LY283" s="510" t="str">
        <f t="shared" ref="LY283:LY341" si="1450">IF(OR(LX283=0,COUNTIF($HF$27:$HF$86,LX283)=0),"",MATCH(LX283,$HF$27:$HF$86,0))</f>
        <v/>
      </c>
      <c r="LZ283" s="517">
        <f t="shared" ref="LZ283:LZ341" si="1451">IF(LY283="",0,LOOKUP(LY283,$GU$282:$GU$341,$HD$282:$HD$341))</f>
        <v>0</v>
      </c>
      <c r="MA283" s="510" t="str">
        <f t="shared" ref="MA283:MA341" si="1452">IF(OR(LX283="",COUNTIF($HF$27:$HF$86,LX283)=0),"",MATCH(LX283,$HF$27:$HF$86,0))</f>
        <v/>
      </c>
      <c r="MB283" s="522" t="str">
        <f>IF(MA283="","",LOOKUP(MA283,$GU$27:$GU$86,$HE$27:$HE$86))</f>
        <v/>
      </c>
      <c r="MC283" s="510" t="str">
        <f t="shared" ref="MC283:MC341" si="1453">IF(OR(MB283=0,COUNTIF($HF$27:$HF$86,MB283)=0),"",MATCH(MB283,$HF$27:$HF$86,0))</f>
        <v/>
      </c>
      <c r="MD283" s="517">
        <f t="shared" ref="MD283:MD341" si="1454">IF(MC283="",0,LOOKUP(MC283,$GU$282:$GU$341,$HD$282:$HD$341))</f>
        <v>0</v>
      </c>
      <c r="ME283" s="510" t="str">
        <f t="shared" ref="ME283:ME341" si="1455">IF(OR(MB283="",COUNTIF($HF$27:$HF$86,MB283)=0),"",MATCH(MB283,$HF$27:$HF$86,0))</f>
        <v/>
      </c>
      <c r="MF283" s="522" t="str">
        <f>IF(ME283="","",LOOKUP(ME283,$GU$27:$GU$86,$HE$27:$HE$86))</f>
        <v/>
      </c>
      <c r="MG283" s="510" t="str">
        <f t="shared" ref="MG283:MG341" si="1456">IF(OR(MF283=0,COUNTIF($HF$27:$HF$86,MF283)=0),"",MATCH(MF283,$HF$27:$HF$86,0))</f>
        <v/>
      </c>
      <c r="MH283" s="517">
        <f t="shared" ref="MH283:MH341" si="1457">IF(MG283="",0,LOOKUP(MG283,$GU$282:$GU$341,$HD$282:$HD$341))</f>
        <v>0</v>
      </c>
      <c r="MI283" s="510" t="str">
        <f t="shared" ref="MI283:MI341" si="1458">IF(OR(MF283="",COUNTIF($HF$27:$HF$86,MF283)=0),"",MATCH(MF283,$HF$27:$HF$86,0))</f>
        <v/>
      </c>
      <c r="MJ283" s="522" t="str">
        <f>IF(MI283="","",LOOKUP(MI283,$GU$27:$GU$86,$HE$27:$HE$86))</f>
        <v/>
      </c>
      <c r="MK283" s="510" t="str">
        <f t="shared" ref="MK283:MK341" si="1459">IF(OR(MJ283=0,COUNTIF($HF$27:$HF$86,MJ283)=0),"",MATCH(MJ283,$HF$27:$HF$86,0))</f>
        <v/>
      </c>
      <c r="ML283" s="517">
        <f t="shared" ref="ML283:ML341" si="1460">IF(MK283="",0,LOOKUP(MK283,$GU$282:$GU$341,$HD$282:$HD$341))</f>
        <v>0</v>
      </c>
      <c r="MM283" s="510" t="str">
        <f t="shared" ref="MM283:MM341" si="1461">IF(OR(MJ283="",COUNTIF($HF$27:$HF$86,MJ283)=0),"",MATCH(MJ283,$HF$27:$HF$86,0))</f>
        <v/>
      </c>
      <c r="MN283" s="522" t="str">
        <f>IF(MM283="","",LOOKUP(MM283,$GU$27:$GU$86,$HE$27:$HE$86))</f>
        <v/>
      </c>
      <c r="MO283" s="510" t="str">
        <f t="shared" ref="MO283:MO341" si="1462">IF(OR(MN283=0,COUNTIF($HF$27:$HF$86,MN283)=0),"",MATCH(MN283,$HF$27:$HF$86,0))</f>
        <v/>
      </c>
      <c r="MP283" s="517">
        <f t="shared" ref="MP283:MP341" si="1463">IF(MO283="",0,LOOKUP(MO283,$GU$282:$GU$341,$HD$282:$HD$341))</f>
        <v>0</v>
      </c>
      <c r="MQ283" s="510" t="str">
        <f t="shared" ref="MQ283:MQ341" si="1464">IF(OR(MN283="",COUNTIF($HF$27:$HF$86,MN283)=0),"",MATCH(MN283,$HF$27:$HF$86,0))</f>
        <v/>
      </c>
      <c r="MR283" s="522" t="str">
        <f>IF(MQ283="","",LOOKUP(MQ283,$GU$27:$GU$86,$HE$27:$HE$86))</f>
        <v/>
      </c>
      <c r="MS283" s="510" t="str">
        <f t="shared" ref="MS283:MS341" si="1465">IF(OR(MR283=0,COUNTIF($HF$27:$HF$86,MR283)=0),"",MATCH(MR283,$HF$27:$HF$86,0))</f>
        <v/>
      </c>
      <c r="MT283" s="517">
        <f t="shared" ref="MT283:MT341" si="1466">IF(MS283="",0,LOOKUP(MS283,$GU$282:$GU$341,$HD$282:$HD$341))</f>
        <v>0</v>
      </c>
      <c r="MU283" s="510" t="str">
        <f t="shared" ref="MU283:MU341" si="1467">IF(OR(MR283="",COUNTIF($HF$27:$HF$86,MR283)=0),"",MATCH(MR283,$HF$27:$HF$86,0))</f>
        <v/>
      </c>
      <c r="MV283" s="522" t="str">
        <f>IF(MU283="","",LOOKUP(MU283,$GU$27:$GU$86,$HE$27:$HE$86))</f>
        <v/>
      </c>
      <c r="MW283" s="510" t="str">
        <f t="shared" ref="MW283:MW341" si="1468">IF(OR(MV283=0,COUNTIF($HF$27:$HF$86,MV283)=0),"",MATCH(MV283,$HF$27:$HF$86,0))</f>
        <v/>
      </c>
      <c r="MX283" s="517">
        <f t="shared" ref="MX283:MX341" si="1469">IF(MW283="",0,LOOKUP(MW283,$GU$282:$GU$341,$HD$282:$HD$341))</f>
        <v>0</v>
      </c>
      <c r="MY283" s="510" t="str">
        <f t="shared" ref="MY283:MY341" si="1470">IF(OR(MV283="",COUNTIF($HF$27:$HF$86,MV283)=0),"",MATCH(MV283,$HF$27:$HF$86,0))</f>
        <v/>
      </c>
      <c r="MZ283" s="522" t="str">
        <f>IF(MY283="","",LOOKUP(MY283,$GU$27:$GU$86,$HE$27:$HE$86))</f>
        <v/>
      </c>
      <c r="NA283" s="510" t="str">
        <f t="shared" ref="NA283:NA341" si="1471">IF(OR(MZ283=0,COUNTIF($HF$27:$HF$86,MZ283)=0),"",MATCH(MZ283,$HF$27:$HF$86,0))</f>
        <v/>
      </c>
      <c r="NB283" s="517">
        <f t="shared" ref="NB283:NB341" si="1472">IF(NA283="",0,LOOKUP(NA283,$GU$282:$GU$341,$HD$282:$HD$341))</f>
        <v>0</v>
      </c>
      <c r="NC283" s="510" t="str">
        <f t="shared" ref="NC283:NC341" si="1473">IF(OR(MZ283="",COUNTIF($HF$27:$HF$86,MZ283)=0),"",MATCH(MZ283,$HF$27:$HF$86,0))</f>
        <v/>
      </c>
      <c r="ND283" s="522" t="str">
        <f>IF(NC283="","",LOOKUP(NC283,$GU$27:$GU$86,$HE$27:$HE$86))</f>
        <v/>
      </c>
      <c r="NE283" s="510" t="str">
        <f t="shared" ref="NE283:NE341" si="1474">IF(OR(ND283=0,COUNTIF($HF$27:$HF$86,ND283)=0),"",MATCH(ND283,$HF$27:$HF$86,0))</f>
        <v/>
      </c>
      <c r="NF283" s="517">
        <f t="shared" ref="NF283:NF341" si="1475">IF(NE283="",0,LOOKUP(NE283,$GU$282:$GU$341,$HD$282:$HD$341))</f>
        <v>0</v>
      </c>
      <c r="NG283" s="510" t="str">
        <f t="shared" ref="NG283:NG341" si="1476">IF(OR(ND283="",COUNTIF($HF$27:$HF$86,ND283)=0),"",MATCH(ND283,$HF$27:$HF$86,0))</f>
        <v/>
      </c>
      <c r="NH283" s="522" t="str">
        <f>IF(NG283="","",LOOKUP(NG283,$GU$27:$GU$86,$HE$27:$HE$86))</f>
        <v/>
      </c>
      <c r="NI283" s="510" t="str">
        <f t="shared" ref="NI283:NI341" si="1477">IF(OR(NH283=0,COUNTIF($HF$27:$HF$86,NH283)=0),"",MATCH(NH283,$HF$27:$HF$86,0))</f>
        <v/>
      </c>
      <c r="NJ283" s="517">
        <f t="shared" ref="NJ283:NJ341" si="1478">IF(NI283="",0,LOOKUP(NI283,$GU$282:$GU$341,$HD$282:$HD$341))</f>
        <v>0</v>
      </c>
      <c r="NK283" s="510" t="str">
        <f t="shared" ref="NK283:NK341" si="1479">IF(OR(NH283="",COUNTIF($HF$27:$HF$86,NH283)=0),"",MATCH(NH283,$HF$27:$HF$86,0))</f>
        <v/>
      </c>
      <c r="NL283" s="522" t="str">
        <f>IF(NK283="","",LOOKUP(NK283,$GU$27:$GU$86,$HE$27:$HE$86))</f>
        <v/>
      </c>
      <c r="NM283" s="510" t="str">
        <f t="shared" ref="NM283:NM341" si="1480">IF(OR(NL283=0,COUNTIF($HF$27:$HF$86,NL283)=0),"",MATCH(NL283,$HF$27:$HF$86,0))</f>
        <v/>
      </c>
      <c r="NN283" s="517">
        <f t="shared" ref="NN283:NN341" si="1481">IF(NM283="",0,LOOKUP(NM283,$GU$282:$GU$341,$HD$282:$HD$341))</f>
        <v>0</v>
      </c>
      <c r="NO283" s="510" t="str">
        <f t="shared" ref="NO283:NO341" si="1482">IF(OR(NL283="",COUNTIF($HF$27:$HF$86,NL283)=0),"",MATCH(NL283,$HF$27:$HF$86,0))</f>
        <v/>
      </c>
      <c r="NP283" s="522" t="str">
        <f>IF(NO283="","",LOOKUP(NO283,$GU$27:$GU$86,$HE$27:$HE$86))</f>
        <v/>
      </c>
      <c r="NQ283" s="510" t="str">
        <f t="shared" ref="NQ283:NQ341" si="1483">IF(OR(NP283=0,COUNTIF($HF$27:$HF$86,NP283)=0),"",MATCH(NP283,$HF$27:$HF$86,0))</f>
        <v/>
      </c>
      <c r="NR283" s="517">
        <f t="shared" ref="NR283:NR341" si="1484">IF(NQ283="",0,LOOKUP(NQ283,$GU$282:$GU$341,$HD$282:$HD$341))</f>
        <v>0</v>
      </c>
      <c r="NS283" s="510" t="str">
        <f t="shared" ref="NS283:NS341" si="1485">IF(OR(NP283="",COUNTIF($HF$27:$HF$86,NP283)=0),"",MATCH(NP283,$HF$27:$HF$86,0))</f>
        <v/>
      </c>
      <c r="NT283" s="522" t="str">
        <f>IF(NS283="","",LOOKUP(NS283,$GU$27:$GU$86,$HE$27:$HE$86))</f>
        <v/>
      </c>
      <c r="NU283" s="510" t="str">
        <f t="shared" ref="NU283:NU341" si="1486">IF(OR(NT283=0,COUNTIF($HF$27:$HF$86,NT283)=0),"",MATCH(NT283,$HF$27:$HF$86,0))</f>
        <v/>
      </c>
      <c r="NV283" s="517">
        <f t="shared" ref="NV283:NV341" si="1487">IF(NU283="",0,LOOKUP(NU283,$GU$282:$GU$341,$HD$282:$HD$341))</f>
        <v>0</v>
      </c>
      <c r="NW283" s="510" t="str">
        <f t="shared" ref="NW283:NW341" si="1488">IF(OR(NT283="",COUNTIF($HF$27:$HF$86,NT283)=0),"",MATCH(NT283,$HF$27:$HF$86,0))</f>
        <v/>
      </c>
      <c r="NX283" s="522" t="str">
        <f>IF(NW283="","",LOOKUP(NW283,$GU$27:$GU$86,$HE$27:$HE$86))</f>
        <v/>
      </c>
      <c r="NY283" s="510" t="str">
        <f t="shared" ref="NY283:NY341" si="1489">IF(OR(NX283=0,COUNTIF($HF$27:$HF$86,NX283)=0),"",MATCH(NX283,$HF$27:$HF$86,0))</f>
        <v/>
      </c>
      <c r="NZ283" s="517">
        <f t="shared" ref="NZ283:NZ341" si="1490">IF(NY283="",0,LOOKUP(NY283,$GU$282:$GU$341,$HD$282:$HD$341))</f>
        <v>0</v>
      </c>
      <c r="OA283" s="510" t="str">
        <f t="shared" ref="OA283:OA341" si="1491">IF(OR(NX283="",COUNTIF($HF$27:$HF$86,NX283)=0),"",MATCH(NX283,$HF$27:$HF$86,0))</f>
        <v/>
      </c>
      <c r="OB283" s="522" t="str">
        <f>IF(OA283="","",LOOKUP(OA283,$GU$27:$GU$86,$HE$27:$HE$86))</f>
        <v/>
      </c>
      <c r="OC283" s="510" t="str">
        <f t="shared" ref="OC283:OC341" si="1492">IF(OR(OB283=0,COUNTIF($HF$27:$HF$86,OB283)=0),"",MATCH(OB283,$HF$27:$HF$86,0))</f>
        <v/>
      </c>
      <c r="OD283" s="517">
        <f t="shared" ref="OD283:OD341" si="1493">IF(OC283="",0,LOOKUP(OC283,$GU$282:$GU$341,$HD$282:$HD$341))</f>
        <v>0</v>
      </c>
      <c r="OE283" s="510" t="str">
        <f t="shared" ref="OE283:OE341" si="1494">IF(OR(OB283="",COUNTIF($HF$27:$HF$86,OB283)=0),"",MATCH(OB283,$HF$27:$HF$86,0))</f>
        <v/>
      </c>
      <c r="OF283" s="522" t="str">
        <f>IF(OE283="","",LOOKUP(OE283,$GU$27:$GU$86,$HE$27:$HE$86))</f>
        <v/>
      </c>
      <c r="OG283" s="510" t="str">
        <f t="shared" ref="OG283:OG341" si="1495">IF(OR(OF283=0,COUNTIF($HF$27:$HF$86,OF283)=0),"",MATCH(OF283,$HF$27:$HF$86,0))</f>
        <v/>
      </c>
      <c r="OH283" s="517">
        <f t="shared" ref="OH283:OH341" si="1496">IF(OG283="",0,LOOKUP(OG283,$GU$282:$GU$341,$HD$282:$HD$341))</f>
        <v>0</v>
      </c>
      <c r="OI283" s="510" t="str">
        <f t="shared" ref="OI283:OI341" si="1497">IF(OR(OF283="",COUNTIF($HF$27:$HF$86,OF283)=0),"",MATCH(OF283,$HF$27:$HF$86,0))</f>
        <v/>
      </c>
      <c r="OJ283" s="522" t="str">
        <f>IF(OI283="","",LOOKUP(OI283,$GU$27:$GU$86,$HE$27:$HE$86))</f>
        <v/>
      </c>
      <c r="OK283" s="510" t="str">
        <f t="shared" ref="OK283:OK341" si="1498">IF(OR(OJ283=0,COUNTIF($HF$27:$HF$86,OJ283)=0),"",MATCH(OJ283,$HF$27:$HF$86,0))</f>
        <v/>
      </c>
      <c r="OL283" s="517">
        <f t="shared" ref="OL283:OL341" si="1499">IF(OK283="",0,LOOKUP(OK283,$GU$282:$GU$341,$HD$282:$HD$341))</f>
        <v>0</v>
      </c>
      <c r="OM283" s="510" t="str">
        <f t="shared" ref="OM283:OM341" si="1500">IF(OR(OJ283="",COUNTIF($HF$27:$HF$86,OJ283)=0),"",MATCH(OJ283,$HF$27:$HF$86,0))</f>
        <v/>
      </c>
      <c r="ON283" s="522" t="str">
        <f>IF(OM283="","",LOOKUP(OM283,$GU$27:$GU$86,$HE$27:$HE$86))</f>
        <v/>
      </c>
      <c r="OO283" s="510" t="str">
        <f t="shared" ref="OO283:OO341" si="1501">IF(OR(ON283=0,COUNTIF($HF$27:$HF$86,ON283)=0),"",MATCH(ON283,$HF$27:$HF$86,0))</f>
        <v/>
      </c>
      <c r="OP283" s="517">
        <f t="shared" ref="OP283:OP341" si="1502">IF(OO283="",0,LOOKUP(OO283,$GU$282:$GU$341,$HD$282:$HD$341))</f>
        <v>0</v>
      </c>
      <c r="OQ283" s="510" t="str">
        <f t="shared" ref="OQ283:OQ341" si="1503">IF(OR(ON283="",COUNTIF($HF$27:$HF$86,ON283)=0),"",MATCH(ON283,$HF$27:$HF$86,0))</f>
        <v/>
      </c>
      <c r="OR283" s="522" t="str">
        <f>IF(OQ283="","",LOOKUP(OQ283,$GU$27:$GU$86,$HE$27:$HE$86))</f>
        <v/>
      </c>
      <c r="OS283" s="510" t="str">
        <f t="shared" ref="OS283:OS341" si="1504">IF(OR(OR283=0,COUNTIF($HF$27:$HF$86,OR283)=0),"",MATCH(OR283,$HF$27:$HF$86,0))</f>
        <v/>
      </c>
      <c r="OT283" s="517">
        <f t="shared" ref="OT283:OT341" si="1505">IF(OS283="",0,LOOKUP(OS283,$GU$282:$GU$341,$HD$282:$HD$341))</f>
        <v>0</v>
      </c>
      <c r="OU283" s="510" t="str">
        <f t="shared" ref="OU283:OU341" si="1506">IF(OR(OR283="",COUNTIF($HF$27:$HF$86,OR283)=0),"",MATCH(OR283,$HF$27:$HF$86,0))</f>
        <v/>
      </c>
      <c r="OV283" s="522" t="str">
        <f>IF(OU283="","",LOOKUP(OU283,$GU$27:$GU$86,$HE$27:$HE$86))</f>
        <v/>
      </c>
      <c r="OW283" s="510" t="str">
        <f t="shared" ref="OW283:OW341" si="1507">IF(OR(OV283=0,COUNTIF($HF$27:$HF$86,OV283)=0),"",MATCH(OV283,$HF$27:$HF$86,0))</f>
        <v/>
      </c>
      <c r="OX283" s="517">
        <f t="shared" ref="OX283:OX341" si="1508">IF(OW283="",0,LOOKUP(OW283,$GU$282:$GU$341,$HD$282:$HD$341))</f>
        <v>0</v>
      </c>
      <c r="OY283" s="510" t="str">
        <f t="shared" ref="OY283:OY341" si="1509">IF(OR(OV283="",COUNTIF($HF$27:$HF$86,OV283)=0),"",MATCH(OV283,$HF$27:$HF$86,0))</f>
        <v/>
      </c>
      <c r="OZ283" s="522" t="str">
        <f>IF(OY283="","",LOOKUP(OY283,$GU$27:$GU$86,$HE$27:$HE$86))</f>
        <v/>
      </c>
      <c r="PA283" s="510" t="str">
        <f t="shared" ref="PA283:PA341" si="1510">IF(OR(OZ283=0,COUNTIF($HF$27:$HF$86,OZ283)=0),"",MATCH(OZ283,$HF$27:$HF$86,0))</f>
        <v/>
      </c>
      <c r="PB283" s="517">
        <f t="shared" ref="PB283:PB341" si="1511">IF(PA283="",0,LOOKUP(PA283,$GU$282:$GU$341,$HD$282:$HD$341))</f>
        <v>0</v>
      </c>
      <c r="PC283" s="510" t="str">
        <f t="shared" ref="PC283:PC341" si="1512">IF(OR(OZ283="",COUNTIF($HF$27:$HF$86,OZ283)=0),"",MATCH(OZ283,$HF$27:$HF$86,0))</f>
        <v/>
      </c>
      <c r="PD283" s="522" t="str">
        <f>IF(PC283="","",LOOKUP(PC283,$GU$27:$GU$86,$HE$27:$HE$86))</f>
        <v/>
      </c>
      <c r="PE283" s="510" t="str">
        <f t="shared" ref="PE283:PE341" si="1513">IF(OR(PD283=0,COUNTIF($HF$27:$HF$86,PD283)=0),"",MATCH(PD283,$HF$27:$HF$86,0))</f>
        <v/>
      </c>
      <c r="PF283" s="517">
        <f t="shared" ref="PF283:PF341" si="1514">IF(PE283="",0,LOOKUP(PE283,$GU$282:$GU$341,$HD$282:$HD$341))</f>
        <v>0</v>
      </c>
      <c r="PG283" s="510" t="str">
        <f t="shared" ref="PG283:PG341" si="1515">IF(OR(PD283="",COUNTIF($HF$27:$HF$86,PD283)=0),"",MATCH(PD283,$HF$27:$HF$86,0))</f>
        <v/>
      </c>
      <c r="PH283" s="522" t="str">
        <f>IF(PG283="","",LOOKUP(PG283,$GU$27:$GU$86,$HE$27:$HE$86))</f>
        <v/>
      </c>
      <c r="PI283" s="510" t="str">
        <f t="shared" ref="PI283:PI341" si="1516">IF(OR(PH283=0,COUNTIF($HF$27:$HF$86,PH283)=0),"",MATCH(PH283,$HF$27:$HF$86,0))</f>
        <v/>
      </c>
      <c r="PJ283" s="517">
        <f t="shared" ref="PJ283:PJ341" si="1517">IF(PI283="",0,LOOKUP(PI283,$GU$282:$GU$341,$HD$282:$HD$341))</f>
        <v>0</v>
      </c>
      <c r="PK283" s="510" t="str">
        <f t="shared" ref="PK283:PK341" si="1518">IF(OR(PH283="",COUNTIF($HF$27:$HF$86,PH283)=0),"",MATCH(PH283,$HF$27:$HF$86,0))</f>
        <v/>
      </c>
      <c r="PL283" s="522" t="str">
        <f>IF(PK283="","",LOOKUP(PK283,$GU$27:$GU$86,$HE$27:$HE$86))</f>
        <v/>
      </c>
      <c r="PM283" s="510" t="str">
        <f t="shared" ref="PM283:PM341" si="1519">IF(OR(PL283=0,COUNTIF($HF$27:$HF$86,PL283)=0),"",MATCH(PL283,$HF$27:$HF$86,0))</f>
        <v/>
      </c>
      <c r="PN283" s="517">
        <f t="shared" ref="PN283:PN341" si="1520">IF(PM283="",0,LOOKUP(PM283,$GU$282:$GU$341,$HD$282:$HD$341))</f>
        <v>0</v>
      </c>
      <c r="PO283" s="510" t="str">
        <f t="shared" ref="PO283:PO341" si="1521">IF(OR(PL283="",COUNTIF($HF$27:$HF$86,PL283)=0),"",MATCH(PL283,$HF$27:$HF$86,0))</f>
        <v/>
      </c>
      <c r="PP283" s="522" t="str">
        <f>IF(PO283="","",LOOKUP(PO283,$GU$27:$GU$86,$HE$27:$HE$86))</f>
        <v/>
      </c>
      <c r="PQ283" s="510" t="str">
        <f t="shared" ref="PQ283:PQ341" si="1522">IF(OR(PP283=0,COUNTIF($HF$27:$HF$86,PP283)=0),"",MATCH(PP283,$HF$27:$HF$86,0))</f>
        <v/>
      </c>
      <c r="PR283" s="517">
        <f t="shared" ref="PR283:PR341" si="1523">IF(PQ283="",0,LOOKUP(PQ283,$GU$282:$GU$341,$HD$282:$HD$341))</f>
        <v>0</v>
      </c>
      <c r="PS283" s="510" t="str">
        <f t="shared" ref="PS283:PS341" si="1524">IF(OR(PP283="",COUNTIF($HF$27:$HF$86,PP283)=0),"",MATCH(PP283,$HF$27:$HF$86,0))</f>
        <v/>
      </c>
      <c r="PT283" s="522" t="str">
        <f>IF(PS283="","",LOOKUP(PS283,$GU$27:$GU$86,$HE$27:$HE$86))</f>
        <v/>
      </c>
      <c r="PU283" s="510" t="str">
        <f t="shared" ref="PU283:PU341" si="1525">IF(OR(PT283=0,COUNTIF($HF$27:$HF$86,PT283)=0),"",MATCH(PT283,$HF$27:$HF$86,0))</f>
        <v/>
      </c>
      <c r="PV283" s="517">
        <f t="shared" ref="PV283:PV341" si="1526">IF(PU283="",0,LOOKUP(PU283,$GU$282:$GU$341,$HD$282:$HD$341))</f>
        <v>0</v>
      </c>
      <c r="PW283" s="510" t="str">
        <f t="shared" ref="PW283:PW341" si="1527">IF(OR(PT283="",COUNTIF($HF$27:$HF$86,PT283)=0),"",MATCH(PT283,$HF$27:$HF$86,0))</f>
        <v/>
      </c>
      <c r="PX283" s="522" t="str">
        <f>IF(PW283="","",LOOKUP(PW283,$GU$27:$GU$86,$HE$27:$HE$86))</f>
        <v/>
      </c>
      <c r="PY283" s="510" t="str">
        <f t="shared" ref="PY283:PY341" si="1528">IF(OR(PX283=0,COUNTIF($HF$27:$HF$86,PX283)=0),"",MATCH(PX283,$HF$27:$HF$86,0))</f>
        <v/>
      </c>
      <c r="PZ283" s="517">
        <f t="shared" ref="PZ283:PZ341" si="1529">IF(PY283="",0,LOOKUP(PY283,$GU$282:$GU$341,$HD$282:$HD$341))</f>
        <v>0</v>
      </c>
      <c r="QA283" s="510" t="str">
        <f t="shared" ref="QA283:QA341" si="1530">IF(OR(PX283="",COUNTIF($HF$27:$HF$86,PX283)=0),"",MATCH(PX283,$HF$27:$HF$86,0))</f>
        <v/>
      </c>
      <c r="QB283" s="522" t="str">
        <f>IF(QA283="","",LOOKUP(QA283,$GU$27:$GU$86,$HE$27:$HE$86))</f>
        <v/>
      </c>
      <c r="QC283" s="510" t="str">
        <f t="shared" ref="QC283:QC341" si="1531">IF(OR(QB283=0,COUNTIF($HF$27:$HF$86,QB283)=0),"",MATCH(QB283,$HF$27:$HF$86,0))</f>
        <v/>
      </c>
      <c r="QD283" s="517">
        <f t="shared" ref="QD283:QD341" si="1532">IF(QC283="",0,LOOKUP(QC283,$GU$282:$GU$341,$HD$282:$HD$341))</f>
        <v>0</v>
      </c>
      <c r="QE283" s="510" t="str">
        <f t="shared" ref="QE283:QE341" si="1533">IF(OR(QB283="",COUNTIF($HF$27:$HF$86,QB283)=0),"",MATCH(QB283,$HF$27:$HF$86,0))</f>
        <v/>
      </c>
      <c r="QF283" s="522" t="str">
        <f>IF(QE283="","",LOOKUP(QE283,$GU$27:$GU$86,$HE$27:$HE$86))</f>
        <v/>
      </c>
      <c r="QG283" s="510" t="str">
        <f t="shared" ref="QG283:QG341" si="1534">IF(OR(QF283=0,COUNTIF($HF$27:$HF$86,QF283)=0),"",MATCH(QF283,$HF$27:$HF$86,0))</f>
        <v/>
      </c>
      <c r="QH283" s="517">
        <f t="shared" ref="QH283:QH341" si="1535">IF(QG283="",0,LOOKUP(QG283,$GU$282:$GU$341,$HD$282:$HD$341))</f>
        <v>0</v>
      </c>
    </row>
    <row r="284" spans="203:450" ht="13.3" thickTop="1" thickBot="1" x14ac:dyDescent="0.35">
      <c r="GU284" s="594">
        <v>3</v>
      </c>
      <c r="HA284" s="81" t="str">
        <f t="shared" ref="HA284:HA341" si="1536">IF(OR(HC284="",HC284=0),"",IF(HC284=$HC$26,"Crítico",""))</f>
        <v/>
      </c>
      <c r="HB284" s="127" t="str">
        <f t="shared" ref="HB284:HB341" si="1537">IF(HA284="","",1)</f>
        <v/>
      </c>
      <c r="HC284" s="15">
        <f t="shared" si="1359"/>
        <v>0</v>
      </c>
      <c r="HD284" s="582">
        <f t="shared" si="1360"/>
        <v>0</v>
      </c>
      <c r="HE284" s="576">
        <f t="shared" si="1358"/>
        <v>0</v>
      </c>
      <c r="HF284" s="566">
        <f t="shared" si="1358"/>
        <v>0</v>
      </c>
      <c r="HG284" s="16">
        <f t="shared" si="1361"/>
        <v>0</v>
      </c>
      <c r="HH284" s="17" t="str">
        <f t="shared" ref="HH284:HH341" si="1538">IF(HF284=0,"",HE284)</f>
        <v/>
      </c>
      <c r="HI284" s="510" t="str">
        <f t="shared" ref="HI284:HI341" si="1539">IF(OR(HH284=0,COUNTIF($HF$27:$HF$86,HH284)=0),"",MATCH(HH284,$HF$27:$HF$86,0))</f>
        <v/>
      </c>
      <c r="HJ284" s="517">
        <f t="shared" ref="HJ284:HJ341" si="1540">IF(HI284="",0,LOOKUP(HI284,$GU$282:$GU$341,$HD$282:$HD$341))</f>
        <v>0</v>
      </c>
      <c r="HK284" s="510" t="str">
        <f t="shared" si="1362"/>
        <v/>
      </c>
      <c r="HL284" s="522" t="str">
        <f t="shared" ref="HL284:HL341" si="1541">IF(HK284="","",LOOKUP(HK284,$GU$27:$GU$86,$HE$27:$HE$86))</f>
        <v/>
      </c>
      <c r="HM284" s="510" t="str">
        <f t="shared" si="1363"/>
        <v/>
      </c>
      <c r="HN284" s="517">
        <f t="shared" si="1364"/>
        <v>0</v>
      </c>
      <c r="HO284" s="510" t="str">
        <f t="shared" si="1365"/>
        <v/>
      </c>
      <c r="HP284" s="522" t="str">
        <f t="shared" ref="HP284:HP341" si="1542">IF(HO284="","",LOOKUP(HO284,$GU$27:$GU$86,$HE$27:$HE$86))</f>
        <v/>
      </c>
      <c r="HQ284" s="510" t="str">
        <f t="shared" si="1366"/>
        <v/>
      </c>
      <c r="HR284" s="517">
        <f t="shared" si="1367"/>
        <v>0</v>
      </c>
      <c r="HS284" s="510" t="str">
        <f t="shared" si="1368"/>
        <v/>
      </c>
      <c r="HT284" s="522" t="str">
        <f t="shared" ref="HT284:HT341" si="1543">IF(HS284="","",LOOKUP(HS284,$GU$27:$GU$86,$HE$27:$HE$86))</f>
        <v/>
      </c>
      <c r="HU284" s="510" t="str">
        <f t="shared" si="1369"/>
        <v/>
      </c>
      <c r="HV284" s="517">
        <f t="shared" si="1370"/>
        <v>0</v>
      </c>
      <c r="HW284" s="510" t="str">
        <f t="shared" si="1371"/>
        <v/>
      </c>
      <c r="HX284" s="522" t="str">
        <f t="shared" ref="HX284:HX341" si="1544">IF(HW284="","",LOOKUP(HW284,$GU$27:$GU$86,$HE$27:$HE$86))</f>
        <v/>
      </c>
      <c r="HY284" s="510" t="str">
        <f t="shared" si="1372"/>
        <v/>
      </c>
      <c r="HZ284" s="517">
        <f t="shared" si="1373"/>
        <v>0</v>
      </c>
      <c r="IA284" s="510" t="str">
        <f t="shared" si="1374"/>
        <v/>
      </c>
      <c r="IB284" s="522" t="str">
        <f t="shared" ref="IB284:IB341" si="1545">IF(IA284="","",LOOKUP(IA284,$GU$27:$GU$86,$HE$27:$HE$86))</f>
        <v/>
      </c>
      <c r="IC284" s="510" t="str">
        <f t="shared" si="1375"/>
        <v/>
      </c>
      <c r="ID284" s="517">
        <f t="shared" si="1376"/>
        <v>0</v>
      </c>
      <c r="IE284" s="510" t="str">
        <f t="shared" si="1377"/>
        <v/>
      </c>
      <c r="IF284" s="522" t="str">
        <f t="shared" ref="IF284:IF341" si="1546">IF(IE284="","",LOOKUP(IE284,$GU$27:$GU$86,$HE$27:$HE$86))</f>
        <v/>
      </c>
      <c r="IG284" s="510" t="str">
        <f t="shared" si="1378"/>
        <v/>
      </c>
      <c r="IH284" s="517">
        <f t="shared" si="1379"/>
        <v>0</v>
      </c>
      <c r="II284" s="510" t="str">
        <f t="shared" si="1380"/>
        <v/>
      </c>
      <c r="IJ284" s="522" t="str">
        <f t="shared" ref="IJ284:IJ341" si="1547">IF(II284="","",LOOKUP(II284,$GU$27:$GU$86,$HE$27:$HE$86))</f>
        <v/>
      </c>
      <c r="IK284" s="510" t="str">
        <f t="shared" si="1381"/>
        <v/>
      </c>
      <c r="IL284" s="517">
        <f t="shared" si="1382"/>
        <v>0</v>
      </c>
      <c r="IM284" s="510" t="str">
        <f t="shared" si="1383"/>
        <v/>
      </c>
      <c r="IN284" s="522" t="str">
        <f t="shared" ref="IN284:IN341" si="1548">IF(IM284="","",LOOKUP(IM284,$GU$27:$GU$86,$HE$27:$HE$86))</f>
        <v/>
      </c>
      <c r="IO284" s="510" t="str">
        <f t="shared" si="1384"/>
        <v/>
      </c>
      <c r="IP284" s="517">
        <f t="shared" si="1385"/>
        <v>0</v>
      </c>
      <c r="IQ284" s="510" t="str">
        <f t="shared" si="1386"/>
        <v/>
      </c>
      <c r="IR284" s="522" t="str">
        <f t="shared" ref="IR284:IR341" si="1549">IF(IQ284="","",LOOKUP(IQ284,$GU$27:$GU$86,$HE$27:$HE$86))</f>
        <v/>
      </c>
      <c r="IS284" s="510" t="str">
        <f t="shared" si="1387"/>
        <v/>
      </c>
      <c r="IT284" s="517">
        <f t="shared" si="1388"/>
        <v>0</v>
      </c>
      <c r="IU284" s="510" t="str">
        <f t="shared" si="1389"/>
        <v/>
      </c>
      <c r="IV284" s="522" t="str">
        <f t="shared" ref="IV284:IV341" si="1550">IF(IU284="","",LOOKUP(IU284,$GU$27:$GU$86,$HE$27:$HE$86))</f>
        <v/>
      </c>
      <c r="IW284" s="510" t="str">
        <f t="shared" si="1390"/>
        <v/>
      </c>
      <c r="IX284" s="517">
        <f t="shared" si="1391"/>
        <v>0</v>
      </c>
      <c r="IY284" s="510" t="str">
        <f t="shared" si="1392"/>
        <v/>
      </c>
      <c r="IZ284" s="522" t="str">
        <f t="shared" ref="IZ284:IZ341" si="1551">IF(IY284="","",LOOKUP(IY284,$GU$27:$GU$86,$HE$27:$HE$86))</f>
        <v/>
      </c>
      <c r="JA284" s="510" t="str">
        <f t="shared" si="1393"/>
        <v/>
      </c>
      <c r="JB284" s="517">
        <f t="shared" si="1394"/>
        <v>0</v>
      </c>
      <c r="JC284" s="510" t="str">
        <f t="shared" si="1395"/>
        <v/>
      </c>
      <c r="JD284" s="522" t="str">
        <f t="shared" ref="JD284:JD341" si="1552">IF(JC284="","",LOOKUP(JC284,$GU$27:$GU$86,$HE$27:$HE$86))</f>
        <v/>
      </c>
      <c r="JE284" s="510" t="str">
        <f t="shared" si="1396"/>
        <v/>
      </c>
      <c r="JF284" s="517">
        <f t="shared" si="1397"/>
        <v>0</v>
      </c>
      <c r="JG284" s="510" t="str">
        <f t="shared" si="1398"/>
        <v/>
      </c>
      <c r="JH284" s="522" t="str">
        <f t="shared" ref="JH284:JH341" si="1553">IF(JG284="","",LOOKUP(JG284,$GU$27:$GU$86,$HE$27:$HE$86))</f>
        <v/>
      </c>
      <c r="JI284" s="510" t="str">
        <f t="shared" si="1399"/>
        <v/>
      </c>
      <c r="JJ284" s="517">
        <f t="shared" si="1400"/>
        <v>0</v>
      </c>
      <c r="JK284" s="510" t="str">
        <f t="shared" si="1401"/>
        <v/>
      </c>
      <c r="JL284" s="522" t="str">
        <f t="shared" ref="JL284:JL341" si="1554">IF(JK284="","",LOOKUP(JK284,$GU$27:$GU$86,$HE$27:$HE$86))</f>
        <v/>
      </c>
      <c r="JM284" s="510" t="str">
        <f t="shared" si="1402"/>
        <v/>
      </c>
      <c r="JN284" s="517">
        <f t="shared" si="1403"/>
        <v>0</v>
      </c>
      <c r="JO284" s="510" t="str">
        <f t="shared" si="1404"/>
        <v/>
      </c>
      <c r="JP284" s="522" t="str">
        <f t="shared" ref="JP284:JP341" si="1555">IF(JO284="","",LOOKUP(JO284,$GU$27:$GU$86,$HE$27:$HE$86))</f>
        <v/>
      </c>
      <c r="JQ284" s="510" t="str">
        <f t="shared" si="1405"/>
        <v/>
      </c>
      <c r="JR284" s="517">
        <f t="shared" si="1406"/>
        <v>0</v>
      </c>
      <c r="JS284" s="510" t="str">
        <f t="shared" si="1407"/>
        <v/>
      </c>
      <c r="JT284" s="522" t="str">
        <f t="shared" ref="JT284:JT341" si="1556">IF(JS284="","",LOOKUP(JS284,$GU$27:$GU$86,$HE$27:$HE$86))</f>
        <v/>
      </c>
      <c r="JU284" s="510" t="str">
        <f t="shared" si="1408"/>
        <v/>
      </c>
      <c r="JV284" s="517">
        <f t="shared" si="1409"/>
        <v>0</v>
      </c>
      <c r="JW284" s="510" t="str">
        <f t="shared" si="1410"/>
        <v/>
      </c>
      <c r="JX284" s="522" t="str">
        <f t="shared" ref="JX284:JX341" si="1557">IF(JW284="","",LOOKUP(JW284,$GU$27:$GU$86,$HE$27:$HE$86))</f>
        <v/>
      </c>
      <c r="JY284" s="510" t="str">
        <f t="shared" si="1411"/>
        <v/>
      </c>
      <c r="JZ284" s="517">
        <f t="shared" si="1412"/>
        <v>0</v>
      </c>
      <c r="KA284" s="510" t="str">
        <f t="shared" si="1413"/>
        <v/>
      </c>
      <c r="KB284" s="522" t="str">
        <f t="shared" ref="KB284:KB341" si="1558">IF(KA284="","",LOOKUP(KA284,$GU$27:$GU$86,$HE$27:$HE$86))</f>
        <v/>
      </c>
      <c r="KC284" s="510" t="str">
        <f t="shared" si="1414"/>
        <v/>
      </c>
      <c r="KD284" s="517">
        <f t="shared" si="1415"/>
        <v>0</v>
      </c>
      <c r="KE284" s="510" t="str">
        <f t="shared" si="1416"/>
        <v/>
      </c>
      <c r="KF284" s="522" t="str">
        <f t="shared" ref="KF284:KF341" si="1559">IF(KE284="","",LOOKUP(KE284,$GU$27:$GU$86,$HE$27:$HE$86))</f>
        <v/>
      </c>
      <c r="KG284" s="510" t="str">
        <f t="shared" si="1417"/>
        <v/>
      </c>
      <c r="KH284" s="517">
        <f t="shared" si="1418"/>
        <v>0</v>
      </c>
      <c r="KI284" s="510" t="str">
        <f t="shared" si="1419"/>
        <v/>
      </c>
      <c r="KJ284" s="522" t="str">
        <f t="shared" ref="KJ284:KJ341" si="1560">IF(KI284="","",LOOKUP(KI284,$GU$27:$GU$86,$HE$27:$HE$86))</f>
        <v/>
      </c>
      <c r="KK284" s="510" t="str">
        <f t="shared" si="1420"/>
        <v/>
      </c>
      <c r="KL284" s="517">
        <f t="shared" si="1421"/>
        <v>0</v>
      </c>
      <c r="KM284" s="510" t="str">
        <f t="shared" si="1422"/>
        <v/>
      </c>
      <c r="KN284" s="522" t="str">
        <f t="shared" ref="KN284:KN341" si="1561">IF(KM284="","",LOOKUP(KM284,$GU$27:$GU$86,$HE$27:$HE$86))</f>
        <v/>
      </c>
      <c r="KO284" s="510" t="str">
        <f t="shared" si="1423"/>
        <v/>
      </c>
      <c r="KP284" s="517">
        <f t="shared" si="1424"/>
        <v>0</v>
      </c>
      <c r="KQ284" s="510" t="str">
        <f t="shared" si="1425"/>
        <v/>
      </c>
      <c r="KR284" s="522" t="str">
        <f t="shared" ref="KR284:KR341" si="1562">IF(KQ284="","",LOOKUP(KQ284,$GU$27:$GU$86,$HE$27:$HE$86))</f>
        <v/>
      </c>
      <c r="KS284" s="510" t="str">
        <f t="shared" si="1426"/>
        <v/>
      </c>
      <c r="KT284" s="517">
        <f t="shared" si="1427"/>
        <v>0</v>
      </c>
      <c r="KU284" s="510" t="str">
        <f t="shared" si="1428"/>
        <v/>
      </c>
      <c r="KV284" s="522" t="str">
        <f t="shared" ref="KV284:KV341" si="1563">IF(KU284="","",LOOKUP(KU284,$GU$27:$GU$86,$HE$27:$HE$86))</f>
        <v/>
      </c>
      <c r="KW284" s="510" t="str">
        <f t="shared" si="1429"/>
        <v/>
      </c>
      <c r="KX284" s="517">
        <f t="shared" si="1430"/>
        <v>0</v>
      </c>
      <c r="KY284" s="510" t="str">
        <f t="shared" si="1431"/>
        <v/>
      </c>
      <c r="KZ284" s="522" t="str">
        <f t="shared" ref="KZ284:KZ341" si="1564">IF(KY284="","",LOOKUP(KY284,$GU$27:$GU$86,$HE$27:$HE$86))</f>
        <v/>
      </c>
      <c r="LA284" s="510" t="str">
        <f t="shared" si="1432"/>
        <v/>
      </c>
      <c r="LB284" s="517">
        <f t="shared" si="1433"/>
        <v>0</v>
      </c>
      <c r="LC284" s="510" t="str">
        <f t="shared" si="1434"/>
        <v/>
      </c>
      <c r="LD284" s="522" t="str">
        <f t="shared" ref="LD284:LD341" si="1565">IF(LC284="","",LOOKUP(LC284,$GU$27:$GU$86,$HE$27:$HE$86))</f>
        <v/>
      </c>
      <c r="LE284" s="510" t="str">
        <f t="shared" si="1435"/>
        <v/>
      </c>
      <c r="LF284" s="517">
        <f t="shared" si="1436"/>
        <v>0</v>
      </c>
      <c r="LG284" s="510" t="str">
        <f t="shared" si="1437"/>
        <v/>
      </c>
      <c r="LH284" s="522" t="str">
        <f t="shared" ref="LH284:LH341" si="1566">IF(LG284="","",LOOKUP(LG284,$GU$27:$GU$86,$HE$27:$HE$86))</f>
        <v/>
      </c>
      <c r="LI284" s="510" t="str">
        <f t="shared" si="1438"/>
        <v/>
      </c>
      <c r="LJ284" s="517">
        <f t="shared" si="1439"/>
        <v>0</v>
      </c>
      <c r="LK284" s="510" t="str">
        <f t="shared" si="1440"/>
        <v/>
      </c>
      <c r="LL284" s="522" t="str">
        <f t="shared" ref="LL284:LL341" si="1567">IF(LK284="","",LOOKUP(LK284,$GU$27:$GU$86,$HE$27:$HE$86))</f>
        <v/>
      </c>
      <c r="LM284" s="510" t="str">
        <f t="shared" si="1441"/>
        <v/>
      </c>
      <c r="LN284" s="517">
        <f t="shared" si="1442"/>
        <v>0</v>
      </c>
      <c r="LO284" s="510" t="str">
        <f t="shared" si="1443"/>
        <v/>
      </c>
      <c r="LP284" s="522" t="str">
        <f t="shared" ref="LP284:LP341" si="1568">IF(LO284="","",LOOKUP(LO284,$GU$27:$GU$86,$HE$27:$HE$86))</f>
        <v/>
      </c>
      <c r="LQ284" s="510" t="str">
        <f t="shared" si="1444"/>
        <v/>
      </c>
      <c r="LR284" s="517">
        <f t="shared" si="1445"/>
        <v>0</v>
      </c>
      <c r="LS284" s="510" t="str">
        <f t="shared" si="1446"/>
        <v/>
      </c>
      <c r="LT284" s="522" t="str">
        <f t="shared" ref="LT284:LT341" si="1569">IF(LS284="","",LOOKUP(LS284,$GU$27:$GU$86,$HE$27:$HE$86))</f>
        <v/>
      </c>
      <c r="LU284" s="510" t="str">
        <f t="shared" si="1447"/>
        <v/>
      </c>
      <c r="LV284" s="517">
        <f t="shared" si="1448"/>
        <v>0</v>
      </c>
      <c r="LW284" s="510" t="str">
        <f t="shared" si="1449"/>
        <v/>
      </c>
      <c r="LX284" s="522" t="str">
        <f t="shared" ref="LX284:LX341" si="1570">IF(LW284="","",LOOKUP(LW284,$GU$27:$GU$86,$HE$27:$HE$86))</f>
        <v/>
      </c>
      <c r="LY284" s="510" t="str">
        <f t="shared" si="1450"/>
        <v/>
      </c>
      <c r="LZ284" s="517">
        <f t="shared" si="1451"/>
        <v>0</v>
      </c>
      <c r="MA284" s="510" t="str">
        <f t="shared" si="1452"/>
        <v/>
      </c>
      <c r="MB284" s="522" t="str">
        <f t="shared" ref="MB284:MB341" si="1571">IF(MA284="","",LOOKUP(MA284,$GU$27:$GU$86,$HE$27:$HE$86))</f>
        <v/>
      </c>
      <c r="MC284" s="510" t="str">
        <f t="shared" si="1453"/>
        <v/>
      </c>
      <c r="MD284" s="517">
        <f t="shared" si="1454"/>
        <v>0</v>
      </c>
      <c r="ME284" s="510" t="str">
        <f t="shared" si="1455"/>
        <v/>
      </c>
      <c r="MF284" s="522" t="str">
        <f t="shared" ref="MF284:MF341" si="1572">IF(ME284="","",LOOKUP(ME284,$GU$27:$GU$86,$HE$27:$HE$86))</f>
        <v/>
      </c>
      <c r="MG284" s="510" t="str">
        <f t="shared" si="1456"/>
        <v/>
      </c>
      <c r="MH284" s="517">
        <f t="shared" si="1457"/>
        <v>0</v>
      </c>
      <c r="MI284" s="510" t="str">
        <f t="shared" si="1458"/>
        <v/>
      </c>
      <c r="MJ284" s="522" t="str">
        <f t="shared" ref="MJ284:MJ341" si="1573">IF(MI284="","",LOOKUP(MI284,$GU$27:$GU$86,$HE$27:$HE$86))</f>
        <v/>
      </c>
      <c r="MK284" s="510" t="str">
        <f t="shared" si="1459"/>
        <v/>
      </c>
      <c r="ML284" s="517">
        <f t="shared" si="1460"/>
        <v>0</v>
      </c>
      <c r="MM284" s="510" t="str">
        <f t="shared" si="1461"/>
        <v/>
      </c>
      <c r="MN284" s="522" t="str">
        <f t="shared" ref="MN284:MN341" si="1574">IF(MM284="","",LOOKUP(MM284,$GU$27:$GU$86,$HE$27:$HE$86))</f>
        <v/>
      </c>
      <c r="MO284" s="510" t="str">
        <f t="shared" si="1462"/>
        <v/>
      </c>
      <c r="MP284" s="517">
        <f t="shared" si="1463"/>
        <v>0</v>
      </c>
      <c r="MQ284" s="510" t="str">
        <f t="shared" si="1464"/>
        <v/>
      </c>
      <c r="MR284" s="522" t="str">
        <f t="shared" ref="MR284:MR341" si="1575">IF(MQ284="","",LOOKUP(MQ284,$GU$27:$GU$86,$HE$27:$HE$86))</f>
        <v/>
      </c>
      <c r="MS284" s="510" t="str">
        <f t="shared" si="1465"/>
        <v/>
      </c>
      <c r="MT284" s="517">
        <f t="shared" si="1466"/>
        <v>0</v>
      </c>
      <c r="MU284" s="510" t="str">
        <f t="shared" si="1467"/>
        <v/>
      </c>
      <c r="MV284" s="522" t="str">
        <f t="shared" ref="MV284:MV341" si="1576">IF(MU284="","",LOOKUP(MU284,$GU$27:$GU$86,$HE$27:$HE$86))</f>
        <v/>
      </c>
      <c r="MW284" s="510" t="str">
        <f t="shared" si="1468"/>
        <v/>
      </c>
      <c r="MX284" s="517">
        <f t="shared" si="1469"/>
        <v>0</v>
      </c>
      <c r="MY284" s="510" t="str">
        <f t="shared" si="1470"/>
        <v/>
      </c>
      <c r="MZ284" s="522" t="str">
        <f t="shared" ref="MZ284:MZ341" si="1577">IF(MY284="","",LOOKUP(MY284,$GU$27:$GU$86,$HE$27:$HE$86))</f>
        <v/>
      </c>
      <c r="NA284" s="510" t="str">
        <f t="shared" si="1471"/>
        <v/>
      </c>
      <c r="NB284" s="517">
        <f t="shared" si="1472"/>
        <v>0</v>
      </c>
      <c r="NC284" s="510" t="str">
        <f t="shared" si="1473"/>
        <v/>
      </c>
      <c r="ND284" s="522" t="str">
        <f t="shared" ref="ND284:ND341" si="1578">IF(NC284="","",LOOKUP(NC284,$GU$27:$GU$86,$HE$27:$HE$86))</f>
        <v/>
      </c>
      <c r="NE284" s="510" t="str">
        <f t="shared" si="1474"/>
        <v/>
      </c>
      <c r="NF284" s="517">
        <f t="shared" si="1475"/>
        <v>0</v>
      </c>
      <c r="NG284" s="510" t="str">
        <f t="shared" si="1476"/>
        <v/>
      </c>
      <c r="NH284" s="522" t="str">
        <f t="shared" ref="NH284:NH341" si="1579">IF(NG284="","",LOOKUP(NG284,$GU$27:$GU$86,$HE$27:$HE$86))</f>
        <v/>
      </c>
      <c r="NI284" s="510" t="str">
        <f t="shared" si="1477"/>
        <v/>
      </c>
      <c r="NJ284" s="517">
        <f t="shared" si="1478"/>
        <v>0</v>
      </c>
      <c r="NK284" s="510" t="str">
        <f t="shared" si="1479"/>
        <v/>
      </c>
      <c r="NL284" s="522" t="str">
        <f t="shared" ref="NL284:NL341" si="1580">IF(NK284="","",LOOKUP(NK284,$GU$27:$GU$86,$HE$27:$HE$86))</f>
        <v/>
      </c>
      <c r="NM284" s="510" t="str">
        <f t="shared" si="1480"/>
        <v/>
      </c>
      <c r="NN284" s="517">
        <f t="shared" si="1481"/>
        <v>0</v>
      </c>
      <c r="NO284" s="510" t="str">
        <f t="shared" si="1482"/>
        <v/>
      </c>
      <c r="NP284" s="522" t="str">
        <f t="shared" ref="NP284:NP341" si="1581">IF(NO284="","",LOOKUP(NO284,$GU$27:$GU$86,$HE$27:$HE$86))</f>
        <v/>
      </c>
      <c r="NQ284" s="510" t="str">
        <f t="shared" si="1483"/>
        <v/>
      </c>
      <c r="NR284" s="517">
        <f t="shared" si="1484"/>
        <v>0</v>
      </c>
      <c r="NS284" s="510" t="str">
        <f t="shared" si="1485"/>
        <v/>
      </c>
      <c r="NT284" s="522" t="str">
        <f t="shared" ref="NT284:NT341" si="1582">IF(NS284="","",LOOKUP(NS284,$GU$27:$GU$86,$HE$27:$HE$86))</f>
        <v/>
      </c>
      <c r="NU284" s="510" t="str">
        <f t="shared" si="1486"/>
        <v/>
      </c>
      <c r="NV284" s="517">
        <f t="shared" si="1487"/>
        <v>0</v>
      </c>
      <c r="NW284" s="510" t="str">
        <f t="shared" si="1488"/>
        <v/>
      </c>
      <c r="NX284" s="522" t="str">
        <f t="shared" ref="NX284:NX341" si="1583">IF(NW284="","",LOOKUP(NW284,$GU$27:$GU$86,$HE$27:$HE$86))</f>
        <v/>
      </c>
      <c r="NY284" s="510" t="str">
        <f t="shared" si="1489"/>
        <v/>
      </c>
      <c r="NZ284" s="517">
        <f t="shared" si="1490"/>
        <v>0</v>
      </c>
      <c r="OA284" s="510" t="str">
        <f t="shared" si="1491"/>
        <v/>
      </c>
      <c r="OB284" s="522" t="str">
        <f t="shared" ref="OB284:OB341" si="1584">IF(OA284="","",LOOKUP(OA284,$GU$27:$GU$86,$HE$27:$HE$86))</f>
        <v/>
      </c>
      <c r="OC284" s="510" t="str">
        <f t="shared" si="1492"/>
        <v/>
      </c>
      <c r="OD284" s="517">
        <f t="shared" si="1493"/>
        <v>0</v>
      </c>
      <c r="OE284" s="510" t="str">
        <f t="shared" si="1494"/>
        <v/>
      </c>
      <c r="OF284" s="522" t="str">
        <f t="shared" ref="OF284:OF341" si="1585">IF(OE284="","",LOOKUP(OE284,$GU$27:$GU$86,$HE$27:$HE$86))</f>
        <v/>
      </c>
      <c r="OG284" s="510" t="str">
        <f t="shared" si="1495"/>
        <v/>
      </c>
      <c r="OH284" s="517">
        <f t="shared" si="1496"/>
        <v>0</v>
      </c>
      <c r="OI284" s="510" t="str">
        <f t="shared" si="1497"/>
        <v/>
      </c>
      <c r="OJ284" s="522" t="str">
        <f t="shared" ref="OJ284:OJ341" si="1586">IF(OI284="","",LOOKUP(OI284,$GU$27:$GU$86,$HE$27:$HE$86))</f>
        <v/>
      </c>
      <c r="OK284" s="510" t="str">
        <f t="shared" si="1498"/>
        <v/>
      </c>
      <c r="OL284" s="517">
        <f t="shared" si="1499"/>
        <v>0</v>
      </c>
      <c r="OM284" s="510" t="str">
        <f t="shared" si="1500"/>
        <v/>
      </c>
      <c r="ON284" s="522" t="str">
        <f t="shared" ref="ON284:ON341" si="1587">IF(OM284="","",LOOKUP(OM284,$GU$27:$GU$86,$HE$27:$HE$86))</f>
        <v/>
      </c>
      <c r="OO284" s="510" t="str">
        <f t="shared" si="1501"/>
        <v/>
      </c>
      <c r="OP284" s="517">
        <f t="shared" si="1502"/>
        <v>0</v>
      </c>
      <c r="OQ284" s="510" t="str">
        <f t="shared" si="1503"/>
        <v/>
      </c>
      <c r="OR284" s="522" t="str">
        <f t="shared" ref="OR284:OR341" si="1588">IF(OQ284="","",LOOKUP(OQ284,$GU$27:$GU$86,$HE$27:$HE$86))</f>
        <v/>
      </c>
      <c r="OS284" s="510" t="str">
        <f t="shared" si="1504"/>
        <v/>
      </c>
      <c r="OT284" s="517">
        <f t="shared" si="1505"/>
        <v>0</v>
      </c>
      <c r="OU284" s="510" t="str">
        <f t="shared" si="1506"/>
        <v/>
      </c>
      <c r="OV284" s="522" t="str">
        <f t="shared" ref="OV284:OV341" si="1589">IF(OU284="","",LOOKUP(OU284,$GU$27:$GU$86,$HE$27:$HE$86))</f>
        <v/>
      </c>
      <c r="OW284" s="510" t="str">
        <f t="shared" si="1507"/>
        <v/>
      </c>
      <c r="OX284" s="517">
        <f t="shared" si="1508"/>
        <v>0</v>
      </c>
      <c r="OY284" s="510" t="str">
        <f t="shared" si="1509"/>
        <v/>
      </c>
      <c r="OZ284" s="522" t="str">
        <f t="shared" ref="OZ284:OZ341" si="1590">IF(OY284="","",LOOKUP(OY284,$GU$27:$GU$86,$HE$27:$HE$86))</f>
        <v/>
      </c>
      <c r="PA284" s="510" t="str">
        <f t="shared" si="1510"/>
        <v/>
      </c>
      <c r="PB284" s="517">
        <f t="shared" si="1511"/>
        <v>0</v>
      </c>
      <c r="PC284" s="510" t="str">
        <f t="shared" si="1512"/>
        <v/>
      </c>
      <c r="PD284" s="522" t="str">
        <f t="shared" ref="PD284:PD341" si="1591">IF(PC284="","",LOOKUP(PC284,$GU$27:$GU$86,$HE$27:$HE$86))</f>
        <v/>
      </c>
      <c r="PE284" s="510" t="str">
        <f t="shared" si="1513"/>
        <v/>
      </c>
      <c r="PF284" s="517">
        <f t="shared" si="1514"/>
        <v>0</v>
      </c>
      <c r="PG284" s="510" t="str">
        <f t="shared" si="1515"/>
        <v/>
      </c>
      <c r="PH284" s="522" t="str">
        <f t="shared" ref="PH284:PH341" si="1592">IF(PG284="","",LOOKUP(PG284,$GU$27:$GU$86,$HE$27:$HE$86))</f>
        <v/>
      </c>
      <c r="PI284" s="510" t="str">
        <f t="shared" si="1516"/>
        <v/>
      </c>
      <c r="PJ284" s="517">
        <f t="shared" si="1517"/>
        <v>0</v>
      </c>
      <c r="PK284" s="510" t="str">
        <f t="shared" si="1518"/>
        <v/>
      </c>
      <c r="PL284" s="522" t="str">
        <f t="shared" ref="PL284:PL341" si="1593">IF(PK284="","",LOOKUP(PK284,$GU$27:$GU$86,$HE$27:$HE$86))</f>
        <v/>
      </c>
      <c r="PM284" s="510" t="str">
        <f t="shared" si="1519"/>
        <v/>
      </c>
      <c r="PN284" s="517">
        <f t="shared" si="1520"/>
        <v>0</v>
      </c>
      <c r="PO284" s="510" t="str">
        <f t="shared" si="1521"/>
        <v/>
      </c>
      <c r="PP284" s="522" t="str">
        <f t="shared" ref="PP284:PP341" si="1594">IF(PO284="","",LOOKUP(PO284,$GU$27:$GU$86,$HE$27:$HE$86))</f>
        <v/>
      </c>
      <c r="PQ284" s="510" t="str">
        <f t="shared" si="1522"/>
        <v/>
      </c>
      <c r="PR284" s="517">
        <f t="shared" si="1523"/>
        <v>0</v>
      </c>
      <c r="PS284" s="510" t="str">
        <f t="shared" si="1524"/>
        <v/>
      </c>
      <c r="PT284" s="522" t="str">
        <f t="shared" ref="PT284:PT341" si="1595">IF(PS284="","",LOOKUP(PS284,$GU$27:$GU$86,$HE$27:$HE$86))</f>
        <v/>
      </c>
      <c r="PU284" s="510" t="str">
        <f t="shared" si="1525"/>
        <v/>
      </c>
      <c r="PV284" s="517">
        <f t="shared" si="1526"/>
        <v>0</v>
      </c>
      <c r="PW284" s="510" t="str">
        <f t="shared" si="1527"/>
        <v/>
      </c>
      <c r="PX284" s="522" t="str">
        <f t="shared" ref="PX284:PX341" si="1596">IF(PW284="","",LOOKUP(PW284,$GU$27:$GU$86,$HE$27:$HE$86))</f>
        <v/>
      </c>
      <c r="PY284" s="510" t="str">
        <f t="shared" si="1528"/>
        <v/>
      </c>
      <c r="PZ284" s="517">
        <f t="shared" si="1529"/>
        <v>0</v>
      </c>
      <c r="QA284" s="510" t="str">
        <f t="shared" si="1530"/>
        <v/>
      </c>
      <c r="QB284" s="522" t="str">
        <f t="shared" ref="QB284:QB341" si="1597">IF(QA284="","",LOOKUP(QA284,$GU$27:$GU$86,$HE$27:$HE$86))</f>
        <v/>
      </c>
      <c r="QC284" s="510" t="str">
        <f t="shared" si="1531"/>
        <v/>
      </c>
      <c r="QD284" s="517">
        <f t="shared" si="1532"/>
        <v>0</v>
      </c>
      <c r="QE284" s="510" t="str">
        <f t="shared" si="1533"/>
        <v/>
      </c>
      <c r="QF284" s="522" t="str">
        <f t="shared" ref="QF284:QF341" si="1598">IF(QE284="","",LOOKUP(QE284,$GU$27:$GU$86,$HE$27:$HE$86))</f>
        <v/>
      </c>
      <c r="QG284" s="510" t="str">
        <f t="shared" si="1534"/>
        <v/>
      </c>
      <c r="QH284" s="517">
        <f t="shared" si="1535"/>
        <v>0</v>
      </c>
    </row>
    <row r="285" spans="203:450" ht="13.3" thickTop="1" thickBot="1" x14ac:dyDescent="0.35">
      <c r="GU285" s="594">
        <v>4</v>
      </c>
      <c r="HA285" s="81" t="str">
        <f t="shared" si="1536"/>
        <v/>
      </c>
      <c r="HB285" s="127" t="str">
        <f t="shared" si="1537"/>
        <v/>
      </c>
      <c r="HC285" s="15">
        <f t="shared" si="1359"/>
        <v>0</v>
      </c>
      <c r="HD285" s="582">
        <f t="shared" si="1360"/>
        <v>0</v>
      </c>
      <c r="HE285" s="576">
        <f t="shared" si="1358"/>
        <v>0</v>
      </c>
      <c r="HF285" s="566">
        <f t="shared" si="1358"/>
        <v>0</v>
      </c>
      <c r="HG285" s="16">
        <f t="shared" si="1361"/>
        <v>0</v>
      </c>
      <c r="HH285" s="17" t="str">
        <f t="shared" si="1538"/>
        <v/>
      </c>
      <c r="HI285" s="510" t="str">
        <f t="shared" si="1539"/>
        <v/>
      </c>
      <c r="HJ285" s="517">
        <f t="shared" si="1540"/>
        <v>0</v>
      </c>
      <c r="HK285" s="510" t="str">
        <f t="shared" si="1362"/>
        <v/>
      </c>
      <c r="HL285" s="522" t="str">
        <f t="shared" si="1541"/>
        <v/>
      </c>
      <c r="HM285" s="510" t="str">
        <f t="shared" si="1363"/>
        <v/>
      </c>
      <c r="HN285" s="517">
        <f t="shared" si="1364"/>
        <v>0</v>
      </c>
      <c r="HO285" s="510" t="str">
        <f t="shared" si="1365"/>
        <v/>
      </c>
      <c r="HP285" s="522" t="str">
        <f t="shared" si="1542"/>
        <v/>
      </c>
      <c r="HQ285" s="510" t="str">
        <f t="shared" si="1366"/>
        <v/>
      </c>
      <c r="HR285" s="517">
        <f t="shared" si="1367"/>
        <v>0</v>
      </c>
      <c r="HS285" s="510" t="str">
        <f t="shared" si="1368"/>
        <v/>
      </c>
      <c r="HT285" s="522" t="str">
        <f t="shared" si="1543"/>
        <v/>
      </c>
      <c r="HU285" s="510" t="str">
        <f t="shared" si="1369"/>
        <v/>
      </c>
      <c r="HV285" s="517">
        <f t="shared" si="1370"/>
        <v>0</v>
      </c>
      <c r="HW285" s="510" t="str">
        <f t="shared" si="1371"/>
        <v/>
      </c>
      <c r="HX285" s="522" t="str">
        <f t="shared" si="1544"/>
        <v/>
      </c>
      <c r="HY285" s="510" t="str">
        <f t="shared" si="1372"/>
        <v/>
      </c>
      <c r="HZ285" s="517">
        <f t="shared" si="1373"/>
        <v>0</v>
      </c>
      <c r="IA285" s="510" t="str">
        <f t="shared" si="1374"/>
        <v/>
      </c>
      <c r="IB285" s="522" t="str">
        <f t="shared" si="1545"/>
        <v/>
      </c>
      <c r="IC285" s="510" t="str">
        <f t="shared" si="1375"/>
        <v/>
      </c>
      <c r="ID285" s="517">
        <f t="shared" si="1376"/>
        <v>0</v>
      </c>
      <c r="IE285" s="510" t="str">
        <f t="shared" si="1377"/>
        <v/>
      </c>
      <c r="IF285" s="522" t="str">
        <f t="shared" si="1546"/>
        <v/>
      </c>
      <c r="IG285" s="510" t="str">
        <f t="shared" si="1378"/>
        <v/>
      </c>
      <c r="IH285" s="517">
        <f t="shared" si="1379"/>
        <v>0</v>
      </c>
      <c r="II285" s="510" t="str">
        <f t="shared" si="1380"/>
        <v/>
      </c>
      <c r="IJ285" s="522" t="str">
        <f t="shared" si="1547"/>
        <v/>
      </c>
      <c r="IK285" s="510" t="str">
        <f t="shared" si="1381"/>
        <v/>
      </c>
      <c r="IL285" s="517">
        <f t="shared" si="1382"/>
        <v>0</v>
      </c>
      <c r="IM285" s="510" t="str">
        <f t="shared" si="1383"/>
        <v/>
      </c>
      <c r="IN285" s="522" t="str">
        <f t="shared" si="1548"/>
        <v/>
      </c>
      <c r="IO285" s="510" t="str">
        <f t="shared" si="1384"/>
        <v/>
      </c>
      <c r="IP285" s="517">
        <f t="shared" si="1385"/>
        <v>0</v>
      </c>
      <c r="IQ285" s="510" t="str">
        <f t="shared" si="1386"/>
        <v/>
      </c>
      <c r="IR285" s="522" t="str">
        <f t="shared" si="1549"/>
        <v/>
      </c>
      <c r="IS285" s="510" t="str">
        <f t="shared" si="1387"/>
        <v/>
      </c>
      <c r="IT285" s="517">
        <f t="shared" si="1388"/>
        <v>0</v>
      </c>
      <c r="IU285" s="510" t="str">
        <f t="shared" si="1389"/>
        <v/>
      </c>
      <c r="IV285" s="522" t="str">
        <f t="shared" si="1550"/>
        <v/>
      </c>
      <c r="IW285" s="510" t="str">
        <f t="shared" si="1390"/>
        <v/>
      </c>
      <c r="IX285" s="517">
        <f t="shared" si="1391"/>
        <v>0</v>
      </c>
      <c r="IY285" s="510" t="str">
        <f t="shared" si="1392"/>
        <v/>
      </c>
      <c r="IZ285" s="522" t="str">
        <f t="shared" si="1551"/>
        <v/>
      </c>
      <c r="JA285" s="510" t="str">
        <f t="shared" si="1393"/>
        <v/>
      </c>
      <c r="JB285" s="517">
        <f t="shared" si="1394"/>
        <v>0</v>
      </c>
      <c r="JC285" s="510" t="str">
        <f t="shared" si="1395"/>
        <v/>
      </c>
      <c r="JD285" s="522" t="str">
        <f t="shared" si="1552"/>
        <v/>
      </c>
      <c r="JE285" s="510" t="str">
        <f t="shared" si="1396"/>
        <v/>
      </c>
      <c r="JF285" s="517">
        <f t="shared" si="1397"/>
        <v>0</v>
      </c>
      <c r="JG285" s="510" t="str">
        <f t="shared" si="1398"/>
        <v/>
      </c>
      <c r="JH285" s="522" t="str">
        <f t="shared" si="1553"/>
        <v/>
      </c>
      <c r="JI285" s="510" t="str">
        <f t="shared" si="1399"/>
        <v/>
      </c>
      <c r="JJ285" s="517">
        <f t="shared" si="1400"/>
        <v>0</v>
      </c>
      <c r="JK285" s="510" t="str">
        <f t="shared" si="1401"/>
        <v/>
      </c>
      <c r="JL285" s="522" t="str">
        <f t="shared" si="1554"/>
        <v/>
      </c>
      <c r="JM285" s="510" t="str">
        <f t="shared" si="1402"/>
        <v/>
      </c>
      <c r="JN285" s="517">
        <f t="shared" si="1403"/>
        <v>0</v>
      </c>
      <c r="JO285" s="510" t="str">
        <f t="shared" si="1404"/>
        <v/>
      </c>
      <c r="JP285" s="522" t="str">
        <f t="shared" si="1555"/>
        <v/>
      </c>
      <c r="JQ285" s="510" t="str">
        <f t="shared" si="1405"/>
        <v/>
      </c>
      <c r="JR285" s="517">
        <f t="shared" si="1406"/>
        <v>0</v>
      </c>
      <c r="JS285" s="510" t="str">
        <f t="shared" si="1407"/>
        <v/>
      </c>
      <c r="JT285" s="522" t="str">
        <f t="shared" si="1556"/>
        <v/>
      </c>
      <c r="JU285" s="510" t="str">
        <f t="shared" si="1408"/>
        <v/>
      </c>
      <c r="JV285" s="517">
        <f t="shared" si="1409"/>
        <v>0</v>
      </c>
      <c r="JW285" s="510" t="str">
        <f t="shared" si="1410"/>
        <v/>
      </c>
      <c r="JX285" s="522" t="str">
        <f t="shared" si="1557"/>
        <v/>
      </c>
      <c r="JY285" s="510" t="str">
        <f t="shared" si="1411"/>
        <v/>
      </c>
      <c r="JZ285" s="517">
        <f t="shared" si="1412"/>
        <v>0</v>
      </c>
      <c r="KA285" s="510" t="str">
        <f t="shared" si="1413"/>
        <v/>
      </c>
      <c r="KB285" s="522" t="str">
        <f t="shared" si="1558"/>
        <v/>
      </c>
      <c r="KC285" s="510" t="str">
        <f t="shared" si="1414"/>
        <v/>
      </c>
      <c r="KD285" s="517">
        <f t="shared" si="1415"/>
        <v>0</v>
      </c>
      <c r="KE285" s="510" t="str">
        <f t="shared" si="1416"/>
        <v/>
      </c>
      <c r="KF285" s="522" t="str">
        <f t="shared" si="1559"/>
        <v/>
      </c>
      <c r="KG285" s="510" t="str">
        <f t="shared" si="1417"/>
        <v/>
      </c>
      <c r="KH285" s="517">
        <f t="shared" si="1418"/>
        <v>0</v>
      </c>
      <c r="KI285" s="510" t="str">
        <f t="shared" si="1419"/>
        <v/>
      </c>
      <c r="KJ285" s="522" t="str">
        <f t="shared" si="1560"/>
        <v/>
      </c>
      <c r="KK285" s="510" t="str">
        <f t="shared" si="1420"/>
        <v/>
      </c>
      <c r="KL285" s="517">
        <f t="shared" si="1421"/>
        <v>0</v>
      </c>
      <c r="KM285" s="510" t="str">
        <f t="shared" si="1422"/>
        <v/>
      </c>
      <c r="KN285" s="522" t="str">
        <f t="shared" si="1561"/>
        <v/>
      </c>
      <c r="KO285" s="510" t="str">
        <f t="shared" si="1423"/>
        <v/>
      </c>
      <c r="KP285" s="517">
        <f t="shared" si="1424"/>
        <v>0</v>
      </c>
      <c r="KQ285" s="510" t="str">
        <f t="shared" si="1425"/>
        <v/>
      </c>
      <c r="KR285" s="522" t="str">
        <f t="shared" si="1562"/>
        <v/>
      </c>
      <c r="KS285" s="510" t="str">
        <f t="shared" si="1426"/>
        <v/>
      </c>
      <c r="KT285" s="517">
        <f t="shared" si="1427"/>
        <v>0</v>
      </c>
      <c r="KU285" s="510" t="str">
        <f t="shared" si="1428"/>
        <v/>
      </c>
      <c r="KV285" s="522" t="str">
        <f t="shared" si="1563"/>
        <v/>
      </c>
      <c r="KW285" s="510" t="str">
        <f t="shared" si="1429"/>
        <v/>
      </c>
      <c r="KX285" s="517">
        <f t="shared" si="1430"/>
        <v>0</v>
      </c>
      <c r="KY285" s="510" t="str">
        <f t="shared" si="1431"/>
        <v/>
      </c>
      <c r="KZ285" s="522" t="str">
        <f t="shared" si="1564"/>
        <v/>
      </c>
      <c r="LA285" s="510" t="str">
        <f t="shared" si="1432"/>
        <v/>
      </c>
      <c r="LB285" s="517">
        <f t="shared" si="1433"/>
        <v>0</v>
      </c>
      <c r="LC285" s="510" t="str">
        <f t="shared" si="1434"/>
        <v/>
      </c>
      <c r="LD285" s="522" t="str">
        <f t="shared" si="1565"/>
        <v/>
      </c>
      <c r="LE285" s="510" t="str">
        <f t="shared" si="1435"/>
        <v/>
      </c>
      <c r="LF285" s="517">
        <f t="shared" si="1436"/>
        <v>0</v>
      </c>
      <c r="LG285" s="510" t="str">
        <f t="shared" si="1437"/>
        <v/>
      </c>
      <c r="LH285" s="522" t="str">
        <f t="shared" si="1566"/>
        <v/>
      </c>
      <c r="LI285" s="510" t="str">
        <f t="shared" si="1438"/>
        <v/>
      </c>
      <c r="LJ285" s="517">
        <f t="shared" si="1439"/>
        <v>0</v>
      </c>
      <c r="LK285" s="510" t="str">
        <f t="shared" si="1440"/>
        <v/>
      </c>
      <c r="LL285" s="522" t="str">
        <f t="shared" si="1567"/>
        <v/>
      </c>
      <c r="LM285" s="510" t="str">
        <f t="shared" si="1441"/>
        <v/>
      </c>
      <c r="LN285" s="517">
        <f t="shared" si="1442"/>
        <v>0</v>
      </c>
      <c r="LO285" s="510" t="str">
        <f t="shared" si="1443"/>
        <v/>
      </c>
      <c r="LP285" s="522" t="str">
        <f t="shared" si="1568"/>
        <v/>
      </c>
      <c r="LQ285" s="510" t="str">
        <f t="shared" si="1444"/>
        <v/>
      </c>
      <c r="LR285" s="517">
        <f t="shared" si="1445"/>
        <v>0</v>
      </c>
      <c r="LS285" s="510" t="str">
        <f t="shared" si="1446"/>
        <v/>
      </c>
      <c r="LT285" s="522" t="str">
        <f t="shared" si="1569"/>
        <v/>
      </c>
      <c r="LU285" s="510" t="str">
        <f t="shared" si="1447"/>
        <v/>
      </c>
      <c r="LV285" s="517">
        <f t="shared" si="1448"/>
        <v>0</v>
      </c>
      <c r="LW285" s="510" t="str">
        <f t="shared" si="1449"/>
        <v/>
      </c>
      <c r="LX285" s="522" t="str">
        <f t="shared" si="1570"/>
        <v/>
      </c>
      <c r="LY285" s="510" t="str">
        <f t="shared" si="1450"/>
        <v/>
      </c>
      <c r="LZ285" s="517">
        <f t="shared" si="1451"/>
        <v>0</v>
      </c>
      <c r="MA285" s="510" t="str">
        <f t="shared" si="1452"/>
        <v/>
      </c>
      <c r="MB285" s="522" t="str">
        <f t="shared" si="1571"/>
        <v/>
      </c>
      <c r="MC285" s="510" t="str">
        <f t="shared" si="1453"/>
        <v/>
      </c>
      <c r="MD285" s="517">
        <f t="shared" si="1454"/>
        <v>0</v>
      </c>
      <c r="ME285" s="510" t="str">
        <f t="shared" si="1455"/>
        <v/>
      </c>
      <c r="MF285" s="522" t="str">
        <f t="shared" si="1572"/>
        <v/>
      </c>
      <c r="MG285" s="510" t="str">
        <f t="shared" si="1456"/>
        <v/>
      </c>
      <c r="MH285" s="517">
        <f t="shared" si="1457"/>
        <v>0</v>
      </c>
      <c r="MI285" s="510" t="str">
        <f t="shared" si="1458"/>
        <v/>
      </c>
      <c r="MJ285" s="522" t="str">
        <f t="shared" si="1573"/>
        <v/>
      </c>
      <c r="MK285" s="510" t="str">
        <f t="shared" si="1459"/>
        <v/>
      </c>
      <c r="ML285" s="517">
        <f t="shared" si="1460"/>
        <v>0</v>
      </c>
      <c r="MM285" s="510" t="str">
        <f t="shared" si="1461"/>
        <v/>
      </c>
      <c r="MN285" s="522" t="str">
        <f t="shared" si="1574"/>
        <v/>
      </c>
      <c r="MO285" s="510" t="str">
        <f t="shared" si="1462"/>
        <v/>
      </c>
      <c r="MP285" s="517">
        <f t="shared" si="1463"/>
        <v>0</v>
      </c>
      <c r="MQ285" s="510" t="str">
        <f t="shared" si="1464"/>
        <v/>
      </c>
      <c r="MR285" s="522" t="str">
        <f t="shared" si="1575"/>
        <v/>
      </c>
      <c r="MS285" s="510" t="str">
        <f t="shared" si="1465"/>
        <v/>
      </c>
      <c r="MT285" s="517">
        <f t="shared" si="1466"/>
        <v>0</v>
      </c>
      <c r="MU285" s="510" t="str">
        <f t="shared" si="1467"/>
        <v/>
      </c>
      <c r="MV285" s="522" t="str">
        <f t="shared" si="1576"/>
        <v/>
      </c>
      <c r="MW285" s="510" t="str">
        <f t="shared" si="1468"/>
        <v/>
      </c>
      <c r="MX285" s="517">
        <f t="shared" si="1469"/>
        <v>0</v>
      </c>
      <c r="MY285" s="510" t="str">
        <f t="shared" si="1470"/>
        <v/>
      </c>
      <c r="MZ285" s="522" t="str">
        <f t="shared" si="1577"/>
        <v/>
      </c>
      <c r="NA285" s="510" t="str">
        <f t="shared" si="1471"/>
        <v/>
      </c>
      <c r="NB285" s="517">
        <f t="shared" si="1472"/>
        <v>0</v>
      </c>
      <c r="NC285" s="510" t="str">
        <f t="shared" si="1473"/>
        <v/>
      </c>
      <c r="ND285" s="522" t="str">
        <f t="shared" si="1578"/>
        <v/>
      </c>
      <c r="NE285" s="510" t="str">
        <f t="shared" si="1474"/>
        <v/>
      </c>
      <c r="NF285" s="517">
        <f t="shared" si="1475"/>
        <v>0</v>
      </c>
      <c r="NG285" s="510" t="str">
        <f t="shared" si="1476"/>
        <v/>
      </c>
      <c r="NH285" s="522" t="str">
        <f t="shared" si="1579"/>
        <v/>
      </c>
      <c r="NI285" s="510" t="str">
        <f t="shared" si="1477"/>
        <v/>
      </c>
      <c r="NJ285" s="517">
        <f t="shared" si="1478"/>
        <v>0</v>
      </c>
      <c r="NK285" s="510" t="str">
        <f t="shared" si="1479"/>
        <v/>
      </c>
      <c r="NL285" s="522" t="str">
        <f t="shared" si="1580"/>
        <v/>
      </c>
      <c r="NM285" s="510" t="str">
        <f t="shared" si="1480"/>
        <v/>
      </c>
      <c r="NN285" s="517">
        <f t="shared" si="1481"/>
        <v>0</v>
      </c>
      <c r="NO285" s="510" t="str">
        <f t="shared" si="1482"/>
        <v/>
      </c>
      <c r="NP285" s="522" t="str">
        <f t="shared" si="1581"/>
        <v/>
      </c>
      <c r="NQ285" s="510" t="str">
        <f t="shared" si="1483"/>
        <v/>
      </c>
      <c r="NR285" s="517">
        <f t="shared" si="1484"/>
        <v>0</v>
      </c>
      <c r="NS285" s="510" t="str">
        <f t="shared" si="1485"/>
        <v/>
      </c>
      <c r="NT285" s="522" t="str">
        <f t="shared" si="1582"/>
        <v/>
      </c>
      <c r="NU285" s="510" t="str">
        <f t="shared" si="1486"/>
        <v/>
      </c>
      <c r="NV285" s="517">
        <f t="shared" si="1487"/>
        <v>0</v>
      </c>
      <c r="NW285" s="510" t="str">
        <f t="shared" si="1488"/>
        <v/>
      </c>
      <c r="NX285" s="522" t="str">
        <f t="shared" si="1583"/>
        <v/>
      </c>
      <c r="NY285" s="510" t="str">
        <f t="shared" si="1489"/>
        <v/>
      </c>
      <c r="NZ285" s="517">
        <f t="shared" si="1490"/>
        <v>0</v>
      </c>
      <c r="OA285" s="510" t="str">
        <f t="shared" si="1491"/>
        <v/>
      </c>
      <c r="OB285" s="522" t="str">
        <f t="shared" si="1584"/>
        <v/>
      </c>
      <c r="OC285" s="510" t="str">
        <f t="shared" si="1492"/>
        <v/>
      </c>
      <c r="OD285" s="517">
        <f t="shared" si="1493"/>
        <v>0</v>
      </c>
      <c r="OE285" s="510" t="str">
        <f t="shared" si="1494"/>
        <v/>
      </c>
      <c r="OF285" s="522" t="str">
        <f t="shared" si="1585"/>
        <v/>
      </c>
      <c r="OG285" s="510" t="str">
        <f t="shared" si="1495"/>
        <v/>
      </c>
      <c r="OH285" s="517">
        <f t="shared" si="1496"/>
        <v>0</v>
      </c>
      <c r="OI285" s="510" t="str">
        <f t="shared" si="1497"/>
        <v/>
      </c>
      <c r="OJ285" s="522" t="str">
        <f t="shared" si="1586"/>
        <v/>
      </c>
      <c r="OK285" s="510" t="str">
        <f t="shared" si="1498"/>
        <v/>
      </c>
      <c r="OL285" s="517">
        <f t="shared" si="1499"/>
        <v>0</v>
      </c>
      <c r="OM285" s="510" t="str">
        <f t="shared" si="1500"/>
        <v/>
      </c>
      <c r="ON285" s="522" t="str">
        <f t="shared" si="1587"/>
        <v/>
      </c>
      <c r="OO285" s="510" t="str">
        <f t="shared" si="1501"/>
        <v/>
      </c>
      <c r="OP285" s="517">
        <f t="shared" si="1502"/>
        <v>0</v>
      </c>
      <c r="OQ285" s="510" t="str">
        <f t="shared" si="1503"/>
        <v/>
      </c>
      <c r="OR285" s="522" t="str">
        <f t="shared" si="1588"/>
        <v/>
      </c>
      <c r="OS285" s="510" t="str">
        <f t="shared" si="1504"/>
        <v/>
      </c>
      <c r="OT285" s="517">
        <f t="shared" si="1505"/>
        <v>0</v>
      </c>
      <c r="OU285" s="510" t="str">
        <f t="shared" si="1506"/>
        <v/>
      </c>
      <c r="OV285" s="522" t="str">
        <f t="shared" si="1589"/>
        <v/>
      </c>
      <c r="OW285" s="510" t="str">
        <f t="shared" si="1507"/>
        <v/>
      </c>
      <c r="OX285" s="517">
        <f t="shared" si="1508"/>
        <v>0</v>
      </c>
      <c r="OY285" s="510" t="str">
        <f t="shared" si="1509"/>
        <v/>
      </c>
      <c r="OZ285" s="522" t="str">
        <f t="shared" si="1590"/>
        <v/>
      </c>
      <c r="PA285" s="510" t="str">
        <f t="shared" si="1510"/>
        <v/>
      </c>
      <c r="PB285" s="517">
        <f t="shared" si="1511"/>
        <v>0</v>
      </c>
      <c r="PC285" s="510" t="str">
        <f t="shared" si="1512"/>
        <v/>
      </c>
      <c r="PD285" s="522" t="str">
        <f t="shared" si="1591"/>
        <v/>
      </c>
      <c r="PE285" s="510" t="str">
        <f t="shared" si="1513"/>
        <v/>
      </c>
      <c r="PF285" s="517">
        <f t="shared" si="1514"/>
        <v>0</v>
      </c>
      <c r="PG285" s="510" t="str">
        <f t="shared" si="1515"/>
        <v/>
      </c>
      <c r="PH285" s="522" t="str">
        <f t="shared" si="1592"/>
        <v/>
      </c>
      <c r="PI285" s="510" t="str">
        <f t="shared" si="1516"/>
        <v/>
      </c>
      <c r="PJ285" s="517">
        <f t="shared" si="1517"/>
        <v>0</v>
      </c>
      <c r="PK285" s="510" t="str">
        <f t="shared" si="1518"/>
        <v/>
      </c>
      <c r="PL285" s="522" t="str">
        <f t="shared" si="1593"/>
        <v/>
      </c>
      <c r="PM285" s="510" t="str">
        <f t="shared" si="1519"/>
        <v/>
      </c>
      <c r="PN285" s="517">
        <f t="shared" si="1520"/>
        <v>0</v>
      </c>
      <c r="PO285" s="510" t="str">
        <f t="shared" si="1521"/>
        <v/>
      </c>
      <c r="PP285" s="522" t="str">
        <f t="shared" si="1594"/>
        <v/>
      </c>
      <c r="PQ285" s="510" t="str">
        <f t="shared" si="1522"/>
        <v/>
      </c>
      <c r="PR285" s="517">
        <f t="shared" si="1523"/>
        <v>0</v>
      </c>
      <c r="PS285" s="510" t="str">
        <f t="shared" si="1524"/>
        <v/>
      </c>
      <c r="PT285" s="522" t="str">
        <f t="shared" si="1595"/>
        <v/>
      </c>
      <c r="PU285" s="510" t="str">
        <f t="shared" si="1525"/>
        <v/>
      </c>
      <c r="PV285" s="517">
        <f t="shared" si="1526"/>
        <v>0</v>
      </c>
      <c r="PW285" s="510" t="str">
        <f t="shared" si="1527"/>
        <v/>
      </c>
      <c r="PX285" s="522" t="str">
        <f t="shared" si="1596"/>
        <v/>
      </c>
      <c r="PY285" s="510" t="str">
        <f t="shared" si="1528"/>
        <v/>
      </c>
      <c r="PZ285" s="517">
        <f t="shared" si="1529"/>
        <v>0</v>
      </c>
      <c r="QA285" s="510" t="str">
        <f t="shared" si="1530"/>
        <v/>
      </c>
      <c r="QB285" s="522" t="str">
        <f t="shared" si="1597"/>
        <v/>
      </c>
      <c r="QC285" s="510" t="str">
        <f t="shared" si="1531"/>
        <v/>
      </c>
      <c r="QD285" s="517">
        <f t="shared" si="1532"/>
        <v>0</v>
      </c>
      <c r="QE285" s="510" t="str">
        <f t="shared" si="1533"/>
        <v/>
      </c>
      <c r="QF285" s="522" t="str">
        <f t="shared" si="1598"/>
        <v/>
      </c>
      <c r="QG285" s="510" t="str">
        <f t="shared" si="1534"/>
        <v/>
      </c>
      <c r="QH285" s="517">
        <f t="shared" si="1535"/>
        <v>0</v>
      </c>
    </row>
    <row r="286" spans="203:450" ht="13.3" thickTop="1" thickBot="1" x14ac:dyDescent="0.35">
      <c r="GU286" s="594">
        <v>5</v>
      </c>
      <c r="HA286" s="81" t="str">
        <f t="shared" si="1536"/>
        <v/>
      </c>
      <c r="HB286" s="127" t="str">
        <f t="shared" si="1537"/>
        <v/>
      </c>
      <c r="HC286" s="15">
        <f t="shared" si="1359"/>
        <v>0</v>
      </c>
      <c r="HD286" s="582">
        <f t="shared" si="1360"/>
        <v>0</v>
      </c>
      <c r="HE286" s="576">
        <f t="shared" si="1358"/>
        <v>0</v>
      </c>
      <c r="HF286" s="566">
        <f t="shared" si="1358"/>
        <v>0</v>
      </c>
      <c r="HG286" s="16">
        <f t="shared" si="1361"/>
        <v>0</v>
      </c>
      <c r="HH286" s="17" t="str">
        <f t="shared" si="1538"/>
        <v/>
      </c>
      <c r="HI286" s="510" t="str">
        <f t="shared" si="1539"/>
        <v/>
      </c>
      <c r="HJ286" s="517">
        <f t="shared" si="1540"/>
        <v>0</v>
      </c>
      <c r="HK286" s="510" t="str">
        <f t="shared" si="1362"/>
        <v/>
      </c>
      <c r="HL286" s="522" t="str">
        <f t="shared" si="1541"/>
        <v/>
      </c>
      <c r="HM286" s="510" t="str">
        <f t="shared" si="1363"/>
        <v/>
      </c>
      <c r="HN286" s="517">
        <f t="shared" si="1364"/>
        <v>0</v>
      </c>
      <c r="HO286" s="510" t="str">
        <f t="shared" si="1365"/>
        <v/>
      </c>
      <c r="HP286" s="522" t="str">
        <f t="shared" si="1542"/>
        <v/>
      </c>
      <c r="HQ286" s="510" t="str">
        <f t="shared" si="1366"/>
        <v/>
      </c>
      <c r="HR286" s="517">
        <f t="shared" si="1367"/>
        <v>0</v>
      </c>
      <c r="HS286" s="510" t="str">
        <f t="shared" si="1368"/>
        <v/>
      </c>
      <c r="HT286" s="522" t="str">
        <f t="shared" si="1543"/>
        <v/>
      </c>
      <c r="HU286" s="510" t="str">
        <f t="shared" si="1369"/>
        <v/>
      </c>
      <c r="HV286" s="517">
        <f t="shared" si="1370"/>
        <v>0</v>
      </c>
      <c r="HW286" s="510" t="str">
        <f t="shared" si="1371"/>
        <v/>
      </c>
      <c r="HX286" s="522" t="str">
        <f t="shared" si="1544"/>
        <v/>
      </c>
      <c r="HY286" s="510" t="str">
        <f t="shared" si="1372"/>
        <v/>
      </c>
      <c r="HZ286" s="517">
        <f t="shared" si="1373"/>
        <v>0</v>
      </c>
      <c r="IA286" s="510" t="str">
        <f t="shared" si="1374"/>
        <v/>
      </c>
      <c r="IB286" s="522" t="str">
        <f t="shared" si="1545"/>
        <v/>
      </c>
      <c r="IC286" s="510" t="str">
        <f t="shared" si="1375"/>
        <v/>
      </c>
      <c r="ID286" s="517">
        <f t="shared" si="1376"/>
        <v>0</v>
      </c>
      <c r="IE286" s="510" t="str">
        <f t="shared" si="1377"/>
        <v/>
      </c>
      <c r="IF286" s="522" t="str">
        <f t="shared" si="1546"/>
        <v/>
      </c>
      <c r="IG286" s="510" t="str">
        <f t="shared" si="1378"/>
        <v/>
      </c>
      <c r="IH286" s="517">
        <f t="shared" si="1379"/>
        <v>0</v>
      </c>
      <c r="II286" s="510" t="str">
        <f t="shared" si="1380"/>
        <v/>
      </c>
      <c r="IJ286" s="522" t="str">
        <f t="shared" si="1547"/>
        <v/>
      </c>
      <c r="IK286" s="510" t="str">
        <f t="shared" si="1381"/>
        <v/>
      </c>
      <c r="IL286" s="517">
        <f t="shared" si="1382"/>
        <v>0</v>
      </c>
      <c r="IM286" s="510" t="str">
        <f t="shared" si="1383"/>
        <v/>
      </c>
      <c r="IN286" s="522" t="str">
        <f t="shared" si="1548"/>
        <v/>
      </c>
      <c r="IO286" s="510" t="str">
        <f t="shared" si="1384"/>
        <v/>
      </c>
      <c r="IP286" s="517">
        <f t="shared" si="1385"/>
        <v>0</v>
      </c>
      <c r="IQ286" s="510" t="str">
        <f t="shared" si="1386"/>
        <v/>
      </c>
      <c r="IR286" s="522" t="str">
        <f t="shared" si="1549"/>
        <v/>
      </c>
      <c r="IS286" s="510" t="str">
        <f t="shared" si="1387"/>
        <v/>
      </c>
      <c r="IT286" s="517">
        <f t="shared" si="1388"/>
        <v>0</v>
      </c>
      <c r="IU286" s="510" t="str">
        <f t="shared" si="1389"/>
        <v/>
      </c>
      <c r="IV286" s="522" t="str">
        <f t="shared" si="1550"/>
        <v/>
      </c>
      <c r="IW286" s="510" t="str">
        <f t="shared" si="1390"/>
        <v/>
      </c>
      <c r="IX286" s="517">
        <f t="shared" si="1391"/>
        <v>0</v>
      </c>
      <c r="IY286" s="510" t="str">
        <f t="shared" si="1392"/>
        <v/>
      </c>
      <c r="IZ286" s="522" t="str">
        <f t="shared" si="1551"/>
        <v/>
      </c>
      <c r="JA286" s="510" t="str">
        <f t="shared" si="1393"/>
        <v/>
      </c>
      <c r="JB286" s="517">
        <f t="shared" si="1394"/>
        <v>0</v>
      </c>
      <c r="JC286" s="510" t="str">
        <f t="shared" si="1395"/>
        <v/>
      </c>
      <c r="JD286" s="522" t="str">
        <f t="shared" si="1552"/>
        <v/>
      </c>
      <c r="JE286" s="510" t="str">
        <f t="shared" si="1396"/>
        <v/>
      </c>
      <c r="JF286" s="517">
        <f t="shared" si="1397"/>
        <v>0</v>
      </c>
      <c r="JG286" s="510" t="str">
        <f t="shared" si="1398"/>
        <v/>
      </c>
      <c r="JH286" s="522" t="str">
        <f t="shared" si="1553"/>
        <v/>
      </c>
      <c r="JI286" s="510" t="str">
        <f t="shared" si="1399"/>
        <v/>
      </c>
      <c r="JJ286" s="517">
        <f t="shared" si="1400"/>
        <v>0</v>
      </c>
      <c r="JK286" s="510" t="str">
        <f t="shared" si="1401"/>
        <v/>
      </c>
      <c r="JL286" s="522" t="str">
        <f t="shared" si="1554"/>
        <v/>
      </c>
      <c r="JM286" s="510" t="str">
        <f t="shared" si="1402"/>
        <v/>
      </c>
      <c r="JN286" s="517">
        <f t="shared" si="1403"/>
        <v>0</v>
      </c>
      <c r="JO286" s="510" t="str">
        <f t="shared" si="1404"/>
        <v/>
      </c>
      <c r="JP286" s="522" t="str">
        <f t="shared" si="1555"/>
        <v/>
      </c>
      <c r="JQ286" s="510" t="str">
        <f t="shared" si="1405"/>
        <v/>
      </c>
      <c r="JR286" s="517">
        <f t="shared" si="1406"/>
        <v>0</v>
      </c>
      <c r="JS286" s="510" t="str">
        <f t="shared" si="1407"/>
        <v/>
      </c>
      <c r="JT286" s="522" t="str">
        <f t="shared" si="1556"/>
        <v/>
      </c>
      <c r="JU286" s="510" t="str">
        <f t="shared" si="1408"/>
        <v/>
      </c>
      <c r="JV286" s="517">
        <f t="shared" si="1409"/>
        <v>0</v>
      </c>
      <c r="JW286" s="510" t="str">
        <f t="shared" si="1410"/>
        <v/>
      </c>
      <c r="JX286" s="522" t="str">
        <f t="shared" si="1557"/>
        <v/>
      </c>
      <c r="JY286" s="510" t="str">
        <f t="shared" si="1411"/>
        <v/>
      </c>
      <c r="JZ286" s="517">
        <f t="shared" si="1412"/>
        <v>0</v>
      </c>
      <c r="KA286" s="510" t="str">
        <f t="shared" si="1413"/>
        <v/>
      </c>
      <c r="KB286" s="522" t="str">
        <f t="shared" si="1558"/>
        <v/>
      </c>
      <c r="KC286" s="510" t="str">
        <f t="shared" si="1414"/>
        <v/>
      </c>
      <c r="KD286" s="517">
        <f t="shared" si="1415"/>
        <v>0</v>
      </c>
      <c r="KE286" s="510" t="str">
        <f t="shared" si="1416"/>
        <v/>
      </c>
      <c r="KF286" s="522" t="str">
        <f t="shared" si="1559"/>
        <v/>
      </c>
      <c r="KG286" s="510" t="str">
        <f t="shared" si="1417"/>
        <v/>
      </c>
      <c r="KH286" s="517">
        <f t="shared" si="1418"/>
        <v>0</v>
      </c>
      <c r="KI286" s="510" t="str">
        <f t="shared" si="1419"/>
        <v/>
      </c>
      <c r="KJ286" s="522" t="str">
        <f t="shared" si="1560"/>
        <v/>
      </c>
      <c r="KK286" s="510" t="str">
        <f t="shared" si="1420"/>
        <v/>
      </c>
      <c r="KL286" s="517">
        <f t="shared" si="1421"/>
        <v>0</v>
      </c>
      <c r="KM286" s="510" t="str">
        <f t="shared" si="1422"/>
        <v/>
      </c>
      <c r="KN286" s="522" t="str">
        <f t="shared" si="1561"/>
        <v/>
      </c>
      <c r="KO286" s="510" t="str">
        <f t="shared" si="1423"/>
        <v/>
      </c>
      <c r="KP286" s="517">
        <f t="shared" si="1424"/>
        <v>0</v>
      </c>
      <c r="KQ286" s="510" t="str">
        <f t="shared" si="1425"/>
        <v/>
      </c>
      <c r="KR286" s="522" t="str">
        <f t="shared" si="1562"/>
        <v/>
      </c>
      <c r="KS286" s="510" t="str">
        <f t="shared" si="1426"/>
        <v/>
      </c>
      <c r="KT286" s="517">
        <f t="shared" si="1427"/>
        <v>0</v>
      </c>
      <c r="KU286" s="510" t="str">
        <f t="shared" si="1428"/>
        <v/>
      </c>
      <c r="KV286" s="522" t="str">
        <f t="shared" si="1563"/>
        <v/>
      </c>
      <c r="KW286" s="510" t="str">
        <f t="shared" si="1429"/>
        <v/>
      </c>
      <c r="KX286" s="517">
        <f t="shared" si="1430"/>
        <v>0</v>
      </c>
      <c r="KY286" s="510" t="str">
        <f t="shared" si="1431"/>
        <v/>
      </c>
      <c r="KZ286" s="522" t="str">
        <f t="shared" si="1564"/>
        <v/>
      </c>
      <c r="LA286" s="510" t="str">
        <f t="shared" si="1432"/>
        <v/>
      </c>
      <c r="LB286" s="517">
        <f t="shared" si="1433"/>
        <v>0</v>
      </c>
      <c r="LC286" s="510" t="str">
        <f t="shared" si="1434"/>
        <v/>
      </c>
      <c r="LD286" s="522" t="str">
        <f t="shared" si="1565"/>
        <v/>
      </c>
      <c r="LE286" s="510" t="str">
        <f t="shared" si="1435"/>
        <v/>
      </c>
      <c r="LF286" s="517">
        <f t="shared" si="1436"/>
        <v>0</v>
      </c>
      <c r="LG286" s="510" t="str">
        <f t="shared" si="1437"/>
        <v/>
      </c>
      <c r="LH286" s="522" t="str">
        <f t="shared" si="1566"/>
        <v/>
      </c>
      <c r="LI286" s="510" t="str">
        <f t="shared" si="1438"/>
        <v/>
      </c>
      <c r="LJ286" s="517">
        <f t="shared" si="1439"/>
        <v>0</v>
      </c>
      <c r="LK286" s="510" t="str">
        <f t="shared" si="1440"/>
        <v/>
      </c>
      <c r="LL286" s="522" t="str">
        <f t="shared" si="1567"/>
        <v/>
      </c>
      <c r="LM286" s="510" t="str">
        <f t="shared" si="1441"/>
        <v/>
      </c>
      <c r="LN286" s="517">
        <f t="shared" si="1442"/>
        <v>0</v>
      </c>
      <c r="LO286" s="510" t="str">
        <f t="shared" si="1443"/>
        <v/>
      </c>
      <c r="LP286" s="522" t="str">
        <f t="shared" si="1568"/>
        <v/>
      </c>
      <c r="LQ286" s="510" t="str">
        <f t="shared" si="1444"/>
        <v/>
      </c>
      <c r="LR286" s="517">
        <f t="shared" si="1445"/>
        <v>0</v>
      </c>
      <c r="LS286" s="510" t="str">
        <f t="shared" si="1446"/>
        <v/>
      </c>
      <c r="LT286" s="522" t="str">
        <f t="shared" si="1569"/>
        <v/>
      </c>
      <c r="LU286" s="510" t="str">
        <f t="shared" si="1447"/>
        <v/>
      </c>
      <c r="LV286" s="517">
        <f t="shared" si="1448"/>
        <v>0</v>
      </c>
      <c r="LW286" s="510" t="str">
        <f t="shared" si="1449"/>
        <v/>
      </c>
      <c r="LX286" s="522" t="str">
        <f t="shared" si="1570"/>
        <v/>
      </c>
      <c r="LY286" s="510" t="str">
        <f t="shared" si="1450"/>
        <v/>
      </c>
      <c r="LZ286" s="517">
        <f t="shared" si="1451"/>
        <v>0</v>
      </c>
      <c r="MA286" s="510" t="str">
        <f t="shared" si="1452"/>
        <v/>
      </c>
      <c r="MB286" s="522" t="str">
        <f t="shared" si="1571"/>
        <v/>
      </c>
      <c r="MC286" s="510" t="str">
        <f t="shared" si="1453"/>
        <v/>
      </c>
      <c r="MD286" s="517">
        <f t="shared" si="1454"/>
        <v>0</v>
      </c>
      <c r="ME286" s="510" t="str">
        <f t="shared" si="1455"/>
        <v/>
      </c>
      <c r="MF286" s="522" t="str">
        <f t="shared" si="1572"/>
        <v/>
      </c>
      <c r="MG286" s="510" t="str">
        <f t="shared" si="1456"/>
        <v/>
      </c>
      <c r="MH286" s="517">
        <f t="shared" si="1457"/>
        <v>0</v>
      </c>
      <c r="MI286" s="510" t="str">
        <f t="shared" si="1458"/>
        <v/>
      </c>
      <c r="MJ286" s="522" t="str">
        <f t="shared" si="1573"/>
        <v/>
      </c>
      <c r="MK286" s="510" t="str">
        <f t="shared" si="1459"/>
        <v/>
      </c>
      <c r="ML286" s="517">
        <f t="shared" si="1460"/>
        <v>0</v>
      </c>
      <c r="MM286" s="510" t="str">
        <f t="shared" si="1461"/>
        <v/>
      </c>
      <c r="MN286" s="522" t="str">
        <f t="shared" si="1574"/>
        <v/>
      </c>
      <c r="MO286" s="510" t="str">
        <f t="shared" si="1462"/>
        <v/>
      </c>
      <c r="MP286" s="517">
        <f t="shared" si="1463"/>
        <v>0</v>
      </c>
      <c r="MQ286" s="510" t="str">
        <f t="shared" si="1464"/>
        <v/>
      </c>
      <c r="MR286" s="522" t="str">
        <f t="shared" si="1575"/>
        <v/>
      </c>
      <c r="MS286" s="510" t="str">
        <f t="shared" si="1465"/>
        <v/>
      </c>
      <c r="MT286" s="517">
        <f t="shared" si="1466"/>
        <v>0</v>
      </c>
      <c r="MU286" s="510" t="str">
        <f t="shared" si="1467"/>
        <v/>
      </c>
      <c r="MV286" s="522" t="str">
        <f t="shared" si="1576"/>
        <v/>
      </c>
      <c r="MW286" s="510" t="str">
        <f t="shared" si="1468"/>
        <v/>
      </c>
      <c r="MX286" s="517">
        <f t="shared" si="1469"/>
        <v>0</v>
      </c>
      <c r="MY286" s="510" t="str">
        <f t="shared" si="1470"/>
        <v/>
      </c>
      <c r="MZ286" s="522" t="str">
        <f t="shared" si="1577"/>
        <v/>
      </c>
      <c r="NA286" s="510" t="str">
        <f t="shared" si="1471"/>
        <v/>
      </c>
      <c r="NB286" s="517">
        <f t="shared" si="1472"/>
        <v>0</v>
      </c>
      <c r="NC286" s="510" t="str">
        <f t="shared" si="1473"/>
        <v/>
      </c>
      <c r="ND286" s="522" t="str">
        <f t="shared" si="1578"/>
        <v/>
      </c>
      <c r="NE286" s="510" t="str">
        <f t="shared" si="1474"/>
        <v/>
      </c>
      <c r="NF286" s="517">
        <f t="shared" si="1475"/>
        <v>0</v>
      </c>
      <c r="NG286" s="510" t="str">
        <f t="shared" si="1476"/>
        <v/>
      </c>
      <c r="NH286" s="522" t="str">
        <f t="shared" si="1579"/>
        <v/>
      </c>
      <c r="NI286" s="510" t="str">
        <f t="shared" si="1477"/>
        <v/>
      </c>
      <c r="NJ286" s="517">
        <f t="shared" si="1478"/>
        <v>0</v>
      </c>
      <c r="NK286" s="510" t="str">
        <f t="shared" si="1479"/>
        <v/>
      </c>
      <c r="NL286" s="522" t="str">
        <f t="shared" si="1580"/>
        <v/>
      </c>
      <c r="NM286" s="510" t="str">
        <f t="shared" si="1480"/>
        <v/>
      </c>
      <c r="NN286" s="517">
        <f t="shared" si="1481"/>
        <v>0</v>
      </c>
      <c r="NO286" s="510" t="str">
        <f t="shared" si="1482"/>
        <v/>
      </c>
      <c r="NP286" s="522" t="str">
        <f t="shared" si="1581"/>
        <v/>
      </c>
      <c r="NQ286" s="510" t="str">
        <f t="shared" si="1483"/>
        <v/>
      </c>
      <c r="NR286" s="517">
        <f t="shared" si="1484"/>
        <v>0</v>
      </c>
      <c r="NS286" s="510" t="str">
        <f t="shared" si="1485"/>
        <v/>
      </c>
      <c r="NT286" s="522" t="str">
        <f t="shared" si="1582"/>
        <v/>
      </c>
      <c r="NU286" s="510" t="str">
        <f t="shared" si="1486"/>
        <v/>
      </c>
      <c r="NV286" s="517">
        <f t="shared" si="1487"/>
        <v>0</v>
      </c>
      <c r="NW286" s="510" t="str">
        <f t="shared" si="1488"/>
        <v/>
      </c>
      <c r="NX286" s="522" t="str">
        <f t="shared" si="1583"/>
        <v/>
      </c>
      <c r="NY286" s="510" t="str">
        <f t="shared" si="1489"/>
        <v/>
      </c>
      <c r="NZ286" s="517">
        <f t="shared" si="1490"/>
        <v>0</v>
      </c>
      <c r="OA286" s="510" t="str">
        <f t="shared" si="1491"/>
        <v/>
      </c>
      <c r="OB286" s="522" t="str">
        <f t="shared" si="1584"/>
        <v/>
      </c>
      <c r="OC286" s="510" t="str">
        <f t="shared" si="1492"/>
        <v/>
      </c>
      <c r="OD286" s="517">
        <f t="shared" si="1493"/>
        <v>0</v>
      </c>
      <c r="OE286" s="510" t="str">
        <f t="shared" si="1494"/>
        <v/>
      </c>
      <c r="OF286" s="522" t="str">
        <f t="shared" si="1585"/>
        <v/>
      </c>
      <c r="OG286" s="510" t="str">
        <f t="shared" si="1495"/>
        <v/>
      </c>
      <c r="OH286" s="517">
        <f t="shared" si="1496"/>
        <v>0</v>
      </c>
      <c r="OI286" s="510" t="str">
        <f t="shared" si="1497"/>
        <v/>
      </c>
      <c r="OJ286" s="522" t="str">
        <f t="shared" si="1586"/>
        <v/>
      </c>
      <c r="OK286" s="510" t="str">
        <f t="shared" si="1498"/>
        <v/>
      </c>
      <c r="OL286" s="517">
        <f t="shared" si="1499"/>
        <v>0</v>
      </c>
      <c r="OM286" s="510" t="str">
        <f t="shared" si="1500"/>
        <v/>
      </c>
      <c r="ON286" s="522" t="str">
        <f t="shared" si="1587"/>
        <v/>
      </c>
      <c r="OO286" s="510" t="str">
        <f t="shared" si="1501"/>
        <v/>
      </c>
      <c r="OP286" s="517">
        <f t="shared" si="1502"/>
        <v>0</v>
      </c>
      <c r="OQ286" s="510" t="str">
        <f t="shared" si="1503"/>
        <v/>
      </c>
      <c r="OR286" s="522" t="str">
        <f t="shared" si="1588"/>
        <v/>
      </c>
      <c r="OS286" s="510" t="str">
        <f t="shared" si="1504"/>
        <v/>
      </c>
      <c r="OT286" s="517">
        <f t="shared" si="1505"/>
        <v>0</v>
      </c>
      <c r="OU286" s="510" t="str">
        <f t="shared" si="1506"/>
        <v/>
      </c>
      <c r="OV286" s="522" t="str">
        <f t="shared" si="1589"/>
        <v/>
      </c>
      <c r="OW286" s="510" t="str">
        <f t="shared" si="1507"/>
        <v/>
      </c>
      <c r="OX286" s="517">
        <f t="shared" si="1508"/>
        <v>0</v>
      </c>
      <c r="OY286" s="510" t="str">
        <f t="shared" si="1509"/>
        <v/>
      </c>
      <c r="OZ286" s="522" t="str">
        <f t="shared" si="1590"/>
        <v/>
      </c>
      <c r="PA286" s="510" t="str">
        <f t="shared" si="1510"/>
        <v/>
      </c>
      <c r="PB286" s="517">
        <f t="shared" si="1511"/>
        <v>0</v>
      </c>
      <c r="PC286" s="510" t="str">
        <f t="shared" si="1512"/>
        <v/>
      </c>
      <c r="PD286" s="522" t="str">
        <f t="shared" si="1591"/>
        <v/>
      </c>
      <c r="PE286" s="510" t="str">
        <f t="shared" si="1513"/>
        <v/>
      </c>
      <c r="PF286" s="517">
        <f t="shared" si="1514"/>
        <v>0</v>
      </c>
      <c r="PG286" s="510" t="str">
        <f t="shared" si="1515"/>
        <v/>
      </c>
      <c r="PH286" s="522" t="str">
        <f t="shared" si="1592"/>
        <v/>
      </c>
      <c r="PI286" s="510" t="str">
        <f t="shared" si="1516"/>
        <v/>
      </c>
      <c r="PJ286" s="517">
        <f t="shared" si="1517"/>
        <v>0</v>
      </c>
      <c r="PK286" s="510" t="str">
        <f t="shared" si="1518"/>
        <v/>
      </c>
      <c r="PL286" s="522" t="str">
        <f t="shared" si="1593"/>
        <v/>
      </c>
      <c r="PM286" s="510" t="str">
        <f t="shared" si="1519"/>
        <v/>
      </c>
      <c r="PN286" s="517">
        <f t="shared" si="1520"/>
        <v>0</v>
      </c>
      <c r="PO286" s="510" t="str">
        <f t="shared" si="1521"/>
        <v/>
      </c>
      <c r="PP286" s="522" t="str">
        <f t="shared" si="1594"/>
        <v/>
      </c>
      <c r="PQ286" s="510" t="str">
        <f t="shared" si="1522"/>
        <v/>
      </c>
      <c r="PR286" s="517">
        <f t="shared" si="1523"/>
        <v>0</v>
      </c>
      <c r="PS286" s="510" t="str">
        <f t="shared" si="1524"/>
        <v/>
      </c>
      <c r="PT286" s="522" t="str">
        <f t="shared" si="1595"/>
        <v/>
      </c>
      <c r="PU286" s="510" t="str">
        <f t="shared" si="1525"/>
        <v/>
      </c>
      <c r="PV286" s="517">
        <f t="shared" si="1526"/>
        <v>0</v>
      </c>
      <c r="PW286" s="510" t="str">
        <f t="shared" si="1527"/>
        <v/>
      </c>
      <c r="PX286" s="522" t="str">
        <f t="shared" si="1596"/>
        <v/>
      </c>
      <c r="PY286" s="510" t="str">
        <f t="shared" si="1528"/>
        <v/>
      </c>
      <c r="PZ286" s="517">
        <f t="shared" si="1529"/>
        <v>0</v>
      </c>
      <c r="QA286" s="510" t="str">
        <f t="shared" si="1530"/>
        <v/>
      </c>
      <c r="QB286" s="522" t="str">
        <f t="shared" si="1597"/>
        <v/>
      </c>
      <c r="QC286" s="510" t="str">
        <f t="shared" si="1531"/>
        <v/>
      </c>
      <c r="QD286" s="517">
        <f t="shared" si="1532"/>
        <v>0</v>
      </c>
      <c r="QE286" s="510" t="str">
        <f t="shared" si="1533"/>
        <v/>
      </c>
      <c r="QF286" s="522" t="str">
        <f t="shared" si="1598"/>
        <v/>
      </c>
      <c r="QG286" s="510" t="str">
        <f t="shared" si="1534"/>
        <v/>
      </c>
      <c r="QH286" s="517">
        <f t="shared" si="1535"/>
        <v>0</v>
      </c>
    </row>
    <row r="287" spans="203:450" ht="13.3" thickTop="1" thickBot="1" x14ac:dyDescent="0.35">
      <c r="GU287" s="594">
        <v>6</v>
      </c>
      <c r="HA287" s="81" t="str">
        <f t="shared" si="1536"/>
        <v/>
      </c>
      <c r="HB287" s="127" t="str">
        <f t="shared" si="1537"/>
        <v/>
      </c>
      <c r="HC287" s="15">
        <f t="shared" si="1359"/>
        <v>0</v>
      </c>
      <c r="HD287" s="582">
        <f t="shared" si="1360"/>
        <v>0</v>
      </c>
      <c r="HE287" s="576">
        <f t="shared" si="1358"/>
        <v>0</v>
      </c>
      <c r="HF287" s="566">
        <f t="shared" si="1358"/>
        <v>0</v>
      </c>
      <c r="HG287" s="16">
        <f t="shared" si="1361"/>
        <v>0</v>
      </c>
      <c r="HH287" s="17" t="str">
        <f t="shared" si="1538"/>
        <v/>
      </c>
      <c r="HI287" s="510" t="str">
        <f t="shared" si="1539"/>
        <v/>
      </c>
      <c r="HJ287" s="517">
        <f t="shared" si="1540"/>
        <v>0</v>
      </c>
      <c r="HK287" s="510" t="str">
        <f t="shared" si="1362"/>
        <v/>
      </c>
      <c r="HL287" s="522" t="str">
        <f t="shared" si="1541"/>
        <v/>
      </c>
      <c r="HM287" s="510" t="str">
        <f t="shared" si="1363"/>
        <v/>
      </c>
      <c r="HN287" s="517">
        <f t="shared" si="1364"/>
        <v>0</v>
      </c>
      <c r="HO287" s="510" t="str">
        <f t="shared" si="1365"/>
        <v/>
      </c>
      <c r="HP287" s="522" t="str">
        <f t="shared" si="1542"/>
        <v/>
      </c>
      <c r="HQ287" s="510" t="str">
        <f t="shared" si="1366"/>
        <v/>
      </c>
      <c r="HR287" s="517">
        <f t="shared" si="1367"/>
        <v>0</v>
      </c>
      <c r="HS287" s="510" t="str">
        <f t="shared" si="1368"/>
        <v/>
      </c>
      <c r="HT287" s="522" t="str">
        <f t="shared" si="1543"/>
        <v/>
      </c>
      <c r="HU287" s="510" t="str">
        <f t="shared" si="1369"/>
        <v/>
      </c>
      <c r="HV287" s="517">
        <f t="shared" si="1370"/>
        <v>0</v>
      </c>
      <c r="HW287" s="510" t="str">
        <f t="shared" si="1371"/>
        <v/>
      </c>
      <c r="HX287" s="522" t="str">
        <f t="shared" si="1544"/>
        <v/>
      </c>
      <c r="HY287" s="510" t="str">
        <f t="shared" si="1372"/>
        <v/>
      </c>
      <c r="HZ287" s="517">
        <f t="shared" si="1373"/>
        <v>0</v>
      </c>
      <c r="IA287" s="510" t="str">
        <f t="shared" si="1374"/>
        <v/>
      </c>
      <c r="IB287" s="522" t="str">
        <f t="shared" si="1545"/>
        <v/>
      </c>
      <c r="IC287" s="510" t="str">
        <f t="shared" si="1375"/>
        <v/>
      </c>
      <c r="ID287" s="517">
        <f t="shared" si="1376"/>
        <v>0</v>
      </c>
      <c r="IE287" s="510" t="str">
        <f t="shared" si="1377"/>
        <v/>
      </c>
      <c r="IF287" s="522" t="str">
        <f t="shared" si="1546"/>
        <v/>
      </c>
      <c r="IG287" s="510" t="str">
        <f t="shared" si="1378"/>
        <v/>
      </c>
      <c r="IH287" s="517">
        <f t="shared" si="1379"/>
        <v>0</v>
      </c>
      <c r="II287" s="510" t="str">
        <f t="shared" si="1380"/>
        <v/>
      </c>
      <c r="IJ287" s="522" t="str">
        <f t="shared" si="1547"/>
        <v/>
      </c>
      <c r="IK287" s="510" t="str">
        <f t="shared" si="1381"/>
        <v/>
      </c>
      <c r="IL287" s="517">
        <f t="shared" si="1382"/>
        <v>0</v>
      </c>
      <c r="IM287" s="510" t="str">
        <f t="shared" si="1383"/>
        <v/>
      </c>
      <c r="IN287" s="522" t="str">
        <f t="shared" si="1548"/>
        <v/>
      </c>
      <c r="IO287" s="510" t="str">
        <f t="shared" si="1384"/>
        <v/>
      </c>
      <c r="IP287" s="517">
        <f t="shared" si="1385"/>
        <v>0</v>
      </c>
      <c r="IQ287" s="510" t="str">
        <f t="shared" si="1386"/>
        <v/>
      </c>
      <c r="IR287" s="522" t="str">
        <f t="shared" si="1549"/>
        <v/>
      </c>
      <c r="IS287" s="510" t="str">
        <f t="shared" si="1387"/>
        <v/>
      </c>
      <c r="IT287" s="517">
        <f t="shared" si="1388"/>
        <v>0</v>
      </c>
      <c r="IU287" s="510" t="str">
        <f t="shared" si="1389"/>
        <v/>
      </c>
      <c r="IV287" s="522" t="str">
        <f t="shared" si="1550"/>
        <v/>
      </c>
      <c r="IW287" s="510" t="str">
        <f t="shared" si="1390"/>
        <v/>
      </c>
      <c r="IX287" s="517">
        <f t="shared" si="1391"/>
        <v>0</v>
      </c>
      <c r="IY287" s="510" t="str">
        <f t="shared" si="1392"/>
        <v/>
      </c>
      <c r="IZ287" s="522" t="str">
        <f t="shared" si="1551"/>
        <v/>
      </c>
      <c r="JA287" s="510" t="str">
        <f t="shared" si="1393"/>
        <v/>
      </c>
      <c r="JB287" s="517">
        <f t="shared" si="1394"/>
        <v>0</v>
      </c>
      <c r="JC287" s="510" t="str">
        <f t="shared" si="1395"/>
        <v/>
      </c>
      <c r="JD287" s="522" t="str">
        <f t="shared" si="1552"/>
        <v/>
      </c>
      <c r="JE287" s="510" t="str">
        <f t="shared" si="1396"/>
        <v/>
      </c>
      <c r="JF287" s="517">
        <f t="shared" si="1397"/>
        <v>0</v>
      </c>
      <c r="JG287" s="510" t="str">
        <f t="shared" si="1398"/>
        <v/>
      </c>
      <c r="JH287" s="522" t="str">
        <f t="shared" si="1553"/>
        <v/>
      </c>
      <c r="JI287" s="510" t="str">
        <f t="shared" si="1399"/>
        <v/>
      </c>
      <c r="JJ287" s="517">
        <f t="shared" si="1400"/>
        <v>0</v>
      </c>
      <c r="JK287" s="510" t="str">
        <f t="shared" si="1401"/>
        <v/>
      </c>
      <c r="JL287" s="522" t="str">
        <f t="shared" si="1554"/>
        <v/>
      </c>
      <c r="JM287" s="510" t="str">
        <f t="shared" si="1402"/>
        <v/>
      </c>
      <c r="JN287" s="517">
        <f t="shared" si="1403"/>
        <v>0</v>
      </c>
      <c r="JO287" s="510" t="str">
        <f t="shared" si="1404"/>
        <v/>
      </c>
      <c r="JP287" s="522" t="str">
        <f t="shared" si="1555"/>
        <v/>
      </c>
      <c r="JQ287" s="510" t="str">
        <f t="shared" si="1405"/>
        <v/>
      </c>
      <c r="JR287" s="517">
        <f t="shared" si="1406"/>
        <v>0</v>
      </c>
      <c r="JS287" s="510" t="str">
        <f t="shared" si="1407"/>
        <v/>
      </c>
      <c r="JT287" s="522" t="str">
        <f t="shared" si="1556"/>
        <v/>
      </c>
      <c r="JU287" s="510" t="str">
        <f t="shared" si="1408"/>
        <v/>
      </c>
      <c r="JV287" s="517">
        <f t="shared" si="1409"/>
        <v>0</v>
      </c>
      <c r="JW287" s="510" t="str">
        <f t="shared" si="1410"/>
        <v/>
      </c>
      <c r="JX287" s="522" t="str">
        <f t="shared" si="1557"/>
        <v/>
      </c>
      <c r="JY287" s="510" t="str">
        <f t="shared" si="1411"/>
        <v/>
      </c>
      <c r="JZ287" s="517">
        <f t="shared" si="1412"/>
        <v>0</v>
      </c>
      <c r="KA287" s="510" t="str">
        <f t="shared" si="1413"/>
        <v/>
      </c>
      <c r="KB287" s="522" t="str">
        <f t="shared" si="1558"/>
        <v/>
      </c>
      <c r="KC287" s="510" t="str">
        <f t="shared" si="1414"/>
        <v/>
      </c>
      <c r="KD287" s="517">
        <f t="shared" si="1415"/>
        <v>0</v>
      </c>
      <c r="KE287" s="510" t="str">
        <f t="shared" si="1416"/>
        <v/>
      </c>
      <c r="KF287" s="522" t="str">
        <f t="shared" si="1559"/>
        <v/>
      </c>
      <c r="KG287" s="510" t="str">
        <f t="shared" si="1417"/>
        <v/>
      </c>
      <c r="KH287" s="517">
        <f t="shared" si="1418"/>
        <v>0</v>
      </c>
      <c r="KI287" s="510" t="str">
        <f t="shared" si="1419"/>
        <v/>
      </c>
      <c r="KJ287" s="522" t="str">
        <f t="shared" si="1560"/>
        <v/>
      </c>
      <c r="KK287" s="510" t="str">
        <f t="shared" si="1420"/>
        <v/>
      </c>
      <c r="KL287" s="517">
        <f t="shared" si="1421"/>
        <v>0</v>
      </c>
      <c r="KM287" s="510" t="str">
        <f t="shared" si="1422"/>
        <v/>
      </c>
      <c r="KN287" s="522" t="str">
        <f t="shared" si="1561"/>
        <v/>
      </c>
      <c r="KO287" s="510" t="str">
        <f t="shared" si="1423"/>
        <v/>
      </c>
      <c r="KP287" s="517">
        <f t="shared" si="1424"/>
        <v>0</v>
      </c>
      <c r="KQ287" s="510" t="str">
        <f t="shared" si="1425"/>
        <v/>
      </c>
      <c r="KR287" s="522" t="str">
        <f t="shared" si="1562"/>
        <v/>
      </c>
      <c r="KS287" s="510" t="str">
        <f t="shared" si="1426"/>
        <v/>
      </c>
      <c r="KT287" s="517">
        <f t="shared" si="1427"/>
        <v>0</v>
      </c>
      <c r="KU287" s="510" t="str">
        <f t="shared" si="1428"/>
        <v/>
      </c>
      <c r="KV287" s="522" t="str">
        <f t="shared" si="1563"/>
        <v/>
      </c>
      <c r="KW287" s="510" t="str">
        <f t="shared" si="1429"/>
        <v/>
      </c>
      <c r="KX287" s="517">
        <f t="shared" si="1430"/>
        <v>0</v>
      </c>
      <c r="KY287" s="510" t="str">
        <f t="shared" si="1431"/>
        <v/>
      </c>
      <c r="KZ287" s="522" t="str">
        <f t="shared" si="1564"/>
        <v/>
      </c>
      <c r="LA287" s="510" t="str">
        <f t="shared" si="1432"/>
        <v/>
      </c>
      <c r="LB287" s="517">
        <f t="shared" si="1433"/>
        <v>0</v>
      </c>
      <c r="LC287" s="510" t="str">
        <f t="shared" si="1434"/>
        <v/>
      </c>
      <c r="LD287" s="522" t="str">
        <f t="shared" si="1565"/>
        <v/>
      </c>
      <c r="LE287" s="510" t="str">
        <f t="shared" si="1435"/>
        <v/>
      </c>
      <c r="LF287" s="517">
        <f t="shared" si="1436"/>
        <v>0</v>
      </c>
      <c r="LG287" s="510" t="str">
        <f t="shared" si="1437"/>
        <v/>
      </c>
      <c r="LH287" s="522" t="str">
        <f t="shared" si="1566"/>
        <v/>
      </c>
      <c r="LI287" s="510" t="str">
        <f t="shared" si="1438"/>
        <v/>
      </c>
      <c r="LJ287" s="517">
        <f t="shared" si="1439"/>
        <v>0</v>
      </c>
      <c r="LK287" s="510" t="str">
        <f t="shared" si="1440"/>
        <v/>
      </c>
      <c r="LL287" s="522" t="str">
        <f t="shared" si="1567"/>
        <v/>
      </c>
      <c r="LM287" s="510" t="str">
        <f t="shared" si="1441"/>
        <v/>
      </c>
      <c r="LN287" s="517">
        <f t="shared" si="1442"/>
        <v>0</v>
      </c>
      <c r="LO287" s="510" t="str">
        <f t="shared" si="1443"/>
        <v/>
      </c>
      <c r="LP287" s="522" t="str">
        <f t="shared" si="1568"/>
        <v/>
      </c>
      <c r="LQ287" s="510" t="str">
        <f t="shared" si="1444"/>
        <v/>
      </c>
      <c r="LR287" s="517">
        <f t="shared" si="1445"/>
        <v>0</v>
      </c>
      <c r="LS287" s="510" t="str">
        <f t="shared" si="1446"/>
        <v/>
      </c>
      <c r="LT287" s="522" t="str">
        <f t="shared" si="1569"/>
        <v/>
      </c>
      <c r="LU287" s="510" t="str">
        <f t="shared" si="1447"/>
        <v/>
      </c>
      <c r="LV287" s="517">
        <f t="shared" si="1448"/>
        <v>0</v>
      </c>
      <c r="LW287" s="510" t="str">
        <f t="shared" si="1449"/>
        <v/>
      </c>
      <c r="LX287" s="522" t="str">
        <f t="shared" si="1570"/>
        <v/>
      </c>
      <c r="LY287" s="510" t="str">
        <f t="shared" si="1450"/>
        <v/>
      </c>
      <c r="LZ287" s="517">
        <f t="shared" si="1451"/>
        <v>0</v>
      </c>
      <c r="MA287" s="510" t="str">
        <f t="shared" si="1452"/>
        <v/>
      </c>
      <c r="MB287" s="522" t="str">
        <f t="shared" si="1571"/>
        <v/>
      </c>
      <c r="MC287" s="510" t="str">
        <f t="shared" si="1453"/>
        <v/>
      </c>
      <c r="MD287" s="517">
        <f t="shared" si="1454"/>
        <v>0</v>
      </c>
      <c r="ME287" s="510" t="str">
        <f t="shared" si="1455"/>
        <v/>
      </c>
      <c r="MF287" s="522" t="str">
        <f t="shared" si="1572"/>
        <v/>
      </c>
      <c r="MG287" s="510" t="str">
        <f t="shared" si="1456"/>
        <v/>
      </c>
      <c r="MH287" s="517">
        <f t="shared" si="1457"/>
        <v>0</v>
      </c>
      <c r="MI287" s="510" t="str">
        <f t="shared" si="1458"/>
        <v/>
      </c>
      <c r="MJ287" s="522" t="str">
        <f t="shared" si="1573"/>
        <v/>
      </c>
      <c r="MK287" s="510" t="str">
        <f t="shared" si="1459"/>
        <v/>
      </c>
      <c r="ML287" s="517">
        <f t="shared" si="1460"/>
        <v>0</v>
      </c>
      <c r="MM287" s="510" t="str">
        <f t="shared" si="1461"/>
        <v/>
      </c>
      <c r="MN287" s="522" t="str">
        <f t="shared" si="1574"/>
        <v/>
      </c>
      <c r="MO287" s="510" t="str">
        <f t="shared" si="1462"/>
        <v/>
      </c>
      <c r="MP287" s="517">
        <f t="shared" si="1463"/>
        <v>0</v>
      </c>
      <c r="MQ287" s="510" t="str">
        <f t="shared" si="1464"/>
        <v/>
      </c>
      <c r="MR287" s="522" t="str">
        <f t="shared" si="1575"/>
        <v/>
      </c>
      <c r="MS287" s="510" t="str">
        <f t="shared" si="1465"/>
        <v/>
      </c>
      <c r="MT287" s="517">
        <f t="shared" si="1466"/>
        <v>0</v>
      </c>
      <c r="MU287" s="510" t="str">
        <f t="shared" si="1467"/>
        <v/>
      </c>
      <c r="MV287" s="522" t="str">
        <f t="shared" si="1576"/>
        <v/>
      </c>
      <c r="MW287" s="510" t="str">
        <f t="shared" si="1468"/>
        <v/>
      </c>
      <c r="MX287" s="517">
        <f t="shared" si="1469"/>
        <v>0</v>
      </c>
      <c r="MY287" s="510" t="str">
        <f t="shared" si="1470"/>
        <v/>
      </c>
      <c r="MZ287" s="522" t="str">
        <f t="shared" si="1577"/>
        <v/>
      </c>
      <c r="NA287" s="510" t="str">
        <f t="shared" si="1471"/>
        <v/>
      </c>
      <c r="NB287" s="517">
        <f t="shared" si="1472"/>
        <v>0</v>
      </c>
      <c r="NC287" s="510" t="str">
        <f t="shared" si="1473"/>
        <v/>
      </c>
      <c r="ND287" s="522" t="str">
        <f t="shared" si="1578"/>
        <v/>
      </c>
      <c r="NE287" s="510" t="str">
        <f t="shared" si="1474"/>
        <v/>
      </c>
      <c r="NF287" s="517">
        <f t="shared" si="1475"/>
        <v>0</v>
      </c>
      <c r="NG287" s="510" t="str">
        <f t="shared" si="1476"/>
        <v/>
      </c>
      <c r="NH287" s="522" t="str">
        <f t="shared" si="1579"/>
        <v/>
      </c>
      <c r="NI287" s="510" t="str">
        <f t="shared" si="1477"/>
        <v/>
      </c>
      <c r="NJ287" s="517">
        <f t="shared" si="1478"/>
        <v>0</v>
      </c>
      <c r="NK287" s="510" t="str">
        <f t="shared" si="1479"/>
        <v/>
      </c>
      <c r="NL287" s="522" t="str">
        <f t="shared" si="1580"/>
        <v/>
      </c>
      <c r="NM287" s="510" t="str">
        <f t="shared" si="1480"/>
        <v/>
      </c>
      <c r="NN287" s="517">
        <f t="shared" si="1481"/>
        <v>0</v>
      </c>
      <c r="NO287" s="510" t="str">
        <f t="shared" si="1482"/>
        <v/>
      </c>
      <c r="NP287" s="522" t="str">
        <f t="shared" si="1581"/>
        <v/>
      </c>
      <c r="NQ287" s="510" t="str">
        <f t="shared" si="1483"/>
        <v/>
      </c>
      <c r="NR287" s="517">
        <f t="shared" si="1484"/>
        <v>0</v>
      </c>
      <c r="NS287" s="510" t="str">
        <f t="shared" si="1485"/>
        <v/>
      </c>
      <c r="NT287" s="522" t="str">
        <f t="shared" si="1582"/>
        <v/>
      </c>
      <c r="NU287" s="510" t="str">
        <f t="shared" si="1486"/>
        <v/>
      </c>
      <c r="NV287" s="517">
        <f t="shared" si="1487"/>
        <v>0</v>
      </c>
      <c r="NW287" s="510" t="str">
        <f t="shared" si="1488"/>
        <v/>
      </c>
      <c r="NX287" s="522" t="str">
        <f t="shared" si="1583"/>
        <v/>
      </c>
      <c r="NY287" s="510" t="str">
        <f t="shared" si="1489"/>
        <v/>
      </c>
      <c r="NZ287" s="517">
        <f t="shared" si="1490"/>
        <v>0</v>
      </c>
      <c r="OA287" s="510" t="str">
        <f t="shared" si="1491"/>
        <v/>
      </c>
      <c r="OB287" s="522" t="str">
        <f t="shared" si="1584"/>
        <v/>
      </c>
      <c r="OC287" s="510" t="str">
        <f t="shared" si="1492"/>
        <v/>
      </c>
      <c r="OD287" s="517">
        <f t="shared" si="1493"/>
        <v>0</v>
      </c>
      <c r="OE287" s="510" t="str">
        <f t="shared" si="1494"/>
        <v/>
      </c>
      <c r="OF287" s="522" t="str">
        <f t="shared" si="1585"/>
        <v/>
      </c>
      <c r="OG287" s="510" t="str">
        <f t="shared" si="1495"/>
        <v/>
      </c>
      <c r="OH287" s="517">
        <f t="shared" si="1496"/>
        <v>0</v>
      </c>
      <c r="OI287" s="510" t="str">
        <f t="shared" si="1497"/>
        <v/>
      </c>
      <c r="OJ287" s="522" t="str">
        <f t="shared" si="1586"/>
        <v/>
      </c>
      <c r="OK287" s="510" t="str">
        <f t="shared" si="1498"/>
        <v/>
      </c>
      <c r="OL287" s="517">
        <f t="shared" si="1499"/>
        <v>0</v>
      </c>
      <c r="OM287" s="510" t="str">
        <f t="shared" si="1500"/>
        <v/>
      </c>
      <c r="ON287" s="522" t="str">
        <f t="shared" si="1587"/>
        <v/>
      </c>
      <c r="OO287" s="510" t="str">
        <f t="shared" si="1501"/>
        <v/>
      </c>
      <c r="OP287" s="517">
        <f t="shared" si="1502"/>
        <v>0</v>
      </c>
      <c r="OQ287" s="510" t="str">
        <f t="shared" si="1503"/>
        <v/>
      </c>
      <c r="OR287" s="522" t="str">
        <f t="shared" si="1588"/>
        <v/>
      </c>
      <c r="OS287" s="510" t="str">
        <f t="shared" si="1504"/>
        <v/>
      </c>
      <c r="OT287" s="517">
        <f t="shared" si="1505"/>
        <v>0</v>
      </c>
      <c r="OU287" s="510" t="str">
        <f t="shared" si="1506"/>
        <v/>
      </c>
      <c r="OV287" s="522" t="str">
        <f t="shared" si="1589"/>
        <v/>
      </c>
      <c r="OW287" s="510" t="str">
        <f t="shared" si="1507"/>
        <v/>
      </c>
      <c r="OX287" s="517">
        <f t="shared" si="1508"/>
        <v>0</v>
      </c>
      <c r="OY287" s="510" t="str">
        <f t="shared" si="1509"/>
        <v/>
      </c>
      <c r="OZ287" s="522" t="str">
        <f t="shared" si="1590"/>
        <v/>
      </c>
      <c r="PA287" s="510" t="str">
        <f t="shared" si="1510"/>
        <v/>
      </c>
      <c r="PB287" s="517">
        <f t="shared" si="1511"/>
        <v>0</v>
      </c>
      <c r="PC287" s="510" t="str">
        <f t="shared" si="1512"/>
        <v/>
      </c>
      <c r="PD287" s="522" t="str">
        <f t="shared" si="1591"/>
        <v/>
      </c>
      <c r="PE287" s="510" t="str">
        <f t="shared" si="1513"/>
        <v/>
      </c>
      <c r="PF287" s="517">
        <f t="shared" si="1514"/>
        <v>0</v>
      </c>
      <c r="PG287" s="510" t="str">
        <f t="shared" si="1515"/>
        <v/>
      </c>
      <c r="PH287" s="522" t="str">
        <f t="shared" si="1592"/>
        <v/>
      </c>
      <c r="PI287" s="510" t="str">
        <f t="shared" si="1516"/>
        <v/>
      </c>
      <c r="PJ287" s="517">
        <f t="shared" si="1517"/>
        <v>0</v>
      </c>
      <c r="PK287" s="510" t="str">
        <f t="shared" si="1518"/>
        <v/>
      </c>
      <c r="PL287" s="522" t="str">
        <f t="shared" si="1593"/>
        <v/>
      </c>
      <c r="PM287" s="510" t="str">
        <f t="shared" si="1519"/>
        <v/>
      </c>
      <c r="PN287" s="517">
        <f t="shared" si="1520"/>
        <v>0</v>
      </c>
      <c r="PO287" s="510" t="str">
        <f t="shared" si="1521"/>
        <v/>
      </c>
      <c r="PP287" s="522" t="str">
        <f t="shared" si="1594"/>
        <v/>
      </c>
      <c r="PQ287" s="510" t="str">
        <f t="shared" si="1522"/>
        <v/>
      </c>
      <c r="PR287" s="517">
        <f t="shared" si="1523"/>
        <v>0</v>
      </c>
      <c r="PS287" s="510" t="str">
        <f t="shared" si="1524"/>
        <v/>
      </c>
      <c r="PT287" s="522" t="str">
        <f t="shared" si="1595"/>
        <v/>
      </c>
      <c r="PU287" s="510" t="str">
        <f t="shared" si="1525"/>
        <v/>
      </c>
      <c r="PV287" s="517">
        <f t="shared" si="1526"/>
        <v>0</v>
      </c>
      <c r="PW287" s="510" t="str">
        <f t="shared" si="1527"/>
        <v/>
      </c>
      <c r="PX287" s="522" t="str">
        <f t="shared" si="1596"/>
        <v/>
      </c>
      <c r="PY287" s="510" t="str">
        <f t="shared" si="1528"/>
        <v/>
      </c>
      <c r="PZ287" s="517">
        <f t="shared" si="1529"/>
        <v>0</v>
      </c>
      <c r="QA287" s="510" t="str">
        <f t="shared" si="1530"/>
        <v/>
      </c>
      <c r="QB287" s="522" t="str">
        <f t="shared" si="1597"/>
        <v/>
      </c>
      <c r="QC287" s="510" t="str">
        <f t="shared" si="1531"/>
        <v/>
      </c>
      <c r="QD287" s="517">
        <f t="shared" si="1532"/>
        <v>0</v>
      </c>
      <c r="QE287" s="510" t="str">
        <f t="shared" si="1533"/>
        <v/>
      </c>
      <c r="QF287" s="522" t="str">
        <f t="shared" si="1598"/>
        <v/>
      </c>
      <c r="QG287" s="510" t="str">
        <f t="shared" si="1534"/>
        <v/>
      </c>
      <c r="QH287" s="517">
        <f t="shared" si="1535"/>
        <v>0</v>
      </c>
    </row>
    <row r="288" spans="203:450" ht="13.3" thickTop="1" thickBot="1" x14ac:dyDescent="0.35">
      <c r="GU288" s="594">
        <v>7</v>
      </c>
      <c r="HA288" s="81" t="str">
        <f t="shared" si="1536"/>
        <v/>
      </c>
      <c r="HB288" s="127" t="str">
        <f t="shared" si="1537"/>
        <v/>
      </c>
      <c r="HC288" s="15">
        <f t="shared" si="1359"/>
        <v>0</v>
      </c>
      <c r="HD288" s="582">
        <f t="shared" si="1360"/>
        <v>0</v>
      </c>
      <c r="HE288" s="576">
        <f t="shared" si="1358"/>
        <v>0</v>
      </c>
      <c r="HF288" s="566">
        <f t="shared" si="1358"/>
        <v>0</v>
      </c>
      <c r="HG288" s="16">
        <f t="shared" si="1361"/>
        <v>0</v>
      </c>
      <c r="HH288" s="17" t="str">
        <f t="shared" si="1538"/>
        <v/>
      </c>
      <c r="HI288" s="510" t="str">
        <f t="shared" si="1539"/>
        <v/>
      </c>
      <c r="HJ288" s="517">
        <f t="shared" si="1540"/>
        <v>0</v>
      </c>
      <c r="HK288" s="510" t="str">
        <f t="shared" si="1362"/>
        <v/>
      </c>
      <c r="HL288" s="522" t="str">
        <f t="shared" si="1541"/>
        <v/>
      </c>
      <c r="HM288" s="510" t="str">
        <f t="shared" si="1363"/>
        <v/>
      </c>
      <c r="HN288" s="517">
        <f t="shared" si="1364"/>
        <v>0</v>
      </c>
      <c r="HO288" s="510" t="str">
        <f t="shared" si="1365"/>
        <v/>
      </c>
      <c r="HP288" s="522" t="str">
        <f t="shared" si="1542"/>
        <v/>
      </c>
      <c r="HQ288" s="510" t="str">
        <f t="shared" si="1366"/>
        <v/>
      </c>
      <c r="HR288" s="517">
        <f t="shared" si="1367"/>
        <v>0</v>
      </c>
      <c r="HS288" s="510" t="str">
        <f t="shared" si="1368"/>
        <v/>
      </c>
      <c r="HT288" s="522" t="str">
        <f t="shared" si="1543"/>
        <v/>
      </c>
      <c r="HU288" s="510" t="str">
        <f t="shared" si="1369"/>
        <v/>
      </c>
      <c r="HV288" s="517">
        <f t="shared" si="1370"/>
        <v>0</v>
      </c>
      <c r="HW288" s="510" t="str">
        <f t="shared" si="1371"/>
        <v/>
      </c>
      <c r="HX288" s="522" t="str">
        <f t="shared" si="1544"/>
        <v/>
      </c>
      <c r="HY288" s="510" t="str">
        <f t="shared" si="1372"/>
        <v/>
      </c>
      <c r="HZ288" s="517">
        <f t="shared" si="1373"/>
        <v>0</v>
      </c>
      <c r="IA288" s="510" t="str">
        <f t="shared" si="1374"/>
        <v/>
      </c>
      <c r="IB288" s="522" t="str">
        <f t="shared" si="1545"/>
        <v/>
      </c>
      <c r="IC288" s="510" t="str">
        <f t="shared" si="1375"/>
        <v/>
      </c>
      <c r="ID288" s="517">
        <f t="shared" si="1376"/>
        <v>0</v>
      </c>
      <c r="IE288" s="510" t="str">
        <f t="shared" si="1377"/>
        <v/>
      </c>
      <c r="IF288" s="522" t="str">
        <f t="shared" si="1546"/>
        <v/>
      </c>
      <c r="IG288" s="510" t="str">
        <f t="shared" si="1378"/>
        <v/>
      </c>
      <c r="IH288" s="517">
        <f t="shared" si="1379"/>
        <v>0</v>
      </c>
      <c r="II288" s="510" t="str">
        <f t="shared" si="1380"/>
        <v/>
      </c>
      <c r="IJ288" s="522" t="str">
        <f t="shared" si="1547"/>
        <v/>
      </c>
      <c r="IK288" s="510" t="str">
        <f t="shared" si="1381"/>
        <v/>
      </c>
      <c r="IL288" s="517">
        <f t="shared" si="1382"/>
        <v>0</v>
      </c>
      <c r="IM288" s="510" t="str">
        <f t="shared" si="1383"/>
        <v/>
      </c>
      <c r="IN288" s="522" t="str">
        <f t="shared" si="1548"/>
        <v/>
      </c>
      <c r="IO288" s="510" t="str">
        <f t="shared" si="1384"/>
        <v/>
      </c>
      <c r="IP288" s="517">
        <f t="shared" si="1385"/>
        <v>0</v>
      </c>
      <c r="IQ288" s="510" t="str">
        <f t="shared" si="1386"/>
        <v/>
      </c>
      <c r="IR288" s="522" t="str">
        <f t="shared" si="1549"/>
        <v/>
      </c>
      <c r="IS288" s="510" t="str">
        <f t="shared" si="1387"/>
        <v/>
      </c>
      <c r="IT288" s="517">
        <f t="shared" si="1388"/>
        <v>0</v>
      </c>
      <c r="IU288" s="510" t="str">
        <f t="shared" si="1389"/>
        <v/>
      </c>
      <c r="IV288" s="522" t="str">
        <f t="shared" si="1550"/>
        <v/>
      </c>
      <c r="IW288" s="510" t="str">
        <f t="shared" si="1390"/>
        <v/>
      </c>
      <c r="IX288" s="517">
        <f t="shared" si="1391"/>
        <v>0</v>
      </c>
      <c r="IY288" s="510" t="str">
        <f t="shared" si="1392"/>
        <v/>
      </c>
      <c r="IZ288" s="522" t="str">
        <f t="shared" si="1551"/>
        <v/>
      </c>
      <c r="JA288" s="510" t="str">
        <f t="shared" si="1393"/>
        <v/>
      </c>
      <c r="JB288" s="517">
        <f t="shared" si="1394"/>
        <v>0</v>
      </c>
      <c r="JC288" s="510" t="str">
        <f t="shared" si="1395"/>
        <v/>
      </c>
      <c r="JD288" s="522" t="str">
        <f t="shared" si="1552"/>
        <v/>
      </c>
      <c r="JE288" s="510" t="str">
        <f t="shared" si="1396"/>
        <v/>
      </c>
      <c r="JF288" s="517">
        <f t="shared" si="1397"/>
        <v>0</v>
      </c>
      <c r="JG288" s="510" t="str">
        <f t="shared" si="1398"/>
        <v/>
      </c>
      <c r="JH288" s="522" t="str">
        <f t="shared" si="1553"/>
        <v/>
      </c>
      <c r="JI288" s="510" t="str">
        <f t="shared" si="1399"/>
        <v/>
      </c>
      <c r="JJ288" s="517">
        <f t="shared" si="1400"/>
        <v>0</v>
      </c>
      <c r="JK288" s="510" t="str">
        <f t="shared" si="1401"/>
        <v/>
      </c>
      <c r="JL288" s="522" t="str">
        <f t="shared" si="1554"/>
        <v/>
      </c>
      <c r="JM288" s="510" t="str">
        <f t="shared" si="1402"/>
        <v/>
      </c>
      <c r="JN288" s="517">
        <f t="shared" si="1403"/>
        <v>0</v>
      </c>
      <c r="JO288" s="510" t="str">
        <f t="shared" si="1404"/>
        <v/>
      </c>
      <c r="JP288" s="522" t="str">
        <f t="shared" si="1555"/>
        <v/>
      </c>
      <c r="JQ288" s="510" t="str">
        <f t="shared" si="1405"/>
        <v/>
      </c>
      <c r="JR288" s="517">
        <f t="shared" si="1406"/>
        <v>0</v>
      </c>
      <c r="JS288" s="510" t="str">
        <f t="shared" si="1407"/>
        <v/>
      </c>
      <c r="JT288" s="522" t="str">
        <f t="shared" si="1556"/>
        <v/>
      </c>
      <c r="JU288" s="510" t="str">
        <f t="shared" si="1408"/>
        <v/>
      </c>
      <c r="JV288" s="517">
        <f t="shared" si="1409"/>
        <v>0</v>
      </c>
      <c r="JW288" s="510" t="str">
        <f t="shared" si="1410"/>
        <v/>
      </c>
      <c r="JX288" s="522" t="str">
        <f t="shared" si="1557"/>
        <v/>
      </c>
      <c r="JY288" s="510" t="str">
        <f t="shared" si="1411"/>
        <v/>
      </c>
      <c r="JZ288" s="517">
        <f t="shared" si="1412"/>
        <v>0</v>
      </c>
      <c r="KA288" s="510" t="str">
        <f t="shared" si="1413"/>
        <v/>
      </c>
      <c r="KB288" s="522" t="str">
        <f t="shared" si="1558"/>
        <v/>
      </c>
      <c r="KC288" s="510" t="str">
        <f t="shared" si="1414"/>
        <v/>
      </c>
      <c r="KD288" s="517">
        <f t="shared" si="1415"/>
        <v>0</v>
      </c>
      <c r="KE288" s="510" t="str">
        <f t="shared" si="1416"/>
        <v/>
      </c>
      <c r="KF288" s="522" t="str">
        <f t="shared" si="1559"/>
        <v/>
      </c>
      <c r="KG288" s="510" t="str">
        <f t="shared" si="1417"/>
        <v/>
      </c>
      <c r="KH288" s="517">
        <f t="shared" si="1418"/>
        <v>0</v>
      </c>
      <c r="KI288" s="510" t="str">
        <f t="shared" si="1419"/>
        <v/>
      </c>
      <c r="KJ288" s="522" t="str">
        <f t="shared" si="1560"/>
        <v/>
      </c>
      <c r="KK288" s="510" t="str">
        <f t="shared" si="1420"/>
        <v/>
      </c>
      <c r="KL288" s="517">
        <f t="shared" si="1421"/>
        <v>0</v>
      </c>
      <c r="KM288" s="510" t="str">
        <f t="shared" si="1422"/>
        <v/>
      </c>
      <c r="KN288" s="522" t="str">
        <f t="shared" si="1561"/>
        <v/>
      </c>
      <c r="KO288" s="510" t="str">
        <f t="shared" si="1423"/>
        <v/>
      </c>
      <c r="KP288" s="517">
        <f t="shared" si="1424"/>
        <v>0</v>
      </c>
      <c r="KQ288" s="510" t="str">
        <f t="shared" si="1425"/>
        <v/>
      </c>
      <c r="KR288" s="522" t="str">
        <f t="shared" si="1562"/>
        <v/>
      </c>
      <c r="KS288" s="510" t="str">
        <f t="shared" si="1426"/>
        <v/>
      </c>
      <c r="KT288" s="517">
        <f t="shared" si="1427"/>
        <v>0</v>
      </c>
      <c r="KU288" s="510" t="str">
        <f t="shared" si="1428"/>
        <v/>
      </c>
      <c r="KV288" s="522" t="str">
        <f t="shared" si="1563"/>
        <v/>
      </c>
      <c r="KW288" s="510" t="str">
        <f t="shared" si="1429"/>
        <v/>
      </c>
      <c r="KX288" s="517">
        <f t="shared" si="1430"/>
        <v>0</v>
      </c>
      <c r="KY288" s="510" t="str">
        <f t="shared" si="1431"/>
        <v/>
      </c>
      <c r="KZ288" s="522" t="str">
        <f t="shared" si="1564"/>
        <v/>
      </c>
      <c r="LA288" s="510" t="str">
        <f t="shared" si="1432"/>
        <v/>
      </c>
      <c r="LB288" s="517">
        <f t="shared" si="1433"/>
        <v>0</v>
      </c>
      <c r="LC288" s="510" t="str">
        <f t="shared" si="1434"/>
        <v/>
      </c>
      <c r="LD288" s="522" t="str">
        <f t="shared" si="1565"/>
        <v/>
      </c>
      <c r="LE288" s="510" t="str">
        <f t="shared" si="1435"/>
        <v/>
      </c>
      <c r="LF288" s="517">
        <f t="shared" si="1436"/>
        <v>0</v>
      </c>
      <c r="LG288" s="510" t="str">
        <f t="shared" si="1437"/>
        <v/>
      </c>
      <c r="LH288" s="522" t="str">
        <f t="shared" si="1566"/>
        <v/>
      </c>
      <c r="LI288" s="510" t="str">
        <f t="shared" si="1438"/>
        <v/>
      </c>
      <c r="LJ288" s="517">
        <f t="shared" si="1439"/>
        <v>0</v>
      </c>
      <c r="LK288" s="510" t="str">
        <f t="shared" si="1440"/>
        <v/>
      </c>
      <c r="LL288" s="522" t="str">
        <f t="shared" si="1567"/>
        <v/>
      </c>
      <c r="LM288" s="510" t="str">
        <f t="shared" si="1441"/>
        <v/>
      </c>
      <c r="LN288" s="517">
        <f t="shared" si="1442"/>
        <v>0</v>
      </c>
      <c r="LO288" s="510" t="str">
        <f t="shared" si="1443"/>
        <v/>
      </c>
      <c r="LP288" s="522" t="str">
        <f t="shared" si="1568"/>
        <v/>
      </c>
      <c r="LQ288" s="510" t="str">
        <f t="shared" si="1444"/>
        <v/>
      </c>
      <c r="LR288" s="517">
        <f t="shared" si="1445"/>
        <v>0</v>
      </c>
      <c r="LS288" s="510" t="str">
        <f t="shared" si="1446"/>
        <v/>
      </c>
      <c r="LT288" s="522" t="str">
        <f t="shared" si="1569"/>
        <v/>
      </c>
      <c r="LU288" s="510" t="str">
        <f t="shared" si="1447"/>
        <v/>
      </c>
      <c r="LV288" s="517">
        <f t="shared" si="1448"/>
        <v>0</v>
      </c>
      <c r="LW288" s="510" t="str">
        <f t="shared" si="1449"/>
        <v/>
      </c>
      <c r="LX288" s="522" t="str">
        <f t="shared" si="1570"/>
        <v/>
      </c>
      <c r="LY288" s="510" t="str">
        <f t="shared" si="1450"/>
        <v/>
      </c>
      <c r="LZ288" s="517">
        <f t="shared" si="1451"/>
        <v>0</v>
      </c>
      <c r="MA288" s="510" t="str">
        <f t="shared" si="1452"/>
        <v/>
      </c>
      <c r="MB288" s="522" t="str">
        <f t="shared" si="1571"/>
        <v/>
      </c>
      <c r="MC288" s="510" t="str">
        <f t="shared" si="1453"/>
        <v/>
      </c>
      <c r="MD288" s="517">
        <f t="shared" si="1454"/>
        <v>0</v>
      </c>
      <c r="ME288" s="510" t="str">
        <f t="shared" si="1455"/>
        <v/>
      </c>
      <c r="MF288" s="522" t="str">
        <f t="shared" si="1572"/>
        <v/>
      </c>
      <c r="MG288" s="510" t="str">
        <f t="shared" si="1456"/>
        <v/>
      </c>
      <c r="MH288" s="517">
        <f t="shared" si="1457"/>
        <v>0</v>
      </c>
      <c r="MI288" s="510" t="str">
        <f t="shared" si="1458"/>
        <v/>
      </c>
      <c r="MJ288" s="522" t="str">
        <f t="shared" si="1573"/>
        <v/>
      </c>
      <c r="MK288" s="510" t="str">
        <f t="shared" si="1459"/>
        <v/>
      </c>
      <c r="ML288" s="517">
        <f t="shared" si="1460"/>
        <v>0</v>
      </c>
      <c r="MM288" s="510" t="str">
        <f t="shared" si="1461"/>
        <v/>
      </c>
      <c r="MN288" s="522" t="str">
        <f t="shared" si="1574"/>
        <v/>
      </c>
      <c r="MO288" s="510" t="str">
        <f t="shared" si="1462"/>
        <v/>
      </c>
      <c r="MP288" s="517">
        <f t="shared" si="1463"/>
        <v>0</v>
      </c>
      <c r="MQ288" s="510" t="str">
        <f t="shared" si="1464"/>
        <v/>
      </c>
      <c r="MR288" s="522" t="str">
        <f t="shared" si="1575"/>
        <v/>
      </c>
      <c r="MS288" s="510" t="str">
        <f t="shared" si="1465"/>
        <v/>
      </c>
      <c r="MT288" s="517">
        <f t="shared" si="1466"/>
        <v>0</v>
      </c>
      <c r="MU288" s="510" t="str">
        <f t="shared" si="1467"/>
        <v/>
      </c>
      <c r="MV288" s="522" t="str">
        <f t="shared" si="1576"/>
        <v/>
      </c>
      <c r="MW288" s="510" t="str">
        <f t="shared" si="1468"/>
        <v/>
      </c>
      <c r="MX288" s="517">
        <f t="shared" si="1469"/>
        <v>0</v>
      </c>
      <c r="MY288" s="510" t="str">
        <f t="shared" si="1470"/>
        <v/>
      </c>
      <c r="MZ288" s="522" t="str">
        <f t="shared" si="1577"/>
        <v/>
      </c>
      <c r="NA288" s="510" t="str">
        <f t="shared" si="1471"/>
        <v/>
      </c>
      <c r="NB288" s="517">
        <f t="shared" si="1472"/>
        <v>0</v>
      </c>
      <c r="NC288" s="510" t="str">
        <f t="shared" si="1473"/>
        <v/>
      </c>
      <c r="ND288" s="522" t="str">
        <f t="shared" si="1578"/>
        <v/>
      </c>
      <c r="NE288" s="510" t="str">
        <f t="shared" si="1474"/>
        <v/>
      </c>
      <c r="NF288" s="517">
        <f t="shared" si="1475"/>
        <v>0</v>
      </c>
      <c r="NG288" s="510" t="str">
        <f t="shared" si="1476"/>
        <v/>
      </c>
      <c r="NH288" s="522" t="str">
        <f t="shared" si="1579"/>
        <v/>
      </c>
      <c r="NI288" s="510" t="str">
        <f t="shared" si="1477"/>
        <v/>
      </c>
      <c r="NJ288" s="517">
        <f t="shared" si="1478"/>
        <v>0</v>
      </c>
      <c r="NK288" s="510" t="str">
        <f t="shared" si="1479"/>
        <v/>
      </c>
      <c r="NL288" s="522" t="str">
        <f t="shared" si="1580"/>
        <v/>
      </c>
      <c r="NM288" s="510" t="str">
        <f t="shared" si="1480"/>
        <v/>
      </c>
      <c r="NN288" s="517">
        <f t="shared" si="1481"/>
        <v>0</v>
      </c>
      <c r="NO288" s="510" t="str">
        <f t="shared" si="1482"/>
        <v/>
      </c>
      <c r="NP288" s="522" t="str">
        <f t="shared" si="1581"/>
        <v/>
      </c>
      <c r="NQ288" s="510" t="str">
        <f t="shared" si="1483"/>
        <v/>
      </c>
      <c r="NR288" s="517">
        <f t="shared" si="1484"/>
        <v>0</v>
      </c>
      <c r="NS288" s="510" t="str">
        <f t="shared" si="1485"/>
        <v/>
      </c>
      <c r="NT288" s="522" t="str">
        <f t="shared" si="1582"/>
        <v/>
      </c>
      <c r="NU288" s="510" t="str">
        <f t="shared" si="1486"/>
        <v/>
      </c>
      <c r="NV288" s="517">
        <f t="shared" si="1487"/>
        <v>0</v>
      </c>
      <c r="NW288" s="510" t="str">
        <f t="shared" si="1488"/>
        <v/>
      </c>
      <c r="NX288" s="522" t="str">
        <f t="shared" si="1583"/>
        <v/>
      </c>
      <c r="NY288" s="510" t="str">
        <f t="shared" si="1489"/>
        <v/>
      </c>
      <c r="NZ288" s="517">
        <f t="shared" si="1490"/>
        <v>0</v>
      </c>
      <c r="OA288" s="510" t="str">
        <f t="shared" si="1491"/>
        <v/>
      </c>
      <c r="OB288" s="522" t="str">
        <f t="shared" si="1584"/>
        <v/>
      </c>
      <c r="OC288" s="510" t="str">
        <f t="shared" si="1492"/>
        <v/>
      </c>
      <c r="OD288" s="517">
        <f t="shared" si="1493"/>
        <v>0</v>
      </c>
      <c r="OE288" s="510" t="str">
        <f t="shared" si="1494"/>
        <v/>
      </c>
      <c r="OF288" s="522" t="str">
        <f t="shared" si="1585"/>
        <v/>
      </c>
      <c r="OG288" s="510" t="str">
        <f t="shared" si="1495"/>
        <v/>
      </c>
      <c r="OH288" s="517">
        <f t="shared" si="1496"/>
        <v>0</v>
      </c>
      <c r="OI288" s="510" t="str">
        <f t="shared" si="1497"/>
        <v/>
      </c>
      <c r="OJ288" s="522" t="str">
        <f t="shared" si="1586"/>
        <v/>
      </c>
      <c r="OK288" s="510" t="str">
        <f t="shared" si="1498"/>
        <v/>
      </c>
      <c r="OL288" s="517">
        <f t="shared" si="1499"/>
        <v>0</v>
      </c>
      <c r="OM288" s="510" t="str">
        <f t="shared" si="1500"/>
        <v/>
      </c>
      <c r="ON288" s="522" t="str">
        <f t="shared" si="1587"/>
        <v/>
      </c>
      <c r="OO288" s="510" t="str">
        <f t="shared" si="1501"/>
        <v/>
      </c>
      <c r="OP288" s="517">
        <f t="shared" si="1502"/>
        <v>0</v>
      </c>
      <c r="OQ288" s="510" t="str">
        <f t="shared" si="1503"/>
        <v/>
      </c>
      <c r="OR288" s="522" t="str">
        <f t="shared" si="1588"/>
        <v/>
      </c>
      <c r="OS288" s="510" t="str">
        <f t="shared" si="1504"/>
        <v/>
      </c>
      <c r="OT288" s="517">
        <f t="shared" si="1505"/>
        <v>0</v>
      </c>
      <c r="OU288" s="510" t="str">
        <f t="shared" si="1506"/>
        <v/>
      </c>
      <c r="OV288" s="522" t="str">
        <f t="shared" si="1589"/>
        <v/>
      </c>
      <c r="OW288" s="510" t="str">
        <f t="shared" si="1507"/>
        <v/>
      </c>
      <c r="OX288" s="517">
        <f t="shared" si="1508"/>
        <v>0</v>
      </c>
      <c r="OY288" s="510" t="str">
        <f t="shared" si="1509"/>
        <v/>
      </c>
      <c r="OZ288" s="522" t="str">
        <f t="shared" si="1590"/>
        <v/>
      </c>
      <c r="PA288" s="510" t="str">
        <f t="shared" si="1510"/>
        <v/>
      </c>
      <c r="PB288" s="517">
        <f t="shared" si="1511"/>
        <v>0</v>
      </c>
      <c r="PC288" s="510" t="str">
        <f t="shared" si="1512"/>
        <v/>
      </c>
      <c r="PD288" s="522" t="str">
        <f t="shared" si="1591"/>
        <v/>
      </c>
      <c r="PE288" s="510" t="str">
        <f t="shared" si="1513"/>
        <v/>
      </c>
      <c r="PF288" s="517">
        <f t="shared" si="1514"/>
        <v>0</v>
      </c>
      <c r="PG288" s="510" t="str">
        <f t="shared" si="1515"/>
        <v/>
      </c>
      <c r="PH288" s="522" t="str">
        <f t="shared" si="1592"/>
        <v/>
      </c>
      <c r="PI288" s="510" t="str">
        <f t="shared" si="1516"/>
        <v/>
      </c>
      <c r="PJ288" s="517">
        <f t="shared" si="1517"/>
        <v>0</v>
      </c>
      <c r="PK288" s="510" t="str">
        <f t="shared" si="1518"/>
        <v/>
      </c>
      <c r="PL288" s="522" t="str">
        <f t="shared" si="1593"/>
        <v/>
      </c>
      <c r="PM288" s="510" t="str">
        <f t="shared" si="1519"/>
        <v/>
      </c>
      <c r="PN288" s="517">
        <f t="shared" si="1520"/>
        <v>0</v>
      </c>
      <c r="PO288" s="510" t="str">
        <f t="shared" si="1521"/>
        <v/>
      </c>
      <c r="PP288" s="522" t="str">
        <f t="shared" si="1594"/>
        <v/>
      </c>
      <c r="PQ288" s="510" t="str">
        <f t="shared" si="1522"/>
        <v/>
      </c>
      <c r="PR288" s="517">
        <f t="shared" si="1523"/>
        <v>0</v>
      </c>
      <c r="PS288" s="510" t="str">
        <f t="shared" si="1524"/>
        <v/>
      </c>
      <c r="PT288" s="522" t="str">
        <f t="shared" si="1595"/>
        <v/>
      </c>
      <c r="PU288" s="510" t="str">
        <f t="shared" si="1525"/>
        <v/>
      </c>
      <c r="PV288" s="517">
        <f t="shared" si="1526"/>
        <v>0</v>
      </c>
      <c r="PW288" s="510" t="str">
        <f t="shared" si="1527"/>
        <v/>
      </c>
      <c r="PX288" s="522" t="str">
        <f t="shared" si="1596"/>
        <v/>
      </c>
      <c r="PY288" s="510" t="str">
        <f t="shared" si="1528"/>
        <v/>
      </c>
      <c r="PZ288" s="517">
        <f t="shared" si="1529"/>
        <v>0</v>
      </c>
      <c r="QA288" s="510" t="str">
        <f t="shared" si="1530"/>
        <v/>
      </c>
      <c r="QB288" s="522" t="str">
        <f t="shared" si="1597"/>
        <v/>
      </c>
      <c r="QC288" s="510" t="str">
        <f t="shared" si="1531"/>
        <v/>
      </c>
      <c r="QD288" s="517">
        <f t="shared" si="1532"/>
        <v>0</v>
      </c>
      <c r="QE288" s="510" t="str">
        <f t="shared" si="1533"/>
        <v/>
      </c>
      <c r="QF288" s="522" t="str">
        <f t="shared" si="1598"/>
        <v/>
      </c>
      <c r="QG288" s="510" t="str">
        <f t="shared" si="1534"/>
        <v/>
      </c>
      <c r="QH288" s="517">
        <f t="shared" si="1535"/>
        <v>0</v>
      </c>
    </row>
    <row r="289" spans="203:450" ht="13.3" thickTop="1" thickBot="1" x14ac:dyDescent="0.35">
      <c r="GU289" s="594">
        <v>8</v>
      </c>
      <c r="HA289" s="81" t="str">
        <f t="shared" si="1536"/>
        <v/>
      </c>
      <c r="HB289" s="127" t="str">
        <f t="shared" si="1537"/>
        <v/>
      </c>
      <c r="HC289" s="15">
        <f t="shared" si="1359"/>
        <v>0</v>
      </c>
      <c r="HD289" s="582">
        <f t="shared" si="1360"/>
        <v>0</v>
      </c>
      <c r="HE289" s="576">
        <f t="shared" si="1358"/>
        <v>0</v>
      </c>
      <c r="HF289" s="566">
        <f t="shared" si="1358"/>
        <v>0</v>
      </c>
      <c r="HG289" s="16">
        <f t="shared" si="1361"/>
        <v>0</v>
      </c>
      <c r="HH289" s="17" t="str">
        <f t="shared" si="1538"/>
        <v/>
      </c>
      <c r="HI289" s="510" t="str">
        <f t="shared" si="1539"/>
        <v/>
      </c>
      <c r="HJ289" s="517">
        <f t="shared" si="1540"/>
        <v>0</v>
      </c>
      <c r="HK289" s="510" t="str">
        <f t="shared" si="1362"/>
        <v/>
      </c>
      <c r="HL289" s="522" t="str">
        <f t="shared" si="1541"/>
        <v/>
      </c>
      <c r="HM289" s="510" t="str">
        <f t="shared" si="1363"/>
        <v/>
      </c>
      <c r="HN289" s="517">
        <f t="shared" si="1364"/>
        <v>0</v>
      </c>
      <c r="HO289" s="510" t="str">
        <f t="shared" si="1365"/>
        <v/>
      </c>
      <c r="HP289" s="522" t="str">
        <f t="shared" si="1542"/>
        <v/>
      </c>
      <c r="HQ289" s="510" t="str">
        <f t="shared" si="1366"/>
        <v/>
      </c>
      <c r="HR289" s="517">
        <f t="shared" si="1367"/>
        <v>0</v>
      </c>
      <c r="HS289" s="510" t="str">
        <f t="shared" si="1368"/>
        <v/>
      </c>
      <c r="HT289" s="522" t="str">
        <f t="shared" si="1543"/>
        <v/>
      </c>
      <c r="HU289" s="510" t="str">
        <f t="shared" si="1369"/>
        <v/>
      </c>
      <c r="HV289" s="517">
        <f t="shared" si="1370"/>
        <v>0</v>
      </c>
      <c r="HW289" s="510" t="str">
        <f t="shared" si="1371"/>
        <v/>
      </c>
      <c r="HX289" s="522" t="str">
        <f t="shared" si="1544"/>
        <v/>
      </c>
      <c r="HY289" s="510" t="str">
        <f t="shared" si="1372"/>
        <v/>
      </c>
      <c r="HZ289" s="517">
        <f t="shared" si="1373"/>
        <v>0</v>
      </c>
      <c r="IA289" s="510" t="str">
        <f t="shared" si="1374"/>
        <v/>
      </c>
      <c r="IB289" s="522" t="str">
        <f t="shared" si="1545"/>
        <v/>
      </c>
      <c r="IC289" s="510" t="str">
        <f t="shared" si="1375"/>
        <v/>
      </c>
      <c r="ID289" s="517">
        <f t="shared" si="1376"/>
        <v>0</v>
      </c>
      <c r="IE289" s="510" t="str">
        <f t="shared" si="1377"/>
        <v/>
      </c>
      <c r="IF289" s="522" t="str">
        <f t="shared" si="1546"/>
        <v/>
      </c>
      <c r="IG289" s="510" t="str">
        <f t="shared" si="1378"/>
        <v/>
      </c>
      <c r="IH289" s="517">
        <f t="shared" si="1379"/>
        <v>0</v>
      </c>
      <c r="II289" s="510" t="str">
        <f t="shared" si="1380"/>
        <v/>
      </c>
      <c r="IJ289" s="522" t="str">
        <f t="shared" si="1547"/>
        <v/>
      </c>
      <c r="IK289" s="510" t="str">
        <f t="shared" si="1381"/>
        <v/>
      </c>
      <c r="IL289" s="517">
        <f t="shared" si="1382"/>
        <v>0</v>
      </c>
      <c r="IM289" s="510" t="str">
        <f t="shared" si="1383"/>
        <v/>
      </c>
      <c r="IN289" s="522" t="str">
        <f t="shared" si="1548"/>
        <v/>
      </c>
      <c r="IO289" s="510" t="str">
        <f t="shared" si="1384"/>
        <v/>
      </c>
      <c r="IP289" s="517">
        <f t="shared" si="1385"/>
        <v>0</v>
      </c>
      <c r="IQ289" s="510" t="str">
        <f t="shared" si="1386"/>
        <v/>
      </c>
      <c r="IR289" s="522" t="str">
        <f t="shared" si="1549"/>
        <v/>
      </c>
      <c r="IS289" s="510" t="str">
        <f t="shared" si="1387"/>
        <v/>
      </c>
      <c r="IT289" s="517">
        <f t="shared" si="1388"/>
        <v>0</v>
      </c>
      <c r="IU289" s="510" t="str">
        <f t="shared" si="1389"/>
        <v/>
      </c>
      <c r="IV289" s="522" t="str">
        <f t="shared" si="1550"/>
        <v/>
      </c>
      <c r="IW289" s="510" t="str">
        <f t="shared" si="1390"/>
        <v/>
      </c>
      <c r="IX289" s="517">
        <f t="shared" si="1391"/>
        <v>0</v>
      </c>
      <c r="IY289" s="510" t="str">
        <f t="shared" si="1392"/>
        <v/>
      </c>
      <c r="IZ289" s="522" t="str">
        <f t="shared" si="1551"/>
        <v/>
      </c>
      <c r="JA289" s="510" t="str">
        <f t="shared" si="1393"/>
        <v/>
      </c>
      <c r="JB289" s="517">
        <f t="shared" si="1394"/>
        <v>0</v>
      </c>
      <c r="JC289" s="510" t="str">
        <f t="shared" si="1395"/>
        <v/>
      </c>
      <c r="JD289" s="522" t="str">
        <f t="shared" si="1552"/>
        <v/>
      </c>
      <c r="JE289" s="510" t="str">
        <f t="shared" si="1396"/>
        <v/>
      </c>
      <c r="JF289" s="517">
        <f t="shared" si="1397"/>
        <v>0</v>
      </c>
      <c r="JG289" s="510" t="str">
        <f t="shared" si="1398"/>
        <v/>
      </c>
      <c r="JH289" s="522" t="str">
        <f t="shared" si="1553"/>
        <v/>
      </c>
      <c r="JI289" s="510" t="str">
        <f t="shared" si="1399"/>
        <v/>
      </c>
      <c r="JJ289" s="517">
        <f t="shared" si="1400"/>
        <v>0</v>
      </c>
      <c r="JK289" s="510" t="str">
        <f t="shared" si="1401"/>
        <v/>
      </c>
      <c r="JL289" s="522" t="str">
        <f t="shared" si="1554"/>
        <v/>
      </c>
      <c r="JM289" s="510" t="str">
        <f t="shared" si="1402"/>
        <v/>
      </c>
      <c r="JN289" s="517">
        <f t="shared" si="1403"/>
        <v>0</v>
      </c>
      <c r="JO289" s="510" t="str">
        <f t="shared" si="1404"/>
        <v/>
      </c>
      <c r="JP289" s="522" t="str">
        <f t="shared" si="1555"/>
        <v/>
      </c>
      <c r="JQ289" s="510" t="str">
        <f t="shared" si="1405"/>
        <v/>
      </c>
      <c r="JR289" s="517">
        <f t="shared" si="1406"/>
        <v>0</v>
      </c>
      <c r="JS289" s="510" t="str">
        <f t="shared" si="1407"/>
        <v/>
      </c>
      <c r="JT289" s="522" t="str">
        <f t="shared" si="1556"/>
        <v/>
      </c>
      <c r="JU289" s="510" t="str">
        <f t="shared" si="1408"/>
        <v/>
      </c>
      <c r="JV289" s="517">
        <f t="shared" si="1409"/>
        <v>0</v>
      </c>
      <c r="JW289" s="510" t="str">
        <f t="shared" si="1410"/>
        <v/>
      </c>
      <c r="JX289" s="522" t="str">
        <f t="shared" si="1557"/>
        <v/>
      </c>
      <c r="JY289" s="510" t="str">
        <f t="shared" si="1411"/>
        <v/>
      </c>
      <c r="JZ289" s="517">
        <f t="shared" si="1412"/>
        <v>0</v>
      </c>
      <c r="KA289" s="510" t="str">
        <f t="shared" si="1413"/>
        <v/>
      </c>
      <c r="KB289" s="522" t="str">
        <f t="shared" si="1558"/>
        <v/>
      </c>
      <c r="KC289" s="510" t="str">
        <f t="shared" si="1414"/>
        <v/>
      </c>
      <c r="KD289" s="517">
        <f t="shared" si="1415"/>
        <v>0</v>
      </c>
      <c r="KE289" s="510" t="str">
        <f t="shared" si="1416"/>
        <v/>
      </c>
      <c r="KF289" s="522" t="str">
        <f t="shared" si="1559"/>
        <v/>
      </c>
      <c r="KG289" s="510" t="str">
        <f t="shared" si="1417"/>
        <v/>
      </c>
      <c r="KH289" s="517">
        <f t="shared" si="1418"/>
        <v>0</v>
      </c>
      <c r="KI289" s="510" t="str">
        <f t="shared" si="1419"/>
        <v/>
      </c>
      <c r="KJ289" s="522" t="str">
        <f t="shared" si="1560"/>
        <v/>
      </c>
      <c r="KK289" s="510" t="str">
        <f t="shared" si="1420"/>
        <v/>
      </c>
      <c r="KL289" s="517">
        <f t="shared" si="1421"/>
        <v>0</v>
      </c>
      <c r="KM289" s="510" t="str">
        <f t="shared" si="1422"/>
        <v/>
      </c>
      <c r="KN289" s="522" t="str">
        <f t="shared" si="1561"/>
        <v/>
      </c>
      <c r="KO289" s="510" t="str">
        <f t="shared" si="1423"/>
        <v/>
      </c>
      <c r="KP289" s="517">
        <f t="shared" si="1424"/>
        <v>0</v>
      </c>
      <c r="KQ289" s="510" t="str">
        <f t="shared" si="1425"/>
        <v/>
      </c>
      <c r="KR289" s="522" t="str">
        <f t="shared" si="1562"/>
        <v/>
      </c>
      <c r="KS289" s="510" t="str">
        <f t="shared" si="1426"/>
        <v/>
      </c>
      <c r="KT289" s="517">
        <f t="shared" si="1427"/>
        <v>0</v>
      </c>
      <c r="KU289" s="510" t="str">
        <f t="shared" si="1428"/>
        <v/>
      </c>
      <c r="KV289" s="522" t="str">
        <f t="shared" si="1563"/>
        <v/>
      </c>
      <c r="KW289" s="510" t="str">
        <f t="shared" si="1429"/>
        <v/>
      </c>
      <c r="KX289" s="517">
        <f t="shared" si="1430"/>
        <v>0</v>
      </c>
      <c r="KY289" s="510" t="str">
        <f t="shared" si="1431"/>
        <v/>
      </c>
      <c r="KZ289" s="522" t="str">
        <f t="shared" si="1564"/>
        <v/>
      </c>
      <c r="LA289" s="510" t="str">
        <f t="shared" si="1432"/>
        <v/>
      </c>
      <c r="LB289" s="517">
        <f t="shared" si="1433"/>
        <v>0</v>
      </c>
      <c r="LC289" s="510" t="str">
        <f t="shared" si="1434"/>
        <v/>
      </c>
      <c r="LD289" s="522" t="str">
        <f t="shared" si="1565"/>
        <v/>
      </c>
      <c r="LE289" s="510" t="str">
        <f t="shared" si="1435"/>
        <v/>
      </c>
      <c r="LF289" s="517">
        <f t="shared" si="1436"/>
        <v>0</v>
      </c>
      <c r="LG289" s="510" t="str">
        <f t="shared" si="1437"/>
        <v/>
      </c>
      <c r="LH289" s="522" t="str">
        <f t="shared" si="1566"/>
        <v/>
      </c>
      <c r="LI289" s="510" t="str">
        <f t="shared" si="1438"/>
        <v/>
      </c>
      <c r="LJ289" s="517">
        <f t="shared" si="1439"/>
        <v>0</v>
      </c>
      <c r="LK289" s="510" t="str">
        <f t="shared" si="1440"/>
        <v/>
      </c>
      <c r="LL289" s="522" t="str">
        <f t="shared" si="1567"/>
        <v/>
      </c>
      <c r="LM289" s="510" t="str">
        <f t="shared" si="1441"/>
        <v/>
      </c>
      <c r="LN289" s="517">
        <f t="shared" si="1442"/>
        <v>0</v>
      </c>
      <c r="LO289" s="510" t="str">
        <f t="shared" si="1443"/>
        <v/>
      </c>
      <c r="LP289" s="522" t="str">
        <f t="shared" si="1568"/>
        <v/>
      </c>
      <c r="LQ289" s="510" t="str">
        <f t="shared" si="1444"/>
        <v/>
      </c>
      <c r="LR289" s="517">
        <f t="shared" si="1445"/>
        <v>0</v>
      </c>
      <c r="LS289" s="510" t="str">
        <f t="shared" si="1446"/>
        <v/>
      </c>
      <c r="LT289" s="522" t="str">
        <f t="shared" si="1569"/>
        <v/>
      </c>
      <c r="LU289" s="510" t="str">
        <f t="shared" si="1447"/>
        <v/>
      </c>
      <c r="LV289" s="517">
        <f t="shared" si="1448"/>
        <v>0</v>
      </c>
      <c r="LW289" s="510" t="str">
        <f t="shared" si="1449"/>
        <v/>
      </c>
      <c r="LX289" s="522" t="str">
        <f t="shared" si="1570"/>
        <v/>
      </c>
      <c r="LY289" s="510" t="str">
        <f t="shared" si="1450"/>
        <v/>
      </c>
      <c r="LZ289" s="517">
        <f t="shared" si="1451"/>
        <v>0</v>
      </c>
      <c r="MA289" s="510" t="str">
        <f t="shared" si="1452"/>
        <v/>
      </c>
      <c r="MB289" s="522" t="str">
        <f t="shared" si="1571"/>
        <v/>
      </c>
      <c r="MC289" s="510" t="str">
        <f t="shared" si="1453"/>
        <v/>
      </c>
      <c r="MD289" s="517">
        <f t="shared" si="1454"/>
        <v>0</v>
      </c>
      <c r="ME289" s="510" t="str">
        <f t="shared" si="1455"/>
        <v/>
      </c>
      <c r="MF289" s="522" t="str">
        <f t="shared" si="1572"/>
        <v/>
      </c>
      <c r="MG289" s="510" t="str">
        <f t="shared" si="1456"/>
        <v/>
      </c>
      <c r="MH289" s="517">
        <f t="shared" si="1457"/>
        <v>0</v>
      </c>
      <c r="MI289" s="510" t="str">
        <f t="shared" si="1458"/>
        <v/>
      </c>
      <c r="MJ289" s="522" t="str">
        <f t="shared" si="1573"/>
        <v/>
      </c>
      <c r="MK289" s="510" t="str">
        <f t="shared" si="1459"/>
        <v/>
      </c>
      <c r="ML289" s="517">
        <f t="shared" si="1460"/>
        <v>0</v>
      </c>
      <c r="MM289" s="510" t="str">
        <f t="shared" si="1461"/>
        <v/>
      </c>
      <c r="MN289" s="522" t="str">
        <f t="shared" si="1574"/>
        <v/>
      </c>
      <c r="MO289" s="510" t="str">
        <f t="shared" si="1462"/>
        <v/>
      </c>
      <c r="MP289" s="517">
        <f t="shared" si="1463"/>
        <v>0</v>
      </c>
      <c r="MQ289" s="510" t="str">
        <f t="shared" si="1464"/>
        <v/>
      </c>
      <c r="MR289" s="522" t="str">
        <f t="shared" si="1575"/>
        <v/>
      </c>
      <c r="MS289" s="510" t="str">
        <f t="shared" si="1465"/>
        <v/>
      </c>
      <c r="MT289" s="517">
        <f t="shared" si="1466"/>
        <v>0</v>
      </c>
      <c r="MU289" s="510" t="str">
        <f t="shared" si="1467"/>
        <v/>
      </c>
      <c r="MV289" s="522" t="str">
        <f t="shared" si="1576"/>
        <v/>
      </c>
      <c r="MW289" s="510" t="str">
        <f t="shared" si="1468"/>
        <v/>
      </c>
      <c r="MX289" s="517">
        <f t="shared" si="1469"/>
        <v>0</v>
      </c>
      <c r="MY289" s="510" t="str">
        <f t="shared" si="1470"/>
        <v/>
      </c>
      <c r="MZ289" s="522" t="str">
        <f t="shared" si="1577"/>
        <v/>
      </c>
      <c r="NA289" s="510" t="str">
        <f t="shared" si="1471"/>
        <v/>
      </c>
      <c r="NB289" s="517">
        <f t="shared" si="1472"/>
        <v>0</v>
      </c>
      <c r="NC289" s="510" t="str">
        <f t="shared" si="1473"/>
        <v/>
      </c>
      <c r="ND289" s="522" t="str">
        <f t="shared" si="1578"/>
        <v/>
      </c>
      <c r="NE289" s="510" t="str">
        <f t="shared" si="1474"/>
        <v/>
      </c>
      <c r="NF289" s="517">
        <f t="shared" si="1475"/>
        <v>0</v>
      </c>
      <c r="NG289" s="510" t="str">
        <f t="shared" si="1476"/>
        <v/>
      </c>
      <c r="NH289" s="522" t="str">
        <f t="shared" si="1579"/>
        <v/>
      </c>
      <c r="NI289" s="510" t="str">
        <f t="shared" si="1477"/>
        <v/>
      </c>
      <c r="NJ289" s="517">
        <f t="shared" si="1478"/>
        <v>0</v>
      </c>
      <c r="NK289" s="510" t="str">
        <f t="shared" si="1479"/>
        <v/>
      </c>
      <c r="NL289" s="522" t="str">
        <f t="shared" si="1580"/>
        <v/>
      </c>
      <c r="NM289" s="510" t="str">
        <f t="shared" si="1480"/>
        <v/>
      </c>
      <c r="NN289" s="517">
        <f t="shared" si="1481"/>
        <v>0</v>
      </c>
      <c r="NO289" s="510" t="str">
        <f t="shared" si="1482"/>
        <v/>
      </c>
      <c r="NP289" s="522" t="str">
        <f t="shared" si="1581"/>
        <v/>
      </c>
      <c r="NQ289" s="510" t="str">
        <f t="shared" si="1483"/>
        <v/>
      </c>
      <c r="NR289" s="517">
        <f t="shared" si="1484"/>
        <v>0</v>
      </c>
      <c r="NS289" s="510" t="str">
        <f t="shared" si="1485"/>
        <v/>
      </c>
      <c r="NT289" s="522" t="str">
        <f t="shared" si="1582"/>
        <v/>
      </c>
      <c r="NU289" s="510" t="str">
        <f t="shared" si="1486"/>
        <v/>
      </c>
      <c r="NV289" s="517">
        <f t="shared" si="1487"/>
        <v>0</v>
      </c>
      <c r="NW289" s="510" t="str">
        <f t="shared" si="1488"/>
        <v/>
      </c>
      <c r="NX289" s="522" t="str">
        <f t="shared" si="1583"/>
        <v/>
      </c>
      <c r="NY289" s="510" t="str">
        <f t="shared" si="1489"/>
        <v/>
      </c>
      <c r="NZ289" s="517">
        <f t="shared" si="1490"/>
        <v>0</v>
      </c>
      <c r="OA289" s="510" t="str">
        <f t="shared" si="1491"/>
        <v/>
      </c>
      <c r="OB289" s="522" t="str">
        <f t="shared" si="1584"/>
        <v/>
      </c>
      <c r="OC289" s="510" t="str">
        <f t="shared" si="1492"/>
        <v/>
      </c>
      <c r="OD289" s="517">
        <f t="shared" si="1493"/>
        <v>0</v>
      </c>
      <c r="OE289" s="510" t="str">
        <f t="shared" si="1494"/>
        <v/>
      </c>
      <c r="OF289" s="522" t="str">
        <f t="shared" si="1585"/>
        <v/>
      </c>
      <c r="OG289" s="510" t="str">
        <f t="shared" si="1495"/>
        <v/>
      </c>
      <c r="OH289" s="517">
        <f t="shared" si="1496"/>
        <v>0</v>
      </c>
      <c r="OI289" s="510" t="str">
        <f t="shared" si="1497"/>
        <v/>
      </c>
      <c r="OJ289" s="522" t="str">
        <f t="shared" si="1586"/>
        <v/>
      </c>
      <c r="OK289" s="510" t="str">
        <f t="shared" si="1498"/>
        <v/>
      </c>
      <c r="OL289" s="517">
        <f t="shared" si="1499"/>
        <v>0</v>
      </c>
      <c r="OM289" s="510" t="str">
        <f t="shared" si="1500"/>
        <v/>
      </c>
      <c r="ON289" s="522" t="str">
        <f t="shared" si="1587"/>
        <v/>
      </c>
      <c r="OO289" s="510" t="str">
        <f t="shared" si="1501"/>
        <v/>
      </c>
      <c r="OP289" s="517">
        <f t="shared" si="1502"/>
        <v>0</v>
      </c>
      <c r="OQ289" s="510" t="str">
        <f t="shared" si="1503"/>
        <v/>
      </c>
      <c r="OR289" s="522" t="str">
        <f t="shared" si="1588"/>
        <v/>
      </c>
      <c r="OS289" s="510" t="str">
        <f t="shared" si="1504"/>
        <v/>
      </c>
      <c r="OT289" s="517">
        <f t="shared" si="1505"/>
        <v>0</v>
      </c>
      <c r="OU289" s="510" t="str">
        <f t="shared" si="1506"/>
        <v/>
      </c>
      <c r="OV289" s="522" t="str">
        <f t="shared" si="1589"/>
        <v/>
      </c>
      <c r="OW289" s="510" t="str">
        <f t="shared" si="1507"/>
        <v/>
      </c>
      <c r="OX289" s="517">
        <f t="shared" si="1508"/>
        <v>0</v>
      </c>
      <c r="OY289" s="510" t="str">
        <f t="shared" si="1509"/>
        <v/>
      </c>
      <c r="OZ289" s="522" t="str">
        <f t="shared" si="1590"/>
        <v/>
      </c>
      <c r="PA289" s="510" t="str">
        <f t="shared" si="1510"/>
        <v/>
      </c>
      <c r="PB289" s="517">
        <f t="shared" si="1511"/>
        <v>0</v>
      </c>
      <c r="PC289" s="510" t="str">
        <f t="shared" si="1512"/>
        <v/>
      </c>
      <c r="PD289" s="522" t="str">
        <f t="shared" si="1591"/>
        <v/>
      </c>
      <c r="PE289" s="510" t="str">
        <f t="shared" si="1513"/>
        <v/>
      </c>
      <c r="PF289" s="517">
        <f t="shared" si="1514"/>
        <v>0</v>
      </c>
      <c r="PG289" s="510" t="str">
        <f t="shared" si="1515"/>
        <v/>
      </c>
      <c r="PH289" s="522" t="str">
        <f t="shared" si="1592"/>
        <v/>
      </c>
      <c r="PI289" s="510" t="str">
        <f t="shared" si="1516"/>
        <v/>
      </c>
      <c r="PJ289" s="517">
        <f t="shared" si="1517"/>
        <v>0</v>
      </c>
      <c r="PK289" s="510" t="str">
        <f t="shared" si="1518"/>
        <v/>
      </c>
      <c r="PL289" s="522" t="str">
        <f t="shared" si="1593"/>
        <v/>
      </c>
      <c r="PM289" s="510" t="str">
        <f t="shared" si="1519"/>
        <v/>
      </c>
      <c r="PN289" s="517">
        <f t="shared" si="1520"/>
        <v>0</v>
      </c>
      <c r="PO289" s="510" t="str">
        <f t="shared" si="1521"/>
        <v/>
      </c>
      <c r="PP289" s="522" t="str">
        <f t="shared" si="1594"/>
        <v/>
      </c>
      <c r="PQ289" s="510" t="str">
        <f t="shared" si="1522"/>
        <v/>
      </c>
      <c r="PR289" s="517">
        <f t="shared" si="1523"/>
        <v>0</v>
      </c>
      <c r="PS289" s="510" t="str">
        <f t="shared" si="1524"/>
        <v/>
      </c>
      <c r="PT289" s="522" t="str">
        <f t="shared" si="1595"/>
        <v/>
      </c>
      <c r="PU289" s="510" t="str">
        <f t="shared" si="1525"/>
        <v/>
      </c>
      <c r="PV289" s="517">
        <f t="shared" si="1526"/>
        <v>0</v>
      </c>
      <c r="PW289" s="510" t="str">
        <f t="shared" si="1527"/>
        <v/>
      </c>
      <c r="PX289" s="522" t="str">
        <f t="shared" si="1596"/>
        <v/>
      </c>
      <c r="PY289" s="510" t="str">
        <f t="shared" si="1528"/>
        <v/>
      </c>
      <c r="PZ289" s="517">
        <f t="shared" si="1529"/>
        <v>0</v>
      </c>
      <c r="QA289" s="510" t="str">
        <f t="shared" si="1530"/>
        <v/>
      </c>
      <c r="QB289" s="522" t="str">
        <f t="shared" si="1597"/>
        <v/>
      </c>
      <c r="QC289" s="510" t="str">
        <f t="shared" si="1531"/>
        <v/>
      </c>
      <c r="QD289" s="517">
        <f t="shared" si="1532"/>
        <v>0</v>
      </c>
      <c r="QE289" s="510" t="str">
        <f t="shared" si="1533"/>
        <v/>
      </c>
      <c r="QF289" s="522" t="str">
        <f t="shared" si="1598"/>
        <v/>
      </c>
      <c r="QG289" s="510" t="str">
        <f t="shared" si="1534"/>
        <v/>
      </c>
      <c r="QH289" s="517">
        <f t="shared" si="1535"/>
        <v>0</v>
      </c>
    </row>
    <row r="290" spans="203:450" ht="13.3" thickTop="1" thickBot="1" x14ac:dyDescent="0.35">
      <c r="GU290" s="594">
        <v>9</v>
      </c>
      <c r="HA290" s="81" t="str">
        <f t="shared" si="1536"/>
        <v/>
      </c>
      <c r="HB290" s="127" t="str">
        <f t="shared" si="1537"/>
        <v/>
      </c>
      <c r="HC290" s="15">
        <f t="shared" si="1359"/>
        <v>0</v>
      </c>
      <c r="HD290" s="582">
        <f t="shared" si="1360"/>
        <v>0</v>
      </c>
      <c r="HE290" s="576">
        <f t="shared" si="1358"/>
        <v>0</v>
      </c>
      <c r="HF290" s="566">
        <f t="shared" si="1358"/>
        <v>0</v>
      </c>
      <c r="HG290" s="16">
        <f t="shared" si="1361"/>
        <v>0</v>
      </c>
      <c r="HH290" s="17" t="str">
        <f t="shared" si="1538"/>
        <v/>
      </c>
      <c r="HI290" s="510" t="str">
        <f t="shared" si="1539"/>
        <v/>
      </c>
      <c r="HJ290" s="517">
        <f t="shared" si="1540"/>
        <v>0</v>
      </c>
      <c r="HK290" s="510" t="str">
        <f t="shared" si="1362"/>
        <v/>
      </c>
      <c r="HL290" s="522" t="str">
        <f t="shared" si="1541"/>
        <v/>
      </c>
      <c r="HM290" s="510" t="str">
        <f t="shared" si="1363"/>
        <v/>
      </c>
      <c r="HN290" s="517">
        <f t="shared" si="1364"/>
        <v>0</v>
      </c>
      <c r="HO290" s="510" t="str">
        <f t="shared" si="1365"/>
        <v/>
      </c>
      <c r="HP290" s="522" t="str">
        <f t="shared" si="1542"/>
        <v/>
      </c>
      <c r="HQ290" s="510" t="str">
        <f t="shared" si="1366"/>
        <v/>
      </c>
      <c r="HR290" s="517">
        <f t="shared" si="1367"/>
        <v>0</v>
      </c>
      <c r="HS290" s="510" t="str">
        <f t="shared" si="1368"/>
        <v/>
      </c>
      <c r="HT290" s="522" t="str">
        <f t="shared" si="1543"/>
        <v/>
      </c>
      <c r="HU290" s="510" t="str">
        <f t="shared" si="1369"/>
        <v/>
      </c>
      <c r="HV290" s="517">
        <f t="shared" si="1370"/>
        <v>0</v>
      </c>
      <c r="HW290" s="510" t="str">
        <f t="shared" si="1371"/>
        <v/>
      </c>
      <c r="HX290" s="522" t="str">
        <f t="shared" si="1544"/>
        <v/>
      </c>
      <c r="HY290" s="510" t="str">
        <f t="shared" si="1372"/>
        <v/>
      </c>
      <c r="HZ290" s="517">
        <f t="shared" si="1373"/>
        <v>0</v>
      </c>
      <c r="IA290" s="510" t="str">
        <f t="shared" si="1374"/>
        <v/>
      </c>
      <c r="IB290" s="522" t="str">
        <f t="shared" si="1545"/>
        <v/>
      </c>
      <c r="IC290" s="510" t="str">
        <f t="shared" si="1375"/>
        <v/>
      </c>
      <c r="ID290" s="517">
        <f t="shared" si="1376"/>
        <v>0</v>
      </c>
      <c r="IE290" s="510" t="str">
        <f t="shared" si="1377"/>
        <v/>
      </c>
      <c r="IF290" s="522" t="str">
        <f t="shared" si="1546"/>
        <v/>
      </c>
      <c r="IG290" s="510" t="str">
        <f t="shared" si="1378"/>
        <v/>
      </c>
      <c r="IH290" s="517">
        <f t="shared" si="1379"/>
        <v>0</v>
      </c>
      <c r="II290" s="510" t="str">
        <f t="shared" si="1380"/>
        <v/>
      </c>
      <c r="IJ290" s="522" t="str">
        <f t="shared" si="1547"/>
        <v/>
      </c>
      <c r="IK290" s="510" t="str">
        <f t="shared" si="1381"/>
        <v/>
      </c>
      <c r="IL290" s="517">
        <f t="shared" si="1382"/>
        <v>0</v>
      </c>
      <c r="IM290" s="510" t="str">
        <f t="shared" si="1383"/>
        <v/>
      </c>
      <c r="IN290" s="522" t="str">
        <f t="shared" si="1548"/>
        <v/>
      </c>
      <c r="IO290" s="510" t="str">
        <f t="shared" si="1384"/>
        <v/>
      </c>
      <c r="IP290" s="517">
        <f t="shared" si="1385"/>
        <v>0</v>
      </c>
      <c r="IQ290" s="510" t="str">
        <f t="shared" si="1386"/>
        <v/>
      </c>
      <c r="IR290" s="522" t="str">
        <f t="shared" si="1549"/>
        <v/>
      </c>
      <c r="IS290" s="510" t="str">
        <f t="shared" si="1387"/>
        <v/>
      </c>
      <c r="IT290" s="517">
        <f t="shared" si="1388"/>
        <v>0</v>
      </c>
      <c r="IU290" s="510" t="str">
        <f t="shared" si="1389"/>
        <v/>
      </c>
      <c r="IV290" s="522" t="str">
        <f t="shared" si="1550"/>
        <v/>
      </c>
      <c r="IW290" s="510" t="str">
        <f t="shared" si="1390"/>
        <v/>
      </c>
      <c r="IX290" s="517">
        <f t="shared" si="1391"/>
        <v>0</v>
      </c>
      <c r="IY290" s="510" t="str">
        <f t="shared" si="1392"/>
        <v/>
      </c>
      <c r="IZ290" s="522" t="str">
        <f t="shared" si="1551"/>
        <v/>
      </c>
      <c r="JA290" s="510" t="str">
        <f t="shared" si="1393"/>
        <v/>
      </c>
      <c r="JB290" s="517">
        <f t="shared" si="1394"/>
        <v>0</v>
      </c>
      <c r="JC290" s="510" t="str">
        <f t="shared" si="1395"/>
        <v/>
      </c>
      <c r="JD290" s="522" t="str">
        <f t="shared" si="1552"/>
        <v/>
      </c>
      <c r="JE290" s="510" t="str">
        <f t="shared" si="1396"/>
        <v/>
      </c>
      <c r="JF290" s="517">
        <f t="shared" si="1397"/>
        <v>0</v>
      </c>
      <c r="JG290" s="510" t="str">
        <f t="shared" si="1398"/>
        <v/>
      </c>
      <c r="JH290" s="522" t="str">
        <f t="shared" si="1553"/>
        <v/>
      </c>
      <c r="JI290" s="510" t="str">
        <f t="shared" si="1399"/>
        <v/>
      </c>
      <c r="JJ290" s="517">
        <f t="shared" si="1400"/>
        <v>0</v>
      </c>
      <c r="JK290" s="510" t="str">
        <f t="shared" si="1401"/>
        <v/>
      </c>
      <c r="JL290" s="522" t="str">
        <f t="shared" si="1554"/>
        <v/>
      </c>
      <c r="JM290" s="510" t="str">
        <f t="shared" si="1402"/>
        <v/>
      </c>
      <c r="JN290" s="517">
        <f t="shared" si="1403"/>
        <v>0</v>
      </c>
      <c r="JO290" s="510" t="str">
        <f t="shared" si="1404"/>
        <v/>
      </c>
      <c r="JP290" s="522" t="str">
        <f t="shared" si="1555"/>
        <v/>
      </c>
      <c r="JQ290" s="510" t="str">
        <f t="shared" si="1405"/>
        <v/>
      </c>
      <c r="JR290" s="517">
        <f t="shared" si="1406"/>
        <v>0</v>
      </c>
      <c r="JS290" s="510" t="str">
        <f t="shared" si="1407"/>
        <v/>
      </c>
      <c r="JT290" s="522" t="str">
        <f t="shared" si="1556"/>
        <v/>
      </c>
      <c r="JU290" s="510" t="str">
        <f t="shared" si="1408"/>
        <v/>
      </c>
      <c r="JV290" s="517">
        <f t="shared" si="1409"/>
        <v>0</v>
      </c>
      <c r="JW290" s="510" t="str">
        <f t="shared" si="1410"/>
        <v/>
      </c>
      <c r="JX290" s="522" t="str">
        <f t="shared" si="1557"/>
        <v/>
      </c>
      <c r="JY290" s="510" t="str">
        <f t="shared" si="1411"/>
        <v/>
      </c>
      <c r="JZ290" s="517">
        <f t="shared" si="1412"/>
        <v>0</v>
      </c>
      <c r="KA290" s="510" t="str">
        <f t="shared" si="1413"/>
        <v/>
      </c>
      <c r="KB290" s="522" t="str">
        <f t="shared" si="1558"/>
        <v/>
      </c>
      <c r="KC290" s="510" t="str">
        <f t="shared" si="1414"/>
        <v/>
      </c>
      <c r="KD290" s="517">
        <f t="shared" si="1415"/>
        <v>0</v>
      </c>
      <c r="KE290" s="510" t="str">
        <f t="shared" si="1416"/>
        <v/>
      </c>
      <c r="KF290" s="522" t="str">
        <f t="shared" si="1559"/>
        <v/>
      </c>
      <c r="KG290" s="510" t="str">
        <f t="shared" si="1417"/>
        <v/>
      </c>
      <c r="KH290" s="517">
        <f t="shared" si="1418"/>
        <v>0</v>
      </c>
      <c r="KI290" s="510" t="str">
        <f t="shared" si="1419"/>
        <v/>
      </c>
      <c r="KJ290" s="522" t="str">
        <f t="shared" si="1560"/>
        <v/>
      </c>
      <c r="KK290" s="510" t="str">
        <f t="shared" si="1420"/>
        <v/>
      </c>
      <c r="KL290" s="517">
        <f t="shared" si="1421"/>
        <v>0</v>
      </c>
      <c r="KM290" s="510" t="str">
        <f t="shared" si="1422"/>
        <v/>
      </c>
      <c r="KN290" s="522" t="str">
        <f t="shared" si="1561"/>
        <v/>
      </c>
      <c r="KO290" s="510" t="str">
        <f t="shared" si="1423"/>
        <v/>
      </c>
      <c r="KP290" s="517">
        <f t="shared" si="1424"/>
        <v>0</v>
      </c>
      <c r="KQ290" s="510" t="str">
        <f t="shared" si="1425"/>
        <v/>
      </c>
      <c r="KR290" s="522" t="str">
        <f t="shared" si="1562"/>
        <v/>
      </c>
      <c r="KS290" s="510" t="str">
        <f t="shared" si="1426"/>
        <v/>
      </c>
      <c r="KT290" s="517">
        <f t="shared" si="1427"/>
        <v>0</v>
      </c>
      <c r="KU290" s="510" t="str">
        <f t="shared" si="1428"/>
        <v/>
      </c>
      <c r="KV290" s="522" t="str">
        <f t="shared" si="1563"/>
        <v/>
      </c>
      <c r="KW290" s="510" t="str">
        <f t="shared" si="1429"/>
        <v/>
      </c>
      <c r="KX290" s="517">
        <f t="shared" si="1430"/>
        <v>0</v>
      </c>
      <c r="KY290" s="510" t="str">
        <f t="shared" si="1431"/>
        <v/>
      </c>
      <c r="KZ290" s="522" t="str">
        <f t="shared" si="1564"/>
        <v/>
      </c>
      <c r="LA290" s="510" t="str">
        <f t="shared" si="1432"/>
        <v/>
      </c>
      <c r="LB290" s="517">
        <f t="shared" si="1433"/>
        <v>0</v>
      </c>
      <c r="LC290" s="510" t="str">
        <f t="shared" si="1434"/>
        <v/>
      </c>
      <c r="LD290" s="522" t="str">
        <f t="shared" si="1565"/>
        <v/>
      </c>
      <c r="LE290" s="510" t="str">
        <f t="shared" si="1435"/>
        <v/>
      </c>
      <c r="LF290" s="517">
        <f t="shared" si="1436"/>
        <v>0</v>
      </c>
      <c r="LG290" s="510" t="str">
        <f t="shared" si="1437"/>
        <v/>
      </c>
      <c r="LH290" s="522" t="str">
        <f t="shared" si="1566"/>
        <v/>
      </c>
      <c r="LI290" s="510" t="str">
        <f t="shared" si="1438"/>
        <v/>
      </c>
      <c r="LJ290" s="517">
        <f t="shared" si="1439"/>
        <v>0</v>
      </c>
      <c r="LK290" s="510" t="str">
        <f t="shared" si="1440"/>
        <v/>
      </c>
      <c r="LL290" s="522" t="str">
        <f t="shared" si="1567"/>
        <v/>
      </c>
      <c r="LM290" s="510" t="str">
        <f t="shared" si="1441"/>
        <v/>
      </c>
      <c r="LN290" s="517">
        <f t="shared" si="1442"/>
        <v>0</v>
      </c>
      <c r="LO290" s="510" t="str">
        <f t="shared" si="1443"/>
        <v/>
      </c>
      <c r="LP290" s="522" t="str">
        <f t="shared" si="1568"/>
        <v/>
      </c>
      <c r="LQ290" s="510" t="str">
        <f t="shared" si="1444"/>
        <v/>
      </c>
      <c r="LR290" s="517">
        <f t="shared" si="1445"/>
        <v>0</v>
      </c>
      <c r="LS290" s="510" t="str">
        <f t="shared" si="1446"/>
        <v/>
      </c>
      <c r="LT290" s="522" t="str">
        <f t="shared" si="1569"/>
        <v/>
      </c>
      <c r="LU290" s="510" t="str">
        <f t="shared" si="1447"/>
        <v/>
      </c>
      <c r="LV290" s="517">
        <f t="shared" si="1448"/>
        <v>0</v>
      </c>
      <c r="LW290" s="510" t="str">
        <f t="shared" si="1449"/>
        <v/>
      </c>
      <c r="LX290" s="522" t="str">
        <f t="shared" si="1570"/>
        <v/>
      </c>
      <c r="LY290" s="510" t="str">
        <f t="shared" si="1450"/>
        <v/>
      </c>
      <c r="LZ290" s="517">
        <f t="shared" si="1451"/>
        <v>0</v>
      </c>
      <c r="MA290" s="510" t="str">
        <f t="shared" si="1452"/>
        <v/>
      </c>
      <c r="MB290" s="522" t="str">
        <f t="shared" si="1571"/>
        <v/>
      </c>
      <c r="MC290" s="510" t="str">
        <f t="shared" si="1453"/>
        <v/>
      </c>
      <c r="MD290" s="517">
        <f t="shared" si="1454"/>
        <v>0</v>
      </c>
      <c r="ME290" s="510" t="str">
        <f t="shared" si="1455"/>
        <v/>
      </c>
      <c r="MF290" s="522" t="str">
        <f t="shared" si="1572"/>
        <v/>
      </c>
      <c r="MG290" s="510" t="str">
        <f t="shared" si="1456"/>
        <v/>
      </c>
      <c r="MH290" s="517">
        <f t="shared" si="1457"/>
        <v>0</v>
      </c>
      <c r="MI290" s="510" t="str">
        <f t="shared" si="1458"/>
        <v/>
      </c>
      <c r="MJ290" s="522" t="str">
        <f t="shared" si="1573"/>
        <v/>
      </c>
      <c r="MK290" s="510" t="str">
        <f t="shared" si="1459"/>
        <v/>
      </c>
      <c r="ML290" s="517">
        <f t="shared" si="1460"/>
        <v>0</v>
      </c>
      <c r="MM290" s="510" t="str">
        <f t="shared" si="1461"/>
        <v/>
      </c>
      <c r="MN290" s="522" t="str">
        <f t="shared" si="1574"/>
        <v/>
      </c>
      <c r="MO290" s="510" t="str">
        <f t="shared" si="1462"/>
        <v/>
      </c>
      <c r="MP290" s="517">
        <f t="shared" si="1463"/>
        <v>0</v>
      </c>
      <c r="MQ290" s="510" t="str">
        <f t="shared" si="1464"/>
        <v/>
      </c>
      <c r="MR290" s="522" t="str">
        <f t="shared" si="1575"/>
        <v/>
      </c>
      <c r="MS290" s="510" t="str">
        <f t="shared" si="1465"/>
        <v/>
      </c>
      <c r="MT290" s="517">
        <f t="shared" si="1466"/>
        <v>0</v>
      </c>
      <c r="MU290" s="510" t="str">
        <f t="shared" si="1467"/>
        <v/>
      </c>
      <c r="MV290" s="522" t="str">
        <f t="shared" si="1576"/>
        <v/>
      </c>
      <c r="MW290" s="510" t="str">
        <f t="shared" si="1468"/>
        <v/>
      </c>
      <c r="MX290" s="517">
        <f t="shared" si="1469"/>
        <v>0</v>
      </c>
      <c r="MY290" s="510" t="str">
        <f t="shared" si="1470"/>
        <v/>
      </c>
      <c r="MZ290" s="522" t="str">
        <f t="shared" si="1577"/>
        <v/>
      </c>
      <c r="NA290" s="510" t="str">
        <f t="shared" si="1471"/>
        <v/>
      </c>
      <c r="NB290" s="517">
        <f t="shared" si="1472"/>
        <v>0</v>
      </c>
      <c r="NC290" s="510" t="str">
        <f t="shared" si="1473"/>
        <v/>
      </c>
      <c r="ND290" s="522" t="str">
        <f t="shared" si="1578"/>
        <v/>
      </c>
      <c r="NE290" s="510" t="str">
        <f t="shared" si="1474"/>
        <v/>
      </c>
      <c r="NF290" s="517">
        <f t="shared" si="1475"/>
        <v>0</v>
      </c>
      <c r="NG290" s="510" t="str">
        <f t="shared" si="1476"/>
        <v/>
      </c>
      <c r="NH290" s="522" t="str">
        <f t="shared" si="1579"/>
        <v/>
      </c>
      <c r="NI290" s="510" t="str">
        <f t="shared" si="1477"/>
        <v/>
      </c>
      <c r="NJ290" s="517">
        <f t="shared" si="1478"/>
        <v>0</v>
      </c>
      <c r="NK290" s="510" t="str">
        <f t="shared" si="1479"/>
        <v/>
      </c>
      <c r="NL290" s="522" t="str">
        <f t="shared" si="1580"/>
        <v/>
      </c>
      <c r="NM290" s="510" t="str">
        <f t="shared" si="1480"/>
        <v/>
      </c>
      <c r="NN290" s="517">
        <f t="shared" si="1481"/>
        <v>0</v>
      </c>
      <c r="NO290" s="510" t="str">
        <f t="shared" si="1482"/>
        <v/>
      </c>
      <c r="NP290" s="522" t="str">
        <f t="shared" si="1581"/>
        <v/>
      </c>
      <c r="NQ290" s="510" t="str">
        <f t="shared" si="1483"/>
        <v/>
      </c>
      <c r="NR290" s="517">
        <f t="shared" si="1484"/>
        <v>0</v>
      </c>
      <c r="NS290" s="510" t="str">
        <f t="shared" si="1485"/>
        <v/>
      </c>
      <c r="NT290" s="522" t="str">
        <f t="shared" si="1582"/>
        <v/>
      </c>
      <c r="NU290" s="510" t="str">
        <f t="shared" si="1486"/>
        <v/>
      </c>
      <c r="NV290" s="517">
        <f t="shared" si="1487"/>
        <v>0</v>
      </c>
      <c r="NW290" s="510" t="str">
        <f t="shared" si="1488"/>
        <v/>
      </c>
      <c r="NX290" s="522" t="str">
        <f t="shared" si="1583"/>
        <v/>
      </c>
      <c r="NY290" s="510" t="str">
        <f t="shared" si="1489"/>
        <v/>
      </c>
      <c r="NZ290" s="517">
        <f t="shared" si="1490"/>
        <v>0</v>
      </c>
      <c r="OA290" s="510" t="str">
        <f t="shared" si="1491"/>
        <v/>
      </c>
      <c r="OB290" s="522" t="str">
        <f t="shared" si="1584"/>
        <v/>
      </c>
      <c r="OC290" s="510" t="str">
        <f t="shared" si="1492"/>
        <v/>
      </c>
      <c r="OD290" s="517">
        <f t="shared" si="1493"/>
        <v>0</v>
      </c>
      <c r="OE290" s="510" t="str">
        <f t="shared" si="1494"/>
        <v/>
      </c>
      <c r="OF290" s="522" t="str">
        <f t="shared" si="1585"/>
        <v/>
      </c>
      <c r="OG290" s="510" t="str">
        <f t="shared" si="1495"/>
        <v/>
      </c>
      <c r="OH290" s="517">
        <f t="shared" si="1496"/>
        <v>0</v>
      </c>
      <c r="OI290" s="510" t="str">
        <f t="shared" si="1497"/>
        <v/>
      </c>
      <c r="OJ290" s="522" t="str">
        <f t="shared" si="1586"/>
        <v/>
      </c>
      <c r="OK290" s="510" t="str">
        <f t="shared" si="1498"/>
        <v/>
      </c>
      <c r="OL290" s="517">
        <f t="shared" si="1499"/>
        <v>0</v>
      </c>
      <c r="OM290" s="510" t="str">
        <f t="shared" si="1500"/>
        <v/>
      </c>
      <c r="ON290" s="522" t="str">
        <f t="shared" si="1587"/>
        <v/>
      </c>
      <c r="OO290" s="510" t="str">
        <f t="shared" si="1501"/>
        <v/>
      </c>
      <c r="OP290" s="517">
        <f t="shared" si="1502"/>
        <v>0</v>
      </c>
      <c r="OQ290" s="510" t="str">
        <f t="shared" si="1503"/>
        <v/>
      </c>
      <c r="OR290" s="522" t="str">
        <f t="shared" si="1588"/>
        <v/>
      </c>
      <c r="OS290" s="510" t="str">
        <f t="shared" si="1504"/>
        <v/>
      </c>
      <c r="OT290" s="517">
        <f t="shared" si="1505"/>
        <v>0</v>
      </c>
      <c r="OU290" s="510" t="str">
        <f t="shared" si="1506"/>
        <v/>
      </c>
      <c r="OV290" s="522" t="str">
        <f t="shared" si="1589"/>
        <v/>
      </c>
      <c r="OW290" s="510" t="str">
        <f t="shared" si="1507"/>
        <v/>
      </c>
      <c r="OX290" s="517">
        <f t="shared" si="1508"/>
        <v>0</v>
      </c>
      <c r="OY290" s="510" t="str">
        <f t="shared" si="1509"/>
        <v/>
      </c>
      <c r="OZ290" s="522" t="str">
        <f t="shared" si="1590"/>
        <v/>
      </c>
      <c r="PA290" s="510" t="str">
        <f t="shared" si="1510"/>
        <v/>
      </c>
      <c r="PB290" s="517">
        <f t="shared" si="1511"/>
        <v>0</v>
      </c>
      <c r="PC290" s="510" t="str">
        <f t="shared" si="1512"/>
        <v/>
      </c>
      <c r="PD290" s="522" t="str">
        <f t="shared" si="1591"/>
        <v/>
      </c>
      <c r="PE290" s="510" t="str">
        <f t="shared" si="1513"/>
        <v/>
      </c>
      <c r="PF290" s="517">
        <f t="shared" si="1514"/>
        <v>0</v>
      </c>
      <c r="PG290" s="510" t="str">
        <f t="shared" si="1515"/>
        <v/>
      </c>
      <c r="PH290" s="522" t="str">
        <f t="shared" si="1592"/>
        <v/>
      </c>
      <c r="PI290" s="510" t="str">
        <f t="shared" si="1516"/>
        <v/>
      </c>
      <c r="PJ290" s="517">
        <f t="shared" si="1517"/>
        <v>0</v>
      </c>
      <c r="PK290" s="510" t="str">
        <f t="shared" si="1518"/>
        <v/>
      </c>
      <c r="PL290" s="522" t="str">
        <f t="shared" si="1593"/>
        <v/>
      </c>
      <c r="PM290" s="510" t="str">
        <f t="shared" si="1519"/>
        <v/>
      </c>
      <c r="PN290" s="517">
        <f t="shared" si="1520"/>
        <v>0</v>
      </c>
      <c r="PO290" s="510" t="str">
        <f t="shared" si="1521"/>
        <v/>
      </c>
      <c r="PP290" s="522" t="str">
        <f t="shared" si="1594"/>
        <v/>
      </c>
      <c r="PQ290" s="510" t="str">
        <f t="shared" si="1522"/>
        <v/>
      </c>
      <c r="PR290" s="517">
        <f t="shared" si="1523"/>
        <v>0</v>
      </c>
      <c r="PS290" s="510" t="str">
        <f t="shared" si="1524"/>
        <v/>
      </c>
      <c r="PT290" s="522" t="str">
        <f t="shared" si="1595"/>
        <v/>
      </c>
      <c r="PU290" s="510" t="str">
        <f t="shared" si="1525"/>
        <v/>
      </c>
      <c r="PV290" s="517">
        <f t="shared" si="1526"/>
        <v>0</v>
      </c>
      <c r="PW290" s="510" t="str">
        <f t="shared" si="1527"/>
        <v/>
      </c>
      <c r="PX290" s="522" t="str">
        <f t="shared" si="1596"/>
        <v/>
      </c>
      <c r="PY290" s="510" t="str">
        <f t="shared" si="1528"/>
        <v/>
      </c>
      <c r="PZ290" s="517">
        <f t="shared" si="1529"/>
        <v>0</v>
      </c>
      <c r="QA290" s="510" t="str">
        <f t="shared" si="1530"/>
        <v/>
      </c>
      <c r="QB290" s="522" t="str">
        <f t="shared" si="1597"/>
        <v/>
      </c>
      <c r="QC290" s="510" t="str">
        <f t="shared" si="1531"/>
        <v/>
      </c>
      <c r="QD290" s="517">
        <f t="shared" si="1532"/>
        <v>0</v>
      </c>
      <c r="QE290" s="510" t="str">
        <f t="shared" si="1533"/>
        <v/>
      </c>
      <c r="QF290" s="522" t="str">
        <f t="shared" si="1598"/>
        <v/>
      </c>
      <c r="QG290" s="510" t="str">
        <f t="shared" si="1534"/>
        <v/>
      </c>
      <c r="QH290" s="517">
        <f t="shared" si="1535"/>
        <v>0</v>
      </c>
    </row>
    <row r="291" spans="203:450" ht="13.3" thickTop="1" thickBot="1" x14ac:dyDescent="0.35">
      <c r="GU291" s="594">
        <v>10</v>
      </c>
      <c r="HA291" s="81" t="str">
        <f t="shared" si="1536"/>
        <v/>
      </c>
      <c r="HB291" s="127" t="str">
        <f t="shared" si="1537"/>
        <v/>
      </c>
      <c r="HC291" s="15">
        <f t="shared" si="1359"/>
        <v>0</v>
      </c>
      <c r="HD291" s="582">
        <f t="shared" si="1360"/>
        <v>0</v>
      </c>
      <c r="HE291" s="576">
        <f t="shared" si="1358"/>
        <v>0</v>
      </c>
      <c r="HF291" s="566">
        <f t="shared" si="1358"/>
        <v>0</v>
      </c>
      <c r="HG291" s="16">
        <f t="shared" si="1361"/>
        <v>0</v>
      </c>
      <c r="HH291" s="17" t="str">
        <f t="shared" si="1538"/>
        <v/>
      </c>
      <c r="HI291" s="510" t="str">
        <f t="shared" si="1539"/>
        <v/>
      </c>
      <c r="HJ291" s="517">
        <f t="shared" si="1540"/>
        <v>0</v>
      </c>
      <c r="HK291" s="510" t="str">
        <f t="shared" si="1362"/>
        <v/>
      </c>
      <c r="HL291" s="522" t="str">
        <f t="shared" si="1541"/>
        <v/>
      </c>
      <c r="HM291" s="510" t="str">
        <f t="shared" si="1363"/>
        <v/>
      </c>
      <c r="HN291" s="517">
        <f t="shared" si="1364"/>
        <v>0</v>
      </c>
      <c r="HO291" s="510" t="str">
        <f t="shared" si="1365"/>
        <v/>
      </c>
      <c r="HP291" s="522" t="str">
        <f t="shared" si="1542"/>
        <v/>
      </c>
      <c r="HQ291" s="510" t="str">
        <f t="shared" si="1366"/>
        <v/>
      </c>
      <c r="HR291" s="517">
        <f t="shared" si="1367"/>
        <v>0</v>
      </c>
      <c r="HS291" s="510" t="str">
        <f t="shared" si="1368"/>
        <v/>
      </c>
      <c r="HT291" s="522" t="str">
        <f t="shared" si="1543"/>
        <v/>
      </c>
      <c r="HU291" s="510" t="str">
        <f t="shared" si="1369"/>
        <v/>
      </c>
      <c r="HV291" s="517">
        <f t="shared" si="1370"/>
        <v>0</v>
      </c>
      <c r="HW291" s="510" t="str">
        <f t="shared" si="1371"/>
        <v/>
      </c>
      <c r="HX291" s="522" t="str">
        <f t="shared" si="1544"/>
        <v/>
      </c>
      <c r="HY291" s="510" t="str">
        <f t="shared" si="1372"/>
        <v/>
      </c>
      <c r="HZ291" s="517">
        <f t="shared" si="1373"/>
        <v>0</v>
      </c>
      <c r="IA291" s="510" t="str">
        <f t="shared" si="1374"/>
        <v/>
      </c>
      <c r="IB291" s="522" t="str">
        <f t="shared" si="1545"/>
        <v/>
      </c>
      <c r="IC291" s="510" t="str">
        <f t="shared" si="1375"/>
        <v/>
      </c>
      <c r="ID291" s="517">
        <f t="shared" si="1376"/>
        <v>0</v>
      </c>
      <c r="IE291" s="510" t="str">
        <f t="shared" si="1377"/>
        <v/>
      </c>
      <c r="IF291" s="522" t="str">
        <f t="shared" si="1546"/>
        <v/>
      </c>
      <c r="IG291" s="510" t="str">
        <f t="shared" si="1378"/>
        <v/>
      </c>
      <c r="IH291" s="517">
        <f t="shared" si="1379"/>
        <v>0</v>
      </c>
      <c r="II291" s="510" t="str">
        <f t="shared" si="1380"/>
        <v/>
      </c>
      <c r="IJ291" s="522" t="str">
        <f t="shared" si="1547"/>
        <v/>
      </c>
      <c r="IK291" s="510" t="str">
        <f t="shared" si="1381"/>
        <v/>
      </c>
      <c r="IL291" s="517">
        <f t="shared" si="1382"/>
        <v>0</v>
      </c>
      <c r="IM291" s="510" t="str">
        <f t="shared" si="1383"/>
        <v/>
      </c>
      <c r="IN291" s="522" t="str">
        <f t="shared" si="1548"/>
        <v/>
      </c>
      <c r="IO291" s="510" t="str">
        <f t="shared" si="1384"/>
        <v/>
      </c>
      <c r="IP291" s="517">
        <f t="shared" si="1385"/>
        <v>0</v>
      </c>
      <c r="IQ291" s="510" t="str">
        <f t="shared" si="1386"/>
        <v/>
      </c>
      <c r="IR291" s="522" t="str">
        <f t="shared" si="1549"/>
        <v/>
      </c>
      <c r="IS291" s="510" t="str">
        <f t="shared" si="1387"/>
        <v/>
      </c>
      <c r="IT291" s="517">
        <f t="shared" si="1388"/>
        <v>0</v>
      </c>
      <c r="IU291" s="510" t="str">
        <f t="shared" si="1389"/>
        <v/>
      </c>
      <c r="IV291" s="522" t="str">
        <f t="shared" si="1550"/>
        <v/>
      </c>
      <c r="IW291" s="510" t="str">
        <f t="shared" si="1390"/>
        <v/>
      </c>
      <c r="IX291" s="517">
        <f t="shared" si="1391"/>
        <v>0</v>
      </c>
      <c r="IY291" s="510" t="str">
        <f t="shared" si="1392"/>
        <v/>
      </c>
      <c r="IZ291" s="522" t="str">
        <f t="shared" si="1551"/>
        <v/>
      </c>
      <c r="JA291" s="510" t="str">
        <f t="shared" si="1393"/>
        <v/>
      </c>
      <c r="JB291" s="517">
        <f t="shared" si="1394"/>
        <v>0</v>
      </c>
      <c r="JC291" s="510" t="str">
        <f t="shared" si="1395"/>
        <v/>
      </c>
      <c r="JD291" s="522" t="str">
        <f t="shared" si="1552"/>
        <v/>
      </c>
      <c r="JE291" s="510" t="str">
        <f t="shared" si="1396"/>
        <v/>
      </c>
      <c r="JF291" s="517">
        <f t="shared" si="1397"/>
        <v>0</v>
      </c>
      <c r="JG291" s="510" t="str">
        <f t="shared" si="1398"/>
        <v/>
      </c>
      <c r="JH291" s="522" t="str">
        <f t="shared" si="1553"/>
        <v/>
      </c>
      <c r="JI291" s="510" t="str">
        <f t="shared" si="1399"/>
        <v/>
      </c>
      <c r="JJ291" s="517">
        <f t="shared" si="1400"/>
        <v>0</v>
      </c>
      <c r="JK291" s="510" t="str">
        <f t="shared" si="1401"/>
        <v/>
      </c>
      <c r="JL291" s="522" t="str">
        <f t="shared" si="1554"/>
        <v/>
      </c>
      <c r="JM291" s="510" t="str">
        <f t="shared" si="1402"/>
        <v/>
      </c>
      <c r="JN291" s="517">
        <f t="shared" si="1403"/>
        <v>0</v>
      </c>
      <c r="JO291" s="510" t="str">
        <f t="shared" si="1404"/>
        <v/>
      </c>
      <c r="JP291" s="522" t="str">
        <f t="shared" si="1555"/>
        <v/>
      </c>
      <c r="JQ291" s="510" t="str">
        <f t="shared" si="1405"/>
        <v/>
      </c>
      <c r="JR291" s="517">
        <f t="shared" si="1406"/>
        <v>0</v>
      </c>
      <c r="JS291" s="510" t="str">
        <f t="shared" si="1407"/>
        <v/>
      </c>
      <c r="JT291" s="522" t="str">
        <f t="shared" si="1556"/>
        <v/>
      </c>
      <c r="JU291" s="510" t="str">
        <f t="shared" si="1408"/>
        <v/>
      </c>
      <c r="JV291" s="517">
        <f t="shared" si="1409"/>
        <v>0</v>
      </c>
      <c r="JW291" s="510" t="str">
        <f t="shared" si="1410"/>
        <v/>
      </c>
      <c r="JX291" s="522" t="str">
        <f t="shared" si="1557"/>
        <v/>
      </c>
      <c r="JY291" s="510" t="str">
        <f t="shared" si="1411"/>
        <v/>
      </c>
      <c r="JZ291" s="517">
        <f t="shared" si="1412"/>
        <v>0</v>
      </c>
      <c r="KA291" s="510" t="str">
        <f t="shared" si="1413"/>
        <v/>
      </c>
      <c r="KB291" s="522" t="str">
        <f t="shared" si="1558"/>
        <v/>
      </c>
      <c r="KC291" s="510" t="str">
        <f t="shared" si="1414"/>
        <v/>
      </c>
      <c r="KD291" s="517">
        <f t="shared" si="1415"/>
        <v>0</v>
      </c>
      <c r="KE291" s="510" t="str">
        <f t="shared" si="1416"/>
        <v/>
      </c>
      <c r="KF291" s="522" t="str">
        <f t="shared" si="1559"/>
        <v/>
      </c>
      <c r="KG291" s="510" t="str">
        <f t="shared" si="1417"/>
        <v/>
      </c>
      <c r="KH291" s="517">
        <f t="shared" si="1418"/>
        <v>0</v>
      </c>
      <c r="KI291" s="510" t="str">
        <f t="shared" si="1419"/>
        <v/>
      </c>
      <c r="KJ291" s="522" t="str">
        <f t="shared" si="1560"/>
        <v/>
      </c>
      <c r="KK291" s="510" t="str">
        <f t="shared" si="1420"/>
        <v/>
      </c>
      <c r="KL291" s="517">
        <f t="shared" si="1421"/>
        <v>0</v>
      </c>
      <c r="KM291" s="510" t="str">
        <f t="shared" si="1422"/>
        <v/>
      </c>
      <c r="KN291" s="522" t="str">
        <f t="shared" si="1561"/>
        <v/>
      </c>
      <c r="KO291" s="510" t="str">
        <f t="shared" si="1423"/>
        <v/>
      </c>
      <c r="KP291" s="517">
        <f t="shared" si="1424"/>
        <v>0</v>
      </c>
      <c r="KQ291" s="510" t="str">
        <f t="shared" si="1425"/>
        <v/>
      </c>
      <c r="KR291" s="522" t="str">
        <f t="shared" si="1562"/>
        <v/>
      </c>
      <c r="KS291" s="510" t="str">
        <f t="shared" si="1426"/>
        <v/>
      </c>
      <c r="KT291" s="517">
        <f t="shared" si="1427"/>
        <v>0</v>
      </c>
      <c r="KU291" s="510" t="str">
        <f t="shared" si="1428"/>
        <v/>
      </c>
      <c r="KV291" s="522" t="str">
        <f t="shared" si="1563"/>
        <v/>
      </c>
      <c r="KW291" s="510" t="str">
        <f t="shared" si="1429"/>
        <v/>
      </c>
      <c r="KX291" s="517">
        <f t="shared" si="1430"/>
        <v>0</v>
      </c>
      <c r="KY291" s="510" t="str">
        <f t="shared" si="1431"/>
        <v/>
      </c>
      <c r="KZ291" s="522" t="str">
        <f t="shared" si="1564"/>
        <v/>
      </c>
      <c r="LA291" s="510" t="str">
        <f t="shared" si="1432"/>
        <v/>
      </c>
      <c r="LB291" s="517">
        <f t="shared" si="1433"/>
        <v>0</v>
      </c>
      <c r="LC291" s="510" t="str">
        <f t="shared" si="1434"/>
        <v/>
      </c>
      <c r="LD291" s="522" t="str">
        <f t="shared" si="1565"/>
        <v/>
      </c>
      <c r="LE291" s="510" t="str">
        <f t="shared" si="1435"/>
        <v/>
      </c>
      <c r="LF291" s="517">
        <f t="shared" si="1436"/>
        <v>0</v>
      </c>
      <c r="LG291" s="510" t="str">
        <f t="shared" si="1437"/>
        <v/>
      </c>
      <c r="LH291" s="522" t="str">
        <f t="shared" si="1566"/>
        <v/>
      </c>
      <c r="LI291" s="510" t="str">
        <f t="shared" si="1438"/>
        <v/>
      </c>
      <c r="LJ291" s="517">
        <f t="shared" si="1439"/>
        <v>0</v>
      </c>
      <c r="LK291" s="510" t="str">
        <f t="shared" si="1440"/>
        <v/>
      </c>
      <c r="LL291" s="522" t="str">
        <f t="shared" si="1567"/>
        <v/>
      </c>
      <c r="LM291" s="510" t="str">
        <f t="shared" si="1441"/>
        <v/>
      </c>
      <c r="LN291" s="517">
        <f t="shared" si="1442"/>
        <v>0</v>
      </c>
      <c r="LO291" s="510" t="str">
        <f t="shared" si="1443"/>
        <v/>
      </c>
      <c r="LP291" s="522" t="str">
        <f t="shared" si="1568"/>
        <v/>
      </c>
      <c r="LQ291" s="510" t="str">
        <f t="shared" si="1444"/>
        <v/>
      </c>
      <c r="LR291" s="517">
        <f t="shared" si="1445"/>
        <v>0</v>
      </c>
      <c r="LS291" s="510" t="str">
        <f t="shared" si="1446"/>
        <v/>
      </c>
      <c r="LT291" s="522" t="str">
        <f t="shared" si="1569"/>
        <v/>
      </c>
      <c r="LU291" s="510" t="str">
        <f t="shared" si="1447"/>
        <v/>
      </c>
      <c r="LV291" s="517">
        <f t="shared" si="1448"/>
        <v>0</v>
      </c>
      <c r="LW291" s="510" t="str">
        <f t="shared" si="1449"/>
        <v/>
      </c>
      <c r="LX291" s="522" t="str">
        <f t="shared" si="1570"/>
        <v/>
      </c>
      <c r="LY291" s="510" t="str">
        <f t="shared" si="1450"/>
        <v/>
      </c>
      <c r="LZ291" s="517">
        <f t="shared" si="1451"/>
        <v>0</v>
      </c>
      <c r="MA291" s="510" t="str">
        <f t="shared" si="1452"/>
        <v/>
      </c>
      <c r="MB291" s="522" t="str">
        <f t="shared" si="1571"/>
        <v/>
      </c>
      <c r="MC291" s="510" t="str">
        <f t="shared" si="1453"/>
        <v/>
      </c>
      <c r="MD291" s="517">
        <f t="shared" si="1454"/>
        <v>0</v>
      </c>
      <c r="ME291" s="510" t="str">
        <f t="shared" si="1455"/>
        <v/>
      </c>
      <c r="MF291" s="522" t="str">
        <f t="shared" si="1572"/>
        <v/>
      </c>
      <c r="MG291" s="510" t="str">
        <f t="shared" si="1456"/>
        <v/>
      </c>
      <c r="MH291" s="517">
        <f t="shared" si="1457"/>
        <v>0</v>
      </c>
      <c r="MI291" s="510" t="str">
        <f t="shared" si="1458"/>
        <v/>
      </c>
      <c r="MJ291" s="522" t="str">
        <f t="shared" si="1573"/>
        <v/>
      </c>
      <c r="MK291" s="510" t="str">
        <f t="shared" si="1459"/>
        <v/>
      </c>
      <c r="ML291" s="517">
        <f t="shared" si="1460"/>
        <v>0</v>
      </c>
      <c r="MM291" s="510" t="str">
        <f t="shared" si="1461"/>
        <v/>
      </c>
      <c r="MN291" s="522" t="str">
        <f t="shared" si="1574"/>
        <v/>
      </c>
      <c r="MO291" s="510" t="str">
        <f t="shared" si="1462"/>
        <v/>
      </c>
      <c r="MP291" s="517">
        <f t="shared" si="1463"/>
        <v>0</v>
      </c>
      <c r="MQ291" s="510" t="str">
        <f t="shared" si="1464"/>
        <v/>
      </c>
      <c r="MR291" s="522" t="str">
        <f t="shared" si="1575"/>
        <v/>
      </c>
      <c r="MS291" s="510" t="str">
        <f t="shared" si="1465"/>
        <v/>
      </c>
      <c r="MT291" s="517">
        <f t="shared" si="1466"/>
        <v>0</v>
      </c>
      <c r="MU291" s="510" t="str">
        <f t="shared" si="1467"/>
        <v/>
      </c>
      <c r="MV291" s="522" t="str">
        <f t="shared" si="1576"/>
        <v/>
      </c>
      <c r="MW291" s="510" t="str">
        <f t="shared" si="1468"/>
        <v/>
      </c>
      <c r="MX291" s="517">
        <f t="shared" si="1469"/>
        <v>0</v>
      </c>
      <c r="MY291" s="510" t="str">
        <f t="shared" si="1470"/>
        <v/>
      </c>
      <c r="MZ291" s="522" t="str">
        <f t="shared" si="1577"/>
        <v/>
      </c>
      <c r="NA291" s="510" t="str">
        <f t="shared" si="1471"/>
        <v/>
      </c>
      <c r="NB291" s="517">
        <f t="shared" si="1472"/>
        <v>0</v>
      </c>
      <c r="NC291" s="510" t="str">
        <f t="shared" si="1473"/>
        <v/>
      </c>
      <c r="ND291" s="522" t="str">
        <f t="shared" si="1578"/>
        <v/>
      </c>
      <c r="NE291" s="510" t="str">
        <f t="shared" si="1474"/>
        <v/>
      </c>
      <c r="NF291" s="517">
        <f t="shared" si="1475"/>
        <v>0</v>
      </c>
      <c r="NG291" s="510" t="str">
        <f t="shared" si="1476"/>
        <v/>
      </c>
      <c r="NH291" s="522" t="str">
        <f t="shared" si="1579"/>
        <v/>
      </c>
      <c r="NI291" s="510" t="str">
        <f t="shared" si="1477"/>
        <v/>
      </c>
      <c r="NJ291" s="517">
        <f t="shared" si="1478"/>
        <v>0</v>
      </c>
      <c r="NK291" s="510" t="str">
        <f t="shared" si="1479"/>
        <v/>
      </c>
      <c r="NL291" s="522" t="str">
        <f t="shared" si="1580"/>
        <v/>
      </c>
      <c r="NM291" s="510" t="str">
        <f t="shared" si="1480"/>
        <v/>
      </c>
      <c r="NN291" s="517">
        <f t="shared" si="1481"/>
        <v>0</v>
      </c>
      <c r="NO291" s="510" t="str">
        <f t="shared" si="1482"/>
        <v/>
      </c>
      <c r="NP291" s="522" t="str">
        <f t="shared" si="1581"/>
        <v/>
      </c>
      <c r="NQ291" s="510" t="str">
        <f t="shared" si="1483"/>
        <v/>
      </c>
      <c r="NR291" s="517">
        <f t="shared" si="1484"/>
        <v>0</v>
      </c>
      <c r="NS291" s="510" t="str">
        <f t="shared" si="1485"/>
        <v/>
      </c>
      <c r="NT291" s="522" t="str">
        <f t="shared" si="1582"/>
        <v/>
      </c>
      <c r="NU291" s="510" t="str">
        <f t="shared" si="1486"/>
        <v/>
      </c>
      <c r="NV291" s="517">
        <f t="shared" si="1487"/>
        <v>0</v>
      </c>
      <c r="NW291" s="510" t="str">
        <f t="shared" si="1488"/>
        <v/>
      </c>
      <c r="NX291" s="522" t="str">
        <f t="shared" si="1583"/>
        <v/>
      </c>
      <c r="NY291" s="510" t="str">
        <f t="shared" si="1489"/>
        <v/>
      </c>
      <c r="NZ291" s="517">
        <f t="shared" si="1490"/>
        <v>0</v>
      </c>
      <c r="OA291" s="510" t="str">
        <f t="shared" si="1491"/>
        <v/>
      </c>
      <c r="OB291" s="522" t="str">
        <f t="shared" si="1584"/>
        <v/>
      </c>
      <c r="OC291" s="510" t="str">
        <f t="shared" si="1492"/>
        <v/>
      </c>
      <c r="OD291" s="517">
        <f t="shared" si="1493"/>
        <v>0</v>
      </c>
      <c r="OE291" s="510" t="str">
        <f t="shared" si="1494"/>
        <v/>
      </c>
      <c r="OF291" s="522" t="str">
        <f t="shared" si="1585"/>
        <v/>
      </c>
      <c r="OG291" s="510" t="str">
        <f t="shared" si="1495"/>
        <v/>
      </c>
      <c r="OH291" s="517">
        <f t="shared" si="1496"/>
        <v>0</v>
      </c>
      <c r="OI291" s="510" t="str">
        <f t="shared" si="1497"/>
        <v/>
      </c>
      <c r="OJ291" s="522" t="str">
        <f t="shared" si="1586"/>
        <v/>
      </c>
      <c r="OK291" s="510" t="str">
        <f t="shared" si="1498"/>
        <v/>
      </c>
      <c r="OL291" s="517">
        <f t="shared" si="1499"/>
        <v>0</v>
      </c>
      <c r="OM291" s="510" t="str">
        <f t="shared" si="1500"/>
        <v/>
      </c>
      <c r="ON291" s="522" t="str">
        <f t="shared" si="1587"/>
        <v/>
      </c>
      <c r="OO291" s="510" t="str">
        <f t="shared" si="1501"/>
        <v/>
      </c>
      <c r="OP291" s="517">
        <f t="shared" si="1502"/>
        <v>0</v>
      </c>
      <c r="OQ291" s="510" t="str">
        <f t="shared" si="1503"/>
        <v/>
      </c>
      <c r="OR291" s="522" t="str">
        <f t="shared" si="1588"/>
        <v/>
      </c>
      <c r="OS291" s="510" t="str">
        <f t="shared" si="1504"/>
        <v/>
      </c>
      <c r="OT291" s="517">
        <f t="shared" si="1505"/>
        <v>0</v>
      </c>
      <c r="OU291" s="510" t="str">
        <f t="shared" si="1506"/>
        <v/>
      </c>
      <c r="OV291" s="522" t="str">
        <f t="shared" si="1589"/>
        <v/>
      </c>
      <c r="OW291" s="510" t="str">
        <f t="shared" si="1507"/>
        <v/>
      </c>
      <c r="OX291" s="517">
        <f t="shared" si="1508"/>
        <v>0</v>
      </c>
      <c r="OY291" s="510" t="str">
        <f t="shared" si="1509"/>
        <v/>
      </c>
      <c r="OZ291" s="522" t="str">
        <f t="shared" si="1590"/>
        <v/>
      </c>
      <c r="PA291" s="510" t="str">
        <f t="shared" si="1510"/>
        <v/>
      </c>
      <c r="PB291" s="517">
        <f t="shared" si="1511"/>
        <v>0</v>
      </c>
      <c r="PC291" s="510" t="str">
        <f t="shared" si="1512"/>
        <v/>
      </c>
      <c r="PD291" s="522" t="str">
        <f t="shared" si="1591"/>
        <v/>
      </c>
      <c r="PE291" s="510" t="str">
        <f t="shared" si="1513"/>
        <v/>
      </c>
      <c r="PF291" s="517">
        <f t="shared" si="1514"/>
        <v>0</v>
      </c>
      <c r="PG291" s="510" t="str">
        <f t="shared" si="1515"/>
        <v/>
      </c>
      <c r="PH291" s="522" t="str">
        <f t="shared" si="1592"/>
        <v/>
      </c>
      <c r="PI291" s="510" t="str">
        <f t="shared" si="1516"/>
        <v/>
      </c>
      <c r="PJ291" s="517">
        <f t="shared" si="1517"/>
        <v>0</v>
      </c>
      <c r="PK291" s="510" t="str">
        <f t="shared" si="1518"/>
        <v/>
      </c>
      <c r="PL291" s="522" t="str">
        <f t="shared" si="1593"/>
        <v/>
      </c>
      <c r="PM291" s="510" t="str">
        <f t="shared" si="1519"/>
        <v/>
      </c>
      <c r="PN291" s="517">
        <f t="shared" si="1520"/>
        <v>0</v>
      </c>
      <c r="PO291" s="510" t="str">
        <f t="shared" si="1521"/>
        <v/>
      </c>
      <c r="PP291" s="522" t="str">
        <f t="shared" si="1594"/>
        <v/>
      </c>
      <c r="PQ291" s="510" t="str">
        <f t="shared" si="1522"/>
        <v/>
      </c>
      <c r="PR291" s="517">
        <f t="shared" si="1523"/>
        <v>0</v>
      </c>
      <c r="PS291" s="510" t="str">
        <f t="shared" si="1524"/>
        <v/>
      </c>
      <c r="PT291" s="522" t="str">
        <f t="shared" si="1595"/>
        <v/>
      </c>
      <c r="PU291" s="510" t="str">
        <f t="shared" si="1525"/>
        <v/>
      </c>
      <c r="PV291" s="517">
        <f t="shared" si="1526"/>
        <v>0</v>
      </c>
      <c r="PW291" s="510" t="str">
        <f t="shared" si="1527"/>
        <v/>
      </c>
      <c r="PX291" s="522" t="str">
        <f t="shared" si="1596"/>
        <v/>
      </c>
      <c r="PY291" s="510" t="str">
        <f t="shared" si="1528"/>
        <v/>
      </c>
      <c r="PZ291" s="517">
        <f t="shared" si="1529"/>
        <v>0</v>
      </c>
      <c r="QA291" s="510" t="str">
        <f t="shared" si="1530"/>
        <v/>
      </c>
      <c r="QB291" s="522" t="str">
        <f t="shared" si="1597"/>
        <v/>
      </c>
      <c r="QC291" s="510" t="str">
        <f t="shared" si="1531"/>
        <v/>
      </c>
      <c r="QD291" s="517">
        <f t="shared" si="1532"/>
        <v>0</v>
      </c>
      <c r="QE291" s="510" t="str">
        <f t="shared" si="1533"/>
        <v/>
      </c>
      <c r="QF291" s="522" t="str">
        <f t="shared" si="1598"/>
        <v/>
      </c>
      <c r="QG291" s="510" t="str">
        <f t="shared" si="1534"/>
        <v/>
      </c>
      <c r="QH291" s="517">
        <f t="shared" si="1535"/>
        <v>0</v>
      </c>
    </row>
    <row r="292" spans="203:450" ht="13.3" thickTop="1" thickBot="1" x14ac:dyDescent="0.35">
      <c r="GU292" s="594">
        <v>11</v>
      </c>
      <c r="HA292" s="81" t="str">
        <f t="shared" si="1536"/>
        <v/>
      </c>
      <c r="HB292" s="127" t="str">
        <f t="shared" si="1537"/>
        <v/>
      </c>
      <c r="HC292" s="15">
        <f t="shared" si="1359"/>
        <v>0</v>
      </c>
      <c r="HD292" s="582">
        <f t="shared" si="1360"/>
        <v>0</v>
      </c>
      <c r="HE292" s="576">
        <f t="shared" si="1358"/>
        <v>0</v>
      </c>
      <c r="HF292" s="566">
        <f t="shared" si="1358"/>
        <v>0</v>
      </c>
      <c r="HG292" s="16">
        <f t="shared" si="1361"/>
        <v>0</v>
      </c>
      <c r="HH292" s="17" t="str">
        <f t="shared" si="1538"/>
        <v/>
      </c>
      <c r="HI292" s="510" t="str">
        <f t="shared" si="1539"/>
        <v/>
      </c>
      <c r="HJ292" s="517">
        <f t="shared" si="1540"/>
        <v>0</v>
      </c>
      <c r="HK292" s="510" t="str">
        <f t="shared" si="1362"/>
        <v/>
      </c>
      <c r="HL292" s="522" t="str">
        <f t="shared" si="1541"/>
        <v/>
      </c>
      <c r="HM292" s="510" t="str">
        <f t="shared" si="1363"/>
        <v/>
      </c>
      <c r="HN292" s="517">
        <f t="shared" si="1364"/>
        <v>0</v>
      </c>
      <c r="HO292" s="510" t="str">
        <f t="shared" si="1365"/>
        <v/>
      </c>
      <c r="HP292" s="522" t="str">
        <f t="shared" si="1542"/>
        <v/>
      </c>
      <c r="HQ292" s="510" t="str">
        <f t="shared" si="1366"/>
        <v/>
      </c>
      <c r="HR292" s="517">
        <f t="shared" si="1367"/>
        <v>0</v>
      </c>
      <c r="HS292" s="510" t="str">
        <f t="shared" si="1368"/>
        <v/>
      </c>
      <c r="HT292" s="522" t="str">
        <f t="shared" si="1543"/>
        <v/>
      </c>
      <c r="HU292" s="510" t="str">
        <f t="shared" si="1369"/>
        <v/>
      </c>
      <c r="HV292" s="517">
        <f t="shared" si="1370"/>
        <v>0</v>
      </c>
      <c r="HW292" s="510" t="str">
        <f t="shared" si="1371"/>
        <v/>
      </c>
      <c r="HX292" s="522" t="str">
        <f t="shared" si="1544"/>
        <v/>
      </c>
      <c r="HY292" s="510" t="str">
        <f t="shared" si="1372"/>
        <v/>
      </c>
      <c r="HZ292" s="517">
        <f t="shared" si="1373"/>
        <v>0</v>
      </c>
      <c r="IA292" s="510" t="str">
        <f t="shared" si="1374"/>
        <v/>
      </c>
      <c r="IB292" s="522" t="str">
        <f t="shared" si="1545"/>
        <v/>
      </c>
      <c r="IC292" s="510" t="str">
        <f t="shared" si="1375"/>
        <v/>
      </c>
      <c r="ID292" s="517">
        <f t="shared" si="1376"/>
        <v>0</v>
      </c>
      <c r="IE292" s="510" t="str">
        <f t="shared" si="1377"/>
        <v/>
      </c>
      <c r="IF292" s="522" t="str">
        <f t="shared" si="1546"/>
        <v/>
      </c>
      <c r="IG292" s="510" t="str">
        <f t="shared" si="1378"/>
        <v/>
      </c>
      <c r="IH292" s="517">
        <f t="shared" si="1379"/>
        <v>0</v>
      </c>
      <c r="II292" s="510" t="str">
        <f t="shared" si="1380"/>
        <v/>
      </c>
      <c r="IJ292" s="522" t="str">
        <f t="shared" si="1547"/>
        <v/>
      </c>
      <c r="IK292" s="510" t="str">
        <f t="shared" si="1381"/>
        <v/>
      </c>
      <c r="IL292" s="517">
        <f t="shared" si="1382"/>
        <v>0</v>
      </c>
      <c r="IM292" s="510" t="str">
        <f t="shared" si="1383"/>
        <v/>
      </c>
      <c r="IN292" s="522" t="str">
        <f t="shared" si="1548"/>
        <v/>
      </c>
      <c r="IO292" s="510" t="str">
        <f t="shared" si="1384"/>
        <v/>
      </c>
      <c r="IP292" s="517">
        <f t="shared" si="1385"/>
        <v>0</v>
      </c>
      <c r="IQ292" s="510" t="str">
        <f t="shared" si="1386"/>
        <v/>
      </c>
      <c r="IR292" s="522" t="str">
        <f t="shared" si="1549"/>
        <v/>
      </c>
      <c r="IS292" s="510" t="str">
        <f t="shared" si="1387"/>
        <v/>
      </c>
      <c r="IT292" s="517">
        <f t="shared" si="1388"/>
        <v>0</v>
      </c>
      <c r="IU292" s="510" t="str">
        <f t="shared" si="1389"/>
        <v/>
      </c>
      <c r="IV292" s="522" t="str">
        <f t="shared" si="1550"/>
        <v/>
      </c>
      <c r="IW292" s="510" t="str">
        <f t="shared" si="1390"/>
        <v/>
      </c>
      <c r="IX292" s="517">
        <f t="shared" si="1391"/>
        <v>0</v>
      </c>
      <c r="IY292" s="510" t="str">
        <f t="shared" si="1392"/>
        <v/>
      </c>
      <c r="IZ292" s="522" t="str">
        <f t="shared" si="1551"/>
        <v/>
      </c>
      <c r="JA292" s="510" t="str">
        <f t="shared" si="1393"/>
        <v/>
      </c>
      <c r="JB292" s="517">
        <f t="shared" si="1394"/>
        <v>0</v>
      </c>
      <c r="JC292" s="510" t="str">
        <f t="shared" si="1395"/>
        <v/>
      </c>
      <c r="JD292" s="522" t="str">
        <f t="shared" si="1552"/>
        <v/>
      </c>
      <c r="JE292" s="510" t="str">
        <f t="shared" si="1396"/>
        <v/>
      </c>
      <c r="JF292" s="517">
        <f t="shared" si="1397"/>
        <v>0</v>
      </c>
      <c r="JG292" s="510" t="str">
        <f t="shared" si="1398"/>
        <v/>
      </c>
      <c r="JH292" s="522" t="str">
        <f t="shared" si="1553"/>
        <v/>
      </c>
      <c r="JI292" s="510" t="str">
        <f t="shared" si="1399"/>
        <v/>
      </c>
      <c r="JJ292" s="517">
        <f t="shared" si="1400"/>
        <v>0</v>
      </c>
      <c r="JK292" s="510" t="str">
        <f t="shared" si="1401"/>
        <v/>
      </c>
      <c r="JL292" s="522" t="str">
        <f t="shared" si="1554"/>
        <v/>
      </c>
      <c r="JM292" s="510" t="str">
        <f t="shared" si="1402"/>
        <v/>
      </c>
      <c r="JN292" s="517">
        <f t="shared" si="1403"/>
        <v>0</v>
      </c>
      <c r="JO292" s="510" t="str">
        <f t="shared" si="1404"/>
        <v/>
      </c>
      <c r="JP292" s="522" t="str">
        <f t="shared" si="1555"/>
        <v/>
      </c>
      <c r="JQ292" s="510" t="str">
        <f t="shared" si="1405"/>
        <v/>
      </c>
      <c r="JR292" s="517">
        <f t="shared" si="1406"/>
        <v>0</v>
      </c>
      <c r="JS292" s="510" t="str">
        <f t="shared" si="1407"/>
        <v/>
      </c>
      <c r="JT292" s="522" t="str">
        <f t="shared" si="1556"/>
        <v/>
      </c>
      <c r="JU292" s="510" t="str">
        <f t="shared" si="1408"/>
        <v/>
      </c>
      <c r="JV292" s="517">
        <f t="shared" si="1409"/>
        <v>0</v>
      </c>
      <c r="JW292" s="510" t="str">
        <f t="shared" si="1410"/>
        <v/>
      </c>
      <c r="JX292" s="522" t="str">
        <f t="shared" si="1557"/>
        <v/>
      </c>
      <c r="JY292" s="510" t="str">
        <f t="shared" si="1411"/>
        <v/>
      </c>
      <c r="JZ292" s="517">
        <f t="shared" si="1412"/>
        <v>0</v>
      </c>
      <c r="KA292" s="510" t="str">
        <f t="shared" si="1413"/>
        <v/>
      </c>
      <c r="KB292" s="522" t="str">
        <f t="shared" si="1558"/>
        <v/>
      </c>
      <c r="KC292" s="510" t="str">
        <f t="shared" si="1414"/>
        <v/>
      </c>
      <c r="KD292" s="517">
        <f t="shared" si="1415"/>
        <v>0</v>
      </c>
      <c r="KE292" s="510" t="str">
        <f t="shared" si="1416"/>
        <v/>
      </c>
      <c r="KF292" s="522" t="str">
        <f t="shared" si="1559"/>
        <v/>
      </c>
      <c r="KG292" s="510" t="str">
        <f t="shared" si="1417"/>
        <v/>
      </c>
      <c r="KH292" s="517">
        <f t="shared" si="1418"/>
        <v>0</v>
      </c>
      <c r="KI292" s="510" t="str">
        <f t="shared" si="1419"/>
        <v/>
      </c>
      <c r="KJ292" s="522" t="str">
        <f t="shared" si="1560"/>
        <v/>
      </c>
      <c r="KK292" s="510" t="str">
        <f t="shared" si="1420"/>
        <v/>
      </c>
      <c r="KL292" s="517">
        <f t="shared" si="1421"/>
        <v>0</v>
      </c>
      <c r="KM292" s="510" t="str">
        <f t="shared" si="1422"/>
        <v/>
      </c>
      <c r="KN292" s="522" t="str">
        <f t="shared" si="1561"/>
        <v/>
      </c>
      <c r="KO292" s="510" t="str">
        <f t="shared" si="1423"/>
        <v/>
      </c>
      <c r="KP292" s="517">
        <f t="shared" si="1424"/>
        <v>0</v>
      </c>
      <c r="KQ292" s="510" t="str">
        <f t="shared" si="1425"/>
        <v/>
      </c>
      <c r="KR292" s="522" t="str">
        <f t="shared" si="1562"/>
        <v/>
      </c>
      <c r="KS292" s="510" t="str">
        <f t="shared" si="1426"/>
        <v/>
      </c>
      <c r="KT292" s="517">
        <f t="shared" si="1427"/>
        <v>0</v>
      </c>
      <c r="KU292" s="510" t="str">
        <f t="shared" si="1428"/>
        <v/>
      </c>
      <c r="KV292" s="522" t="str">
        <f t="shared" si="1563"/>
        <v/>
      </c>
      <c r="KW292" s="510" t="str">
        <f t="shared" si="1429"/>
        <v/>
      </c>
      <c r="KX292" s="517">
        <f t="shared" si="1430"/>
        <v>0</v>
      </c>
      <c r="KY292" s="510" t="str">
        <f t="shared" si="1431"/>
        <v/>
      </c>
      <c r="KZ292" s="522" t="str">
        <f t="shared" si="1564"/>
        <v/>
      </c>
      <c r="LA292" s="510" t="str">
        <f t="shared" si="1432"/>
        <v/>
      </c>
      <c r="LB292" s="517">
        <f t="shared" si="1433"/>
        <v>0</v>
      </c>
      <c r="LC292" s="510" t="str">
        <f t="shared" si="1434"/>
        <v/>
      </c>
      <c r="LD292" s="522" t="str">
        <f t="shared" si="1565"/>
        <v/>
      </c>
      <c r="LE292" s="510" t="str">
        <f t="shared" si="1435"/>
        <v/>
      </c>
      <c r="LF292" s="517">
        <f t="shared" si="1436"/>
        <v>0</v>
      </c>
      <c r="LG292" s="510" t="str">
        <f t="shared" si="1437"/>
        <v/>
      </c>
      <c r="LH292" s="522" t="str">
        <f t="shared" si="1566"/>
        <v/>
      </c>
      <c r="LI292" s="510" t="str">
        <f t="shared" si="1438"/>
        <v/>
      </c>
      <c r="LJ292" s="517">
        <f t="shared" si="1439"/>
        <v>0</v>
      </c>
      <c r="LK292" s="510" t="str">
        <f t="shared" si="1440"/>
        <v/>
      </c>
      <c r="LL292" s="522" t="str">
        <f t="shared" si="1567"/>
        <v/>
      </c>
      <c r="LM292" s="510" t="str">
        <f t="shared" si="1441"/>
        <v/>
      </c>
      <c r="LN292" s="517">
        <f t="shared" si="1442"/>
        <v>0</v>
      </c>
      <c r="LO292" s="510" t="str">
        <f t="shared" si="1443"/>
        <v/>
      </c>
      <c r="LP292" s="522" t="str">
        <f t="shared" si="1568"/>
        <v/>
      </c>
      <c r="LQ292" s="510" t="str">
        <f t="shared" si="1444"/>
        <v/>
      </c>
      <c r="LR292" s="517">
        <f t="shared" si="1445"/>
        <v>0</v>
      </c>
      <c r="LS292" s="510" t="str">
        <f t="shared" si="1446"/>
        <v/>
      </c>
      <c r="LT292" s="522" t="str">
        <f t="shared" si="1569"/>
        <v/>
      </c>
      <c r="LU292" s="510" t="str">
        <f t="shared" si="1447"/>
        <v/>
      </c>
      <c r="LV292" s="517">
        <f t="shared" si="1448"/>
        <v>0</v>
      </c>
      <c r="LW292" s="510" t="str">
        <f t="shared" si="1449"/>
        <v/>
      </c>
      <c r="LX292" s="522" t="str">
        <f t="shared" si="1570"/>
        <v/>
      </c>
      <c r="LY292" s="510" t="str">
        <f t="shared" si="1450"/>
        <v/>
      </c>
      <c r="LZ292" s="517">
        <f t="shared" si="1451"/>
        <v>0</v>
      </c>
      <c r="MA292" s="510" t="str">
        <f t="shared" si="1452"/>
        <v/>
      </c>
      <c r="MB292" s="522" t="str">
        <f t="shared" si="1571"/>
        <v/>
      </c>
      <c r="MC292" s="510" t="str">
        <f t="shared" si="1453"/>
        <v/>
      </c>
      <c r="MD292" s="517">
        <f t="shared" si="1454"/>
        <v>0</v>
      </c>
      <c r="ME292" s="510" t="str">
        <f t="shared" si="1455"/>
        <v/>
      </c>
      <c r="MF292" s="522" t="str">
        <f t="shared" si="1572"/>
        <v/>
      </c>
      <c r="MG292" s="510" t="str">
        <f t="shared" si="1456"/>
        <v/>
      </c>
      <c r="MH292" s="517">
        <f t="shared" si="1457"/>
        <v>0</v>
      </c>
      <c r="MI292" s="510" t="str">
        <f t="shared" si="1458"/>
        <v/>
      </c>
      <c r="MJ292" s="522" t="str">
        <f t="shared" si="1573"/>
        <v/>
      </c>
      <c r="MK292" s="510" t="str">
        <f t="shared" si="1459"/>
        <v/>
      </c>
      <c r="ML292" s="517">
        <f t="shared" si="1460"/>
        <v>0</v>
      </c>
      <c r="MM292" s="510" t="str">
        <f t="shared" si="1461"/>
        <v/>
      </c>
      <c r="MN292" s="522" t="str">
        <f t="shared" si="1574"/>
        <v/>
      </c>
      <c r="MO292" s="510" t="str">
        <f t="shared" si="1462"/>
        <v/>
      </c>
      <c r="MP292" s="517">
        <f t="shared" si="1463"/>
        <v>0</v>
      </c>
      <c r="MQ292" s="510" t="str">
        <f t="shared" si="1464"/>
        <v/>
      </c>
      <c r="MR292" s="522" t="str">
        <f t="shared" si="1575"/>
        <v/>
      </c>
      <c r="MS292" s="510" t="str">
        <f t="shared" si="1465"/>
        <v/>
      </c>
      <c r="MT292" s="517">
        <f t="shared" si="1466"/>
        <v>0</v>
      </c>
      <c r="MU292" s="510" t="str">
        <f t="shared" si="1467"/>
        <v/>
      </c>
      <c r="MV292" s="522" t="str">
        <f t="shared" si="1576"/>
        <v/>
      </c>
      <c r="MW292" s="510" t="str">
        <f t="shared" si="1468"/>
        <v/>
      </c>
      <c r="MX292" s="517">
        <f t="shared" si="1469"/>
        <v>0</v>
      </c>
      <c r="MY292" s="510" t="str">
        <f t="shared" si="1470"/>
        <v/>
      </c>
      <c r="MZ292" s="522" t="str">
        <f t="shared" si="1577"/>
        <v/>
      </c>
      <c r="NA292" s="510" t="str">
        <f t="shared" si="1471"/>
        <v/>
      </c>
      <c r="NB292" s="517">
        <f t="shared" si="1472"/>
        <v>0</v>
      </c>
      <c r="NC292" s="510" t="str">
        <f t="shared" si="1473"/>
        <v/>
      </c>
      <c r="ND292" s="522" t="str">
        <f t="shared" si="1578"/>
        <v/>
      </c>
      <c r="NE292" s="510" t="str">
        <f t="shared" si="1474"/>
        <v/>
      </c>
      <c r="NF292" s="517">
        <f t="shared" si="1475"/>
        <v>0</v>
      </c>
      <c r="NG292" s="510" t="str">
        <f t="shared" si="1476"/>
        <v/>
      </c>
      <c r="NH292" s="522" t="str">
        <f t="shared" si="1579"/>
        <v/>
      </c>
      <c r="NI292" s="510" t="str">
        <f t="shared" si="1477"/>
        <v/>
      </c>
      <c r="NJ292" s="517">
        <f t="shared" si="1478"/>
        <v>0</v>
      </c>
      <c r="NK292" s="510" t="str">
        <f t="shared" si="1479"/>
        <v/>
      </c>
      <c r="NL292" s="522" t="str">
        <f t="shared" si="1580"/>
        <v/>
      </c>
      <c r="NM292" s="510" t="str">
        <f t="shared" si="1480"/>
        <v/>
      </c>
      <c r="NN292" s="517">
        <f t="shared" si="1481"/>
        <v>0</v>
      </c>
      <c r="NO292" s="510" t="str">
        <f t="shared" si="1482"/>
        <v/>
      </c>
      <c r="NP292" s="522" t="str">
        <f t="shared" si="1581"/>
        <v/>
      </c>
      <c r="NQ292" s="510" t="str">
        <f t="shared" si="1483"/>
        <v/>
      </c>
      <c r="NR292" s="517">
        <f t="shared" si="1484"/>
        <v>0</v>
      </c>
      <c r="NS292" s="510" t="str">
        <f t="shared" si="1485"/>
        <v/>
      </c>
      <c r="NT292" s="522" t="str">
        <f t="shared" si="1582"/>
        <v/>
      </c>
      <c r="NU292" s="510" t="str">
        <f t="shared" si="1486"/>
        <v/>
      </c>
      <c r="NV292" s="517">
        <f t="shared" si="1487"/>
        <v>0</v>
      </c>
      <c r="NW292" s="510" t="str">
        <f t="shared" si="1488"/>
        <v/>
      </c>
      <c r="NX292" s="522" t="str">
        <f t="shared" si="1583"/>
        <v/>
      </c>
      <c r="NY292" s="510" t="str">
        <f t="shared" si="1489"/>
        <v/>
      </c>
      <c r="NZ292" s="517">
        <f t="shared" si="1490"/>
        <v>0</v>
      </c>
      <c r="OA292" s="510" t="str">
        <f t="shared" si="1491"/>
        <v/>
      </c>
      <c r="OB292" s="522" t="str">
        <f t="shared" si="1584"/>
        <v/>
      </c>
      <c r="OC292" s="510" t="str">
        <f t="shared" si="1492"/>
        <v/>
      </c>
      <c r="OD292" s="517">
        <f t="shared" si="1493"/>
        <v>0</v>
      </c>
      <c r="OE292" s="510" t="str">
        <f t="shared" si="1494"/>
        <v/>
      </c>
      <c r="OF292" s="522" t="str">
        <f t="shared" si="1585"/>
        <v/>
      </c>
      <c r="OG292" s="510" t="str">
        <f t="shared" si="1495"/>
        <v/>
      </c>
      <c r="OH292" s="517">
        <f t="shared" si="1496"/>
        <v>0</v>
      </c>
      <c r="OI292" s="510" t="str">
        <f t="shared" si="1497"/>
        <v/>
      </c>
      <c r="OJ292" s="522" t="str">
        <f t="shared" si="1586"/>
        <v/>
      </c>
      <c r="OK292" s="510" t="str">
        <f t="shared" si="1498"/>
        <v/>
      </c>
      <c r="OL292" s="517">
        <f t="shared" si="1499"/>
        <v>0</v>
      </c>
      <c r="OM292" s="510" t="str">
        <f t="shared" si="1500"/>
        <v/>
      </c>
      <c r="ON292" s="522" t="str">
        <f t="shared" si="1587"/>
        <v/>
      </c>
      <c r="OO292" s="510" t="str">
        <f t="shared" si="1501"/>
        <v/>
      </c>
      <c r="OP292" s="517">
        <f t="shared" si="1502"/>
        <v>0</v>
      </c>
      <c r="OQ292" s="510" t="str">
        <f t="shared" si="1503"/>
        <v/>
      </c>
      <c r="OR292" s="522" t="str">
        <f t="shared" si="1588"/>
        <v/>
      </c>
      <c r="OS292" s="510" t="str">
        <f t="shared" si="1504"/>
        <v/>
      </c>
      <c r="OT292" s="517">
        <f t="shared" si="1505"/>
        <v>0</v>
      </c>
      <c r="OU292" s="510" t="str">
        <f t="shared" si="1506"/>
        <v/>
      </c>
      <c r="OV292" s="522" t="str">
        <f t="shared" si="1589"/>
        <v/>
      </c>
      <c r="OW292" s="510" t="str">
        <f t="shared" si="1507"/>
        <v/>
      </c>
      <c r="OX292" s="517">
        <f t="shared" si="1508"/>
        <v>0</v>
      </c>
      <c r="OY292" s="510" t="str">
        <f t="shared" si="1509"/>
        <v/>
      </c>
      <c r="OZ292" s="522" t="str">
        <f t="shared" si="1590"/>
        <v/>
      </c>
      <c r="PA292" s="510" t="str">
        <f t="shared" si="1510"/>
        <v/>
      </c>
      <c r="PB292" s="517">
        <f t="shared" si="1511"/>
        <v>0</v>
      </c>
      <c r="PC292" s="510" t="str">
        <f t="shared" si="1512"/>
        <v/>
      </c>
      <c r="PD292" s="522" t="str">
        <f t="shared" si="1591"/>
        <v/>
      </c>
      <c r="PE292" s="510" t="str">
        <f t="shared" si="1513"/>
        <v/>
      </c>
      <c r="PF292" s="517">
        <f t="shared" si="1514"/>
        <v>0</v>
      </c>
      <c r="PG292" s="510" t="str">
        <f t="shared" si="1515"/>
        <v/>
      </c>
      <c r="PH292" s="522" t="str">
        <f t="shared" si="1592"/>
        <v/>
      </c>
      <c r="PI292" s="510" t="str">
        <f t="shared" si="1516"/>
        <v/>
      </c>
      <c r="PJ292" s="517">
        <f t="shared" si="1517"/>
        <v>0</v>
      </c>
      <c r="PK292" s="510" t="str">
        <f t="shared" si="1518"/>
        <v/>
      </c>
      <c r="PL292" s="522" t="str">
        <f t="shared" si="1593"/>
        <v/>
      </c>
      <c r="PM292" s="510" t="str">
        <f t="shared" si="1519"/>
        <v/>
      </c>
      <c r="PN292" s="517">
        <f t="shared" si="1520"/>
        <v>0</v>
      </c>
      <c r="PO292" s="510" t="str">
        <f t="shared" si="1521"/>
        <v/>
      </c>
      <c r="PP292" s="522" t="str">
        <f t="shared" si="1594"/>
        <v/>
      </c>
      <c r="PQ292" s="510" t="str">
        <f t="shared" si="1522"/>
        <v/>
      </c>
      <c r="PR292" s="517">
        <f t="shared" si="1523"/>
        <v>0</v>
      </c>
      <c r="PS292" s="510" t="str">
        <f t="shared" si="1524"/>
        <v/>
      </c>
      <c r="PT292" s="522" t="str">
        <f t="shared" si="1595"/>
        <v/>
      </c>
      <c r="PU292" s="510" t="str">
        <f t="shared" si="1525"/>
        <v/>
      </c>
      <c r="PV292" s="517">
        <f t="shared" si="1526"/>
        <v>0</v>
      </c>
      <c r="PW292" s="510" t="str">
        <f t="shared" si="1527"/>
        <v/>
      </c>
      <c r="PX292" s="522" t="str">
        <f t="shared" si="1596"/>
        <v/>
      </c>
      <c r="PY292" s="510" t="str">
        <f t="shared" si="1528"/>
        <v/>
      </c>
      <c r="PZ292" s="517">
        <f t="shared" si="1529"/>
        <v>0</v>
      </c>
      <c r="QA292" s="510" t="str">
        <f t="shared" si="1530"/>
        <v/>
      </c>
      <c r="QB292" s="522" t="str">
        <f t="shared" si="1597"/>
        <v/>
      </c>
      <c r="QC292" s="510" t="str">
        <f t="shared" si="1531"/>
        <v/>
      </c>
      <c r="QD292" s="517">
        <f t="shared" si="1532"/>
        <v>0</v>
      </c>
      <c r="QE292" s="510" t="str">
        <f t="shared" si="1533"/>
        <v/>
      </c>
      <c r="QF292" s="522" t="str">
        <f t="shared" si="1598"/>
        <v/>
      </c>
      <c r="QG292" s="510" t="str">
        <f t="shared" si="1534"/>
        <v/>
      </c>
      <c r="QH292" s="517">
        <f t="shared" si="1535"/>
        <v>0</v>
      </c>
    </row>
    <row r="293" spans="203:450" ht="13.3" thickTop="1" thickBot="1" x14ac:dyDescent="0.35">
      <c r="GU293" s="594">
        <v>12</v>
      </c>
      <c r="HA293" s="81" t="str">
        <f t="shared" si="1536"/>
        <v/>
      </c>
      <c r="HB293" s="127" t="str">
        <f t="shared" si="1537"/>
        <v/>
      </c>
      <c r="HC293" s="15">
        <f t="shared" si="1359"/>
        <v>0</v>
      </c>
      <c r="HD293" s="582">
        <f t="shared" si="1360"/>
        <v>0</v>
      </c>
      <c r="HE293" s="576">
        <f t="shared" si="1358"/>
        <v>0</v>
      </c>
      <c r="HF293" s="566">
        <f t="shared" si="1358"/>
        <v>0</v>
      </c>
      <c r="HG293" s="16">
        <f t="shared" si="1361"/>
        <v>0</v>
      </c>
      <c r="HH293" s="17" t="str">
        <f t="shared" si="1538"/>
        <v/>
      </c>
      <c r="HI293" s="510" t="str">
        <f t="shared" si="1539"/>
        <v/>
      </c>
      <c r="HJ293" s="517">
        <f t="shared" si="1540"/>
        <v>0</v>
      </c>
      <c r="HK293" s="510" t="str">
        <f t="shared" si="1362"/>
        <v/>
      </c>
      <c r="HL293" s="522" t="str">
        <f t="shared" si="1541"/>
        <v/>
      </c>
      <c r="HM293" s="510" t="str">
        <f t="shared" si="1363"/>
        <v/>
      </c>
      <c r="HN293" s="517">
        <f t="shared" si="1364"/>
        <v>0</v>
      </c>
      <c r="HO293" s="510" t="str">
        <f t="shared" si="1365"/>
        <v/>
      </c>
      <c r="HP293" s="522" t="str">
        <f t="shared" si="1542"/>
        <v/>
      </c>
      <c r="HQ293" s="510" t="str">
        <f t="shared" si="1366"/>
        <v/>
      </c>
      <c r="HR293" s="517">
        <f t="shared" si="1367"/>
        <v>0</v>
      </c>
      <c r="HS293" s="510" t="str">
        <f t="shared" si="1368"/>
        <v/>
      </c>
      <c r="HT293" s="522" t="str">
        <f t="shared" si="1543"/>
        <v/>
      </c>
      <c r="HU293" s="510" t="str">
        <f t="shared" si="1369"/>
        <v/>
      </c>
      <c r="HV293" s="517">
        <f t="shared" si="1370"/>
        <v>0</v>
      </c>
      <c r="HW293" s="510" t="str">
        <f t="shared" si="1371"/>
        <v/>
      </c>
      <c r="HX293" s="522" t="str">
        <f t="shared" si="1544"/>
        <v/>
      </c>
      <c r="HY293" s="510" t="str">
        <f t="shared" si="1372"/>
        <v/>
      </c>
      <c r="HZ293" s="517">
        <f t="shared" si="1373"/>
        <v>0</v>
      </c>
      <c r="IA293" s="510" t="str">
        <f t="shared" si="1374"/>
        <v/>
      </c>
      <c r="IB293" s="522" t="str">
        <f t="shared" si="1545"/>
        <v/>
      </c>
      <c r="IC293" s="510" t="str">
        <f t="shared" si="1375"/>
        <v/>
      </c>
      <c r="ID293" s="517">
        <f t="shared" si="1376"/>
        <v>0</v>
      </c>
      <c r="IE293" s="510" t="str">
        <f t="shared" si="1377"/>
        <v/>
      </c>
      <c r="IF293" s="522" t="str">
        <f t="shared" si="1546"/>
        <v/>
      </c>
      <c r="IG293" s="510" t="str">
        <f t="shared" si="1378"/>
        <v/>
      </c>
      <c r="IH293" s="517">
        <f t="shared" si="1379"/>
        <v>0</v>
      </c>
      <c r="II293" s="510" t="str">
        <f t="shared" si="1380"/>
        <v/>
      </c>
      <c r="IJ293" s="522" t="str">
        <f t="shared" si="1547"/>
        <v/>
      </c>
      <c r="IK293" s="510" t="str">
        <f t="shared" si="1381"/>
        <v/>
      </c>
      <c r="IL293" s="517">
        <f t="shared" si="1382"/>
        <v>0</v>
      </c>
      <c r="IM293" s="510" t="str">
        <f t="shared" si="1383"/>
        <v/>
      </c>
      <c r="IN293" s="522" t="str">
        <f t="shared" si="1548"/>
        <v/>
      </c>
      <c r="IO293" s="510" t="str">
        <f t="shared" si="1384"/>
        <v/>
      </c>
      <c r="IP293" s="517">
        <f t="shared" si="1385"/>
        <v>0</v>
      </c>
      <c r="IQ293" s="510" t="str">
        <f t="shared" si="1386"/>
        <v/>
      </c>
      <c r="IR293" s="522" t="str">
        <f t="shared" si="1549"/>
        <v/>
      </c>
      <c r="IS293" s="510" t="str">
        <f t="shared" si="1387"/>
        <v/>
      </c>
      <c r="IT293" s="517">
        <f t="shared" si="1388"/>
        <v>0</v>
      </c>
      <c r="IU293" s="510" t="str">
        <f t="shared" si="1389"/>
        <v/>
      </c>
      <c r="IV293" s="522" t="str">
        <f t="shared" si="1550"/>
        <v/>
      </c>
      <c r="IW293" s="510" t="str">
        <f t="shared" si="1390"/>
        <v/>
      </c>
      <c r="IX293" s="517">
        <f t="shared" si="1391"/>
        <v>0</v>
      </c>
      <c r="IY293" s="510" t="str">
        <f t="shared" si="1392"/>
        <v/>
      </c>
      <c r="IZ293" s="522" t="str">
        <f t="shared" si="1551"/>
        <v/>
      </c>
      <c r="JA293" s="510" t="str">
        <f t="shared" si="1393"/>
        <v/>
      </c>
      <c r="JB293" s="517">
        <f t="shared" si="1394"/>
        <v>0</v>
      </c>
      <c r="JC293" s="510" t="str">
        <f t="shared" si="1395"/>
        <v/>
      </c>
      <c r="JD293" s="522" t="str">
        <f t="shared" si="1552"/>
        <v/>
      </c>
      <c r="JE293" s="510" t="str">
        <f t="shared" si="1396"/>
        <v/>
      </c>
      <c r="JF293" s="517">
        <f t="shared" si="1397"/>
        <v>0</v>
      </c>
      <c r="JG293" s="510" t="str">
        <f t="shared" si="1398"/>
        <v/>
      </c>
      <c r="JH293" s="522" t="str">
        <f t="shared" si="1553"/>
        <v/>
      </c>
      <c r="JI293" s="510" t="str">
        <f t="shared" si="1399"/>
        <v/>
      </c>
      <c r="JJ293" s="517">
        <f t="shared" si="1400"/>
        <v>0</v>
      </c>
      <c r="JK293" s="510" t="str">
        <f t="shared" si="1401"/>
        <v/>
      </c>
      <c r="JL293" s="522" t="str">
        <f t="shared" si="1554"/>
        <v/>
      </c>
      <c r="JM293" s="510" t="str">
        <f t="shared" si="1402"/>
        <v/>
      </c>
      <c r="JN293" s="517">
        <f t="shared" si="1403"/>
        <v>0</v>
      </c>
      <c r="JO293" s="510" t="str">
        <f t="shared" si="1404"/>
        <v/>
      </c>
      <c r="JP293" s="522" t="str">
        <f t="shared" si="1555"/>
        <v/>
      </c>
      <c r="JQ293" s="510" t="str">
        <f t="shared" si="1405"/>
        <v/>
      </c>
      <c r="JR293" s="517">
        <f t="shared" si="1406"/>
        <v>0</v>
      </c>
      <c r="JS293" s="510" t="str">
        <f t="shared" si="1407"/>
        <v/>
      </c>
      <c r="JT293" s="522" t="str">
        <f t="shared" si="1556"/>
        <v/>
      </c>
      <c r="JU293" s="510" t="str">
        <f t="shared" si="1408"/>
        <v/>
      </c>
      <c r="JV293" s="517">
        <f t="shared" si="1409"/>
        <v>0</v>
      </c>
      <c r="JW293" s="510" t="str">
        <f t="shared" si="1410"/>
        <v/>
      </c>
      <c r="JX293" s="522" t="str">
        <f t="shared" si="1557"/>
        <v/>
      </c>
      <c r="JY293" s="510" t="str">
        <f t="shared" si="1411"/>
        <v/>
      </c>
      <c r="JZ293" s="517">
        <f t="shared" si="1412"/>
        <v>0</v>
      </c>
      <c r="KA293" s="510" t="str">
        <f t="shared" si="1413"/>
        <v/>
      </c>
      <c r="KB293" s="522" t="str">
        <f t="shared" si="1558"/>
        <v/>
      </c>
      <c r="KC293" s="510" t="str">
        <f t="shared" si="1414"/>
        <v/>
      </c>
      <c r="KD293" s="517">
        <f t="shared" si="1415"/>
        <v>0</v>
      </c>
      <c r="KE293" s="510" t="str">
        <f t="shared" si="1416"/>
        <v/>
      </c>
      <c r="KF293" s="522" t="str">
        <f t="shared" si="1559"/>
        <v/>
      </c>
      <c r="KG293" s="510" t="str">
        <f t="shared" si="1417"/>
        <v/>
      </c>
      <c r="KH293" s="517">
        <f t="shared" si="1418"/>
        <v>0</v>
      </c>
      <c r="KI293" s="510" t="str">
        <f t="shared" si="1419"/>
        <v/>
      </c>
      <c r="KJ293" s="522" t="str">
        <f t="shared" si="1560"/>
        <v/>
      </c>
      <c r="KK293" s="510" t="str">
        <f t="shared" si="1420"/>
        <v/>
      </c>
      <c r="KL293" s="517">
        <f t="shared" si="1421"/>
        <v>0</v>
      </c>
      <c r="KM293" s="510" t="str">
        <f t="shared" si="1422"/>
        <v/>
      </c>
      <c r="KN293" s="522" t="str">
        <f t="shared" si="1561"/>
        <v/>
      </c>
      <c r="KO293" s="510" t="str">
        <f t="shared" si="1423"/>
        <v/>
      </c>
      <c r="KP293" s="517">
        <f t="shared" si="1424"/>
        <v>0</v>
      </c>
      <c r="KQ293" s="510" t="str">
        <f t="shared" si="1425"/>
        <v/>
      </c>
      <c r="KR293" s="522" t="str">
        <f t="shared" si="1562"/>
        <v/>
      </c>
      <c r="KS293" s="510" t="str">
        <f t="shared" si="1426"/>
        <v/>
      </c>
      <c r="KT293" s="517">
        <f t="shared" si="1427"/>
        <v>0</v>
      </c>
      <c r="KU293" s="510" t="str">
        <f t="shared" si="1428"/>
        <v/>
      </c>
      <c r="KV293" s="522" t="str">
        <f t="shared" si="1563"/>
        <v/>
      </c>
      <c r="KW293" s="510" t="str">
        <f t="shared" si="1429"/>
        <v/>
      </c>
      <c r="KX293" s="517">
        <f t="shared" si="1430"/>
        <v>0</v>
      </c>
      <c r="KY293" s="510" t="str">
        <f t="shared" si="1431"/>
        <v/>
      </c>
      <c r="KZ293" s="522" t="str">
        <f t="shared" si="1564"/>
        <v/>
      </c>
      <c r="LA293" s="510" t="str">
        <f t="shared" si="1432"/>
        <v/>
      </c>
      <c r="LB293" s="517">
        <f t="shared" si="1433"/>
        <v>0</v>
      </c>
      <c r="LC293" s="510" t="str">
        <f t="shared" si="1434"/>
        <v/>
      </c>
      <c r="LD293" s="522" t="str">
        <f t="shared" si="1565"/>
        <v/>
      </c>
      <c r="LE293" s="510" t="str">
        <f t="shared" si="1435"/>
        <v/>
      </c>
      <c r="LF293" s="517">
        <f t="shared" si="1436"/>
        <v>0</v>
      </c>
      <c r="LG293" s="510" t="str">
        <f t="shared" si="1437"/>
        <v/>
      </c>
      <c r="LH293" s="522" t="str">
        <f t="shared" si="1566"/>
        <v/>
      </c>
      <c r="LI293" s="510" t="str">
        <f t="shared" si="1438"/>
        <v/>
      </c>
      <c r="LJ293" s="517">
        <f t="shared" si="1439"/>
        <v>0</v>
      </c>
      <c r="LK293" s="510" t="str">
        <f t="shared" si="1440"/>
        <v/>
      </c>
      <c r="LL293" s="522" t="str">
        <f t="shared" si="1567"/>
        <v/>
      </c>
      <c r="LM293" s="510" t="str">
        <f t="shared" si="1441"/>
        <v/>
      </c>
      <c r="LN293" s="517">
        <f t="shared" si="1442"/>
        <v>0</v>
      </c>
      <c r="LO293" s="510" t="str">
        <f t="shared" si="1443"/>
        <v/>
      </c>
      <c r="LP293" s="522" t="str">
        <f t="shared" si="1568"/>
        <v/>
      </c>
      <c r="LQ293" s="510" t="str">
        <f t="shared" si="1444"/>
        <v/>
      </c>
      <c r="LR293" s="517">
        <f t="shared" si="1445"/>
        <v>0</v>
      </c>
      <c r="LS293" s="510" t="str">
        <f t="shared" si="1446"/>
        <v/>
      </c>
      <c r="LT293" s="522" t="str">
        <f t="shared" si="1569"/>
        <v/>
      </c>
      <c r="LU293" s="510" t="str">
        <f t="shared" si="1447"/>
        <v/>
      </c>
      <c r="LV293" s="517">
        <f t="shared" si="1448"/>
        <v>0</v>
      </c>
      <c r="LW293" s="510" t="str">
        <f t="shared" si="1449"/>
        <v/>
      </c>
      <c r="LX293" s="522" t="str">
        <f t="shared" si="1570"/>
        <v/>
      </c>
      <c r="LY293" s="510" t="str">
        <f t="shared" si="1450"/>
        <v/>
      </c>
      <c r="LZ293" s="517">
        <f t="shared" si="1451"/>
        <v>0</v>
      </c>
      <c r="MA293" s="510" t="str">
        <f t="shared" si="1452"/>
        <v/>
      </c>
      <c r="MB293" s="522" t="str">
        <f t="shared" si="1571"/>
        <v/>
      </c>
      <c r="MC293" s="510" t="str">
        <f t="shared" si="1453"/>
        <v/>
      </c>
      <c r="MD293" s="517">
        <f t="shared" si="1454"/>
        <v>0</v>
      </c>
      <c r="ME293" s="510" t="str">
        <f t="shared" si="1455"/>
        <v/>
      </c>
      <c r="MF293" s="522" t="str">
        <f t="shared" si="1572"/>
        <v/>
      </c>
      <c r="MG293" s="510" t="str">
        <f t="shared" si="1456"/>
        <v/>
      </c>
      <c r="MH293" s="517">
        <f t="shared" si="1457"/>
        <v>0</v>
      </c>
      <c r="MI293" s="510" t="str">
        <f t="shared" si="1458"/>
        <v/>
      </c>
      <c r="MJ293" s="522" t="str">
        <f t="shared" si="1573"/>
        <v/>
      </c>
      <c r="MK293" s="510" t="str">
        <f t="shared" si="1459"/>
        <v/>
      </c>
      <c r="ML293" s="517">
        <f t="shared" si="1460"/>
        <v>0</v>
      </c>
      <c r="MM293" s="510" t="str">
        <f t="shared" si="1461"/>
        <v/>
      </c>
      <c r="MN293" s="522" t="str">
        <f t="shared" si="1574"/>
        <v/>
      </c>
      <c r="MO293" s="510" t="str">
        <f t="shared" si="1462"/>
        <v/>
      </c>
      <c r="MP293" s="517">
        <f t="shared" si="1463"/>
        <v>0</v>
      </c>
      <c r="MQ293" s="510" t="str">
        <f t="shared" si="1464"/>
        <v/>
      </c>
      <c r="MR293" s="522" t="str">
        <f t="shared" si="1575"/>
        <v/>
      </c>
      <c r="MS293" s="510" t="str">
        <f t="shared" si="1465"/>
        <v/>
      </c>
      <c r="MT293" s="517">
        <f t="shared" si="1466"/>
        <v>0</v>
      </c>
      <c r="MU293" s="510" t="str">
        <f t="shared" si="1467"/>
        <v/>
      </c>
      <c r="MV293" s="522" t="str">
        <f t="shared" si="1576"/>
        <v/>
      </c>
      <c r="MW293" s="510" t="str">
        <f t="shared" si="1468"/>
        <v/>
      </c>
      <c r="MX293" s="517">
        <f t="shared" si="1469"/>
        <v>0</v>
      </c>
      <c r="MY293" s="510" t="str">
        <f t="shared" si="1470"/>
        <v/>
      </c>
      <c r="MZ293" s="522" t="str">
        <f t="shared" si="1577"/>
        <v/>
      </c>
      <c r="NA293" s="510" t="str">
        <f t="shared" si="1471"/>
        <v/>
      </c>
      <c r="NB293" s="517">
        <f t="shared" si="1472"/>
        <v>0</v>
      </c>
      <c r="NC293" s="510" t="str">
        <f t="shared" si="1473"/>
        <v/>
      </c>
      <c r="ND293" s="522" t="str">
        <f t="shared" si="1578"/>
        <v/>
      </c>
      <c r="NE293" s="510" t="str">
        <f t="shared" si="1474"/>
        <v/>
      </c>
      <c r="NF293" s="517">
        <f t="shared" si="1475"/>
        <v>0</v>
      </c>
      <c r="NG293" s="510" t="str">
        <f t="shared" si="1476"/>
        <v/>
      </c>
      <c r="NH293" s="522" t="str">
        <f t="shared" si="1579"/>
        <v/>
      </c>
      <c r="NI293" s="510" t="str">
        <f t="shared" si="1477"/>
        <v/>
      </c>
      <c r="NJ293" s="517">
        <f t="shared" si="1478"/>
        <v>0</v>
      </c>
      <c r="NK293" s="510" t="str">
        <f t="shared" si="1479"/>
        <v/>
      </c>
      <c r="NL293" s="522" t="str">
        <f t="shared" si="1580"/>
        <v/>
      </c>
      <c r="NM293" s="510" t="str">
        <f t="shared" si="1480"/>
        <v/>
      </c>
      <c r="NN293" s="517">
        <f t="shared" si="1481"/>
        <v>0</v>
      </c>
      <c r="NO293" s="510" t="str">
        <f t="shared" si="1482"/>
        <v/>
      </c>
      <c r="NP293" s="522" t="str">
        <f t="shared" si="1581"/>
        <v/>
      </c>
      <c r="NQ293" s="510" t="str">
        <f t="shared" si="1483"/>
        <v/>
      </c>
      <c r="NR293" s="517">
        <f t="shared" si="1484"/>
        <v>0</v>
      </c>
      <c r="NS293" s="510" t="str">
        <f t="shared" si="1485"/>
        <v/>
      </c>
      <c r="NT293" s="522" t="str">
        <f t="shared" si="1582"/>
        <v/>
      </c>
      <c r="NU293" s="510" t="str">
        <f t="shared" si="1486"/>
        <v/>
      </c>
      <c r="NV293" s="517">
        <f t="shared" si="1487"/>
        <v>0</v>
      </c>
      <c r="NW293" s="510" t="str">
        <f t="shared" si="1488"/>
        <v/>
      </c>
      <c r="NX293" s="522" t="str">
        <f t="shared" si="1583"/>
        <v/>
      </c>
      <c r="NY293" s="510" t="str">
        <f t="shared" si="1489"/>
        <v/>
      </c>
      <c r="NZ293" s="517">
        <f t="shared" si="1490"/>
        <v>0</v>
      </c>
      <c r="OA293" s="510" t="str">
        <f t="shared" si="1491"/>
        <v/>
      </c>
      <c r="OB293" s="522" t="str">
        <f t="shared" si="1584"/>
        <v/>
      </c>
      <c r="OC293" s="510" t="str">
        <f t="shared" si="1492"/>
        <v/>
      </c>
      <c r="OD293" s="517">
        <f t="shared" si="1493"/>
        <v>0</v>
      </c>
      <c r="OE293" s="510" t="str">
        <f t="shared" si="1494"/>
        <v/>
      </c>
      <c r="OF293" s="522" t="str">
        <f t="shared" si="1585"/>
        <v/>
      </c>
      <c r="OG293" s="510" t="str">
        <f t="shared" si="1495"/>
        <v/>
      </c>
      <c r="OH293" s="517">
        <f t="shared" si="1496"/>
        <v>0</v>
      </c>
      <c r="OI293" s="510" t="str">
        <f t="shared" si="1497"/>
        <v/>
      </c>
      <c r="OJ293" s="522" t="str">
        <f t="shared" si="1586"/>
        <v/>
      </c>
      <c r="OK293" s="510" t="str">
        <f t="shared" si="1498"/>
        <v/>
      </c>
      <c r="OL293" s="517">
        <f t="shared" si="1499"/>
        <v>0</v>
      </c>
      <c r="OM293" s="510" t="str">
        <f t="shared" si="1500"/>
        <v/>
      </c>
      <c r="ON293" s="522" t="str">
        <f t="shared" si="1587"/>
        <v/>
      </c>
      <c r="OO293" s="510" t="str">
        <f t="shared" si="1501"/>
        <v/>
      </c>
      <c r="OP293" s="517">
        <f t="shared" si="1502"/>
        <v>0</v>
      </c>
      <c r="OQ293" s="510" t="str">
        <f t="shared" si="1503"/>
        <v/>
      </c>
      <c r="OR293" s="522" t="str">
        <f t="shared" si="1588"/>
        <v/>
      </c>
      <c r="OS293" s="510" t="str">
        <f t="shared" si="1504"/>
        <v/>
      </c>
      <c r="OT293" s="517">
        <f t="shared" si="1505"/>
        <v>0</v>
      </c>
      <c r="OU293" s="510" t="str">
        <f t="shared" si="1506"/>
        <v/>
      </c>
      <c r="OV293" s="522" t="str">
        <f t="shared" si="1589"/>
        <v/>
      </c>
      <c r="OW293" s="510" t="str">
        <f t="shared" si="1507"/>
        <v/>
      </c>
      <c r="OX293" s="517">
        <f t="shared" si="1508"/>
        <v>0</v>
      </c>
      <c r="OY293" s="510" t="str">
        <f t="shared" si="1509"/>
        <v/>
      </c>
      <c r="OZ293" s="522" t="str">
        <f t="shared" si="1590"/>
        <v/>
      </c>
      <c r="PA293" s="510" t="str">
        <f t="shared" si="1510"/>
        <v/>
      </c>
      <c r="PB293" s="517">
        <f t="shared" si="1511"/>
        <v>0</v>
      </c>
      <c r="PC293" s="510" t="str">
        <f t="shared" si="1512"/>
        <v/>
      </c>
      <c r="PD293" s="522" t="str">
        <f t="shared" si="1591"/>
        <v/>
      </c>
      <c r="PE293" s="510" t="str">
        <f t="shared" si="1513"/>
        <v/>
      </c>
      <c r="PF293" s="517">
        <f t="shared" si="1514"/>
        <v>0</v>
      </c>
      <c r="PG293" s="510" t="str">
        <f t="shared" si="1515"/>
        <v/>
      </c>
      <c r="PH293" s="522" t="str">
        <f t="shared" si="1592"/>
        <v/>
      </c>
      <c r="PI293" s="510" t="str">
        <f t="shared" si="1516"/>
        <v/>
      </c>
      <c r="PJ293" s="517">
        <f t="shared" si="1517"/>
        <v>0</v>
      </c>
      <c r="PK293" s="510" t="str">
        <f t="shared" si="1518"/>
        <v/>
      </c>
      <c r="PL293" s="522" t="str">
        <f t="shared" si="1593"/>
        <v/>
      </c>
      <c r="PM293" s="510" t="str">
        <f t="shared" si="1519"/>
        <v/>
      </c>
      <c r="PN293" s="517">
        <f t="shared" si="1520"/>
        <v>0</v>
      </c>
      <c r="PO293" s="510" t="str">
        <f t="shared" si="1521"/>
        <v/>
      </c>
      <c r="PP293" s="522" t="str">
        <f t="shared" si="1594"/>
        <v/>
      </c>
      <c r="PQ293" s="510" t="str">
        <f t="shared" si="1522"/>
        <v/>
      </c>
      <c r="PR293" s="517">
        <f t="shared" si="1523"/>
        <v>0</v>
      </c>
      <c r="PS293" s="510" t="str">
        <f t="shared" si="1524"/>
        <v/>
      </c>
      <c r="PT293" s="522" t="str">
        <f t="shared" si="1595"/>
        <v/>
      </c>
      <c r="PU293" s="510" t="str">
        <f t="shared" si="1525"/>
        <v/>
      </c>
      <c r="PV293" s="517">
        <f t="shared" si="1526"/>
        <v>0</v>
      </c>
      <c r="PW293" s="510" t="str">
        <f t="shared" si="1527"/>
        <v/>
      </c>
      <c r="PX293" s="522" t="str">
        <f t="shared" si="1596"/>
        <v/>
      </c>
      <c r="PY293" s="510" t="str">
        <f t="shared" si="1528"/>
        <v/>
      </c>
      <c r="PZ293" s="517">
        <f t="shared" si="1529"/>
        <v>0</v>
      </c>
      <c r="QA293" s="510" t="str">
        <f t="shared" si="1530"/>
        <v/>
      </c>
      <c r="QB293" s="522" t="str">
        <f t="shared" si="1597"/>
        <v/>
      </c>
      <c r="QC293" s="510" t="str">
        <f t="shared" si="1531"/>
        <v/>
      </c>
      <c r="QD293" s="517">
        <f t="shared" si="1532"/>
        <v>0</v>
      </c>
      <c r="QE293" s="510" t="str">
        <f t="shared" si="1533"/>
        <v/>
      </c>
      <c r="QF293" s="522" t="str">
        <f t="shared" si="1598"/>
        <v/>
      </c>
      <c r="QG293" s="510" t="str">
        <f t="shared" si="1534"/>
        <v/>
      </c>
      <c r="QH293" s="517">
        <f t="shared" si="1535"/>
        <v>0</v>
      </c>
    </row>
    <row r="294" spans="203:450" ht="13.3" thickTop="1" thickBot="1" x14ac:dyDescent="0.35">
      <c r="GU294" s="594">
        <v>13</v>
      </c>
      <c r="HA294" s="81" t="str">
        <f t="shared" si="1536"/>
        <v/>
      </c>
      <c r="HB294" s="127" t="str">
        <f t="shared" si="1537"/>
        <v/>
      </c>
      <c r="HC294" s="15">
        <f t="shared" si="1359"/>
        <v>0</v>
      </c>
      <c r="HD294" s="582">
        <f t="shared" si="1360"/>
        <v>0</v>
      </c>
      <c r="HE294" s="576">
        <f t="shared" si="1358"/>
        <v>0</v>
      </c>
      <c r="HF294" s="566">
        <f t="shared" si="1358"/>
        <v>0</v>
      </c>
      <c r="HG294" s="16">
        <f t="shared" si="1361"/>
        <v>0</v>
      </c>
      <c r="HH294" s="17" t="str">
        <f t="shared" si="1538"/>
        <v/>
      </c>
      <c r="HI294" s="510" t="str">
        <f t="shared" si="1539"/>
        <v/>
      </c>
      <c r="HJ294" s="517">
        <f t="shared" si="1540"/>
        <v>0</v>
      </c>
      <c r="HK294" s="510" t="str">
        <f t="shared" si="1362"/>
        <v/>
      </c>
      <c r="HL294" s="522" t="str">
        <f t="shared" si="1541"/>
        <v/>
      </c>
      <c r="HM294" s="510" t="str">
        <f t="shared" si="1363"/>
        <v/>
      </c>
      <c r="HN294" s="517">
        <f t="shared" si="1364"/>
        <v>0</v>
      </c>
      <c r="HO294" s="510" t="str">
        <f t="shared" si="1365"/>
        <v/>
      </c>
      <c r="HP294" s="522" t="str">
        <f t="shared" si="1542"/>
        <v/>
      </c>
      <c r="HQ294" s="510" t="str">
        <f t="shared" si="1366"/>
        <v/>
      </c>
      <c r="HR294" s="517">
        <f t="shared" si="1367"/>
        <v>0</v>
      </c>
      <c r="HS294" s="510" t="str">
        <f t="shared" si="1368"/>
        <v/>
      </c>
      <c r="HT294" s="522" t="str">
        <f t="shared" si="1543"/>
        <v/>
      </c>
      <c r="HU294" s="510" t="str">
        <f t="shared" si="1369"/>
        <v/>
      </c>
      <c r="HV294" s="517">
        <f t="shared" si="1370"/>
        <v>0</v>
      </c>
      <c r="HW294" s="510" t="str">
        <f t="shared" si="1371"/>
        <v/>
      </c>
      <c r="HX294" s="522" t="str">
        <f t="shared" si="1544"/>
        <v/>
      </c>
      <c r="HY294" s="510" t="str">
        <f t="shared" si="1372"/>
        <v/>
      </c>
      <c r="HZ294" s="517">
        <f t="shared" si="1373"/>
        <v>0</v>
      </c>
      <c r="IA294" s="510" t="str">
        <f t="shared" si="1374"/>
        <v/>
      </c>
      <c r="IB294" s="522" t="str">
        <f t="shared" si="1545"/>
        <v/>
      </c>
      <c r="IC294" s="510" t="str">
        <f t="shared" si="1375"/>
        <v/>
      </c>
      <c r="ID294" s="517">
        <f t="shared" si="1376"/>
        <v>0</v>
      </c>
      <c r="IE294" s="510" t="str">
        <f t="shared" si="1377"/>
        <v/>
      </c>
      <c r="IF294" s="522" t="str">
        <f t="shared" si="1546"/>
        <v/>
      </c>
      <c r="IG294" s="510" t="str">
        <f t="shared" si="1378"/>
        <v/>
      </c>
      <c r="IH294" s="517">
        <f t="shared" si="1379"/>
        <v>0</v>
      </c>
      <c r="II294" s="510" t="str">
        <f t="shared" si="1380"/>
        <v/>
      </c>
      <c r="IJ294" s="522" t="str">
        <f t="shared" si="1547"/>
        <v/>
      </c>
      <c r="IK294" s="510" t="str">
        <f t="shared" si="1381"/>
        <v/>
      </c>
      <c r="IL294" s="517">
        <f t="shared" si="1382"/>
        <v>0</v>
      </c>
      <c r="IM294" s="510" t="str">
        <f t="shared" si="1383"/>
        <v/>
      </c>
      <c r="IN294" s="522" t="str">
        <f t="shared" si="1548"/>
        <v/>
      </c>
      <c r="IO294" s="510" t="str">
        <f t="shared" si="1384"/>
        <v/>
      </c>
      <c r="IP294" s="517">
        <f t="shared" si="1385"/>
        <v>0</v>
      </c>
      <c r="IQ294" s="510" t="str">
        <f t="shared" si="1386"/>
        <v/>
      </c>
      <c r="IR294" s="522" t="str">
        <f t="shared" si="1549"/>
        <v/>
      </c>
      <c r="IS294" s="510" t="str">
        <f t="shared" si="1387"/>
        <v/>
      </c>
      <c r="IT294" s="517">
        <f t="shared" si="1388"/>
        <v>0</v>
      </c>
      <c r="IU294" s="510" t="str">
        <f t="shared" si="1389"/>
        <v/>
      </c>
      <c r="IV294" s="522" t="str">
        <f t="shared" si="1550"/>
        <v/>
      </c>
      <c r="IW294" s="510" t="str">
        <f t="shared" si="1390"/>
        <v/>
      </c>
      <c r="IX294" s="517">
        <f t="shared" si="1391"/>
        <v>0</v>
      </c>
      <c r="IY294" s="510" t="str">
        <f t="shared" si="1392"/>
        <v/>
      </c>
      <c r="IZ294" s="522" t="str">
        <f t="shared" si="1551"/>
        <v/>
      </c>
      <c r="JA294" s="510" t="str">
        <f t="shared" si="1393"/>
        <v/>
      </c>
      <c r="JB294" s="517">
        <f t="shared" si="1394"/>
        <v>0</v>
      </c>
      <c r="JC294" s="510" t="str">
        <f t="shared" si="1395"/>
        <v/>
      </c>
      <c r="JD294" s="522" t="str">
        <f t="shared" si="1552"/>
        <v/>
      </c>
      <c r="JE294" s="510" t="str">
        <f t="shared" si="1396"/>
        <v/>
      </c>
      <c r="JF294" s="517">
        <f t="shared" si="1397"/>
        <v>0</v>
      </c>
      <c r="JG294" s="510" t="str">
        <f t="shared" si="1398"/>
        <v/>
      </c>
      <c r="JH294" s="522" t="str">
        <f t="shared" si="1553"/>
        <v/>
      </c>
      <c r="JI294" s="510" t="str">
        <f t="shared" si="1399"/>
        <v/>
      </c>
      <c r="JJ294" s="517">
        <f t="shared" si="1400"/>
        <v>0</v>
      </c>
      <c r="JK294" s="510" t="str">
        <f t="shared" si="1401"/>
        <v/>
      </c>
      <c r="JL294" s="522" t="str">
        <f t="shared" si="1554"/>
        <v/>
      </c>
      <c r="JM294" s="510" t="str">
        <f t="shared" si="1402"/>
        <v/>
      </c>
      <c r="JN294" s="517">
        <f t="shared" si="1403"/>
        <v>0</v>
      </c>
      <c r="JO294" s="510" t="str">
        <f t="shared" si="1404"/>
        <v/>
      </c>
      <c r="JP294" s="522" t="str">
        <f t="shared" si="1555"/>
        <v/>
      </c>
      <c r="JQ294" s="510" t="str">
        <f t="shared" si="1405"/>
        <v/>
      </c>
      <c r="JR294" s="517">
        <f t="shared" si="1406"/>
        <v>0</v>
      </c>
      <c r="JS294" s="510" t="str">
        <f t="shared" si="1407"/>
        <v/>
      </c>
      <c r="JT294" s="522" t="str">
        <f t="shared" si="1556"/>
        <v/>
      </c>
      <c r="JU294" s="510" t="str">
        <f t="shared" si="1408"/>
        <v/>
      </c>
      <c r="JV294" s="517">
        <f t="shared" si="1409"/>
        <v>0</v>
      </c>
      <c r="JW294" s="510" t="str">
        <f t="shared" si="1410"/>
        <v/>
      </c>
      <c r="JX294" s="522" t="str">
        <f t="shared" si="1557"/>
        <v/>
      </c>
      <c r="JY294" s="510" t="str">
        <f t="shared" si="1411"/>
        <v/>
      </c>
      <c r="JZ294" s="517">
        <f t="shared" si="1412"/>
        <v>0</v>
      </c>
      <c r="KA294" s="510" t="str">
        <f t="shared" si="1413"/>
        <v/>
      </c>
      <c r="KB294" s="522" t="str">
        <f t="shared" si="1558"/>
        <v/>
      </c>
      <c r="KC294" s="510" t="str">
        <f t="shared" si="1414"/>
        <v/>
      </c>
      <c r="KD294" s="517">
        <f t="shared" si="1415"/>
        <v>0</v>
      </c>
      <c r="KE294" s="510" t="str">
        <f t="shared" si="1416"/>
        <v/>
      </c>
      <c r="KF294" s="522" t="str">
        <f t="shared" si="1559"/>
        <v/>
      </c>
      <c r="KG294" s="510" t="str">
        <f t="shared" si="1417"/>
        <v/>
      </c>
      <c r="KH294" s="517">
        <f t="shared" si="1418"/>
        <v>0</v>
      </c>
      <c r="KI294" s="510" t="str">
        <f t="shared" si="1419"/>
        <v/>
      </c>
      <c r="KJ294" s="522" t="str">
        <f t="shared" si="1560"/>
        <v/>
      </c>
      <c r="KK294" s="510" t="str">
        <f t="shared" si="1420"/>
        <v/>
      </c>
      <c r="KL294" s="517">
        <f t="shared" si="1421"/>
        <v>0</v>
      </c>
      <c r="KM294" s="510" t="str">
        <f t="shared" si="1422"/>
        <v/>
      </c>
      <c r="KN294" s="522" t="str">
        <f t="shared" si="1561"/>
        <v/>
      </c>
      <c r="KO294" s="510" t="str">
        <f t="shared" si="1423"/>
        <v/>
      </c>
      <c r="KP294" s="517">
        <f t="shared" si="1424"/>
        <v>0</v>
      </c>
      <c r="KQ294" s="510" t="str">
        <f t="shared" si="1425"/>
        <v/>
      </c>
      <c r="KR294" s="522" t="str">
        <f t="shared" si="1562"/>
        <v/>
      </c>
      <c r="KS294" s="510" t="str">
        <f t="shared" si="1426"/>
        <v/>
      </c>
      <c r="KT294" s="517">
        <f t="shared" si="1427"/>
        <v>0</v>
      </c>
      <c r="KU294" s="510" t="str">
        <f t="shared" si="1428"/>
        <v/>
      </c>
      <c r="KV294" s="522" t="str">
        <f t="shared" si="1563"/>
        <v/>
      </c>
      <c r="KW294" s="510" t="str">
        <f t="shared" si="1429"/>
        <v/>
      </c>
      <c r="KX294" s="517">
        <f t="shared" si="1430"/>
        <v>0</v>
      </c>
      <c r="KY294" s="510" t="str">
        <f t="shared" si="1431"/>
        <v/>
      </c>
      <c r="KZ294" s="522" t="str">
        <f t="shared" si="1564"/>
        <v/>
      </c>
      <c r="LA294" s="510" t="str">
        <f t="shared" si="1432"/>
        <v/>
      </c>
      <c r="LB294" s="517">
        <f t="shared" si="1433"/>
        <v>0</v>
      </c>
      <c r="LC294" s="510" t="str">
        <f t="shared" si="1434"/>
        <v/>
      </c>
      <c r="LD294" s="522" t="str">
        <f t="shared" si="1565"/>
        <v/>
      </c>
      <c r="LE294" s="510" t="str">
        <f t="shared" si="1435"/>
        <v/>
      </c>
      <c r="LF294" s="517">
        <f t="shared" si="1436"/>
        <v>0</v>
      </c>
      <c r="LG294" s="510" t="str">
        <f t="shared" si="1437"/>
        <v/>
      </c>
      <c r="LH294" s="522" t="str">
        <f t="shared" si="1566"/>
        <v/>
      </c>
      <c r="LI294" s="510" t="str">
        <f t="shared" si="1438"/>
        <v/>
      </c>
      <c r="LJ294" s="517">
        <f t="shared" si="1439"/>
        <v>0</v>
      </c>
      <c r="LK294" s="510" t="str">
        <f t="shared" si="1440"/>
        <v/>
      </c>
      <c r="LL294" s="522" t="str">
        <f t="shared" si="1567"/>
        <v/>
      </c>
      <c r="LM294" s="510" t="str">
        <f t="shared" si="1441"/>
        <v/>
      </c>
      <c r="LN294" s="517">
        <f t="shared" si="1442"/>
        <v>0</v>
      </c>
      <c r="LO294" s="510" t="str">
        <f t="shared" si="1443"/>
        <v/>
      </c>
      <c r="LP294" s="522" t="str">
        <f t="shared" si="1568"/>
        <v/>
      </c>
      <c r="LQ294" s="510" t="str">
        <f t="shared" si="1444"/>
        <v/>
      </c>
      <c r="LR294" s="517">
        <f t="shared" si="1445"/>
        <v>0</v>
      </c>
      <c r="LS294" s="510" t="str">
        <f t="shared" si="1446"/>
        <v/>
      </c>
      <c r="LT294" s="522" t="str">
        <f t="shared" si="1569"/>
        <v/>
      </c>
      <c r="LU294" s="510" t="str">
        <f t="shared" si="1447"/>
        <v/>
      </c>
      <c r="LV294" s="517">
        <f t="shared" si="1448"/>
        <v>0</v>
      </c>
      <c r="LW294" s="510" t="str">
        <f t="shared" si="1449"/>
        <v/>
      </c>
      <c r="LX294" s="522" t="str">
        <f t="shared" si="1570"/>
        <v/>
      </c>
      <c r="LY294" s="510" t="str">
        <f t="shared" si="1450"/>
        <v/>
      </c>
      <c r="LZ294" s="517">
        <f t="shared" si="1451"/>
        <v>0</v>
      </c>
      <c r="MA294" s="510" t="str">
        <f t="shared" si="1452"/>
        <v/>
      </c>
      <c r="MB294" s="522" t="str">
        <f t="shared" si="1571"/>
        <v/>
      </c>
      <c r="MC294" s="510" t="str">
        <f t="shared" si="1453"/>
        <v/>
      </c>
      <c r="MD294" s="517">
        <f t="shared" si="1454"/>
        <v>0</v>
      </c>
      <c r="ME294" s="510" t="str">
        <f t="shared" si="1455"/>
        <v/>
      </c>
      <c r="MF294" s="522" t="str">
        <f t="shared" si="1572"/>
        <v/>
      </c>
      <c r="MG294" s="510" t="str">
        <f t="shared" si="1456"/>
        <v/>
      </c>
      <c r="MH294" s="517">
        <f t="shared" si="1457"/>
        <v>0</v>
      </c>
      <c r="MI294" s="510" t="str">
        <f t="shared" si="1458"/>
        <v/>
      </c>
      <c r="MJ294" s="522" t="str">
        <f t="shared" si="1573"/>
        <v/>
      </c>
      <c r="MK294" s="510" t="str">
        <f t="shared" si="1459"/>
        <v/>
      </c>
      <c r="ML294" s="517">
        <f t="shared" si="1460"/>
        <v>0</v>
      </c>
      <c r="MM294" s="510" t="str">
        <f t="shared" si="1461"/>
        <v/>
      </c>
      <c r="MN294" s="522" t="str">
        <f t="shared" si="1574"/>
        <v/>
      </c>
      <c r="MO294" s="510" t="str">
        <f t="shared" si="1462"/>
        <v/>
      </c>
      <c r="MP294" s="517">
        <f t="shared" si="1463"/>
        <v>0</v>
      </c>
      <c r="MQ294" s="510" t="str">
        <f t="shared" si="1464"/>
        <v/>
      </c>
      <c r="MR294" s="522" t="str">
        <f t="shared" si="1575"/>
        <v/>
      </c>
      <c r="MS294" s="510" t="str">
        <f t="shared" si="1465"/>
        <v/>
      </c>
      <c r="MT294" s="517">
        <f t="shared" si="1466"/>
        <v>0</v>
      </c>
      <c r="MU294" s="510" t="str">
        <f t="shared" si="1467"/>
        <v/>
      </c>
      <c r="MV294" s="522" t="str">
        <f t="shared" si="1576"/>
        <v/>
      </c>
      <c r="MW294" s="510" t="str">
        <f t="shared" si="1468"/>
        <v/>
      </c>
      <c r="MX294" s="517">
        <f t="shared" si="1469"/>
        <v>0</v>
      </c>
      <c r="MY294" s="510" t="str">
        <f t="shared" si="1470"/>
        <v/>
      </c>
      <c r="MZ294" s="522" t="str">
        <f t="shared" si="1577"/>
        <v/>
      </c>
      <c r="NA294" s="510" t="str">
        <f t="shared" si="1471"/>
        <v/>
      </c>
      <c r="NB294" s="517">
        <f t="shared" si="1472"/>
        <v>0</v>
      </c>
      <c r="NC294" s="510" t="str">
        <f t="shared" si="1473"/>
        <v/>
      </c>
      <c r="ND294" s="522" t="str">
        <f t="shared" si="1578"/>
        <v/>
      </c>
      <c r="NE294" s="510" t="str">
        <f t="shared" si="1474"/>
        <v/>
      </c>
      <c r="NF294" s="517">
        <f t="shared" si="1475"/>
        <v>0</v>
      </c>
      <c r="NG294" s="510" t="str">
        <f t="shared" si="1476"/>
        <v/>
      </c>
      <c r="NH294" s="522" t="str">
        <f t="shared" si="1579"/>
        <v/>
      </c>
      <c r="NI294" s="510" t="str">
        <f t="shared" si="1477"/>
        <v/>
      </c>
      <c r="NJ294" s="517">
        <f t="shared" si="1478"/>
        <v>0</v>
      </c>
      <c r="NK294" s="510" t="str">
        <f t="shared" si="1479"/>
        <v/>
      </c>
      <c r="NL294" s="522" t="str">
        <f t="shared" si="1580"/>
        <v/>
      </c>
      <c r="NM294" s="510" t="str">
        <f t="shared" si="1480"/>
        <v/>
      </c>
      <c r="NN294" s="517">
        <f t="shared" si="1481"/>
        <v>0</v>
      </c>
      <c r="NO294" s="510" t="str">
        <f t="shared" si="1482"/>
        <v/>
      </c>
      <c r="NP294" s="522" t="str">
        <f t="shared" si="1581"/>
        <v/>
      </c>
      <c r="NQ294" s="510" t="str">
        <f t="shared" si="1483"/>
        <v/>
      </c>
      <c r="NR294" s="517">
        <f t="shared" si="1484"/>
        <v>0</v>
      </c>
      <c r="NS294" s="510" t="str">
        <f t="shared" si="1485"/>
        <v/>
      </c>
      <c r="NT294" s="522" t="str">
        <f t="shared" si="1582"/>
        <v/>
      </c>
      <c r="NU294" s="510" t="str">
        <f t="shared" si="1486"/>
        <v/>
      </c>
      <c r="NV294" s="517">
        <f t="shared" si="1487"/>
        <v>0</v>
      </c>
      <c r="NW294" s="510" t="str">
        <f t="shared" si="1488"/>
        <v/>
      </c>
      <c r="NX294" s="522" t="str">
        <f t="shared" si="1583"/>
        <v/>
      </c>
      <c r="NY294" s="510" t="str">
        <f t="shared" si="1489"/>
        <v/>
      </c>
      <c r="NZ294" s="517">
        <f t="shared" si="1490"/>
        <v>0</v>
      </c>
      <c r="OA294" s="510" t="str">
        <f t="shared" si="1491"/>
        <v/>
      </c>
      <c r="OB294" s="522" t="str">
        <f t="shared" si="1584"/>
        <v/>
      </c>
      <c r="OC294" s="510" t="str">
        <f t="shared" si="1492"/>
        <v/>
      </c>
      <c r="OD294" s="517">
        <f t="shared" si="1493"/>
        <v>0</v>
      </c>
      <c r="OE294" s="510" t="str">
        <f t="shared" si="1494"/>
        <v/>
      </c>
      <c r="OF294" s="522" t="str">
        <f t="shared" si="1585"/>
        <v/>
      </c>
      <c r="OG294" s="510" t="str">
        <f t="shared" si="1495"/>
        <v/>
      </c>
      <c r="OH294" s="517">
        <f t="shared" si="1496"/>
        <v>0</v>
      </c>
      <c r="OI294" s="510" t="str">
        <f t="shared" si="1497"/>
        <v/>
      </c>
      <c r="OJ294" s="522" t="str">
        <f t="shared" si="1586"/>
        <v/>
      </c>
      <c r="OK294" s="510" t="str">
        <f t="shared" si="1498"/>
        <v/>
      </c>
      <c r="OL294" s="517">
        <f t="shared" si="1499"/>
        <v>0</v>
      </c>
      <c r="OM294" s="510" t="str">
        <f t="shared" si="1500"/>
        <v/>
      </c>
      <c r="ON294" s="522" t="str">
        <f t="shared" si="1587"/>
        <v/>
      </c>
      <c r="OO294" s="510" t="str">
        <f t="shared" si="1501"/>
        <v/>
      </c>
      <c r="OP294" s="517">
        <f t="shared" si="1502"/>
        <v>0</v>
      </c>
      <c r="OQ294" s="510" t="str">
        <f t="shared" si="1503"/>
        <v/>
      </c>
      <c r="OR294" s="522" t="str">
        <f t="shared" si="1588"/>
        <v/>
      </c>
      <c r="OS294" s="510" t="str">
        <f t="shared" si="1504"/>
        <v/>
      </c>
      <c r="OT294" s="517">
        <f t="shared" si="1505"/>
        <v>0</v>
      </c>
      <c r="OU294" s="510" t="str">
        <f t="shared" si="1506"/>
        <v/>
      </c>
      <c r="OV294" s="522" t="str">
        <f t="shared" si="1589"/>
        <v/>
      </c>
      <c r="OW294" s="510" t="str">
        <f t="shared" si="1507"/>
        <v/>
      </c>
      <c r="OX294" s="517">
        <f t="shared" si="1508"/>
        <v>0</v>
      </c>
      <c r="OY294" s="510" t="str">
        <f t="shared" si="1509"/>
        <v/>
      </c>
      <c r="OZ294" s="522" t="str">
        <f t="shared" si="1590"/>
        <v/>
      </c>
      <c r="PA294" s="510" t="str">
        <f t="shared" si="1510"/>
        <v/>
      </c>
      <c r="PB294" s="517">
        <f t="shared" si="1511"/>
        <v>0</v>
      </c>
      <c r="PC294" s="510" t="str">
        <f t="shared" si="1512"/>
        <v/>
      </c>
      <c r="PD294" s="522" t="str">
        <f t="shared" si="1591"/>
        <v/>
      </c>
      <c r="PE294" s="510" t="str">
        <f t="shared" si="1513"/>
        <v/>
      </c>
      <c r="PF294" s="517">
        <f t="shared" si="1514"/>
        <v>0</v>
      </c>
      <c r="PG294" s="510" t="str">
        <f t="shared" si="1515"/>
        <v/>
      </c>
      <c r="PH294" s="522" t="str">
        <f t="shared" si="1592"/>
        <v/>
      </c>
      <c r="PI294" s="510" t="str">
        <f t="shared" si="1516"/>
        <v/>
      </c>
      <c r="PJ294" s="517">
        <f t="shared" si="1517"/>
        <v>0</v>
      </c>
      <c r="PK294" s="510" t="str">
        <f t="shared" si="1518"/>
        <v/>
      </c>
      <c r="PL294" s="522" t="str">
        <f t="shared" si="1593"/>
        <v/>
      </c>
      <c r="PM294" s="510" t="str">
        <f t="shared" si="1519"/>
        <v/>
      </c>
      <c r="PN294" s="517">
        <f t="shared" si="1520"/>
        <v>0</v>
      </c>
      <c r="PO294" s="510" t="str">
        <f t="shared" si="1521"/>
        <v/>
      </c>
      <c r="PP294" s="522" t="str">
        <f t="shared" si="1594"/>
        <v/>
      </c>
      <c r="PQ294" s="510" t="str">
        <f t="shared" si="1522"/>
        <v/>
      </c>
      <c r="PR294" s="517">
        <f t="shared" si="1523"/>
        <v>0</v>
      </c>
      <c r="PS294" s="510" t="str">
        <f t="shared" si="1524"/>
        <v/>
      </c>
      <c r="PT294" s="522" t="str">
        <f t="shared" si="1595"/>
        <v/>
      </c>
      <c r="PU294" s="510" t="str">
        <f t="shared" si="1525"/>
        <v/>
      </c>
      <c r="PV294" s="517">
        <f t="shared" si="1526"/>
        <v>0</v>
      </c>
      <c r="PW294" s="510" t="str">
        <f t="shared" si="1527"/>
        <v/>
      </c>
      <c r="PX294" s="522" t="str">
        <f t="shared" si="1596"/>
        <v/>
      </c>
      <c r="PY294" s="510" t="str">
        <f t="shared" si="1528"/>
        <v/>
      </c>
      <c r="PZ294" s="517">
        <f t="shared" si="1529"/>
        <v>0</v>
      </c>
      <c r="QA294" s="510" t="str">
        <f t="shared" si="1530"/>
        <v/>
      </c>
      <c r="QB294" s="522" t="str">
        <f t="shared" si="1597"/>
        <v/>
      </c>
      <c r="QC294" s="510" t="str">
        <f t="shared" si="1531"/>
        <v/>
      </c>
      <c r="QD294" s="517">
        <f t="shared" si="1532"/>
        <v>0</v>
      </c>
      <c r="QE294" s="510" t="str">
        <f t="shared" si="1533"/>
        <v/>
      </c>
      <c r="QF294" s="522" t="str">
        <f t="shared" si="1598"/>
        <v/>
      </c>
      <c r="QG294" s="510" t="str">
        <f t="shared" si="1534"/>
        <v/>
      </c>
      <c r="QH294" s="517">
        <f t="shared" si="1535"/>
        <v>0</v>
      </c>
    </row>
    <row r="295" spans="203:450" ht="13.3" thickTop="1" thickBot="1" x14ac:dyDescent="0.35">
      <c r="GU295" s="594">
        <v>14</v>
      </c>
      <c r="HA295" s="81" t="str">
        <f t="shared" si="1536"/>
        <v/>
      </c>
      <c r="HB295" s="127" t="str">
        <f t="shared" si="1537"/>
        <v/>
      </c>
      <c r="HC295" s="15">
        <f t="shared" si="1359"/>
        <v>0</v>
      </c>
      <c r="HD295" s="582">
        <f t="shared" si="1360"/>
        <v>0</v>
      </c>
      <c r="HE295" s="576">
        <f t="shared" si="1358"/>
        <v>0</v>
      </c>
      <c r="HF295" s="566">
        <f t="shared" si="1358"/>
        <v>0</v>
      </c>
      <c r="HG295" s="16">
        <f t="shared" si="1361"/>
        <v>0</v>
      </c>
      <c r="HH295" s="17" t="str">
        <f t="shared" si="1538"/>
        <v/>
      </c>
      <c r="HI295" s="510" t="str">
        <f t="shared" si="1539"/>
        <v/>
      </c>
      <c r="HJ295" s="517">
        <f t="shared" si="1540"/>
        <v>0</v>
      </c>
      <c r="HK295" s="510" t="str">
        <f t="shared" si="1362"/>
        <v/>
      </c>
      <c r="HL295" s="522" t="str">
        <f t="shared" si="1541"/>
        <v/>
      </c>
      <c r="HM295" s="510" t="str">
        <f t="shared" si="1363"/>
        <v/>
      </c>
      <c r="HN295" s="517">
        <f t="shared" si="1364"/>
        <v>0</v>
      </c>
      <c r="HO295" s="510" t="str">
        <f t="shared" si="1365"/>
        <v/>
      </c>
      <c r="HP295" s="522" t="str">
        <f t="shared" si="1542"/>
        <v/>
      </c>
      <c r="HQ295" s="510" t="str">
        <f t="shared" si="1366"/>
        <v/>
      </c>
      <c r="HR295" s="517">
        <f t="shared" si="1367"/>
        <v>0</v>
      </c>
      <c r="HS295" s="510" t="str">
        <f t="shared" si="1368"/>
        <v/>
      </c>
      <c r="HT295" s="522" t="str">
        <f t="shared" si="1543"/>
        <v/>
      </c>
      <c r="HU295" s="510" t="str">
        <f t="shared" si="1369"/>
        <v/>
      </c>
      <c r="HV295" s="517">
        <f t="shared" si="1370"/>
        <v>0</v>
      </c>
      <c r="HW295" s="510" t="str">
        <f t="shared" si="1371"/>
        <v/>
      </c>
      <c r="HX295" s="522" t="str">
        <f t="shared" si="1544"/>
        <v/>
      </c>
      <c r="HY295" s="510" t="str">
        <f t="shared" si="1372"/>
        <v/>
      </c>
      <c r="HZ295" s="517">
        <f t="shared" si="1373"/>
        <v>0</v>
      </c>
      <c r="IA295" s="510" t="str">
        <f t="shared" si="1374"/>
        <v/>
      </c>
      <c r="IB295" s="522" t="str">
        <f t="shared" si="1545"/>
        <v/>
      </c>
      <c r="IC295" s="510" t="str">
        <f t="shared" si="1375"/>
        <v/>
      </c>
      <c r="ID295" s="517">
        <f t="shared" si="1376"/>
        <v>0</v>
      </c>
      <c r="IE295" s="510" t="str">
        <f t="shared" si="1377"/>
        <v/>
      </c>
      <c r="IF295" s="522" t="str">
        <f t="shared" si="1546"/>
        <v/>
      </c>
      <c r="IG295" s="510" t="str">
        <f t="shared" si="1378"/>
        <v/>
      </c>
      <c r="IH295" s="517">
        <f t="shared" si="1379"/>
        <v>0</v>
      </c>
      <c r="II295" s="510" t="str">
        <f t="shared" si="1380"/>
        <v/>
      </c>
      <c r="IJ295" s="522" t="str">
        <f t="shared" si="1547"/>
        <v/>
      </c>
      <c r="IK295" s="510" t="str">
        <f t="shared" si="1381"/>
        <v/>
      </c>
      <c r="IL295" s="517">
        <f t="shared" si="1382"/>
        <v>0</v>
      </c>
      <c r="IM295" s="510" t="str">
        <f t="shared" si="1383"/>
        <v/>
      </c>
      <c r="IN295" s="522" t="str">
        <f t="shared" si="1548"/>
        <v/>
      </c>
      <c r="IO295" s="510" t="str">
        <f t="shared" si="1384"/>
        <v/>
      </c>
      <c r="IP295" s="517">
        <f t="shared" si="1385"/>
        <v>0</v>
      </c>
      <c r="IQ295" s="510" t="str">
        <f t="shared" si="1386"/>
        <v/>
      </c>
      <c r="IR295" s="522" t="str">
        <f t="shared" si="1549"/>
        <v/>
      </c>
      <c r="IS295" s="510" t="str">
        <f t="shared" si="1387"/>
        <v/>
      </c>
      <c r="IT295" s="517">
        <f t="shared" si="1388"/>
        <v>0</v>
      </c>
      <c r="IU295" s="510" t="str">
        <f t="shared" si="1389"/>
        <v/>
      </c>
      <c r="IV295" s="522" t="str">
        <f t="shared" si="1550"/>
        <v/>
      </c>
      <c r="IW295" s="510" t="str">
        <f t="shared" si="1390"/>
        <v/>
      </c>
      <c r="IX295" s="517">
        <f t="shared" si="1391"/>
        <v>0</v>
      </c>
      <c r="IY295" s="510" t="str">
        <f t="shared" si="1392"/>
        <v/>
      </c>
      <c r="IZ295" s="522" t="str">
        <f t="shared" si="1551"/>
        <v/>
      </c>
      <c r="JA295" s="510" t="str">
        <f t="shared" si="1393"/>
        <v/>
      </c>
      <c r="JB295" s="517">
        <f t="shared" si="1394"/>
        <v>0</v>
      </c>
      <c r="JC295" s="510" t="str">
        <f t="shared" si="1395"/>
        <v/>
      </c>
      <c r="JD295" s="522" t="str">
        <f t="shared" si="1552"/>
        <v/>
      </c>
      <c r="JE295" s="510" t="str">
        <f t="shared" si="1396"/>
        <v/>
      </c>
      <c r="JF295" s="517">
        <f t="shared" si="1397"/>
        <v>0</v>
      </c>
      <c r="JG295" s="510" t="str">
        <f t="shared" si="1398"/>
        <v/>
      </c>
      <c r="JH295" s="522" t="str">
        <f t="shared" si="1553"/>
        <v/>
      </c>
      <c r="JI295" s="510" t="str">
        <f t="shared" si="1399"/>
        <v/>
      </c>
      <c r="JJ295" s="517">
        <f t="shared" si="1400"/>
        <v>0</v>
      </c>
      <c r="JK295" s="510" t="str">
        <f t="shared" si="1401"/>
        <v/>
      </c>
      <c r="JL295" s="522" t="str">
        <f t="shared" si="1554"/>
        <v/>
      </c>
      <c r="JM295" s="510" t="str">
        <f t="shared" si="1402"/>
        <v/>
      </c>
      <c r="JN295" s="517">
        <f t="shared" si="1403"/>
        <v>0</v>
      </c>
      <c r="JO295" s="510" t="str">
        <f t="shared" si="1404"/>
        <v/>
      </c>
      <c r="JP295" s="522" t="str">
        <f t="shared" si="1555"/>
        <v/>
      </c>
      <c r="JQ295" s="510" t="str">
        <f t="shared" si="1405"/>
        <v/>
      </c>
      <c r="JR295" s="517">
        <f t="shared" si="1406"/>
        <v>0</v>
      </c>
      <c r="JS295" s="510" t="str">
        <f t="shared" si="1407"/>
        <v/>
      </c>
      <c r="JT295" s="522" t="str">
        <f t="shared" si="1556"/>
        <v/>
      </c>
      <c r="JU295" s="510" t="str">
        <f t="shared" si="1408"/>
        <v/>
      </c>
      <c r="JV295" s="517">
        <f t="shared" si="1409"/>
        <v>0</v>
      </c>
      <c r="JW295" s="510" t="str">
        <f t="shared" si="1410"/>
        <v/>
      </c>
      <c r="JX295" s="522" t="str">
        <f t="shared" si="1557"/>
        <v/>
      </c>
      <c r="JY295" s="510" t="str">
        <f t="shared" si="1411"/>
        <v/>
      </c>
      <c r="JZ295" s="517">
        <f t="shared" si="1412"/>
        <v>0</v>
      </c>
      <c r="KA295" s="510" t="str">
        <f t="shared" si="1413"/>
        <v/>
      </c>
      <c r="KB295" s="522" t="str">
        <f t="shared" si="1558"/>
        <v/>
      </c>
      <c r="KC295" s="510" t="str">
        <f t="shared" si="1414"/>
        <v/>
      </c>
      <c r="KD295" s="517">
        <f t="shared" si="1415"/>
        <v>0</v>
      </c>
      <c r="KE295" s="510" t="str">
        <f t="shared" si="1416"/>
        <v/>
      </c>
      <c r="KF295" s="522" t="str">
        <f t="shared" si="1559"/>
        <v/>
      </c>
      <c r="KG295" s="510" t="str">
        <f t="shared" si="1417"/>
        <v/>
      </c>
      <c r="KH295" s="517">
        <f t="shared" si="1418"/>
        <v>0</v>
      </c>
      <c r="KI295" s="510" t="str">
        <f t="shared" si="1419"/>
        <v/>
      </c>
      <c r="KJ295" s="522" t="str">
        <f t="shared" si="1560"/>
        <v/>
      </c>
      <c r="KK295" s="510" t="str">
        <f t="shared" si="1420"/>
        <v/>
      </c>
      <c r="KL295" s="517">
        <f t="shared" si="1421"/>
        <v>0</v>
      </c>
      <c r="KM295" s="510" t="str">
        <f t="shared" si="1422"/>
        <v/>
      </c>
      <c r="KN295" s="522" t="str">
        <f t="shared" si="1561"/>
        <v/>
      </c>
      <c r="KO295" s="510" t="str">
        <f t="shared" si="1423"/>
        <v/>
      </c>
      <c r="KP295" s="517">
        <f t="shared" si="1424"/>
        <v>0</v>
      </c>
      <c r="KQ295" s="510" t="str">
        <f t="shared" si="1425"/>
        <v/>
      </c>
      <c r="KR295" s="522" t="str">
        <f t="shared" si="1562"/>
        <v/>
      </c>
      <c r="KS295" s="510" t="str">
        <f t="shared" si="1426"/>
        <v/>
      </c>
      <c r="KT295" s="517">
        <f t="shared" si="1427"/>
        <v>0</v>
      </c>
      <c r="KU295" s="510" t="str">
        <f t="shared" si="1428"/>
        <v/>
      </c>
      <c r="KV295" s="522" t="str">
        <f t="shared" si="1563"/>
        <v/>
      </c>
      <c r="KW295" s="510" t="str">
        <f t="shared" si="1429"/>
        <v/>
      </c>
      <c r="KX295" s="517">
        <f t="shared" si="1430"/>
        <v>0</v>
      </c>
      <c r="KY295" s="510" t="str">
        <f t="shared" si="1431"/>
        <v/>
      </c>
      <c r="KZ295" s="522" t="str">
        <f t="shared" si="1564"/>
        <v/>
      </c>
      <c r="LA295" s="510" t="str">
        <f t="shared" si="1432"/>
        <v/>
      </c>
      <c r="LB295" s="517">
        <f t="shared" si="1433"/>
        <v>0</v>
      </c>
      <c r="LC295" s="510" t="str">
        <f t="shared" si="1434"/>
        <v/>
      </c>
      <c r="LD295" s="522" t="str">
        <f t="shared" si="1565"/>
        <v/>
      </c>
      <c r="LE295" s="510" t="str">
        <f t="shared" si="1435"/>
        <v/>
      </c>
      <c r="LF295" s="517">
        <f t="shared" si="1436"/>
        <v>0</v>
      </c>
      <c r="LG295" s="510" t="str">
        <f t="shared" si="1437"/>
        <v/>
      </c>
      <c r="LH295" s="522" t="str">
        <f t="shared" si="1566"/>
        <v/>
      </c>
      <c r="LI295" s="510" t="str">
        <f t="shared" si="1438"/>
        <v/>
      </c>
      <c r="LJ295" s="517">
        <f t="shared" si="1439"/>
        <v>0</v>
      </c>
      <c r="LK295" s="510" t="str">
        <f t="shared" si="1440"/>
        <v/>
      </c>
      <c r="LL295" s="522" t="str">
        <f t="shared" si="1567"/>
        <v/>
      </c>
      <c r="LM295" s="510" t="str">
        <f t="shared" si="1441"/>
        <v/>
      </c>
      <c r="LN295" s="517">
        <f t="shared" si="1442"/>
        <v>0</v>
      </c>
      <c r="LO295" s="510" t="str">
        <f t="shared" si="1443"/>
        <v/>
      </c>
      <c r="LP295" s="522" t="str">
        <f t="shared" si="1568"/>
        <v/>
      </c>
      <c r="LQ295" s="510" t="str">
        <f t="shared" si="1444"/>
        <v/>
      </c>
      <c r="LR295" s="517">
        <f t="shared" si="1445"/>
        <v>0</v>
      </c>
      <c r="LS295" s="510" t="str">
        <f t="shared" si="1446"/>
        <v/>
      </c>
      <c r="LT295" s="522" t="str">
        <f t="shared" si="1569"/>
        <v/>
      </c>
      <c r="LU295" s="510" t="str">
        <f t="shared" si="1447"/>
        <v/>
      </c>
      <c r="LV295" s="517">
        <f t="shared" si="1448"/>
        <v>0</v>
      </c>
      <c r="LW295" s="510" t="str">
        <f t="shared" si="1449"/>
        <v/>
      </c>
      <c r="LX295" s="522" t="str">
        <f t="shared" si="1570"/>
        <v/>
      </c>
      <c r="LY295" s="510" t="str">
        <f t="shared" si="1450"/>
        <v/>
      </c>
      <c r="LZ295" s="517">
        <f t="shared" si="1451"/>
        <v>0</v>
      </c>
      <c r="MA295" s="510" t="str">
        <f t="shared" si="1452"/>
        <v/>
      </c>
      <c r="MB295" s="522" t="str">
        <f t="shared" si="1571"/>
        <v/>
      </c>
      <c r="MC295" s="510" t="str">
        <f t="shared" si="1453"/>
        <v/>
      </c>
      <c r="MD295" s="517">
        <f t="shared" si="1454"/>
        <v>0</v>
      </c>
      <c r="ME295" s="510" t="str">
        <f t="shared" si="1455"/>
        <v/>
      </c>
      <c r="MF295" s="522" t="str">
        <f t="shared" si="1572"/>
        <v/>
      </c>
      <c r="MG295" s="510" t="str">
        <f t="shared" si="1456"/>
        <v/>
      </c>
      <c r="MH295" s="517">
        <f t="shared" si="1457"/>
        <v>0</v>
      </c>
      <c r="MI295" s="510" t="str">
        <f t="shared" si="1458"/>
        <v/>
      </c>
      <c r="MJ295" s="522" t="str">
        <f t="shared" si="1573"/>
        <v/>
      </c>
      <c r="MK295" s="510" t="str">
        <f t="shared" si="1459"/>
        <v/>
      </c>
      <c r="ML295" s="517">
        <f t="shared" si="1460"/>
        <v>0</v>
      </c>
      <c r="MM295" s="510" t="str">
        <f t="shared" si="1461"/>
        <v/>
      </c>
      <c r="MN295" s="522" t="str">
        <f t="shared" si="1574"/>
        <v/>
      </c>
      <c r="MO295" s="510" t="str">
        <f t="shared" si="1462"/>
        <v/>
      </c>
      <c r="MP295" s="517">
        <f t="shared" si="1463"/>
        <v>0</v>
      </c>
      <c r="MQ295" s="510" t="str">
        <f t="shared" si="1464"/>
        <v/>
      </c>
      <c r="MR295" s="522" t="str">
        <f t="shared" si="1575"/>
        <v/>
      </c>
      <c r="MS295" s="510" t="str">
        <f t="shared" si="1465"/>
        <v/>
      </c>
      <c r="MT295" s="517">
        <f t="shared" si="1466"/>
        <v>0</v>
      </c>
      <c r="MU295" s="510" t="str">
        <f t="shared" si="1467"/>
        <v/>
      </c>
      <c r="MV295" s="522" t="str">
        <f t="shared" si="1576"/>
        <v/>
      </c>
      <c r="MW295" s="510" t="str">
        <f t="shared" si="1468"/>
        <v/>
      </c>
      <c r="MX295" s="517">
        <f t="shared" si="1469"/>
        <v>0</v>
      </c>
      <c r="MY295" s="510" t="str">
        <f t="shared" si="1470"/>
        <v/>
      </c>
      <c r="MZ295" s="522" t="str">
        <f t="shared" si="1577"/>
        <v/>
      </c>
      <c r="NA295" s="510" t="str">
        <f t="shared" si="1471"/>
        <v/>
      </c>
      <c r="NB295" s="517">
        <f t="shared" si="1472"/>
        <v>0</v>
      </c>
      <c r="NC295" s="510" t="str">
        <f t="shared" si="1473"/>
        <v/>
      </c>
      <c r="ND295" s="522" t="str">
        <f t="shared" si="1578"/>
        <v/>
      </c>
      <c r="NE295" s="510" t="str">
        <f t="shared" si="1474"/>
        <v/>
      </c>
      <c r="NF295" s="517">
        <f t="shared" si="1475"/>
        <v>0</v>
      </c>
      <c r="NG295" s="510" t="str">
        <f t="shared" si="1476"/>
        <v/>
      </c>
      <c r="NH295" s="522" t="str">
        <f t="shared" si="1579"/>
        <v/>
      </c>
      <c r="NI295" s="510" t="str">
        <f t="shared" si="1477"/>
        <v/>
      </c>
      <c r="NJ295" s="517">
        <f t="shared" si="1478"/>
        <v>0</v>
      </c>
      <c r="NK295" s="510" t="str">
        <f t="shared" si="1479"/>
        <v/>
      </c>
      <c r="NL295" s="522" t="str">
        <f t="shared" si="1580"/>
        <v/>
      </c>
      <c r="NM295" s="510" t="str">
        <f t="shared" si="1480"/>
        <v/>
      </c>
      <c r="NN295" s="517">
        <f t="shared" si="1481"/>
        <v>0</v>
      </c>
      <c r="NO295" s="510" t="str">
        <f t="shared" si="1482"/>
        <v/>
      </c>
      <c r="NP295" s="522" t="str">
        <f t="shared" si="1581"/>
        <v/>
      </c>
      <c r="NQ295" s="510" t="str">
        <f t="shared" si="1483"/>
        <v/>
      </c>
      <c r="NR295" s="517">
        <f t="shared" si="1484"/>
        <v>0</v>
      </c>
      <c r="NS295" s="510" t="str">
        <f t="shared" si="1485"/>
        <v/>
      </c>
      <c r="NT295" s="522" t="str">
        <f t="shared" si="1582"/>
        <v/>
      </c>
      <c r="NU295" s="510" t="str">
        <f t="shared" si="1486"/>
        <v/>
      </c>
      <c r="NV295" s="517">
        <f t="shared" si="1487"/>
        <v>0</v>
      </c>
      <c r="NW295" s="510" t="str">
        <f t="shared" si="1488"/>
        <v/>
      </c>
      <c r="NX295" s="522" t="str">
        <f t="shared" si="1583"/>
        <v/>
      </c>
      <c r="NY295" s="510" t="str">
        <f t="shared" si="1489"/>
        <v/>
      </c>
      <c r="NZ295" s="517">
        <f t="shared" si="1490"/>
        <v>0</v>
      </c>
      <c r="OA295" s="510" t="str">
        <f t="shared" si="1491"/>
        <v/>
      </c>
      <c r="OB295" s="522" t="str">
        <f t="shared" si="1584"/>
        <v/>
      </c>
      <c r="OC295" s="510" t="str">
        <f t="shared" si="1492"/>
        <v/>
      </c>
      <c r="OD295" s="517">
        <f t="shared" si="1493"/>
        <v>0</v>
      </c>
      <c r="OE295" s="510" t="str">
        <f t="shared" si="1494"/>
        <v/>
      </c>
      <c r="OF295" s="522" t="str">
        <f t="shared" si="1585"/>
        <v/>
      </c>
      <c r="OG295" s="510" t="str">
        <f t="shared" si="1495"/>
        <v/>
      </c>
      <c r="OH295" s="517">
        <f t="shared" si="1496"/>
        <v>0</v>
      </c>
      <c r="OI295" s="510" t="str">
        <f t="shared" si="1497"/>
        <v/>
      </c>
      <c r="OJ295" s="522" t="str">
        <f t="shared" si="1586"/>
        <v/>
      </c>
      <c r="OK295" s="510" t="str">
        <f t="shared" si="1498"/>
        <v/>
      </c>
      <c r="OL295" s="517">
        <f t="shared" si="1499"/>
        <v>0</v>
      </c>
      <c r="OM295" s="510" t="str">
        <f t="shared" si="1500"/>
        <v/>
      </c>
      <c r="ON295" s="522" t="str">
        <f t="shared" si="1587"/>
        <v/>
      </c>
      <c r="OO295" s="510" t="str">
        <f t="shared" si="1501"/>
        <v/>
      </c>
      <c r="OP295" s="517">
        <f t="shared" si="1502"/>
        <v>0</v>
      </c>
      <c r="OQ295" s="510" t="str">
        <f t="shared" si="1503"/>
        <v/>
      </c>
      <c r="OR295" s="522" t="str">
        <f t="shared" si="1588"/>
        <v/>
      </c>
      <c r="OS295" s="510" t="str">
        <f t="shared" si="1504"/>
        <v/>
      </c>
      <c r="OT295" s="517">
        <f t="shared" si="1505"/>
        <v>0</v>
      </c>
      <c r="OU295" s="510" t="str">
        <f t="shared" si="1506"/>
        <v/>
      </c>
      <c r="OV295" s="522" t="str">
        <f t="shared" si="1589"/>
        <v/>
      </c>
      <c r="OW295" s="510" t="str">
        <f t="shared" si="1507"/>
        <v/>
      </c>
      <c r="OX295" s="517">
        <f t="shared" si="1508"/>
        <v>0</v>
      </c>
      <c r="OY295" s="510" t="str">
        <f t="shared" si="1509"/>
        <v/>
      </c>
      <c r="OZ295" s="522" t="str">
        <f t="shared" si="1590"/>
        <v/>
      </c>
      <c r="PA295" s="510" t="str">
        <f t="shared" si="1510"/>
        <v/>
      </c>
      <c r="PB295" s="517">
        <f t="shared" si="1511"/>
        <v>0</v>
      </c>
      <c r="PC295" s="510" t="str">
        <f t="shared" si="1512"/>
        <v/>
      </c>
      <c r="PD295" s="522" t="str">
        <f t="shared" si="1591"/>
        <v/>
      </c>
      <c r="PE295" s="510" t="str">
        <f t="shared" si="1513"/>
        <v/>
      </c>
      <c r="PF295" s="517">
        <f t="shared" si="1514"/>
        <v>0</v>
      </c>
      <c r="PG295" s="510" t="str">
        <f t="shared" si="1515"/>
        <v/>
      </c>
      <c r="PH295" s="522" t="str">
        <f t="shared" si="1592"/>
        <v/>
      </c>
      <c r="PI295" s="510" t="str">
        <f t="shared" si="1516"/>
        <v/>
      </c>
      <c r="PJ295" s="517">
        <f t="shared" si="1517"/>
        <v>0</v>
      </c>
      <c r="PK295" s="510" t="str">
        <f t="shared" si="1518"/>
        <v/>
      </c>
      <c r="PL295" s="522" t="str">
        <f t="shared" si="1593"/>
        <v/>
      </c>
      <c r="PM295" s="510" t="str">
        <f t="shared" si="1519"/>
        <v/>
      </c>
      <c r="PN295" s="517">
        <f t="shared" si="1520"/>
        <v>0</v>
      </c>
      <c r="PO295" s="510" t="str">
        <f t="shared" si="1521"/>
        <v/>
      </c>
      <c r="PP295" s="522" t="str">
        <f t="shared" si="1594"/>
        <v/>
      </c>
      <c r="PQ295" s="510" t="str">
        <f t="shared" si="1522"/>
        <v/>
      </c>
      <c r="PR295" s="517">
        <f t="shared" si="1523"/>
        <v>0</v>
      </c>
      <c r="PS295" s="510" t="str">
        <f t="shared" si="1524"/>
        <v/>
      </c>
      <c r="PT295" s="522" t="str">
        <f t="shared" si="1595"/>
        <v/>
      </c>
      <c r="PU295" s="510" t="str">
        <f t="shared" si="1525"/>
        <v/>
      </c>
      <c r="PV295" s="517">
        <f t="shared" si="1526"/>
        <v>0</v>
      </c>
      <c r="PW295" s="510" t="str">
        <f t="shared" si="1527"/>
        <v/>
      </c>
      <c r="PX295" s="522" t="str">
        <f t="shared" si="1596"/>
        <v/>
      </c>
      <c r="PY295" s="510" t="str">
        <f t="shared" si="1528"/>
        <v/>
      </c>
      <c r="PZ295" s="517">
        <f t="shared" si="1529"/>
        <v>0</v>
      </c>
      <c r="QA295" s="510" t="str">
        <f t="shared" si="1530"/>
        <v/>
      </c>
      <c r="QB295" s="522" t="str">
        <f t="shared" si="1597"/>
        <v/>
      </c>
      <c r="QC295" s="510" t="str">
        <f t="shared" si="1531"/>
        <v/>
      </c>
      <c r="QD295" s="517">
        <f t="shared" si="1532"/>
        <v>0</v>
      </c>
      <c r="QE295" s="510" t="str">
        <f t="shared" si="1533"/>
        <v/>
      </c>
      <c r="QF295" s="522" t="str">
        <f t="shared" si="1598"/>
        <v/>
      </c>
      <c r="QG295" s="510" t="str">
        <f t="shared" si="1534"/>
        <v/>
      </c>
      <c r="QH295" s="517">
        <f t="shared" si="1535"/>
        <v>0</v>
      </c>
    </row>
    <row r="296" spans="203:450" ht="13.3" thickTop="1" thickBot="1" x14ac:dyDescent="0.35">
      <c r="GU296" s="594">
        <v>15</v>
      </c>
      <c r="HA296" s="81" t="str">
        <f t="shared" si="1536"/>
        <v/>
      </c>
      <c r="HB296" s="127" t="str">
        <f t="shared" si="1537"/>
        <v/>
      </c>
      <c r="HC296" s="15">
        <f t="shared" si="1359"/>
        <v>0</v>
      </c>
      <c r="HD296" s="582">
        <f t="shared" si="1360"/>
        <v>0</v>
      </c>
      <c r="HE296" s="576">
        <f t="shared" si="1358"/>
        <v>0</v>
      </c>
      <c r="HF296" s="566">
        <f t="shared" si="1358"/>
        <v>0</v>
      </c>
      <c r="HG296" s="16">
        <f t="shared" si="1361"/>
        <v>0</v>
      </c>
      <c r="HH296" s="17" t="str">
        <f t="shared" si="1538"/>
        <v/>
      </c>
      <c r="HI296" s="510" t="str">
        <f t="shared" si="1539"/>
        <v/>
      </c>
      <c r="HJ296" s="517">
        <f t="shared" si="1540"/>
        <v>0</v>
      </c>
      <c r="HK296" s="510" t="str">
        <f t="shared" si="1362"/>
        <v/>
      </c>
      <c r="HL296" s="522" t="str">
        <f t="shared" si="1541"/>
        <v/>
      </c>
      <c r="HM296" s="510" t="str">
        <f t="shared" si="1363"/>
        <v/>
      </c>
      <c r="HN296" s="517">
        <f t="shared" si="1364"/>
        <v>0</v>
      </c>
      <c r="HO296" s="510" t="str">
        <f t="shared" si="1365"/>
        <v/>
      </c>
      <c r="HP296" s="522" t="str">
        <f t="shared" si="1542"/>
        <v/>
      </c>
      <c r="HQ296" s="510" t="str">
        <f t="shared" si="1366"/>
        <v/>
      </c>
      <c r="HR296" s="517">
        <f t="shared" si="1367"/>
        <v>0</v>
      </c>
      <c r="HS296" s="510" t="str">
        <f t="shared" si="1368"/>
        <v/>
      </c>
      <c r="HT296" s="522" t="str">
        <f t="shared" si="1543"/>
        <v/>
      </c>
      <c r="HU296" s="510" t="str">
        <f t="shared" si="1369"/>
        <v/>
      </c>
      <c r="HV296" s="517">
        <f t="shared" si="1370"/>
        <v>0</v>
      </c>
      <c r="HW296" s="510" t="str">
        <f t="shared" si="1371"/>
        <v/>
      </c>
      <c r="HX296" s="522" t="str">
        <f t="shared" si="1544"/>
        <v/>
      </c>
      <c r="HY296" s="510" t="str">
        <f t="shared" si="1372"/>
        <v/>
      </c>
      <c r="HZ296" s="517">
        <f t="shared" si="1373"/>
        <v>0</v>
      </c>
      <c r="IA296" s="510" t="str">
        <f t="shared" si="1374"/>
        <v/>
      </c>
      <c r="IB296" s="522" t="str">
        <f t="shared" si="1545"/>
        <v/>
      </c>
      <c r="IC296" s="510" t="str">
        <f t="shared" si="1375"/>
        <v/>
      </c>
      <c r="ID296" s="517">
        <f t="shared" si="1376"/>
        <v>0</v>
      </c>
      <c r="IE296" s="510" t="str">
        <f t="shared" si="1377"/>
        <v/>
      </c>
      <c r="IF296" s="522" t="str">
        <f t="shared" si="1546"/>
        <v/>
      </c>
      <c r="IG296" s="510" t="str">
        <f t="shared" si="1378"/>
        <v/>
      </c>
      <c r="IH296" s="517">
        <f t="shared" si="1379"/>
        <v>0</v>
      </c>
      <c r="II296" s="510" t="str">
        <f t="shared" si="1380"/>
        <v/>
      </c>
      <c r="IJ296" s="522" t="str">
        <f t="shared" si="1547"/>
        <v/>
      </c>
      <c r="IK296" s="510" t="str">
        <f t="shared" si="1381"/>
        <v/>
      </c>
      <c r="IL296" s="517">
        <f t="shared" si="1382"/>
        <v>0</v>
      </c>
      <c r="IM296" s="510" t="str">
        <f t="shared" si="1383"/>
        <v/>
      </c>
      <c r="IN296" s="522" t="str">
        <f t="shared" si="1548"/>
        <v/>
      </c>
      <c r="IO296" s="510" t="str">
        <f t="shared" si="1384"/>
        <v/>
      </c>
      <c r="IP296" s="517">
        <f t="shared" si="1385"/>
        <v>0</v>
      </c>
      <c r="IQ296" s="510" t="str">
        <f t="shared" si="1386"/>
        <v/>
      </c>
      <c r="IR296" s="522" t="str">
        <f t="shared" si="1549"/>
        <v/>
      </c>
      <c r="IS296" s="510" t="str">
        <f t="shared" si="1387"/>
        <v/>
      </c>
      <c r="IT296" s="517">
        <f t="shared" si="1388"/>
        <v>0</v>
      </c>
      <c r="IU296" s="510" t="str">
        <f t="shared" si="1389"/>
        <v/>
      </c>
      <c r="IV296" s="522" t="str">
        <f t="shared" si="1550"/>
        <v/>
      </c>
      <c r="IW296" s="510" t="str">
        <f t="shared" si="1390"/>
        <v/>
      </c>
      <c r="IX296" s="517">
        <f t="shared" si="1391"/>
        <v>0</v>
      </c>
      <c r="IY296" s="510" t="str">
        <f t="shared" si="1392"/>
        <v/>
      </c>
      <c r="IZ296" s="522" t="str">
        <f t="shared" si="1551"/>
        <v/>
      </c>
      <c r="JA296" s="510" t="str">
        <f t="shared" si="1393"/>
        <v/>
      </c>
      <c r="JB296" s="517">
        <f t="shared" si="1394"/>
        <v>0</v>
      </c>
      <c r="JC296" s="510" t="str">
        <f t="shared" si="1395"/>
        <v/>
      </c>
      <c r="JD296" s="522" t="str">
        <f t="shared" si="1552"/>
        <v/>
      </c>
      <c r="JE296" s="510" t="str">
        <f t="shared" si="1396"/>
        <v/>
      </c>
      <c r="JF296" s="517">
        <f t="shared" si="1397"/>
        <v>0</v>
      </c>
      <c r="JG296" s="510" t="str">
        <f t="shared" si="1398"/>
        <v/>
      </c>
      <c r="JH296" s="522" t="str">
        <f t="shared" si="1553"/>
        <v/>
      </c>
      <c r="JI296" s="510" t="str">
        <f t="shared" si="1399"/>
        <v/>
      </c>
      <c r="JJ296" s="517">
        <f t="shared" si="1400"/>
        <v>0</v>
      </c>
      <c r="JK296" s="510" t="str">
        <f t="shared" si="1401"/>
        <v/>
      </c>
      <c r="JL296" s="522" t="str">
        <f t="shared" si="1554"/>
        <v/>
      </c>
      <c r="JM296" s="510" t="str">
        <f t="shared" si="1402"/>
        <v/>
      </c>
      <c r="JN296" s="517">
        <f t="shared" si="1403"/>
        <v>0</v>
      </c>
      <c r="JO296" s="510" t="str">
        <f t="shared" si="1404"/>
        <v/>
      </c>
      <c r="JP296" s="522" t="str">
        <f t="shared" si="1555"/>
        <v/>
      </c>
      <c r="JQ296" s="510" t="str">
        <f t="shared" si="1405"/>
        <v/>
      </c>
      <c r="JR296" s="517">
        <f t="shared" si="1406"/>
        <v>0</v>
      </c>
      <c r="JS296" s="510" t="str">
        <f t="shared" si="1407"/>
        <v/>
      </c>
      <c r="JT296" s="522" t="str">
        <f t="shared" si="1556"/>
        <v/>
      </c>
      <c r="JU296" s="510" t="str">
        <f t="shared" si="1408"/>
        <v/>
      </c>
      <c r="JV296" s="517">
        <f t="shared" si="1409"/>
        <v>0</v>
      </c>
      <c r="JW296" s="510" t="str">
        <f t="shared" si="1410"/>
        <v/>
      </c>
      <c r="JX296" s="522" t="str">
        <f t="shared" si="1557"/>
        <v/>
      </c>
      <c r="JY296" s="510" t="str">
        <f t="shared" si="1411"/>
        <v/>
      </c>
      <c r="JZ296" s="517">
        <f t="shared" si="1412"/>
        <v>0</v>
      </c>
      <c r="KA296" s="510" t="str">
        <f t="shared" si="1413"/>
        <v/>
      </c>
      <c r="KB296" s="522" t="str">
        <f t="shared" si="1558"/>
        <v/>
      </c>
      <c r="KC296" s="510" t="str">
        <f t="shared" si="1414"/>
        <v/>
      </c>
      <c r="KD296" s="517">
        <f t="shared" si="1415"/>
        <v>0</v>
      </c>
      <c r="KE296" s="510" t="str">
        <f t="shared" si="1416"/>
        <v/>
      </c>
      <c r="KF296" s="522" t="str">
        <f t="shared" si="1559"/>
        <v/>
      </c>
      <c r="KG296" s="510" t="str">
        <f t="shared" si="1417"/>
        <v/>
      </c>
      <c r="KH296" s="517">
        <f t="shared" si="1418"/>
        <v>0</v>
      </c>
      <c r="KI296" s="510" t="str">
        <f t="shared" si="1419"/>
        <v/>
      </c>
      <c r="KJ296" s="522" t="str">
        <f t="shared" si="1560"/>
        <v/>
      </c>
      <c r="KK296" s="510" t="str">
        <f t="shared" si="1420"/>
        <v/>
      </c>
      <c r="KL296" s="517">
        <f t="shared" si="1421"/>
        <v>0</v>
      </c>
      <c r="KM296" s="510" t="str">
        <f t="shared" si="1422"/>
        <v/>
      </c>
      <c r="KN296" s="522" t="str">
        <f t="shared" si="1561"/>
        <v/>
      </c>
      <c r="KO296" s="510" t="str">
        <f t="shared" si="1423"/>
        <v/>
      </c>
      <c r="KP296" s="517">
        <f t="shared" si="1424"/>
        <v>0</v>
      </c>
      <c r="KQ296" s="510" t="str">
        <f t="shared" si="1425"/>
        <v/>
      </c>
      <c r="KR296" s="522" t="str">
        <f t="shared" si="1562"/>
        <v/>
      </c>
      <c r="KS296" s="510" t="str">
        <f t="shared" si="1426"/>
        <v/>
      </c>
      <c r="KT296" s="517">
        <f t="shared" si="1427"/>
        <v>0</v>
      </c>
      <c r="KU296" s="510" t="str">
        <f t="shared" si="1428"/>
        <v/>
      </c>
      <c r="KV296" s="522" t="str">
        <f t="shared" si="1563"/>
        <v/>
      </c>
      <c r="KW296" s="510" t="str">
        <f t="shared" si="1429"/>
        <v/>
      </c>
      <c r="KX296" s="517">
        <f t="shared" si="1430"/>
        <v>0</v>
      </c>
      <c r="KY296" s="510" t="str">
        <f t="shared" si="1431"/>
        <v/>
      </c>
      <c r="KZ296" s="522" t="str">
        <f t="shared" si="1564"/>
        <v/>
      </c>
      <c r="LA296" s="510" t="str">
        <f t="shared" si="1432"/>
        <v/>
      </c>
      <c r="LB296" s="517">
        <f t="shared" si="1433"/>
        <v>0</v>
      </c>
      <c r="LC296" s="510" t="str">
        <f t="shared" si="1434"/>
        <v/>
      </c>
      <c r="LD296" s="522" t="str">
        <f t="shared" si="1565"/>
        <v/>
      </c>
      <c r="LE296" s="510" t="str">
        <f t="shared" si="1435"/>
        <v/>
      </c>
      <c r="LF296" s="517">
        <f t="shared" si="1436"/>
        <v>0</v>
      </c>
      <c r="LG296" s="510" t="str">
        <f t="shared" si="1437"/>
        <v/>
      </c>
      <c r="LH296" s="522" t="str">
        <f t="shared" si="1566"/>
        <v/>
      </c>
      <c r="LI296" s="510" t="str">
        <f t="shared" si="1438"/>
        <v/>
      </c>
      <c r="LJ296" s="517">
        <f t="shared" si="1439"/>
        <v>0</v>
      </c>
      <c r="LK296" s="510" t="str">
        <f t="shared" si="1440"/>
        <v/>
      </c>
      <c r="LL296" s="522" t="str">
        <f t="shared" si="1567"/>
        <v/>
      </c>
      <c r="LM296" s="510" t="str">
        <f t="shared" si="1441"/>
        <v/>
      </c>
      <c r="LN296" s="517">
        <f t="shared" si="1442"/>
        <v>0</v>
      </c>
      <c r="LO296" s="510" t="str">
        <f t="shared" si="1443"/>
        <v/>
      </c>
      <c r="LP296" s="522" t="str">
        <f t="shared" si="1568"/>
        <v/>
      </c>
      <c r="LQ296" s="510" t="str">
        <f t="shared" si="1444"/>
        <v/>
      </c>
      <c r="LR296" s="517">
        <f t="shared" si="1445"/>
        <v>0</v>
      </c>
      <c r="LS296" s="510" t="str">
        <f t="shared" si="1446"/>
        <v/>
      </c>
      <c r="LT296" s="522" t="str">
        <f t="shared" si="1569"/>
        <v/>
      </c>
      <c r="LU296" s="510" t="str">
        <f t="shared" si="1447"/>
        <v/>
      </c>
      <c r="LV296" s="517">
        <f t="shared" si="1448"/>
        <v>0</v>
      </c>
      <c r="LW296" s="510" t="str">
        <f t="shared" si="1449"/>
        <v/>
      </c>
      <c r="LX296" s="522" t="str">
        <f t="shared" si="1570"/>
        <v/>
      </c>
      <c r="LY296" s="510" t="str">
        <f t="shared" si="1450"/>
        <v/>
      </c>
      <c r="LZ296" s="517">
        <f t="shared" si="1451"/>
        <v>0</v>
      </c>
      <c r="MA296" s="510" t="str">
        <f t="shared" si="1452"/>
        <v/>
      </c>
      <c r="MB296" s="522" t="str">
        <f t="shared" si="1571"/>
        <v/>
      </c>
      <c r="MC296" s="510" t="str">
        <f t="shared" si="1453"/>
        <v/>
      </c>
      <c r="MD296" s="517">
        <f t="shared" si="1454"/>
        <v>0</v>
      </c>
      <c r="ME296" s="510" t="str">
        <f t="shared" si="1455"/>
        <v/>
      </c>
      <c r="MF296" s="522" t="str">
        <f t="shared" si="1572"/>
        <v/>
      </c>
      <c r="MG296" s="510" t="str">
        <f t="shared" si="1456"/>
        <v/>
      </c>
      <c r="MH296" s="517">
        <f t="shared" si="1457"/>
        <v>0</v>
      </c>
      <c r="MI296" s="510" t="str">
        <f t="shared" si="1458"/>
        <v/>
      </c>
      <c r="MJ296" s="522" t="str">
        <f t="shared" si="1573"/>
        <v/>
      </c>
      <c r="MK296" s="510" t="str">
        <f t="shared" si="1459"/>
        <v/>
      </c>
      <c r="ML296" s="517">
        <f t="shared" si="1460"/>
        <v>0</v>
      </c>
      <c r="MM296" s="510" t="str">
        <f t="shared" si="1461"/>
        <v/>
      </c>
      <c r="MN296" s="522" t="str">
        <f t="shared" si="1574"/>
        <v/>
      </c>
      <c r="MO296" s="510" t="str">
        <f t="shared" si="1462"/>
        <v/>
      </c>
      <c r="MP296" s="517">
        <f t="shared" si="1463"/>
        <v>0</v>
      </c>
      <c r="MQ296" s="510" t="str">
        <f t="shared" si="1464"/>
        <v/>
      </c>
      <c r="MR296" s="522" t="str">
        <f t="shared" si="1575"/>
        <v/>
      </c>
      <c r="MS296" s="510" t="str">
        <f t="shared" si="1465"/>
        <v/>
      </c>
      <c r="MT296" s="517">
        <f t="shared" si="1466"/>
        <v>0</v>
      </c>
      <c r="MU296" s="510" t="str">
        <f t="shared" si="1467"/>
        <v/>
      </c>
      <c r="MV296" s="522" t="str">
        <f t="shared" si="1576"/>
        <v/>
      </c>
      <c r="MW296" s="510" t="str">
        <f t="shared" si="1468"/>
        <v/>
      </c>
      <c r="MX296" s="517">
        <f t="shared" si="1469"/>
        <v>0</v>
      </c>
      <c r="MY296" s="510" t="str">
        <f t="shared" si="1470"/>
        <v/>
      </c>
      <c r="MZ296" s="522" t="str">
        <f t="shared" si="1577"/>
        <v/>
      </c>
      <c r="NA296" s="510" t="str">
        <f t="shared" si="1471"/>
        <v/>
      </c>
      <c r="NB296" s="517">
        <f t="shared" si="1472"/>
        <v>0</v>
      </c>
      <c r="NC296" s="510" t="str">
        <f t="shared" si="1473"/>
        <v/>
      </c>
      <c r="ND296" s="522" t="str">
        <f t="shared" si="1578"/>
        <v/>
      </c>
      <c r="NE296" s="510" t="str">
        <f t="shared" si="1474"/>
        <v/>
      </c>
      <c r="NF296" s="517">
        <f t="shared" si="1475"/>
        <v>0</v>
      </c>
      <c r="NG296" s="510" t="str">
        <f t="shared" si="1476"/>
        <v/>
      </c>
      <c r="NH296" s="522" t="str">
        <f t="shared" si="1579"/>
        <v/>
      </c>
      <c r="NI296" s="510" t="str">
        <f t="shared" si="1477"/>
        <v/>
      </c>
      <c r="NJ296" s="517">
        <f t="shared" si="1478"/>
        <v>0</v>
      </c>
      <c r="NK296" s="510" t="str">
        <f t="shared" si="1479"/>
        <v/>
      </c>
      <c r="NL296" s="522" t="str">
        <f t="shared" si="1580"/>
        <v/>
      </c>
      <c r="NM296" s="510" t="str">
        <f t="shared" si="1480"/>
        <v/>
      </c>
      <c r="NN296" s="517">
        <f t="shared" si="1481"/>
        <v>0</v>
      </c>
      <c r="NO296" s="510" t="str">
        <f t="shared" si="1482"/>
        <v/>
      </c>
      <c r="NP296" s="522" t="str">
        <f t="shared" si="1581"/>
        <v/>
      </c>
      <c r="NQ296" s="510" t="str">
        <f t="shared" si="1483"/>
        <v/>
      </c>
      <c r="NR296" s="517">
        <f t="shared" si="1484"/>
        <v>0</v>
      </c>
      <c r="NS296" s="510" t="str">
        <f t="shared" si="1485"/>
        <v/>
      </c>
      <c r="NT296" s="522" t="str">
        <f t="shared" si="1582"/>
        <v/>
      </c>
      <c r="NU296" s="510" t="str">
        <f t="shared" si="1486"/>
        <v/>
      </c>
      <c r="NV296" s="517">
        <f t="shared" si="1487"/>
        <v>0</v>
      </c>
      <c r="NW296" s="510" t="str">
        <f t="shared" si="1488"/>
        <v/>
      </c>
      <c r="NX296" s="522" t="str">
        <f t="shared" si="1583"/>
        <v/>
      </c>
      <c r="NY296" s="510" t="str">
        <f t="shared" si="1489"/>
        <v/>
      </c>
      <c r="NZ296" s="517">
        <f t="shared" si="1490"/>
        <v>0</v>
      </c>
      <c r="OA296" s="510" t="str">
        <f t="shared" si="1491"/>
        <v/>
      </c>
      <c r="OB296" s="522" t="str">
        <f t="shared" si="1584"/>
        <v/>
      </c>
      <c r="OC296" s="510" t="str">
        <f t="shared" si="1492"/>
        <v/>
      </c>
      <c r="OD296" s="517">
        <f t="shared" si="1493"/>
        <v>0</v>
      </c>
      <c r="OE296" s="510" t="str">
        <f t="shared" si="1494"/>
        <v/>
      </c>
      <c r="OF296" s="522" t="str">
        <f t="shared" si="1585"/>
        <v/>
      </c>
      <c r="OG296" s="510" t="str">
        <f t="shared" si="1495"/>
        <v/>
      </c>
      <c r="OH296" s="517">
        <f t="shared" si="1496"/>
        <v>0</v>
      </c>
      <c r="OI296" s="510" t="str">
        <f t="shared" si="1497"/>
        <v/>
      </c>
      <c r="OJ296" s="522" t="str">
        <f t="shared" si="1586"/>
        <v/>
      </c>
      <c r="OK296" s="510" t="str">
        <f t="shared" si="1498"/>
        <v/>
      </c>
      <c r="OL296" s="517">
        <f t="shared" si="1499"/>
        <v>0</v>
      </c>
      <c r="OM296" s="510" t="str">
        <f t="shared" si="1500"/>
        <v/>
      </c>
      <c r="ON296" s="522" t="str">
        <f t="shared" si="1587"/>
        <v/>
      </c>
      <c r="OO296" s="510" t="str">
        <f t="shared" si="1501"/>
        <v/>
      </c>
      <c r="OP296" s="517">
        <f t="shared" si="1502"/>
        <v>0</v>
      </c>
      <c r="OQ296" s="510" t="str">
        <f t="shared" si="1503"/>
        <v/>
      </c>
      <c r="OR296" s="522" t="str">
        <f t="shared" si="1588"/>
        <v/>
      </c>
      <c r="OS296" s="510" t="str">
        <f t="shared" si="1504"/>
        <v/>
      </c>
      <c r="OT296" s="517">
        <f t="shared" si="1505"/>
        <v>0</v>
      </c>
      <c r="OU296" s="510" t="str">
        <f t="shared" si="1506"/>
        <v/>
      </c>
      <c r="OV296" s="522" t="str">
        <f t="shared" si="1589"/>
        <v/>
      </c>
      <c r="OW296" s="510" t="str">
        <f t="shared" si="1507"/>
        <v/>
      </c>
      <c r="OX296" s="517">
        <f t="shared" si="1508"/>
        <v>0</v>
      </c>
      <c r="OY296" s="510" t="str">
        <f t="shared" si="1509"/>
        <v/>
      </c>
      <c r="OZ296" s="522" t="str">
        <f t="shared" si="1590"/>
        <v/>
      </c>
      <c r="PA296" s="510" t="str">
        <f t="shared" si="1510"/>
        <v/>
      </c>
      <c r="PB296" s="517">
        <f t="shared" si="1511"/>
        <v>0</v>
      </c>
      <c r="PC296" s="510" t="str">
        <f t="shared" si="1512"/>
        <v/>
      </c>
      <c r="PD296" s="522" t="str">
        <f t="shared" si="1591"/>
        <v/>
      </c>
      <c r="PE296" s="510" t="str">
        <f t="shared" si="1513"/>
        <v/>
      </c>
      <c r="PF296" s="517">
        <f t="shared" si="1514"/>
        <v>0</v>
      </c>
      <c r="PG296" s="510" t="str">
        <f t="shared" si="1515"/>
        <v/>
      </c>
      <c r="PH296" s="522" t="str">
        <f t="shared" si="1592"/>
        <v/>
      </c>
      <c r="PI296" s="510" t="str">
        <f t="shared" si="1516"/>
        <v/>
      </c>
      <c r="PJ296" s="517">
        <f t="shared" si="1517"/>
        <v>0</v>
      </c>
      <c r="PK296" s="510" t="str">
        <f t="shared" si="1518"/>
        <v/>
      </c>
      <c r="PL296" s="522" t="str">
        <f t="shared" si="1593"/>
        <v/>
      </c>
      <c r="PM296" s="510" t="str">
        <f t="shared" si="1519"/>
        <v/>
      </c>
      <c r="PN296" s="517">
        <f t="shared" si="1520"/>
        <v>0</v>
      </c>
      <c r="PO296" s="510" t="str">
        <f t="shared" si="1521"/>
        <v/>
      </c>
      <c r="PP296" s="522" t="str">
        <f t="shared" si="1594"/>
        <v/>
      </c>
      <c r="PQ296" s="510" t="str">
        <f t="shared" si="1522"/>
        <v/>
      </c>
      <c r="PR296" s="517">
        <f t="shared" si="1523"/>
        <v>0</v>
      </c>
      <c r="PS296" s="510" t="str">
        <f t="shared" si="1524"/>
        <v/>
      </c>
      <c r="PT296" s="522" t="str">
        <f t="shared" si="1595"/>
        <v/>
      </c>
      <c r="PU296" s="510" t="str">
        <f t="shared" si="1525"/>
        <v/>
      </c>
      <c r="PV296" s="517">
        <f t="shared" si="1526"/>
        <v>0</v>
      </c>
      <c r="PW296" s="510" t="str">
        <f t="shared" si="1527"/>
        <v/>
      </c>
      <c r="PX296" s="522" t="str">
        <f t="shared" si="1596"/>
        <v/>
      </c>
      <c r="PY296" s="510" t="str">
        <f t="shared" si="1528"/>
        <v/>
      </c>
      <c r="PZ296" s="517">
        <f t="shared" si="1529"/>
        <v>0</v>
      </c>
      <c r="QA296" s="510" t="str">
        <f t="shared" si="1530"/>
        <v/>
      </c>
      <c r="QB296" s="522" t="str">
        <f t="shared" si="1597"/>
        <v/>
      </c>
      <c r="QC296" s="510" t="str">
        <f t="shared" si="1531"/>
        <v/>
      </c>
      <c r="QD296" s="517">
        <f t="shared" si="1532"/>
        <v>0</v>
      </c>
      <c r="QE296" s="510" t="str">
        <f t="shared" si="1533"/>
        <v/>
      </c>
      <c r="QF296" s="522" t="str">
        <f t="shared" si="1598"/>
        <v/>
      </c>
      <c r="QG296" s="510" t="str">
        <f t="shared" si="1534"/>
        <v/>
      </c>
      <c r="QH296" s="517">
        <f t="shared" si="1535"/>
        <v>0</v>
      </c>
    </row>
    <row r="297" spans="203:450" ht="13.3" thickTop="1" thickBot="1" x14ac:dyDescent="0.35">
      <c r="GU297" s="594">
        <v>16</v>
      </c>
      <c r="HA297" s="81" t="str">
        <f t="shared" si="1536"/>
        <v/>
      </c>
      <c r="HB297" s="127" t="str">
        <f t="shared" si="1537"/>
        <v/>
      </c>
      <c r="HC297" s="15">
        <f t="shared" si="1359"/>
        <v>0</v>
      </c>
      <c r="HD297" s="582">
        <f t="shared" si="1360"/>
        <v>0</v>
      </c>
      <c r="HE297" s="576">
        <f t="shared" si="1358"/>
        <v>0</v>
      </c>
      <c r="HF297" s="566">
        <f t="shared" si="1358"/>
        <v>0</v>
      </c>
      <c r="HG297" s="16">
        <f t="shared" si="1361"/>
        <v>0</v>
      </c>
      <c r="HH297" s="17" t="str">
        <f t="shared" si="1538"/>
        <v/>
      </c>
      <c r="HI297" s="510" t="str">
        <f t="shared" si="1539"/>
        <v/>
      </c>
      <c r="HJ297" s="517">
        <f t="shared" si="1540"/>
        <v>0</v>
      </c>
      <c r="HK297" s="510" t="str">
        <f t="shared" si="1362"/>
        <v/>
      </c>
      <c r="HL297" s="522" t="str">
        <f t="shared" si="1541"/>
        <v/>
      </c>
      <c r="HM297" s="510" t="str">
        <f t="shared" si="1363"/>
        <v/>
      </c>
      <c r="HN297" s="517">
        <f t="shared" si="1364"/>
        <v>0</v>
      </c>
      <c r="HO297" s="510" t="str">
        <f t="shared" si="1365"/>
        <v/>
      </c>
      <c r="HP297" s="522" t="str">
        <f t="shared" si="1542"/>
        <v/>
      </c>
      <c r="HQ297" s="510" t="str">
        <f t="shared" si="1366"/>
        <v/>
      </c>
      <c r="HR297" s="517">
        <f t="shared" si="1367"/>
        <v>0</v>
      </c>
      <c r="HS297" s="510" t="str">
        <f t="shared" si="1368"/>
        <v/>
      </c>
      <c r="HT297" s="522" t="str">
        <f t="shared" si="1543"/>
        <v/>
      </c>
      <c r="HU297" s="510" t="str">
        <f t="shared" si="1369"/>
        <v/>
      </c>
      <c r="HV297" s="517">
        <f t="shared" si="1370"/>
        <v>0</v>
      </c>
      <c r="HW297" s="510" t="str">
        <f t="shared" si="1371"/>
        <v/>
      </c>
      <c r="HX297" s="522" t="str">
        <f t="shared" si="1544"/>
        <v/>
      </c>
      <c r="HY297" s="510" t="str">
        <f t="shared" si="1372"/>
        <v/>
      </c>
      <c r="HZ297" s="517">
        <f t="shared" si="1373"/>
        <v>0</v>
      </c>
      <c r="IA297" s="510" t="str">
        <f t="shared" si="1374"/>
        <v/>
      </c>
      <c r="IB297" s="522" t="str">
        <f t="shared" si="1545"/>
        <v/>
      </c>
      <c r="IC297" s="510" t="str">
        <f t="shared" si="1375"/>
        <v/>
      </c>
      <c r="ID297" s="517">
        <f t="shared" si="1376"/>
        <v>0</v>
      </c>
      <c r="IE297" s="510" t="str">
        <f t="shared" si="1377"/>
        <v/>
      </c>
      <c r="IF297" s="522" t="str">
        <f t="shared" si="1546"/>
        <v/>
      </c>
      <c r="IG297" s="510" t="str">
        <f t="shared" si="1378"/>
        <v/>
      </c>
      <c r="IH297" s="517">
        <f t="shared" si="1379"/>
        <v>0</v>
      </c>
      <c r="II297" s="510" t="str">
        <f t="shared" si="1380"/>
        <v/>
      </c>
      <c r="IJ297" s="522" t="str">
        <f t="shared" si="1547"/>
        <v/>
      </c>
      <c r="IK297" s="510" t="str">
        <f t="shared" si="1381"/>
        <v/>
      </c>
      <c r="IL297" s="517">
        <f t="shared" si="1382"/>
        <v>0</v>
      </c>
      <c r="IM297" s="510" t="str">
        <f t="shared" si="1383"/>
        <v/>
      </c>
      <c r="IN297" s="522" t="str">
        <f t="shared" si="1548"/>
        <v/>
      </c>
      <c r="IO297" s="510" t="str">
        <f t="shared" si="1384"/>
        <v/>
      </c>
      <c r="IP297" s="517">
        <f t="shared" si="1385"/>
        <v>0</v>
      </c>
      <c r="IQ297" s="510" t="str">
        <f t="shared" si="1386"/>
        <v/>
      </c>
      <c r="IR297" s="522" t="str">
        <f t="shared" si="1549"/>
        <v/>
      </c>
      <c r="IS297" s="510" t="str">
        <f t="shared" si="1387"/>
        <v/>
      </c>
      <c r="IT297" s="517">
        <f t="shared" si="1388"/>
        <v>0</v>
      </c>
      <c r="IU297" s="510" t="str">
        <f t="shared" si="1389"/>
        <v/>
      </c>
      <c r="IV297" s="522" t="str">
        <f t="shared" si="1550"/>
        <v/>
      </c>
      <c r="IW297" s="510" t="str">
        <f t="shared" si="1390"/>
        <v/>
      </c>
      <c r="IX297" s="517">
        <f t="shared" si="1391"/>
        <v>0</v>
      </c>
      <c r="IY297" s="510" t="str">
        <f t="shared" si="1392"/>
        <v/>
      </c>
      <c r="IZ297" s="522" t="str">
        <f t="shared" si="1551"/>
        <v/>
      </c>
      <c r="JA297" s="510" t="str">
        <f t="shared" si="1393"/>
        <v/>
      </c>
      <c r="JB297" s="517">
        <f t="shared" si="1394"/>
        <v>0</v>
      </c>
      <c r="JC297" s="510" t="str">
        <f t="shared" si="1395"/>
        <v/>
      </c>
      <c r="JD297" s="522" t="str">
        <f t="shared" si="1552"/>
        <v/>
      </c>
      <c r="JE297" s="510" t="str">
        <f t="shared" si="1396"/>
        <v/>
      </c>
      <c r="JF297" s="517">
        <f t="shared" si="1397"/>
        <v>0</v>
      </c>
      <c r="JG297" s="510" t="str">
        <f t="shared" si="1398"/>
        <v/>
      </c>
      <c r="JH297" s="522" t="str">
        <f t="shared" si="1553"/>
        <v/>
      </c>
      <c r="JI297" s="510" t="str">
        <f t="shared" si="1399"/>
        <v/>
      </c>
      <c r="JJ297" s="517">
        <f t="shared" si="1400"/>
        <v>0</v>
      </c>
      <c r="JK297" s="510" t="str">
        <f t="shared" si="1401"/>
        <v/>
      </c>
      <c r="JL297" s="522" t="str">
        <f t="shared" si="1554"/>
        <v/>
      </c>
      <c r="JM297" s="510" t="str">
        <f t="shared" si="1402"/>
        <v/>
      </c>
      <c r="JN297" s="517">
        <f t="shared" si="1403"/>
        <v>0</v>
      </c>
      <c r="JO297" s="510" t="str">
        <f t="shared" si="1404"/>
        <v/>
      </c>
      <c r="JP297" s="522" t="str">
        <f t="shared" si="1555"/>
        <v/>
      </c>
      <c r="JQ297" s="510" t="str">
        <f t="shared" si="1405"/>
        <v/>
      </c>
      <c r="JR297" s="517">
        <f t="shared" si="1406"/>
        <v>0</v>
      </c>
      <c r="JS297" s="510" t="str">
        <f t="shared" si="1407"/>
        <v/>
      </c>
      <c r="JT297" s="522" t="str">
        <f t="shared" si="1556"/>
        <v/>
      </c>
      <c r="JU297" s="510" t="str">
        <f t="shared" si="1408"/>
        <v/>
      </c>
      <c r="JV297" s="517">
        <f t="shared" si="1409"/>
        <v>0</v>
      </c>
      <c r="JW297" s="510" t="str">
        <f t="shared" si="1410"/>
        <v/>
      </c>
      <c r="JX297" s="522" t="str">
        <f t="shared" si="1557"/>
        <v/>
      </c>
      <c r="JY297" s="510" t="str">
        <f t="shared" si="1411"/>
        <v/>
      </c>
      <c r="JZ297" s="517">
        <f t="shared" si="1412"/>
        <v>0</v>
      </c>
      <c r="KA297" s="510" t="str">
        <f t="shared" si="1413"/>
        <v/>
      </c>
      <c r="KB297" s="522" t="str">
        <f t="shared" si="1558"/>
        <v/>
      </c>
      <c r="KC297" s="510" t="str">
        <f t="shared" si="1414"/>
        <v/>
      </c>
      <c r="KD297" s="517">
        <f t="shared" si="1415"/>
        <v>0</v>
      </c>
      <c r="KE297" s="510" t="str">
        <f t="shared" si="1416"/>
        <v/>
      </c>
      <c r="KF297" s="522" t="str">
        <f t="shared" si="1559"/>
        <v/>
      </c>
      <c r="KG297" s="510" t="str">
        <f t="shared" si="1417"/>
        <v/>
      </c>
      <c r="KH297" s="517">
        <f t="shared" si="1418"/>
        <v>0</v>
      </c>
      <c r="KI297" s="510" t="str">
        <f t="shared" si="1419"/>
        <v/>
      </c>
      <c r="KJ297" s="522" t="str">
        <f t="shared" si="1560"/>
        <v/>
      </c>
      <c r="KK297" s="510" t="str">
        <f t="shared" si="1420"/>
        <v/>
      </c>
      <c r="KL297" s="517">
        <f t="shared" si="1421"/>
        <v>0</v>
      </c>
      <c r="KM297" s="510" t="str">
        <f t="shared" si="1422"/>
        <v/>
      </c>
      <c r="KN297" s="522" t="str">
        <f t="shared" si="1561"/>
        <v/>
      </c>
      <c r="KO297" s="510" t="str">
        <f t="shared" si="1423"/>
        <v/>
      </c>
      <c r="KP297" s="517">
        <f t="shared" si="1424"/>
        <v>0</v>
      </c>
      <c r="KQ297" s="510" t="str">
        <f t="shared" si="1425"/>
        <v/>
      </c>
      <c r="KR297" s="522" t="str">
        <f t="shared" si="1562"/>
        <v/>
      </c>
      <c r="KS297" s="510" t="str">
        <f t="shared" si="1426"/>
        <v/>
      </c>
      <c r="KT297" s="517">
        <f t="shared" si="1427"/>
        <v>0</v>
      </c>
      <c r="KU297" s="510" t="str">
        <f t="shared" si="1428"/>
        <v/>
      </c>
      <c r="KV297" s="522" t="str">
        <f t="shared" si="1563"/>
        <v/>
      </c>
      <c r="KW297" s="510" t="str">
        <f t="shared" si="1429"/>
        <v/>
      </c>
      <c r="KX297" s="517">
        <f t="shared" si="1430"/>
        <v>0</v>
      </c>
      <c r="KY297" s="510" t="str">
        <f t="shared" si="1431"/>
        <v/>
      </c>
      <c r="KZ297" s="522" t="str">
        <f t="shared" si="1564"/>
        <v/>
      </c>
      <c r="LA297" s="510" t="str">
        <f t="shared" si="1432"/>
        <v/>
      </c>
      <c r="LB297" s="517">
        <f t="shared" si="1433"/>
        <v>0</v>
      </c>
      <c r="LC297" s="510" t="str">
        <f t="shared" si="1434"/>
        <v/>
      </c>
      <c r="LD297" s="522" t="str">
        <f t="shared" si="1565"/>
        <v/>
      </c>
      <c r="LE297" s="510" t="str">
        <f t="shared" si="1435"/>
        <v/>
      </c>
      <c r="LF297" s="517">
        <f t="shared" si="1436"/>
        <v>0</v>
      </c>
      <c r="LG297" s="510" t="str">
        <f t="shared" si="1437"/>
        <v/>
      </c>
      <c r="LH297" s="522" t="str">
        <f t="shared" si="1566"/>
        <v/>
      </c>
      <c r="LI297" s="510" t="str">
        <f t="shared" si="1438"/>
        <v/>
      </c>
      <c r="LJ297" s="517">
        <f t="shared" si="1439"/>
        <v>0</v>
      </c>
      <c r="LK297" s="510" t="str">
        <f t="shared" si="1440"/>
        <v/>
      </c>
      <c r="LL297" s="522" t="str">
        <f t="shared" si="1567"/>
        <v/>
      </c>
      <c r="LM297" s="510" t="str">
        <f t="shared" si="1441"/>
        <v/>
      </c>
      <c r="LN297" s="517">
        <f t="shared" si="1442"/>
        <v>0</v>
      </c>
      <c r="LO297" s="510" t="str">
        <f t="shared" si="1443"/>
        <v/>
      </c>
      <c r="LP297" s="522" t="str">
        <f t="shared" si="1568"/>
        <v/>
      </c>
      <c r="LQ297" s="510" t="str">
        <f t="shared" si="1444"/>
        <v/>
      </c>
      <c r="LR297" s="517">
        <f t="shared" si="1445"/>
        <v>0</v>
      </c>
      <c r="LS297" s="510" t="str">
        <f t="shared" si="1446"/>
        <v/>
      </c>
      <c r="LT297" s="522" t="str">
        <f t="shared" si="1569"/>
        <v/>
      </c>
      <c r="LU297" s="510" t="str">
        <f t="shared" si="1447"/>
        <v/>
      </c>
      <c r="LV297" s="517">
        <f t="shared" si="1448"/>
        <v>0</v>
      </c>
      <c r="LW297" s="510" t="str">
        <f t="shared" si="1449"/>
        <v/>
      </c>
      <c r="LX297" s="522" t="str">
        <f t="shared" si="1570"/>
        <v/>
      </c>
      <c r="LY297" s="510" t="str">
        <f t="shared" si="1450"/>
        <v/>
      </c>
      <c r="LZ297" s="517">
        <f t="shared" si="1451"/>
        <v>0</v>
      </c>
      <c r="MA297" s="510" t="str">
        <f t="shared" si="1452"/>
        <v/>
      </c>
      <c r="MB297" s="522" t="str">
        <f t="shared" si="1571"/>
        <v/>
      </c>
      <c r="MC297" s="510" t="str">
        <f t="shared" si="1453"/>
        <v/>
      </c>
      <c r="MD297" s="517">
        <f t="shared" si="1454"/>
        <v>0</v>
      </c>
      <c r="ME297" s="510" t="str">
        <f t="shared" si="1455"/>
        <v/>
      </c>
      <c r="MF297" s="522" t="str">
        <f t="shared" si="1572"/>
        <v/>
      </c>
      <c r="MG297" s="510" t="str">
        <f t="shared" si="1456"/>
        <v/>
      </c>
      <c r="MH297" s="517">
        <f t="shared" si="1457"/>
        <v>0</v>
      </c>
      <c r="MI297" s="510" t="str">
        <f t="shared" si="1458"/>
        <v/>
      </c>
      <c r="MJ297" s="522" t="str">
        <f t="shared" si="1573"/>
        <v/>
      </c>
      <c r="MK297" s="510" t="str">
        <f t="shared" si="1459"/>
        <v/>
      </c>
      <c r="ML297" s="517">
        <f t="shared" si="1460"/>
        <v>0</v>
      </c>
      <c r="MM297" s="510" t="str">
        <f t="shared" si="1461"/>
        <v/>
      </c>
      <c r="MN297" s="522" t="str">
        <f t="shared" si="1574"/>
        <v/>
      </c>
      <c r="MO297" s="510" t="str">
        <f t="shared" si="1462"/>
        <v/>
      </c>
      <c r="MP297" s="517">
        <f t="shared" si="1463"/>
        <v>0</v>
      </c>
      <c r="MQ297" s="510" t="str">
        <f t="shared" si="1464"/>
        <v/>
      </c>
      <c r="MR297" s="522" t="str">
        <f t="shared" si="1575"/>
        <v/>
      </c>
      <c r="MS297" s="510" t="str">
        <f t="shared" si="1465"/>
        <v/>
      </c>
      <c r="MT297" s="517">
        <f t="shared" si="1466"/>
        <v>0</v>
      </c>
      <c r="MU297" s="510" t="str">
        <f t="shared" si="1467"/>
        <v/>
      </c>
      <c r="MV297" s="522" t="str">
        <f t="shared" si="1576"/>
        <v/>
      </c>
      <c r="MW297" s="510" t="str">
        <f t="shared" si="1468"/>
        <v/>
      </c>
      <c r="MX297" s="517">
        <f t="shared" si="1469"/>
        <v>0</v>
      </c>
      <c r="MY297" s="510" t="str">
        <f t="shared" si="1470"/>
        <v/>
      </c>
      <c r="MZ297" s="522" t="str">
        <f t="shared" si="1577"/>
        <v/>
      </c>
      <c r="NA297" s="510" t="str">
        <f t="shared" si="1471"/>
        <v/>
      </c>
      <c r="NB297" s="517">
        <f t="shared" si="1472"/>
        <v>0</v>
      </c>
      <c r="NC297" s="510" t="str">
        <f t="shared" si="1473"/>
        <v/>
      </c>
      <c r="ND297" s="522" t="str">
        <f t="shared" si="1578"/>
        <v/>
      </c>
      <c r="NE297" s="510" t="str">
        <f t="shared" si="1474"/>
        <v/>
      </c>
      <c r="NF297" s="517">
        <f t="shared" si="1475"/>
        <v>0</v>
      </c>
      <c r="NG297" s="510" t="str">
        <f t="shared" si="1476"/>
        <v/>
      </c>
      <c r="NH297" s="522" t="str">
        <f t="shared" si="1579"/>
        <v/>
      </c>
      <c r="NI297" s="510" t="str">
        <f t="shared" si="1477"/>
        <v/>
      </c>
      <c r="NJ297" s="517">
        <f t="shared" si="1478"/>
        <v>0</v>
      </c>
      <c r="NK297" s="510" t="str">
        <f t="shared" si="1479"/>
        <v/>
      </c>
      <c r="NL297" s="522" t="str">
        <f t="shared" si="1580"/>
        <v/>
      </c>
      <c r="NM297" s="510" t="str">
        <f t="shared" si="1480"/>
        <v/>
      </c>
      <c r="NN297" s="517">
        <f t="shared" si="1481"/>
        <v>0</v>
      </c>
      <c r="NO297" s="510" t="str">
        <f t="shared" si="1482"/>
        <v/>
      </c>
      <c r="NP297" s="522" t="str">
        <f t="shared" si="1581"/>
        <v/>
      </c>
      <c r="NQ297" s="510" t="str">
        <f t="shared" si="1483"/>
        <v/>
      </c>
      <c r="NR297" s="517">
        <f t="shared" si="1484"/>
        <v>0</v>
      </c>
      <c r="NS297" s="510" t="str">
        <f t="shared" si="1485"/>
        <v/>
      </c>
      <c r="NT297" s="522" t="str">
        <f t="shared" si="1582"/>
        <v/>
      </c>
      <c r="NU297" s="510" t="str">
        <f t="shared" si="1486"/>
        <v/>
      </c>
      <c r="NV297" s="517">
        <f t="shared" si="1487"/>
        <v>0</v>
      </c>
      <c r="NW297" s="510" t="str">
        <f t="shared" si="1488"/>
        <v/>
      </c>
      <c r="NX297" s="522" t="str">
        <f t="shared" si="1583"/>
        <v/>
      </c>
      <c r="NY297" s="510" t="str">
        <f t="shared" si="1489"/>
        <v/>
      </c>
      <c r="NZ297" s="517">
        <f t="shared" si="1490"/>
        <v>0</v>
      </c>
      <c r="OA297" s="510" t="str">
        <f t="shared" si="1491"/>
        <v/>
      </c>
      <c r="OB297" s="522" t="str">
        <f t="shared" si="1584"/>
        <v/>
      </c>
      <c r="OC297" s="510" t="str">
        <f t="shared" si="1492"/>
        <v/>
      </c>
      <c r="OD297" s="517">
        <f t="shared" si="1493"/>
        <v>0</v>
      </c>
      <c r="OE297" s="510" t="str">
        <f t="shared" si="1494"/>
        <v/>
      </c>
      <c r="OF297" s="522" t="str">
        <f t="shared" si="1585"/>
        <v/>
      </c>
      <c r="OG297" s="510" t="str">
        <f t="shared" si="1495"/>
        <v/>
      </c>
      <c r="OH297" s="517">
        <f t="shared" si="1496"/>
        <v>0</v>
      </c>
      <c r="OI297" s="510" t="str">
        <f t="shared" si="1497"/>
        <v/>
      </c>
      <c r="OJ297" s="522" t="str">
        <f t="shared" si="1586"/>
        <v/>
      </c>
      <c r="OK297" s="510" t="str">
        <f t="shared" si="1498"/>
        <v/>
      </c>
      <c r="OL297" s="517">
        <f t="shared" si="1499"/>
        <v>0</v>
      </c>
      <c r="OM297" s="510" t="str">
        <f t="shared" si="1500"/>
        <v/>
      </c>
      <c r="ON297" s="522" t="str">
        <f t="shared" si="1587"/>
        <v/>
      </c>
      <c r="OO297" s="510" t="str">
        <f t="shared" si="1501"/>
        <v/>
      </c>
      <c r="OP297" s="517">
        <f t="shared" si="1502"/>
        <v>0</v>
      </c>
      <c r="OQ297" s="510" t="str">
        <f t="shared" si="1503"/>
        <v/>
      </c>
      <c r="OR297" s="522" t="str">
        <f t="shared" si="1588"/>
        <v/>
      </c>
      <c r="OS297" s="510" t="str">
        <f t="shared" si="1504"/>
        <v/>
      </c>
      <c r="OT297" s="517">
        <f t="shared" si="1505"/>
        <v>0</v>
      </c>
      <c r="OU297" s="510" t="str">
        <f t="shared" si="1506"/>
        <v/>
      </c>
      <c r="OV297" s="522" t="str">
        <f t="shared" si="1589"/>
        <v/>
      </c>
      <c r="OW297" s="510" t="str">
        <f t="shared" si="1507"/>
        <v/>
      </c>
      <c r="OX297" s="517">
        <f t="shared" si="1508"/>
        <v>0</v>
      </c>
      <c r="OY297" s="510" t="str">
        <f t="shared" si="1509"/>
        <v/>
      </c>
      <c r="OZ297" s="522" t="str">
        <f t="shared" si="1590"/>
        <v/>
      </c>
      <c r="PA297" s="510" t="str">
        <f t="shared" si="1510"/>
        <v/>
      </c>
      <c r="PB297" s="517">
        <f t="shared" si="1511"/>
        <v>0</v>
      </c>
      <c r="PC297" s="510" t="str">
        <f t="shared" si="1512"/>
        <v/>
      </c>
      <c r="PD297" s="522" t="str">
        <f t="shared" si="1591"/>
        <v/>
      </c>
      <c r="PE297" s="510" t="str">
        <f t="shared" si="1513"/>
        <v/>
      </c>
      <c r="PF297" s="517">
        <f t="shared" si="1514"/>
        <v>0</v>
      </c>
      <c r="PG297" s="510" t="str">
        <f t="shared" si="1515"/>
        <v/>
      </c>
      <c r="PH297" s="522" t="str">
        <f t="shared" si="1592"/>
        <v/>
      </c>
      <c r="PI297" s="510" t="str">
        <f t="shared" si="1516"/>
        <v/>
      </c>
      <c r="PJ297" s="517">
        <f t="shared" si="1517"/>
        <v>0</v>
      </c>
      <c r="PK297" s="510" t="str">
        <f t="shared" si="1518"/>
        <v/>
      </c>
      <c r="PL297" s="522" t="str">
        <f t="shared" si="1593"/>
        <v/>
      </c>
      <c r="PM297" s="510" t="str">
        <f t="shared" si="1519"/>
        <v/>
      </c>
      <c r="PN297" s="517">
        <f t="shared" si="1520"/>
        <v>0</v>
      </c>
      <c r="PO297" s="510" t="str">
        <f t="shared" si="1521"/>
        <v/>
      </c>
      <c r="PP297" s="522" t="str">
        <f t="shared" si="1594"/>
        <v/>
      </c>
      <c r="PQ297" s="510" t="str">
        <f t="shared" si="1522"/>
        <v/>
      </c>
      <c r="PR297" s="517">
        <f t="shared" si="1523"/>
        <v>0</v>
      </c>
      <c r="PS297" s="510" t="str">
        <f t="shared" si="1524"/>
        <v/>
      </c>
      <c r="PT297" s="522" t="str">
        <f t="shared" si="1595"/>
        <v/>
      </c>
      <c r="PU297" s="510" t="str">
        <f t="shared" si="1525"/>
        <v/>
      </c>
      <c r="PV297" s="517">
        <f t="shared" si="1526"/>
        <v>0</v>
      </c>
      <c r="PW297" s="510" t="str">
        <f t="shared" si="1527"/>
        <v/>
      </c>
      <c r="PX297" s="522" t="str">
        <f t="shared" si="1596"/>
        <v/>
      </c>
      <c r="PY297" s="510" t="str">
        <f t="shared" si="1528"/>
        <v/>
      </c>
      <c r="PZ297" s="517">
        <f t="shared" si="1529"/>
        <v>0</v>
      </c>
      <c r="QA297" s="510" t="str">
        <f t="shared" si="1530"/>
        <v/>
      </c>
      <c r="QB297" s="522" t="str">
        <f t="shared" si="1597"/>
        <v/>
      </c>
      <c r="QC297" s="510" t="str">
        <f t="shared" si="1531"/>
        <v/>
      </c>
      <c r="QD297" s="517">
        <f t="shared" si="1532"/>
        <v>0</v>
      </c>
      <c r="QE297" s="510" t="str">
        <f t="shared" si="1533"/>
        <v/>
      </c>
      <c r="QF297" s="522" t="str">
        <f t="shared" si="1598"/>
        <v/>
      </c>
      <c r="QG297" s="510" t="str">
        <f t="shared" si="1534"/>
        <v/>
      </c>
      <c r="QH297" s="517">
        <f t="shared" si="1535"/>
        <v>0</v>
      </c>
    </row>
    <row r="298" spans="203:450" ht="13.3" thickTop="1" thickBot="1" x14ac:dyDescent="0.35">
      <c r="GU298" s="594">
        <v>17</v>
      </c>
      <c r="HA298" s="81" t="str">
        <f t="shared" si="1536"/>
        <v/>
      </c>
      <c r="HB298" s="127" t="str">
        <f t="shared" si="1537"/>
        <v/>
      </c>
      <c r="HC298" s="15">
        <f t="shared" si="1359"/>
        <v>0</v>
      </c>
      <c r="HD298" s="582">
        <f t="shared" si="1360"/>
        <v>0</v>
      </c>
      <c r="HE298" s="576">
        <f t="shared" si="1358"/>
        <v>0</v>
      </c>
      <c r="HF298" s="566">
        <f t="shared" si="1358"/>
        <v>0</v>
      </c>
      <c r="HG298" s="16">
        <f t="shared" si="1361"/>
        <v>0</v>
      </c>
      <c r="HH298" s="17" t="str">
        <f t="shared" si="1538"/>
        <v/>
      </c>
      <c r="HI298" s="510" t="str">
        <f t="shared" si="1539"/>
        <v/>
      </c>
      <c r="HJ298" s="517">
        <f t="shared" si="1540"/>
        <v>0</v>
      </c>
      <c r="HK298" s="510" t="str">
        <f t="shared" si="1362"/>
        <v/>
      </c>
      <c r="HL298" s="522" t="str">
        <f t="shared" si="1541"/>
        <v/>
      </c>
      <c r="HM298" s="510" t="str">
        <f t="shared" si="1363"/>
        <v/>
      </c>
      <c r="HN298" s="517">
        <f t="shared" si="1364"/>
        <v>0</v>
      </c>
      <c r="HO298" s="510" t="str">
        <f t="shared" si="1365"/>
        <v/>
      </c>
      <c r="HP298" s="522" t="str">
        <f t="shared" si="1542"/>
        <v/>
      </c>
      <c r="HQ298" s="510" t="str">
        <f t="shared" si="1366"/>
        <v/>
      </c>
      <c r="HR298" s="517">
        <f t="shared" si="1367"/>
        <v>0</v>
      </c>
      <c r="HS298" s="510" t="str">
        <f t="shared" si="1368"/>
        <v/>
      </c>
      <c r="HT298" s="522" t="str">
        <f t="shared" si="1543"/>
        <v/>
      </c>
      <c r="HU298" s="510" t="str">
        <f t="shared" si="1369"/>
        <v/>
      </c>
      <c r="HV298" s="517">
        <f t="shared" si="1370"/>
        <v>0</v>
      </c>
      <c r="HW298" s="510" t="str">
        <f t="shared" si="1371"/>
        <v/>
      </c>
      <c r="HX298" s="522" t="str">
        <f t="shared" si="1544"/>
        <v/>
      </c>
      <c r="HY298" s="510" t="str">
        <f t="shared" si="1372"/>
        <v/>
      </c>
      <c r="HZ298" s="517">
        <f t="shared" si="1373"/>
        <v>0</v>
      </c>
      <c r="IA298" s="510" t="str">
        <f t="shared" si="1374"/>
        <v/>
      </c>
      <c r="IB298" s="522" t="str">
        <f t="shared" si="1545"/>
        <v/>
      </c>
      <c r="IC298" s="510" t="str">
        <f t="shared" si="1375"/>
        <v/>
      </c>
      <c r="ID298" s="517">
        <f t="shared" si="1376"/>
        <v>0</v>
      </c>
      <c r="IE298" s="510" t="str">
        <f t="shared" si="1377"/>
        <v/>
      </c>
      <c r="IF298" s="522" t="str">
        <f t="shared" si="1546"/>
        <v/>
      </c>
      <c r="IG298" s="510" t="str">
        <f t="shared" si="1378"/>
        <v/>
      </c>
      <c r="IH298" s="517">
        <f t="shared" si="1379"/>
        <v>0</v>
      </c>
      <c r="II298" s="510" t="str">
        <f t="shared" si="1380"/>
        <v/>
      </c>
      <c r="IJ298" s="522" t="str">
        <f t="shared" si="1547"/>
        <v/>
      </c>
      <c r="IK298" s="510" t="str">
        <f t="shared" si="1381"/>
        <v/>
      </c>
      <c r="IL298" s="517">
        <f t="shared" si="1382"/>
        <v>0</v>
      </c>
      <c r="IM298" s="510" t="str">
        <f t="shared" si="1383"/>
        <v/>
      </c>
      <c r="IN298" s="522" t="str">
        <f t="shared" si="1548"/>
        <v/>
      </c>
      <c r="IO298" s="510" t="str">
        <f t="shared" si="1384"/>
        <v/>
      </c>
      <c r="IP298" s="517">
        <f t="shared" si="1385"/>
        <v>0</v>
      </c>
      <c r="IQ298" s="510" t="str">
        <f t="shared" si="1386"/>
        <v/>
      </c>
      <c r="IR298" s="522" t="str">
        <f t="shared" si="1549"/>
        <v/>
      </c>
      <c r="IS298" s="510" t="str">
        <f t="shared" si="1387"/>
        <v/>
      </c>
      <c r="IT298" s="517">
        <f t="shared" si="1388"/>
        <v>0</v>
      </c>
      <c r="IU298" s="510" t="str">
        <f t="shared" si="1389"/>
        <v/>
      </c>
      <c r="IV298" s="522" t="str">
        <f t="shared" si="1550"/>
        <v/>
      </c>
      <c r="IW298" s="510" t="str">
        <f t="shared" si="1390"/>
        <v/>
      </c>
      <c r="IX298" s="517">
        <f t="shared" si="1391"/>
        <v>0</v>
      </c>
      <c r="IY298" s="510" t="str">
        <f t="shared" si="1392"/>
        <v/>
      </c>
      <c r="IZ298" s="522" t="str">
        <f t="shared" si="1551"/>
        <v/>
      </c>
      <c r="JA298" s="510" t="str">
        <f t="shared" si="1393"/>
        <v/>
      </c>
      <c r="JB298" s="517">
        <f t="shared" si="1394"/>
        <v>0</v>
      </c>
      <c r="JC298" s="510" t="str">
        <f t="shared" si="1395"/>
        <v/>
      </c>
      <c r="JD298" s="522" t="str">
        <f t="shared" si="1552"/>
        <v/>
      </c>
      <c r="JE298" s="510" t="str">
        <f t="shared" si="1396"/>
        <v/>
      </c>
      <c r="JF298" s="517">
        <f t="shared" si="1397"/>
        <v>0</v>
      </c>
      <c r="JG298" s="510" t="str">
        <f t="shared" si="1398"/>
        <v/>
      </c>
      <c r="JH298" s="522" t="str">
        <f t="shared" si="1553"/>
        <v/>
      </c>
      <c r="JI298" s="510" t="str">
        <f t="shared" si="1399"/>
        <v/>
      </c>
      <c r="JJ298" s="517">
        <f t="shared" si="1400"/>
        <v>0</v>
      </c>
      <c r="JK298" s="510" t="str">
        <f t="shared" si="1401"/>
        <v/>
      </c>
      <c r="JL298" s="522" t="str">
        <f t="shared" si="1554"/>
        <v/>
      </c>
      <c r="JM298" s="510" t="str">
        <f t="shared" si="1402"/>
        <v/>
      </c>
      <c r="JN298" s="517">
        <f t="shared" si="1403"/>
        <v>0</v>
      </c>
      <c r="JO298" s="510" t="str">
        <f t="shared" si="1404"/>
        <v/>
      </c>
      <c r="JP298" s="522" t="str">
        <f t="shared" si="1555"/>
        <v/>
      </c>
      <c r="JQ298" s="510" t="str">
        <f t="shared" si="1405"/>
        <v/>
      </c>
      <c r="JR298" s="517">
        <f t="shared" si="1406"/>
        <v>0</v>
      </c>
      <c r="JS298" s="510" t="str">
        <f t="shared" si="1407"/>
        <v/>
      </c>
      <c r="JT298" s="522" t="str">
        <f t="shared" si="1556"/>
        <v/>
      </c>
      <c r="JU298" s="510" t="str">
        <f t="shared" si="1408"/>
        <v/>
      </c>
      <c r="JV298" s="517">
        <f t="shared" si="1409"/>
        <v>0</v>
      </c>
      <c r="JW298" s="510" t="str">
        <f t="shared" si="1410"/>
        <v/>
      </c>
      <c r="JX298" s="522" t="str">
        <f t="shared" si="1557"/>
        <v/>
      </c>
      <c r="JY298" s="510" t="str">
        <f t="shared" si="1411"/>
        <v/>
      </c>
      <c r="JZ298" s="517">
        <f t="shared" si="1412"/>
        <v>0</v>
      </c>
      <c r="KA298" s="510" t="str">
        <f t="shared" si="1413"/>
        <v/>
      </c>
      <c r="KB298" s="522" t="str">
        <f t="shared" si="1558"/>
        <v/>
      </c>
      <c r="KC298" s="510" t="str">
        <f t="shared" si="1414"/>
        <v/>
      </c>
      <c r="KD298" s="517">
        <f t="shared" si="1415"/>
        <v>0</v>
      </c>
      <c r="KE298" s="510" t="str">
        <f t="shared" si="1416"/>
        <v/>
      </c>
      <c r="KF298" s="522" t="str">
        <f t="shared" si="1559"/>
        <v/>
      </c>
      <c r="KG298" s="510" t="str">
        <f t="shared" si="1417"/>
        <v/>
      </c>
      <c r="KH298" s="517">
        <f t="shared" si="1418"/>
        <v>0</v>
      </c>
      <c r="KI298" s="510" t="str">
        <f t="shared" si="1419"/>
        <v/>
      </c>
      <c r="KJ298" s="522" t="str">
        <f t="shared" si="1560"/>
        <v/>
      </c>
      <c r="KK298" s="510" t="str">
        <f t="shared" si="1420"/>
        <v/>
      </c>
      <c r="KL298" s="517">
        <f t="shared" si="1421"/>
        <v>0</v>
      </c>
      <c r="KM298" s="510" t="str">
        <f t="shared" si="1422"/>
        <v/>
      </c>
      <c r="KN298" s="522" t="str">
        <f t="shared" si="1561"/>
        <v/>
      </c>
      <c r="KO298" s="510" t="str">
        <f t="shared" si="1423"/>
        <v/>
      </c>
      <c r="KP298" s="517">
        <f t="shared" si="1424"/>
        <v>0</v>
      </c>
      <c r="KQ298" s="510" t="str">
        <f t="shared" si="1425"/>
        <v/>
      </c>
      <c r="KR298" s="522" t="str">
        <f t="shared" si="1562"/>
        <v/>
      </c>
      <c r="KS298" s="510" t="str">
        <f t="shared" si="1426"/>
        <v/>
      </c>
      <c r="KT298" s="517">
        <f t="shared" si="1427"/>
        <v>0</v>
      </c>
      <c r="KU298" s="510" t="str">
        <f t="shared" si="1428"/>
        <v/>
      </c>
      <c r="KV298" s="522" t="str">
        <f t="shared" si="1563"/>
        <v/>
      </c>
      <c r="KW298" s="510" t="str">
        <f t="shared" si="1429"/>
        <v/>
      </c>
      <c r="KX298" s="517">
        <f t="shared" si="1430"/>
        <v>0</v>
      </c>
      <c r="KY298" s="510" t="str">
        <f t="shared" si="1431"/>
        <v/>
      </c>
      <c r="KZ298" s="522" t="str">
        <f t="shared" si="1564"/>
        <v/>
      </c>
      <c r="LA298" s="510" t="str">
        <f t="shared" si="1432"/>
        <v/>
      </c>
      <c r="LB298" s="517">
        <f t="shared" si="1433"/>
        <v>0</v>
      </c>
      <c r="LC298" s="510" t="str">
        <f t="shared" si="1434"/>
        <v/>
      </c>
      <c r="LD298" s="522" t="str">
        <f t="shared" si="1565"/>
        <v/>
      </c>
      <c r="LE298" s="510" t="str">
        <f t="shared" si="1435"/>
        <v/>
      </c>
      <c r="LF298" s="517">
        <f t="shared" si="1436"/>
        <v>0</v>
      </c>
      <c r="LG298" s="510" t="str">
        <f t="shared" si="1437"/>
        <v/>
      </c>
      <c r="LH298" s="522" t="str">
        <f t="shared" si="1566"/>
        <v/>
      </c>
      <c r="LI298" s="510" t="str">
        <f t="shared" si="1438"/>
        <v/>
      </c>
      <c r="LJ298" s="517">
        <f t="shared" si="1439"/>
        <v>0</v>
      </c>
      <c r="LK298" s="510" t="str">
        <f t="shared" si="1440"/>
        <v/>
      </c>
      <c r="LL298" s="522" t="str">
        <f t="shared" si="1567"/>
        <v/>
      </c>
      <c r="LM298" s="510" t="str">
        <f t="shared" si="1441"/>
        <v/>
      </c>
      <c r="LN298" s="517">
        <f t="shared" si="1442"/>
        <v>0</v>
      </c>
      <c r="LO298" s="510" t="str">
        <f t="shared" si="1443"/>
        <v/>
      </c>
      <c r="LP298" s="522" t="str">
        <f t="shared" si="1568"/>
        <v/>
      </c>
      <c r="LQ298" s="510" t="str">
        <f t="shared" si="1444"/>
        <v/>
      </c>
      <c r="LR298" s="517">
        <f t="shared" si="1445"/>
        <v>0</v>
      </c>
      <c r="LS298" s="510" t="str">
        <f t="shared" si="1446"/>
        <v/>
      </c>
      <c r="LT298" s="522" t="str">
        <f t="shared" si="1569"/>
        <v/>
      </c>
      <c r="LU298" s="510" t="str">
        <f t="shared" si="1447"/>
        <v/>
      </c>
      <c r="LV298" s="517">
        <f t="shared" si="1448"/>
        <v>0</v>
      </c>
      <c r="LW298" s="510" t="str">
        <f t="shared" si="1449"/>
        <v/>
      </c>
      <c r="LX298" s="522" t="str">
        <f t="shared" si="1570"/>
        <v/>
      </c>
      <c r="LY298" s="510" t="str">
        <f t="shared" si="1450"/>
        <v/>
      </c>
      <c r="LZ298" s="517">
        <f t="shared" si="1451"/>
        <v>0</v>
      </c>
      <c r="MA298" s="510" t="str">
        <f t="shared" si="1452"/>
        <v/>
      </c>
      <c r="MB298" s="522" t="str">
        <f t="shared" si="1571"/>
        <v/>
      </c>
      <c r="MC298" s="510" t="str">
        <f t="shared" si="1453"/>
        <v/>
      </c>
      <c r="MD298" s="517">
        <f t="shared" si="1454"/>
        <v>0</v>
      </c>
      <c r="ME298" s="510" t="str">
        <f t="shared" si="1455"/>
        <v/>
      </c>
      <c r="MF298" s="522" t="str">
        <f t="shared" si="1572"/>
        <v/>
      </c>
      <c r="MG298" s="510" t="str">
        <f t="shared" si="1456"/>
        <v/>
      </c>
      <c r="MH298" s="517">
        <f t="shared" si="1457"/>
        <v>0</v>
      </c>
      <c r="MI298" s="510" t="str">
        <f t="shared" si="1458"/>
        <v/>
      </c>
      <c r="MJ298" s="522" t="str">
        <f t="shared" si="1573"/>
        <v/>
      </c>
      <c r="MK298" s="510" t="str">
        <f t="shared" si="1459"/>
        <v/>
      </c>
      <c r="ML298" s="517">
        <f t="shared" si="1460"/>
        <v>0</v>
      </c>
      <c r="MM298" s="510" t="str">
        <f t="shared" si="1461"/>
        <v/>
      </c>
      <c r="MN298" s="522" t="str">
        <f t="shared" si="1574"/>
        <v/>
      </c>
      <c r="MO298" s="510" t="str">
        <f t="shared" si="1462"/>
        <v/>
      </c>
      <c r="MP298" s="517">
        <f t="shared" si="1463"/>
        <v>0</v>
      </c>
      <c r="MQ298" s="510" t="str">
        <f t="shared" si="1464"/>
        <v/>
      </c>
      <c r="MR298" s="522" t="str">
        <f t="shared" si="1575"/>
        <v/>
      </c>
      <c r="MS298" s="510" t="str">
        <f t="shared" si="1465"/>
        <v/>
      </c>
      <c r="MT298" s="517">
        <f t="shared" si="1466"/>
        <v>0</v>
      </c>
      <c r="MU298" s="510" t="str">
        <f t="shared" si="1467"/>
        <v/>
      </c>
      <c r="MV298" s="522" t="str">
        <f t="shared" si="1576"/>
        <v/>
      </c>
      <c r="MW298" s="510" t="str">
        <f t="shared" si="1468"/>
        <v/>
      </c>
      <c r="MX298" s="517">
        <f t="shared" si="1469"/>
        <v>0</v>
      </c>
      <c r="MY298" s="510" t="str">
        <f t="shared" si="1470"/>
        <v/>
      </c>
      <c r="MZ298" s="522" t="str">
        <f t="shared" si="1577"/>
        <v/>
      </c>
      <c r="NA298" s="510" t="str">
        <f t="shared" si="1471"/>
        <v/>
      </c>
      <c r="NB298" s="517">
        <f t="shared" si="1472"/>
        <v>0</v>
      </c>
      <c r="NC298" s="510" t="str">
        <f t="shared" si="1473"/>
        <v/>
      </c>
      <c r="ND298" s="522" t="str">
        <f t="shared" si="1578"/>
        <v/>
      </c>
      <c r="NE298" s="510" t="str">
        <f t="shared" si="1474"/>
        <v/>
      </c>
      <c r="NF298" s="517">
        <f t="shared" si="1475"/>
        <v>0</v>
      </c>
      <c r="NG298" s="510" t="str">
        <f t="shared" si="1476"/>
        <v/>
      </c>
      <c r="NH298" s="522" t="str">
        <f t="shared" si="1579"/>
        <v/>
      </c>
      <c r="NI298" s="510" t="str">
        <f t="shared" si="1477"/>
        <v/>
      </c>
      <c r="NJ298" s="517">
        <f t="shared" si="1478"/>
        <v>0</v>
      </c>
      <c r="NK298" s="510" t="str">
        <f t="shared" si="1479"/>
        <v/>
      </c>
      <c r="NL298" s="522" t="str">
        <f t="shared" si="1580"/>
        <v/>
      </c>
      <c r="NM298" s="510" t="str">
        <f t="shared" si="1480"/>
        <v/>
      </c>
      <c r="NN298" s="517">
        <f t="shared" si="1481"/>
        <v>0</v>
      </c>
      <c r="NO298" s="510" t="str">
        <f t="shared" si="1482"/>
        <v/>
      </c>
      <c r="NP298" s="522" t="str">
        <f t="shared" si="1581"/>
        <v/>
      </c>
      <c r="NQ298" s="510" t="str">
        <f t="shared" si="1483"/>
        <v/>
      </c>
      <c r="NR298" s="517">
        <f t="shared" si="1484"/>
        <v>0</v>
      </c>
      <c r="NS298" s="510" t="str">
        <f t="shared" si="1485"/>
        <v/>
      </c>
      <c r="NT298" s="522" t="str">
        <f t="shared" si="1582"/>
        <v/>
      </c>
      <c r="NU298" s="510" t="str">
        <f t="shared" si="1486"/>
        <v/>
      </c>
      <c r="NV298" s="517">
        <f t="shared" si="1487"/>
        <v>0</v>
      </c>
      <c r="NW298" s="510" t="str">
        <f t="shared" si="1488"/>
        <v/>
      </c>
      <c r="NX298" s="522" t="str">
        <f t="shared" si="1583"/>
        <v/>
      </c>
      <c r="NY298" s="510" t="str">
        <f t="shared" si="1489"/>
        <v/>
      </c>
      <c r="NZ298" s="517">
        <f t="shared" si="1490"/>
        <v>0</v>
      </c>
      <c r="OA298" s="510" t="str">
        <f t="shared" si="1491"/>
        <v/>
      </c>
      <c r="OB298" s="522" t="str">
        <f t="shared" si="1584"/>
        <v/>
      </c>
      <c r="OC298" s="510" t="str">
        <f t="shared" si="1492"/>
        <v/>
      </c>
      <c r="OD298" s="517">
        <f t="shared" si="1493"/>
        <v>0</v>
      </c>
      <c r="OE298" s="510" t="str">
        <f t="shared" si="1494"/>
        <v/>
      </c>
      <c r="OF298" s="522" t="str">
        <f t="shared" si="1585"/>
        <v/>
      </c>
      <c r="OG298" s="510" t="str">
        <f t="shared" si="1495"/>
        <v/>
      </c>
      <c r="OH298" s="517">
        <f t="shared" si="1496"/>
        <v>0</v>
      </c>
      <c r="OI298" s="510" t="str">
        <f t="shared" si="1497"/>
        <v/>
      </c>
      <c r="OJ298" s="522" t="str">
        <f t="shared" si="1586"/>
        <v/>
      </c>
      <c r="OK298" s="510" t="str">
        <f t="shared" si="1498"/>
        <v/>
      </c>
      <c r="OL298" s="517">
        <f t="shared" si="1499"/>
        <v>0</v>
      </c>
      <c r="OM298" s="510" t="str">
        <f t="shared" si="1500"/>
        <v/>
      </c>
      <c r="ON298" s="522" t="str">
        <f t="shared" si="1587"/>
        <v/>
      </c>
      <c r="OO298" s="510" t="str">
        <f t="shared" si="1501"/>
        <v/>
      </c>
      <c r="OP298" s="517">
        <f t="shared" si="1502"/>
        <v>0</v>
      </c>
      <c r="OQ298" s="510" t="str">
        <f t="shared" si="1503"/>
        <v/>
      </c>
      <c r="OR298" s="522" t="str">
        <f t="shared" si="1588"/>
        <v/>
      </c>
      <c r="OS298" s="510" t="str">
        <f t="shared" si="1504"/>
        <v/>
      </c>
      <c r="OT298" s="517">
        <f t="shared" si="1505"/>
        <v>0</v>
      </c>
      <c r="OU298" s="510" t="str">
        <f t="shared" si="1506"/>
        <v/>
      </c>
      <c r="OV298" s="522" t="str">
        <f t="shared" si="1589"/>
        <v/>
      </c>
      <c r="OW298" s="510" t="str">
        <f t="shared" si="1507"/>
        <v/>
      </c>
      <c r="OX298" s="517">
        <f t="shared" si="1508"/>
        <v>0</v>
      </c>
      <c r="OY298" s="510" t="str">
        <f t="shared" si="1509"/>
        <v/>
      </c>
      <c r="OZ298" s="522" t="str">
        <f t="shared" si="1590"/>
        <v/>
      </c>
      <c r="PA298" s="510" t="str">
        <f t="shared" si="1510"/>
        <v/>
      </c>
      <c r="PB298" s="517">
        <f t="shared" si="1511"/>
        <v>0</v>
      </c>
      <c r="PC298" s="510" t="str">
        <f t="shared" si="1512"/>
        <v/>
      </c>
      <c r="PD298" s="522" t="str">
        <f t="shared" si="1591"/>
        <v/>
      </c>
      <c r="PE298" s="510" t="str">
        <f t="shared" si="1513"/>
        <v/>
      </c>
      <c r="PF298" s="517">
        <f t="shared" si="1514"/>
        <v>0</v>
      </c>
      <c r="PG298" s="510" t="str">
        <f t="shared" si="1515"/>
        <v/>
      </c>
      <c r="PH298" s="522" t="str">
        <f t="shared" si="1592"/>
        <v/>
      </c>
      <c r="PI298" s="510" t="str">
        <f t="shared" si="1516"/>
        <v/>
      </c>
      <c r="PJ298" s="517">
        <f t="shared" si="1517"/>
        <v>0</v>
      </c>
      <c r="PK298" s="510" t="str">
        <f t="shared" si="1518"/>
        <v/>
      </c>
      <c r="PL298" s="522" t="str">
        <f t="shared" si="1593"/>
        <v/>
      </c>
      <c r="PM298" s="510" t="str">
        <f t="shared" si="1519"/>
        <v/>
      </c>
      <c r="PN298" s="517">
        <f t="shared" si="1520"/>
        <v>0</v>
      </c>
      <c r="PO298" s="510" t="str">
        <f t="shared" si="1521"/>
        <v/>
      </c>
      <c r="PP298" s="522" t="str">
        <f t="shared" si="1594"/>
        <v/>
      </c>
      <c r="PQ298" s="510" t="str">
        <f t="shared" si="1522"/>
        <v/>
      </c>
      <c r="PR298" s="517">
        <f t="shared" si="1523"/>
        <v>0</v>
      </c>
      <c r="PS298" s="510" t="str">
        <f t="shared" si="1524"/>
        <v/>
      </c>
      <c r="PT298" s="522" t="str">
        <f t="shared" si="1595"/>
        <v/>
      </c>
      <c r="PU298" s="510" t="str">
        <f t="shared" si="1525"/>
        <v/>
      </c>
      <c r="PV298" s="517">
        <f t="shared" si="1526"/>
        <v>0</v>
      </c>
      <c r="PW298" s="510" t="str">
        <f t="shared" si="1527"/>
        <v/>
      </c>
      <c r="PX298" s="522" t="str">
        <f t="shared" si="1596"/>
        <v/>
      </c>
      <c r="PY298" s="510" t="str">
        <f t="shared" si="1528"/>
        <v/>
      </c>
      <c r="PZ298" s="517">
        <f t="shared" si="1529"/>
        <v>0</v>
      </c>
      <c r="QA298" s="510" t="str">
        <f t="shared" si="1530"/>
        <v/>
      </c>
      <c r="QB298" s="522" t="str">
        <f t="shared" si="1597"/>
        <v/>
      </c>
      <c r="QC298" s="510" t="str">
        <f t="shared" si="1531"/>
        <v/>
      </c>
      <c r="QD298" s="517">
        <f t="shared" si="1532"/>
        <v>0</v>
      </c>
      <c r="QE298" s="510" t="str">
        <f t="shared" si="1533"/>
        <v/>
      </c>
      <c r="QF298" s="522" t="str">
        <f t="shared" si="1598"/>
        <v/>
      </c>
      <c r="QG298" s="510" t="str">
        <f t="shared" si="1534"/>
        <v/>
      </c>
      <c r="QH298" s="517">
        <f t="shared" si="1535"/>
        <v>0</v>
      </c>
    </row>
    <row r="299" spans="203:450" ht="13.3" thickTop="1" thickBot="1" x14ac:dyDescent="0.35">
      <c r="GU299" s="594">
        <v>18</v>
      </c>
      <c r="HA299" s="81" t="str">
        <f t="shared" si="1536"/>
        <v/>
      </c>
      <c r="HB299" s="127" t="str">
        <f t="shared" si="1537"/>
        <v/>
      </c>
      <c r="HC299" s="15">
        <f t="shared" si="1359"/>
        <v>0</v>
      </c>
      <c r="HD299" s="582">
        <f t="shared" si="1360"/>
        <v>0</v>
      </c>
      <c r="HE299" s="576">
        <f t="shared" si="1358"/>
        <v>0</v>
      </c>
      <c r="HF299" s="566">
        <f t="shared" si="1358"/>
        <v>0</v>
      </c>
      <c r="HG299" s="16">
        <f t="shared" si="1361"/>
        <v>0</v>
      </c>
      <c r="HH299" s="17" t="str">
        <f t="shared" si="1538"/>
        <v/>
      </c>
      <c r="HI299" s="510" t="str">
        <f t="shared" si="1539"/>
        <v/>
      </c>
      <c r="HJ299" s="517">
        <f t="shared" si="1540"/>
        <v>0</v>
      </c>
      <c r="HK299" s="510" t="str">
        <f t="shared" si="1362"/>
        <v/>
      </c>
      <c r="HL299" s="522" t="str">
        <f t="shared" si="1541"/>
        <v/>
      </c>
      <c r="HM299" s="510" t="str">
        <f t="shared" si="1363"/>
        <v/>
      </c>
      <c r="HN299" s="517">
        <f t="shared" si="1364"/>
        <v>0</v>
      </c>
      <c r="HO299" s="510" t="str">
        <f t="shared" si="1365"/>
        <v/>
      </c>
      <c r="HP299" s="522" t="str">
        <f t="shared" si="1542"/>
        <v/>
      </c>
      <c r="HQ299" s="510" t="str">
        <f t="shared" si="1366"/>
        <v/>
      </c>
      <c r="HR299" s="517">
        <f t="shared" si="1367"/>
        <v>0</v>
      </c>
      <c r="HS299" s="510" t="str">
        <f t="shared" si="1368"/>
        <v/>
      </c>
      <c r="HT299" s="522" t="str">
        <f t="shared" si="1543"/>
        <v/>
      </c>
      <c r="HU299" s="510" t="str">
        <f t="shared" si="1369"/>
        <v/>
      </c>
      <c r="HV299" s="517">
        <f t="shared" si="1370"/>
        <v>0</v>
      </c>
      <c r="HW299" s="510" t="str">
        <f t="shared" si="1371"/>
        <v/>
      </c>
      <c r="HX299" s="522" t="str">
        <f t="shared" si="1544"/>
        <v/>
      </c>
      <c r="HY299" s="510" t="str">
        <f t="shared" si="1372"/>
        <v/>
      </c>
      <c r="HZ299" s="517">
        <f t="shared" si="1373"/>
        <v>0</v>
      </c>
      <c r="IA299" s="510" t="str">
        <f t="shared" si="1374"/>
        <v/>
      </c>
      <c r="IB299" s="522" t="str">
        <f t="shared" si="1545"/>
        <v/>
      </c>
      <c r="IC299" s="510" t="str">
        <f t="shared" si="1375"/>
        <v/>
      </c>
      <c r="ID299" s="517">
        <f t="shared" si="1376"/>
        <v>0</v>
      </c>
      <c r="IE299" s="510" t="str">
        <f t="shared" si="1377"/>
        <v/>
      </c>
      <c r="IF299" s="522" t="str">
        <f t="shared" si="1546"/>
        <v/>
      </c>
      <c r="IG299" s="510" t="str">
        <f t="shared" si="1378"/>
        <v/>
      </c>
      <c r="IH299" s="517">
        <f t="shared" si="1379"/>
        <v>0</v>
      </c>
      <c r="II299" s="510" t="str">
        <f t="shared" si="1380"/>
        <v/>
      </c>
      <c r="IJ299" s="522" t="str">
        <f t="shared" si="1547"/>
        <v/>
      </c>
      <c r="IK299" s="510" t="str">
        <f t="shared" si="1381"/>
        <v/>
      </c>
      <c r="IL299" s="517">
        <f t="shared" si="1382"/>
        <v>0</v>
      </c>
      <c r="IM299" s="510" t="str">
        <f t="shared" si="1383"/>
        <v/>
      </c>
      <c r="IN299" s="522" t="str">
        <f t="shared" si="1548"/>
        <v/>
      </c>
      <c r="IO299" s="510" t="str">
        <f t="shared" si="1384"/>
        <v/>
      </c>
      <c r="IP299" s="517">
        <f t="shared" si="1385"/>
        <v>0</v>
      </c>
      <c r="IQ299" s="510" t="str">
        <f t="shared" si="1386"/>
        <v/>
      </c>
      <c r="IR299" s="522" t="str">
        <f t="shared" si="1549"/>
        <v/>
      </c>
      <c r="IS299" s="510" t="str">
        <f t="shared" si="1387"/>
        <v/>
      </c>
      <c r="IT299" s="517">
        <f t="shared" si="1388"/>
        <v>0</v>
      </c>
      <c r="IU299" s="510" t="str">
        <f t="shared" si="1389"/>
        <v/>
      </c>
      <c r="IV299" s="522" t="str">
        <f t="shared" si="1550"/>
        <v/>
      </c>
      <c r="IW299" s="510" t="str">
        <f t="shared" si="1390"/>
        <v/>
      </c>
      <c r="IX299" s="517">
        <f t="shared" si="1391"/>
        <v>0</v>
      </c>
      <c r="IY299" s="510" t="str">
        <f t="shared" si="1392"/>
        <v/>
      </c>
      <c r="IZ299" s="522" t="str">
        <f t="shared" si="1551"/>
        <v/>
      </c>
      <c r="JA299" s="510" t="str">
        <f t="shared" si="1393"/>
        <v/>
      </c>
      <c r="JB299" s="517">
        <f t="shared" si="1394"/>
        <v>0</v>
      </c>
      <c r="JC299" s="510" t="str">
        <f t="shared" si="1395"/>
        <v/>
      </c>
      <c r="JD299" s="522" t="str">
        <f t="shared" si="1552"/>
        <v/>
      </c>
      <c r="JE299" s="510" t="str">
        <f t="shared" si="1396"/>
        <v/>
      </c>
      <c r="JF299" s="517">
        <f t="shared" si="1397"/>
        <v>0</v>
      </c>
      <c r="JG299" s="510" t="str">
        <f t="shared" si="1398"/>
        <v/>
      </c>
      <c r="JH299" s="522" t="str">
        <f t="shared" si="1553"/>
        <v/>
      </c>
      <c r="JI299" s="510" t="str">
        <f t="shared" si="1399"/>
        <v/>
      </c>
      <c r="JJ299" s="517">
        <f t="shared" si="1400"/>
        <v>0</v>
      </c>
      <c r="JK299" s="510" t="str">
        <f t="shared" si="1401"/>
        <v/>
      </c>
      <c r="JL299" s="522" t="str">
        <f t="shared" si="1554"/>
        <v/>
      </c>
      <c r="JM299" s="510" t="str">
        <f t="shared" si="1402"/>
        <v/>
      </c>
      <c r="JN299" s="517">
        <f t="shared" si="1403"/>
        <v>0</v>
      </c>
      <c r="JO299" s="510" t="str">
        <f t="shared" si="1404"/>
        <v/>
      </c>
      <c r="JP299" s="522" t="str">
        <f t="shared" si="1555"/>
        <v/>
      </c>
      <c r="JQ299" s="510" t="str">
        <f t="shared" si="1405"/>
        <v/>
      </c>
      <c r="JR299" s="517">
        <f t="shared" si="1406"/>
        <v>0</v>
      </c>
      <c r="JS299" s="510" t="str">
        <f t="shared" si="1407"/>
        <v/>
      </c>
      <c r="JT299" s="522" t="str">
        <f t="shared" si="1556"/>
        <v/>
      </c>
      <c r="JU299" s="510" t="str">
        <f t="shared" si="1408"/>
        <v/>
      </c>
      <c r="JV299" s="517">
        <f t="shared" si="1409"/>
        <v>0</v>
      </c>
      <c r="JW299" s="510" t="str">
        <f t="shared" si="1410"/>
        <v/>
      </c>
      <c r="JX299" s="522" t="str">
        <f t="shared" si="1557"/>
        <v/>
      </c>
      <c r="JY299" s="510" t="str">
        <f t="shared" si="1411"/>
        <v/>
      </c>
      <c r="JZ299" s="517">
        <f t="shared" si="1412"/>
        <v>0</v>
      </c>
      <c r="KA299" s="510" t="str">
        <f t="shared" si="1413"/>
        <v/>
      </c>
      <c r="KB299" s="522" t="str">
        <f t="shared" si="1558"/>
        <v/>
      </c>
      <c r="KC299" s="510" t="str">
        <f t="shared" si="1414"/>
        <v/>
      </c>
      <c r="KD299" s="517">
        <f t="shared" si="1415"/>
        <v>0</v>
      </c>
      <c r="KE299" s="510" t="str">
        <f t="shared" si="1416"/>
        <v/>
      </c>
      <c r="KF299" s="522" t="str">
        <f t="shared" si="1559"/>
        <v/>
      </c>
      <c r="KG299" s="510" t="str">
        <f t="shared" si="1417"/>
        <v/>
      </c>
      <c r="KH299" s="517">
        <f t="shared" si="1418"/>
        <v>0</v>
      </c>
      <c r="KI299" s="510" t="str">
        <f t="shared" si="1419"/>
        <v/>
      </c>
      <c r="KJ299" s="522" t="str">
        <f t="shared" si="1560"/>
        <v/>
      </c>
      <c r="KK299" s="510" t="str">
        <f t="shared" si="1420"/>
        <v/>
      </c>
      <c r="KL299" s="517">
        <f t="shared" si="1421"/>
        <v>0</v>
      </c>
      <c r="KM299" s="510" t="str">
        <f t="shared" si="1422"/>
        <v/>
      </c>
      <c r="KN299" s="522" t="str">
        <f t="shared" si="1561"/>
        <v/>
      </c>
      <c r="KO299" s="510" t="str">
        <f t="shared" si="1423"/>
        <v/>
      </c>
      <c r="KP299" s="517">
        <f t="shared" si="1424"/>
        <v>0</v>
      </c>
      <c r="KQ299" s="510" t="str">
        <f t="shared" si="1425"/>
        <v/>
      </c>
      <c r="KR299" s="522" t="str">
        <f t="shared" si="1562"/>
        <v/>
      </c>
      <c r="KS299" s="510" t="str">
        <f t="shared" si="1426"/>
        <v/>
      </c>
      <c r="KT299" s="517">
        <f t="shared" si="1427"/>
        <v>0</v>
      </c>
      <c r="KU299" s="510" t="str">
        <f t="shared" si="1428"/>
        <v/>
      </c>
      <c r="KV299" s="522" t="str">
        <f t="shared" si="1563"/>
        <v/>
      </c>
      <c r="KW299" s="510" t="str">
        <f t="shared" si="1429"/>
        <v/>
      </c>
      <c r="KX299" s="517">
        <f t="shared" si="1430"/>
        <v>0</v>
      </c>
      <c r="KY299" s="510" t="str">
        <f t="shared" si="1431"/>
        <v/>
      </c>
      <c r="KZ299" s="522" t="str">
        <f t="shared" si="1564"/>
        <v/>
      </c>
      <c r="LA299" s="510" t="str">
        <f t="shared" si="1432"/>
        <v/>
      </c>
      <c r="LB299" s="517">
        <f t="shared" si="1433"/>
        <v>0</v>
      </c>
      <c r="LC299" s="510" t="str">
        <f t="shared" si="1434"/>
        <v/>
      </c>
      <c r="LD299" s="522" t="str">
        <f t="shared" si="1565"/>
        <v/>
      </c>
      <c r="LE299" s="510" t="str">
        <f t="shared" si="1435"/>
        <v/>
      </c>
      <c r="LF299" s="517">
        <f t="shared" si="1436"/>
        <v>0</v>
      </c>
      <c r="LG299" s="510" t="str">
        <f t="shared" si="1437"/>
        <v/>
      </c>
      <c r="LH299" s="522" t="str">
        <f t="shared" si="1566"/>
        <v/>
      </c>
      <c r="LI299" s="510" t="str">
        <f t="shared" si="1438"/>
        <v/>
      </c>
      <c r="LJ299" s="517">
        <f t="shared" si="1439"/>
        <v>0</v>
      </c>
      <c r="LK299" s="510" t="str">
        <f t="shared" si="1440"/>
        <v/>
      </c>
      <c r="LL299" s="522" t="str">
        <f t="shared" si="1567"/>
        <v/>
      </c>
      <c r="LM299" s="510" t="str">
        <f t="shared" si="1441"/>
        <v/>
      </c>
      <c r="LN299" s="517">
        <f t="shared" si="1442"/>
        <v>0</v>
      </c>
      <c r="LO299" s="510" t="str">
        <f t="shared" si="1443"/>
        <v/>
      </c>
      <c r="LP299" s="522" t="str">
        <f t="shared" si="1568"/>
        <v/>
      </c>
      <c r="LQ299" s="510" t="str">
        <f t="shared" si="1444"/>
        <v/>
      </c>
      <c r="LR299" s="517">
        <f t="shared" si="1445"/>
        <v>0</v>
      </c>
      <c r="LS299" s="510" t="str">
        <f t="shared" si="1446"/>
        <v/>
      </c>
      <c r="LT299" s="522" t="str">
        <f t="shared" si="1569"/>
        <v/>
      </c>
      <c r="LU299" s="510" t="str">
        <f t="shared" si="1447"/>
        <v/>
      </c>
      <c r="LV299" s="517">
        <f t="shared" si="1448"/>
        <v>0</v>
      </c>
      <c r="LW299" s="510" t="str">
        <f t="shared" si="1449"/>
        <v/>
      </c>
      <c r="LX299" s="522" t="str">
        <f t="shared" si="1570"/>
        <v/>
      </c>
      <c r="LY299" s="510" t="str">
        <f t="shared" si="1450"/>
        <v/>
      </c>
      <c r="LZ299" s="517">
        <f t="shared" si="1451"/>
        <v>0</v>
      </c>
      <c r="MA299" s="510" t="str">
        <f t="shared" si="1452"/>
        <v/>
      </c>
      <c r="MB299" s="522" t="str">
        <f t="shared" si="1571"/>
        <v/>
      </c>
      <c r="MC299" s="510" t="str">
        <f t="shared" si="1453"/>
        <v/>
      </c>
      <c r="MD299" s="517">
        <f t="shared" si="1454"/>
        <v>0</v>
      </c>
      <c r="ME299" s="510" t="str">
        <f t="shared" si="1455"/>
        <v/>
      </c>
      <c r="MF299" s="522" t="str">
        <f t="shared" si="1572"/>
        <v/>
      </c>
      <c r="MG299" s="510" t="str">
        <f t="shared" si="1456"/>
        <v/>
      </c>
      <c r="MH299" s="517">
        <f t="shared" si="1457"/>
        <v>0</v>
      </c>
      <c r="MI299" s="510" t="str">
        <f t="shared" si="1458"/>
        <v/>
      </c>
      <c r="MJ299" s="522" t="str">
        <f t="shared" si="1573"/>
        <v/>
      </c>
      <c r="MK299" s="510" t="str">
        <f t="shared" si="1459"/>
        <v/>
      </c>
      <c r="ML299" s="517">
        <f t="shared" si="1460"/>
        <v>0</v>
      </c>
      <c r="MM299" s="510" t="str">
        <f t="shared" si="1461"/>
        <v/>
      </c>
      <c r="MN299" s="522" t="str">
        <f t="shared" si="1574"/>
        <v/>
      </c>
      <c r="MO299" s="510" t="str">
        <f t="shared" si="1462"/>
        <v/>
      </c>
      <c r="MP299" s="517">
        <f t="shared" si="1463"/>
        <v>0</v>
      </c>
      <c r="MQ299" s="510" t="str">
        <f t="shared" si="1464"/>
        <v/>
      </c>
      <c r="MR299" s="522" t="str">
        <f t="shared" si="1575"/>
        <v/>
      </c>
      <c r="MS299" s="510" t="str">
        <f t="shared" si="1465"/>
        <v/>
      </c>
      <c r="MT299" s="517">
        <f t="shared" si="1466"/>
        <v>0</v>
      </c>
      <c r="MU299" s="510" t="str">
        <f t="shared" si="1467"/>
        <v/>
      </c>
      <c r="MV299" s="522" t="str">
        <f t="shared" si="1576"/>
        <v/>
      </c>
      <c r="MW299" s="510" t="str">
        <f t="shared" si="1468"/>
        <v/>
      </c>
      <c r="MX299" s="517">
        <f t="shared" si="1469"/>
        <v>0</v>
      </c>
      <c r="MY299" s="510" t="str">
        <f t="shared" si="1470"/>
        <v/>
      </c>
      <c r="MZ299" s="522" t="str">
        <f t="shared" si="1577"/>
        <v/>
      </c>
      <c r="NA299" s="510" t="str">
        <f t="shared" si="1471"/>
        <v/>
      </c>
      <c r="NB299" s="517">
        <f t="shared" si="1472"/>
        <v>0</v>
      </c>
      <c r="NC299" s="510" t="str">
        <f t="shared" si="1473"/>
        <v/>
      </c>
      <c r="ND299" s="522" t="str">
        <f t="shared" si="1578"/>
        <v/>
      </c>
      <c r="NE299" s="510" t="str">
        <f t="shared" si="1474"/>
        <v/>
      </c>
      <c r="NF299" s="517">
        <f t="shared" si="1475"/>
        <v>0</v>
      </c>
      <c r="NG299" s="510" t="str">
        <f t="shared" si="1476"/>
        <v/>
      </c>
      <c r="NH299" s="522" t="str">
        <f t="shared" si="1579"/>
        <v/>
      </c>
      <c r="NI299" s="510" t="str">
        <f t="shared" si="1477"/>
        <v/>
      </c>
      <c r="NJ299" s="517">
        <f t="shared" si="1478"/>
        <v>0</v>
      </c>
      <c r="NK299" s="510" t="str">
        <f t="shared" si="1479"/>
        <v/>
      </c>
      <c r="NL299" s="522" t="str">
        <f t="shared" si="1580"/>
        <v/>
      </c>
      <c r="NM299" s="510" t="str">
        <f t="shared" si="1480"/>
        <v/>
      </c>
      <c r="NN299" s="517">
        <f t="shared" si="1481"/>
        <v>0</v>
      </c>
      <c r="NO299" s="510" t="str">
        <f t="shared" si="1482"/>
        <v/>
      </c>
      <c r="NP299" s="522" t="str">
        <f t="shared" si="1581"/>
        <v/>
      </c>
      <c r="NQ299" s="510" t="str">
        <f t="shared" si="1483"/>
        <v/>
      </c>
      <c r="NR299" s="517">
        <f t="shared" si="1484"/>
        <v>0</v>
      </c>
      <c r="NS299" s="510" t="str">
        <f t="shared" si="1485"/>
        <v/>
      </c>
      <c r="NT299" s="522" t="str">
        <f t="shared" si="1582"/>
        <v/>
      </c>
      <c r="NU299" s="510" t="str">
        <f t="shared" si="1486"/>
        <v/>
      </c>
      <c r="NV299" s="517">
        <f t="shared" si="1487"/>
        <v>0</v>
      </c>
      <c r="NW299" s="510" t="str">
        <f t="shared" si="1488"/>
        <v/>
      </c>
      <c r="NX299" s="522" t="str">
        <f t="shared" si="1583"/>
        <v/>
      </c>
      <c r="NY299" s="510" t="str">
        <f t="shared" si="1489"/>
        <v/>
      </c>
      <c r="NZ299" s="517">
        <f t="shared" si="1490"/>
        <v>0</v>
      </c>
      <c r="OA299" s="510" t="str">
        <f t="shared" si="1491"/>
        <v/>
      </c>
      <c r="OB299" s="522" t="str">
        <f t="shared" si="1584"/>
        <v/>
      </c>
      <c r="OC299" s="510" t="str">
        <f t="shared" si="1492"/>
        <v/>
      </c>
      <c r="OD299" s="517">
        <f t="shared" si="1493"/>
        <v>0</v>
      </c>
      <c r="OE299" s="510" t="str">
        <f t="shared" si="1494"/>
        <v/>
      </c>
      <c r="OF299" s="522" t="str">
        <f t="shared" si="1585"/>
        <v/>
      </c>
      <c r="OG299" s="510" t="str">
        <f t="shared" si="1495"/>
        <v/>
      </c>
      <c r="OH299" s="517">
        <f t="shared" si="1496"/>
        <v>0</v>
      </c>
      <c r="OI299" s="510" t="str">
        <f t="shared" si="1497"/>
        <v/>
      </c>
      <c r="OJ299" s="522" t="str">
        <f t="shared" si="1586"/>
        <v/>
      </c>
      <c r="OK299" s="510" t="str">
        <f t="shared" si="1498"/>
        <v/>
      </c>
      <c r="OL299" s="517">
        <f t="shared" si="1499"/>
        <v>0</v>
      </c>
      <c r="OM299" s="510" t="str">
        <f t="shared" si="1500"/>
        <v/>
      </c>
      <c r="ON299" s="522" t="str">
        <f t="shared" si="1587"/>
        <v/>
      </c>
      <c r="OO299" s="510" t="str">
        <f t="shared" si="1501"/>
        <v/>
      </c>
      <c r="OP299" s="517">
        <f t="shared" si="1502"/>
        <v>0</v>
      </c>
      <c r="OQ299" s="510" t="str">
        <f t="shared" si="1503"/>
        <v/>
      </c>
      <c r="OR299" s="522" t="str">
        <f t="shared" si="1588"/>
        <v/>
      </c>
      <c r="OS299" s="510" t="str">
        <f t="shared" si="1504"/>
        <v/>
      </c>
      <c r="OT299" s="517">
        <f t="shared" si="1505"/>
        <v>0</v>
      </c>
      <c r="OU299" s="510" t="str">
        <f t="shared" si="1506"/>
        <v/>
      </c>
      <c r="OV299" s="522" t="str">
        <f t="shared" si="1589"/>
        <v/>
      </c>
      <c r="OW299" s="510" t="str">
        <f t="shared" si="1507"/>
        <v/>
      </c>
      <c r="OX299" s="517">
        <f t="shared" si="1508"/>
        <v>0</v>
      </c>
      <c r="OY299" s="510" t="str">
        <f t="shared" si="1509"/>
        <v/>
      </c>
      <c r="OZ299" s="522" t="str">
        <f t="shared" si="1590"/>
        <v/>
      </c>
      <c r="PA299" s="510" t="str">
        <f t="shared" si="1510"/>
        <v/>
      </c>
      <c r="PB299" s="517">
        <f t="shared" si="1511"/>
        <v>0</v>
      </c>
      <c r="PC299" s="510" t="str">
        <f t="shared" si="1512"/>
        <v/>
      </c>
      <c r="PD299" s="522" t="str">
        <f t="shared" si="1591"/>
        <v/>
      </c>
      <c r="PE299" s="510" t="str">
        <f t="shared" si="1513"/>
        <v/>
      </c>
      <c r="PF299" s="517">
        <f t="shared" si="1514"/>
        <v>0</v>
      </c>
      <c r="PG299" s="510" t="str">
        <f t="shared" si="1515"/>
        <v/>
      </c>
      <c r="PH299" s="522" t="str">
        <f t="shared" si="1592"/>
        <v/>
      </c>
      <c r="PI299" s="510" t="str">
        <f t="shared" si="1516"/>
        <v/>
      </c>
      <c r="PJ299" s="517">
        <f t="shared" si="1517"/>
        <v>0</v>
      </c>
      <c r="PK299" s="510" t="str">
        <f t="shared" si="1518"/>
        <v/>
      </c>
      <c r="PL299" s="522" t="str">
        <f t="shared" si="1593"/>
        <v/>
      </c>
      <c r="PM299" s="510" t="str">
        <f t="shared" si="1519"/>
        <v/>
      </c>
      <c r="PN299" s="517">
        <f t="shared" si="1520"/>
        <v>0</v>
      </c>
      <c r="PO299" s="510" t="str">
        <f t="shared" si="1521"/>
        <v/>
      </c>
      <c r="PP299" s="522" t="str">
        <f t="shared" si="1594"/>
        <v/>
      </c>
      <c r="PQ299" s="510" t="str">
        <f t="shared" si="1522"/>
        <v/>
      </c>
      <c r="PR299" s="517">
        <f t="shared" si="1523"/>
        <v>0</v>
      </c>
      <c r="PS299" s="510" t="str">
        <f t="shared" si="1524"/>
        <v/>
      </c>
      <c r="PT299" s="522" t="str">
        <f t="shared" si="1595"/>
        <v/>
      </c>
      <c r="PU299" s="510" t="str">
        <f t="shared" si="1525"/>
        <v/>
      </c>
      <c r="PV299" s="517">
        <f t="shared" si="1526"/>
        <v>0</v>
      </c>
      <c r="PW299" s="510" t="str">
        <f t="shared" si="1527"/>
        <v/>
      </c>
      <c r="PX299" s="522" t="str">
        <f t="shared" si="1596"/>
        <v/>
      </c>
      <c r="PY299" s="510" t="str">
        <f t="shared" si="1528"/>
        <v/>
      </c>
      <c r="PZ299" s="517">
        <f t="shared" si="1529"/>
        <v>0</v>
      </c>
      <c r="QA299" s="510" t="str">
        <f t="shared" si="1530"/>
        <v/>
      </c>
      <c r="QB299" s="522" t="str">
        <f t="shared" si="1597"/>
        <v/>
      </c>
      <c r="QC299" s="510" t="str">
        <f t="shared" si="1531"/>
        <v/>
      </c>
      <c r="QD299" s="517">
        <f t="shared" si="1532"/>
        <v>0</v>
      </c>
      <c r="QE299" s="510" t="str">
        <f t="shared" si="1533"/>
        <v/>
      </c>
      <c r="QF299" s="522" t="str">
        <f t="shared" si="1598"/>
        <v/>
      </c>
      <c r="QG299" s="510" t="str">
        <f t="shared" si="1534"/>
        <v/>
      </c>
      <c r="QH299" s="517">
        <f t="shared" si="1535"/>
        <v>0</v>
      </c>
    </row>
    <row r="300" spans="203:450" ht="13.3" thickTop="1" thickBot="1" x14ac:dyDescent="0.35">
      <c r="GU300" s="594">
        <v>19</v>
      </c>
      <c r="HA300" s="81" t="str">
        <f t="shared" si="1536"/>
        <v/>
      </c>
      <c r="HB300" s="127" t="str">
        <f t="shared" si="1537"/>
        <v/>
      </c>
      <c r="HC300" s="15">
        <f t="shared" si="1359"/>
        <v>0</v>
      </c>
      <c r="HD300" s="582">
        <f t="shared" si="1360"/>
        <v>0</v>
      </c>
      <c r="HE300" s="576">
        <f t="shared" si="1358"/>
        <v>0</v>
      </c>
      <c r="HF300" s="566">
        <f t="shared" si="1358"/>
        <v>0</v>
      </c>
      <c r="HG300" s="16">
        <f t="shared" si="1361"/>
        <v>0</v>
      </c>
      <c r="HH300" s="17" t="str">
        <f t="shared" si="1538"/>
        <v/>
      </c>
      <c r="HI300" s="510" t="str">
        <f t="shared" si="1539"/>
        <v/>
      </c>
      <c r="HJ300" s="517">
        <f t="shared" si="1540"/>
        <v>0</v>
      </c>
      <c r="HK300" s="510" t="str">
        <f t="shared" si="1362"/>
        <v/>
      </c>
      <c r="HL300" s="522" t="str">
        <f t="shared" si="1541"/>
        <v/>
      </c>
      <c r="HM300" s="510" t="str">
        <f t="shared" si="1363"/>
        <v/>
      </c>
      <c r="HN300" s="517">
        <f t="shared" si="1364"/>
        <v>0</v>
      </c>
      <c r="HO300" s="510" t="str">
        <f t="shared" si="1365"/>
        <v/>
      </c>
      <c r="HP300" s="522" t="str">
        <f t="shared" si="1542"/>
        <v/>
      </c>
      <c r="HQ300" s="510" t="str">
        <f t="shared" si="1366"/>
        <v/>
      </c>
      <c r="HR300" s="517">
        <f t="shared" si="1367"/>
        <v>0</v>
      </c>
      <c r="HS300" s="510" t="str">
        <f t="shared" si="1368"/>
        <v/>
      </c>
      <c r="HT300" s="522" t="str">
        <f t="shared" si="1543"/>
        <v/>
      </c>
      <c r="HU300" s="510" t="str">
        <f t="shared" si="1369"/>
        <v/>
      </c>
      <c r="HV300" s="517">
        <f t="shared" si="1370"/>
        <v>0</v>
      </c>
      <c r="HW300" s="510" t="str">
        <f t="shared" si="1371"/>
        <v/>
      </c>
      <c r="HX300" s="522" t="str">
        <f t="shared" si="1544"/>
        <v/>
      </c>
      <c r="HY300" s="510" t="str">
        <f t="shared" si="1372"/>
        <v/>
      </c>
      <c r="HZ300" s="517">
        <f t="shared" si="1373"/>
        <v>0</v>
      </c>
      <c r="IA300" s="510" t="str">
        <f t="shared" si="1374"/>
        <v/>
      </c>
      <c r="IB300" s="522" t="str">
        <f t="shared" si="1545"/>
        <v/>
      </c>
      <c r="IC300" s="510" t="str">
        <f t="shared" si="1375"/>
        <v/>
      </c>
      <c r="ID300" s="517">
        <f t="shared" si="1376"/>
        <v>0</v>
      </c>
      <c r="IE300" s="510" t="str">
        <f t="shared" si="1377"/>
        <v/>
      </c>
      <c r="IF300" s="522" t="str">
        <f t="shared" si="1546"/>
        <v/>
      </c>
      <c r="IG300" s="510" t="str">
        <f t="shared" si="1378"/>
        <v/>
      </c>
      <c r="IH300" s="517">
        <f t="shared" si="1379"/>
        <v>0</v>
      </c>
      <c r="II300" s="510" t="str">
        <f t="shared" si="1380"/>
        <v/>
      </c>
      <c r="IJ300" s="522" t="str">
        <f t="shared" si="1547"/>
        <v/>
      </c>
      <c r="IK300" s="510" t="str">
        <f t="shared" si="1381"/>
        <v/>
      </c>
      <c r="IL300" s="517">
        <f t="shared" si="1382"/>
        <v>0</v>
      </c>
      <c r="IM300" s="510" t="str">
        <f t="shared" si="1383"/>
        <v/>
      </c>
      <c r="IN300" s="522" t="str">
        <f t="shared" si="1548"/>
        <v/>
      </c>
      <c r="IO300" s="510" t="str">
        <f t="shared" si="1384"/>
        <v/>
      </c>
      <c r="IP300" s="517">
        <f t="shared" si="1385"/>
        <v>0</v>
      </c>
      <c r="IQ300" s="510" t="str">
        <f t="shared" si="1386"/>
        <v/>
      </c>
      <c r="IR300" s="522" t="str">
        <f t="shared" si="1549"/>
        <v/>
      </c>
      <c r="IS300" s="510" t="str">
        <f t="shared" si="1387"/>
        <v/>
      </c>
      <c r="IT300" s="517">
        <f t="shared" si="1388"/>
        <v>0</v>
      </c>
      <c r="IU300" s="510" t="str">
        <f t="shared" si="1389"/>
        <v/>
      </c>
      <c r="IV300" s="522" t="str">
        <f t="shared" si="1550"/>
        <v/>
      </c>
      <c r="IW300" s="510" t="str">
        <f t="shared" si="1390"/>
        <v/>
      </c>
      <c r="IX300" s="517">
        <f t="shared" si="1391"/>
        <v>0</v>
      </c>
      <c r="IY300" s="510" t="str">
        <f t="shared" si="1392"/>
        <v/>
      </c>
      <c r="IZ300" s="522" t="str">
        <f t="shared" si="1551"/>
        <v/>
      </c>
      <c r="JA300" s="510" t="str">
        <f t="shared" si="1393"/>
        <v/>
      </c>
      <c r="JB300" s="517">
        <f t="shared" si="1394"/>
        <v>0</v>
      </c>
      <c r="JC300" s="510" t="str">
        <f t="shared" si="1395"/>
        <v/>
      </c>
      <c r="JD300" s="522" t="str">
        <f t="shared" si="1552"/>
        <v/>
      </c>
      <c r="JE300" s="510" t="str">
        <f t="shared" si="1396"/>
        <v/>
      </c>
      <c r="JF300" s="517">
        <f t="shared" si="1397"/>
        <v>0</v>
      </c>
      <c r="JG300" s="510" t="str">
        <f t="shared" si="1398"/>
        <v/>
      </c>
      <c r="JH300" s="522" t="str">
        <f t="shared" si="1553"/>
        <v/>
      </c>
      <c r="JI300" s="510" t="str">
        <f t="shared" si="1399"/>
        <v/>
      </c>
      <c r="JJ300" s="517">
        <f t="shared" si="1400"/>
        <v>0</v>
      </c>
      <c r="JK300" s="510" t="str">
        <f t="shared" si="1401"/>
        <v/>
      </c>
      <c r="JL300" s="522" t="str">
        <f t="shared" si="1554"/>
        <v/>
      </c>
      <c r="JM300" s="510" t="str">
        <f t="shared" si="1402"/>
        <v/>
      </c>
      <c r="JN300" s="517">
        <f t="shared" si="1403"/>
        <v>0</v>
      </c>
      <c r="JO300" s="510" t="str">
        <f t="shared" si="1404"/>
        <v/>
      </c>
      <c r="JP300" s="522" t="str">
        <f t="shared" si="1555"/>
        <v/>
      </c>
      <c r="JQ300" s="510" t="str">
        <f t="shared" si="1405"/>
        <v/>
      </c>
      <c r="JR300" s="517">
        <f t="shared" si="1406"/>
        <v>0</v>
      </c>
      <c r="JS300" s="510" t="str">
        <f t="shared" si="1407"/>
        <v/>
      </c>
      <c r="JT300" s="522" t="str">
        <f t="shared" si="1556"/>
        <v/>
      </c>
      <c r="JU300" s="510" t="str">
        <f t="shared" si="1408"/>
        <v/>
      </c>
      <c r="JV300" s="517">
        <f t="shared" si="1409"/>
        <v>0</v>
      </c>
      <c r="JW300" s="510" t="str">
        <f t="shared" si="1410"/>
        <v/>
      </c>
      <c r="JX300" s="522" t="str">
        <f t="shared" si="1557"/>
        <v/>
      </c>
      <c r="JY300" s="510" t="str">
        <f t="shared" si="1411"/>
        <v/>
      </c>
      <c r="JZ300" s="517">
        <f t="shared" si="1412"/>
        <v>0</v>
      </c>
      <c r="KA300" s="510" t="str">
        <f t="shared" si="1413"/>
        <v/>
      </c>
      <c r="KB300" s="522" t="str">
        <f t="shared" si="1558"/>
        <v/>
      </c>
      <c r="KC300" s="510" t="str">
        <f t="shared" si="1414"/>
        <v/>
      </c>
      <c r="KD300" s="517">
        <f t="shared" si="1415"/>
        <v>0</v>
      </c>
      <c r="KE300" s="510" t="str">
        <f t="shared" si="1416"/>
        <v/>
      </c>
      <c r="KF300" s="522" t="str">
        <f t="shared" si="1559"/>
        <v/>
      </c>
      <c r="KG300" s="510" t="str">
        <f t="shared" si="1417"/>
        <v/>
      </c>
      <c r="KH300" s="517">
        <f t="shared" si="1418"/>
        <v>0</v>
      </c>
      <c r="KI300" s="510" t="str">
        <f t="shared" si="1419"/>
        <v/>
      </c>
      <c r="KJ300" s="522" t="str">
        <f t="shared" si="1560"/>
        <v/>
      </c>
      <c r="KK300" s="510" t="str">
        <f t="shared" si="1420"/>
        <v/>
      </c>
      <c r="KL300" s="517">
        <f t="shared" si="1421"/>
        <v>0</v>
      </c>
      <c r="KM300" s="510" t="str">
        <f t="shared" si="1422"/>
        <v/>
      </c>
      <c r="KN300" s="522" t="str">
        <f t="shared" si="1561"/>
        <v/>
      </c>
      <c r="KO300" s="510" t="str">
        <f t="shared" si="1423"/>
        <v/>
      </c>
      <c r="KP300" s="517">
        <f t="shared" si="1424"/>
        <v>0</v>
      </c>
      <c r="KQ300" s="510" t="str">
        <f t="shared" si="1425"/>
        <v/>
      </c>
      <c r="KR300" s="522" t="str">
        <f t="shared" si="1562"/>
        <v/>
      </c>
      <c r="KS300" s="510" t="str">
        <f t="shared" si="1426"/>
        <v/>
      </c>
      <c r="KT300" s="517">
        <f t="shared" si="1427"/>
        <v>0</v>
      </c>
      <c r="KU300" s="510" t="str">
        <f t="shared" si="1428"/>
        <v/>
      </c>
      <c r="KV300" s="522" t="str">
        <f t="shared" si="1563"/>
        <v/>
      </c>
      <c r="KW300" s="510" t="str">
        <f t="shared" si="1429"/>
        <v/>
      </c>
      <c r="KX300" s="517">
        <f t="shared" si="1430"/>
        <v>0</v>
      </c>
      <c r="KY300" s="510" t="str">
        <f t="shared" si="1431"/>
        <v/>
      </c>
      <c r="KZ300" s="522" t="str">
        <f t="shared" si="1564"/>
        <v/>
      </c>
      <c r="LA300" s="510" t="str">
        <f t="shared" si="1432"/>
        <v/>
      </c>
      <c r="LB300" s="517">
        <f t="shared" si="1433"/>
        <v>0</v>
      </c>
      <c r="LC300" s="510" t="str">
        <f t="shared" si="1434"/>
        <v/>
      </c>
      <c r="LD300" s="522" t="str">
        <f t="shared" si="1565"/>
        <v/>
      </c>
      <c r="LE300" s="510" t="str">
        <f t="shared" si="1435"/>
        <v/>
      </c>
      <c r="LF300" s="517">
        <f t="shared" si="1436"/>
        <v>0</v>
      </c>
      <c r="LG300" s="510" t="str">
        <f t="shared" si="1437"/>
        <v/>
      </c>
      <c r="LH300" s="522" t="str">
        <f t="shared" si="1566"/>
        <v/>
      </c>
      <c r="LI300" s="510" t="str">
        <f t="shared" si="1438"/>
        <v/>
      </c>
      <c r="LJ300" s="517">
        <f t="shared" si="1439"/>
        <v>0</v>
      </c>
      <c r="LK300" s="510" t="str">
        <f t="shared" si="1440"/>
        <v/>
      </c>
      <c r="LL300" s="522" t="str">
        <f t="shared" si="1567"/>
        <v/>
      </c>
      <c r="LM300" s="510" t="str">
        <f t="shared" si="1441"/>
        <v/>
      </c>
      <c r="LN300" s="517">
        <f t="shared" si="1442"/>
        <v>0</v>
      </c>
      <c r="LO300" s="510" t="str">
        <f t="shared" si="1443"/>
        <v/>
      </c>
      <c r="LP300" s="522" t="str">
        <f t="shared" si="1568"/>
        <v/>
      </c>
      <c r="LQ300" s="510" t="str">
        <f t="shared" si="1444"/>
        <v/>
      </c>
      <c r="LR300" s="517">
        <f t="shared" si="1445"/>
        <v>0</v>
      </c>
      <c r="LS300" s="510" t="str">
        <f t="shared" si="1446"/>
        <v/>
      </c>
      <c r="LT300" s="522" t="str">
        <f t="shared" si="1569"/>
        <v/>
      </c>
      <c r="LU300" s="510" t="str">
        <f t="shared" si="1447"/>
        <v/>
      </c>
      <c r="LV300" s="517">
        <f t="shared" si="1448"/>
        <v>0</v>
      </c>
      <c r="LW300" s="510" t="str">
        <f t="shared" si="1449"/>
        <v/>
      </c>
      <c r="LX300" s="522" t="str">
        <f t="shared" si="1570"/>
        <v/>
      </c>
      <c r="LY300" s="510" t="str">
        <f t="shared" si="1450"/>
        <v/>
      </c>
      <c r="LZ300" s="517">
        <f t="shared" si="1451"/>
        <v>0</v>
      </c>
      <c r="MA300" s="510" t="str">
        <f t="shared" si="1452"/>
        <v/>
      </c>
      <c r="MB300" s="522" t="str">
        <f t="shared" si="1571"/>
        <v/>
      </c>
      <c r="MC300" s="510" t="str">
        <f t="shared" si="1453"/>
        <v/>
      </c>
      <c r="MD300" s="517">
        <f t="shared" si="1454"/>
        <v>0</v>
      </c>
      <c r="ME300" s="510" t="str">
        <f t="shared" si="1455"/>
        <v/>
      </c>
      <c r="MF300" s="522" t="str">
        <f t="shared" si="1572"/>
        <v/>
      </c>
      <c r="MG300" s="510" t="str">
        <f t="shared" si="1456"/>
        <v/>
      </c>
      <c r="MH300" s="517">
        <f t="shared" si="1457"/>
        <v>0</v>
      </c>
      <c r="MI300" s="510" t="str">
        <f t="shared" si="1458"/>
        <v/>
      </c>
      <c r="MJ300" s="522" t="str">
        <f t="shared" si="1573"/>
        <v/>
      </c>
      <c r="MK300" s="510" t="str">
        <f t="shared" si="1459"/>
        <v/>
      </c>
      <c r="ML300" s="517">
        <f t="shared" si="1460"/>
        <v>0</v>
      </c>
      <c r="MM300" s="510" t="str">
        <f t="shared" si="1461"/>
        <v/>
      </c>
      <c r="MN300" s="522" t="str">
        <f t="shared" si="1574"/>
        <v/>
      </c>
      <c r="MO300" s="510" t="str">
        <f t="shared" si="1462"/>
        <v/>
      </c>
      <c r="MP300" s="517">
        <f t="shared" si="1463"/>
        <v>0</v>
      </c>
      <c r="MQ300" s="510" t="str">
        <f t="shared" si="1464"/>
        <v/>
      </c>
      <c r="MR300" s="522" t="str">
        <f t="shared" si="1575"/>
        <v/>
      </c>
      <c r="MS300" s="510" t="str">
        <f t="shared" si="1465"/>
        <v/>
      </c>
      <c r="MT300" s="517">
        <f t="shared" si="1466"/>
        <v>0</v>
      </c>
      <c r="MU300" s="510" t="str">
        <f t="shared" si="1467"/>
        <v/>
      </c>
      <c r="MV300" s="522" t="str">
        <f t="shared" si="1576"/>
        <v/>
      </c>
      <c r="MW300" s="510" t="str">
        <f t="shared" si="1468"/>
        <v/>
      </c>
      <c r="MX300" s="517">
        <f t="shared" si="1469"/>
        <v>0</v>
      </c>
      <c r="MY300" s="510" t="str">
        <f t="shared" si="1470"/>
        <v/>
      </c>
      <c r="MZ300" s="522" t="str">
        <f t="shared" si="1577"/>
        <v/>
      </c>
      <c r="NA300" s="510" t="str">
        <f t="shared" si="1471"/>
        <v/>
      </c>
      <c r="NB300" s="517">
        <f t="shared" si="1472"/>
        <v>0</v>
      </c>
      <c r="NC300" s="510" t="str">
        <f t="shared" si="1473"/>
        <v/>
      </c>
      <c r="ND300" s="522" t="str">
        <f t="shared" si="1578"/>
        <v/>
      </c>
      <c r="NE300" s="510" t="str">
        <f t="shared" si="1474"/>
        <v/>
      </c>
      <c r="NF300" s="517">
        <f t="shared" si="1475"/>
        <v>0</v>
      </c>
      <c r="NG300" s="510" t="str">
        <f t="shared" si="1476"/>
        <v/>
      </c>
      <c r="NH300" s="522" t="str">
        <f t="shared" si="1579"/>
        <v/>
      </c>
      <c r="NI300" s="510" t="str">
        <f t="shared" si="1477"/>
        <v/>
      </c>
      <c r="NJ300" s="517">
        <f t="shared" si="1478"/>
        <v>0</v>
      </c>
      <c r="NK300" s="510" t="str">
        <f t="shared" si="1479"/>
        <v/>
      </c>
      <c r="NL300" s="522" t="str">
        <f t="shared" si="1580"/>
        <v/>
      </c>
      <c r="NM300" s="510" t="str">
        <f t="shared" si="1480"/>
        <v/>
      </c>
      <c r="NN300" s="517">
        <f t="shared" si="1481"/>
        <v>0</v>
      </c>
      <c r="NO300" s="510" t="str">
        <f t="shared" si="1482"/>
        <v/>
      </c>
      <c r="NP300" s="522" t="str">
        <f t="shared" si="1581"/>
        <v/>
      </c>
      <c r="NQ300" s="510" t="str">
        <f t="shared" si="1483"/>
        <v/>
      </c>
      <c r="NR300" s="517">
        <f t="shared" si="1484"/>
        <v>0</v>
      </c>
      <c r="NS300" s="510" t="str">
        <f t="shared" si="1485"/>
        <v/>
      </c>
      <c r="NT300" s="522" t="str">
        <f t="shared" si="1582"/>
        <v/>
      </c>
      <c r="NU300" s="510" t="str">
        <f t="shared" si="1486"/>
        <v/>
      </c>
      <c r="NV300" s="517">
        <f t="shared" si="1487"/>
        <v>0</v>
      </c>
      <c r="NW300" s="510" t="str">
        <f t="shared" si="1488"/>
        <v/>
      </c>
      <c r="NX300" s="522" t="str">
        <f t="shared" si="1583"/>
        <v/>
      </c>
      <c r="NY300" s="510" t="str">
        <f t="shared" si="1489"/>
        <v/>
      </c>
      <c r="NZ300" s="517">
        <f t="shared" si="1490"/>
        <v>0</v>
      </c>
      <c r="OA300" s="510" t="str">
        <f t="shared" si="1491"/>
        <v/>
      </c>
      <c r="OB300" s="522" t="str">
        <f t="shared" si="1584"/>
        <v/>
      </c>
      <c r="OC300" s="510" t="str">
        <f t="shared" si="1492"/>
        <v/>
      </c>
      <c r="OD300" s="517">
        <f t="shared" si="1493"/>
        <v>0</v>
      </c>
      <c r="OE300" s="510" t="str">
        <f t="shared" si="1494"/>
        <v/>
      </c>
      <c r="OF300" s="522" t="str">
        <f t="shared" si="1585"/>
        <v/>
      </c>
      <c r="OG300" s="510" t="str">
        <f t="shared" si="1495"/>
        <v/>
      </c>
      <c r="OH300" s="517">
        <f t="shared" si="1496"/>
        <v>0</v>
      </c>
      <c r="OI300" s="510" t="str">
        <f t="shared" si="1497"/>
        <v/>
      </c>
      <c r="OJ300" s="522" t="str">
        <f t="shared" si="1586"/>
        <v/>
      </c>
      <c r="OK300" s="510" t="str">
        <f t="shared" si="1498"/>
        <v/>
      </c>
      <c r="OL300" s="517">
        <f t="shared" si="1499"/>
        <v>0</v>
      </c>
      <c r="OM300" s="510" t="str">
        <f t="shared" si="1500"/>
        <v/>
      </c>
      <c r="ON300" s="522" t="str">
        <f t="shared" si="1587"/>
        <v/>
      </c>
      <c r="OO300" s="510" t="str">
        <f t="shared" si="1501"/>
        <v/>
      </c>
      <c r="OP300" s="517">
        <f t="shared" si="1502"/>
        <v>0</v>
      </c>
      <c r="OQ300" s="510" t="str">
        <f t="shared" si="1503"/>
        <v/>
      </c>
      <c r="OR300" s="522" t="str">
        <f t="shared" si="1588"/>
        <v/>
      </c>
      <c r="OS300" s="510" t="str">
        <f t="shared" si="1504"/>
        <v/>
      </c>
      <c r="OT300" s="517">
        <f t="shared" si="1505"/>
        <v>0</v>
      </c>
      <c r="OU300" s="510" t="str">
        <f t="shared" si="1506"/>
        <v/>
      </c>
      <c r="OV300" s="522" t="str">
        <f t="shared" si="1589"/>
        <v/>
      </c>
      <c r="OW300" s="510" t="str">
        <f t="shared" si="1507"/>
        <v/>
      </c>
      <c r="OX300" s="517">
        <f t="shared" si="1508"/>
        <v>0</v>
      </c>
      <c r="OY300" s="510" t="str">
        <f t="shared" si="1509"/>
        <v/>
      </c>
      <c r="OZ300" s="522" t="str">
        <f t="shared" si="1590"/>
        <v/>
      </c>
      <c r="PA300" s="510" t="str">
        <f t="shared" si="1510"/>
        <v/>
      </c>
      <c r="PB300" s="517">
        <f t="shared" si="1511"/>
        <v>0</v>
      </c>
      <c r="PC300" s="510" t="str">
        <f t="shared" si="1512"/>
        <v/>
      </c>
      <c r="PD300" s="522" t="str">
        <f t="shared" si="1591"/>
        <v/>
      </c>
      <c r="PE300" s="510" t="str">
        <f t="shared" si="1513"/>
        <v/>
      </c>
      <c r="PF300" s="517">
        <f t="shared" si="1514"/>
        <v>0</v>
      </c>
      <c r="PG300" s="510" t="str">
        <f t="shared" si="1515"/>
        <v/>
      </c>
      <c r="PH300" s="522" t="str">
        <f t="shared" si="1592"/>
        <v/>
      </c>
      <c r="PI300" s="510" t="str">
        <f t="shared" si="1516"/>
        <v/>
      </c>
      <c r="PJ300" s="517">
        <f t="shared" si="1517"/>
        <v>0</v>
      </c>
      <c r="PK300" s="510" t="str">
        <f t="shared" si="1518"/>
        <v/>
      </c>
      <c r="PL300" s="522" t="str">
        <f t="shared" si="1593"/>
        <v/>
      </c>
      <c r="PM300" s="510" t="str">
        <f t="shared" si="1519"/>
        <v/>
      </c>
      <c r="PN300" s="517">
        <f t="shared" si="1520"/>
        <v>0</v>
      </c>
      <c r="PO300" s="510" t="str">
        <f t="shared" si="1521"/>
        <v/>
      </c>
      <c r="PP300" s="522" t="str">
        <f t="shared" si="1594"/>
        <v/>
      </c>
      <c r="PQ300" s="510" t="str">
        <f t="shared" si="1522"/>
        <v/>
      </c>
      <c r="PR300" s="517">
        <f t="shared" si="1523"/>
        <v>0</v>
      </c>
      <c r="PS300" s="510" t="str">
        <f t="shared" si="1524"/>
        <v/>
      </c>
      <c r="PT300" s="522" t="str">
        <f t="shared" si="1595"/>
        <v/>
      </c>
      <c r="PU300" s="510" t="str">
        <f t="shared" si="1525"/>
        <v/>
      </c>
      <c r="PV300" s="517">
        <f t="shared" si="1526"/>
        <v>0</v>
      </c>
      <c r="PW300" s="510" t="str">
        <f t="shared" si="1527"/>
        <v/>
      </c>
      <c r="PX300" s="522" t="str">
        <f t="shared" si="1596"/>
        <v/>
      </c>
      <c r="PY300" s="510" t="str">
        <f t="shared" si="1528"/>
        <v/>
      </c>
      <c r="PZ300" s="517">
        <f t="shared" si="1529"/>
        <v>0</v>
      </c>
      <c r="QA300" s="510" t="str">
        <f t="shared" si="1530"/>
        <v/>
      </c>
      <c r="QB300" s="522" t="str">
        <f t="shared" si="1597"/>
        <v/>
      </c>
      <c r="QC300" s="510" t="str">
        <f t="shared" si="1531"/>
        <v/>
      </c>
      <c r="QD300" s="517">
        <f t="shared" si="1532"/>
        <v>0</v>
      </c>
      <c r="QE300" s="510" t="str">
        <f t="shared" si="1533"/>
        <v/>
      </c>
      <c r="QF300" s="522" t="str">
        <f t="shared" si="1598"/>
        <v/>
      </c>
      <c r="QG300" s="510" t="str">
        <f t="shared" si="1534"/>
        <v/>
      </c>
      <c r="QH300" s="517">
        <f t="shared" si="1535"/>
        <v>0</v>
      </c>
    </row>
    <row r="301" spans="203:450" ht="13.3" thickTop="1" thickBot="1" x14ac:dyDescent="0.35">
      <c r="GU301" s="594">
        <v>20</v>
      </c>
      <c r="HA301" s="81" t="str">
        <f t="shared" si="1536"/>
        <v/>
      </c>
      <c r="HB301" s="127" t="str">
        <f t="shared" si="1537"/>
        <v/>
      </c>
      <c r="HC301" s="15">
        <f t="shared" si="1359"/>
        <v>0</v>
      </c>
      <c r="HD301" s="583">
        <f>IF($M46="",0,$M46)</f>
        <v>0</v>
      </c>
      <c r="HE301" s="576">
        <f t="shared" si="1358"/>
        <v>0</v>
      </c>
      <c r="HF301" s="566">
        <f t="shared" si="1358"/>
        <v>0</v>
      </c>
      <c r="HG301" s="16">
        <f t="shared" si="1361"/>
        <v>0</v>
      </c>
      <c r="HH301" s="17" t="str">
        <f t="shared" si="1538"/>
        <v/>
      </c>
      <c r="HI301" s="510" t="str">
        <f t="shared" si="1539"/>
        <v/>
      </c>
      <c r="HJ301" s="517">
        <f t="shared" si="1540"/>
        <v>0</v>
      </c>
      <c r="HK301" s="510" t="str">
        <f t="shared" si="1362"/>
        <v/>
      </c>
      <c r="HL301" s="522" t="str">
        <f t="shared" si="1541"/>
        <v/>
      </c>
      <c r="HM301" s="510" t="str">
        <f t="shared" si="1363"/>
        <v/>
      </c>
      <c r="HN301" s="517">
        <f t="shared" si="1364"/>
        <v>0</v>
      </c>
      <c r="HO301" s="510" t="str">
        <f t="shared" si="1365"/>
        <v/>
      </c>
      <c r="HP301" s="522" t="str">
        <f t="shared" si="1542"/>
        <v/>
      </c>
      <c r="HQ301" s="510" t="str">
        <f t="shared" si="1366"/>
        <v/>
      </c>
      <c r="HR301" s="517">
        <f t="shared" si="1367"/>
        <v>0</v>
      </c>
      <c r="HS301" s="510" t="str">
        <f t="shared" si="1368"/>
        <v/>
      </c>
      <c r="HT301" s="522" t="str">
        <f t="shared" si="1543"/>
        <v/>
      </c>
      <c r="HU301" s="510" t="str">
        <f t="shared" si="1369"/>
        <v/>
      </c>
      <c r="HV301" s="517">
        <f t="shared" si="1370"/>
        <v>0</v>
      </c>
      <c r="HW301" s="510" t="str">
        <f t="shared" si="1371"/>
        <v/>
      </c>
      <c r="HX301" s="522" t="str">
        <f t="shared" si="1544"/>
        <v/>
      </c>
      <c r="HY301" s="510" t="str">
        <f t="shared" si="1372"/>
        <v/>
      </c>
      <c r="HZ301" s="517">
        <f t="shared" si="1373"/>
        <v>0</v>
      </c>
      <c r="IA301" s="510" t="str">
        <f t="shared" si="1374"/>
        <v/>
      </c>
      <c r="IB301" s="522" t="str">
        <f t="shared" si="1545"/>
        <v/>
      </c>
      <c r="IC301" s="510" t="str">
        <f t="shared" si="1375"/>
        <v/>
      </c>
      <c r="ID301" s="517">
        <f t="shared" si="1376"/>
        <v>0</v>
      </c>
      <c r="IE301" s="510" t="str">
        <f t="shared" si="1377"/>
        <v/>
      </c>
      <c r="IF301" s="522" t="str">
        <f t="shared" si="1546"/>
        <v/>
      </c>
      <c r="IG301" s="510" t="str">
        <f t="shared" si="1378"/>
        <v/>
      </c>
      <c r="IH301" s="517">
        <f t="shared" si="1379"/>
        <v>0</v>
      </c>
      <c r="II301" s="510" t="str">
        <f t="shared" si="1380"/>
        <v/>
      </c>
      <c r="IJ301" s="522" t="str">
        <f t="shared" si="1547"/>
        <v/>
      </c>
      <c r="IK301" s="510" t="str">
        <f t="shared" si="1381"/>
        <v/>
      </c>
      <c r="IL301" s="517">
        <f t="shared" si="1382"/>
        <v>0</v>
      </c>
      <c r="IM301" s="510" t="str">
        <f t="shared" si="1383"/>
        <v/>
      </c>
      <c r="IN301" s="522" t="str">
        <f t="shared" si="1548"/>
        <v/>
      </c>
      <c r="IO301" s="510" t="str">
        <f t="shared" si="1384"/>
        <v/>
      </c>
      <c r="IP301" s="517">
        <f t="shared" si="1385"/>
        <v>0</v>
      </c>
      <c r="IQ301" s="510" t="str">
        <f t="shared" si="1386"/>
        <v/>
      </c>
      <c r="IR301" s="522" t="str">
        <f t="shared" si="1549"/>
        <v/>
      </c>
      <c r="IS301" s="510" t="str">
        <f t="shared" si="1387"/>
        <v/>
      </c>
      <c r="IT301" s="517">
        <f t="shared" si="1388"/>
        <v>0</v>
      </c>
      <c r="IU301" s="510" t="str">
        <f t="shared" si="1389"/>
        <v/>
      </c>
      <c r="IV301" s="522" t="str">
        <f t="shared" si="1550"/>
        <v/>
      </c>
      <c r="IW301" s="510" t="str">
        <f t="shared" si="1390"/>
        <v/>
      </c>
      <c r="IX301" s="517">
        <f t="shared" si="1391"/>
        <v>0</v>
      </c>
      <c r="IY301" s="510" t="str">
        <f t="shared" si="1392"/>
        <v/>
      </c>
      <c r="IZ301" s="522" t="str">
        <f t="shared" si="1551"/>
        <v/>
      </c>
      <c r="JA301" s="510" t="str">
        <f t="shared" si="1393"/>
        <v/>
      </c>
      <c r="JB301" s="517">
        <f t="shared" si="1394"/>
        <v>0</v>
      </c>
      <c r="JC301" s="510" t="str">
        <f t="shared" si="1395"/>
        <v/>
      </c>
      <c r="JD301" s="522" t="str">
        <f t="shared" si="1552"/>
        <v/>
      </c>
      <c r="JE301" s="510" t="str">
        <f t="shared" si="1396"/>
        <v/>
      </c>
      <c r="JF301" s="517">
        <f t="shared" si="1397"/>
        <v>0</v>
      </c>
      <c r="JG301" s="510" t="str">
        <f t="shared" si="1398"/>
        <v/>
      </c>
      <c r="JH301" s="522" t="str">
        <f t="shared" si="1553"/>
        <v/>
      </c>
      <c r="JI301" s="510" t="str">
        <f t="shared" si="1399"/>
        <v/>
      </c>
      <c r="JJ301" s="517">
        <f t="shared" si="1400"/>
        <v>0</v>
      </c>
      <c r="JK301" s="510" t="str">
        <f t="shared" si="1401"/>
        <v/>
      </c>
      <c r="JL301" s="522" t="str">
        <f t="shared" si="1554"/>
        <v/>
      </c>
      <c r="JM301" s="510" t="str">
        <f t="shared" si="1402"/>
        <v/>
      </c>
      <c r="JN301" s="517">
        <f t="shared" si="1403"/>
        <v>0</v>
      </c>
      <c r="JO301" s="510" t="str">
        <f t="shared" si="1404"/>
        <v/>
      </c>
      <c r="JP301" s="522" t="str">
        <f t="shared" si="1555"/>
        <v/>
      </c>
      <c r="JQ301" s="510" t="str">
        <f t="shared" si="1405"/>
        <v/>
      </c>
      <c r="JR301" s="517">
        <f t="shared" si="1406"/>
        <v>0</v>
      </c>
      <c r="JS301" s="510" t="str">
        <f t="shared" si="1407"/>
        <v/>
      </c>
      <c r="JT301" s="522" t="str">
        <f t="shared" si="1556"/>
        <v/>
      </c>
      <c r="JU301" s="510" t="str">
        <f t="shared" si="1408"/>
        <v/>
      </c>
      <c r="JV301" s="517">
        <f t="shared" si="1409"/>
        <v>0</v>
      </c>
      <c r="JW301" s="510" t="str">
        <f t="shared" si="1410"/>
        <v/>
      </c>
      <c r="JX301" s="522" t="str">
        <f t="shared" si="1557"/>
        <v/>
      </c>
      <c r="JY301" s="510" t="str">
        <f t="shared" si="1411"/>
        <v/>
      </c>
      <c r="JZ301" s="517">
        <f t="shared" si="1412"/>
        <v>0</v>
      </c>
      <c r="KA301" s="510" t="str">
        <f t="shared" si="1413"/>
        <v/>
      </c>
      <c r="KB301" s="522" t="str">
        <f t="shared" si="1558"/>
        <v/>
      </c>
      <c r="KC301" s="510" t="str">
        <f t="shared" si="1414"/>
        <v/>
      </c>
      <c r="KD301" s="517">
        <f t="shared" si="1415"/>
        <v>0</v>
      </c>
      <c r="KE301" s="510" t="str">
        <f t="shared" si="1416"/>
        <v/>
      </c>
      <c r="KF301" s="522" t="str">
        <f t="shared" si="1559"/>
        <v/>
      </c>
      <c r="KG301" s="510" t="str">
        <f t="shared" si="1417"/>
        <v/>
      </c>
      <c r="KH301" s="517">
        <f t="shared" si="1418"/>
        <v>0</v>
      </c>
      <c r="KI301" s="510" t="str">
        <f t="shared" si="1419"/>
        <v/>
      </c>
      <c r="KJ301" s="522" t="str">
        <f t="shared" si="1560"/>
        <v/>
      </c>
      <c r="KK301" s="510" t="str">
        <f t="shared" si="1420"/>
        <v/>
      </c>
      <c r="KL301" s="517">
        <f t="shared" si="1421"/>
        <v>0</v>
      </c>
      <c r="KM301" s="510" t="str">
        <f t="shared" si="1422"/>
        <v/>
      </c>
      <c r="KN301" s="522" t="str">
        <f t="shared" si="1561"/>
        <v/>
      </c>
      <c r="KO301" s="510" t="str">
        <f t="shared" si="1423"/>
        <v/>
      </c>
      <c r="KP301" s="517">
        <f t="shared" si="1424"/>
        <v>0</v>
      </c>
      <c r="KQ301" s="510" t="str">
        <f t="shared" si="1425"/>
        <v/>
      </c>
      <c r="KR301" s="522" t="str">
        <f t="shared" si="1562"/>
        <v/>
      </c>
      <c r="KS301" s="510" t="str">
        <f t="shared" si="1426"/>
        <v/>
      </c>
      <c r="KT301" s="517">
        <f t="shared" si="1427"/>
        <v>0</v>
      </c>
      <c r="KU301" s="510" t="str">
        <f t="shared" si="1428"/>
        <v/>
      </c>
      <c r="KV301" s="522" t="str">
        <f t="shared" si="1563"/>
        <v/>
      </c>
      <c r="KW301" s="510" t="str">
        <f t="shared" si="1429"/>
        <v/>
      </c>
      <c r="KX301" s="517">
        <f t="shared" si="1430"/>
        <v>0</v>
      </c>
      <c r="KY301" s="510" t="str">
        <f t="shared" si="1431"/>
        <v/>
      </c>
      <c r="KZ301" s="522" t="str">
        <f t="shared" si="1564"/>
        <v/>
      </c>
      <c r="LA301" s="510" t="str">
        <f t="shared" si="1432"/>
        <v/>
      </c>
      <c r="LB301" s="517">
        <f t="shared" si="1433"/>
        <v>0</v>
      </c>
      <c r="LC301" s="510" t="str">
        <f t="shared" si="1434"/>
        <v/>
      </c>
      <c r="LD301" s="522" t="str">
        <f t="shared" si="1565"/>
        <v/>
      </c>
      <c r="LE301" s="510" t="str">
        <f t="shared" si="1435"/>
        <v/>
      </c>
      <c r="LF301" s="517">
        <f t="shared" si="1436"/>
        <v>0</v>
      </c>
      <c r="LG301" s="510" t="str">
        <f t="shared" si="1437"/>
        <v/>
      </c>
      <c r="LH301" s="522" t="str">
        <f t="shared" si="1566"/>
        <v/>
      </c>
      <c r="LI301" s="510" t="str">
        <f t="shared" si="1438"/>
        <v/>
      </c>
      <c r="LJ301" s="517">
        <f t="shared" si="1439"/>
        <v>0</v>
      </c>
      <c r="LK301" s="510" t="str">
        <f t="shared" si="1440"/>
        <v/>
      </c>
      <c r="LL301" s="522" t="str">
        <f t="shared" si="1567"/>
        <v/>
      </c>
      <c r="LM301" s="510" t="str">
        <f t="shared" si="1441"/>
        <v/>
      </c>
      <c r="LN301" s="517">
        <f t="shared" si="1442"/>
        <v>0</v>
      </c>
      <c r="LO301" s="510" t="str">
        <f t="shared" si="1443"/>
        <v/>
      </c>
      <c r="LP301" s="522" t="str">
        <f t="shared" si="1568"/>
        <v/>
      </c>
      <c r="LQ301" s="510" t="str">
        <f t="shared" si="1444"/>
        <v/>
      </c>
      <c r="LR301" s="517">
        <f t="shared" si="1445"/>
        <v>0</v>
      </c>
      <c r="LS301" s="510" t="str">
        <f t="shared" si="1446"/>
        <v/>
      </c>
      <c r="LT301" s="522" t="str">
        <f t="shared" si="1569"/>
        <v/>
      </c>
      <c r="LU301" s="510" t="str">
        <f t="shared" si="1447"/>
        <v/>
      </c>
      <c r="LV301" s="517">
        <f t="shared" si="1448"/>
        <v>0</v>
      </c>
      <c r="LW301" s="510" t="str">
        <f t="shared" si="1449"/>
        <v/>
      </c>
      <c r="LX301" s="522" t="str">
        <f t="shared" si="1570"/>
        <v/>
      </c>
      <c r="LY301" s="510" t="str">
        <f t="shared" si="1450"/>
        <v/>
      </c>
      <c r="LZ301" s="517">
        <f t="shared" si="1451"/>
        <v>0</v>
      </c>
      <c r="MA301" s="510" t="str">
        <f t="shared" si="1452"/>
        <v/>
      </c>
      <c r="MB301" s="522" t="str">
        <f t="shared" si="1571"/>
        <v/>
      </c>
      <c r="MC301" s="510" t="str">
        <f t="shared" si="1453"/>
        <v/>
      </c>
      <c r="MD301" s="517">
        <f t="shared" si="1454"/>
        <v>0</v>
      </c>
      <c r="ME301" s="510" t="str">
        <f t="shared" si="1455"/>
        <v/>
      </c>
      <c r="MF301" s="522" t="str">
        <f t="shared" si="1572"/>
        <v/>
      </c>
      <c r="MG301" s="510" t="str">
        <f t="shared" si="1456"/>
        <v/>
      </c>
      <c r="MH301" s="517">
        <f t="shared" si="1457"/>
        <v>0</v>
      </c>
      <c r="MI301" s="510" t="str">
        <f t="shared" si="1458"/>
        <v/>
      </c>
      <c r="MJ301" s="522" t="str">
        <f t="shared" si="1573"/>
        <v/>
      </c>
      <c r="MK301" s="510" t="str">
        <f t="shared" si="1459"/>
        <v/>
      </c>
      <c r="ML301" s="517">
        <f t="shared" si="1460"/>
        <v>0</v>
      </c>
      <c r="MM301" s="510" t="str">
        <f t="shared" si="1461"/>
        <v/>
      </c>
      <c r="MN301" s="522" t="str">
        <f t="shared" si="1574"/>
        <v/>
      </c>
      <c r="MO301" s="510" t="str">
        <f t="shared" si="1462"/>
        <v/>
      </c>
      <c r="MP301" s="517">
        <f t="shared" si="1463"/>
        <v>0</v>
      </c>
      <c r="MQ301" s="510" t="str">
        <f t="shared" si="1464"/>
        <v/>
      </c>
      <c r="MR301" s="522" t="str">
        <f t="shared" si="1575"/>
        <v/>
      </c>
      <c r="MS301" s="510" t="str">
        <f t="shared" si="1465"/>
        <v/>
      </c>
      <c r="MT301" s="517">
        <f t="shared" si="1466"/>
        <v>0</v>
      </c>
      <c r="MU301" s="510" t="str">
        <f t="shared" si="1467"/>
        <v/>
      </c>
      <c r="MV301" s="522" t="str">
        <f t="shared" si="1576"/>
        <v/>
      </c>
      <c r="MW301" s="510" t="str">
        <f t="shared" si="1468"/>
        <v/>
      </c>
      <c r="MX301" s="517">
        <f t="shared" si="1469"/>
        <v>0</v>
      </c>
      <c r="MY301" s="510" t="str">
        <f t="shared" si="1470"/>
        <v/>
      </c>
      <c r="MZ301" s="522" t="str">
        <f t="shared" si="1577"/>
        <v/>
      </c>
      <c r="NA301" s="510" t="str">
        <f t="shared" si="1471"/>
        <v/>
      </c>
      <c r="NB301" s="517">
        <f t="shared" si="1472"/>
        <v>0</v>
      </c>
      <c r="NC301" s="510" t="str">
        <f t="shared" si="1473"/>
        <v/>
      </c>
      <c r="ND301" s="522" t="str">
        <f t="shared" si="1578"/>
        <v/>
      </c>
      <c r="NE301" s="510" t="str">
        <f t="shared" si="1474"/>
        <v/>
      </c>
      <c r="NF301" s="517">
        <f t="shared" si="1475"/>
        <v>0</v>
      </c>
      <c r="NG301" s="510" t="str">
        <f t="shared" si="1476"/>
        <v/>
      </c>
      <c r="NH301" s="522" t="str">
        <f t="shared" si="1579"/>
        <v/>
      </c>
      <c r="NI301" s="510" t="str">
        <f t="shared" si="1477"/>
        <v/>
      </c>
      <c r="NJ301" s="517">
        <f t="shared" si="1478"/>
        <v>0</v>
      </c>
      <c r="NK301" s="510" t="str">
        <f t="shared" si="1479"/>
        <v/>
      </c>
      <c r="NL301" s="522" t="str">
        <f t="shared" si="1580"/>
        <v/>
      </c>
      <c r="NM301" s="510" t="str">
        <f t="shared" si="1480"/>
        <v/>
      </c>
      <c r="NN301" s="517">
        <f t="shared" si="1481"/>
        <v>0</v>
      </c>
      <c r="NO301" s="510" t="str">
        <f t="shared" si="1482"/>
        <v/>
      </c>
      <c r="NP301" s="522" t="str">
        <f t="shared" si="1581"/>
        <v/>
      </c>
      <c r="NQ301" s="510" t="str">
        <f t="shared" si="1483"/>
        <v/>
      </c>
      <c r="NR301" s="517">
        <f t="shared" si="1484"/>
        <v>0</v>
      </c>
      <c r="NS301" s="510" t="str">
        <f t="shared" si="1485"/>
        <v/>
      </c>
      <c r="NT301" s="522" t="str">
        <f t="shared" si="1582"/>
        <v/>
      </c>
      <c r="NU301" s="510" t="str">
        <f t="shared" si="1486"/>
        <v/>
      </c>
      <c r="NV301" s="517">
        <f t="shared" si="1487"/>
        <v>0</v>
      </c>
      <c r="NW301" s="510" t="str">
        <f t="shared" si="1488"/>
        <v/>
      </c>
      <c r="NX301" s="522" t="str">
        <f t="shared" si="1583"/>
        <v/>
      </c>
      <c r="NY301" s="510" t="str">
        <f t="shared" si="1489"/>
        <v/>
      </c>
      <c r="NZ301" s="517">
        <f t="shared" si="1490"/>
        <v>0</v>
      </c>
      <c r="OA301" s="510" t="str">
        <f t="shared" si="1491"/>
        <v/>
      </c>
      <c r="OB301" s="522" t="str">
        <f t="shared" si="1584"/>
        <v/>
      </c>
      <c r="OC301" s="510" t="str">
        <f t="shared" si="1492"/>
        <v/>
      </c>
      <c r="OD301" s="517">
        <f t="shared" si="1493"/>
        <v>0</v>
      </c>
      <c r="OE301" s="510" t="str">
        <f t="shared" si="1494"/>
        <v/>
      </c>
      <c r="OF301" s="522" t="str">
        <f t="shared" si="1585"/>
        <v/>
      </c>
      <c r="OG301" s="510" t="str">
        <f t="shared" si="1495"/>
        <v/>
      </c>
      <c r="OH301" s="517">
        <f t="shared" si="1496"/>
        <v>0</v>
      </c>
      <c r="OI301" s="510" t="str">
        <f t="shared" si="1497"/>
        <v/>
      </c>
      <c r="OJ301" s="522" t="str">
        <f t="shared" si="1586"/>
        <v/>
      </c>
      <c r="OK301" s="510" t="str">
        <f t="shared" si="1498"/>
        <v/>
      </c>
      <c r="OL301" s="517">
        <f t="shared" si="1499"/>
        <v>0</v>
      </c>
      <c r="OM301" s="510" t="str">
        <f t="shared" si="1500"/>
        <v/>
      </c>
      <c r="ON301" s="522" t="str">
        <f t="shared" si="1587"/>
        <v/>
      </c>
      <c r="OO301" s="510" t="str">
        <f t="shared" si="1501"/>
        <v/>
      </c>
      <c r="OP301" s="517">
        <f t="shared" si="1502"/>
        <v>0</v>
      </c>
      <c r="OQ301" s="510" t="str">
        <f t="shared" si="1503"/>
        <v/>
      </c>
      <c r="OR301" s="522" t="str">
        <f t="shared" si="1588"/>
        <v/>
      </c>
      <c r="OS301" s="510" t="str">
        <f t="shared" si="1504"/>
        <v/>
      </c>
      <c r="OT301" s="517">
        <f t="shared" si="1505"/>
        <v>0</v>
      </c>
      <c r="OU301" s="510" t="str">
        <f t="shared" si="1506"/>
        <v/>
      </c>
      <c r="OV301" s="522" t="str">
        <f t="shared" si="1589"/>
        <v/>
      </c>
      <c r="OW301" s="510" t="str">
        <f t="shared" si="1507"/>
        <v/>
      </c>
      <c r="OX301" s="517">
        <f t="shared" si="1508"/>
        <v>0</v>
      </c>
      <c r="OY301" s="510" t="str">
        <f t="shared" si="1509"/>
        <v/>
      </c>
      <c r="OZ301" s="522" t="str">
        <f t="shared" si="1590"/>
        <v/>
      </c>
      <c r="PA301" s="510" t="str">
        <f t="shared" si="1510"/>
        <v/>
      </c>
      <c r="PB301" s="517">
        <f t="shared" si="1511"/>
        <v>0</v>
      </c>
      <c r="PC301" s="510" t="str">
        <f t="shared" si="1512"/>
        <v/>
      </c>
      <c r="PD301" s="522" t="str">
        <f t="shared" si="1591"/>
        <v/>
      </c>
      <c r="PE301" s="510" t="str">
        <f t="shared" si="1513"/>
        <v/>
      </c>
      <c r="PF301" s="517">
        <f t="shared" si="1514"/>
        <v>0</v>
      </c>
      <c r="PG301" s="510" t="str">
        <f t="shared" si="1515"/>
        <v/>
      </c>
      <c r="PH301" s="522" t="str">
        <f t="shared" si="1592"/>
        <v/>
      </c>
      <c r="PI301" s="510" t="str">
        <f t="shared" si="1516"/>
        <v/>
      </c>
      <c r="PJ301" s="517">
        <f t="shared" si="1517"/>
        <v>0</v>
      </c>
      <c r="PK301" s="510" t="str">
        <f t="shared" si="1518"/>
        <v/>
      </c>
      <c r="PL301" s="522" t="str">
        <f t="shared" si="1593"/>
        <v/>
      </c>
      <c r="PM301" s="510" t="str">
        <f t="shared" si="1519"/>
        <v/>
      </c>
      <c r="PN301" s="517">
        <f t="shared" si="1520"/>
        <v>0</v>
      </c>
      <c r="PO301" s="510" t="str">
        <f t="shared" si="1521"/>
        <v/>
      </c>
      <c r="PP301" s="522" t="str">
        <f t="shared" si="1594"/>
        <v/>
      </c>
      <c r="PQ301" s="510" t="str">
        <f t="shared" si="1522"/>
        <v/>
      </c>
      <c r="PR301" s="517">
        <f t="shared" si="1523"/>
        <v>0</v>
      </c>
      <c r="PS301" s="510" t="str">
        <f t="shared" si="1524"/>
        <v/>
      </c>
      <c r="PT301" s="522" t="str">
        <f t="shared" si="1595"/>
        <v/>
      </c>
      <c r="PU301" s="510" t="str">
        <f t="shared" si="1525"/>
        <v/>
      </c>
      <c r="PV301" s="517">
        <f t="shared" si="1526"/>
        <v>0</v>
      </c>
      <c r="PW301" s="510" t="str">
        <f t="shared" si="1527"/>
        <v/>
      </c>
      <c r="PX301" s="522" t="str">
        <f t="shared" si="1596"/>
        <v/>
      </c>
      <c r="PY301" s="510" t="str">
        <f t="shared" si="1528"/>
        <v/>
      </c>
      <c r="PZ301" s="517">
        <f t="shared" si="1529"/>
        <v>0</v>
      </c>
      <c r="QA301" s="510" t="str">
        <f t="shared" si="1530"/>
        <v/>
      </c>
      <c r="QB301" s="522" t="str">
        <f t="shared" si="1597"/>
        <v/>
      </c>
      <c r="QC301" s="510" t="str">
        <f t="shared" si="1531"/>
        <v/>
      </c>
      <c r="QD301" s="517">
        <f t="shared" si="1532"/>
        <v>0</v>
      </c>
      <c r="QE301" s="510" t="str">
        <f t="shared" si="1533"/>
        <v/>
      </c>
      <c r="QF301" s="522" t="str">
        <f t="shared" si="1598"/>
        <v/>
      </c>
      <c r="QG301" s="510" t="str">
        <f t="shared" si="1534"/>
        <v/>
      </c>
      <c r="QH301" s="517">
        <f t="shared" si="1535"/>
        <v>0</v>
      </c>
    </row>
    <row r="302" spans="203:450" ht="13.3" thickTop="1" thickBot="1" x14ac:dyDescent="0.35">
      <c r="GU302" s="594">
        <v>21</v>
      </c>
      <c r="HA302" s="81" t="str">
        <f t="shared" si="1536"/>
        <v/>
      </c>
      <c r="HB302" s="127" t="str">
        <f t="shared" si="1537"/>
        <v/>
      </c>
      <c r="HC302" s="15">
        <f t="shared" si="1359"/>
        <v>0</v>
      </c>
      <c r="HD302" s="658">
        <f>IF($M67="",0,$M67)</f>
        <v>0</v>
      </c>
      <c r="HE302" s="576">
        <f t="shared" ref="HE302:HF321" si="1599">HE47</f>
        <v>0</v>
      </c>
      <c r="HF302" s="566">
        <f t="shared" si="1599"/>
        <v>0</v>
      </c>
      <c r="HG302" s="16">
        <f t="shared" si="1361"/>
        <v>0</v>
      </c>
      <c r="HH302" s="17" t="str">
        <f t="shared" si="1538"/>
        <v/>
      </c>
      <c r="HI302" s="510" t="str">
        <f t="shared" si="1539"/>
        <v/>
      </c>
      <c r="HJ302" s="517">
        <f t="shared" si="1540"/>
        <v>0</v>
      </c>
      <c r="HK302" s="510" t="str">
        <f t="shared" si="1362"/>
        <v/>
      </c>
      <c r="HL302" s="522" t="str">
        <f t="shared" si="1541"/>
        <v/>
      </c>
      <c r="HM302" s="510" t="str">
        <f t="shared" si="1363"/>
        <v/>
      </c>
      <c r="HN302" s="517">
        <f t="shared" si="1364"/>
        <v>0</v>
      </c>
      <c r="HO302" s="510" t="str">
        <f t="shared" si="1365"/>
        <v/>
      </c>
      <c r="HP302" s="522" t="str">
        <f t="shared" si="1542"/>
        <v/>
      </c>
      <c r="HQ302" s="510" t="str">
        <f t="shared" si="1366"/>
        <v/>
      </c>
      <c r="HR302" s="517">
        <f t="shared" si="1367"/>
        <v>0</v>
      </c>
      <c r="HS302" s="510" t="str">
        <f t="shared" si="1368"/>
        <v/>
      </c>
      <c r="HT302" s="522" t="str">
        <f t="shared" si="1543"/>
        <v/>
      </c>
      <c r="HU302" s="510" t="str">
        <f t="shared" si="1369"/>
        <v/>
      </c>
      <c r="HV302" s="517">
        <f t="shared" si="1370"/>
        <v>0</v>
      </c>
      <c r="HW302" s="510" t="str">
        <f t="shared" si="1371"/>
        <v/>
      </c>
      <c r="HX302" s="522" t="str">
        <f t="shared" si="1544"/>
        <v/>
      </c>
      <c r="HY302" s="510" t="str">
        <f t="shared" si="1372"/>
        <v/>
      </c>
      <c r="HZ302" s="517">
        <f t="shared" si="1373"/>
        <v>0</v>
      </c>
      <c r="IA302" s="510" t="str">
        <f t="shared" si="1374"/>
        <v/>
      </c>
      <c r="IB302" s="522" t="str">
        <f t="shared" si="1545"/>
        <v/>
      </c>
      <c r="IC302" s="510" t="str">
        <f t="shared" si="1375"/>
        <v/>
      </c>
      <c r="ID302" s="517">
        <f t="shared" si="1376"/>
        <v>0</v>
      </c>
      <c r="IE302" s="510" t="str">
        <f t="shared" si="1377"/>
        <v/>
      </c>
      <c r="IF302" s="522" t="str">
        <f t="shared" si="1546"/>
        <v/>
      </c>
      <c r="IG302" s="510" t="str">
        <f t="shared" si="1378"/>
        <v/>
      </c>
      <c r="IH302" s="517">
        <f t="shared" si="1379"/>
        <v>0</v>
      </c>
      <c r="II302" s="510" t="str">
        <f t="shared" si="1380"/>
        <v/>
      </c>
      <c r="IJ302" s="522" t="str">
        <f t="shared" si="1547"/>
        <v/>
      </c>
      <c r="IK302" s="510" t="str">
        <f t="shared" si="1381"/>
        <v/>
      </c>
      <c r="IL302" s="517">
        <f t="shared" si="1382"/>
        <v>0</v>
      </c>
      <c r="IM302" s="510" t="str">
        <f t="shared" si="1383"/>
        <v/>
      </c>
      <c r="IN302" s="522" t="str">
        <f t="shared" si="1548"/>
        <v/>
      </c>
      <c r="IO302" s="510" t="str">
        <f t="shared" si="1384"/>
        <v/>
      </c>
      <c r="IP302" s="517">
        <f t="shared" si="1385"/>
        <v>0</v>
      </c>
      <c r="IQ302" s="510" t="str">
        <f t="shared" si="1386"/>
        <v/>
      </c>
      <c r="IR302" s="522" t="str">
        <f t="shared" si="1549"/>
        <v/>
      </c>
      <c r="IS302" s="510" t="str">
        <f t="shared" si="1387"/>
        <v/>
      </c>
      <c r="IT302" s="517">
        <f t="shared" si="1388"/>
        <v>0</v>
      </c>
      <c r="IU302" s="510" t="str">
        <f t="shared" si="1389"/>
        <v/>
      </c>
      <c r="IV302" s="522" t="str">
        <f t="shared" si="1550"/>
        <v/>
      </c>
      <c r="IW302" s="510" t="str">
        <f t="shared" si="1390"/>
        <v/>
      </c>
      <c r="IX302" s="517">
        <f t="shared" si="1391"/>
        <v>0</v>
      </c>
      <c r="IY302" s="510" t="str">
        <f t="shared" si="1392"/>
        <v/>
      </c>
      <c r="IZ302" s="522" t="str">
        <f t="shared" si="1551"/>
        <v/>
      </c>
      <c r="JA302" s="510" t="str">
        <f t="shared" si="1393"/>
        <v/>
      </c>
      <c r="JB302" s="517">
        <f t="shared" si="1394"/>
        <v>0</v>
      </c>
      <c r="JC302" s="510" t="str">
        <f t="shared" si="1395"/>
        <v/>
      </c>
      <c r="JD302" s="522" t="str">
        <f t="shared" si="1552"/>
        <v/>
      </c>
      <c r="JE302" s="510" t="str">
        <f t="shared" si="1396"/>
        <v/>
      </c>
      <c r="JF302" s="517">
        <f t="shared" si="1397"/>
        <v>0</v>
      </c>
      <c r="JG302" s="510" t="str">
        <f t="shared" si="1398"/>
        <v/>
      </c>
      <c r="JH302" s="522" t="str">
        <f t="shared" si="1553"/>
        <v/>
      </c>
      <c r="JI302" s="510" t="str">
        <f t="shared" si="1399"/>
        <v/>
      </c>
      <c r="JJ302" s="517">
        <f t="shared" si="1400"/>
        <v>0</v>
      </c>
      <c r="JK302" s="510" t="str">
        <f t="shared" si="1401"/>
        <v/>
      </c>
      <c r="JL302" s="522" t="str">
        <f t="shared" si="1554"/>
        <v/>
      </c>
      <c r="JM302" s="510" t="str">
        <f t="shared" si="1402"/>
        <v/>
      </c>
      <c r="JN302" s="517">
        <f t="shared" si="1403"/>
        <v>0</v>
      </c>
      <c r="JO302" s="510" t="str">
        <f t="shared" si="1404"/>
        <v/>
      </c>
      <c r="JP302" s="522" t="str">
        <f t="shared" si="1555"/>
        <v/>
      </c>
      <c r="JQ302" s="510" t="str">
        <f t="shared" si="1405"/>
        <v/>
      </c>
      <c r="JR302" s="517">
        <f t="shared" si="1406"/>
        <v>0</v>
      </c>
      <c r="JS302" s="510" t="str">
        <f t="shared" si="1407"/>
        <v/>
      </c>
      <c r="JT302" s="522" t="str">
        <f t="shared" si="1556"/>
        <v/>
      </c>
      <c r="JU302" s="510" t="str">
        <f t="shared" si="1408"/>
        <v/>
      </c>
      <c r="JV302" s="517">
        <f t="shared" si="1409"/>
        <v>0</v>
      </c>
      <c r="JW302" s="510" t="str">
        <f t="shared" si="1410"/>
        <v/>
      </c>
      <c r="JX302" s="522" t="str">
        <f t="shared" si="1557"/>
        <v/>
      </c>
      <c r="JY302" s="510" t="str">
        <f t="shared" si="1411"/>
        <v/>
      </c>
      <c r="JZ302" s="517">
        <f t="shared" si="1412"/>
        <v>0</v>
      </c>
      <c r="KA302" s="510" t="str">
        <f t="shared" si="1413"/>
        <v/>
      </c>
      <c r="KB302" s="522" t="str">
        <f t="shared" si="1558"/>
        <v/>
      </c>
      <c r="KC302" s="510" t="str">
        <f t="shared" si="1414"/>
        <v/>
      </c>
      <c r="KD302" s="517">
        <f t="shared" si="1415"/>
        <v>0</v>
      </c>
      <c r="KE302" s="510" t="str">
        <f t="shared" si="1416"/>
        <v/>
      </c>
      <c r="KF302" s="522" t="str">
        <f t="shared" si="1559"/>
        <v/>
      </c>
      <c r="KG302" s="510" t="str">
        <f t="shared" si="1417"/>
        <v/>
      </c>
      <c r="KH302" s="517">
        <f t="shared" si="1418"/>
        <v>0</v>
      </c>
      <c r="KI302" s="510" t="str">
        <f t="shared" si="1419"/>
        <v/>
      </c>
      <c r="KJ302" s="522" t="str">
        <f t="shared" si="1560"/>
        <v/>
      </c>
      <c r="KK302" s="510" t="str">
        <f t="shared" si="1420"/>
        <v/>
      </c>
      <c r="KL302" s="517">
        <f t="shared" si="1421"/>
        <v>0</v>
      </c>
      <c r="KM302" s="510" t="str">
        <f t="shared" si="1422"/>
        <v/>
      </c>
      <c r="KN302" s="522" t="str">
        <f t="shared" si="1561"/>
        <v/>
      </c>
      <c r="KO302" s="510" t="str">
        <f t="shared" si="1423"/>
        <v/>
      </c>
      <c r="KP302" s="517">
        <f t="shared" si="1424"/>
        <v>0</v>
      </c>
      <c r="KQ302" s="510" t="str">
        <f t="shared" si="1425"/>
        <v/>
      </c>
      <c r="KR302" s="522" t="str">
        <f t="shared" si="1562"/>
        <v/>
      </c>
      <c r="KS302" s="510" t="str">
        <f t="shared" si="1426"/>
        <v/>
      </c>
      <c r="KT302" s="517">
        <f t="shared" si="1427"/>
        <v>0</v>
      </c>
      <c r="KU302" s="510" t="str">
        <f t="shared" si="1428"/>
        <v/>
      </c>
      <c r="KV302" s="522" t="str">
        <f t="shared" si="1563"/>
        <v/>
      </c>
      <c r="KW302" s="510" t="str">
        <f t="shared" si="1429"/>
        <v/>
      </c>
      <c r="KX302" s="517">
        <f t="shared" si="1430"/>
        <v>0</v>
      </c>
      <c r="KY302" s="510" t="str">
        <f t="shared" si="1431"/>
        <v/>
      </c>
      <c r="KZ302" s="522" t="str">
        <f t="shared" si="1564"/>
        <v/>
      </c>
      <c r="LA302" s="510" t="str">
        <f t="shared" si="1432"/>
        <v/>
      </c>
      <c r="LB302" s="517">
        <f t="shared" si="1433"/>
        <v>0</v>
      </c>
      <c r="LC302" s="510" t="str">
        <f t="shared" si="1434"/>
        <v/>
      </c>
      <c r="LD302" s="522" t="str">
        <f t="shared" si="1565"/>
        <v/>
      </c>
      <c r="LE302" s="510" t="str">
        <f t="shared" si="1435"/>
        <v/>
      </c>
      <c r="LF302" s="517">
        <f t="shared" si="1436"/>
        <v>0</v>
      </c>
      <c r="LG302" s="510" t="str">
        <f t="shared" si="1437"/>
        <v/>
      </c>
      <c r="LH302" s="522" t="str">
        <f t="shared" si="1566"/>
        <v/>
      </c>
      <c r="LI302" s="510" t="str">
        <f t="shared" si="1438"/>
        <v/>
      </c>
      <c r="LJ302" s="517">
        <f t="shared" si="1439"/>
        <v>0</v>
      </c>
      <c r="LK302" s="510" t="str">
        <f t="shared" si="1440"/>
        <v/>
      </c>
      <c r="LL302" s="522" t="str">
        <f t="shared" si="1567"/>
        <v/>
      </c>
      <c r="LM302" s="510" t="str">
        <f t="shared" si="1441"/>
        <v/>
      </c>
      <c r="LN302" s="517">
        <f t="shared" si="1442"/>
        <v>0</v>
      </c>
      <c r="LO302" s="510" t="str">
        <f t="shared" si="1443"/>
        <v/>
      </c>
      <c r="LP302" s="522" t="str">
        <f t="shared" si="1568"/>
        <v/>
      </c>
      <c r="LQ302" s="510" t="str">
        <f t="shared" si="1444"/>
        <v/>
      </c>
      <c r="LR302" s="517">
        <f t="shared" si="1445"/>
        <v>0</v>
      </c>
      <c r="LS302" s="510" t="str">
        <f t="shared" si="1446"/>
        <v/>
      </c>
      <c r="LT302" s="522" t="str">
        <f t="shared" si="1569"/>
        <v/>
      </c>
      <c r="LU302" s="510" t="str">
        <f t="shared" si="1447"/>
        <v/>
      </c>
      <c r="LV302" s="517">
        <f t="shared" si="1448"/>
        <v>0</v>
      </c>
      <c r="LW302" s="510" t="str">
        <f t="shared" si="1449"/>
        <v/>
      </c>
      <c r="LX302" s="522" t="str">
        <f t="shared" si="1570"/>
        <v/>
      </c>
      <c r="LY302" s="510" t="str">
        <f t="shared" si="1450"/>
        <v/>
      </c>
      <c r="LZ302" s="517">
        <f t="shared" si="1451"/>
        <v>0</v>
      </c>
      <c r="MA302" s="510" t="str">
        <f t="shared" si="1452"/>
        <v/>
      </c>
      <c r="MB302" s="522" t="str">
        <f t="shared" si="1571"/>
        <v/>
      </c>
      <c r="MC302" s="510" t="str">
        <f t="shared" si="1453"/>
        <v/>
      </c>
      <c r="MD302" s="517">
        <f t="shared" si="1454"/>
        <v>0</v>
      </c>
      <c r="ME302" s="510" t="str">
        <f t="shared" si="1455"/>
        <v/>
      </c>
      <c r="MF302" s="522" t="str">
        <f t="shared" si="1572"/>
        <v/>
      </c>
      <c r="MG302" s="510" t="str">
        <f t="shared" si="1456"/>
        <v/>
      </c>
      <c r="MH302" s="517">
        <f t="shared" si="1457"/>
        <v>0</v>
      </c>
      <c r="MI302" s="510" t="str">
        <f t="shared" si="1458"/>
        <v/>
      </c>
      <c r="MJ302" s="522" t="str">
        <f t="shared" si="1573"/>
        <v/>
      </c>
      <c r="MK302" s="510" t="str">
        <f t="shared" si="1459"/>
        <v/>
      </c>
      <c r="ML302" s="517">
        <f t="shared" si="1460"/>
        <v>0</v>
      </c>
      <c r="MM302" s="510" t="str">
        <f t="shared" si="1461"/>
        <v/>
      </c>
      <c r="MN302" s="522" t="str">
        <f t="shared" si="1574"/>
        <v/>
      </c>
      <c r="MO302" s="510" t="str">
        <f t="shared" si="1462"/>
        <v/>
      </c>
      <c r="MP302" s="517">
        <f t="shared" si="1463"/>
        <v>0</v>
      </c>
      <c r="MQ302" s="510" t="str">
        <f t="shared" si="1464"/>
        <v/>
      </c>
      <c r="MR302" s="522" t="str">
        <f t="shared" si="1575"/>
        <v/>
      </c>
      <c r="MS302" s="510" t="str">
        <f t="shared" si="1465"/>
        <v/>
      </c>
      <c r="MT302" s="517">
        <f t="shared" si="1466"/>
        <v>0</v>
      </c>
      <c r="MU302" s="510" t="str">
        <f t="shared" si="1467"/>
        <v/>
      </c>
      <c r="MV302" s="522" t="str">
        <f t="shared" si="1576"/>
        <v/>
      </c>
      <c r="MW302" s="510" t="str">
        <f t="shared" si="1468"/>
        <v/>
      </c>
      <c r="MX302" s="517">
        <f t="shared" si="1469"/>
        <v>0</v>
      </c>
      <c r="MY302" s="510" t="str">
        <f t="shared" si="1470"/>
        <v/>
      </c>
      <c r="MZ302" s="522" t="str">
        <f t="shared" si="1577"/>
        <v/>
      </c>
      <c r="NA302" s="510" t="str">
        <f t="shared" si="1471"/>
        <v/>
      </c>
      <c r="NB302" s="517">
        <f t="shared" si="1472"/>
        <v>0</v>
      </c>
      <c r="NC302" s="510" t="str">
        <f t="shared" si="1473"/>
        <v/>
      </c>
      <c r="ND302" s="522" t="str">
        <f t="shared" si="1578"/>
        <v/>
      </c>
      <c r="NE302" s="510" t="str">
        <f t="shared" si="1474"/>
        <v/>
      </c>
      <c r="NF302" s="517">
        <f t="shared" si="1475"/>
        <v>0</v>
      </c>
      <c r="NG302" s="510" t="str">
        <f t="shared" si="1476"/>
        <v/>
      </c>
      <c r="NH302" s="522" t="str">
        <f t="shared" si="1579"/>
        <v/>
      </c>
      <c r="NI302" s="510" t="str">
        <f t="shared" si="1477"/>
        <v/>
      </c>
      <c r="NJ302" s="517">
        <f t="shared" si="1478"/>
        <v>0</v>
      </c>
      <c r="NK302" s="510" t="str">
        <f t="shared" si="1479"/>
        <v/>
      </c>
      <c r="NL302" s="522" t="str">
        <f t="shared" si="1580"/>
        <v/>
      </c>
      <c r="NM302" s="510" t="str">
        <f t="shared" si="1480"/>
        <v/>
      </c>
      <c r="NN302" s="517">
        <f t="shared" si="1481"/>
        <v>0</v>
      </c>
      <c r="NO302" s="510" t="str">
        <f t="shared" si="1482"/>
        <v/>
      </c>
      <c r="NP302" s="522" t="str">
        <f t="shared" si="1581"/>
        <v/>
      </c>
      <c r="NQ302" s="510" t="str">
        <f t="shared" si="1483"/>
        <v/>
      </c>
      <c r="NR302" s="517">
        <f t="shared" si="1484"/>
        <v>0</v>
      </c>
      <c r="NS302" s="510" t="str">
        <f t="shared" si="1485"/>
        <v/>
      </c>
      <c r="NT302" s="522" t="str">
        <f t="shared" si="1582"/>
        <v/>
      </c>
      <c r="NU302" s="510" t="str">
        <f t="shared" si="1486"/>
        <v/>
      </c>
      <c r="NV302" s="517">
        <f t="shared" si="1487"/>
        <v>0</v>
      </c>
      <c r="NW302" s="510" t="str">
        <f t="shared" si="1488"/>
        <v/>
      </c>
      <c r="NX302" s="522" t="str">
        <f t="shared" si="1583"/>
        <v/>
      </c>
      <c r="NY302" s="510" t="str">
        <f t="shared" si="1489"/>
        <v/>
      </c>
      <c r="NZ302" s="517">
        <f t="shared" si="1490"/>
        <v>0</v>
      </c>
      <c r="OA302" s="510" t="str">
        <f t="shared" si="1491"/>
        <v/>
      </c>
      <c r="OB302" s="522" t="str">
        <f t="shared" si="1584"/>
        <v/>
      </c>
      <c r="OC302" s="510" t="str">
        <f t="shared" si="1492"/>
        <v/>
      </c>
      <c r="OD302" s="517">
        <f t="shared" si="1493"/>
        <v>0</v>
      </c>
      <c r="OE302" s="510" t="str">
        <f t="shared" si="1494"/>
        <v/>
      </c>
      <c r="OF302" s="522" t="str">
        <f t="shared" si="1585"/>
        <v/>
      </c>
      <c r="OG302" s="510" t="str">
        <f t="shared" si="1495"/>
        <v/>
      </c>
      <c r="OH302" s="517">
        <f t="shared" si="1496"/>
        <v>0</v>
      </c>
      <c r="OI302" s="510" t="str">
        <f t="shared" si="1497"/>
        <v/>
      </c>
      <c r="OJ302" s="522" t="str">
        <f t="shared" si="1586"/>
        <v/>
      </c>
      <c r="OK302" s="510" t="str">
        <f t="shared" si="1498"/>
        <v/>
      </c>
      <c r="OL302" s="517">
        <f t="shared" si="1499"/>
        <v>0</v>
      </c>
      <c r="OM302" s="510" t="str">
        <f t="shared" si="1500"/>
        <v/>
      </c>
      <c r="ON302" s="522" t="str">
        <f t="shared" si="1587"/>
        <v/>
      </c>
      <c r="OO302" s="510" t="str">
        <f t="shared" si="1501"/>
        <v/>
      </c>
      <c r="OP302" s="517">
        <f t="shared" si="1502"/>
        <v>0</v>
      </c>
      <c r="OQ302" s="510" t="str">
        <f t="shared" si="1503"/>
        <v/>
      </c>
      <c r="OR302" s="522" t="str">
        <f t="shared" si="1588"/>
        <v/>
      </c>
      <c r="OS302" s="510" t="str">
        <f t="shared" si="1504"/>
        <v/>
      </c>
      <c r="OT302" s="517">
        <f t="shared" si="1505"/>
        <v>0</v>
      </c>
      <c r="OU302" s="510" t="str">
        <f t="shared" si="1506"/>
        <v/>
      </c>
      <c r="OV302" s="522" t="str">
        <f t="shared" si="1589"/>
        <v/>
      </c>
      <c r="OW302" s="510" t="str">
        <f t="shared" si="1507"/>
        <v/>
      </c>
      <c r="OX302" s="517">
        <f t="shared" si="1508"/>
        <v>0</v>
      </c>
      <c r="OY302" s="510" t="str">
        <f t="shared" si="1509"/>
        <v/>
      </c>
      <c r="OZ302" s="522" t="str">
        <f t="shared" si="1590"/>
        <v/>
      </c>
      <c r="PA302" s="510" t="str">
        <f t="shared" si="1510"/>
        <v/>
      </c>
      <c r="PB302" s="517">
        <f t="shared" si="1511"/>
        <v>0</v>
      </c>
      <c r="PC302" s="510" t="str">
        <f t="shared" si="1512"/>
        <v/>
      </c>
      <c r="PD302" s="522" t="str">
        <f t="shared" si="1591"/>
        <v/>
      </c>
      <c r="PE302" s="510" t="str">
        <f t="shared" si="1513"/>
        <v/>
      </c>
      <c r="PF302" s="517">
        <f t="shared" si="1514"/>
        <v>0</v>
      </c>
      <c r="PG302" s="510" t="str">
        <f t="shared" si="1515"/>
        <v/>
      </c>
      <c r="PH302" s="522" t="str">
        <f t="shared" si="1592"/>
        <v/>
      </c>
      <c r="PI302" s="510" t="str">
        <f t="shared" si="1516"/>
        <v/>
      </c>
      <c r="PJ302" s="517">
        <f t="shared" si="1517"/>
        <v>0</v>
      </c>
      <c r="PK302" s="510" t="str">
        <f t="shared" si="1518"/>
        <v/>
      </c>
      <c r="PL302" s="522" t="str">
        <f t="shared" si="1593"/>
        <v/>
      </c>
      <c r="PM302" s="510" t="str">
        <f t="shared" si="1519"/>
        <v/>
      </c>
      <c r="PN302" s="517">
        <f t="shared" si="1520"/>
        <v>0</v>
      </c>
      <c r="PO302" s="510" t="str">
        <f t="shared" si="1521"/>
        <v/>
      </c>
      <c r="PP302" s="522" t="str">
        <f t="shared" si="1594"/>
        <v/>
      </c>
      <c r="PQ302" s="510" t="str">
        <f t="shared" si="1522"/>
        <v/>
      </c>
      <c r="PR302" s="517">
        <f t="shared" si="1523"/>
        <v>0</v>
      </c>
      <c r="PS302" s="510" t="str">
        <f t="shared" si="1524"/>
        <v/>
      </c>
      <c r="PT302" s="522" t="str">
        <f t="shared" si="1595"/>
        <v/>
      </c>
      <c r="PU302" s="510" t="str">
        <f t="shared" si="1525"/>
        <v/>
      </c>
      <c r="PV302" s="517">
        <f t="shared" si="1526"/>
        <v>0</v>
      </c>
      <c r="PW302" s="510" t="str">
        <f t="shared" si="1527"/>
        <v/>
      </c>
      <c r="PX302" s="522" t="str">
        <f t="shared" si="1596"/>
        <v/>
      </c>
      <c r="PY302" s="510" t="str">
        <f t="shared" si="1528"/>
        <v/>
      </c>
      <c r="PZ302" s="517">
        <f t="shared" si="1529"/>
        <v>0</v>
      </c>
      <c r="QA302" s="510" t="str">
        <f t="shared" si="1530"/>
        <v/>
      </c>
      <c r="QB302" s="522" t="str">
        <f t="shared" si="1597"/>
        <v/>
      </c>
      <c r="QC302" s="510" t="str">
        <f t="shared" si="1531"/>
        <v/>
      </c>
      <c r="QD302" s="517">
        <f t="shared" si="1532"/>
        <v>0</v>
      </c>
      <c r="QE302" s="510" t="str">
        <f t="shared" si="1533"/>
        <v/>
      </c>
      <c r="QF302" s="522" t="str">
        <f t="shared" si="1598"/>
        <v/>
      </c>
      <c r="QG302" s="510" t="str">
        <f t="shared" si="1534"/>
        <v/>
      </c>
      <c r="QH302" s="517">
        <f t="shared" si="1535"/>
        <v>0</v>
      </c>
    </row>
    <row r="303" spans="203:450" ht="13.3" thickTop="1" thickBot="1" x14ac:dyDescent="0.35">
      <c r="GU303" s="594">
        <v>22</v>
      </c>
      <c r="HA303" s="81" t="str">
        <f t="shared" si="1536"/>
        <v/>
      </c>
      <c r="HB303" s="127" t="str">
        <f t="shared" si="1537"/>
        <v/>
      </c>
      <c r="HC303" s="15">
        <f t="shared" si="1359"/>
        <v>0</v>
      </c>
      <c r="HD303" s="582">
        <f>IF($M68="",0,$M68)</f>
        <v>0</v>
      </c>
      <c r="HE303" s="576">
        <f t="shared" si="1599"/>
        <v>0</v>
      </c>
      <c r="HF303" s="566">
        <f t="shared" si="1599"/>
        <v>0</v>
      </c>
      <c r="HG303" s="16">
        <f t="shared" si="1361"/>
        <v>0</v>
      </c>
      <c r="HH303" s="17" t="str">
        <f t="shared" si="1538"/>
        <v/>
      </c>
      <c r="HI303" s="510" t="str">
        <f t="shared" si="1539"/>
        <v/>
      </c>
      <c r="HJ303" s="517">
        <f t="shared" si="1540"/>
        <v>0</v>
      </c>
      <c r="HK303" s="510" t="str">
        <f t="shared" si="1362"/>
        <v/>
      </c>
      <c r="HL303" s="522" t="str">
        <f t="shared" si="1541"/>
        <v/>
      </c>
      <c r="HM303" s="510" t="str">
        <f t="shared" si="1363"/>
        <v/>
      </c>
      <c r="HN303" s="517">
        <f t="shared" si="1364"/>
        <v>0</v>
      </c>
      <c r="HO303" s="510" t="str">
        <f t="shared" si="1365"/>
        <v/>
      </c>
      <c r="HP303" s="522" t="str">
        <f t="shared" si="1542"/>
        <v/>
      </c>
      <c r="HQ303" s="510" t="str">
        <f t="shared" si="1366"/>
        <v/>
      </c>
      <c r="HR303" s="517">
        <f t="shared" si="1367"/>
        <v>0</v>
      </c>
      <c r="HS303" s="510" t="str">
        <f t="shared" si="1368"/>
        <v/>
      </c>
      <c r="HT303" s="522" t="str">
        <f t="shared" si="1543"/>
        <v/>
      </c>
      <c r="HU303" s="510" t="str">
        <f t="shared" si="1369"/>
        <v/>
      </c>
      <c r="HV303" s="517">
        <f t="shared" si="1370"/>
        <v>0</v>
      </c>
      <c r="HW303" s="510" t="str">
        <f t="shared" si="1371"/>
        <v/>
      </c>
      <c r="HX303" s="522" t="str">
        <f t="shared" si="1544"/>
        <v/>
      </c>
      <c r="HY303" s="510" t="str">
        <f t="shared" si="1372"/>
        <v/>
      </c>
      <c r="HZ303" s="517">
        <f t="shared" si="1373"/>
        <v>0</v>
      </c>
      <c r="IA303" s="510" t="str">
        <f t="shared" si="1374"/>
        <v/>
      </c>
      <c r="IB303" s="522" t="str">
        <f t="shared" si="1545"/>
        <v/>
      </c>
      <c r="IC303" s="510" t="str">
        <f t="shared" si="1375"/>
        <v/>
      </c>
      <c r="ID303" s="517">
        <f t="shared" si="1376"/>
        <v>0</v>
      </c>
      <c r="IE303" s="510" t="str">
        <f t="shared" si="1377"/>
        <v/>
      </c>
      <c r="IF303" s="522" t="str">
        <f t="shared" si="1546"/>
        <v/>
      </c>
      <c r="IG303" s="510" t="str">
        <f t="shared" si="1378"/>
        <v/>
      </c>
      <c r="IH303" s="517">
        <f t="shared" si="1379"/>
        <v>0</v>
      </c>
      <c r="II303" s="510" t="str">
        <f t="shared" si="1380"/>
        <v/>
      </c>
      <c r="IJ303" s="522" t="str">
        <f t="shared" si="1547"/>
        <v/>
      </c>
      <c r="IK303" s="510" t="str">
        <f t="shared" si="1381"/>
        <v/>
      </c>
      <c r="IL303" s="517">
        <f t="shared" si="1382"/>
        <v>0</v>
      </c>
      <c r="IM303" s="510" t="str">
        <f t="shared" si="1383"/>
        <v/>
      </c>
      <c r="IN303" s="522" t="str">
        <f t="shared" si="1548"/>
        <v/>
      </c>
      <c r="IO303" s="510" t="str">
        <f t="shared" si="1384"/>
        <v/>
      </c>
      <c r="IP303" s="517">
        <f t="shared" si="1385"/>
        <v>0</v>
      </c>
      <c r="IQ303" s="510" t="str">
        <f t="shared" si="1386"/>
        <v/>
      </c>
      <c r="IR303" s="522" t="str">
        <f t="shared" si="1549"/>
        <v/>
      </c>
      <c r="IS303" s="510" t="str">
        <f t="shared" si="1387"/>
        <v/>
      </c>
      <c r="IT303" s="517">
        <f t="shared" si="1388"/>
        <v>0</v>
      </c>
      <c r="IU303" s="510" t="str">
        <f t="shared" si="1389"/>
        <v/>
      </c>
      <c r="IV303" s="522" t="str">
        <f t="shared" si="1550"/>
        <v/>
      </c>
      <c r="IW303" s="510" t="str">
        <f t="shared" si="1390"/>
        <v/>
      </c>
      <c r="IX303" s="517">
        <f t="shared" si="1391"/>
        <v>0</v>
      </c>
      <c r="IY303" s="510" t="str">
        <f t="shared" si="1392"/>
        <v/>
      </c>
      <c r="IZ303" s="522" t="str">
        <f t="shared" si="1551"/>
        <v/>
      </c>
      <c r="JA303" s="510" t="str">
        <f t="shared" si="1393"/>
        <v/>
      </c>
      <c r="JB303" s="517">
        <f t="shared" si="1394"/>
        <v>0</v>
      </c>
      <c r="JC303" s="510" t="str">
        <f t="shared" si="1395"/>
        <v/>
      </c>
      <c r="JD303" s="522" t="str">
        <f t="shared" si="1552"/>
        <v/>
      </c>
      <c r="JE303" s="510" t="str">
        <f t="shared" si="1396"/>
        <v/>
      </c>
      <c r="JF303" s="517">
        <f t="shared" si="1397"/>
        <v>0</v>
      </c>
      <c r="JG303" s="510" t="str">
        <f t="shared" si="1398"/>
        <v/>
      </c>
      <c r="JH303" s="522" t="str">
        <f t="shared" si="1553"/>
        <v/>
      </c>
      <c r="JI303" s="510" t="str">
        <f t="shared" si="1399"/>
        <v/>
      </c>
      <c r="JJ303" s="517">
        <f t="shared" si="1400"/>
        <v>0</v>
      </c>
      <c r="JK303" s="510" t="str">
        <f t="shared" si="1401"/>
        <v/>
      </c>
      <c r="JL303" s="522" t="str">
        <f t="shared" si="1554"/>
        <v/>
      </c>
      <c r="JM303" s="510" t="str">
        <f t="shared" si="1402"/>
        <v/>
      </c>
      <c r="JN303" s="517">
        <f t="shared" si="1403"/>
        <v>0</v>
      </c>
      <c r="JO303" s="510" t="str">
        <f t="shared" si="1404"/>
        <v/>
      </c>
      <c r="JP303" s="522" t="str">
        <f t="shared" si="1555"/>
        <v/>
      </c>
      <c r="JQ303" s="510" t="str">
        <f t="shared" si="1405"/>
        <v/>
      </c>
      <c r="JR303" s="517">
        <f t="shared" si="1406"/>
        <v>0</v>
      </c>
      <c r="JS303" s="510" t="str">
        <f t="shared" si="1407"/>
        <v/>
      </c>
      <c r="JT303" s="522" t="str">
        <f t="shared" si="1556"/>
        <v/>
      </c>
      <c r="JU303" s="510" t="str">
        <f t="shared" si="1408"/>
        <v/>
      </c>
      <c r="JV303" s="517">
        <f t="shared" si="1409"/>
        <v>0</v>
      </c>
      <c r="JW303" s="510" t="str">
        <f t="shared" si="1410"/>
        <v/>
      </c>
      <c r="JX303" s="522" t="str">
        <f t="shared" si="1557"/>
        <v/>
      </c>
      <c r="JY303" s="510" t="str">
        <f t="shared" si="1411"/>
        <v/>
      </c>
      <c r="JZ303" s="517">
        <f t="shared" si="1412"/>
        <v>0</v>
      </c>
      <c r="KA303" s="510" t="str">
        <f t="shared" si="1413"/>
        <v/>
      </c>
      <c r="KB303" s="522" t="str">
        <f t="shared" si="1558"/>
        <v/>
      </c>
      <c r="KC303" s="510" t="str">
        <f t="shared" si="1414"/>
        <v/>
      </c>
      <c r="KD303" s="517">
        <f t="shared" si="1415"/>
        <v>0</v>
      </c>
      <c r="KE303" s="510" t="str">
        <f t="shared" si="1416"/>
        <v/>
      </c>
      <c r="KF303" s="522" t="str">
        <f t="shared" si="1559"/>
        <v/>
      </c>
      <c r="KG303" s="510" t="str">
        <f t="shared" si="1417"/>
        <v/>
      </c>
      <c r="KH303" s="517">
        <f t="shared" si="1418"/>
        <v>0</v>
      </c>
      <c r="KI303" s="510" t="str">
        <f t="shared" si="1419"/>
        <v/>
      </c>
      <c r="KJ303" s="522" t="str">
        <f t="shared" si="1560"/>
        <v/>
      </c>
      <c r="KK303" s="510" t="str">
        <f t="shared" si="1420"/>
        <v/>
      </c>
      <c r="KL303" s="517">
        <f t="shared" si="1421"/>
        <v>0</v>
      </c>
      <c r="KM303" s="510" t="str">
        <f t="shared" si="1422"/>
        <v/>
      </c>
      <c r="KN303" s="522" t="str">
        <f t="shared" si="1561"/>
        <v/>
      </c>
      <c r="KO303" s="510" t="str">
        <f t="shared" si="1423"/>
        <v/>
      </c>
      <c r="KP303" s="517">
        <f t="shared" si="1424"/>
        <v>0</v>
      </c>
      <c r="KQ303" s="510" t="str">
        <f t="shared" si="1425"/>
        <v/>
      </c>
      <c r="KR303" s="522" t="str">
        <f t="shared" si="1562"/>
        <v/>
      </c>
      <c r="KS303" s="510" t="str">
        <f t="shared" si="1426"/>
        <v/>
      </c>
      <c r="KT303" s="517">
        <f t="shared" si="1427"/>
        <v>0</v>
      </c>
      <c r="KU303" s="510" t="str">
        <f t="shared" si="1428"/>
        <v/>
      </c>
      <c r="KV303" s="522" t="str">
        <f t="shared" si="1563"/>
        <v/>
      </c>
      <c r="KW303" s="510" t="str">
        <f t="shared" si="1429"/>
        <v/>
      </c>
      <c r="KX303" s="517">
        <f t="shared" si="1430"/>
        <v>0</v>
      </c>
      <c r="KY303" s="510" t="str">
        <f t="shared" si="1431"/>
        <v/>
      </c>
      <c r="KZ303" s="522" t="str">
        <f t="shared" si="1564"/>
        <v/>
      </c>
      <c r="LA303" s="510" t="str">
        <f t="shared" si="1432"/>
        <v/>
      </c>
      <c r="LB303" s="517">
        <f t="shared" si="1433"/>
        <v>0</v>
      </c>
      <c r="LC303" s="510" t="str">
        <f t="shared" si="1434"/>
        <v/>
      </c>
      <c r="LD303" s="522" t="str">
        <f t="shared" si="1565"/>
        <v/>
      </c>
      <c r="LE303" s="510" t="str">
        <f t="shared" si="1435"/>
        <v/>
      </c>
      <c r="LF303" s="517">
        <f t="shared" si="1436"/>
        <v>0</v>
      </c>
      <c r="LG303" s="510" t="str">
        <f t="shared" si="1437"/>
        <v/>
      </c>
      <c r="LH303" s="522" t="str">
        <f t="shared" si="1566"/>
        <v/>
      </c>
      <c r="LI303" s="510" t="str">
        <f t="shared" si="1438"/>
        <v/>
      </c>
      <c r="LJ303" s="517">
        <f t="shared" si="1439"/>
        <v>0</v>
      </c>
      <c r="LK303" s="510" t="str">
        <f t="shared" si="1440"/>
        <v/>
      </c>
      <c r="LL303" s="522" t="str">
        <f t="shared" si="1567"/>
        <v/>
      </c>
      <c r="LM303" s="510" t="str">
        <f t="shared" si="1441"/>
        <v/>
      </c>
      <c r="LN303" s="517">
        <f t="shared" si="1442"/>
        <v>0</v>
      </c>
      <c r="LO303" s="510" t="str">
        <f t="shared" si="1443"/>
        <v/>
      </c>
      <c r="LP303" s="522" t="str">
        <f t="shared" si="1568"/>
        <v/>
      </c>
      <c r="LQ303" s="510" t="str">
        <f t="shared" si="1444"/>
        <v/>
      </c>
      <c r="LR303" s="517">
        <f t="shared" si="1445"/>
        <v>0</v>
      </c>
      <c r="LS303" s="510" t="str">
        <f t="shared" si="1446"/>
        <v/>
      </c>
      <c r="LT303" s="522" t="str">
        <f t="shared" si="1569"/>
        <v/>
      </c>
      <c r="LU303" s="510" t="str">
        <f t="shared" si="1447"/>
        <v/>
      </c>
      <c r="LV303" s="517">
        <f t="shared" si="1448"/>
        <v>0</v>
      </c>
      <c r="LW303" s="510" t="str">
        <f t="shared" si="1449"/>
        <v/>
      </c>
      <c r="LX303" s="522" t="str">
        <f t="shared" si="1570"/>
        <v/>
      </c>
      <c r="LY303" s="510" t="str">
        <f t="shared" si="1450"/>
        <v/>
      </c>
      <c r="LZ303" s="517">
        <f t="shared" si="1451"/>
        <v>0</v>
      </c>
      <c r="MA303" s="510" t="str">
        <f t="shared" si="1452"/>
        <v/>
      </c>
      <c r="MB303" s="522" t="str">
        <f t="shared" si="1571"/>
        <v/>
      </c>
      <c r="MC303" s="510" t="str">
        <f t="shared" si="1453"/>
        <v/>
      </c>
      <c r="MD303" s="517">
        <f t="shared" si="1454"/>
        <v>0</v>
      </c>
      <c r="ME303" s="510" t="str">
        <f t="shared" si="1455"/>
        <v/>
      </c>
      <c r="MF303" s="522" t="str">
        <f t="shared" si="1572"/>
        <v/>
      </c>
      <c r="MG303" s="510" t="str">
        <f t="shared" si="1456"/>
        <v/>
      </c>
      <c r="MH303" s="517">
        <f t="shared" si="1457"/>
        <v>0</v>
      </c>
      <c r="MI303" s="510" t="str">
        <f t="shared" si="1458"/>
        <v/>
      </c>
      <c r="MJ303" s="522" t="str">
        <f t="shared" si="1573"/>
        <v/>
      </c>
      <c r="MK303" s="510" t="str">
        <f t="shared" si="1459"/>
        <v/>
      </c>
      <c r="ML303" s="517">
        <f t="shared" si="1460"/>
        <v>0</v>
      </c>
      <c r="MM303" s="510" t="str">
        <f t="shared" si="1461"/>
        <v/>
      </c>
      <c r="MN303" s="522" t="str">
        <f t="shared" si="1574"/>
        <v/>
      </c>
      <c r="MO303" s="510" t="str">
        <f t="shared" si="1462"/>
        <v/>
      </c>
      <c r="MP303" s="517">
        <f t="shared" si="1463"/>
        <v>0</v>
      </c>
      <c r="MQ303" s="510" t="str">
        <f t="shared" si="1464"/>
        <v/>
      </c>
      <c r="MR303" s="522" t="str">
        <f t="shared" si="1575"/>
        <v/>
      </c>
      <c r="MS303" s="510" t="str">
        <f t="shared" si="1465"/>
        <v/>
      </c>
      <c r="MT303" s="517">
        <f t="shared" si="1466"/>
        <v>0</v>
      </c>
      <c r="MU303" s="510" t="str">
        <f t="shared" si="1467"/>
        <v/>
      </c>
      <c r="MV303" s="522" t="str">
        <f t="shared" si="1576"/>
        <v/>
      </c>
      <c r="MW303" s="510" t="str">
        <f t="shared" si="1468"/>
        <v/>
      </c>
      <c r="MX303" s="517">
        <f t="shared" si="1469"/>
        <v>0</v>
      </c>
      <c r="MY303" s="510" t="str">
        <f t="shared" si="1470"/>
        <v/>
      </c>
      <c r="MZ303" s="522" t="str">
        <f t="shared" si="1577"/>
        <v/>
      </c>
      <c r="NA303" s="510" t="str">
        <f t="shared" si="1471"/>
        <v/>
      </c>
      <c r="NB303" s="517">
        <f t="shared" si="1472"/>
        <v>0</v>
      </c>
      <c r="NC303" s="510" t="str">
        <f t="shared" si="1473"/>
        <v/>
      </c>
      <c r="ND303" s="522" t="str">
        <f t="shared" si="1578"/>
        <v/>
      </c>
      <c r="NE303" s="510" t="str">
        <f t="shared" si="1474"/>
        <v/>
      </c>
      <c r="NF303" s="517">
        <f t="shared" si="1475"/>
        <v>0</v>
      </c>
      <c r="NG303" s="510" t="str">
        <f t="shared" si="1476"/>
        <v/>
      </c>
      <c r="NH303" s="522" t="str">
        <f t="shared" si="1579"/>
        <v/>
      </c>
      <c r="NI303" s="510" t="str">
        <f t="shared" si="1477"/>
        <v/>
      </c>
      <c r="NJ303" s="517">
        <f t="shared" si="1478"/>
        <v>0</v>
      </c>
      <c r="NK303" s="510" t="str">
        <f t="shared" si="1479"/>
        <v/>
      </c>
      <c r="NL303" s="522" t="str">
        <f t="shared" si="1580"/>
        <v/>
      </c>
      <c r="NM303" s="510" t="str">
        <f t="shared" si="1480"/>
        <v/>
      </c>
      <c r="NN303" s="517">
        <f t="shared" si="1481"/>
        <v>0</v>
      </c>
      <c r="NO303" s="510" t="str">
        <f t="shared" si="1482"/>
        <v/>
      </c>
      <c r="NP303" s="522" t="str">
        <f t="shared" si="1581"/>
        <v/>
      </c>
      <c r="NQ303" s="510" t="str">
        <f t="shared" si="1483"/>
        <v/>
      </c>
      <c r="NR303" s="517">
        <f t="shared" si="1484"/>
        <v>0</v>
      </c>
      <c r="NS303" s="510" t="str">
        <f t="shared" si="1485"/>
        <v/>
      </c>
      <c r="NT303" s="522" t="str">
        <f t="shared" si="1582"/>
        <v/>
      </c>
      <c r="NU303" s="510" t="str">
        <f t="shared" si="1486"/>
        <v/>
      </c>
      <c r="NV303" s="517">
        <f t="shared" si="1487"/>
        <v>0</v>
      </c>
      <c r="NW303" s="510" t="str">
        <f t="shared" si="1488"/>
        <v/>
      </c>
      <c r="NX303" s="522" t="str">
        <f t="shared" si="1583"/>
        <v/>
      </c>
      <c r="NY303" s="510" t="str">
        <f t="shared" si="1489"/>
        <v/>
      </c>
      <c r="NZ303" s="517">
        <f t="shared" si="1490"/>
        <v>0</v>
      </c>
      <c r="OA303" s="510" t="str">
        <f t="shared" si="1491"/>
        <v/>
      </c>
      <c r="OB303" s="522" t="str">
        <f t="shared" si="1584"/>
        <v/>
      </c>
      <c r="OC303" s="510" t="str">
        <f t="shared" si="1492"/>
        <v/>
      </c>
      <c r="OD303" s="517">
        <f t="shared" si="1493"/>
        <v>0</v>
      </c>
      <c r="OE303" s="510" t="str">
        <f t="shared" si="1494"/>
        <v/>
      </c>
      <c r="OF303" s="522" t="str">
        <f t="shared" si="1585"/>
        <v/>
      </c>
      <c r="OG303" s="510" t="str">
        <f t="shared" si="1495"/>
        <v/>
      </c>
      <c r="OH303" s="517">
        <f t="shared" si="1496"/>
        <v>0</v>
      </c>
      <c r="OI303" s="510" t="str">
        <f t="shared" si="1497"/>
        <v/>
      </c>
      <c r="OJ303" s="522" t="str">
        <f t="shared" si="1586"/>
        <v/>
      </c>
      <c r="OK303" s="510" t="str">
        <f t="shared" si="1498"/>
        <v/>
      </c>
      <c r="OL303" s="517">
        <f t="shared" si="1499"/>
        <v>0</v>
      </c>
      <c r="OM303" s="510" t="str">
        <f t="shared" si="1500"/>
        <v/>
      </c>
      <c r="ON303" s="522" t="str">
        <f t="shared" si="1587"/>
        <v/>
      </c>
      <c r="OO303" s="510" t="str">
        <f t="shared" si="1501"/>
        <v/>
      </c>
      <c r="OP303" s="517">
        <f t="shared" si="1502"/>
        <v>0</v>
      </c>
      <c r="OQ303" s="510" t="str">
        <f t="shared" si="1503"/>
        <v/>
      </c>
      <c r="OR303" s="522" t="str">
        <f t="shared" si="1588"/>
        <v/>
      </c>
      <c r="OS303" s="510" t="str">
        <f t="shared" si="1504"/>
        <v/>
      </c>
      <c r="OT303" s="517">
        <f t="shared" si="1505"/>
        <v>0</v>
      </c>
      <c r="OU303" s="510" t="str">
        <f t="shared" si="1506"/>
        <v/>
      </c>
      <c r="OV303" s="522" t="str">
        <f t="shared" si="1589"/>
        <v/>
      </c>
      <c r="OW303" s="510" t="str">
        <f t="shared" si="1507"/>
        <v/>
      </c>
      <c r="OX303" s="517">
        <f t="shared" si="1508"/>
        <v>0</v>
      </c>
      <c r="OY303" s="510" t="str">
        <f t="shared" si="1509"/>
        <v/>
      </c>
      <c r="OZ303" s="522" t="str">
        <f t="shared" si="1590"/>
        <v/>
      </c>
      <c r="PA303" s="510" t="str">
        <f t="shared" si="1510"/>
        <v/>
      </c>
      <c r="PB303" s="517">
        <f t="shared" si="1511"/>
        <v>0</v>
      </c>
      <c r="PC303" s="510" t="str">
        <f t="shared" si="1512"/>
        <v/>
      </c>
      <c r="PD303" s="522" t="str">
        <f t="shared" si="1591"/>
        <v/>
      </c>
      <c r="PE303" s="510" t="str">
        <f t="shared" si="1513"/>
        <v/>
      </c>
      <c r="PF303" s="517">
        <f t="shared" si="1514"/>
        <v>0</v>
      </c>
      <c r="PG303" s="510" t="str">
        <f t="shared" si="1515"/>
        <v/>
      </c>
      <c r="PH303" s="522" t="str">
        <f t="shared" si="1592"/>
        <v/>
      </c>
      <c r="PI303" s="510" t="str">
        <f t="shared" si="1516"/>
        <v/>
      </c>
      <c r="PJ303" s="517">
        <f t="shared" si="1517"/>
        <v>0</v>
      </c>
      <c r="PK303" s="510" t="str">
        <f t="shared" si="1518"/>
        <v/>
      </c>
      <c r="PL303" s="522" t="str">
        <f t="shared" si="1593"/>
        <v/>
      </c>
      <c r="PM303" s="510" t="str">
        <f t="shared" si="1519"/>
        <v/>
      </c>
      <c r="PN303" s="517">
        <f t="shared" si="1520"/>
        <v>0</v>
      </c>
      <c r="PO303" s="510" t="str">
        <f t="shared" si="1521"/>
        <v/>
      </c>
      <c r="PP303" s="522" t="str">
        <f t="shared" si="1594"/>
        <v/>
      </c>
      <c r="PQ303" s="510" t="str">
        <f t="shared" si="1522"/>
        <v/>
      </c>
      <c r="PR303" s="517">
        <f t="shared" si="1523"/>
        <v>0</v>
      </c>
      <c r="PS303" s="510" t="str">
        <f t="shared" si="1524"/>
        <v/>
      </c>
      <c r="PT303" s="522" t="str">
        <f t="shared" si="1595"/>
        <v/>
      </c>
      <c r="PU303" s="510" t="str">
        <f t="shared" si="1525"/>
        <v/>
      </c>
      <c r="PV303" s="517">
        <f t="shared" si="1526"/>
        <v>0</v>
      </c>
      <c r="PW303" s="510" t="str">
        <f t="shared" si="1527"/>
        <v/>
      </c>
      <c r="PX303" s="522" t="str">
        <f t="shared" si="1596"/>
        <v/>
      </c>
      <c r="PY303" s="510" t="str">
        <f t="shared" si="1528"/>
        <v/>
      </c>
      <c r="PZ303" s="517">
        <f t="shared" si="1529"/>
        <v>0</v>
      </c>
      <c r="QA303" s="510" t="str">
        <f t="shared" si="1530"/>
        <v/>
      </c>
      <c r="QB303" s="522" t="str">
        <f t="shared" si="1597"/>
        <v/>
      </c>
      <c r="QC303" s="510" t="str">
        <f t="shared" si="1531"/>
        <v/>
      </c>
      <c r="QD303" s="517">
        <f t="shared" si="1532"/>
        <v>0</v>
      </c>
      <c r="QE303" s="510" t="str">
        <f t="shared" si="1533"/>
        <v/>
      </c>
      <c r="QF303" s="522" t="str">
        <f t="shared" si="1598"/>
        <v/>
      </c>
      <c r="QG303" s="510" t="str">
        <f t="shared" si="1534"/>
        <v/>
      </c>
      <c r="QH303" s="517">
        <f t="shared" si="1535"/>
        <v>0</v>
      </c>
    </row>
    <row r="304" spans="203:450" ht="13.3" thickTop="1" thickBot="1" x14ac:dyDescent="0.35">
      <c r="GU304" s="594">
        <v>23</v>
      </c>
      <c r="HA304" s="81" t="str">
        <f t="shared" si="1536"/>
        <v/>
      </c>
      <c r="HB304" s="127" t="str">
        <f t="shared" si="1537"/>
        <v/>
      </c>
      <c r="HC304" s="15">
        <f t="shared" si="1359"/>
        <v>0</v>
      </c>
      <c r="HD304" s="582">
        <f t="shared" ref="HD304:HD341" si="1600">IF($M69="",0,$M69)</f>
        <v>0</v>
      </c>
      <c r="HE304" s="576">
        <f t="shared" si="1599"/>
        <v>0</v>
      </c>
      <c r="HF304" s="566">
        <f t="shared" si="1599"/>
        <v>0</v>
      </c>
      <c r="HG304" s="16">
        <f t="shared" si="1361"/>
        <v>0</v>
      </c>
      <c r="HH304" s="17" t="str">
        <f t="shared" si="1538"/>
        <v/>
      </c>
      <c r="HI304" s="510" t="str">
        <f t="shared" si="1539"/>
        <v/>
      </c>
      <c r="HJ304" s="517">
        <f t="shared" si="1540"/>
        <v>0</v>
      </c>
      <c r="HK304" s="510" t="str">
        <f t="shared" si="1362"/>
        <v/>
      </c>
      <c r="HL304" s="522" t="str">
        <f t="shared" si="1541"/>
        <v/>
      </c>
      <c r="HM304" s="510" t="str">
        <f t="shared" si="1363"/>
        <v/>
      </c>
      <c r="HN304" s="517">
        <f t="shared" si="1364"/>
        <v>0</v>
      </c>
      <c r="HO304" s="510" t="str">
        <f t="shared" si="1365"/>
        <v/>
      </c>
      <c r="HP304" s="522" t="str">
        <f t="shared" si="1542"/>
        <v/>
      </c>
      <c r="HQ304" s="510" t="str">
        <f t="shared" si="1366"/>
        <v/>
      </c>
      <c r="HR304" s="517">
        <f t="shared" si="1367"/>
        <v>0</v>
      </c>
      <c r="HS304" s="510" t="str">
        <f t="shared" si="1368"/>
        <v/>
      </c>
      <c r="HT304" s="522" t="str">
        <f t="shared" si="1543"/>
        <v/>
      </c>
      <c r="HU304" s="510" t="str">
        <f t="shared" si="1369"/>
        <v/>
      </c>
      <c r="HV304" s="517">
        <f t="shared" si="1370"/>
        <v>0</v>
      </c>
      <c r="HW304" s="510" t="str">
        <f t="shared" si="1371"/>
        <v/>
      </c>
      <c r="HX304" s="522" t="str">
        <f t="shared" si="1544"/>
        <v/>
      </c>
      <c r="HY304" s="510" t="str">
        <f t="shared" si="1372"/>
        <v/>
      </c>
      <c r="HZ304" s="517">
        <f t="shared" si="1373"/>
        <v>0</v>
      </c>
      <c r="IA304" s="510" t="str">
        <f t="shared" si="1374"/>
        <v/>
      </c>
      <c r="IB304" s="522" t="str">
        <f t="shared" si="1545"/>
        <v/>
      </c>
      <c r="IC304" s="510" t="str">
        <f t="shared" si="1375"/>
        <v/>
      </c>
      <c r="ID304" s="517">
        <f t="shared" si="1376"/>
        <v>0</v>
      </c>
      <c r="IE304" s="510" t="str">
        <f t="shared" si="1377"/>
        <v/>
      </c>
      <c r="IF304" s="522" t="str">
        <f t="shared" si="1546"/>
        <v/>
      </c>
      <c r="IG304" s="510" t="str">
        <f t="shared" si="1378"/>
        <v/>
      </c>
      <c r="IH304" s="517">
        <f t="shared" si="1379"/>
        <v>0</v>
      </c>
      <c r="II304" s="510" t="str">
        <f t="shared" si="1380"/>
        <v/>
      </c>
      <c r="IJ304" s="522" t="str">
        <f t="shared" si="1547"/>
        <v/>
      </c>
      <c r="IK304" s="510" t="str">
        <f t="shared" si="1381"/>
        <v/>
      </c>
      <c r="IL304" s="517">
        <f t="shared" si="1382"/>
        <v>0</v>
      </c>
      <c r="IM304" s="510" t="str">
        <f t="shared" si="1383"/>
        <v/>
      </c>
      <c r="IN304" s="522" t="str">
        <f t="shared" si="1548"/>
        <v/>
      </c>
      <c r="IO304" s="510" t="str">
        <f t="shared" si="1384"/>
        <v/>
      </c>
      <c r="IP304" s="517">
        <f t="shared" si="1385"/>
        <v>0</v>
      </c>
      <c r="IQ304" s="510" t="str">
        <f t="shared" si="1386"/>
        <v/>
      </c>
      <c r="IR304" s="522" t="str">
        <f t="shared" si="1549"/>
        <v/>
      </c>
      <c r="IS304" s="510" t="str">
        <f t="shared" si="1387"/>
        <v/>
      </c>
      <c r="IT304" s="517">
        <f t="shared" si="1388"/>
        <v>0</v>
      </c>
      <c r="IU304" s="510" t="str">
        <f t="shared" si="1389"/>
        <v/>
      </c>
      <c r="IV304" s="522" t="str">
        <f t="shared" si="1550"/>
        <v/>
      </c>
      <c r="IW304" s="510" t="str">
        <f t="shared" si="1390"/>
        <v/>
      </c>
      <c r="IX304" s="517">
        <f t="shared" si="1391"/>
        <v>0</v>
      </c>
      <c r="IY304" s="510" t="str">
        <f t="shared" si="1392"/>
        <v/>
      </c>
      <c r="IZ304" s="522" t="str">
        <f t="shared" si="1551"/>
        <v/>
      </c>
      <c r="JA304" s="510" t="str">
        <f t="shared" si="1393"/>
        <v/>
      </c>
      <c r="JB304" s="517">
        <f t="shared" si="1394"/>
        <v>0</v>
      </c>
      <c r="JC304" s="510" t="str">
        <f t="shared" si="1395"/>
        <v/>
      </c>
      <c r="JD304" s="522" t="str">
        <f t="shared" si="1552"/>
        <v/>
      </c>
      <c r="JE304" s="510" t="str">
        <f t="shared" si="1396"/>
        <v/>
      </c>
      <c r="JF304" s="517">
        <f t="shared" si="1397"/>
        <v>0</v>
      </c>
      <c r="JG304" s="510" t="str">
        <f t="shared" si="1398"/>
        <v/>
      </c>
      <c r="JH304" s="522" t="str">
        <f t="shared" si="1553"/>
        <v/>
      </c>
      <c r="JI304" s="510" t="str">
        <f t="shared" si="1399"/>
        <v/>
      </c>
      <c r="JJ304" s="517">
        <f t="shared" si="1400"/>
        <v>0</v>
      </c>
      <c r="JK304" s="510" t="str">
        <f t="shared" si="1401"/>
        <v/>
      </c>
      <c r="JL304" s="522" t="str">
        <f t="shared" si="1554"/>
        <v/>
      </c>
      <c r="JM304" s="510" t="str">
        <f t="shared" si="1402"/>
        <v/>
      </c>
      <c r="JN304" s="517">
        <f t="shared" si="1403"/>
        <v>0</v>
      </c>
      <c r="JO304" s="510" t="str">
        <f t="shared" si="1404"/>
        <v/>
      </c>
      <c r="JP304" s="522" t="str">
        <f t="shared" si="1555"/>
        <v/>
      </c>
      <c r="JQ304" s="510" t="str">
        <f t="shared" si="1405"/>
        <v/>
      </c>
      <c r="JR304" s="517">
        <f t="shared" si="1406"/>
        <v>0</v>
      </c>
      <c r="JS304" s="510" t="str">
        <f t="shared" si="1407"/>
        <v/>
      </c>
      <c r="JT304" s="522" t="str">
        <f t="shared" si="1556"/>
        <v/>
      </c>
      <c r="JU304" s="510" t="str">
        <f t="shared" si="1408"/>
        <v/>
      </c>
      <c r="JV304" s="517">
        <f t="shared" si="1409"/>
        <v>0</v>
      </c>
      <c r="JW304" s="510" t="str">
        <f t="shared" si="1410"/>
        <v/>
      </c>
      <c r="JX304" s="522" t="str">
        <f t="shared" si="1557"/>
        <v/>
      </c>
      <c r="JY304" s="510" t="str">
        <f t="shared" si="1411"/>
        <v/>
      </c>
      <c r="JZ304" s="517">
        <f t="shared" si="1412"/>
        <v>0</v>
      </c>
      <c r="KA304" s="510" t="str">
        <f t="shared" si="1413"/>
        <v/>
      </c>
      <c r="KB304" s="522" t="str">
        <f t="shared" si="1558"/>
        <v/>
      </c>
      <c r="KC304" s="510" t="str">
        <f t="shared" si="1414"/>
        <v/>
      </c>
      <c r="KD304" s="517">
        <f t="shared" si="1415"/>
        <v>0</v>
      </c>
      <c r="KE304" s="510" t="str">
        <f t="shared" si="1416"/>
        <v/>
      </c>
      <c r="KF304" s="522" t="str">
        <f t="shared" si="1559"/>
        <v/>
      </c>
      <c r="KG304" s="510" t="str">
        <f t="shared" si="1417"/>
        <v/>
      </c>
      <c r="KH304" s="517">
        <f t="shared" si="1418"/>
        <v>0</v>
      </c>
      <c r="KI304" s="510" t="str">
        <f t="shared" si="1419"/>
        <v/>
      </c>
      <c r="KJ304" s="522" t="str">
        <f t="shared" si="1560"/>
        <v/>
      </c>
      <c r="KK304" s="510" t="str">
        <f t="shared" si="1420"/>
        <v/>
      </c>
      <c r="KL304" s="517">
        <f t="shared" si="1421"/>
        <v>0</v>
      </c>
      <c r="KM304" s="510" t="str">
        <f t="shared" si="1422"/>
        <v/>
      </c>
      <c r="KN304" s="522" t="str">
        <f t="shared" si="1561"/>
        <v/>
      </c>
      <c r="KO304" s="510" t="str">
        <f t="shared" si="1423"/>
        <v/>
      </c>
      <c r="KP304" s="517">
        <f t="shared" si="1424"/>
        <v>0</v>
      </c>
      <c r="KQ304" s="510" t="str">
        <f t="shared" si="1425"/>
        <v/>
      </c>
      <c r="KR304" s="522" t="str">
        <f t="shared" si="1562"/>
        <v/>
      </c>
      <c r="KS304" s="510" t="str">
        <f t="shared" si="1426"/>
        <v/>
      </c>
      <c r="KT304" s="517">
        <f t="shared" si="1427"/>
        <v>0</v>
      </c>
      <c r="KU304" s="510" t="str">
        <f t="shared" si="1428"/>
        <v/>
      </c>
      <c r="KV304" s="522" t="str">
        <f t="shared" si="1563"/>
        <v/>
      </c>
      <c r="KW304" s="510" t="str">
        <f t="shared" si="1429"/>
        <v/>
      </c>
      <c r="KX304" s="517">
        <f t="shared" si="1430"/>
        <v>0</v>
      </c>
      <c r="KY304" s="510" t="str">
        <f t="shared" si="1431"/>
        <v/>
      </c>
      <c r="KZ304" s="522" t="str">
        <f t="shared" si="1564"/>
        <v/>
      </c>
      <c r="LA304" s="510" t="str">
        <f t="shared" si="1432"/>
        <v/>
      </c>
      <c r="LB304" s="517">
        <f t="shared" si="1433"/>
        <v>0</v>
      </c>
      <c r="LC304" s="510" t="str">
        <f t="shared" si="1434"/>
        <v/>
      </c>
      <c r="LD304" s="522" t="str">
        <f t="shared" si="1565"/>
        <v/>
      </c>
      <c r="LE304" s="510" t="str">
        <f t="shared" si="1435"/>
        <v/>
      </c>
      <c r="LF304" s="517">
        <f t="shared" si="1436"/>
        <v>0</v>
      </c>
      <c r="LG304" s="510" t="str">
        <f t="shared" si="1437"/>
        <v/>
      </c>
      <c r="LH304" s="522" t="str">
        <f t="shared" si="1566"/>
        <v/>
      </c>
      <c r="LI304" s="510" t="str">
        <f t="shared" si="1438"/>
        <v/>
      </c>
      <c r="LJ304" s="517">
        <f t="shared" si="1439"/>
        <v>0</v>
      </c>
      <c r="LK304" s="510" t="str">
        <f t="shared" si="1440"/>
        <v/>
      </c>
      <c r="LL304" s="522" t="str">
        <f t="shared" si="1567"/>
        <v/>
      </c>
      <c r="LM304" s="510" t="str">
        <f t="shared" si="1441"/>
        <v/>
      </c>
      <c r="LN304" s="517">
        <f t="shared" si="1442"/>
        <v>0</v>
      </c>
      <c r="LO304" s="510" t="str">
        <f t="shared" si="1443"/>
        <v/>
      </c>
      <c r="LP304" s="522" t="str">
        <f t="shared" si="1568"/>
        <v/>
      </c>
      <c r="LQ304" s="510" t="str">
        <f t="shared" si="1444"/>
        <v/>
      </c>
      <c r="LR304" s="517">
        <f t="shared" si="1445"/>
        <v>0</v>
      </c>
      <c r="LS304" s="510" t="str">
        <f t="shared" si="1446"/>
        <v/>
      </c>
      <c r="LT304" s="522" t="str">
        <f t="shared" si="1569"/>
        <v/>
      </c>
      <c r="LU304" s="510" t="str">
        <f t="shared" si="1447"/>
        <v/>
      </c>
      <c r="LV304" s="517">
        <f t="shared" si="1448"/>
        <v>0</v>
      </c>
      <c r="LW304" s="510" t="str">
        <f t="shared" si="1449"/>
        <v/>
      </c>
      <c r="LX304" s="522" t="str">
        <f t="shared" si="1570"/>
        <v/>
      </c>
      <c r="LY304" s="510" t="str">
        <f t="shared" si="1450"/>
        <v/>
      </c>
      <c r="LZ304" s="517">
        <f t="shared" si="1451"/>
        <v>0</v>
      </c>
      <c r="MA304" s="510" t="str">
        <f t="shared" si="1452"/>
        <v/>
      </c>
      <c r="MB304" s="522" t="str">
        <f t="shared" si="1571"/>
        <v/>
      </c>
      <c r="MC304" s="510" t="str">
        <f t="shared" si="1453"/>
        <v/>
      </c>
      <c r="MD304" s="517">
        <f t="shared" si="1454"/>
        <v>0</v>
      </c>
      <c r="ME304" s="510" t="str">
        <f t="shared" si="1455"/>
        <v/>
      </c>
      <c r="MF304" s="522" t="str">
        <f t="shared" si="1572"/>
        <v/>
      </c>
      <c r="MG304" s="510" t="str">
        <f t="shared" si="1456"/>
        <v/>
      </c>
      <c r="MH304" s="517">
        <f t="shared" si="1457"/>
        <v>0</v>
      </c>
      <c r="MI304" s="510" t="str">
        <f t="shared" si="1458"/>
        <v/>
      </c>
      <c r="MJ304" s="522" t="str">
        <f t="shared" si="1573"/>
        <v/>
      </c>
      <c r="MK304" s="510" t="str">
        <f t="shared" si="1459"/>
        <v/>
      </c>
      <c r="ML304" s="517">
        <f t="shared" si="1460"/>
        <v>0</v>
      </c>
      <c r="MM304" s="510" t="str">
        <f t="shared" si="1461"/>
        <v/>
      </c>
      <c r="MN304" s="522" t="str">
        <f t="shared" si="1574"/>
        <v/>
      </c>
      <c r="MO304" s="510" t="str">
        <f t="shared" si="1462"/>
        <v/>
      </c>
      <c r="MP304" s="517">
        <f t="shared" si="1463"/>
        <v>0</v>
      </c>
      <c r="MQ304" s="510" t="str">
        <f t="shared" si="1464"/>
        <v/>
      </c>
      <c r="MR304" s="522" t="str">
        <f t="shared" si="1575"/>
        <v/>
      </c>
      <c r="MS304" s="510" t="str">
        <f t="shared" si="1465"/>
        <v/>
      </c>
      <c r="MT304" s="517">
        <f t="shared" si="1466"/>
        <v>0</v>
      </c>
      <c r="MU304" s="510" t="str">
        <f t="shared" si="1467"/>
        <v/>
      </c>
      <c r="MV304" s="522" t="str">
        <f t="shared" si="1576"/>
        <v/>
      </c>
      <c r="MW304" s="510" t="str">
        <f t="shared" si="1468"/>
        <v/>
      </c>
      <c r="MX304" s="517">
        <f t="shared" si="1469"/>
        <v>0</v>
      </c>
      <c r="MY304" s="510" t="str">
        <f t="shared" si="1470"/>
        <v/>
      </c>
      <c r="MZ304" s="522" t="str">
        <f t="shared" si="1577"/>
        <v/>
      </c>
      <c r="NA304" s="510" t="str">
        <f t="shared" si="1471"/>
        <v/>
      </c>
      <c r="NB304" s="517">
        <f t="shared" si="1472"/>
        <v>0</v>
      </c>
      <c r="NC304" s="510" t="str">
        <f t="shared" si="1473"/>
        <v/>
      </c>
      <c r="ND304" s="522" t="str">
        <f t="shared" si="1578"/>
        <v/>
      </c>
      <c r="NE304" s="510" t="str">
        <f t="shared" si="1474"/>
        <v/>
      </c>
      <c r="NF304" s="517">
        <f t="shared" si="1475"/>
        <v>0</v>
      </c>
      <c r="NG304" s="510" t="str">
        <f t="shared" si="1476"/>
        <v/>
      </c>
      <c r="NH304" s="522" t="str">
        <f t="shared" si="1579"/>
        <v/>
      </c>
      <c r="NI304" s="510" t="str">
        <f t="shared" si="1477"/>
        <v/>
      </c>
      <c r="NJ304" s="517">
        <f t="shared" si="1478"/>
        <v>0</v>
      </c>
      <c r="NK304" s="510" t="str">
        <f t="shared" si="1479"/>
        <v/>
      </c>
      <c r="NL304" s="522" t="str">
        <f t="shared" si="1580"/>
        <v/>
      </c>
      <c r="NM304" s="510" t="str">
        <f t="shared" si="1480"/>
        <v/>
      </c>
      <c r="NN304" s="517">
        <f t="shared" si="1481"/>
        <v>0</v>
      </c>
      <c r="NO304" s="510" t="str">
        <f t="shared" si="1482"/>
        <v/>
      </c>
      <c r="NP304" s="522" t="str">
        <f t="shared" si="1581"/>
        <v/>
      </c>
      <c r="NQ304" s="510" t="str">
        <f t="shared" si="1483"/>
        <v/>
      </c>
      <c r="NR304" s="517">
        <f t="shared" si="1484"/>
        <v>0</v>
      </c>
      <c r="NS304" s="510" t="str">
        <f t="shared" si="1485"/>
        <v/>
      </c>
      <c r="NT304" s="522" t="str">
        <f t="shared" si="1582"/>
        <v/>
      </c>
      <c r="NU304" s="510" t="str">
        <f t="shared" si="1486"/>
        <v/>
      </c>
      <c r="NV304" s="517">
        <f t="shared" si="1487"/>
        <v>0</v>
      </c>
      <c r="NW304" s="510" t="str">
        <f t="shared" si="1488"/>
        <v/>
      </c>
      <c r="NX304" s="522" t="str">
        <f t="shared" si="1583"/>
        <v/>
      </c>
      <c r="NY304" s="510" t="str">
        <f t="shared" si="1489"/>
        <v/>
      </c>
      <c r="NZ304" s="517">
        <f t="shared" si="1490"/>
        <v>0</v>
      </c>
      <c r="OA304" s="510" t="str">
        <f t="shared" si="1491"/>
        <v/>
      </c>
      <c r="OB304" s="522" t="str">
        <f t="shared" si="1584"/>
        <v/>
      </c>
      <c r="OC304" s="510" t="str">
        <f t="shared" si="1492"/>
        <v/>
      </c>
      <c r="OD304" s="517">
        <f t="shared" si="1493"/>
        <v>0</v>
      </c>
      <c r="OE304" s="510" t="str">
        <f t="shared" si="1494"/>
        <v/>
      </c>
      <c r="OF304" s="522" t="str">
        <f t="shared" si="1585"/>
        <v/>
      </c>
      <c r="OG304" s="510" t="str">
        <f t="shared" si="1495"/>
        <v/>
      </c>
      <c r="OH304" s="517">
        <f t="shared" si="1496"/>
        <v>0</v>
      </c>
      <c r="OI304" s="510" t="str">
        <f t="shared" si="1497"/>
        <v/>
      </c>
      <c r="OJ304" s="522" t="str">
        <f t="shared" si="1586"/>
        <v/>
      </c>
      <c r="OK304" s="510" t="str">
        <f t="shared" si="1498"/>
        <v/>
      </c>
      <c r="OL304" s="517">
        <f t="shared" si="1499"/>
        <v>0</v>
      </c>
      <c r="OM304" s="510" t="str">
        <f t="shared" si="1500"/>
        <v/>
      </c>
      <c r="ON304" s="522" t="str">
        <f t="shared" si="1587"/>
        <v/>
      </c>
      <c r="OO304" s="510" t="str">
        <f t="shared" si="1501"/>
        <v/>
      </c>
      <c r="OP304" s="517">
        <f t="shared" si="1502"/>
        <v>0</v>
      </c>
      <c r="OQ304" s="510" t="str">
        <f t="shared" si="1503"/>
        <v/>
      </c>
      <c r="OR304" s="522" t="str">
        <f t="shared" si="1588"/>
        <v/>
      </c>
      <c r="OS304" s="510" t="str">
        <f t="shared" si="1504"/>
        <v/>
      </c>
      <c r="OT304" s="517">
        <f t="shared" si="1505"/>
        <v>0</v>
      </c>
      <c r="OU304" s="510" t="str">
        <f t="shared" si="1506"/>
        <v/>
      </c>
      <c r="OV304" s="522" t="str">
        <f t="shared" si="1589"/>
        <v/>
      </c>
      <c r="OW304" s="510" t="str">
        <f t="shared" si="1507"/>
        <v/>
      </c>
      <c r="OX304" s="517">
        <f t="shared" si="1508"/>
        <v>0</v>
      </c>
      <c r="OY304" s="510" t="str">
        <f t="shared" si="1509"/>
        <v/>
      </c>
      <c r="OZ304" s="522" t="str">
        <f t="shared" si="1590"/>
        <v/>
      </c>
      <c r="PA304" s="510" t="str">
        <f t="shared" si="1510"/>
        <v/>
      </c>
      <c r="PB304" s="517">
        <f t="shared" si="1511"/>
        <v>0</v>
      </c>
      <c r="PC304" s="510" t="str">
        <f t="shared" si="1512"/>
        <v/>
      </c>
      <c r="PD304" s="522" t="str">
        <f t="shared" si="1591"/>
        <v/>
      </c>
      <c r="PE304" s="510" t="str">
        <f t="shared" si="1513"/>
        <v/>
      </c>
      <c r="PF304" s="517">
        <f t="shared" si="1514"/>
        <v>0</v>
      </c>
      <c r="PG304" s="510" t="str">
        <f t="shared" si="1515"/>
        <v/>
      </c>
      <c r="PH304" s="522" t="str">
        <f t="shared" si="1592"/>
        <v/>
      </c>
      <c r="PI304" s="510" t="str">
        <f t="shared" si="1516"/>
        <v/>
      </c>
      <c r="PJ304" s="517">
        <f t="shared" si="1517"/>
        <v>0</v>
      </c>
      <c r="PK304" s="510" t="str">
        <f t="shared" si="1518"/>
        <v/>
      </c>
      <c r="PL304" s="522" t="str">
        <f t="shared" si="1593"/>
        <v/>
      </c>
      <c r="PM304" s="510" t="str">
        <f t="shared" si="1519"/>
        <v/>
      </c>
      <c r="PN304" s="517">
        <f t="shared" si="1520"/>
        <v>0</v>
      </c>
      <c r="PO304" s="510" t="str">
        <f t="shared" si="1521"/>
        <v/>
      </c>
      <c r="PP304" s="522" t="str">
        <f t="shared" si="1594"/>
        <v/>
      </c>
      <c r="PQ304" s="510" t="str">
        <f t="shared" si="1522"/>
        <v/>
      </c>
      <c r="PR304" s="517">
        <f t="shared" si="1523"/>
        <v>0</v>
      </c>
      <c r="PS304" s="510" t="str">
        <f t="shared" si="1524"/>
        <v/>
      </c>
      <c r="PT304" s="522" t="str">
        <f t="shared" si="1595"/>
        <v/>
      </c>
      <c r="PU304" s="510" t="str">
        <f t="shared" si="1525"/>
        <v/>
      </c>
      <c r="PV304" s="517">
        <f t="shared" si="1526"/>
        <v>0</v>
      </c>
      <c r="PW304" s="510" t="str">
        <f t="shared" si="1527"/>
        <v/>
      </c>
      <c r="PX304" s="522" t="str">
        <f t="shared" si="1596"/>
        <v/>
      </c>
      <c r="PY304" s="510" t="str">
        <f t="shared" si="1528"/>
        <v/>
      </c>
      <c r="PZ304" s="517">
        <f t="shared" si="1529"/>
        <v>0</v>
      </c>
      <c r="QA304" s="510" t="str">
        <f t="shared" si="1530"/>
        <v/>
      </c>
      <c r="QB304" s="522" t="str">
        <f t="shared" si="1597"/>
        <v/>
      </c>
      <c r="QC304" s="510" t="str">
        <f t="shared" si="1531"/>
        <v/>
      </c>
      <c r="QD304" s="517">
        <f t="shared" si="1532"/>
        <v>0</v>
      </c>
      <c r="QE304" s="510" t="str">
        <f t="shared" si="1533"/>
        <v/>
      </c>
      <c r="QF304" s="522" t="str">
        <f t="shared" si="1598"/>
        <v/>
      </c>
      <c r="QG304" s="510" t="str">
        <f t="shared" si="1534"/>
        <v/>
      </c>
      <c r="QH304" s="517">
        <f t="shared" si="1535"/>
        <v>0</v>
      </c>
    </row>
    <row r="305" spans="203:450" ht="13.3" thickTop="1" thickBot="1" x14ac:dyDescent="0.35">
      <c r="GU305" s="594">
        <v>24</v>
      </c>
      <c r="HA305" s="81" t="str">
        <f t="shared" si="1536"/>
        <v/>
      </c>
      <c r="HB305" s="127" t="str">
        <f t="shared" si="1537"/>
        <v/>
      </c>
      <c r="HC305" s="15">
        <f t="shared" si="1359"/>
        <v>0</v>
      </c>
      <c r="HD305" s="582">
        <f t="shared" si="1600"/>
        <v>0</v>
      </c>
      <c r="HE305" s="576">
        <f t="shared" si="1599"/>
        <v>0</v>
      </c>
      <c r="HF305" s="566">
        <f t="shared" si="1599"/>
        <v>0</v>
      </c>
      <c r="HG305" s="16">
        <f t="shared" si="1361"/>
        <v>0</v>
      </c>
      <c r="HH305" s="17" t="str">
        <f t="shared" si="1538"/>
        <v/>
      </c>
      <c r="HI305" s="510" t="str">
        <f t="shared" si="1539"/>
        <v/>
      </c>
      <c r="HJ305" s="517">
        <f t="shared" si="1540"/>
        <v>0</v>
      </c>
      <c r="HK305" s="510" t="str">
        <f t="shared" si="1362"/>
        <v/>
      </c>
      <c r="HL305" s="522" t="str">
        <f t="shared" si="1541"/>
        <v/>
      </c>
      <c r="HM305" s="510" t="str">
        <f t="shared" si="1363"/>
        <v/>
      </c>
      <c r="HN305" s="517">
        <f t="shared" si="1364"/>
        <v>0</v>
      </c>
      <c r="HO305" s="510" t="str">
        <f t="shared" si="1365"/>
        <v/>
      </c>
      <c r="HP305" s="522" t="str">
        <f t="shared" si="1542"/>
        <v/>
      </c>
      <c r="HQ305" s="510" t="str">
        <f t="shared" si="1366"/>
        <v/>
      </c>
      <c r="HR305" s="517">
        <f t="shared" si="1367"/>
        <v>0</v>
      </c>
      <c r="HS305" s="510" t="str">
        <f t="shared" si="1368"/>
        <v/>
      </c>
      <c r="HT305" s="522" t="str">
        <f t="shared" si="1543"/>
        <v/>
      </c>
      <c r="HU305" s="510" t="str">
        <f t="shared" si="1369"/>
        <v/>
      </c>
      <c r="HV305" s="517">
        <f t="shared" si="1370"/>
        <v>0</v>
      </c>
      <c r="HW305" s="510" t="str">
        <f t="shared" si="1371"/>
        <v/>
      </c>
      <c r="HX305" s="522" t="str">
        <f t="shared" si="1544"/>
        <v/>
      </c>
      <c r="HY305" s="510" t="str">
        <f t="shared" si="1372"/>
        <v/>
      </c>
      <c r="HZ305" s="517">
        <f t="shared" si="1373"/>
        <v>0</v>
      </c>
      <c r="IA305" s="510" t="str">
        <f t="shared" si="1374"/>
        <v/>
      </c>
      <c r="IB305" s="522" t="str">
        <f t="shared" si="1545"/>
        <v/>
      </c>
      <c r="IC305" s="510" t="str">
        <f t="shared" si="1375"/>
        <v/>
      </c>
      <c r="ID305" s="517">
        <f t="shared" si="1376"/>
        <v>0</v>
      </c>
      <c r="IE305" s="510" t="str">
        <f t="shared" si="1377"/>
        <v/>
      </c>
      <c r="IF305" s="522" t="str">
        <f t="shared" si="1546"/>
        <v/>
      </c>
      <c r="IG305" s="510" t="str">
        <f t="shared" si="1378"/>
        <v/>
      </c>
      <c r="IH305" s="517">
        <f t="shared" si="1379"/>
        <v>0</v>
      </c>
      <c r="II305" s="510" t="str">
        <f t="shared" si="1380"/>
        <v/>
      </c>
      <c r="IJ305" s="522" t="str">
        <f t="shared" si="1547"/>
        <v/>
      </c>
      <c r="IK305" s="510" t="str">
        <f t="shared" si="1381"/>
        <v/>
      </c>
      <c r="IL305" s="517">
        <f t="shared" si="1382"/>
        <v>0</v>
      </c>
      <c r="IM305" s="510" t="str">
        <f t="shared" si="1383"/>
        <v/>
      </c>
      <c r="IN305" s="522" t="str">
        <f t="shared" si="1548"/>
        <v/>
      </c>
      <c r="IO305" s="510" t="str">
        <f t="shared" si="1384"/>
        <v/>
      </c>
      <c r="IP305" s="517">
        <f t="shared" si="1385"/>
        <v>0</v>
      </c>
      <c r="IQ305" s="510" t="str">
        <f t="shared" si="1386"/>
        <v/>
      </c>
      <c r="IR305" s="522" t="str">
        <f t="shared" si="1549"/>
        <v/>
      </c>
      <c r="IS305" s="510" t="str">
        <f t="shared" si="1387"/>
        <v/>
      </c>
      <c r="IT305" s="517">
        <f t="shared" si="1388"/>
        <v>0</v>
      </c>
      <c r="IU305" s="510" t="str">
        <f t="shared" si="1389"/>
        <v/>
      </c>
      <c r="IV305" s="522" t="str">
        <f t="shared" si="1550"/>
        <v/>
      </c>
      <c r="IW305" s="510" t="str">
        <f t="shared" si="1390"/>
        <v/>
      </c>
      <c r="IX305" s="517">
        <f t="shared" si="1391"/>
        <v>0</v>
      </c>
      <c r="IY305" s="510" t="str">
        <f t="shared" si="1392"/>
        <v/>
      </c>
      <c r="IZ305" s="522" t="str">
        <f t="shared" si="1551"/>
        <v/>
      </c>
      <c r="JA305" s="510" t="str">
        <f t="shared" si="1393"/>
        <v/>
      </c>
      <c r="JB305" s="517">
        <f t="shared" si="1394"/>
        <v>0</v>
      </c>
      <c r="JC305" s="510" t="str">
        <f t="shared" si="1395"/>
        <v/>
      </c>
      <c r="JD305" s="522" t="str">
        <f t="shared" si="1552"/>
        <v/>
      </c>
      <c r="JE305" s="510" t="str">
        <f t="shared" si="1396"/>
        <v/>
      </c>
      <c r="JF305" s="517">
        <f t="shared" si="1397"/>
        <v>0</v>
      </c>
      <c r="JG305" s="510" t="str">
        <f t="shared" si="1398"/>
        <v/>
      </c>
      <c r="JH305" s="522" t="str">
        <f t="shared" si="1553"/>
        <v/>
      </c>
      <c r="JI305" s="510" t="str">
        <f t="shared" si="1399"/>
        <v/>
      </c>
      <c r="JJ305" s="517">
        <f t="shared" si="1400"/>
        <v>0</v>
      </c>
      <c r="JK305" s="510" t="str">
        <f t="shared" si="1401"/>
        <v/>
      </c>
      <c r="JL305" s="522" t="str">
        <f t="shared" si="1554"/>
        <v/>
      </c>
      <c r="JM305" s="510" t="str">
        <f t="shared" si="1402"/>
        <v/>
      </c>
      <c r="JN305" s="517">
        <f t="shared" si="1403"/>
        <v>0</v>
      </c>
      <c r="JO305" s="510" t="str">
        <f t="shared" si="1404"/>
        <v/>
      </c>
      <c r="JP305" s="522" t="str">
        <f t="shared" si="1555"/>
        <v/>
      </c>
      <c r="JQ305" s="510" t="str">
        <f t="shared" si="1405"/>
        <v/>
      </c>
      <c r="JR305" s="517">
        <f t="shared" si="1406"/>
        <v>0</v>
      </c>
      <c r="JS305" s="510" t="str">
        <f t="shared" si="1407"/>
        <v/>
      </c>
      <c r="JT305" s="522" t="str">
        <f t="shared" si="1556"/>
        <v/>
      </c>
      <c r="JU305" s="510" t="str">
        <f t="shared" si="1408"/>
        <v/>
      </c>
      <c r="JV305" s="517">
        <f t="shared" si="1409"/>
        <v>0</v>
      </c>
      <c r="JW305" s="510" t="str">
        <f t="shared" si="1410"/>
        <v/>
      </c>
      <c r="JX305" s="522" t="str">
        <f t="shared" si="1557"/>
        <v/>
      </c>
      <c r="JY305" s="510" t="str">
        <f t="shared" si="1411"/>
        <v/>
      </c>
      <c r="JZ305" s="517">
        <f t="shared" si="1412"/>
        <v>0</v>
      </c>
      <c r="KA305" s="510" t="str">
        <f t="shared" si="1413"/>
        <v/>
      </c>
      <c r="KB305" s="522" t="str">
        <f t="shared" si="1558"/>
        <v/>
      </c>
      <c r="KC305" s="510" t="str">
        <f t="shared" si="1414"/>
        <v/>
      </c>
      <c r="KD305" s="517">
        <f t="shared" si="1415"/>
        <v>0</v>
      </c>
      <c r="KE305" s="510" t="str">
        <f t="shared" si="1416"/>
        <v/>
      </c>
      <c r="KF305" s="522" t="str">
        <f t="shared" si="1559"/>
        <v/>
      </c>
      <c r="KG305" s="510" t="str">
        <f t="shared" si="1417"/>
        <v/>
      </c>
      <c r="KH305" s="517">
        <f t="shared" si="1418"/>
        <v>0</v>
      </c>
      <c r="KI305" s="510" t="str">
        <f t="shared" si="1419"/>
        <v/>
      </c>
      <c r="KJ305" s="522" t="str">
        <f t="shared" si="1560"/>
        <v/>
      </c>
      <c r="KK305" s="510" t="str">
        <f t="shared" si="1420"/>
        <v/>
      </c>
      <c r="KL305" s="517">
        <f t="shared" si="1421"/>
        <v>0</v>
      </c>
      <c r="KM305" s="510" t="str">
        <f t="shared" si="1422"/>
        <v/>
      </c>
      <c r="KN305" s="522" t="str">
        <f t="shared" si="1561"/>
        <v/>
      </c>
      <c r="KO305" s="510" t="str">
        <f t="shared" si="1423"/>
        <v/>
      </c>
      <c r="KP305" s="517">
        <f t="shared" si="1424"/>
        <v>0</v>
      </c>
      <c r="KQ305" s="510" t="str">
        <f t="shared" si="1425"/>
        <v/>
      </c>
      <c r="KR305" s="522" t="str">
        <f t="shared" si="1562"/>
        <v/>
      </c>
      <c r="KS305" s="510" t="str">
        <f t="shared" si="1426"/>
        <v/>
      </c>
      <c r="KT305" s="517">
        <f t="shared" si="1427"/>
        <v>0</v>
      </c>
      <c r="KU305" s="510" t="str">
        <f t="shared" si="1428"/>
        <v/>
      </c>
      <c r="KV305" s="522" t="str">
        <f t="shared" si="1563"/>
        <v/>
      </c>
      <c r="KW305" s="510" t="str">
        <f t="shared" si="1429"/>
        <v/>
      </c>
      <c r="KX305" s="517">
        <f t="shared" si="1430"/>
        <v>0</v>
      </c>
      <c r="KY305" s="510" t="str">
        <f t="shared" si="1431"/>
        <v/>
      </c>
      <c r="KZ305" s="522" t="str">
        <f t="shared" si="1564"/>
        <v/>
      </c>
      <c r="LA305" s="510" t="str">
        <f t="shared" si="1432"/>
        <v/>
      </c>
      <c r="LB305" s="517">
        <f t="shared" si="1433"/>
        <v>0</v>
      </c>
      <c r="LC305" s="510" t="str">
        <f t="shared" si="1434"/>
        <v/>
      </c>
      <c r="LD305" s="522" t="str">
        <f t="shared" si="1565"/>
        <v/>
      </c>
      <c r="LE305" s="510" t="str">
        <f t="shared" si="1435"/>
        <v/>
      </c>
      <c r="LF305" s="517">
        <f t="shared" si="1436"/>
        <v>0</v>
      </c>
      <c r="LG305" s="510" t="str">
        <f t="shared" si="1437"/>
        <v/>
      </c>
      <c r="LH305" s="522" t="str">
        <f t="shared" si="1566"/>
        <v/>
      </c>
      <c r="LI305" s="510" t="str">
        <f t="shared" si="1438"/>
        <v/>
      </c>
      <c r="LJ305" s="517">
        <f t="shared" si="1439"/>
        <v>0</v>
      </c>
      <c r="LK305" s="510" t="str">
        <f t="shared" si="1440"/>
        <v/>
      </c>
      <c r="LL305" s="522" t="str">
        <f t="shared" si="1567"/>
        <v/>
      </c>
      <c r="LM305" s="510" t="str">
        <f t="shared" si="1441"/>
        <v/>
      </c>
      <c r="LN305" s="517">
        <f t="shared" si="1442"/>
        <v>0</v>
      </c>
      <c r="LO305" s="510" t="str">
        <f t="shared" si="1443"/>
        <v/>
      </c>
      <c r="LP305" s="522" t="str">
        <f t="shared" si="1568"/>
        <v/>
      </c>
      <c r="LQ305" s="510" t="str">
        <f t="shared" si="1444"/>
        <v/>
      </c>
      <c r="LR305" s="517">
        <f t="shared" si="1445"/>
        <v>0</v>
      </c>
      <c r="LS305" s="510" t="str">
        <f t="shared" si="1446"/>
        <v/>
      </c>
      <c r="LT305" s="522" t="str">
        <f t="shared" si="1569"/>
        <v/>
      </c>
      <c r="LU305" s="510" t="str">
        <f t="shared" si="1447"/>
        <v/>
      </c>
      <c r="LV305" s="517">
        <f t="shared" si="1448"/>
        <v>0</v>
      </c>
      <c r="LW305" s="510" t="str">
        <f t="shared" si="1449"/>
        <v/>
      </c>
      <c r="LX305" s="522" t="str">
        <f t="shared" si="1570"/>
        <v/>
      </c>
      <c r="LY305" s="510" t="str">
        <f t="shared" si="1450"/>
        <v/>
      </c>
      <c r="LZ305" s="517">
        <f t="shared" si="1451"/>
        <v>0</v>
      </c>
      <c r="MA305" s="510" t="str">
        <f t="shared" si="1452"/>
        <v/>
      </c>
      <c r="MB305" s="522" t="str">
        <f t="shared" si="1571"/>
        <v/>
      </c>
      <c r="MC305" s="510" t="str">
        <f t="shared" si="1453"/>
        <v/>
      </c>
      <c r="MD305" s="517">
        <f t="shared" si="1454"/>
        <v>0</v>
      </c>
      <c r="ME305" s="510" t="str">
        <f t="shared" si="1455"/>
        <v/>
      </c>
      <c r="MF305" s="522" t="str">
        <f t="shared" si="1572"/>
        <v/>
      </c>
      <c r="MG305" s="510" t="str">
        <f t="shared" si="1456"/>
        <v/>
      </c>
      <c r="MH305" s="517">
        <f t="shared" si="1457"/>
        <v>0</v>
      </c>
      <c r="MI305" s="510" t="str">
        <f t="shared" si="1458"/>
        <v/>
      </c>
      <c r="MJ305" s="522" t="str">
        <f t="shared" si="1573"/>
        <v/>
      </c>
      <c r="MK305" s="510" t="str">
        <f t="shared" si="1459"/>
        <v/>
      </c>
      <c r="ML305" s="517">
        <f t="shared" si="1460"/>
        <v>0</v>
      </c>
      <c r="MM305" s="510" t="str">
        <f t="shared" si="1461"/>
        <v/>
      </c>
      <c r="MN305" s="522" t="str">
        <f t="shared" si="1574"/>
        <v/>
      </c>
      <c r="MO305" s="510" t="str">
        <f t="shared" si="1462"/>
        <v/>
      </c>
      <c r="MP305" s="517">
        <f t="shared" si="1463"/>
        <v>0</v>
      </c>
      <c r="MQ305" s="510" t="str">
        <f t="shared" si="1464"/>
        <v/>
      </c>
      <c r="MR305" s="522" t="str">
        <f t="shared" si="1575"/>
        <v/>
      </c>
      <c r="MS305" s="510" t="str">
        <f t="shared" si="1465"/>
        <v/>
      </c>
      <c r="MT305" s="517">
        <f t="shared" si="1466"/>
        <v>0</v>
      </c>
      <c r="MU305" s="510" t="str">
        <f t="shared" si="1467"/>
        <v/>
      </c>
      <c r="MV305" s="522" t="str">
        <f t="shared" si="1576"/>
        <v/>
      </c>
      <c r="MW305" s="510" t="str">
        <f t="shared" si="1468"/>
        <v/>
      </c>
      <c r="MX305" s="517">
        <f t="shared" si="1469"/>
        <v>0</v>
      </c>
      <c r="MY305" s="510" t="str">
        <f t="shared" si="1470"/>
        <v/>
      </c>
      <c r="MZ305" s="522" t="str">
        <f t="shared" si="1577"/>
        <v/>
      </c>
      <c r="NA305" s="510" t="str">
        <f t="shared" si="1471"/>
        <v/>
      </c>
      <c r="NB305" s="517">
        <f t="shared" si="1472"/>
        <v>0</v>
      </c>
      <c r="NC305" s="510" t="str">
        <f t="shared" si="1473"/>
        <v/>
      </c>
      <c r="ND305" s="522" t="str">
        <f t="shared" si="1578"/>
        <v/>
      </c>
      <c r="NE305" s="510" t="str">
        <f t="shared" si="1474"/>
        <v/>
      </c>
      <c r="NF305" s="517">
        <f t="shared" si="1475"/>
        <v>0</v>
      </c>
      <c r="NG305" s="510" t="str">
        <f t="shared" si="1476"/>
        <v/>
      </c>
      <c r="NH305" s="522" t="str">
        <f t="shared" si="1579"/>
        <v/>
      </c>
      <c r="NI305" s="510" t="str">
        <f t="shared" si="1477"/>
        <v/>
      </c>
      <c r="NJ305" s="517">
        <f t="shared" si="1478"/>
        <v>0</v>
      </c>
      <c r="NK305" s="510" t="str">
        <f t="shared" si="1479"/>
        <v/>
      </c>
      <c r="NL305" s="522" t="str">
        <f t="shared" si="1580"/>
        <v/>
      </c>
      <c r="NM305" s="510" t="str">
        <f t="shared" si="1480"/>
        <v/>
      </c>
      <c r="NN305" s="517">
        <f t="shared" si="1481"/>
        <v>0</v>
      </c>
      <c r="NO305" s="510" t="str">
        <f t="shared" si="1482"/>
        <v/>
      </c>
      <c r="NP305" s="522" t="str">
        <f t="shared" si="1581"/>
        <v/>
      </c>
      <c r="NQ305" s="510" t="str">
        <f t="shared" si="1483"/>
        <v/>
      </c>
      <c r="NR305" s="517">
        <f t="shared" si="1484"/>
        <v>0</v>
      </c>
      <c r="NS305" s="510" t="str">
        <f t="shared" si="1485"/>
        <v/>
      </c>
      <c r="NT305" s="522" t="str">
        <f t="shared" si="1582"/>
        <v/>
      </c>
      <c r="NU305" s="510" t="str">
        <f t="shared" si="1486"/>
        <v/>
      </c>
      <c r="NV305" s="517">
        <f t="shared" si="1487"/>
        <v>0</v>
      </c>
      <c r="NW305" s="510" t="str">
        <f t="shared" si="1488"/>
        <v/>
      </c>
      <c r="NX305" s="522" t="str">
        <f t="shared" si="1583"/>
        <v/>
      </c>
      <c r="NY305" s="510" t="str">
        <f t="shared" si="1489"/>
        <v/>
      </c>
      <c r="NZ305" s="517">
        <f t="shared" si="1490"/>
        <v>0</v>
      </c>
      <c r="OA305" s="510" t="str">
        <f t="shared" si="1491"/>
        <v/>
      </c>
      <c r="OB305" s="522" t="str">
        <f t="shared" si="1584"/>
        <v/>
      </c>
      <c r="OC305" s="510" t="str">
        <f t="shared" si="1492"/>
        <v/>
      </c>
      <c r="OD305" s="517">
        <f t="shared" si="1493"/>
        <v>0</v>
      </c>
      <c r="OE305" s="510" t="str">
        <f t="shared" si="1494"/>
        <v/>
      </c>
      <c r="OF305" s="522" t="str">
        <f t="shared" si="1585"/>
        <v/>
      </c>
      <c r="OG305" s="510" t="str">
        <f t="shared" si="1495"/>
        <v/>
      </c>
      <c r="OH305" s="517">
        <f t="shared" si="1496"/>
        <v>0</v>
      </c>
      <c r="OI305" s="510" t="str">
        <f t="shared" si="1497"/>
        <v/>
      </c>
      <c r="OJ305" s="522" t="str">
        <f t="shared" si="1586"/>
        <v/>
      </c>
      <c r="OK305" s="510" t="str">
        <f t="shared" si="1498"/>
        <v/>
      </c>
      <c r="OL305" s="517">
        <f t="shared" si="1499"/>
        <v>0</v>
      </c>
      <c r="OM305" s="510" t="str">
        <f t="shared" si="1500"/>
        <v/>
      </c>
      <c r="ON305" s="522" t="str">
        <f t="shared" si="1587"/>
        <v/>
      </c>
      <c r="OO305" s="510" t="str">
        <f t="shared" si="1501"/>
        <v/>
      </c>
      <c r="OP305" s="517">
        <f t="shared" si="1502"/>
        <v>0</v>
      </c>
      <c r="OQ305" s="510" t="str">
        <f t="shared" si="1503"/>
        <v/>
      </c>
      <c r="OR305" s="522" t="str">
        <f t="shared" si="1588"/>
        <v/>
      </c>
      <c r="OS305" s="510" t="str">
        <f t="shared" si="1504"/>
        <v/>
      </c>
      <c r="OT305" s="517">
        <f t="shared" si="1505"/>
        <v>0</v>
      </c>
      <c r="OU305" s="510" t="str">
        <f t="shared" si="1506"/>
        <v/>
      </c>
      <c r="OV305" s="522" t="str">
        <f t="shared" si="1589"/>
        <v/>
      </c>
      <c r="OW305" s="510" t="str">
        <f t="shared" si="1507"/>
        <v/>
      </c>
      <c r="OX305" s="517">
        <f t="shared" si="1508"/>
        <v>0</v>
      </c>
      <c r="OY305" s="510" t="str">
        <f t="shared" si="1509"/>
        <v/>
      </c>
      <c r="OZ305" s="522" t="str">
        <f t="shared" si="1590"/>
        <v/>
      </c>
      <c r="PA305" s="510" t="str">
        <f t="shared" si="1510"/>
        <v/>
      </c>
      <c r="PB305" s="517">
        <f t="shared" si="1511"/>
        <v>0</v>
      </c>
      <c r="PC305" s="510" t="str">
        <f t="shared" si="1512"/>
        <v/>
      </c>
      <c r="PD305" s="522" t="str">
        <f t="shared" si="1591"/>
        <v/>
      </c>
      <c r="PE305" s="510" t="str">
        <f t="shared" si="1513"/>
        <v/>
      </c>
      <c r="PF305" s="517">
        <f t="shared" si="1514"/>
        <v>0</v>
      </c>
      <c r="PG305" s="510" t="str">
        <f t="shared" si="1515"/>
        <v/>
      </c>
      <c r="PH305" s="522" t="str">
        <f t="shared" si="1592"/>
        <v/>
      </c>
      <c r="PI305" s="510" t="str">
        <f t="shared" si="1516"/>
        <v/>
      </c>
      <c r="PJ305" s="517">
        <f t="shared" si="1517"/>
        <v>0</v>
      </c>
      <c r="PK305" s="510" t="str">
        <f t="shared" si="1518"/>
        <v/>
      </c>
      <c r="PL305" s="522" t="str">
        <f t="shared" si="1593"/>
        <v/>
      </c>
      <c r="PM305" s="510" t="str">
        <f t="shared" si="1519"/>
        <v/>
      </c>
      <c r="PN305" s="517">
        <f t="shared" si="1520"/>
        <v>0</v>
      </c>
      <c r="PO305" s="510" t="str">
        <f t="shared" si="1521"/>
        <v/>
      </c>
      <c r="PP305" s="522" t="str">
        <f t="shared" si="1594"/>
        <v/>
      </c>
      <c r="PQ305" s="510" t="str">
        <f t="shared" si="1522"/>
        <v/>
      </c>
      <c r="PR305" s="517">
        <f t="shared" si="1523"/>
        <v>0</v>
      </c>
      <c r="PS305" s="510" t="str">
        <f t="shared" si="1524"/>
        <v/>
      </c>
      <c r="PT305" s="522" t="str">
        <f t="shared" si="1595"/>
        <v/>
      </c>
      <c r="PU305" s="510" t="str">
        <f t="shared" si="1525"/>
        <v/>
      </c>
      <c r="PV305" s="517">
        <f t="shared" si="1526"/>
        <v>0</v>
      </c>
      <c r="PW305" s="510" t="str">
        <f t="shared" si="1527"/>
        <v/>
      </c>
      <c r="PX305" s="522" t="str">
        <f t="shared" si="1596"/>
        <v/>
      </c>
      <c r="PY305" s="510" t="str">
        <f t="shared" si="1528"/>
        <v/>
      </c>
      <c r="PZ305" s="517">
        <f t="shared" si="1529"/>
        <v>0</v>
      </c>
      <c r="QA305" s="510" t="str">
        <f t="shared" si="1530"/>
        <v/>
      </c>
      <c r="QB305" s="522" t="str">
        <f t="shared" si="1597"/>
        <v/>
      </c>
      <c r="QC305" s="510" t="str">
        <f t="shared" si="1531"/>
        <v/>
      </c>
      <c r="QD305" s="517">
        <f t="shared" si="1532"/>
        <v>0</v>
      </c>
      <c r="QE305" s="510" t="str">
        <f t="shared" si="1533"/>
        <v/>
      </c>
      <c r="QF305" s="522" t="str">
        <f t="shared" si="1598"/>
        <v/>
      </c>
      <c r="QG305" s="510" t="str">
        <f t="shared" si="1534"/>
        <v/>
      </c>
      <c r="QH305" s="517">
        <f t="shared" si="1535"/>
        <v>0</v>
      </c>
    </row>
    <row r="306" spans="203:450" ht="13.3" thickTop="1" thickBot="1" x14ac:dyDescent="0.35">
      <c r="GU306" s="594">
        <v>25</v>
      </c>
      <c r="HA306" s="81" t="str">
        <f t="shared" si="1536"/>
        <v/>
      </c>
      <c r="HB306" s="127" t="str">
        <f t="shared" si="1537"/>
        <v/>
      </c>
      <c r="HC306" s="15">
        <f t="shared" si="1359"/>
        <v>0</v>
      </c>
      <c r="HD306" s="582">
        <f t="shared" si="1600"/>
        <v>0</v>
      </c>
      <c r="HE306" s="576">
        <f t="shared" si="1599"/>
        <v>0</v>
      </c>
      <c r="HF306" s="566">
        <f t="shared" si="1599"/>
        <v>0</v>
      </c>
      <c r="HG306" s="16">
        <f t="shared" si="1361"/>
        <v>0</v>
      </c>
      <c r="HH306" s="17" t="str">
        <f t="shared" si="1538"/>
        <v/>
      </c>
      <c r="HI306" s="510" t="str">
        <f t="shared" si="1539"/>
        <v/>
      </c>
      <c r="HJ306" s="517">
        <f t="shared" si="1540"/>
        <v>0</v>
      </c>
      <c r="HK306" s="510" t="str">
        <f t="shared" si="1362"/>
        <v/>
      </c>
      <c r="HL306" s="522" t="str">
        <f t="shared" si="1541"/>
        <v/>
      </c>
      <c r="HM306" s="510" t="str">
        <f t="shared" si="1363"/>
        <v/>
      </c>
      <c r="HN306" s="517">
        <f t="shared" si="1364"/>
        <v>0</v>
      </c>
      <c r="HO306" s="510" t="str">
        <f t="shared" si="1365"/>
        <v/>
      </c>
      <c r="HP306" s="522" t="str">
        <f t="shared" si="1542"/>
        <v/>
      </c>
      <c r="HQ306" s="510" t="str">
        <f t="shared" si="1366"/>
        <v/>
      </c>
      <c r="HR306" s="517">
        <f t="shared" si="1367"/>
        <v>0</v>
      </c>
      <c r="HS306" s="510" t="str">
        <f t="shared" si="1368"/>
        <v/>
      </c>
      <c r="HT306" s="522" t="str">
        <f t="shared" si="1543"/>
        <v/>
      </c>
      <c r="HU306" s="510" t="str">
        <f t="shared" si="1369"/>
        <v/>
      </c>
      <c r="HV306" s="517">
        <f t="shared" si="1370"/>
        <v>0</v>
      </c>
      <c r="HW306" s="510" t="str">
        <f t="shared" si="1371"/>
        <v/>
      </c>
      <c r="HX306" s="522" t="str">
        <f t="shared" si="1544"/>
        <v/>
      </c>
      <c r="HY306" s="510" t="str">
        <f t="shared" si="1372"/>
        <v/>
      </c>
      <c r="HZ306" s="517">
        <f t="shared" si="1373"/>
        <v>0</v>
      </c>
      <c r="IA306" s="510" t="str">
        <f t="shared" si="1374"/>
        <v/>
      </c>
      <c r="IB306" s="522" t="str">
        <f t="shared" si="1545"/>
        <v/>
      </c>
      <c r="IC306" s="510" t="str">
        <f t="shared" si="1375"/>
        <v/>
      </c>
      <c r="ID306" s="517">
        <f t="shared" si="1376"/>
        <v>0</v>
      </c>
      <c r="IE306" s="510" t="str">
        <f t="shared" si="1377"/>
        <v/>
      </c>
      <c r="IF306" s="522" t="str">
        <f t="shared" si="1546"/>
        <v/>
      </c>
      <c r="IG306" s="510" t="str">
        <f t="shared" si="1378"/>
        <v/>
      </c>
      <c r="IH306" s="517">
        <f t="shared" si="1379"/>
        <v>0</v>
      </c>
      <c r="II306" s="510" t="str">
        <f t="shared" si="1380"/>
        <v/>
      </c>
      <c r="IJ306" s="522" t="str">
        <f t="shared" si="1547"/>
        <v/>
      </c>
      <c r="IK306" s="510" t="str">
        <f t="shared" si="1381"/>
        <v/>
      </c>
      <c r="IL306" s="517">
        <f t="shared" si="1382"/>
        <v>0</v>
      </c>
      <c r="IM306" s="510" t="str">
        <f t="shared" si="1383"/>
        <v/>
      </c>
      <c r="IN306" s="522" t="str">
        <f t="shared" si="1548"/>
        <v/>
      </c>
      <c r="IO306" s="510" t="str">
        <f t="shared" si="1384"/>
        <v/>
      </c>
      <c r="IP306" s="517">
        <f t="shared" si="1385"/>
        <v>0</v>
      </c>
      <c r="IQ306" s="510" t="str">
        <f t="shared" si="1386"/>
        <v/>
      </c>
      <c r="IR306" s="522" t="str">
        <f t="shared" si="1549"/>
        <v/>
      </c>
      <c r="IS306" s="510" t="str">
        <f t="shared" si="1387"/>
        <v/>
      </c>
      <c r="IT306" s="517">
        <f t="shared" si="1388"/>
        <v>0</v>
      </c>
      <c r="IU306" s="510" t="str">
        <f t="shared" si="1389"/>
        <v/>
      </c>
      <c r="IV306" s="522" t="str">
        <f t="shared" si="1550"/>
        <v/>
      </c>
      <c r="IW306" s="510" t="str">
        <f t="shared" si="1390"/>
        <v/>
      </c>
      <c r="IX306" s="517">
        <f t="shared" si="1391"/>
        <v>0</v>
      </c>
      <c r="IY306" s="510" t="str">
        <f t="shared" si="1392"/>
        <v/>
      </c>
      <c r="IZ306" s="522" t="str">
        <f t="shared" si="1551"/>
        <v/>
      </c>
      <c r="JA306" s="510" t="str">
        <f t="shared" si="1393"/>
        <v/>
      </c>
      <c r="JB306" s="517">
        <f t="shared" si="1394"/>
        <v>0</v>
      </c>
      <c r="JC306" s="510" t="str">
        <f t="shared" si="1395"/>
        <v/>
      </c>
      <c r="JD306" s="522" t="str">
        <f t="shared" si="1552"/>
        <v/>
      </c>
      <c r="JE306" s="510" t="str">
        <f t="shared" si="1396"/>
        <v/>
      </c>
      <c r="JF306" s="517">
        <f t="shared" si="1397"/>
        <v>0</v>
      </c>
      <c r="JG306" s="510" t="str">
        <f t="shared" si="1398"/>
        <v/>
      </c>
      <c r="JH306" s="522" t="str">
        <f t="shared" si="1553"/>
        <v/>
      </c>
      <c r="JI306" s="510" t="str">
        <f t="shared" si="1399"/>
        <v/>
      </c>
      <c r="JJ306" s="517">
        <f t="shared" si="1400"/>
        <v>0</v>
      </c>
      <c r="JK306" s="510" t="str">
        <f t="shared" si="1401"/>
        <v/>
      </c>
      <c r="JL306" s="522" t="str">
        <f t="shared" si="1554"/>
        <v/>
      </c>
      <c r="JM306" s="510" t="str">
        <f t="shared" si="1402"/>
        <v/>
      </c>
      <c r="JN306" s="517">
        <f t="shared" si="1403"/>
        <v>0</v>
      </c>
      <c r="JO306" s="510" t="str">
        <f t="shared" si="1404"/>
        <v/>
      </c>
      <c r="JP306" s="522" t="str">
        <f t="shared" si="1555"/>
        <v/>
      </c>
      <c r="JQ306" s="510" t="str">
        <f t="shared" si="1405"/>
        <v/>
      </c>
      <c r="JR306" s="517">
        <f t="shared" si="1406"/>
        <v>0</v>
      </c>
      <c r="JS306" s="510" t="str">
        <f t="shared" si="1407"/>
        <v/>
      </c>
      <c r="JT306" s="522" t="str">
        <f t="shared" si="1556"/>
        <v/>
      </c>
      <c r="JU306" s="510" t="str">
        <f t="shared" si="1408"/>
        <v/>
      </c>
      <c r="JV306" s="517">
        <f t="shared" si="1409"/>
        <v>0</v>
      </c>
      <c r="JW306" s="510" t="str">
        <f t="shared" si="1410"/>
        <v/>
      </c>
      <c r="JX306" s="522" t="str">
        <f t="shared" si="1557"/>
        <v/>
      </c>
      <c r="JY306" s="510" t="str">
        <f t="shared" si="1411"/>
        <v/>
      </c>
      <c r="JZ306" s="517">
        <f t="shared" si="1412"/>
        <v>0</v>
      </c>
      <c r="KA306" s="510" t="str">
        <f t="shared" si="1413"/>
        <v/>
      </c>
      <c r="KB306" s="522" t="str">
        <f t="shared" si="1558"/>
        <v/>
      </c>
      <c r="KC306" s="510" t="str">
        <f t="shared" si="1414"/>
        <v/>
      </c>
      <c r="KD306" s="517">
        <f t="shared" si="1415"/>
        <v>0</v>
      </c>
      <c r="KE306" s="510" t="str">
        <f t="shared" si="1416"/>
        <v/>
      </c>
      <c r="KF306" s="522" t="str">
        <f t="shared" si="1559"/>
        <v/>
      </c>
      <c r="KG306" s="510" t="str">
        <f t="shared" si="1417"/>
        <v/>
      </c>
      <c r="KH306" s="517">
        <f t="shared" si="1418"/>
        <v>0</v>
      </c>
      <c r="KI306" s="510" t="str">
        <f t="shared" si="1419"/>
        <v/>
      </c>
      <c r="KJ306" s="522" t="str">
        <f t="shared" si="1560"/>
        <v/>
      </c>
      <c r="KK306" s="510" t="str">
        <f t="shared" si="1420"/>
        <v/>
      </c>
      <c r="KL306" s="517">
        <f t="shared" si="1421"/>
        <v>0</v>
      </c>
      <c r="KM306" s="510" t="str">
        <f t="shared" si="1422"/>
        <v/>
      </c>
      <c r="KN306" s="522" t="str">
        <f t="shared" si="1561"/>
        <v/>
      </c>
      <c r="KO306" s="510" t="str">
        <f t="shared" si="1423"/>
        <v/>
      </c>
      <c r="KP306" s="517">
        <f t="shared" si="1424"/>
        <v>0</v>
      </c>
      <c r="KQ306" s="510" t="str">
        <f t="shared" si="1425"/>
        <v/>
      </c>
      <c r="KR306" s="522" t="str">
        <f t="shared" si="1562"/>
        <v/>
      </c>
      <c r="KS306" s="510" t="str">
        <f t="shared" si="1426"/>
        <v/>
      </c>
      <c r="KT306" s="517">
        <f t="shared" si="1427"/>
        <v>0</v>
      </c>
      <c r="KU306" s="510" t="str">
        <f t="shared" si="1428"/>
        <v/>
      </c>
      <c r="KV306" s="522" t="str">
        <f t="shared" si="1563"/>
        <v/>
      </c>
      <c r="KW306" s="510" t="str">
        <f t="shared" si="1429"/>
        <v/>
      </c>
      <c r="KX306" s="517">
        <f t="shared" si="1430"/>
        <v>0</v>
      </c>
      <c r="KY306" s="510" t="str">
        <f t="shared" si="1431"/>
        <v/>
      </c>
      <c r="KZ306" s="522" t="str">
        <f t="shared" si="1564"/>
        <v/>
      </c>
      <c r="LA306" s="510" t="str">
        <f t="shared" si="1432"/>
        <v/>
      </c>
      <c r="LB306" s="517">
        <f t="shared" si="1433"/>
        <v>0</v>
      </c>
      <c r="LC306" s="510" t="str">
        <f t="shared" si="1434"/>
        <v/>
      </c>
      <c r="LD306" s="522" t="str">
        <f t="shared" si="1565"/>
        <v/>
      </c>
      <c r="LE306" s="510" t="str">
        <f t="shared" si="1435"/>
        <v/>
      </c>
      <c r="LF306" s="517">
        <f t="shared" si="1436"/>
        <v>0</v>
      </c>
      <c r="LG306" s="510" t="str">
        <f t="shared" si="1437"/>
        <v/>
      </c>
      <c r="LH306" s="522" t="str">
        <f t="shared" si="1566"/>
        <v/>
      </c>
      <c r="LI306" s="510" t="str">
        <f t="shared" si="1438"/>
        <v/>
      </c>
      <c r="LJ306" s="517">
        <f t="shared" si="1439"/>
        <v>0</v>
      </c>
      <c r="LK306" s="510" t="str">
        <f t="shared" si="1440"/>
        <v/>
      </c>
      <c r="LL306" s="522" t="str">
        <f t="shared" si="1567"/>
        <v/>
      </c>
      <c r="LM306" s="510" t="str">
        <f t="shared" si="1441"/>
        <v/>
      </c>
      <c r="LN306" s="517">
        <f t="shared" si="1442"/>
        <v>0</v>
      </c>
      <c r="LO306" s="510" t="str">
        <f t="shared" si="1443"/>
        <v/>
      </c>
      <c r="LP306" s="522" t="str">
        <f t="shared" si="1568"/>
        <v/>
      </c>
      <c r="LQ306" s="510" t="str">
        <f t="shared" si="1444"/>
        <v/>
      </c>
      <c r="LR306" s="517">
        <f t="shared" si="1445"/>
        <v>0</v>
      </c>
      <c r="LS306" s="510" t="str">
        <f t="shared" si="1446"/>
        <v/>
      </c>
      <c r="LT306" s="522" t="str">
        <f t="shared" si="1569"/>
        <v/>
      </c>
      <c r="LU306" s="510" t="str">
        <f t="shared" si="1447"/>
        <v/>
      </c>
      <c r="LV306" s="517">
        <f t="shared" si="1448"/>
        <v>0</v>
      </c>
      <c r="LW306" s="510" t="str">
        <f t="shared" si="1449"/>
        <v/>
      </c>
      <c r="LX306" s="522" t="str">
        <f t="shared" si="1570"/>
        <v/>
      </c>
      <c r="LY306" s="510" t="str">
        <f t="shared" si="1450"/>
        <v/>
      </c>
      <c r="LZ306" s="517">
        <f t="shared" si="1451"/>
        <v>0</v>
      </c>
      <c r="MA306" s="510" t="str">
        <f t="shared" si="1452"/>
        <v/>
      </c>
      <c r="MB306" s="522" t="str">
        <f t="shared" si="1571"/>
        <v/>
      </c>
      <c r="MC306" s="510" t="str">
        <f t="shared" si="1453"/>
        <v/>
      </c>
      <c r="MD306" s="517">
        <f t="shared" si="1454"/>
        <v>0</v>
      </c>
      <c r="ME306" s="510" t="str">
        <f t="shared" si="1455"/>
        <v/>
      </c>
      <c r="MF306" s="522" t="str">
        <f t="shared" si="1572"/>
        <v/>
      </c>
      <c r="MG306" s="510" t="str">
        <f t="shared" si="1456"/>
        <v/>
      </c>
      <c r="MH306" s="517">
        <f t="shared" si="1457"/>
        <v>0</v>
      </c>
      <c r="MI306" s="510" t="str">
        <f t="shared" si="1458"/>
        <v/>
      </c>
      <c r="MJ306" s="522" t="str">
        <f t="shared" si="1573"/>
        <v/>
      </c>
      <c r="MK306" s="510" t="str">
        <f t="shared" si="1459"/>
        <v/>
      </c>
      <c r="ML306" s="517">
        <f t="shared" si="1460"/>
        <v>0</v>
      </c>
      <c r="MM306" s="510" t="str">
        <f t="shared" si="1461"/>
        <v/>
      </c>
      <c r="MN306" s="522" t="str">
        <f t="shared" si="1574"/>
        <v/>
      </c>
      <c r="MO306" s="510" t="str">
        <f t="shared" si="1462"/>
        <v/>
      </c>
      <c r="MP306" s="517">
        <f t="shared" si="1463"/>
        <v>0</v>
      </c>
      <c r="MQ306" s="510" t="str">
        <f t="shared" si="1464"/>
        <v/>
      </c>
      <c r="MR306" s="522" t="str">
        <f t="shared" si="1575"/>
        <v/>
      </c>
      <c r="MS306" s="510" t="str">
        <f t="shared" si="1465"/>
        <v/>
      </c>
      <c r="MT306" s="517">
        <f t="shared" si="1466"/>
        <v>0</v>
      </c>
      <c r="MU306" s="510" t="str">
        <f t="shared" si="1467"/>
        <v/>
      </c>
      <c r="MV306" s="522" t="str">
        <f t="shared" si="1576"/>
        <v/>
      </c>
      <c r="MW306" s="510" t="str">
        <f t="shared" si="1468"/>
        <v/>
      </c>
      <c r="MX306" s="517">
        <f t="shared" si="1469"/>
        <v>0</v>
      </c>
      <c r="MY306" s="510" t="str">
        <f t="shared" si="1470"/>
        <v/>
      </c>
      <c r="MZ306" s="522" t="str">
        <f t="shared" si="1577"/>
        <v/>
      </c>
      <c r="NA306" s="510" t="str">
        <f t="shared" si="1471"/>
        <v/>
      </c>
      <c r="NB306" s="517">
        <f t="shared" si="1472"/>
        <v>0</v>
      </c>
      <c r="NC306" s="510" t="str">
        <f t="shared" si="1473"/>
        <v/>
      </c>
      <c r="ND306" s="522" t="str">
        <f t="shared" si="1578"/>
        <v/>
      </c>
      <c r="NE306" s="510" t="str">
        <f t="shared" si="1474"/>
        <v/>
      </c>
      <c r="NF306" s="517">
        <f t="shared" si="1475"/>
        <v>0</v>
      </c>
      <c r="NG306" s="510" t="str">
        <f t="shared" si="1476"/>
        <v/>
      </c>
      <c r="NH306" s="522" t="str">
        <f t="shared" si="1579"/>
        <v/>
      </c>
      <c r="NI306" s="510" t="str">
        <f t="shared" si="1477"/>
        <v/>
      </c>
      <c r="NJ306" s="517">
        <f t="shared" si="1478"/>
        <v>0</v>
      </c>
      <c r="NK306" s="510" t="str">
        <f t="shared" si="1479"/>
        <v/>
      </c>
      <c r="NL306" s="522" t="str">
        <f t="shared" si="1580"/>
        <v/>
      </c>
      <c r="NM306" s="510" t="str">
        <f t="shared" si="1480"/>
        <v/>
      </c>
      <c r="NN306" s="517">
        <f t="shared" si="1481"/>
        <v>0</v>
      </c>
      <c r="NO306" s="510" t="str">
        <f t="shared" si="1482"/>
        <v/>
      </c>
      <c r="NP306" s="522" t="str">
        <f t="shared" si="1581"/>
        <v/>
      </c>
      <c r="NQ306" s="510" t="str">
        <f t="shared" si="1483"/>
        <v/>
      </c>
      <c r="NR306" s="517">
        <f t="shared" si="1484"/>
        <v>0</v>
      </c>
      <c r="NS306" s="510" t="str">
        <f t="shared" si="1485"/>
        <v/>
      </c>
      <c r="NT306" s="522" t="str">
        <f t="shared" si="1582"/>
        <v/>
      </c>
      <c r="NU306" s="510" t="str">
        <f t="shared" si="1486"/>
        <v/>
      </c>
      <c r="NV306" s="517">
        <f t="shared" si="1487"/>
        <v>0</v>
      </c>
      <c r="NW306" s="510" t="str">
        <f t="shared" si="1488"/>
        <v/>
      </c>
      <c r="NX306" s="522" t="str">
        <f t="shared" si="1583"/>
        <v/>
      </c>
      <c r="NY306" s="510" t="str">
        <f t="shared" si="1489"/>
        <v/>
      </c>
      <c r="NZ306" s="517">
        <f t="shared" si="1490"/>
        <v>0</v>
      </c>
      <c r="OA306" s="510" t="str">
        <f t="shared" si="1491"/>
        <v/>
      </c>
      <c r="OB306" s="522" t="str">
        <f t="shared" si="1584"/>
        <v/>
      </c>
      <c r="OC306" s="510" t="str">
        <f t="shared" si="1492"/>
        <v/>
      </c>
      <c r="OD306" s="517">
        <f t="shared" si="1493"/>
        <v>0</v>
      </c>
      <c r="OE306" s="510" t="str">
        <f t="shared" si="1494"/>
        <v/>
      </c>
      <c r="OF306" s="522" t="str">
        <f t="shared" si="1585"/>
        <v/>
      </c>
      <c r="OG306" s="510" t="str">
        <f t="shared" si="1495"/>
        <v/>
      </c>
      <c r="OH306" s="517">
        <f t="shared" si="1496"/>
        <v>0</v>
      </c>
      <c r="OI306" s="510" t="str">
        <f t="shared" si="1497"/>
        <v/>
      </c>
      <c r="OJ306" s="522" t="str">
        <f t="shared" si="1586"/>
        <v/>
      </c>
      <c r="OK306" s="510" t="str">
        <f t="shared" si="1498"/>
        <v/>
      </c>
      <c r="OL306" s="517">
        <f t="shared" si="1499"/>
        <v>0</v>
      </c>
      <c r="OM306" s="510" t="str">
        <f t="shared" si="1500"/>
        <v/>
      </c>
      <c r="ON306" s="522" t="str">
        <f t="shared" si="1587"/>
        <v/>
      </c>
      <c r="OO306" s="510" t="str">
        <f t="shared" si="1501"/>
        <v/>
      </c>
      <c r="OP306" s="517">
        <f t="shared" si="1502"/>
        <v>0</v>
      </c>
      <c r="OQ306" s="510" t="str">
        <f t="shared" si="1503"/>
        <v/>
      </c>
      <c r="OR306" s="522" t="str">
        <f t="shared" si="1588"/>
        <v/>
      </c>
      <c r="OS306" s="510" t="str">
        <f t="shared" si="1504"/>
        <v/>
      </c>
      <c r="OT306" s="517">
        <f t="shared" si="1505"/>
        <v>0</v>
      </c>
      <c r="OU306" s="510" t="str">
        <f t="shared" si="1506"/>
        <v/>
      </c>
      <c r="OV306" s="522" t="str">
        <f t="shared" si="1589"/>
        <v/>
      </c>
      <c r="OW306" s="510" t="str">
        <f t="shared" si="1507"/>
        <v/>
      </c>
      <c r="OX306" s="517">
        <f t="shared" si="1508"/>
        <v>0</v>
      </c>
      <c r="OY306" s="510" t="str">
        <f t="shared" si="1509"/>
        <v/>
      </c>
      <c r="OZ306" s="522" t="str">
        <f t="shared" si="1590"/>
        <v/>
      </c>
      <c r="PA306" s="510" t="str">
        <f t="shared" si="1510"/>
        <v/>
      </c>
      <c r="PB306" s="517">
        <f t="shared" si="1511"/>
        <v>0</v>
      </c>
      <c r="PC306" s="510" t="str">
        <f t="shared" si="1512"/>
        <v/>
      </c>
      <c r="PD306" s="522" t="str">
        <f t="shared" si="1591"/>
        <v/>
      </c>
      <c r="PE306" s="510" t="str">
        <f t="shared" si="1513"/>
        <v/>
      </c>
      <c r="PF306" s="517">
        <f t="shared" si="1514"/>
        <v>0</v>
      </c>
      <c r="PG306" s="510" t="str">
        <f t="shared" si="1515"/>
        <v/>
      </c>
      <c r="PH306" s="522" t="str">
        <f t="shared" si="1592"/>
        <v/>
      </c>
      <c r="PI306" s="510" t="str">
        <f t="shared" si="1516"/>
        <v/>
      </c>
      <c r="PJ306" s="517">
        <f t="shared" si="1517"/>
        <v>0</v>
      </c>
      <c r="PK306" s="510" t="str">
        <f t="shared" si="1518"/>
        <v/>
      </c>
      <c r="PL306" s="522" t="str">
        <f t="shared" si="1593"/>
        <v/>
      </c>
      <c r="PM306" s="510" t="str">
        <f t="shared" si="1519"/>
        <v/>
      </c>
      <c r="PN306" s="517">
        <f t="shared" si="1520"/>
        <v>0</v>
      </c>
      <c r="PO306" s="510" t="str">
        <f t="shared" si="1521"/>
        <v/>
      </c>
      <c r="PP306" s="522" t="str">
        <f t="shared" si="1594"/>
        <v/>
      </c>
      <c r="PQ306" s="510" t="str">
        <f t="shared" si="1522"/>
        <v/>
      </c>
      <c r="PR306" s="517">
        <f t="shared" si="1523"/>
        <v>0</v>
      </c>
      <c r="PS306" s="510" t="str">
        <f t="shared" si="1524"/>
        <v/>
      </c>
      <c r="PT306" s="522" t="str">
        <f t="shared" si="1595"/>
        <v/>
      </c>
      <c r="PU306" s="510" t="str">
        <f t="shared" si="1525"/>
        <v/>
      </c>
      <c r="PV306" s="517">
        <f t="shared" si="1526"/>
        <v>0</v>
      </c>
      <c r="PW306" s="510" t="str">
        <f t="shared" si="1527"/>
        <v/>
      </c>
      <c r="PX306" s="522" t="str">
        <f t="shared" si="1596"/>
        <v/>
      </c>
      <c r="PY306" s="510" t="str">
        <f t="shared" si="1528"/>
        <v/>
      </c>
      <c r="PZ306" s="517">
        <f t="shared" si="1529"/>
        <v>0</v>
      </c>
      <c r="QA306" s="510" t="str">
        <f t="shared" si="1530"/>
        <v/>
      </c>
      <c r="QB306" s="522" t="str">
        <f t="shared" si="1597"/>
        <v/>
      </c>
      <c r="QC306" s="510" t="str">
        <f t="shared" si="1531"/>
        <v/>
      </c>
      <c r="QD306" s="517">
        <f t="shared" si="1532"/>
        <v>0</v>
      </c>
      <c r="QE306" s="510" t="str">
        <f t="shared" si="1533"/>
        <v/>
      </c>
      <c r="QF306" s="522" t="str">
        <f t="shared" si="1598"/>
        <v/>
      </c>
      <c r="QG306" s="510" t="str">
        <f t="shared" si="1534"/>
        <v/>
      </c>
      <c r="QH306" s="517">
        <f t="shared" si="1535"/>
        <v>0</v>
      </c>
    </row>
    <row r="307" spans="203:450" ht="13.3" thickTop="1" thickBot="1" x14ac:dyDescent="0.35">
      <c r="GU307" s="594">
        <v>26</v>
      </c>
      <c r="HA307" s="81" t="str">
        <f t="shared" si="1536"/>
        <v/>
      </c>
      <c r="HB307" s="127" t="str">
        <f t="shared" si="1537"/>
        <v/>
      </c>
      <c r="HC307" s="15">
        <f t="shared" si="1359"/>
        <v>0</v>
      </c>
      <c r="HD307" s="582">
        <f t="shared" si="1600"/>
        <v>0</v>
      </c>
      <c r="HE307" s="576">
        <f t="shared" si="1599"/>
        <v>0</v>
      </c>
      <c r="HF307" s="566">
        <f t="shared" si="1599"/>
        <v>0</v>
      </c>
      <c r="HG307" s="16">
        <f t="shared" si="1361"/>
        <v>0</v>
      </c>
      <c r="HH307" s="17" t="str">
        <f t="shared" si="1538"/>
        <v/>
      </c>
      <c r="HI307" s="510" t="str">
        <f t="shared" si="1539"/>
        <v/>
      </c>
      <c r="HJ307" s="517">
        <f t="shared" si="1540"/>
        <v>0</v>
      </c>
      <c r="HK307" s="510" t="str">
        <f t="shared" si="1362"/>
        <v/>
      </c>
      <c r="HL307" s="522" t="str">
        <f t="shared" si="1541"/>
        <v/>
      </c>
      <c r="HM307" s="510" t="str">
        <f t="shared" si="1363"/>
        <v/>
      </c>
      <c r="HN307" s="517">
        <f t="shared" si="1364"/>
        <v>0</v>
      </c>
      <c r="HO307" s="510" t="str">
        <f t="shared" si="1365"/>
        <v/>
      </c>
      <c r="HP307" s="522" t="str">
        <f t="shared" si="1542"/>
        <v/>
      </c>
      <c r="HQ307" s="510" t="str">
        <f t="shared" si="1366"/>
        <v/>
      </c>
      <c r="HR307" s="517">
        <f t="shared" si="1367"/>
        <v>0</v>
      </c>
      <c r="HS307" s="510" t="str">
        <f t="shared" si="1368"/>
        <v/>
      </c>
      <c r="HT307" s="522" t="str">
        <f t="shared" si="1543"/>
        <v/>
      </c>
      <c r="HU307" s="510" t="str">
        <f t="shared" si="1369"/>
        <v/>
      </c>
      <c r="HV307" s="517">
        <f t="shared" si="1370"/>
        <v>0</v>
      </c>
      <c r="HW307" s="510" t="str">
        <f t="shared" si="1371"/>
        <v/>
      </c>
      <c r="HX307" s="522" t="str">
        <f t="shared" si="1544"/>
        <v/>
      </c>
      <c r="HY307" s="510" t="str">
        <f t="shared" si="1372"/>
        <v/>
      </c>
      <c r="HZ307" s="517">
        <f t="shared" si="1373"/>
        <v>0</v>
      </c>
      <c r="IA307" s="510" t="str">
        <f t="shared" si="1374"/>
        <v/>
      </c>
      <c r="IB307" s="522" t="str">
        <f t="shared" si="1545"/>
        <v/>
      </c>
      <c r="IC307" s="510" t="str">
        <f t="shared" si="1375"/>
        <v/>
      </c>
      <c r="ID307" s="517">
        <f t="shared" si="1376"/>
        <v>0</v>
      </c>
      <c r="IE307" s="510" t="str">
        <f t="shared" si="1377"/>
        <v/>
      </c>
      <c r="IF307" s="522" t="str">
        <f t="shared" si="1546"/>
        <v/>
      </c>
      <c r="IG307" s="510" t="str">
        <f t="shared" si="1378"/>
        <v/>
      </c>
      <c r="IH307" s="517">
        <f t="shared" si="1379"/>
        <v>0</v>
      </c>
      <c r="II307" s="510" t="str">
        <f t="shared" si="1380"/>
        <v/>
      </c>
      <c r="IJ307" s="522" t="str">
        <f t="shared" si="1547"/>
        <v/>
      </c>
      <c r="IK307" s="510" t="str">
        <f t="shared" si="1381"/>
        <v/>
      </c>
      <c r="IL307" s="517">
        <f t="shared" si="1382"/>
        <v>0</v>
      </c>
      <c r="IM307" s="510" t="str">
        <f t="shared" si="1383"/>
        <v/>
      </c>
      <c r="IN307" s="522" t="str">
        <f t="shared" si="1548"/>
        <v/>
      </c>
      <c r="IO307" s="510" t="str">
        <f t="shared" si="1384"/>
        <v/>
      </c>
      <c r="IP307" s="517">
        <f t="shared" si="1385"/>
        <v>0</v>
      </c>
      <c r="IQ307" s="510" t="str">
        <f t="shared" si="1386"/>
        <v/>
      </c>
      <c r="IR307" s="522" t="str">
        <f t="shared" si="1549"/>
        <v/>
      </c>
      <c r="IS307" s="510" t="str">
        <f t="shared" si="1387"/>
        <v/>
      </c>
      <c r="IT307" s="517">
        <f t="shared" si="1388"/>
        <v>0</v>
      </c>
      <c r="IU307" s="510" t="str">
        <f t="shared" si="1389"/>
        <v/>
      </c>
      <c r="IV307" s="522" t="str">
        <f t="shared" si="1550"/>
        <v/>
      </c>
      <c r="IW307" s="510" t="str">
        <f t="shared" si="1390"/>
        <v/>
      </c>
      <c r="IX307" s="517">
        <f t="shared" si="1391"/>
        <v>0</v>
      </c>
      <c r="IY307" s="510" t="str">
        <f t="shared" si="1392"/>
        <v/>
      </c>
      <c r="IZ307" s="522" t="str">
        <f t="shared" si="1551"/>
        <v/>
      </c>
      <c r="JA307" s="510" t="str">
        <f t="shared" si="1393"/>
        <v/>
      </c>
      <c r="JB307" s="517">
        <f t="shared" si="1394"/>
        <v>0</v>
      </c>
      <c r="JC307" s="510" t="str">
        <f t="shared" si="1395"/>
        <v/>
      </c>
      <c r="JD307" s="522" t="str">
        <f t="shared" si="1552"/>
        <v/>
      </c>
      <c r="JE307" s="510" t="str">
        <f t="shared" si="1396"/>
        <v/>
      </c>
      <c r="JF307" s="517">
        <f t="shared" si="1397"/>
        <v>0</v>
      </c>
      <c r="JG307" s="510" t="str">
        <f t="shared" si="1398"/>
        <v/>
      </c>
      <c r="JH307" s="522" t="str">
        <f t="shared" si="1553"/>
        <v/>
      </c>
      <c r="JI307" s="510" t="str">
        <f t="shared" si="1399"/>
        <v/>
      </c>
      <c r="JJ307" s="517">
        <f t="shared" si="1400"/>
        <v>0</v>
      </c>
      <c r="JK307" s="510" t="str">
        <f t="shared" si="1401"/>
        <v/>
      </c>
      <c r="JL307" s="522" t="str">
        <f t="shared" si="1554"/>
        <v/>
      </c>
      <c r="JM307" s="510" t="str">
        <f t="shared" si="1402"/>
        <v/>
      </c>
      <c r="JN307" s="517">
        <f t="shared" si="1403"/>
        <v>0</v>
      </c>
      <c r="JO307" s="510" t="str">
        <f t="shared" si="1404"/>
        <v/>
      </c>
      <c r="JP307" s="522" t="str">
        <f t="shared" si="1555"/>
        <v/>
      </c>
      <c r="JQ307" s="510" t="str">
        <f t="shared" si="1405"/>
        <v/>
      </c>
      <c r="JR307" s="517">
        <f t="shared" si="1406"/>
        <v>0</v>
      </c>
      <c r="JS307" s="510" t="str">
        <f t="shared" si="1407"/>
        <v/>
      </c>
      <c r="JT307" s="522" t="str">
        <f t="shared" si="1556"/>
        <v/>
      </c>
      <c r="JU307" s="510" t="str">
        <f t="shared" si="1408"/>
        <v/>
      </c>
      <c r="JV307" s="517">
        <f t="shared" si="1409"/>
        <v>0</v>
      </c>
      <c r="JW307" s="510" t="str">
        <f t="shared" si="1410"/>
        <v/>
      </c>
      <c r="JX307" s="522" t="str">
        <f t="shared" si="1557"/>
        <v/>
      </c>
      <c r="JY307" s="510" t="str">
        <f t="shared" si="1411"/>
        <v/>
      </c>
      <c r="JZ307" s="517">
        <f t="shared" si="1412"/>
        <v>0</v>
      </c>
      <c r="KA307" s="510" t="str">
        <f t="shared" si="1413"/>
        <v/>
      </c>
      <c r="KB307" s="522" t="str">
        <f t="shared" si="1558"/>
        <v/>
      </c>
      <c r="KC307" s="510" t="str">
        <f t="shared" si="1414"/>
        <v/>
      </c>
      <c r="KD307" s="517">
        <f t="shared" si="1415"/>
        <v>0</v>
      </c>
      <c r="KE307" s="510" t="str">
        <f t="shared" si="1416"/>
        <v/>
      </c>
      <c r="KF307" s="522" t="str">
        <f t="shared" si="1559"/>
        <v/>
      </c>
      <c r="KG307" s="510" t="str">
        <f t="shared" si="1417"/>
        <v/>
      </c>
      <c r="KH307" s="517">
        <f t="shared" si="1418"/>
        <v>0</v>
      </c>
      <c r="KI307" s="510" t="str">
        <f t="shared" si="1419"/>
        <v/>
      </c>
      <c r="KJ307" s="522" t="str">
        <f t="shared" si="1560"/>
        <v/>
      </c>
      <c r="KK307" s="510" t="str">
        <f t="shared" si="1420"/>
        <v/>
      </c>
      <c r="KL307" s="517">
        <f t="shared" si="1421"/>
        <v>0</v>
      </c>
      <c r="KM307" s="510" t="str">
        <f t="shared" si="1422"/>
        <v/>
      </c>
      <c r="KN307" s="522" t="str">
        <f t="shared" si="1561"/>
        <v/>
      </c>
      <c r="KO307" s="510" t="str">
        <f t="shared" si="1423"/>
        <v/>
      </c>
      <c r="KP307" s="517">
        <f t="shared" si="1424"/>
        <v>0</v>
      </c>
      <c r="KQ307" s="510" t="str">
        <f t="shared" si="1425"/>
        <v/>
      </c>
      <c r="KR307" s="522" t="str">
        <f t="shared" si="1562"/>
        <v/>
      </c>
      <c r="KS307" s="510" t="str">
        <f t="shared" si="1426"/>
        <v/>
      </c>
      <c r="KT307" s="517">
        <f t="shared" si="1427"/>
        <v>0</v>
      </c>
      <c r="KU307" s="510" t="str">
        <f t="shared" si="1428"/>
        <v/>
      </c>
      <c r="KV307" s="522" t="str">
        <f t="shared" si="1563"/>
        <v/>
      </c>
      <c r="KW307" s="510" t="str">
        <f t="shared" si="1429"/>
        <v/>
      </c>
      <c r="KX307" s="517">
        <f t="shared" si="1430"/>
        <v>0</v>
      </c>
      <c r="KY307" s="510" t="str">
        <f t="shared" si="1431"/>
        <v/>
      </c>
      <c r="KZ307" s="522" t="str">
        <f t="shared" si="1564"/>
        <v/>
      </c>
      <c r="LA307" s="510" t="str">
        <f t="shared" si="1432"/>
        <v/>
      </c>
      <c r="LB307" s="517">
        <f t="shared" si="1433"/>
        <v>0</v>
      </c>
      <c r="LC307" s="510" t="str">
        <f t="shared" si="1434"/>
        <v/>
      </c>
      <c r="LD307" s="522" t="str">
        <f t="shared" si="1565"/>
        <v/>
      </c>
      <c r="LE307" s="510" t="str">
        <f t="shared" si="1435"/>
        <v/>
      </c>
      <c r="LF307" s="517">
        <f t="shared" si="1436"/>
        <v>0</v>
      </c>
      <c r="LG307" s="510" t="str">
        <f t="shared" si="1437"/>
        <v/>
      </c>
      <c r="LH307" s="522" t="str">
        <f t="shared" si="1566"/>
        <v/>
      </c>
      <c r="LI307" s="510" t="str">
        <f t="shared" si="1438"/>
        <v/>
      </c>
      <c r="LJ307" s="517">
        <f t="shared" si="1439"/>
        <v>0</v>
      </c>
      <c r="LK307" s="510" t="str">
        <f t="shared" si="1440"/>
        <v/>
      </c>
      <c r="LL307" s="522" t="str">
        <f t="shared" si="1567"/>
        <v/>
      </c>
      <c r="LM307" s="510" t="str">
        <f t="shared" si="1441"/>
        <v/>
      </c>
      <c r="LN307" s="517">
        <f t="shared" si="1442"/>
        <v>0</v>
      </c>
      <c r="LO307" s="510" t="str">
        <f t="shared" si="1443"/>
        <v/>
      </c>
      <c r="LP307" s="522" t="str">
        <f t="shared" si="1568"/>
        <v/>
      </c>
      <c r="LQ307" s="510" t="str">
        <f t="shared" si="1444"/>
        <v/>
      </c>
      <c r="LR307" s="517">
        <f t="shared" si="1445"/>
        <v>0</v>
      </c>
      <c r="LS307" s="510" t="str">
        <f t="shared" si="1446"/>
        <v/>
      </c>
      <c r="LT307" s="522" t="str">
        <f t="shared" si="1569"/>
        <v/>
      </c>
      <c r="LU307" s="510" t="str">
        <f t="shared" si="1447"/>
        <v/>
      </c>
      <c r="LV307" s="517">
        <f t="shared" si="1448"/>
        <v>0</v>
      </c>
      <c r="LW307" s="510" t="str">
        <f t="shared" si="1449"/>
        <v/>
      </c>
      <c r="LX307" s="522" t="str">
        <f t="shared" si="1570"/>
        <v/>
      </c>
      <c r="LY307" s="510" t="str">
        <f t="shared" si="1450"/>
        <v/>
      </c>
      <c r="LZ307" s="517">
        <f t="shared" si="1451"/>
        <v>0</v>
      </c>
      <c r="MA307" s="510" t="str">
        <f t="shared" si="1452"/>
        <v/>
      </c>
      <c r="MB307" s="522" t="str">
        <f t="shared" si="1571"/>
        <v/>
      </c>
      <c r="MC307" s="510" t="str">
        <f t="shared" si="1453"/>
        <v/>
      </c>
      <c r="MD307" s="517">
        <f t="shared" si="1454"/>
        <v>0</v>
      </c>
      <c r="ME307" s="510" t="str">
        <f t="shared" si="1455"/>
        <v/>
      </c>
      <c r="MF307" s="522" t="str">
        <f t="shared" si="1572"/>
        <v/>
      </c>
      <c r="MG307" s="510" t="str">
        <f t="shared" si="1456"/>
        <v/>
      </c>
      <c r="MH307" s="517">
        <f t="shared" si="1457"/>
        <v>0</v>
      </c>
      <c r="MI307" s="510" t="str">
        <f t="shared" si="1458"/>
        <v/>
      </c>
      <c r="MJ307" s="522" t="str">
        <f t="shared" si="1573"/>
        <v/>
      </c>
      <c r="MK307" s="510" t="str">
        <f t="shared" si="1459"/>
        <v/>
      </c>
      <c r="ML307" s="517">
        <f t="shared" si="1460"/>
        <v>0</v>
      </c>
      <c r="MM307" s="510" t="str">
        <f t="shared" si="1461"/>
        <v/>
      </c>
      <c r="MN307" s="522" t="str">
        <f t="shared" si="1574"/>
        <v/>
      </c>
      <c r="MO307" s="510" t="str">
        <f t="shared" si="1462"/>
        <v/>
      </c>
      <c r="MP307" s="517">
        <f t="shared" si="1463"/>
        <v>0</v>
      </c>
      <c r="MQ307" s="510" t="str">
        <f t="shared" si="1464"/>
        <v/>
      </c>
      <c r="MR307" s="522" t="str">
        <f t="shared" si="1575"/>
        <v/>
      </c>
      <c r="MS307" s="510" t="str">
        <f t="shared" si="1465"/>
        <v/>
      </c>
      <c r="MT307" s="517">
        <f t="shared" si="1466"/>
        <v>0</v>
      </c>
      <c r="MU307" s="510" t="str">
        <f t="shared" si="1467"/>
        <v/>
      </c>
      <c r="MV307" s="522" t="str">
        <f t="shared" si="1576"/>
        <v/>
      </c>
      <c r="MW307" s="510" t="str">
        <f t="shared" si="1468"/>
        <v/>
      </c>
      <c r="MX307" s="517">
        <f t="shared" si="1469"/>
        <v>0</v>
      </c>
      <c r="MY307" s="510" t="str">
        <f t="shared" si="1470"/>
        <v/>
      </c>
      <c r="MZ307" s="522" t="str">
        <f t="shared" si="1577"/>
        <v/>
      </c>
      <c r="NA307" s="510" t="str">
        <f t="shared" si="1471"/>
        <v/>
      </c>
      <c r="NB307" s="517">
        <f t="shared" si="1472"/>
        <v>0</v>
      </c>
      <c r="NC307" s="510" t="str">
        <f t="shared" si="1473"/>
        <v/>
      </c>
      <c r="ND307" s="522" t="str">
        <f t="shared" si="1578"/>
        <v/>
      </c>
      <c r="NE307" s="510" t="str">
        <f t="shared" si="1474"/>
        <v/>
      </c>
      <c r="NF307" s="517">
        <f t="shared" si="1475"/>
        <v>0</v>
      </c>
      <c r="NG307" s="510" t="str">
        <f t="shared" si="1476"/>
        <v/>
      </c>
      <c r="NH307" s="522" t="str">
        <f t="shared" si="1579"/>
        <v/>
      </c>
      <c r="NI307" s="510" t="str">
        <f t="shared" si="1477"/>
        <v/>
      </c>
      <c r="NJ307" s="517">
        <f t="shared" si="1478"/>
        <v>0</v>
      </c>
      <c r="NK307" s="510" t="str">
        <f t="shared" si="1479"/>
        <v/>
      </c>
      <c r="NL307" s="522" t="str">
        <f t="shared" si="1580"/>
        <v/>
      </c>
      <c r="NM307" s="510" t="str">
        <f t="shared" si="1480"/>
        <v/>
      </c>
      <c r="NN307" s="517">
        <f t="shared" si="1481"/>
        <v>0</v>
      </c>
      <c r="NO307" s="510" t="str">
        <f t="shared" si="1482"/>
        <v/>
      </c>
      <c r="NP307" s="522" t="str">
        <f t="shared" si="1581"/>
        <v/>
      </c>
      <c r="NQ307" s="510" t="str">
        <f t="shared" si="1483"/>
        <v/>
      </c>
      <c r="NR307" s="517">
        <f t="shared" si="1484"/>
        <v>0</v>
      </c>
      <c r="NS307" s="510" t="str">
        <f t="shared" si="1485"/>
        <v/>
      </c>
      <c r="NT307" s="522" t="str">
        <f t="shared" si="1582"/>
        <v/>
      </c>
      <c r="NU307" s="510" t="str">
        <f t="shared" si="1486"/>
        <v/>
      </c>
      <c r="NV307" s="517">
        <f t="shared" si="1487"/>
        <v>0</v>
      </c>
      <c r="NW307" s="510" t="str">
        <f t="shared" si="1488"/>
        <v/>
      </c>
      <c r="NX307" s="522" t="str">
        <f t="shared" si="1583"/>
        <v/>
      </c>
      <c r="NY307" s="510" t="str">
        <f t="shared" si="1489"/>
        <v/>
      </c>
      <c r="NZ307" s="517">
        <f t="shared" si="1490"/>
        <v>0</v>
      </c>
      <c r="OA307" s="510" t="str">
        <f t="shared" si="1491"/>
        <v/>
      </c>
      <c r="OB307" s="522" t="str">
        <f t="shared" si="1584"/>
        <v/>
      </c>
      <c r="OC307" s="510" t="str">
        <f t="shared" si="1492"/>
        <v/>
      </c>
      <c r="OD307" s="517">
        <f t="shared" si="1493"/>
        <v>0</v>
      </c>
      <c r="OE307" s="510" t="str">
        <f t="shared" si="1494"/>
        <v/>
      </c>
      <c r="OF307" s="522" t="str">
        <f t="shared" si="1585"/>
        <v/>
      </c>
      <c r="OG307" s="510" t="str">
        <f t="shared" si="1495"/>
        <v/>
      </c>
      <c r="OH307" s="517">
        <f t="shared" si="1496"/>
        <v>0</v>
      </c>
      <c r="OI307" s="510" t="str">
        <f t="shared" si="1497"/>
        <v/>
      </c>
      <c r="OJ307" s="522" t="str">
        <f t="shared" si="1586"/>
        <v/>
      </c>
      <c r="OK307" s="510" t="str">
        <f t="shared" si="1498"/>
        <v/>
      </c>
      <c r="OL307" s="517">
        <f t="shared" si="1499"/>
        <v>0</v>
      </c>
      <c r="OM307" s="510" t="str">
        <f t="shared" si="1500"/>
        <v/>
      </c>
      <c r="ON307" s="522" t="str">
        <f t="shared" si="1587"/>
        <v/>
      </c>
      <c r="OO307" s="510" t="str">
        <f t="shared" si="1501"/>
        <v/>
      </c>
      <c r="OP307" s="517">
        <f t="shared" si="1502"/>
        <v>0</v>
      </c>
      <c r="OQ307" s="510" t="str">
        <f t="shared" si="1503"/>
        <v/>
      </c>
      <c r="OR307" s="522" t="str">
        <f t="shared" si="1588"/>
        <v/>
      </c>
      <c r="OS307" s="510" t="str">
        <f t="shared" si="1504"/>
        <v/>
      </c>
      <c r="OT307" s="517">
        <f t="shared" si="1505"/>
        <v>0</v>
      </c>
      <c r="OU307" s="510" t="str">
        <f t="shared" si="1506"/>
        <v/>
      </c>
      <c r="OV307" s="522" t="str">
        <f t="shared" si="1589"/>
        <v/>
      </c>
      <c r="OW307" s="510" t="str">
        <f t="shared" si="1507"/>
        <v/>
      </c>
      <c r="OX307" s="517">
        <f t="shared" si="1508"/>
        <v>0</v>
      </c>
      <c r="OY307" s="510" t="str">
        <f t="shared" si="1509"/>
        <v/>
      </c>
      <c r="OZ307" s="522" t="str">
        <f t="shared" si="1590"/>
        <v/>
      </c>
      <c r="PA307" s="510" t="str">
        <f t="shared" si="1510"/>
        <v/>
      </c>
      <c r="PB307" s="517">
        <f t="shared" si="1511"/>
        <v>0</v>
      </c>
      <c r="PC307" s="510" t="str">
        <f t="shared" si="1512"/>
        <v/>
      </c>
      <c r="PD307" s="522" t="str">
        <f t="shared" si="1591"/>
        <v/>
      </c>
      <c r="PE307" s="510" t="str">
        <f t="shared" si="1513"/>
        <v/>
      </c>
      <c r="PF307" s="517">
        <f t="shared" si="1514"/>
        <v>0</v>
      </c>
      <c r="PG307" s="510" t="str">
        <f t="shared" si="1515"/>
        <v/>
      </c>
      <c r="PH307" s="522" t="str">
        <f t="shared" si="1592"/>
        <v/>
      </c>
      <c r="PI307" s="510" t="str">
        <f t="shared" si="1516"/>
        <v/>
      </c>
      <c r="PJ307" s="517">
        <f t="shared" si="1517"/>
        <v>0</v>
      </c>
      <c r="PK307" s="510" t="str">
        <f t="shared" si="1518"/>
        <v/>
      </c>
      <c r="PL307" s="522" t="str">
        <f t="shared" si="1593"/>
        <v/>
      </c>
      <c r="PM307" s="510" t="str">
        <f t="shared" si="1519"/>
        <v/>
      </c>
      <c r="PN307" s="517">
        <f t="shared" si="1520"/>
        <v>0</v>
      </c>
      <c r="PO307" s="510" t="str">
        <f t="shared" si="1521"/>
        <v/>
      </c>
      <c r="PP307" s="522" t="str">
        <f t="shared" si="1594"/>
        <v/>
      </c>
      <c r="PQ307" s="510" t="str">
        <f t="shared" si="1522"/>
        <v/>
      </c>
      <c r="PR307" s="517">
        <f t="shared" si="1523"/>
        <v>0</v>
      </c>
      <c r="PS307" s="510" t="str">
        <f t="shared" si="1524"/>
        <v/>
      </c>
      <c r="PT307" s="522" t="str">
        <f t="shared" si="1595"/>
        <v/>
      </c>
      <c r="PU307" s="510" t="str">
        <f t="shared" si="1525"/>
        <v/>
      </c>
      <c r="PV307" s="517">
        <f t="shared" si="1526"/>
        <v>0</v>
      </c>
      <c r="PW307" s="510" t="str">
        <f t="shared" si="1527"/>
        <v/>
      </c>
      <c r="PX307" s="522" t="str">
        <f t="shared" si="1596"/>
        <v/>
      </c>
      <c r="PY307" s="510" t="str">
        <f t="shared" si="1528"/>
        <v/>
      </c>
      <c r="PZ307" s="517">
        <f t="shared" si="1529"/>
        <v>0</v>
      </c>
      <c r="QA307" s="510" t="str">
        <f t="shared" si="1530"/>
        <v/>
      </c>
      <c r="QB307" s="522" t="str">
        <f t="shared" si="1597"/>
        <v/>
      </c>
      <c r="QC307" s="510" t="str">
        <f t="shared" si="1531"/>
        <v/>
      </c>
      <c r="QD307" s="517">
        <f t="shared" si="1532"/>
        <v>0</v>
      </c>
      <c r="QE307" s="510" t="str">
        <f t="shared" si="1533"/>
        <v/>
      </c>
      <c r="QF307" s="522" t="str">
        <f t="shared" si="1598"/>
        <v/>
      </c>
      <c r="QG307" s="510" t="str">
        <f t="shared" si="1534"/>
        <v/>
      </c>
      <c r="QH307" s="517">
        <f t="shared" si="1535"/>
        <v>0</v>
      </c>
    </row>
    <row r="308" spans="203:450" ht="13.3" thickTop="1" thickBot="1" x14ac:dyDescent="0.35">
      <c r="GU308" s="594">
        <v>27</v>
      </c>
      <c r="HA308" s="81" t="str">
        <f t="shared" si="1536"/>
        <v/>
      </c>
      <c r="HB308" s="127" t="str">
        <f t="shared" si="1537"/>
        <v/>
      </c>
      <c r="HC308" s="15">
        <f t="shared" si="1359"/>
        <v>0</v>
      </c>
      <c r="HD308" s="582">
        <f t="shared" si="1600"/>
        <v>0</v>
      </c>
      <c r="HE308" s="576">
        <f t="shared" si="1599"/>
        <v>0</v>
      </c>
      <c r="HF308" s="566">
        <f t="shared" si="1599"/>
        <v>0</v>
      </c>
      <c r="HG308" s="16">
        <f t="shared" si="1361"/>
        <v>0</v>
      </c>
      <c r="HH308" s="17" t="str">
        <f t="shared" si="1538"/>
        <v/>
      </c>
      <c r="HI308" s="510" t="str">
        <f t="shared" si="1539"/>
        <v/>
      </c>
      <c r="HJ308" s="517">
        <f t="shared" si="1540"/>
        <v>0</v>
      </c>
      <c r="HK308" s="510" t="str">
        <f t="shared" si="1362"/>
        <v/>
      </c>
      <c r="HL308" s="522" t="str">
        <f t="shared" si="1541"/>
        <v/>
      </c>
      <c r="HM308" s="510" t="str">
        <f t="shared" si="1363"/>
        <v/>
      </c>
      <c r="HN308" s="517">
        <f t="shared" si="1364"/>
        <v>0</v>
      </c>
      <c r="HO308" s="510" t="str">
        <f t="shared" si="1365"/>
        <v/>
      </c>
      <c r="HP308" s="522" t="str">
        <f t="shared" si="1542"/>
        <v/>
      </c>
      <c r="HQ308" s="510" t="str">
        <f t="shared" si="1366"/>
        <v/>
      </c>
      <c r="HR308" s="517">
        <f t="shared" si="1367"/>
        <v>0</v>
      </c>
      <c r="HS308" s="510" t="str">
        <f t="shared" si="1368"/>
        <v/>
      </c>
      <c r="HT308" s="522" t="str">
        <f t="shared" si="1543"/>
        <v/>
      </c>
      <c r="HU308" s="510" t="str">
        <f t="shared" si="1369"/>
        <v/>
      </c>
      <c r="HV308" s="517">
        <f t="shared" si="1370"/>
        <v>0</v>
      </c>
      <c r="HW308" s="510" t="str">
        <f t="shared" si="1371"/>
        <v/>
      </c>
      <c r="HX308" s="522" t="str">
        <f t="shared" si="1544"/>
        <v/>
      </c>
      <c r="HY308" s="510" t="str">
        <f t="shared" si="1372"/>
        <v/>
      </c>
      <c r="HZ308" s="517">
        <f t="shared" si="1373"/>
        <v>0</v>
      </c>
      <c r="IA308" s="510" t="str">
        <f t="shared" si="1374"/>
        <v/>
      </c>
      <c r="IB308" s="522" t="str">
        <f t="shared" si="1545"/>
        <v/>
      </c>
      <c r="IC308" s="510" t="str">
        <f t="shared" si="1375"/>
        <v/>
      </c>
      <c r="ID308" s="517">
        <f t="shared" si="1376"/>
        <v>0</v>
      </c>
      <c r="IE308" s="510" t="str">
        <f t="shared" si="1377"/>
        <v/>
      </c>
      <c r="IF308" s="522" t="str">
        <f t="shared" si="1546"/>
        <v/>
      </c>
      <c r="IG308" s="510" t="str">
        <f t="shared" si="1378"/>
        <v/>
      </c>
      <c r="IH308" s="517">
        <f t="shared" si="1379"/>
        <v>0</v>
      </c>
      <c r="II308" s="510" t="str">
        <f t="shared" si="1380"/>
        <v/>
      </c>
      <c r="IJ308" s="522" t="str">
        <f t="shared" si="1547"/>
        <v/>
      </c>
      <c r="IK308" s="510" t="str">
        <f t="shared" si="1381"/>
        <v/>
      </c>
      <c r="IL308" s="517">
        <f t="shared" si="1382"/>
        <v>0</v>
      </c>
      <c r="IM308" s="510" t="str">
        <f t="shared" si="1383"/>
        <v/>
      </c>
      <c r="IN308" s="522" t="str">
        <f t="shared" si="1548"/>
        <v/>
      </c>
      <c r="IO308" s="510" t="str">
        <f t="shared" si="1384"/>
        <v/>
      </c>
      <c r="IP308" s="517">
        <f t="shared" si="1385"/>
        <v>0</v>
      </c>
      <c r="IQ308" s="510" t="str">
        <f t="shared" si="1386"/>
        <v/>
      </c>
      <c r="IR308" s="522" t="str">
        <f t="shared" si="1549"/>
        <v/>
      </c>
      <c r="IS308" s="510" t="str">
        <f t="shared" si="1387"/>
        <v/>
      </c>
      <c r="IT308" s="517">
        <f t="shared" si="1388"/>
        <v>0</v>
      </c>
      <c r="IU308" s="510" t="str">
        <f t="shared" si="1389"/>
        <v/>
      </c>
      <c r="IV308" s="522" t="str">
        <f t="shared" si="1550"/>
        <v/>
      </c>
      <c r="IW308" s="510" t="str">
        <f t="shared" si="1390"/>
        <v/>
      </c>
      <c r="IX308" s="517">
        <f t="shared" si="1391"/>
        <v>0</v>
      </c>
      <c r="IY308" s="510" t="str">
        <f t="shared" si="1392"/>
        <v/>
      </c>
      <c r="IZ308" s="522" t="str">
        <f t="shared" si="1551"/>
        <v/>
      </c>
      <c r="JA308" s="510" t="str">
        <f t="shared" si="1393"/>
        <v/>
      </c>
      <c r="JB308" s="517">
        <f t="shared" si="1394"/>
        <v>0</v>
      </c>
      <c r="JC308" s="510" t="str">
        <f t="shared" si="1395"/>
        <v/>
      </c>
      <c r="JD308" s="522" t="str">
        <f t="shared" si="1552"/>
        <v/>
      </c>
      <c r="JE308" s="510" t="str">
        <f t="shared" si="1396"/>
        <v/>
      </c>
      <c r="JF308" s="517">
        <f t="shared" si="1397"/>
        <v>0</v>
      </c>
      <c r="JG308" s="510" t="str">
        <f t="shared" si="1398"/>
        <v/>
      </c>
      <c r="JH308" s="522" t="str">
        <f t="shared" si="1553"/>
        <v/>
      </c>
      <c r="JI308" s="510" t="str">
        <f t="shared" si="1399"/>
        <v/>
      </c>
      <c r="JJ308" s="517">
        <f t="shared" si="1400"/>
        <v>0</v>
      </c>
      <c r="JK308" s="510" t="str">
        <f t="shared" si="1401"/>
        <v/>
      </c>
      <c r="JL308" s="522" t="str">
        <f t="shared" si="1554"/>
        <v/>
      </c>
      <c r="JM308" s="510" t="str">
        <f t="shared" si="1402"/>
        <v/>
      </c>
      <c r="JN308" s="517">
        <f t="shared" si="1403"/>
        <v>0</v>
      </c>
      <c r="JO308" s="510" t="str">
        <f t="shared" si="1404"/>
        <v/>
      </c>
      <c r="JP308" s="522" t="str">
        <f t="shared" si="1555"/>
        <v/>
      </c>
      <c r="JQ308" s="510" t="str">
        <f t="shared" si="1405"/>
        <v/>
      </c>
      <c r="JR308" s="517">
        <f t="shared" si="1406"/>
        <v>0</v>
      </c>
      <c r="JS308" s="510" t="str">
        <f t="shared" si="1407"/>
        <v/>
      </c>
      <c r="JT308" s="522" t="str">
        <f t="shared" si="1556"/>
        <v/>
      </c>
      <c r="JU308" s="510" t="str">
        <f t="shared" si="1408"/>
        <v/>
      </c>
      <c r="JV308" s="517">
        <f t="shared" si="1409"/>
        <v>0</v>
      </c>
      <c r="JW308" s="510" t="str">
        <f t="shared" si="1410"/>
        <v/>
      </c>
      <c r="JX308" s="522" t="str">
        <f t="shared" si="1557"/>
        <v/>
      </c>
      <c r="JY308" s="510" t="str">
        <f t="shared" si="1411"/>
        <v/>
      </c>
      <c r="JZ308" s="517">
        <f t="shared" si="1412"/>
        <v>0</v>
      </c>
      <c r="KA308" s="510" t="str">
        <f t="shared" si="1413"/>
        <v/>
      </c>
      <c r="KB308" s="522" t="str">
        <f t="shared" si="1558"/>
        <v/>
      </c>
      <c r="KC308" s="510" t="str">
        <f t="shared" si="1414"/>
        <v/>
      </c>
      <c r="KD308" s="517">
        <f t="shared" si="1415"/>
        <v>0</v>
      </c>
      <c r="KE308" s="510" t="str">
        <f t="shared" si="1416"/>
        <v/>
      </c>
      <c r="KF308" s="522" t="str">
        <f t="shared" si="1559"/>
        <v/>
      </c>
      <c r="KG308" s="510" t="str">
        <f t="shared" si="1417"/>
        <v/>
      </c>
      <c r="KH308" s="517">
        <f t="shared" si="1418"/>
        <v>0</v>
      </c>
      <c r="KI308" s="510" t="str">
        <f t="shared" si="1419"/>
        <v/>
      </c>
      <c r="KJ308" s="522" t="str">
        <f t="shared" si="1560"/>
        <v/>
      </c>
      <c r="KK308" s="510" t="str">
        <f t="shared" si="1420"/>
        <v/>
      </c>
      <c r="KL308" s="517">
        <f t="shared" si="1421"/>
        <v>0</v>
      </c>
      <c r="KM308" s="510" t="str">
        <f t="shared" si="1422"/>
        <v/>
      </c>
      <c r="KN308" s="522" t="str">
        <f t="shared" si="1561"/>
        <v/>
      </c>
      <c r="KO308" s="510" t="str">
        <f t="shared" si="1423"/>
        <v/>
      </c>
      <c r="KP308" s="517">
        <f t="shared" si="1424"/>
        <v>0</v>
      </c>
      <c r="KQ308" s="510" t="str">
        <f t="shared" si="1425"/>
        <v/>
      </c>
      <c r="KR308" s="522" t="str">
        <f t="shared" si="1562"/>
        <v/>
      </c>
      <c r="KS308" s="510" t="str">
        <f t="shared" si="1426"/>
        <v/>
      </c>
      <c r="KT308" s="517">
        <f t="shared" si="1427"/>
        <v>0</v>
      </c>
      <c r="KU308" s="510" t="str">
        <f t="shared" si="1428"/>
        <v/>
      </c>
      <c r="KV308" s="522" t="str">
        <f t="shared" si="1563"/>
        <v/>
      </c>
      <c r="KW308" s="510" t="str">
        <f t="shared" si="1429"/>
        <v/>
      </c>
      <c r="KX308" s="517">
        <f t="shared" si="1430"/>
        <v>0</v>
      </c>
      <c r="KY308" s="510" t="str">
        <f t="shared" si="1431"/>
        <v/>
      </c>
      <c r="KZ308" s="522" t="str">
        <f t="shared" si="1564"/>
        <v/>
      </c>
      <c r="LA308" s="510" t="str">
        <f t="shared" si="1432"/>
        <v/>
      </c>
      <c r="LB308" s="517">
        <f t="shared" si="1433"/>
        <v>0</v>
      </c>
      <c r="LC308" s="510" t="str">
        <f t="shared" si="1434"/>
        <v/>
      </c>
      <c r="LD308" s="522" t="str">
        <f t="shared" si="1565"/>
        <v/>
      </c>
      <c r="LE308" s="510" t="str">
        <f t="shared" si="1435"/>
        <v/>
      </c>
      <c r="LF308" s="517">
        <f t="shared" si="1436"/>
        <v>0</v>
      </c>
      <c r="LG308" s="510" t="str">
        <f t="shared" si="1437"/>
        <v/>
      </c>
      <c r="LH308" s="522" t="str">
        <f t="shared" si="1566"/>
        <v/>
      </c>
      <c r="LI308" s="510" t="str">
        <f t="shared" si="1438"/>
        <v/>
      </c>
      <c r="LJ308" s="517">
        <f t="shared" si="1439"/>
        <v>0</v>
      </c>
      <c r="LK308" s="510" t="str">
        <f t="shared" si="1440"/>
        <v/>
      </c>
      <c r="LL308" s="522" t="str">
        <f t="shared" si="1567"/>
        <v/>
      </c>
      <c r="LM308" s="510" t="str">
        <f t="shared" si="1441"/>
        <v/>
      </c>
      <c r="LN308" s="517">
        <f t="shared" si="1442"/>
        <v>0</v>
      </c>
      <c r="LO308" s="510" t="str">
        <f t="shared" si="1443"/>
        <v/>
      </c>
      <c r="LP308" s="522" t="str">
        <f t="shared" si="1568"/>
        <v/>
      </c>
      <c r="LQ308" s="510" t="str">
        <f t="shared" si="1444"/>
        <v/>
      </c>
      <c r="LR308" s="517">
        <f t="shared" si="1445"/>
        <v>0</v>
      </c>
      <c r="LS308" s="510" t="str">
        <f t="shared" si="1446"/>
        <v/>
      </c>
      <c r="LT308" s="522" t="str">
        <f t="shared" si="1569"/>
        <v/>
      </c>
      <c r="LU308" s="510" t="str">
        <f t="shared" si="1447"/>
        <v/>
      </c>
      <c r="LV308" s="517">
        <f t="shared" si="1448"/>
        <v>0</v>
      </c>
      <c r="LW308" s="510" t="str">
        <f t="shared" si="1449"/>
        <v/>
      </c>
      <c r="LX308" s="522" t="str">
        <f t="shared" si="1570"/>
        <v/>
      </c>
      <c r="LY308" s="510" t="str">
        <f t="shared" si="1450"/>
        <v/>
      </c>
      <c r="LZ308" s="517">
        <f t="shared" si="1451"/>
        <v>0</v>
      </c>
      <c r="MA308" s="510" t="str">
        <f t="shared" si="1452"/>
        <v/>
      </c>
      <c r="MB308" s="522" t="str">
        <f t="shared" si="1571"/>
        <v/>
      </c>
      <c r="MC308" s="510" t="str">
        <f t="shared" si="1453"/>
        <v/>
      </c>
      <c r="MD308" s="517">
        <f t="shared" si="1454"/>
        <v>0</v>
      </c>
      <c r="ME308" s="510" t="str">
        <f t="shared" si="1455"/>
        <v/>
      </c>
      <c r="MF308" s="522" t="str">
        <f t="shared" si="1572"/>
        <v/>
      </c>
      <c r="MG308" s="510" t="str">
        <f t="shared" si="1456"/>
        <v/>
      </c>
      <c r="MH308" s="517">
        <f t="shared" si="1457"/>
        <v>0</v>
      </c>
      <c r="MI308" s="510" t="str">
        <f t="shared" si="1458"/>
        <v/>
      </c>
      <c r="MJ308" s="522" t="str">
        <f t="shared" si="1573"/>
        <v/>
      </c>
      <c r="MK308" s="510" t="str">
        <f t="shared" si="1459"/>
        <v/>
      </c>
      <c r="ML308" s="517">
        <f t="shared" si="1460"/>
        <v>0</v>
      </c>
      <c r="MM308" s="510" t="str">
        <f t="shared" si="1461"/>
        <v/>
      </c>
      <c r="MN308" s="522" t="str">
        <f t="shared" si="1574"/>
        <v/>
      </c>
      <c r="MO308" s="510" t="str">
        <f t="shared" si="1462"/>
        <v/>
      </c>
      <c r="MP308" s="517">
        <f t="shared" si="1463"/>
        <v>0</v>
      </c>
      <c r="MQ308" s="510" t="str">
        <f t="shared" si="1464"/>
        <v/>
      </c>
      <c r="MR308" s="522" t="str">
        <f t="shared" si="1575"/>
        <v/>
      </c>
      <c r="MS308" s="510" t="str">
        <f t="shared" si="1465"/>
        <v/>
      </c>
      <c r="MT308" s="517">
        <f t="shared" si="1466"/>
        <v>0</v>
      </c>
      <c r="MU308" s="510" t="str">
        <f t="shared" si="1467"/>
        <v/>
      </c>
      <c r="MV308" s="522" t="str">
        <f t="shared" si="1576"/>
        <v/>
      </c>
      <c r="MW308" s="510" t="str">
        <f t="shared" si="1468"/>
        <v/>
      </c>
      <c r="MX308" s="517">
        <f t="shared" si="1469"/>
        <v>0</v>
      </c>
      <c r="MY308" s="510" t="str">
        <f t="shared" si="1470"/>
        <v/>
      </c>
      <c r="MZ308" s="522" t="str">
        <f t="shared" si="1577"/>
        <v/>
      </c>
      <c r="NA308" s="510" t="str">
        <f t="shared" si="1471"/>
        <v/>
      </c>
      <c r="NB308" s="517">
        <f t="shared" si="1472"/>
        <v>0</v>
      </c>
      <c r="NC308" s="510" t="str">
        <f t="shared" si="1473"/>
        <v/>
      </c>
      <c r="ND308" s="522" t="str">
        <f t="shared" si="1578"/>
        <v/>
      </c>
      <c r="NE308" s="510" t="str">
        <f t="shared" si="1474"/>
        <v/>
      </c>
      <c r="NF308" s="517">
        <f t="shared" si="1475"/>
        <v>0</v>
      </c>
      <c r="NG308" s="510" t="str">
        <f t="shared" si="1476"/>
        <v/>
      </c>
      <c r="NH308" s="522" t="str">
        <f t="shared" si="1579"/>
        <v/>
      </c>
      <c r="NI308" s="510" t="str">
        <f t="shared" si="1477"/>
        <v/>
      </c>
      <c r="NJ308" s="517">
        <f t="shared" si="1478"/>
        <v>0</v>
      </c>
      <c r="NK308" s="510" t="str">
        <f t="shared" si="1479"/>
        <v/>
      </c>
      <c r="NL308" s="522" t="str">
        <f t="shared" si="1580"/>
        <v/>
      </c>
      <c r="NM308" s="510" t="str">
        <f t="shared" si="1480"/>
        <v/>
      </c>
      <c r="NN308" s="517">
        <f t="shared" si="1481"/>
        <v>0</v>
      </c>
      <c r="NO308" s="510" t="str">
        <f t="shared" si="1482"/>
        <v/>
      </c>
      <c r="NP308" s="522" t="str">
        <f t="shared" si="1581"/>
        <v/>
      </c>
      <c r="NQ308" s="510" t="str">
        <f t="shared" si="1483"/>
        <v/>
      </c>
      <c r="NR308" s="517">
        <f t="shared" si="1484"/>
        <v>0</v>
      </c>
      <c r="NS308" s="510" t="str">
        <f t="shared" si="1485"/>
        <v/>
      </c>
      <c r="NT308" s="522" t="str">
        <f t="shared" si="1582"/>
        <v/>
      </c>
      <c r="NU308" s="510" t="str">
        <f t="shared" si="1486"/>
        <v/>
      </c>
      <c r="NV308" s="517">
        <f t="shared" si="1487"/>
        <v>0</v>
      </c>
      <c r="NW308" s="510" t="str">
        <f t="shared" si="1488"/>
        <v/>
      </c>
      <c r="NX308" s="522" t="str">
        <f t="shared" si="1583"/>
        <v/>
      </c>
      <c r="NY308" s="510" t="str">
        <f t="shared" si="1489"/>
        <v/>
      </c>
      <c r="NZ308" s="517">
        <f t="shared" si="1490"/>
        <v>0</v>
      </c>
      <c r="OA308" s="510" t="str">
        <f t="shared" si="1491"/>
        <v/>
      </c>
      <c r="OB308" s="522" t="str">
        <f t="shared" si="1584"/>
        <v/>
      </c>
      <c r="OC308" s="510" t="str">
        <f t="shared" si="1492"/>
        <v/>
      </c>
      <c r="OD308" s="517">
        <f t="shared" si="1493"/>
        <v>0</v>
      </c>
      <c r="OE308" s="510" t="str">
        <f t="shared" si="1494"/>
        <v/>
      </c>
      <c r="OF308" s="522" t="str">
        <f t="shared" si="1585"/>
        <v/>
      </c>
      <c r="OG308" s="510" t="str">
        <f t="shared" si="1495"/>
        <v/>
      </c>
      <c r="OH308" s="517">
        <f t="shared" si="1496"/>
        <v>0</v>
      </c>
      <c r="OI308" s="510" t="str">
        <f t="shared" si="1497"/>
        <v/>
      </c>
      <c r="OJ308" s="522" t="str">
        <f t="shared" si="1586"/>
        <v/>
      </c>
      <c r="OK308" s="510" t="str">
        <f t="shared" si="1498"/>
        <v/>
      </c>
      <c r="OL308" s="517">
        <f t="shared" si="1499"/>
        <v>0</v>
      </c>
      <c r="OM308" s="510" t="str">
        <f t="shared" si="1500"/>
        <v/>
      </c>
      <c r="ON308" s="522" t="str">
        <f t="shared" si="1587"/>
        <v/>
      </c>
      <c r="OO308" s="510" t="str">
        <f t="shared" si="1501"/>
        <v/>
      </c>
      <c r="OP308" s="517">
        <f t="shared" si="1502"/>
        <v>0</v>
      </c>
      <c r="OQ308" s="510" t="str">
        <f t="shared" si="1503"/>
        <v/>
      </c>
      <c r="OR308" s="522" t="str">
        <f t="shared" si="1588"/>
        <v/>
      </c>
      <c r="OS308" s="510" t="str">
        <f t="shared" si="1504"/>
        <v/>
      </c>
      <c r="OT308" s="517">
        <f t="shared" si="1505"/>
        <v>0</v>
      </c>
      <c r="OU308" s="510" t="str">
        <f t="shared" si="1506"/>
        <v/>
      </c>
      <c r="OV308" s="522" t="str">
        <f t="shared" si="1589"/>
        <v/>
      </c>
      <c r="OW308" s="510" t="str">
        <f t="shared" si="1507"/>
        <v/>
      </c>
      <c r="OX308" s="517">
        <f t="shared" si="1508"/>
        <v>0</v>
      </c>
      <c r="OY308" s="510" t="str">
        <f t="shared" si="1509"/>
        <v/>
      </c>
      <c r="OZ308" s="522" t="str">
        <f t="shared" si="1590"/>
        <v/>
      </c>
      <c r="PA308" s="510" t="str">
        <f t="shared" si="1510"/>
        <v/>
      </c>
      <c r="PB308" s="517">
        <f t="shared" si="1511"/>
        <v>0</v>
      </c>
      <c r="PC308" s="510" t="str">
        <f t="shared" si="1512"/>
        <v/>
      </c>
      <c r="PD308" s="522" t="str">
        <f t="shared" si="1591"/>
        <v/>
      </c>
      <c r="PE308" s="510" t="str">
        <f t="shared" si="1513"/>
        <v/>
      </c>
      <c r="PF308" s="517">
        <f t="shared" si="1514"/>
        <v>0</v>
      </c>
      <c r="PG308" s="510" t="str">
        <f t="shared" si="1515"/>
        <v/>
      </c>
      <c r="PH308" s="522" t="str">
        <f t="shared" si="1592"/>
        <v/>
      </c>
      <c r="PI308" s="510" t="str">
        <f t="shared" si="1516"/>
        <v/>
      </c>
      <c r="PJ308" s="517">
        <f t="shared" si="1517"/>
        <v>0</v>
      </c>
      <c r="PK308" s="510" t="str">
        <f t="shared" si="1518"/>
        <v/>
      </c>
      <c r="PL308" s="522" t="str">
        <f t="shared" si="1593"/>
        <v/>
      </c>
      <c r="PM308" s="510" t="str">
        <f t="shared" si="1519"/>
        <v/>
      </c>
      <c r="PN308" s="517">
        <f t="shared" si="1520"/>
        <v>0</v>
      </c>
      <c r="PO308" s="510" t="str">
        <f t="shared" si="1521"/>
        <v/>
      </c>
      <c r="PP308" s="522" t="str">
        <f t="shared" si="1594"/>
        <v/>
      </c>
      <c r="PQ308" s="510" t="str">
        <f t="shared" si="1522"/>
        <v/>
      </c>
      <c r="PR308" s="517">
        <f t="shared" si="1523"/>
        <v>0</v>
      </c>
      <c r="PS308" s="510" t="str">
        <f t="shared" si="1524"/>
        <v/>
      </c>
      <c r="PT308" s="522" t="str">
        <f t="shared" si="1595"/>
        <v/>
      </c>
      <c r="PU308" s="510" t="str">
        <f t="shared" si="1525"/>
        <v/>
      </c>
      <c r="PV308" s="517">
        <f t="shared" si="1526"/>
        <v>0</v>
      </c>
      <c r="PW308" s="510" t="str">
        <f t="shared" si="1527"/>
        <v/>
      </c>
      <c r="PX308" s="522" t="str">
        <f t="shared" si="1596"/>
        <v/>
      </c>
      <c r="PY308" s="510" t="str">
        <f t="shared" si="1528"/>
        <v/>
      </c>
      <c r="PZ308" s="517">
        <f t="shared" si="1529"/>
        <v>0</v>
      </c>
      <c r="QA308" s="510" t="str">
        <f t="shared" si="1530"/>
        <v/>
      </c>
      <c r="QB308" s="522" t="str">
        <f t="shared" si="1597"/>
        <v/>
      </c>
      <c r="QC308" s="510" t="str">
        <f t="shared" si="1531"/>
        <v/>
      </c>
      <c r="QD308" s="517">
        <f t="shared" si="1532"/>
        <v>0</v>
      </c>
      <c r="QE308" s="510" t="str">
        <f t="shared" si="1533"/>
        <v/>
      </c>
      <c r="QF308" s="522" t="str">
        <f t="shared" si="1598"/>
        <v/>
      </c>
      <c r="QG308" s="510" t="str">
        <f t="shared" si="1534"/>
        <v/>
      </c>
      <c r="QH308" s="517">
        <f t="shared" si="1535"/>
        <v>0</v>
      </c>
    </row>
    <row r="309" spans="203:450" ht="13.3" thickTop="1" thickBot="1" x14ac:dyDescent="0.35">
      <c r="GU309" s="594">
        <v>28</v>
      </c>
      <c r="HA309" s="81" t="str">
        <f t="shared" si="1536"/>
        <v/>
      </c>
      <c r="HB309" s="127" t="str">
        <f t="shared" si="1537"/>
        <v/>
      </c>
      <c r="HC309" s="15">
        <f t="shared" si="1359"/>
        <v>0</v>
      </c>
      <c r="HD309" s="582">
        <f t="shared" si="1600"/>
        <v>0</v>
      </c>
      <c r="HE309" s="576">
        <f t="shared" si="1599"/>
        <v>0</v>
      </c>
      <c r="HF309" s="566">
        <f t="shared" si="1599"/>
        <v>0</v>
      </c>
      <c r="HG309" s="16">
        <f t="shared" si="1361"/>
        <v>0</v>
      </c>
      <c r="HH309" s="17" t="str">
        <f t="shared" si="1538"/>
        <v/>
      </c>
      <c r="HI309" s="510" t="str">
        <f t="shared" si="1539"/>
        <v/>
      </c>
      <c r="HJ309" s="517">
        <f t="shared" si="1540"/>
        <v>0</v>
      </c>
      <c r="HK309" s="510" t="str">
        <f t="shared" si="1362"/>
        <v/>
      </c>
      <c r="HL309" s="522" t="str">
        <f t="shared" si="1541"/>
        <v/>
      </c>
      <c r="HM309" s="510" t="str">
        <f t="shared" si="1363"/>
        <v/>
      </c>
      <c r="HN309" s="517">
        <f t="shared" si="1364"/>
        <v>0</v>
      </c>
      <c r="HO309" s="510" t="str">
        <f t="shared" si="1365"/>
        <v/>
      </c>
      <c r="HP309" s="522" t="str">
        <f t="shared" si="1542"/>
        <v/>
      </c>
      <c r="HQ309" s="510" t="str">
        <f t="shared" si="1366"/>
        <v/>
      </c>
      <c r="HR309" s="517">
        <f t="shared" si="1367"/>
        <v>0</v>
      </c>
      <c r="HS309" s="510" t="str">
        <f t="shared" si="1368"/>
        <v/>
      </c>
      <c r="HT309" s="522" t="str">
        <f t="shared" si="1543"/>
        <v/>
      </c>
      <c r="HU309" s="510" t="str">
        <f t="shared" si="1369"/>
        <v/>
      </c>
      <c r="HV309" s="517">
        <f t="shared" si="1370"/>
        <v>0</v>
      </c>
      <c r="HW309" s="510" t="str">
        <f t="shared" si="1371"/>
        <v/>
      </c>
      <c r="HX309" s="522" t="str">
        <f t="shared" si="1544"/>
        <v/>
      </c>
      <c r="HY309" s="510" t="str">
        <f t="shared" si="1372"/>
        <v/>
      </c>
      <c r="HZ309" s="517">
        <f t="shared" si="1373"/>
        <v>0</v>
      </c>
      <c r="IA309" s="510" t="str">
        <f t="shared" si="1374"/>
        <v/>
      </c>
      <c r="IB309" s="522" t="str">
        <f t="shared" si="1545"/>
        <v/>
      </c>
      <c r="IC309" s="510" t="str">
        <f t="shared" si="1375"/>
        <v/>
      </c>
      <c r="ID309" s="517">
        <f t="shared" si="1376"/>
        <v>0</v>
      </c>
      <c r="IE309" s="510" t="str">
        <f t="shared" si="1377"/>
        <v/>
      </c>
      <c r="IF309" s="522" t="str">
        <f t="shared" si="1546"/>
        <v/>
      </c>
      <c r="IG309" s="510" t="str">
        <f t="shared" si="1378"/>
        <v/>
      </c>
      <c r="IH309" s="517">
        <f t="shared" si="1379"/>
        <v>0</v>
      </c>
      <c r="II309" s="510" t="str">
        <f t="shared" si="1380"/>
        <v/>
      </c>
      <c r="IJ309" s="522" t="str">
        <f t="shared" si="1547"/>
        <v/>
      </c>
      <c r="IK309" s="510" t="str">
        <f t="shared" si="1381"/>
        <v/>
      </c>
      <c r="IL309" s="517">
        <f t="shared" si="1382"/>
        <v>0</v>
      </c>
      <c r="IM309" s="510" t="str">
        <f t="shared" si="1383"/>
        <v/>
      </c>
      <c r="IN309" s="522" t="str">
        <f t="shared" si="1548"/>
        <v/>
      </c>
      <c r="IO309" s="510" t="str">
        <f t="shared" si="1384"/>
        <v/>
      </c>
      <c r="IP309" s="517">
        <f t="shared" si="1385"/>
        <v>0</v>
      </c>
      <c r="IQ309" s="510" t="str">
        <f t="shared" si="1386"/>
        <v/>
      </c>
      <c r="IR309" s="522" t="str">
        <f t="shared" si="1549"/>
        <v/>
      </c>
      <c r="IS309" s="510" t="str">
        <f t="shared" si="1387"/>
        <v/>
      </c>
      <c r="IT309" s="517">
        <f t="shared" si="1388"/>
        <v>0</v>
      </c>
      <c r="IU309" s="510" t="str">
        <f t="shared" si="1389"/>
        <v/>
      </c>
      <c r="IV309" s="522" t="str">
        <f t="shared" si="1550"/>
        <v/>
      </c>
      <c r="IW309" s="510" t="str">
        <f t="shared" si="1390"/>
        <v/>
      </c>
      <c r="IX309" s="517">
        <f t="shared" si="1391"/>
        <v>0</v>
      </c>
      <c r="IY309" s="510" t="str">
        <f t="shared" si="1392"/>
        <v/>
      </c>
      <c r="IZ309" s="522" t="str">
        <f t="shared" si="1551"/>
        <v/>
      </c>
      <c r="JA309" s="510" t="str">
        <f t="shared" si="1393"/>
        <v/>
      </c>
      <c r="JB309" s="517">
        <f t="shared" si="1394"/>
        <v>0</v>
      </c>
      <c r="JC309" s="510" t="str">
        <f t="shared" si="1395"/>
        <v/>
      </c>
      <c r="JD309" s="522" t="str">
        <f t="shared" si="1552"/>
        <v/>
      </c>
      <c r="JE309" s="510" t="str">
        <f t="shared" si="1396"/>
        <v/>
      </c>
      <c r="JF309" s="517">
        <f t="shared" si="1397"/>
        <v>0</v>
      </c>
      <c r="JG309" s="510" t="str">
        <f t="shared" si="1398"/>
        <v/>
      </c>
      <c r="JH309" s="522" t="str">
        <f t="shared" si="1553"/>
        <v/>
      </c>
      <c r="JI309" s="510" t="str">
        <f t="shared" si="1399"/>
        <v/>
      </c>
      <c r="JJ309" s="517">
        <f t="shared" si="1400"/>
        <v>0</v>
      </c>
      <c r="JK309" s="510" t="str">
        <f t="shared" si="1401"/>
        <v/>
      </c>
      <c r="JL309" s="522" t="str">
        <f t="shared" si="1554"/>
        <v/>
      </c>
      <c r="JM309" s="510" t="str">
        <f t="shared" si="1402"/>
        <v/>
      </c>
      <c r="JN309" s="517">
        <f t="shared" si="1403"/>
        <v>0</v>
      </c>
      <c r="JO309" s="510" t="str">
        <f t="shared" si="1404"/>
        <v/>
      </c>
      <c r="JP309" s="522" t="str">
        <f t="shared" si="1555"/>
        <v/>
      </c>
      <c r="JQ309" s="510" t="str">
        <f t="shared" si="1405"/>
        <v/>
      </c>
      <c r="JR309" s="517">
        <f t="shared" si="1406"/>
        <v>0</v>
      </c>
      <c r="JS309" s="510" t="str">
        <f t="shared" si="1407"/>
        <v/>
      </c>
      <c r="JT309" s="522" t="str">
        <f t="shared" si="1556"/>
        <v/>
      </c>
      <c r="JU309" s="510" t="str">
        <f t="shared" si="1408"/>
        <v/>
      </c>
      <c r="JV309" s="517">
        <f t="shared" si="1409"/>
        <v>0</v>
      </c>
      <c r="JW309" s="510" t="str">
        <f t="shared" si="1410"/>
        <v/>
      </c>
      <c r="JX309" s="522" t="str">
        <f t="shared" si="1557"/>
        <v/>
      </c>
      <c r="JY309" s="510" t="str">
        <f t="shared" si="1411"/>
        <v/>
      </c>
      <c r="JZ309" s="517">
        <f t="shared" si="1412"/>
        <v>0</v>
      </c>
      <c r="KA309" s="510" t="str">
        <f t="shared" si="1413"/>
        <v/>
      </c>
      <c r="KB309" s="522" t="str">
        <f t="shared" si="1558"/>
        <v/>
      </c>
      <c r="KC309" s="510" t="str">
        <f t="shared" si="1414"/>
        <v/>
      </c>
      <c r="KD309" s="517">
        <f t="shared" si="1415"/>
        <v>0</v>
      </c>
      <c r="KE309" s="510" t="str">
        <f t="shared" si="1416"/>
        <v/>
      </c>
      <c r="KF309" s="522" t="str">
        <f t="shared" si="1559"/>
        <v/>
      </c>
      <c r="KG309" s="510" t="str">
        <f t="shared" si="1417"/>
        <v/>
      </c>
      <c r="KH309" s="517">
        <f t="shared" si="1418"/>
        <v>0</v>
      </c>
      <c r="KI309" s="510" t="str">
        <f t="shared" si="1419"/>
        <v/>
      </c>
      <c r="KJ309" s="522" t="str">
        <f t="shared" si="1560"/>
        <v/>
      </c>
      <c r="KK309" s="510" t="str">
        <f t="shared" si="1420"/>
        <v/>
      </c>
      <c r="KL309" s="517">
        <f t="shared" si="1421"/>
        <v>0</v>
      </c>
      <c r="KM309" s="510" t="str">
        <f t="shared" si="1422"/>
        <v/>
      </c>
      <c r="KN309" s="522" t="str">
        <f t="shared" si="1561"/>
        <v/>
      </c>
      <c r="KO309" s="510" t="str">
        <f t="shared" si="1423"/>
        <v/>
      </c>
      <c r="KP309" s="517">
        <f t="shared" si="1424"/>
        <v>0</v>
      </c>
      <c r="KQ309" s="510" t="str">
        <f t="shared" si="1425"/>
        <v/>
      </c>
      <c r="KR309" s="522" t="str">
        <f t="shared" si="1562"/>
        <v/>
      </c>
      <c r="KS309" s="510" t="str">
        <f t="shared" si="1426"/>
        <v/>
      </c>
      <c r="KT309" s="517">
        <f t="shared" si="1427"/>
        <v>0</v>
      </c>
      <c r="KU309" s="510" t="str">
        <f t="shared" si="1428"/>
        <v/>
      </c>
      <c r="KV309" s="522" t="str">
        <f t="shared" si="1563"/>
        <v/>
      </c>
      <c r="KW309" s="510" t="str">
        <f t="shared" si="1429"/>
        <v/>
      </c>
      <c r="KX309" s="517">
        <f t="shared" si="1430"/>
        <v>0</v>
      </c>
      <c r="KY309" s="510" t="str">
        <f t="shared" si="1431"/>
        <v/>
      </c>
      <c r="KZ309" s="522" t="str">
        <f t="shared" si="1564"/>
        <v/>
      </c>
      <c r="LA309" s="510" t="str">
        <f t="shared" si="1432"/>
        <v/>
      </c>
      <c r="LB309" s="517">
        <f t="shared" si="1433"/>
        <v>0</v>
      </c>
      <c r="LC309" s="510" t="str">
        <f t="shared" si="1434"/>
        <v/>
      </c>
      <c r="LD309" s="522" t="str">
        <f t="shared" si="1565"/>
        <v/>
      </c>
      <c r="LE309" s="510" t="str">
        <f t="shared" si="1435"/>
        <v/>
      </c>
      <c r="LF309" s="517">
        <f t="shared" si="1436"/>
        <v>0</v>
      </c>
      <c r="LG309" s="510" t="str">
        <f t="shared" si="1437"/>
        <v/>
      </c>
      <c r="LH309" s="522" t="str">
        <f t="shared" si="1566"/>
        <v/>
      </c>
      <c r="LI309" s="510" t="str">
        <f t="shared" si="1438"/>
        <v/>
      </c>
      <c r="LJ309" s="517">
        <f t="shared" si="1439"/>
        <v>0</v>
      </c>
      <c r="LK309" s="510" t="str">
        <f t="shared" si="1440"/>
        <v/>
      </c>
      <c r="LL309" s="522" t="str">
        <f t="shared" si="1567"/>
        <v/>
      </c>
      <c r="LM309" s="510" t="str">
        <f t="shared" si="1441"/>
        <v/>
      </c>
      <c r="LN309" s="517">
        <f t="shared" si="1442"/>
        <v>0</v>
      </c>
      <c r="LO309" s="510" t="str">
        <f t="shared" si="1443"/>
        <v/>
      </c>
      <c r="LP309" s="522" t="str">
        <f t="shared" si="1568"/>
        <v/>
      </c>
      <c r="LQ309" s="510" t="str">
        <f t="shared" si="1444"/>
        <v/>
      </c>
      <c r="LR309" s="517">
        <f t="shared" si="1445"/>
        <v>0</v>
      </c>
      <c r="LS309" s="510" t="str">
        <f t="shared" si="1446"/>
        <v/>
      </c>
      <c r="LT309" s="522" t="str">
        <f t="shared" si="1569"/>
        <v/>
      </c>
      <c r="LU309" s="510" t="str">
        <f t="shared" si="1447"/>
        <v/>
      </c>
      <c r="LV309" s="517">
        <f t="shared" si="1448"/>
        <v>0</v>
      </c>
      <c r="LW309" s="510" t="str">
        <f t="shared" si="1449"/>
        <v/>
      </c>
      <c r="LX309" s="522" t="str">
        <f t="shared" si="1570"/>
        <v/>
      </c>
      <c r="LY309" s="510" t="str">
        <f t="shared" si="1450"/>
        <v/>
      </c>
      <c r="LZ309" s="517">
        <f t="shared" si="1451"/>
        <v>0</v>
      </c>
      <c r="MA309" s="510" t="str">
        <f t="shared" si="1452"/>
        <v/>
      </c>
      <c r="MB309" s="522" t="str">
        <f t="shared" si="1571"/>
        <v/>
      </c>
      <c r="MC309" s="510" t="str">
        <f t="shared" si="1453"/>
        <v/>
      </c>
      <c r="MD309" s="517">
        <f t="shared" si="1454"/>
        <v>0</v>
      </c>
      <c r="ME309" s="510" t="str">
        <f t="shared" si="1455"/>
        <v/>
      </c>
      <c r="MF309" s="522" t="str">
        <f t="shared" si="1572"/>
        <v/>
      </c>
      <c r="MG309" s="510" t="str">
        <f t="shared" si="1456"/>
        <v/>
      </c>
      <c r="MH309" s="517">
        <f t="shared" si="1457"/>
        <v>0</v>
      </c>
      <c r="MI309" s="510" t="str">
        <f t="shared" si="1458"/>
        <v/>
      </c>
      <c r="MJ309" s="522" t="str">
        <f t="shared" si="1573"/>
        <v/>
      </c>
      <c r="MK309" s="510" t="str">
        <f t="shared" si="1459"/>
        <v/>
      </c>
      <c r="ML309" s="517">
        <f t="shared" si="1460"/>
        <v>0</v>
      </c>
      <c r="MM309" s="510" t="str">
        <f t="shared" si="1461"/>
        <v/>
      </c>
      <c r="MN309" s="522" t="str">
        <f t="shared" si="1574"/>
        <v/>
      </c>
      <c r="MO309" s="510" t="str">
        <f t="shared" si="1462"/>
        <v/>
      </c>
      <c r="MP309" s="517">
        <f t="shared" si="1463"/>
        <v>0</v>
      </c>
      <c r="MQ309" s="510" t="str">
        <f t="shared" si="1464"/>
        <v/>
      </c>
      <c r="MR309" s="522" t="str">
        <f t="shared" si="1575"/>
        <v/>
      </c>
      <c r="MS309" s="510" t="str">
        <f t="shared" si="1465"/>
        <v/>
      </c>
      <c r="MT309" s="517">
        <f t="shared" si="1466"/>
        <v>0</v>
      </c>
      <c r="MU309" s="510" t="str">
        <f t="shared" si="1467"/>
        <v/>
      </c>
      <c r="MV309" s="522" t="str">
        <f t="shared" si="1576"/>
        <v/>
      </c>
      <c r="MW309" s="510" t="str">
        <f t="shared" si="1468"/>
        <v/>
      </c>
      <c r="MX309" s="517">
        <f t="shared" si="1469"/>
        <v>0</v>
      </c>
      <c r="MY309" s="510" t="str">
        <f t="shared" si="1470"/>
        <v/>
      </c>
      <c r="MZ309" s="522" t="str">
        <f t="shared" si="1577"/>
        <v/>
      </c>
      <c r="NA309" s="510" t="str">
        <f t="shared" si="1471"/>
        <v/>
      </c>
      <c r="NB309" s="517">
        <f t="shared" si="1472"/>
        <v>0</v>
      </c>
      <c r="NC309" s="510" t="str">
        <f t="shared" si="1473"/>
        <v/>
      </c>
      <c r="ND309" s="522" t="str">
        <f t="shared" si="1578"/>
        <v/>
      </c>
      <c r="NE309" s="510" t="str">
        <f t="shared" si="1474"/>
        <v/>
      </c>
      <c r="NF309" s="517">
        <f t="shared" si="1475"/>
        <v>0</v>
      </c>
      <c r="NG309" s="510" t="str">
        <f t="shared" si="1476"/>
        <v/>
      </c>
      <c r="NH309" s="522" t="str">
        <f t="shared" si="1579"/>
        <v/>
      </c>
      <c r="NI309" s="510" t="str">
        <f t="shared" si="1477"/>
        <v/>
      </c>
      <c r="NJ309" s="517">
        <f t="shared" si="1478"/>
        <v>0</v>
      </c>
      <c r="NK309" s="510" t="str">
        <f t="shared" si="1479"/>
        <v/>
      </c>
      <c r="NL309" s="522" t="str">
        <f t="shared" si="1580"/>
        <v/>
      </c>
      <c r="NM309" s="510" t="str">
        <f t="shared" si="1480"/>
        <v/>
      </c>
      <c r="NN309" s="517">
        <f t="shared" si="1481"/>
        <v>0</v>
      </c>
      <c r="NO309" s="510" t="str">
        <f t="shared" si="1482"/>
        <v/>
      </c>
      <c r="NP309" s="522" t="str">
        <f t="shared" si="1581"/>
        <v/>
      </c>
      <c r="NQ309" s="510" t="str">
        <f t="shared" si="1483"/>
        <v/>
      </c>
      <c r="NR309" s="517">
        <f t="shared" si="1484"/>
        <v>0</v>
      </c>
      <c r="NS309" s="510" t="str">
        <f t="shared" si="1485"/>
        <v/>
      </c>
      <c r="NT309" s="522" t="str">
        <f t="shared" si="1582"/>
        <v/>
      </c>
      <c r="NU309" s="510" t="str">
        <f t="shared" si="1486"/>
        <v/>
      </c>
      <c r="NV309" s="517">
        <f t="shared" si="1487"/>
        <v>0</v>
      </c>
      <c r="NW309" s="510" t="str">
        <f t="shared" si="1488"/>
        <v/>
      </c>
      <c r="NX309" s="522" t="str">
        <f t="shared" si="1583"/>
        <v/>
      </c>
      <c r="NY309" s="510" t="str">
        <f t="shared" si="1489"/>
        <v/>
      </c>
      <c r="NZ309" s="517">
        <f t="shared" si="1490"/>
        <v>0</v>
      </c>
      <c r="OA309" s="510" t="str">
        <f t="shared" si="1491"/>
        <v/>
      </c>
      <c r="OB309" s="522" t="str">
        <f t="shared" si="1584"/>
        <v/>
      </c>
      <c r="OC309" s="510" t="str">
        <f t="shared" si="1492"/>
        <v/>
      </c>
      <c r="OD309" s="517">
        <f t="shared" si="1493"/>
        <v>0</v>
      </c>
      <c r="OE309" s="510" t="str">
        <f t="shared" si="1494"/>
        <v/>
      </c>
      <c r="OF309" s="522" t="str">
        <f t="shared" si="1585"/>
        <v/>
      </c>
      <c r="OG309" s="510" t="str">
        <f t="shared" si="1495"/>
        <v/>
      </c>
      <c r="OH309" s="517">
        <f t="shared" si="1496"/>
        <v>0</v>
      </c>
      <c r="OI309" s="510" t="str">
        <f t="shared" si="1497"/>
        <v/>
      </c>
      <c r="OJ309" s="522" t="str">
        <f t="shared" si="1586"/>
        <v/>
      </c>
      <c r="OK309" s="510" t="str">
        <f t="shared" si="1498"/>
        <v/>
      </c>
      <c r="OL309" s="517">
        <f t="shared" si="1499"/>
        <v>0</v>
      </c>
      <c r="OM309" s="510" t="str">
        <f t="shared" si="1500"/>
        <v/>
      </c>
      <c r="ON309" s="522" t="str">
        <f t="shared" si="1587"/>
        <v/>
      </c>
      <c r="OO309" s="510" t="str">
        <f t="shared" si="1501"/>
        <v/>
      </c>
      <c r="OP309" s="517">
        <f t="shared" si="1502"/>
        <v>0</v>
      </c>
      <c r="OQ309" s="510" t="str">
        <f t="shared" si="1503"/>
        <v/>
      </c>
      <c r="OR309" s="522" t="str">
        <f t="shared" si="1588"/>
        <v/>
      </c>
      <c r="OS309" s="510" t="str">
        <f t="shared" si="1504"/>
        <v/>
      </c>
      <c r="OT309" s="517">
        <f t="shared" si="1505"/>
        <v>0</v>
      </c>
      <c r="OU309" s="510" t="str">
        <f t="shared" si="1506"/>
        <v/>
      </c>
      <c r="OV309" s="522" t="str">
        <f t="shared" si="1589"/>
        <v/>
      </c>
      <c r="OW309" s="510" t="str">
        <f t="shared" si="1507"/>
        <v/>
      </c>
      <c r="OX309" s="517">
        <f t="shared" si="1508"/>
        <v>0</v>
      </c>
      <c r="OY309" s="510" t="str">
        <f t="shared" si="1509"/>
        <v/>
      </c>
      <c r="OZ309" s="522" t="str">
        <f t="shared" si="1590"/>
        <v/>
      </c>
      <c r="PA309" s="510" t="str">
        <f t="shared" si="1510"/>
        <v/>
      </c>
      <c r="PB309" s="517">
        <f t="shared" si="1511"/>
        <v>0</v>
      </c>
      <c r="PC309" s="510" t="str">
        <f t="shared" si="1512"/>
        <v/>
      </c>
      <c r="PD309" s="522" t="str">
        <f t="shared" si="1591"/>
        <v/>
      </c>
      <c r="PE309" s="510" t="str">
        <f t="shared" si="1513"/>
        <v/>
      </c>
      <c r="PF309" s="517">
        <f t="shared" si="1514"/>
        <v>0</v>
      </c>
      <c r="PG309" s="510" t="str">
        <f t="shared" si="1515"/>
        <v/>
      </c>
      <c r="PH309" s="522" t="str">
        <f t="shared" si="1592"/>
        <v/>
      </c>
      <c r="PI309" s="510" t="str">
        <f t="shared" si="1516"/>
        <v/>
      </c>
      <c r="PJ309" s="517">
        <f t="shared" si="1517"/>
        <v>0</v>
      </c>
      <c r="PK309" s="510" t="str">
        <f t="shared" si="1518"/>
        <v/>
      </c>
      <c r="PL309" s="522" t="str">
        <f t="shared" si="1593"/>
        <v/>
      </c>
      <c r="PM309" s="510" t="str">
        <f t="shared" si="1519"/>
        <v/>
      </c>
      <c r="PN309" s="517">
        <f t="shared" si="1520"/>
        <v>0</v>
      </c>
      <c r="PO309" s="510" t="str">
        <f t="shared" si="1521"/>
        <v/>
      </c>
      <c r="PP309" s="522" t="str">
        <f t="shared" si="1594"/>
        <v/>
      </c>
      <c r="PQ309" s="510" t="str">
        <f t="shared" si="1522"/>
        <v/>
      </c>
      <c r="PR309" s="517">
        <f t="shared" si="1523"/>
        <v>0</v>
      </c>
      <c r="PS309" s="510" t="str">
        <f t="shared" si="1524"/>
        <v/>
      </c>
      <c r="PT309" s="522" t="str">
        <f t="shared" si="1595"/>
        <v/>
      </c>
      <c r="PU309" s="510" t="str">
        <f t="shared" si="1525"/>
        <v/>
      </c>
      <c r="PV309" s="517">
        <f t="shared" si="1526"/>
        <v>0</v>
      </c>
      <c r="PW309" s="510" t="str">
        <f t="shared" si="1527"/>
        <v/>
      </c>
      <c r="PX309" s="522" t="str">
        <f t="shared" si="1596"/>
        <v/>
      </c>
      <c r="PY309" s="510" t="str">
        <f t="shared" si="1528"/>
        <v/>
      </c>
      <c r="PZ309" s="517">
        <f t="shared" si="1529"/>
        <v>0</v>
      </c>
      <c r="QA309" s="510" t="str">
        <f t="shared" si="1530"/>
        <v/>
      </c>
      <c r="QB309" s="522" t="str">
        <f t="shared" si="1597"/>
        <v/>
      </c>
      <c r="QC309" s="510" t="str">
        <f t="shared" si="1531"/>
        <v/>
      </c>
      <c r="QD309" s="517">
        <f t="shared" si="1532"/>
        <v>0</v>
      </c>
      <c r="QE309" s="510" t="str">
        <f t="shared" si="1533"/>
        <v/>
      </c>
      <c r="QF309" s="522" t="str">
        <f t="shared" si="1598"/>
        <v/>
      </c>
      <c r="QG309" s="510" t="str">
        <f t="shared" si="1534"/>
        <v/>
      </c>
      <c r="QH309" s="517">
        <f t="shared" si="1535"/>
        <v>0</v>
      </c>
    </row>
    <row r="310" spans="203:450" ht="13.3" thickTop="1" thickBot="1" x14ac:dyDescent="0.35">
      <c r="GU310" s="594">
        <v>29</v>
      </c>
      <c r="HA310" s="81" t="str">
        <f t="shared" si="1536"/>
        <v/>
      </c>
      <c r="HB310" s="127" t="str">
        <f t="shared" si="1537"/>
        <v/>
      </c>
      <c r="HC310" s="15">
        <f t="shared" si="1359"/>
        <v>0</v>
      </c>
      <c r="HD310" s="582">
        <f t="shared" si="1600"/>
        <v>0</v>
      </c>
      <c r="HE310" s="576">
        <f t="shared" si="1599"/>
        <v>0</v>
      </c>
      <c r="HF310" s="566">
        <f t="shared" si="1599"/>
        <v>0</v>
      </c>
      <c r="HG310" s="16">
        <f t="shared" si="1361"/>
        <v>0</v>
      </c>
      <c r="HH310" s="17" t="str">
        <f t="shared" si="1538"/>
        <v/>
      </c>
      <c r="HI310" s="510" t="str">
        <f t="shared" si="1539"/>
        <v/>
      </c>
      <c r="HJ310" s="517">
        <f t="shared" si="1540"/>
        <v>0</v>
      </c>
      <c r="HK310" s="510" t="str">
        <f t="shared" si="1362"/>
        <v/>
      </c>
      <c r="HL310" s="522" t="str">
        <f t="shared" si="1541"/>
        <v/>
      </c>
      <c r="HM310" s="510" t="str">
        <f t="shared" si="1363"/>
        <v/>
      </c>
      <c r="HN310" s="517">
        <f t="shared" si="1364"/>
        <v>0</v>
      </c>
      <c r="HO310" s="510" t="str">
        <f t="shared" si="1365"/>
        <v/>
      </c>
      <c r="HP310" s="522" t="str">
        <f t="shared" si="1542"/>
        <v/>
      </c>
      <c r="HQ310" s="510" t="str">
        <f t="shared" si="1366"/>
        <v/>
      </c>
      <c r="HR310" s="517">
        <f t="shared" si="1367"/>
        <v>0</v>
      </c>
      <c r="HS310" s="510" t="str">
        <f t="shared" si="1368"/>
        <v/>
      </c>
      <c r="HT310" s="522" t="str">
        <f t="shared" si="1543"/>
        <v/>
      </c>
      <c r="HU310" s="510" t="str">
        <f t="shared" si="1369"/>
        <v/>
      </c>
      <c r="HV310" s="517">
        <f t="shared" si="1370"/>
        <v>0</v>
      </c>
      <c r="HW310" s="510" t="str">
        <f t="shared" si="1371"/>
        <v/>
      </c>
      <c r="HX310" s="522" t="str">
        <f t="shared" si="1544"/>
        <v/>
      </c>
      <c r="HY310" s="510" t="str">
        <f t="shared" si="1372"/>
        <v/>
      </c>
      <c r="HZ310" s="517">
        <f t="shared" si="1373"/>
        <v>0</v>
      </c>
      <c r="IA310" s="510" t="str">
        <f t="shared" si="1374"/>
        <v/>
      </c>
      <c r="IB310" s="522" t="str">
        <f t="shared" si="1545"/>
        <v/>
      </c>
      <c r="IC310" s="510" t="str">
        <f t="shared" si="1375"/>
        <v/>
      </c>
      <c r="ID310" s="517">
        <f t="shared" si="1376"/>
        <v>0</v>
      </c>
      <c r="IE310" s="510" t="str">
        <f t="shared" si="1377"/>
        <v/>
      </c>
      <c r="IF310" s="522" t="str">
        <f t="shared" si="1546"/>
        <v/>
      </c>
      <c r="IG310" s="510" t="str">
        <f t="shared" si="1378"/>
        <v/>
      </c>
      <c r="IH310" s="517">
        <f t="shared" si="1379"/>
        <v>0</v>
      </c>
      <c r="II310" s="510" t="str">
        <f t="shared" si="1380"/>
        <v/>
      </c>
      <c r="IJ310" s="522" t="str">
        <f t="shared" si="1547"/>
        <v/>
      </c>
      <c r="IK310" s="510" t="str">
        <f t="shared" si="1381"/>
        <v/>
      </c>
      <c r="IL310" s="517">
        <f t="shared" si="1382"/>
        <v>0</v>
      </c>
      <c r="IM310" s="510" t="str">
        <f t="shared" si="1383"/>
        <v/>
      </c>
      <c r="IN310" s="522" t="str">
        <f t="shared" si="1548"/>
        <v/>
      </c>
      <c r="IO310" s="510" t="str">
        <f t="shared" si="1384"/>
        <v/>
      </c>
      <c r="IP310" s="517">
        <f t="shared" si="1385"/>
        <v>0</v>
      </c>
      <c r="IQ310" s="510" t="str">
        <f t="shared" si="1386"/>
        <v/>
      </c>
      <c r="IR310" s="522" t="str">
        <f t="shared" si="1549"/>
        <v/>
      </c>
      <c r="IS310" s="510" t="str">
        <f t="shared" si="1387"/>
        <v/>
      </c>
      <c r="IT310" s="517">
        <f t="shared" si="1388"/>
        <v>0</v>
      </c>
      <c r="IU310" s="510" t="str">
        <f t="shared" si="1389"/>
        <v/>
      </c>
      <c r="IV310" s="522" t="str">
        <f t="shared" si="1550"/>
        <v/>
      </c>
      <c r="IW310" s="510" t="str">
        <f t="shared" si="1390"/>
        <v/>
      </c>
      <c r="IX310" s="517">
        <f t="shared" si="1391"/>
        <v>0</v>
      </c>
      <c r="IY310" s="510" t="str">
        <f t="shared" si="1392"/>
        <v/>
      </c>
      <c r="IZ310" s="522" t="str">
        <f t="shared" si="1551"/>
        <v/>
      </c>
      <c r="JA310" s="510" t="str">
        <f t="shared" si="1393"/>
        <v/>
      </c>
      <c r="JB310" s="517">
        <f t="shared" si="1394"/>
        <v>0</v>
      </c>
      <c r="JC310" s="510" t="str">
        <f t="shared" si="1395"/>
        <v/>
      </c>
      <c r="JD310" s="522" t="str">
        <f t="shared" si="1552"/>
        <v/>
      </c>
      <c r="JE310" s="510" t="str">
        <f t="shared" si="1396"/>
        <v/>
      </c>
      <c r="JF310" s="517">
        <f t="shared" si="1397"/>
        <v>0</v>
      </c>
      <c r="JG310" s="510" t="str">
        <f t="shared" si="1398"/>
        <v/>
      </c>
      <c r="JH310" s="522" t="str">
        <f t="shared" si="1553"/>
        <v/>
      </c>
      <c r="JI310" s="510" t="str">
        <f t="shared" si="1399"/>
        <v/>
      </c>
      <c r="JJ310" s="517">
        <f t="shared" si="1400"/>
        <v>0</v>
      </c>
      <c r="JK310" s="510" t="str">
        <f t="shared" si="1401"/>
        <v/>
      </c>
      <c r="JL310" s="522" t="str">
        <f t="shared" si="1554"/>
        <v/>
      </c>
      <c r="JM310" s="510" t="str">
        <f t="shared" si="1402"/>
        <v/>
      </c>
      <c r="JN310" s="517">
        <f t="shared" si="1403"/>
        <v>0</v>
      </c>
      <c r="JO310" s="510" t="str">
        <f t="shared" si="1404"/>
        <v/>
      </c>
      <c r="JP310" s="522" t="str">
        <f t="shared" si="1555"/>
        <v/>
      </c>
      <c r="JQ310" s="510" t="str">
        <f t="shared" si="1405"/>
        <v/>
      </c>
      <c r="JR310" s="517">
        <f t="shared" si="1406"/>
        <v>0</v>
      </c>
      <c r="JS310" s="510" t="str">
        <f t="shared" si="1407"/>
        <v/>
      </c>
      <c r="JT310" s="522" t="str">
        <f t="shared" si="1556"/>
        <v/>
      </c>
      <c r="JU310" s="510" t="str">
        <f t="shared" si="1408"/>
        <v/>
      </c>
      <c r="JV310" s="517">
        <f t="shared" si="1409"/>
        <v>0</v>
      </c>
      <c r="JW310" s="510" t="str">
        <f t="shared" si="1410"/>
        <v/>
      </c>
      <c r="JX310" s="522" t="str">
        <f t="shared" si="1557"/>
        <v/>
      </c>
      <c r="JY310" s="510" t="str">
        <f t="shared" si="1411"/>
        <v/>
      </c>
      <c r="JZ310" s="517">
        <f t="shared" si="1412"/>
        <v>0</v>
      </c>
      <c r="KA310" s="510" t="str">
        <f t="shared" si="1413"/>
        <v/>
      </c>
      <c r="KB310" s="522" t="str">
        <f t="shared" si="1558"/>
        <v/>
      </c>
      <c r="KC310" s="510" t="str">
        <f t="shared" si="1414"/>
        <v/>
      </c>
      <c r="KD310" s="517">
        <f t="shared" si="1415"/>
        <v>0</v>
      </c>
      <c r="KE310" s="510" t="str">
        <f t="shared" si="1416"/>
        <v/>
      </c>
      <c r="KF310" s="522" t="str">
        <f t="shared" si="1559"/>
        <v/>
      </c>
      <c r="KG310" s="510" t="str">
        <f t="shared" si="1417"/>
        <v/>
      </c>
      <c r="KH310" s="517">
        <f t="shared" si="1418"/>
        <v>0</v>
      </c>
      <c r="KI310" s="510" t="str">
        <f t="shared" si="1419"/>
        <v/>
      </c>
      <c r="KJ310" s="522" t="str">
        <f t="shared" si="1560"/>
        <v/>
      </c>
      <c r="KK310" s="510" t="str">
        <f t="shared" si="1420"/>
        <v/>
      </c>
      <c r="KL310" s="517">
        <f t="shared" si="1421"/>
        <v>0</v>
      </c>
      <c r="KM310" s="510" t="str">
        <f t="shared" si="1422"/>
        <v/>
      </c>
      <c r="KN310" s="522" t="str">
        <f t="shared" si="1561"/>
        <v/>
      </c>
      <c r="KO310" s="510" t="str">
        <f t="shared" si="1423"/>
        <v/>
      </c>
      <c r="KP310" s="517">
        <f t="shared" si="1424"/>
        <v>0</v>
      </c>
      <c r="KQ310" s="510" t="str">
        <f t="shared" si="1425"/>
        <v/>
      </c>
      <c r="KR310" s="522" t="str">
        <f t="shared" si="1562"/>
        <v/>
      </c>
      <c r="KS310" s="510" t="str">
        <f t="shared" si="1426"/>
        <v/>
      </c>
      <c r="KT310" s="517">
        <f t="shared" si="1427"/>
        <v>0</v>
      </c>
      <c r="KU310" s="510" t="str">
        <f t="shared" si="1428"/>
        <v/>
      </c>
      <c r="KV310" s="522" t="str">
        <f t="shared" si="1563"/>
        <v/>
      </c>
      <c r="KW310" s="510" t="str">
        <f t="shared" si="1429"/>
        <v/>
      </c>
      <c r="KX310" s="517">
        <f t="shared" si="1430"/>
        <v>0</v>
      </c>
      <c r="KY310" s="510" t="str">
        <f t="shared" si="1431"/>
        <v/>
      </c>
      <c r="KZ310" s="522" t="str">
        <f t="shared" si="1564"/>
        <v/>
      </c>
      <c r="LA310" s="510" t="str">
        <f t="shared" si="1432"/>
        <v/>
      </c>
      <c r="LB310" s="517">
        <f t="shared" si="1433"/>
        <v>0</v>
      </c>
      <c r="LC310" s="510" t="str">
        <f t="shared" si="1434"/>
        <v/>
      </c>
      <c r="LD310" s="522" t="str">
        <f t="shared" si="1565"/>
        <v/>
      </c>
      <c r="LE310" s="510" t="str">
        <f t="shared" si="1435"/>
        <v/>
      </c>
      <c r="LF310" s="517">
        <f t="shared" si="1436"/>
        <v>0</v>
      </c>
      <c r="LG310" s="510" t="str">
        <f t="shared" si="1437"/>
        <v/>
      </c>
      <c r="LH310" s="522" t="str">
        <f t="shared" si="1566"/>
        <v/>
      </c>
      <c r="LI310" s="510" t="str">
        <f t="shared" si="1438"/>
        <v/>
      </c>
      <c r="LJ310" s="517">
        <f t="shared" si="1439"/>
        <v>0</v>
      </c>
      <c r="LK310" s="510" t="str">
        <f t="shared" si="1440"/>
        <v/>
      </c>
      <c r="LL310" s="522" t="str">
        <f t="shared" si="1567"/>
        <v/>
      </c>
      <c r="LM310" s="510" t="str">
        <f t="shared" si="1441"/>
        <v/>
      </c>
      <c r="LN310" s="517">
        <f t="shared" si="1442"/>
        <v>0</v>
      </c>
      <c r="LO310" s="510" t="str">
        <f t="shared" si="1443"/>
        <v/>
      </c>
      <c r="LP310" s="522" t="str">
        <f t="shared" si="1568"/>
        <v/>
      </c>
      <c r="LQ310" s="510" t="str">
        <f t="shared" si="1444"/>
        <v/>
      </c>
      <c r="LR310" s="517">
        <f t="shared" si="1445"/>
        <v>0</v>
      </c>
      <c r="LS310" s="510" t="str">
        <f t="shared" si="1446"/>
        <v/>
      </c>
      <c r="LT310" s="522" t="str">
        <f t="shared" si="1569"/>
        <v/>
      </c>
      <c r="LU310" s="510" t="str">
        <f t="shared" si="1447"/>
        <v/>
      </c>
      <c r="LV310" s="517">
        <f t="shared" si="1448"/>
        <v>0</v>
      </c>
      <c r="LW310" s="510" t="str">
        <f t="shared" si="1449"/>
        <v/>
      </c>
      <c r="LX310" s="522" t="str">
        <f t="shared" si="1570"/>
        <v/>
      </c>
      <c r="LY310" s="510" t="str">
        <f t="shared" si="1450"/>
        <v/>
      </c>
      <c r="LZ310" s="517">
        <f t="shared" si="1451"/>
        <v>0</v>
      </c>
      <c r="MA310" s="510" t="str">
        <f t="shared" si="1452"/>
        <v/>
      </c>
      <c r="MB310" s="522" t="str">
        <f t="shared" si="1571"/>
        <v/>
      </c>
      <c r="MC310" s="510" t="str">
        <f t="shared" si="1453"/>
        <v/>
      </c>
      <c r="MD310" s="517">
        <f t="shared" si="1454"/>
        <v>0</v>
      </c>
      <c r="ME310" s="510" t="str">
        <f t="shared" si="1455"/>
        <v/>
      </c>
      <c r="MF310" s="522" t="str">
        <f t="shared" si="1572"/>
        <v/>
      </c>
      <c r="MG310" s="510" t="str">
        <f t="shared" si="1456"/>
        <v/>
      </c>
      <c r="MH310" s="517">
        <f t="shared" si="1457"/>
        <v>0</v>
      </c>
      <c r="MI310" s="510" t="str">
        <f t="shared" si="1458"/>
        <v/>
      </c>
      <c r="MJ310" s="522" t="str">
        <f t="shared" si="1573"/>
        <v/>
      </c>
      <c r="MK310" s="510" t="str">
        <f t="shared" si="1459"/>
        <v/>
      </c>
      <c r="ML310" s="517">
        <f t="shared" si="1460"/>
        <v>0</v>
      </c>
      <c r="MM310" s="510" t="str">
        <f t="shared" si="1461"/>
        <v/>
      </c>
      <c r="MN310" s="522" t="str">
        <f t="shared" si="1574"/>
        <v/>
      </c>
      <c r="MO310" s="510" t="str">
        <f t="shared" si="1462"/>
        <v/>
      </c>
      <c r="MP310" s="517">
        <f t="shared" si="1463"/>
        <v>0</v>
      </c>
      <c r="MQ310" s="510" t="str">
        <f t="shared" si="1464"/>
        <v/>
      </c>
      <c r="MR310" s="522" t="str">
        <f t="shared" si="1575"/>
        <v/>
      </c>
      <c r="MS310" s="510" t="str">
        <f t="shared" si="1465"/>
        <v/>
      </c>
      <c r="MT310" s="517">
        <f t="shared" si="1466"/>
        <v>0</v>
      </c>
      <c r="MU310" s="510" t="str">
        <f t="shared" si="1467"/>
        <v/>
      </c>
      <c r="MV310" s="522" t="str">
        <f t="shared" si="1576"/>
        <v/>
      </c>
      <c r="MW310" s="510" t="str">
        <f t="shared" si="1468"/>
        <v/>
      </c>
      <c r="MX310" s="517">
        <f t="shared" si="1469"/>
        <v>0</v>
      </c>
      <c r="MY310" s="510" t="str">
        <f t="shared" si="1470"/>
        <v/>
      </c>
      <c r="MZ310" s="522" t="str">
        <f t="shared" si="1577"/>
        <v/>
      </c>
      <c r="NA310" s="510" t="str">
        <f t="shared" si="1471"/>
        <v/>
      </c>
      <c r="NB310" s="517">
        <f t="shared" si="1472"/>
        <v>0</v>
      </c>
      <c r="NC310" s="510" t="str">
        <f t="shared" si="1473"/>
        <v/>
      </c>
      <c r="ND310" s="522" t="str">
        <f t="shared" si="1578"/>
        <v/>
      </c>
      <c r="NE310" s="510" t="str">
        <f t="shared" si="1474"/>
        <v/>
      </c>
      <c r="NF310" s="517">
        <f t="shared" si="1475"/>
        <v>0</v>
      </c>
      <c r="NG310" s="510" t="str">
        <f t="shared" si="1476"/>
        <v/>
      </c>
      <c r="NH310" s="522" t="str">
        <f t="shared" si="1579"/>
        <v/>
      </c>
      <c r="NI310" s="510" t="str">
        <f t="shared" si="1477"/>
        <v/>
      </c>
      <c r="NJ310" s="517">
        <f t="shared" si="1478"/>
        <v>0</v>
      </c>
      <c r="NK310" s="510" t="str">
        <f t="shared" si="1479"/>
        <v/>
      </c>
      <c r="NL310" s="522" t="str">
        <f t="shared" si="1580"/>
        <v/>
      </c>
      <c r="NM310" s="510" t="str">
        <f t="shared" si="1480"/>
        <v/>
      </c>
      <c r="NN310" s="517">
        <f t="shared" si="1481"/>
        <v>0</v>
      </c>
      <c r="NO310" s="510" t="str">
        <f t="shared" si="1482"/>
        <v/>
      </c>
      <c r="NP310" s="522" t="str">
        <f t="shared" si="1581"/>
        <v/>
      </c>
      <c r="NQ310" s="510" t="str">
        <f t="shared" si="1483"/>
        <v/>
      </c>
      <c r="NR310" s="517">
        <f t="shared" si="1484"/>
        <v>0</v>
      </c>
      <c r="NS310" s="510" t="str">
        <f t="shared" si="1485"/>
        <v/>
      </c>
      <c r="NT310" s="522" t="str">
        <f t="shared" si="1582"/>
        <v/>
      </c>
      <c r="NU310" s="510" t="str">
        <f t="shared" si="1486"/>
        <v/>
      </c>
      <c r="NV310" s="517">
        <f t="shared" si="1487"/>
        <v>0</v>
      </c>
      <c r="NW310" s="510" t="str">
        <f t="shared" si="1488"/>
        <v/>
      </c>
      <c r="NX310" s="522" t="str">
        <f t="shared" si="1583"/>
        <v/>
      </c>
      <c r="NY310" s="510" t="str">
        <f t="shared" si="1489"/>
        <v/>
      </c>
      <c r="NZ310" s="517">
        <f t="shared" si="1490"/>
        <v>0</v>
      </c>
      <c r="OA310" s="510" t="str">
        <f t="shared" si="1491"/>
        <v/>
      </c>
      <c r="OB310" s="522" t="str">
        <f t="shared" si="1584"/>
        <v/>
      </c>
      <c r="OC310" s="510" t="str">
        <f t="shared" si="1492"/>
        <v/>
      </c>
      <c r="OD310" s="517">
        <f t="shared" si="1493"/>
        <v>0</v>
      </c>
      <c r="OE310" s="510" t="str">
        <f t="shared" si="1494"/>
        <v/>
      </c>
      <c r="OF310" s="522" t="str">
        <f t="shared" si="1585"/>
        <v/>
      </c>
      <c r="OG310" s="510" t="str">
        <f t="shared" si="1495"/>
        <v/>
      </c>
      <c r="OH310" s="517">
        <f t="shared" si="1496"/>
        <v>0</v>
      </c>
      <c r="OI310" s="510" t="str">
        <f t="shared" si="1497"/>
        <v/>
      </c>
      <c r="OJ310" s="522" t="str">
        <f t="shared" si="1586"/>
        <v/>
      </c>
      <c r="OK310" s="510" t="str">
        <f t="shared" si="1498"/>
        <v/>
      </c>
      <c r="OL310" s="517">
        <f t="shared" si="1499"/>
        <v>0</v>
      </c>
      <c r="OM310" s="510" t="str">
        <f t="shared" si="1500"/>
        <v/>
      </c>
      <c r="ON310" s="522" t="str">
        <f t="shared" si="1587"/>
        <v/>
      </c>
      <c r="OO310" s="510" t="str">
        <f t="shared" si="1501"/>
        <v/>
      </c>
      <c r="OP310" s="517">
        <f t="shared" si="1502"/>
        <v>0</v>
      </c>
      <c r="OQ310" s="510" t="str">
        <f t="shared" si="1503"/>
        <v/>
      </c>
      <c r="OR310" s="522" t="str">
        <f t="shared" si="1588"/>
        <v/>
      </c>
      <c r="OS310" s="510" t="str">
        <f t="shared" si="1504"/>
        <v/>
      </c>
      <c r="OT310" s="517">
        <f t="shared" si="1505"/>
        <v>0</v>
      </c>
      <c r="OU310" s="510" t="str">
        <f t="shared" si="1506"/>
        <v/>
      </c>
      <c r="OV310" s="522" t="str">
        <f t="shared" si="1589"/>
        <v/>
      </c>
      <c r="OW310" s="510" t="str">
        <f t="shared" si="1507"/>
        <v/>
      </c>
      <c r="OX310" s="517">
        <f t="shared" si="1508"/>
        <v>0</v>
      </c>
      <c r="OY310" s="510" t="str">
        <f t="shared" si="1509"/>
        <v/>
      </c>
      <c r="OZ310" s="522" t="str">
        <f t="shared" si="1590"/>
        <v/>
      </c>
      <c r="PA310" s="510" t="str">
        <f t="shared" si="1510"/>
        <v/>
      </c>
      <c r="PB310" s="517">
        <f t="shared" si="1511"/>
        <v>0</v>
      </c>
      <c r="PC310" s="510" t="str">
        <f t="shared" si="1512"/>
        <v/>
      </c>
      <c r="PD310" s="522" t="str">
        <f t="shared" si="1591"/>
        <v/>
      </c>
      <c r="PE310" s="510" t="str">
        <f t="shared" si="1513"/>
        <v/>
      </c>
      <c r="PF310" s="517">
        <f t="shared" si="1514"/>
        <v>0</v>
      </c>
      <c r="PG310" s="510" t="str">
        <f t="shared" si="1515"/>
        <v/>
      </c>
      <c r="PH310" s="522" t="str">
        <f t="shared" si="1592"/>
        <v/>
      </c>
      <c r="PI310" s="510" t="str">
        <f t="shared" si="1516"/>
        <v/>
      </c>
      <c r="PJ310" s="517">
        <f t="shared" si="1517"/>
        <v>0</v>
      </c>
      <c r="PK310" s="510" t="str">
        <f t="shared" si="1518"/>
        <v/>
      </c>
      <c r="PL310" s="522" t="str">
        <f t="shared" si="1593"/>
        <v/>
      </c>
      <c r="PM310" s="510" t="str">
        <f t="shared" si="1519"/>
        <v/>
      </c>
      <c r="PN310" s="517">
        <f t="shared" si="1520"/>
        <v>0</v>
      </c>
      <c r="PO310" s="510" t="str">
        <f t="shared" si="1521"/>
        <v/>
      </c>
      <c r="PP310" s="522" t="str">
        <f t="shared" si="1594"/>
        <v/>
      </c>
      <c r="PQ310" s="510" t="str">
        <f t="shared" si="1522"/>
        <v/>
      </c>
      <c r="PR310" s="517">
        <f t="shared" si="1523"/>
        <v>0</v>
      </c>
      <c r="PS310" s="510" t="str">
        <f t="shared" si="1524"/>
        <v/>
      </c>
      <c r="PT310" s="522" t="str">
        <f t="shared" si="1595"/>
        <v/>
      </c>
      <c r="PU310" s="510" t="str">
        <f t="shared" si="1525"/>
        <v/>
      </c>
      <c r="PV310" s="517">
        <f t="shared" si="1526"/>
        <v>0</v>
      </c>
      <c r="PW310" s="510" t="str">
        <f t="shared" si="1527"/>
        <v/>
      </c>
      <c r="PX310" s="522" t="str">
        <f t="shared" si="1596"/>
        <v/>
      </c>
      <c r="PY310" s="510" t="str">
        <f t="shared" si="1528"/>
        <v/>
      </c>
      <c r="PZ310" s="517">
        <f t="shared" si="1529"/>
        <v>0</v>
      </c>
      <c r="QA310" s="510" t="str">
        <f t="shared" si="1530"/>
        <v/>
      </c>
      <c r="QB310" s="522" t="str">
        <f t="shared" si="1597"/>
        <v/>
      </c>
      <c r="QC310" s="510" t="str">
        <f t="shared" si="1531"/>
        <v/>
      </c>
      <c r="QD310" s="517">
        <f t="shared" si="1532"/>
        <v>0</v>
      </c>
      <c r="QE310" s="510" t="str">
        <f t="shared" si="1533"/>
        <v/>
      </c>
      <c r="QF310" s="522" t="str">
        <f t="shared" si="1598"/>
        <v/>
      </c>
      <c r="QG310" s="510" t="str">
        <f t="shared" si="1534"/>
        <v/>
      </c>
      <c r="QH310" s="517">
        <f t="shared" si="1535"/>
        <v>0</v>
      </c>
    </row>
    <row r="311" spans="203:450" ht="13.3" thickTop="1" thickBot="1" x14ac:dyDescent="0.35">
      <c r="GU311" s="594">
        <v>30</v>
      </c>
      <c r="HA311" s="81" t="str">
        <f t="shared" si="1536"/>
        <v/>
      </c>
      <c r="HB311" s="127" t="str">
        <f t="shared" si="1537"/>
        <v/>
      </c>
      <c r="HC311" s="15">
        <f t="shared" si="1359"/>
        <v>0</v>
      </c>
      <c r="HD311" s="582">
        <f t="shared" si="1600"/>
        <v>0</v>
      </c>
      <c r="HE311" s="576">
        <f t="shared" si="1599"/>
        <v>0</v>
      </c>
      <c r="HF311" s="566">
        <f t="shared" si="1599"/>
        <v>0</v>
      </c>
      <c r="HG311" s="16">
        <f t="shared" si="1361"/>
        <v>0</v>
      </c>
      <c r="HH311" s="17" t="str">
        <f t="shared" si="1538"/>
        <v/>
      </c>
      <c r="HI311" s="510" t="str">
        <f t="shared" si="1539"/>
        <v/>
      </c>
      <c r="HJ311" s="517">
        <f t="shared" si="1540"/>
        <v>0</v>
      </c>
      <c r="HK311" s="510" t="str">
        <f t="shared" si="1362"/>
        <v/>
      </c>
      <c r="HL311" s="522" t="str">
        <f t="shared" si="1541"/>
        <v/>
      </c>
      <c r="HM311" s="510" t="str">
        <f t="shared" si="1363"/>
        <v/>
      </c>
      <c r="HN311" s="517">
        <f t="shared" si="1364"/>
        <v>0</v>
      </c>
      <c r="HO311" s="510" t="str">
        <f t="shared" si="1365"/>
        <v/>
      </c>
      <c r="HP311" s="522" t="str">
        <f t="shared" si="1542"/>
        <v/>
      </c>
      <c r="HQ311" s="510" t="str">
        <f t="shared" si="1366"/>
        <v/>
      </c>
      <c r="HR311" s="517">
        <f t="shared" si="1367"/>
        <v>0</v>
      </c>
      <c r="HS311" s="510" t="str">
        <f t="shared" si="1368"/>
        <v/>
      </c>
      <c r="HT311" s="522" t="str">
        <f t="shared" si="1543"/>
        <v/>
      </c>
      <c r="HU311" s="510" t="str">
        <f t="shared" si="1369"/>
        <v/>
      </c>
      <c r="HV311" s="517">
        <f t="shared" si="1370"/>
        <v>0</v>
      </c>
      <c r="HW311" s="510" t="str">
        <f t="shared" si="1371"/>
        <v/>
      </c>
      <c r="HX311" s="522" t="str">
        <f t="shared" si="1544"/>
        <v/>
      </c>
      <c r="HY311" s="510" t="str">
        <f t="shared" si="1372"/>
        <v/>
      </c>
      <c r="HZ311" s="517">
        <f t="shared" si="1373"/>
        <v>0</v>
      </c>
      <c r="IA311" s="510" t="str">
        <f t="shared" si="1374"/>
        <v/>
      </c>
      <c r="IB311" s="522" t="str">
        <f t="shared" si="1545"/>
        <v/>
      </c>
      <c r="IC311" s="510" t="str">
        <f t="shared" si="1375"/>
        <v/>
      </c>
      <c r="ID311" s="517">
        <f t="shared" si="1376"/>
        <v>0</v>
      </c>
      <c r="IE311" s="510" t="str">
        <f t="shared" si="1377"/>
        <v/>
      </c>
      <c r="IF311" s="522" t="str">
        <f t="shared" si="1546"/>
        <v/>
      </c>
      <c r="IG311" s="510" t="str">
        <f t="shared" si="1378"/>
        <v/>
      </c>
      <c r="IH311" s="517">
        <f t="shared" si="1379"/>
        <v>0</v>
      </c>
      <c r="II311" s="510" t="str">
        <f t="shared" si="1380"/>
        <v/>
      </c>
      <c r="IJ311" s="522" t="str">
        <f t="shared" si="1547"/>
        <v/>
      </c>
      <c r="IK311" s="510" t="str">
        <f t="shared" si="1381"/>
        <v/>
      </c>
      <c r="IL311" s="517">
        <f t="shared" si="1382"/>
        <v>0</v>
      </c>
      <c r="IM311" s="510" t="str">
        <f t="shared" si="1383"/>
        <v/>
      </c>
      <c r="IN311" s="522" t="str">
        <f t="shared" si="1548"/>
        <v/>
      </c>
      <c r="IO311" s="510" t="str">
        <f t="shared" si="1384"/>
        <v/>
      </c>
      <c r="IP311" s="517">
        <f t="shared" si="1385"/>
        <v>0</v>
      </c>
      <c r="IQ311" s="510" t="str">
        <f t="shared" si="1386"/>
        <v/>
      </c>
      <c r="IR311" s="522" t="str">
        <f t="shared" si="1549"/>
        <v/>
      </c>
      <c r="IS311" s="510" t="str">
        <f t="shared" si="1387"/>
        <v/>
      </c>
      <c r="IT311" s="517">
        <f t="shared" si="1388"/>
        <v>0</v>
      </c>
      <c r="IU311" s="510" t="str">
        <f t="shared" si="1389"/>
        <v/>
      </c>
      <c r="IV311" s="522" t="str">
        <f t="shared" si="1550"/>
        <v/>
      </c>
      <c r="IW311" s="510" t="str">
        <f t="shared" si="1390"/>
        <v/>
      </c>
      <c r="IX311" s="517">
        <f t="shared" si="1391"/>
        <v>0</v>
      </c>
      <c r="IY311" s="510" t="str">
        <f t="shared" si="1392"/>
        <v/>
      </c>
      <c r="IZ311" s="522" t="str">
        <f t="shared" si="1551"/>
        <v/>
      </c>
      <c r="JA311" s="510" t="str">
        <f t="shared" si="1393"/>
        <v/>
      </c>
      <c r="JB311" s="517">
        <f t="shared" si="1394"/>
        <v>0</v>
      </c>
      <c r="JC311" s="510" t="str">
        <f t="shared" si="1395"/>
        <v/>
      </c>
      <c r="JD311" s="522" t="str">
        <f t="shared" si="1552"/>
        <v/>
      </c>
      <c r="JE311" s="510" t="str">
        <f t="shared" si="1396"/>
        <v/>
      </c>
      <c r="JF311" s="517">
        <f t="shared" si="1397"/>
        <v>0</v>
      </c>
      <c r="JG311" s="510" t="str">
        <f t="shared" si="1398"/>
        <v/>
      </c>
      <c r="JH311" s="522" t="str">
        <f t="shared" si="1553"/>
        <v/>
      </c>
      <c r="JI311" s="510" t="str">
        <f t="shared" si="1399"/>
        <v/>
      </c>
      <c r="JJ311" s="517">
        <f t="shared" si="1400"/>
        <v>0</v>
      </c>
      <c r="JK311" s="510" t="str">
        <f t="shared" si="1401"/>
        <v/>
      </c>
      <c r="JL311" s="522" t="str">
        <f t="shared" si="1554"/>
        <v/>
      </c>
      <c r="JM311" s="510" t="str">
        <f t="shared" si="1402"/>
        <v/>
      </c>
      <c r="JN311" s="517">
        <f t="shared" si="1403"/>
        <v>0</v>
      </c>
      <c r="JO311" s="510" t="str">
        <f t="shared" si="1404"/>
        <v/>
      </c>
      <c r="JP311" s="522" t="str">
        <f t="shared" si="1555"/>
        <v/>
      </c>
      <c r="JQ311" s="510" t="str">
        <f t="shared" si="1405"/>
        <v/>
      </c>
      <c r="JR311" s="517">
        <f t="shared" si="1406"/>
        <v>0</v>
      </c>
      <c r="JS311" s="510" t="str">
        <f t="shared" si="1407"/>
        <v/>
      </c>
      <c r="JT311" s="522" t="str">
        <f t="shared" si="1556"/>
        <v/>
      </c>
      <c r="JU311" s="510" t="str">
        <f t="shared" si="1408"/>
        <v/>
      </c>
      <c r="JV311" s="517">
        <f t="shared" si="1409"/>
        <v>0</v>
      </c>
      <c r="JW311" s="510" t="str">
        <f t="shared" si="1410"/>
        <v/>
      </c>
      <c r="JX311" s="522" t="str">
        <f t="shared" si="1557"/>
        <v/>
      </c>
      <c r="JY311" s="510" t="str">
        <f t="shared" si="1411"/>
        <v/>
      </c>
      <c r="JZ311" s="517">
        <f t="shared" si="1412"/>
        <v>0</v>
      </c>
      <c r="KA311" s="510" t="str">
        <f t="shared" si="1413"/>
        <v/>
      </c>
      <c r="KB311" s="522" t="str">
        <f t="shared" si="1558"/>
        <v/>
      </c>
      <c r="KC311" s="510" t="str">
        <f t="shared" si="1414"/>
        <v/>
      </c>
      <c r="KD311" s="517">
        <f t="shared" si="1415"/>
        <v>0</v>
      </c>
      <c r="KE311" s="510" t="str">
        <f t="shared" si="1416"/>
        <v/>
      </c>
      <c r="KF311" s="522" t="str">
        <f t="shared" si="1559"/>
        <v/>
      </c>
      <c r="KG311" s="510" t="str">
        <f t="shared" si="1417"/>
        <v/>
      </c>
      <c r="KH311" s="517">
        <f t="shared" si="1418"/>
        <v>0</v>
      </c>
      <c r="KI311" s="510" t="str">
        <f t="shared" si="1419"/>
        <v/>
      </c>
      <c r="KJ311" s="522" t="str">
        <f t="shared" si="1560"/>
        <v/>
      </c>
      <c r="KK311" s="510" t="str">
        <f t="shared" si="1420"/>
        <v/>
      </c>
      <c r="KL311" s="517">
        <f t="shared" si="1421"/>
        <v>0</v>
      </c>
      <c r="KM311" s="510" t="str">
        <f t="shared" si="1422"/>
        <v/>
      </c>
      <c r="KN311" s="522" t="str">
        <f t="shared" si="1561"/>
        <v/>
      </c>
      <c r="KO311" s="510" t="str">
        <f t="shared" si="1423"/>
        <v/>
      </c>
      <c r="KP311" s="517">
        <f t="shared" si="1424"/>
        <v>0</v>
      </c>
      <c r="KQ311" s="510" t="str">
        <f t="shared" si="1425"/>
        <v/>
      </c>
      <c r="KR311" s="522" t="str">
        <f t="shared" si="1562"/>
        <v/>
      </c>
      <c r="KS311" s="510" t="str">
        <f t="shared" si="1426"/>
        <v/>
      </c>
      <c r="KT311" s="517">
        <f t="shared" si="1427"/>
        <v>0</v>
      </c>
      <c r="KU311" s="510" t="str">
        <f t="shared" si="1428"/>
        <v/>
      </c>
      <c r="KV311" s="522" t="str">
        <f t="shared" si="1563"/>
        <v/>
      </c>
      <c r="KW311" s="510" t="str">
        <f t="shared" si="1429"/>
        <v/>
      </c>
      <c r="KX311" s="517">
        <f t="shared" si="1430"/>
        <v>0</v>
      </c>
      <c r="KY311" s="510" t="str">
        <f t="shared" si="1431"/>
        <v/>
      </c>
      <c r="KZ311" s="522" t="str">
        <f t="shared" si="1564"/>
        <v/>
      </c>
      <c r="LA311" s="510" t="str">
        <f t="shared" si="1432"/>
        <v/>
      </c>
      <c r="LB311" s="517">
        <f t="shared" si="1433"/>
        <v>0</v>
      </c>
      <c r="LC311" s="510" t="str">
        <f t="shared" si="1434"/>
        <v/>
      </c>
      <c r="LD311" s="522" t="str">
        <f t="shared" si="1565"/>
        <v/>
      </c>
      <c r="LE311" s="510" t="str">
        <f t="shared" si="1435"/>
        <v/>
      </c>
      <c r="LF311" s="517">
        <f t="shared" si="1436"/>
        <v>0</v>
      </c>
      <c r="LG311" s="510" t="str">
        <f t="shared" si="1437"/>
        <v/>
      </c>
      <c r="LH311" s="522" t="str">
        <f t="shared" si="1566"/>
        <v/>
      </c>
      <c r="LI311" s="510" t="str">
        <f t="shared" si="1438"/>
        <v/>
      </c>
      <c r="LJ311" s="517">
        <f t="shared" si="1439"/>
        <v>0</v>
      </c>
      <c r="LK311" s="510" t="str">
        <f t="shared" si="1440"/>
        <v/>
      </c>
      <c r="LL311" s="522" t="str">
        <f t="shared" si="1567"/>
        <v/>
      </c>
      <c r="LM311" s="510" t="str">
        <f t="shared" si="1441"/>
        <v/>
      </c>
      <c r="LN311" s="517">
        <f t="shared" si="1442"/>
        <v>0</v>
      </c>
      <c r="LO311" s="510" t="str">
        <f t="shared" si="1443"/>
        <v/>
      </c>
      <c r="LP311" s="522" t="str">
        <f t="shared" si="1568"/>
        <v/>
      </c>
      <c r="LQ311" s="510" t="str">
        <f t="shared" si="1444"/>
        <v/>
      </c>
      <c r="LR311" s="517">
        <f t="shared" si="1445"/>
        <v>0</v>
      </c>
      <c r="LS311" s="510" t="str">
        <f t="shared" si="1446"/>
        <v/>
      </c>
      <c r="LT311" s="522" t="str">
        <f t="shared" si="1569"/>
        <v/>
      </c>
      <c r="LU311" s="510" t="str">
        <f t="shared" si="1447"/>
        <v/>
      </c>
      <c r="LV311" s="517">
        <f t="shared" si="1448"/>
        <v>0</v>
      </c>
      <c r="LW311" s="510" t="str">
        <f t="shared" si="1449"/>
        <v/>
      </c>
      <c r="LX311" s="522" t="str">
        <f t="shared" si="1570"/>
        <v/>
      </c>
      <c r="LY311" s="510" t="str">
        <f t="shared" si="1450"/>
        <v/>
      </c>
      <c r="LZ311" s="517">
        <f t="shared" si="1451"/>
        <v>0</v>
      </c>
      <c r="MA311" s="510" t="str">
        <f t="shared" si="1452"/>
        <v/>
      </c>
      <c r="MB311" s="522" t="str">
        <f t="shared" si="1571"/>
        <v/>
      </c>
      <c r="MC311" s="510" t="str">
        <f t="shared" si="1453"/>
        <v/>
      </c>
      <c r="MD311" s="517">
        <f t="shared" si="1454"/>
        <v>0</v>
      </c>
      <c r="ME311" s="510" t="str">
        <f t="shared" si="1455"/>
        <v/>
      </c>
      <c r="MF311" s="522" t="str">
        <f t="shared" si="1572"/>
        <v/>
      </c>
      <c r="MG311" s="510" t="str">
        <f t="shared" si="1456"/>
        <v/>
      </c>
      <c r="MH311" s="517">
        <f t="shared" si="1457"/>
        <v>0</v>
      </c>
      <c r="MI311" s="510" t="str">
        <f t="shared" si="1458"/>
        <v/>
      </c>
      <c r="MJ311" s="522" t="str">
        <f t="shared" si="1573"/>
        <v/>
      </c>
      <c r="MK311" s="510" t="str">
        <f t="shared" si="1459"/>
        <v/>
      </c>
      <c r="ML311" s="517">
        <f t="shared" si="1460"/>
        <v>0</v>
      </c>
      <c r="MM311" s="510" t="str">
        <f t="shared" si="1461"/>
        <v/>
      </c>
      <c r="MN311" s="522" t="str">
        <f t="shared" si="1574"/>
        <v/>
      </c>
      <c r="MO311" s="510" t="str">
        <f t="shared" si="1462"/>
        <v/>
      </c>
      <c r="MP311" s="517">
        <f t="shared" si="1463"/>
        <v>0</v>
      </c>
      <c r="MQ311" s="510" t="str">
        <f t="shared" si="1464"/>
        <v/>
      </c>
      <c r="MR311" s="522" t="str">
        <f t="shared" si="1575"/>
        <v/>
      </c>
      <c r="MS311" s="510" t="str">
        <f t="shared" si="1465"/>
        <v/>
      </c>
      <c r="MT311" s="517">
        <f t="shared" si="1466"/>
        <v>0</v>
      </c>
      <c r="MU311" s="510" t="str">
        <f t="shared" si="1467"/>
        <v/>
      </c>
      <c r="MV311" s="522" t="str">
        <f t="shared" si="1576"/>
        <v/>
      </c>
      <c r="MW311" s="510" t="str">
        <f t="shared" si="1468"/>
        <v/>
      </c>
      <c r="MX311" s="517">
        <f t="shared" si="1469"/>
        <v>0</v>
      </c>
      <c r="MY311" s="510" t="str">
        <f t="shared" si="1470"/>
        <v/>
      </c>
      <c r="MZ311" s="522" t="str">
        <f t="shared" si="1577"/>
        <v/>
      </c>
      <c r="NA311" s="510" t="str">
        <f t="shared" si="1471"/>
        <v/>
      </c>
      <c r="NB311" s="517">
        <f t="shared" si="1472"/>
        <v>0</v>
      </c>
      <c r="NC311" s="510" t="str">
        <f t="shared" si="1473"/>
        <v/>
      </c>
      <c r="ND311" s="522" t="str">
        <f t="shared" si="1578"/>
        <v/>
      </c>
      <c r="NE311" s="510" t="str">
        <f t="shared" si="1474"/>
        <v/>
      </c>
      <c r="NF311" s="517">
        <f t="shared" si="1475"/>
        <v>0</v>
      </c>
      <c r="NG311" s="510" t="str">
        <f t="shared" si="1476"/>
        <v/>
      </c>
      <c r="NH311" s="522" t="str">
        <f t="shared" si="1579"/>
        <v/>
      </c>
      <c r="NI311" s="510" t="str">
        <f t="shared" si="1477"/>
        <v/>
      </c>
      <c r="NJ311" s="517">
        <f t="shared" si="1478"/>
        <v>0</v>
      </c>
      <c r="NK311" s="510" t="str">
        <f t="shared" si="1479"/>
        <v/>
      </c>
      <c r="NL311" s="522" t="str">
        <f t="shared" si="1580"/>
        <v/>
      </c>
      <c r="NM311" s="510" t="str">
        <f t="shared" si="1480"/>
        <v/>
      </c>
      <c r="NN311" s="517">
        <f t="shared" si="1481"/>
        <v>0</v>
      </c>
      <c r="NO311" s="510" t="str">
        <f t="shared" si="1482"/>
        <v/>
      </c>
      <c r="NP311" s="522" t="str">
        <f t="shared" si="1581"/>
        <v/>
      </c>
      <c r="NQ311" s="510" t="str">
        <f t="shared" si="1483"/>
        <v/>
      </c>
      <c r="NR311" s="517">
        <f t="shared" si="1484"/>
        <v>0</v>
      </c>
      <c r="NS311" s="510" t="str">
        <f t="shared" si="1485"/>
        <v/>
      </c>
      <c r="NT311" s="522" t="str">
        <f t="shared" si="1582"/>
        <v/>
      </c>
      <c r="NU311" s="510" t="str">
        <f t="shared" si="1486"/>
        <v/>
      </c>
      <c r="NV311" s="517">
        <f t="shared" si="1487"/>
        <v>0</v>
      </c>
      <c r="NW311" s="510" t="str">
        <f t="shared" si="1488"/>
        <v/>
      </c>
      <c r="NX311" s="522" t="str">
        <f t="shared" si="1583"/>
        <v/>
      </c>
      <c r="NY311" s="510" t="str">
        <f t="shared" si="1489"/>
        <v/>
      </c>
      <c r="NZ311" s="517">
        <f t="shared" si="1490"/>
        <v>0</v>
      </c>
      <c r="OA311" s="510" t="str">
        <f t="shared" si="1491"/>
        <v/>
      </c>
      <c r="OB311" s="522" t="str">
        <f t="shared" si="1584"/>
        <v/>
      </c>
      <c r="OC311" s="510" t="str">
        <f t="shared" si="1492"/>
        <v/>
      </c>
      <c r="OD311" s="517">
        <f t="shared" si="1493"/>
        <v>0</v>
      </c>
      <c r="OE311" s="510" t="str">
        <f t="shared" si="1494"/>
        <v/>
      </c>
      <c r="OF311" s="522" t="str">
        <f t="shared" si="1585"/>
        <v/>
      </c>
      <c r="OG311" s="510" t="str">
        <f t="shared" si="1495"/>
        <v/>
      </c>
      <c r="OH311" s="517">
        <f t="shared" si="1496"/>
        <v>0</v>
      </c>
      <c r="OI311" s="510" t="str">
        <f t="shared" si="1497"/>
        <v/>
      </c>
      <c r="OJ311" s="522" t="str">
        <f t="shared" si="1586"/>
        <v/>
      </c>
      <c r="OK311" s="510" t="str">
        <f t="shared" si="1498"/>
        <v/>
      </c>
      <c r="OL311" s="517">
        <f t="shared" si="1499"/>
        <v>0</v>
      </c>
      <c r="OM311" s="510" t="str">
        <f t="shared" si="1500"/>
        <v/>
      </c>
      <c r="ON311" s="522" t="str">
        <f t="shared" si="1587"/>
        <v/>
      </c>
      <c r="OO311" s="510" t="str">
        <f t="shared" si="1501"/>
        <v/>
      </c>
      <c r="OP311" s="517">
        <f t="shared" si="1502"/>
        <v>0</v>
      </c>
      <c r="OQ311" s="510" t="str">
        <f t="shared" si="1503"/>
        <v/>
      </c>
      <c r="OR311" s="522" t="str">
        <f t="shared" si="1588"/>
        <v/>
      </c>
      <c r="OS311" s="510" t="str">
        <f t="shared" si="1504"/>
        <v/>
      </c>
      <c r="OT311" s="517">
        <f t="shared" si="1505"/>
        <v>0</v>
      </c>
      <c r="OU311" s="510" t="str">
        <f t="shared" si="1506"/>
        <v/>
      </c>
      <c r="OV311" s="522" t="str">
        <f t="shared" si="1589"/>
        <v/>
      </c>
      <c r="OW311" s="510" t="str">
        <f t="shared" si="1507"/>
        <v/>
      </c>
      <c r="OX311" s="517">
        <f t="shared" si="1508"/>
        <v>0</v>
      </c>
      <c r="OY311" s="510" t="str">
        <f t="shared" si="1509"/>
        <v/>
      </c>
      <c r="OZ311" s="522" t="str">
        <f t="shared" si="1590"/>
        <v/>
      </c>
      <c r="PA311" s="510" t="str">
        <f t="shared" si="1510"/>
        <v/>
      </c>
      <c r="PB311" s="517">
        <f t="shared" si="1511"/>
        <v>0</v>
      </c>
      <c r="PC311" s="510" t="str">
        <f t="shared" si="1512"/>
        <v/>
      </c>
      <c r="PD311" s="522" t="str">
        <f t="shared" si="1591"/>
        <v/>
      </c>
      <c r="PE311" s="510" t="str">
        <f t="shared" si="1513"/>
        <v/>
      </c>
      <c r="PF311" s="517">
        <f t="shared" si="1514"/>
        <v>0</v>
      </c>
      <c r="PG311" s="510" t="str">
        <f t="shared" si="1515"/>
        <v/>
      </c>
      <c r="PH311" s="522" t="str">
        <f t="shared" si="1592"/>
        <v/>
      </c>
      <c r="PI311" s="510" t="str">
        <f t="shared" si="1516"/>
        <v/>
      </c>
      <c r="PJ311" s="517">
        <f t="shared" si="1517"/>
        <v>0</v>
      </c>
      <c r="PK311" s="510" t="str">
        <f t="shared" si="1518"/>
        <v/>
      </c>
      <c r="PL311" s="522" t="str">
        <f t="shared" si="1593"/>
        <v/>
      </c>
      <c r="PM311" s="510" t="str">
        <f t="shared" si="1519"/>
        <v/>
      </c>
      <c r="PN311" s="517">
        <f t="shared" si="1520"/>
        <v>0</v>
      </c>
      <c r="PO311" s="510" t="str">
        <f t="shared" si="1521"/>
        <v/>
      </c>
      <c r="PP311" s="522" t="str">
        <f t="shared" si="1594"/>
        <v/>
      </c>
      <c r="PQ311" s="510" t="str">
        <f t="shared" si="1522"/>
        <v/>
      </c>
      <c r="PR311" s="517">
        <f t="shared" si="1523"/>
        <v>0</v>
      </c>
      <c r="PS311" s="510" t="str">
        <f t="shared" si="1524"/>
        <v/>
      </c>
      <c r="PT311" s="522" t="str">
        <f t="shared" si="1595"/>
        <v/>
      </c>
      <c r="PU311" s="510" t="str">
        <f t="shared" si="1525"/>
        <v/>
      </c>
      <c r="PV311" s="517">
        <f t="shared" si="1526"/>
        <v>0</v>
      </c>
      <c r="PW311" s="510" t="str">
        <f t="shared" si="1527"/>
        <v/>
      </c>
      <c r="PX311" s="522" t="str">
        <f t="shared" si="1596"/>
        <v/>
      </c>
      <c r="PY311" s="510" t="str">
        <f t="shared" si="1528"/>
        <v/>
      </c>
      <c r="PZ311" s="517">
        <f t="shared" si="1529"/>
        <v>0</v>
      </c>
      <c r="QA311" s="510" t="str">
        <f t="shared" si="1530"/>
        <v/>
      </c>
      <c r="QB311" s="522" t="str">
        <f t="shared" si="1597"/>
        <v/>
      </c>
      <c r="QC311" s="510" t="str">
        <f t="shared" si="1531"/>
        <v/>
      </c>
      <c r="QD311" s="517">
        <f t="shared" si="1532"/>
        <v>0</v>
      </c>
      <c r="QE311" s="510" t="str">
        <f t="shared" si="1533"/>
        <v/>
      </c>
      <c r="QF311" s="522" t="str">
        <f t="shared" si="1598"/>
        <v/>
      </c>
      <c r="QG311" s="510" t="str">
        <f t="shared" si="1534"/>
        <v/>
      </c>
      <c r="QH311" s="517">
        <f t="shared" si="1535"/>
        <v>0</v>
      </c>
    </row>
    <row r="312" spans="203:450" ht="13.3" thickTop="1" thickBot="1" x14ac:dyDescent="0.35">
      <c r="GU312" s="594">
        <v>31</v>
      </c>
      <c r="HA312" s="81" t="str">
        <f t="shared" si="1536"/>
        <v/>
      </c>
      <c r="HB312" s="127" t="str">
        <f t="shared" si="1537"/>
        <v/>
      </c>
      <c r="HC312" s="15">
        <f t="shared" si="1359"/>
        <v>0</v>
      </c>
      <c r="HD312" s="582">
        <f t="shared" si="1600"/>
        <v>0</v>
      </c>
      <c r="HE312" s="576">
        <f t="shared" si="1599"/>
        <v>0</v>
      </c>
      <c r="HF312" s="566">
        <f t="shared" si="1599"/>
        <v>0</v>
      </c>
      <c r="HG312" s="16">
        <f t="shared" si="1361"/>
        <v>0</v>
      </c>
      <c r="HH312" s="17" t="str">
        <f t="shared" si="1538"/>
        <v/>
      </c>
      <c r="HI312" s="510" t="str">
        <f t="shared" si="1539"/>
        <v/>
      </c>
      <c r="HJ312" s="517">
        <f t="shared" si="1540"/>
        <v>0</v>
      </c>
      <c r="HK312" s="510" t="str">
        <f t="shared" si="1362"/>
        <v/>
      </c>
      <c r="HL312" s="522" t="str">
        <f t="shared" si="1541"/>
        <v/>
      </c>
      <c r="HM312" s="510" t="str">
        <f t="shared" si="1363"/>
        <v/>
      </c>
      <c r="HN312" s="517">
        <f t="shared" si="1364"/>
        <v>0</v>
      </c>
      <c r="HO312" s="510" t="str">
        <f t="shared" si="1365"/>
        <v/>
      </c>
      <c r="HP312" s="522" t="str">
        <f t="shared" si="1542"/>
        <v/>
      </c>
      <c r="HQ312" s="510" t="str">
        <f t="shared" si="1366"/>
        <v/>
      </c>
      <c r="HR312" s="517">
        <f t="shared" si="1367"/>
        <v>0</v>
      </c>
      <c r="HS312" s="510" t="str">
        <f t="shared" si="1368"/>
        <v/>
      </c>
      <c r="HT312" s="522" t="str">
        <f t="shared" si="1543"/>
        <v/>
      </c>
      <c r="HU312" s="510" t="str">
        <f t="shared" si="1369"/>
        <v/>
      </c>
      <c r="HV312" s="517">
        <f t="shared" si="1370"/>
        <v>0</v>
      </c>
      <c r="HW312" s="510" t="str">
        <f t="shared" si="1371"/>
        <v/>
      </c>
      <c r="HX312" s="522" t="str">
        <f t="shared" si="1544"/>
        <v/>
      </c>
      <c r="HY312" s="510" t="str">
        <f t="shared" si="1372"/>
        <v/>
      </c>
      <c r="HZ312" s="517">
        <f t="shared" si="1373"/>
        <v>0</v>
      </c>
      <c r="IA312" s="510" t="str">
        <f t="shared" si="1374"/>
        <v/>
      </c>
      <c r="IB312" s="522" t="str">
        <f t="shared" si="1545"/>
        <v/>
      </c>
      <c r="IC312" s="510" t="str">
        <f t="shared" si="1375"/>
        <v/>
      </c>
      <c r="ID312" s="517">
        <f t="shared" si="1376"/>
        <v>0</v>
      </c>
      <c r="IE312" s="510" t="str">
        <f t="shared" si="1377"/>
        <v/>
      </c>
      <c r="IF312" s="522" t="str">
        <f t="shared" si="1546"/>
        <v/>
      </c>
      <c r="IG312" s="510" t="str">
        <f t="shared" si="1378"/>
        <v/>
      </c>
      <c r="IH312" s="517">
        <f t="shared" si="1379"/>
        <v>0</v>
      </c>
      <c r="II312" s="510" t="str">
        <f t="shared" si="1380"/>
        <v/>
      </c>
      <c r="IJ312" s="522" t="str">
        <f t="shared" si="1547"/>
        <v/>
      </c>
      <c r="IK312" s="510" t="str">
        <f t="shared" si="1381"/>
        <v/>
      </c>
      <c r="IL312" s="517">
        <f t="shared" si="1382"/>
        <v>0</v>
      </c>
      <c r="IM312" s="510" t="str">
        <f t="shared" si="1383"/>
        <v/>
      </c>
      <c r="IN312" s="522" t="str">
        <f t="shared" si="1548"/>
        <v/>
      </c>
      <c r="IO312" s="510" t="str">
        <f t="shared" si="1384"/>
        <v/>
      </c>
      <c r="IP312" s="517">
        <f t="shared" si="1385"/>
        <v>0</v>
      </c>
      <c r="IQ312" s="510" t="str">
        <f t="shared" si="1386"/>
        <v/>
      </c>
      <c r="IR312" s="522" t="str">
        <f t="shared" si="1549"/>
        <v/>
      </c>
      <c r="IS312" s="510" t="str">
        <f t="shared" si="1387"/>
        <v/>
      </c>
      <c r="IT312" s="517">
        <f t="shared" si="1388"/>
        <v>0</v>
      </c>
      <c r="IU312" s="510" t="str">
        <f t="shared" si="1389"/>
        <v/>
      </c>
      <c r="IV312" s="522" t="str">
        <f t="shared" si="1550"/>
        <v/>
      </c>
      <c r="IW312" s="510" t="str">
        <f t="shared" si="1390"/>
        <v/>
      </c>
      <c r="IX312" s="517">
        <f t="shared" si="1391"/>
        <v>0</v>
      </c>
      <c r="IY312" s="510" t="str">
        <f t="shared" si="1392"/>
        <v/>
      </c>
      <c r="IZ312" s="522" t="str">
        <f t="shared" si="1551"/>
        <v/>
      </c>
      <c r="JA312" s="510" t="str">
        <f t="shared" si="1393"/>
        <v/>
      </c>
      <c r="JB312" s="517">
        <f t="shared" si="1394"/>
        <v>0</v>
      </c>
      <c r="JC312" s="510" t="str">
        <f t="shared" si="1395"/>
        <v/>
      </c>
      <c r="JD312" s="522" t="str">
        <f t="shared" si="1552"/>
        <v/>
      </c>
      <c r="JE312" s="510" t="str">
        <f t="shared" si="1396"/>
        <v/>
      </c>
      <c r="JF312" s="517">
        <f t="shared" si="1397"/>
        <v>0</v>
      </c>
      <c r="JG312" s="510" t="str">
        <f t="shared" si="1398"/>
        <v/>
      </c>
      <c r="JH312" s="522" t="str">
        <f t="shared" si="1553"/>
        <v/>
      </c>
      <c r="JI312" s="510" t="str">
        <f t="shared" si="1399"/>
        <v/>
      </c>
      <c r="JJ312" s="517">
        <f t="shared" si="1400"/>
        <v>0</v>
      </c>
      <c r="JK312" s="510" t="str">
        <f t="shared" si="1401"/>
        <v/>
      </c>
      <c r="JL312" s="522" t="str">
        <f t="shared" si="1554"/>
        <v/>
      </c>
      <c r="JM312" s="510" t="str">
        <f t="shared" si="1402"/>
        <v/>
      </c>
      <c r="JN312" s="517">
        <f t="shared" si="1403"/>
        <v>0</v>
      </c>
      <c r="JO312" s="510" t="str">
        <f t="shared" si="1404"/>
        <v/>
      </c>
      <c r="JP312" s="522" t="str">
        <f t="shared" si="1555"/>
        <v/>
      </c>
      <c r="JQ312" s="510" t="str">
        <f t="shared" si="1405"/>
        <v/>
      </c>
      <c r="JR312" s="517">
        <f t="shared" si="1406"/>
        <v>0</v>
      </c>
      <c r="JS312" s="510" t="str">
        <f t="shared" si="1407"/>
        <v/>
      </c>
      <c r="JT312" s="522" t="str">
        <f t="shared" si="1556"/>
        <v/>
      </c>
      <c r="JU312" s="510" t="str">
        <f t="shared" si="1408"/>
        <v/>
      </c>
      <c r="JV312" s="517">
        <f t="shared" si="1409"/>
        <v>0</v>
      </c>
      <c r="JW312" s="510" t="str">
        <f t="shared" si="1410"/>
        <v/>
      </c>
      <c r="JX312" s="522" t="str">
        <f t="shared" si="1557"/>
        <v/>
      </c>
      <c r="JY312" s="510" t="str">
        <f t="shared" si="1411"/>
        <v/>
      </c>
      <c r="JZ312" s="517">
        <f t="shared" si="1412"/>
        <v>0</v>
      </c>
      <c r="KA312" s="510" t="str">
        <f t="shared" si="1413"/>
        <v/>
      </c>
      <c r="KB312" s="522" t="str">
        <f t="shared" si="1558"/>
        <v/>
      </c>
      <c r="KC312" s="510" t="str">
        <f t="shared" si="1414"/>
        <v/>
      </c>
      <c r="KD312" s="517">
        <f t="shared" si="1415"/>
        <v>0</v>
      </c>
      <c r="KE312" s="510" t="str">
        <f t="shared" si="1416"/>
        <v/>
      </c>
      <c r="KF312" s="522" t="str">
        <f t="shared" si="1559"/>
        <v/>
      </c>
      <c r="KG312" s="510" t="str">
        <f t="shared" si="1417"/>
        <v/>
      </c>
      <c r="KH312" s="517">
        <f t="shared" si="1418"/>
        <v>0</v>
      </c>
      <c r="KI312" s="510" t="str">
        <f t="shared" si="1419"/>
        <v/>
      </c>
      <c r="KJ312" s="522" t="str">
        <f t="shared" si="1560"/>
        <v/>
      </c>
      <c r="KK312" s="510" t="str">
        <f t="shared" si="1420"/>
        <v/>
      </c>
      <c r="KL312" s="517">
        <f t="shared" si="1421"/>
        <v>0</v>
      </c>
      <c r="KM312" s="510" t="str">
        <f t="shared" si="1422"/>
        <v/>
      </c>
      <c r="KN312" s="522" t="str">
        <f t="shared" si="1561"/>
        <v/>
      </c>
      <c r="KO312" s="510" t="str">
        <f t="shared" si="1423"/>
        <v/>
      </c>
      <c r="KP312" s="517">
        <f t="shared" si="1424"/>
        <v>0</v>
      </c>
      <c r="KQ312" s="510" t="str">
        <f t="shared" si="1425"/>
        <v/>
      </c>
      <c r="KR312" s="522" t="str">
        <f t="shared" si="1562"/>
        <v/>
      </c>
      <c r="KS312" s="510" t="str">
        <f t="shared" si="1426"/>
        <v/>
      </c>
      <c r="KT312" s="517">
        <f t="shared" si="1427"/>
        <v>0</v>
      </c>
      <c r="KU312" s="510" t="str">
        <f t="shared" si="1428"/>
        <v/>
      </c>
      <c r="KV312" s="522" t="str">
        <f t="shared" si="1563"/>
        <v/>
      </c>
      <c r="KW312" s="510" t="str">
        <f t="shared" si="1429"/>
        <v/>
      </c>
      <c r="KX312" s="517">
        <f t="shared" si="1430"/>
        <v>0</v>
      </c>
      <c r="KY312" s="510" t="str">
        <f t="shared" si="1431"/>
        <v/>
      </c>
      <c r="KZ312" s="522" t="str">
        <f t="shared" si="1564"/>
        <v/>
      </c>
      <c r="LA312" s="510" t="str">
        <f t="shared" si="1432"/>
        <v/>
      </c>
      <c r="LB312" s="517">
        <f t="shared" si="1433"/>
        <v>0</v>
      </c>
      <c r="LC312" s="510" t="str">
        <f t="shared" si="1434"/>
        <v/>
      </c>
      <c r="LD312" s="522" t="str">
        <f t="shared" si="1565"/>
        <v/>
      </c>
      <c r="LE312" s="510" t="str">
        <f t="shared" si="1435"/>
        <v/>
      </c>
      <c r="LF312" s="517">
        <f t="shared" si="1436"/>
        <v>0</v>
      </c>
      <c r="LG312" s="510" t="str">
        <f t="shared" si="1437"/>
        <v/>
      </c>
      <c r="LH312" s="522" t="str">
        <f t="shared" si="1566"/>
        <v/>
      </c>
      <c r="LI312" s="510" t="str">
        <f t="shared" si="1438"/>
        <v/>
      </c>
      <c r="LJ312" s="517">
        <f t="shared" si="1439"/>
        <v>0</v>
      </c>
      <c r="LK312" s="510" t="str">
        <f t="shared" si="1440"/>
        <v/>
      </c>
      <c r="LL312" s="522" t="str">
        <f t="shared" si="1567"/>
        <v/>
      </c>
      <c r="LM312" s="510" t="str">
        <f t="shared" si="1441"/>
        <v/>
      </c>
      <c r="LN312" s="517">
        <f t="shared" si="1442"/>
        <v>0</v>
      </c>
      <c r="LO312" s="510" t="str">
        <f t="shared" si="1443"/>
        <v/>
      </c>
      <c r="LP312" s="522" t="str">
        <f t="shared" si="1568"/>
        <v/>
      </c>
      <c r="LQ312" s="510" t="str">
        <f t="shared" si="1444"/>
        <v/>
      </c>
      <c r="LR312" s="517">
        <f t="shared" si="1445"/>
        <v>0</v>
      </c>
      <c r="LS312" s="510" t="str">
        <f t="shared" si="1446"/>
        <v/>
      </c>
      <c r="LT312" s="522" t="str">
        <f t="shared" si="1569"/>
        <v/>
      </c>
      <c r="LU312" s="510" t="str">
        <f t="shared" si="1447"/>
        <v/>
      </c>
      <c r="LV312" s="517">
        <f t="shared" si="1448"/>
        <v>0</v>
      </c>
      <c r="LW312" s="510" t="str">
        <f t="shared" si="1449"/>
        <v/>
      </c>
      <c r="LX312" s="522" t="str">
        <f t="shared" si="1570"/>
        <v/>
      </c>
      <c r="LY312" s="510" t="str">
        <f t="shared" si="1450"/>
        <v/>
      </c>
      <c r="LZ312" s="517">
        <f t="shared" si="1451"/>
        <v>0</v>
      </c>
      <c r="MA312" s="510" t="str">
        <f t="shared" si="1452"/>
        <v/>
      </c>
      <c r="MB312" s="522" t="str">
        <f t="shared" si="1571"/>
        <v/>
      </c>
      <c r="MC312" s="510" t="str">
        <f t="shared" si="1453"/>
        <v/>
      </c>
      <c r="MD312" s="517">
        <f t="shared" si="1454"/>
        <v>0</v>
      </c>
      <c r="ME312" s="510" t="str">
        <f t="shared" si="1455"/>
        <v/>
      </c>
      <c r="MF312" s="522" t="str">
        <f t="shared" si="1572"/>
        <v/>
      </c>
      <c r="MG312" s="510" t="str">
        <f t="shared" si="1456"/>
        <v/>
      </c>
      <c r="MH312" s="517">
        <f t="shared" si="1457"/>
        <v>0</v>
      </c>
      <c r="MI312" s="510" t="str">
        <f t="shared" si="1458"/>
        <v/>
      </c>
      <c r="MJ312" s="522" t="str">
        <f t="shared" si="1573"/>
        <v/>
      </c>
      <c r="MK312" s="510" t="str">
        <f t="shared" si="1459"/>
        <v/>
      </c>
      <c r="ML312" s="517">
        <f t="shared" si="1460"/>
        <v>0</v>
      </c>
      <c r="MM312" s="510" t="str">
        <f t="shared" si="1461"/>
        <v/>
      </c>
      <c r="MN312" s="522" t="str">
        <f t="shared" si="1574"/>
        <v/>
      </c>
      <c r="MO312" s="510" t="str">
        <f t="shared" si="1462"/>
        <v/>
      </c>
      <c r="MP312" s="517">
        <f t="shared" si="1463"/>
        <v>0</v>
      </c>
      <c r="MQ312" s="510" t="str">
        <f t="shared" si="1464"/>
        <v/>
      </c>
      <c r="MR312" s="522" t="str">
        <f t="shared" si="1575"/>
        <v/>
      </c>
      <c r="MS312" s="510" t="str">
        <f t="shared" si="1465"/>
        <v/>
      </c>
      <c r="MT312" s="517">
        <f t="shared" si="1466"/>
        <v>0</v>
      </c>
      <c r="MU312" s="510" t="str">
        <f t="shared" si="1467"/>
        <v/>
      </c>
      <c r="MV312" s="522" t="str">
        <f t="shared" si="1576"/>
        <v/>
      </c>
      <c r="MW312" s="510" t="str">
        <f t="shared" si="1468"/>
        <v/>
      </c>
      <c r="MX312" s="517">
        <f t="shared" si="1469"/>
        <v>0</v>
      </c>
      <c r="MY312" s="510" t="str">
        <f t="shared" si="1470"/>
        <v/>
      </c>
      <c r="MZ312" s="522" t="str">
        <f t="shared" si="1577"/>
        <v/>
      </c>
      <c r="NA312" s="510" t="str">
        <f t="shared" si="1471"/>
        <v/>
      </c>
      <c r="NB312" s="517">
        <f t="shared" si="1472"/>
        <v>0</v>
      </c>
      <c r="NC312" s="510" t="str">
        <f t="shared" si="1473"/>
        <v/>
      </c>
      <c r="ND312" s="522" t="str">
        <f t="shared" si="1578"/>
        <v/>
      </c>
      <c r="NE312" s="510" t="str">
        <f t="shared" si="1474"/>
        <v/>
      </c>
      <c r="NF312" s="517">
        <f t="shared" si="1475"/>
        <v>0</v>
      </c>
      <c r="NG312" s="510" t="str">
        <f t="shared" si="1476"/>
        <v/>
      </c>
      <c r="NH312" s="522" t="str">
        <f t="shared" si="1579"/>
        <v/>
      </c>
      <c r="NI312" s="510" t="str">
        <f t="shared" si="1477"/>
        <v/>
      </c>
      <c r="NJ312" s="517">
        <f t="shared" si="1478"/>
        <v>0</v>
      </c>
      <c r="NK312" s="510" t="str">
        <f t="shared" si="1479"/>
        <v/>
      </c>
      <c r="NL312" s="522" t="str">
        <f t="shared" si="1580"/>
        <v/>
      </c>
      <c r="NM312" s="510" t="str">
        <f t="shared" si="1480"/>
        <v/>
      </c>
      <c r="NN312" s="517">
        <f t="shared" si="1481"/>
        <v>0</v>
      </c>
      <c r="NO312" s="510" t="str">
        <f t="shared" si="1482"/>
        <v/>
      </c>
      <c r="NP312" s="522" t="str">
        <f t="shared" si="1581"/>
        <v/>
      </c>
      <c r="NQ312" s="510" t="str">
        <f t="shared" si="1483"/>
        <v/>
      </c>
      <c r="NR312" s="517">
        <f t="shared" si="1484"/>
        <v>0</v>
      </c>
      <c r="NS312" s="510" t="str">
        <f t="shared" si="1485"/>
        <v/>
      </c>
      <c r="NT312" s="522" t="str">
        <f t="shared" si="1582"/>
        <v/>
      </c>
      <c r="NU312" s="510" t="str">
        <f t="shared" si="1486"/>
        <v/>
      </c>
      <c r="NV312" s="517">
        <f t="shared" si="1487"/>
        <v>0</v>
      </c>
      <c r="NW312" s="510" t="str">
        <f t="shared" si="1488"/>
        <v/>
      </c>
      <c r="NX312" s="522" t="str">
        <f t="shared" si="1583"/>
        <v/>
      </c>
      <c r="NY312" s="510" t="str">
        <f t="shared" si="1489"/>
        <v/>
      </c>
      <c r="NZ312" s="517">
        <f t="shared" si="1490"/>
        <v>0</v>
      </c>
      <c r="OA312" s="510" t="str">
        <f t="shared" si="1491"/>
        <v/>
      </c>
      <c r="OB312" s="522" t="str">
        <f t="shared" si="1584"/>
        <v/>
      </c>
      <c r="OC312" s="510" t="str">
        <f t="shared" si="1492"/>
        <v/>
      </c>
      <c r="OD312" s="517">
        <f t="shared" si="1493"/>
        <v>0</v>
      </c>
      <c r="OE312" s="510" t="str">
        <f t="shared" si="1494"/>
        <v/>
      </c>
      <c r="OF312" s="522" t="str">
        <f t="shared" si="1585"/>
        <v/>
      </c>
      <c r="OG312" s="510" t="str">
        <f t="shared" si="1495"/>
        <v/>
      </c>
      <c r="OH312" s="517">
        <f t="shared" si="1496"/>
        <v>0</v>
      </c>
      <c r="OI312" s="510" t="str">
        <f t="shared" si="1497"/>
        <v/>
      </c>
      <c r="OJ312" s="522" t="str">
        <f t="shared" si="1586"/>
        <v/>
      </c>
      <c r="OK312" s="510" t="str">
        <f t="shared" si="1498"/>
        <v/>
      </c>
      <c r="OL312" s="517">
        <f t="shared" si="1499"/>
        <v>0</v>
      </c>
      <c r="OM312" s="510" t="str">
        <f t="shared" si="1500"/>
        <v/>
      </c>
      <c r="ON312" s="522" t="str">
        <f t="shared" si="1587"/>
        <v/>
      </c>
      <c r="OO312" s="510" t="str">
        <f t="shared" si="1501"/>
        <v/>
      </c>
      <c r="OP312" s="517">
        <f t="shared" si="1502"/>
        <v>0</v>
      </c>
      <c r="OQ312" s="510" t="str">
        <f t="shared" si="1503"/>
        <v/>
      </c>
      <c r="OR312" s="522" t="str">
        <f t="shared" si="1588"/>
        <v/>
      </c>
      <c r="OS312" s="510" t="str">
        <f t="shared" si="1504"/>
        <v/>
      </c>
      <c r="OT312" s="517">
        <f t="shared" si="1505"/>
        <v>0</v>
      </c>
      <c r="OU312" s="510" t="str">
        <f t="shared" si="1506"/>
        <v/>
      </c>
      <c r="OV312" s="522" t="str">
        <f t="shared" si="1589"/>
        <v/>
      </c>
      <c r="OW312" s="510" t="str">
        <f t="shared" si="1507"/>
        <v/>
      </c>
      <c r="OX312" s="517">
        <f t="shared" si="1508"/>
        <v>0</v>
      </c>
      <c r="OY312" s="510" t="str">
        <f t="shared" si="1509"/>
        <v/>
      </c>
      <c r="OZ312" s="522" t="str">
        <f t="shared" si="1590"/>
        <v/>
      </c>
      <c r="PA312" s="510" t="str">
        <f t="shared" si="1510"/>
        <v/>
      </c>
      <c r="PB312" s="517">
        <f t="shared" si="1511"/>
        <v>0</v>
      </c>
      <c r="PC312" s="510" t="str">
        <f t="shared" si="1512"/>
        <v/>
      </c>
      <c r="PD312" s="522" t="str">
        <f t="shared" si="1591"/>
        <v/>
      </c>
      <c r="PE312" s="510" t="str">
        <f t="shared" si="1513"/>
        <v/>
      </c>
      <c r="PF312" s="517">
        <f t="shared" si="1514"/>
        <v>0</v>
      </c>
      <c r="PG312" s="510" t="str">
        <f t="shared" si="1515"/>
        <v/>
      </c>
      <c r="PH312" s="522" t="str">
        <f t="shared" si="1592"/>
        <v/>
      </c>
      <c r="PI312" s="510" t="str">
        <f t="shared" si="1516"/>
        <v/>
      </c>
      <c r="PJ312" s="517">
        <f t="shared" si="1517"/>
        <v>0</v>
      </c>
      <c r="PK312" s="510" t="str">
        <f t="shared" si="1518"/>
        <v/>
      </c>
      <c r="PL312" s="522" t="str">
        <f t="shared" si="1593"/>
        <v/>
      </c>
      <c r="PM312" s="510" t="str">
        <f t="shared" si="1519"/>
        <v/>
      </c>
      <c r="PN312" s="517">
        <f t="shared" si="1520"/>
        <v>0</v>
      </c>
      <c r="PO312" s="510" t="str">
        <f t="shared" si="1521"/>
        <v/>
      </c>
      <c r="PP312" s="522" t="str">
        <f t="shared" si="1594"/>
        <v/>
      </c>
      <c r="PQ312" s="510" t="str">
        <f t="shared" si="1522"/>
        <v/>
      </c>
      <c r="PR312" s="517">
        <f t="shared" si="1523"/>
        <v>0</v>
      </c>
      <c r="PS312" s="510" t="str">
        <f t="shared" si="1524"/>
        <v/>
      </c>
      <c r="PT312" s="522" t="str">
        <f t="shared" si="1595"/>
        <v/>
      </c>
      <c r="PU312" s="510" t="str">
        <f t="shared" si="1525"/>
        <v/>
      </c>
      <c r="PV312" s="517">
        <f t="shared" si="1526"/>
        <v>0</v>
      </c>
      <c r="PW312" s="510" t="str">
        <f t="shared" si="1527"/>
        <v/>
      </c>
      <c r="PX312" s="522" t="str">
        <f t="shared" si="1596"/>
        <v/>
      </c>
      <c r="PY312" s="510" t="str">
        <f t="shared" si="1528"/>
        <v/>
      </c>
      <c r="PZ312" s="517">
        <f t="shared" si="1529"/>
        <v>0</v>
      </c>
      <c r="QA312" s="510" t="str">
        <f t="shared" si="1530"/>
        <v/>
      </c>
      <c r="QB312" s="522" t="str">
        <f t="shared" si="1597"/>
        <v/>
      </c>
      <c r="QC312" s="510" t="str">
        <f t="shared" si="1531"/>
        <v/>
      </c>
      <c r="QD312" s="517">
        <f t="shared" si="1532"/>
        <v>0</v>
      </c>
      <c r="QE312" s="510" t="str">
        <f t="shared" si="1533"/>
        <v/>
      </c>
      <c r="QF312" s="522" t="str">
        <f t="shared" si="1598"/>
        <v/>
      </c>
      <c r="QG312" s="510" t="str">
        <f t="shared" si="1534"/>
        <v/>
      </c>
      <c r="QH312" s="517">
        <f t="shared" si="1535"/>
        <v>0</v>
      </c>
    </row>
    <row r="313" spans="203:450" ht="13.3" thickTop="1" thickBot="1" x14ac:dyDescent="0.35">
      <c r="GU313" s="594">
        <v>32</v>
      </c>
      <c r="HA313" s="81" t="str">
        <f t="shared" si="1536"/>
        <v/>
      </c>
      <c r="HB313" s="127" t="str">
        <f t="shared" si="1537"/>
        <v/>
      </c>
      <c r="HC313" s="15">
        <f t="shared" si="1359"/>
        <v>0</v>
      </c>
      <c r="HD313" s="582">
        <f t="shared" si="1600"/>
        <v>0</v>
      </c>
      <c r="HE313" s="576">
        <f t="shared" si="1599"/>
        <v>0</v>
      </c>
      <c r="HF313" s="566">
        <f t="shared" si="1599"/>
        <v>0</v>
      </c>
      <c r="HG313" s="16">
        <f t="shared" si="1361"/>
        <v>0</v>
      </c>
      <c r="HH313" s="17" t="str">
        <f t="shared" si="1538"/>
        <v/>
      </c>
      <c r="HI313" s="510" t="str">
        <f t="shared" si="1539"/>
        <v/>
      </c>
      <c r="HJ313" s="517">
        <f t="shared" si="1540"/>
        <v>0</v>
      </c>
      <c r="HK313" s="510" t="str">
        <f t="shared" si="1362"/>
        <v/>
      </c>
      <c r="HL313" s="522" t="str">
        <f t="shared" si="1541"/>
        <v/>
      </c>
      <c r="HM313" s="510" t="str">
        <f t="shared" si="1363"/>
        <v/>
      </c>
      <c r="HN313" s="517">
        <f t="shared" si="1364"/>
        <v>0</v>
      </c>
      <c r="HO313" s="510" t="str">
        <f t="shared" si="1365"/>
        <v/>
      </c>
      <c r="HP313" s="522" t="str">
        <f t="shared" si="1542"/>
        <v/>
      </c>
      <c r="HQ313" s="510" t="str">
        <f t="shared" si="1366"/>
        <v/>
      </c>
      <c r="HR313" s="517">
        <f t="shared" si="1367"/>
        <v>0</v>
      </c>
      <c r="HS313" s="510" t="str">
        <f t="shared" si="1368"/>
        <v/>
      </c>
      <c r="HT313" s="522" t="str">
        <f t="shared" si="1543"/>
        <v/>
      </c>
      <c r="HU313" s="510" t="str">
        <f t="shared" si="1369"/>
        <v/>
      </c>
      <c r="HV313" s="517">
        <f t="shared" si="1370"/>
        <v>0</v>
      </c>
      <c r="HW313" s="510" t="str">
        <f t="shared" si="1371"/>
        <v/>
      </c>
      <c r="HX313" s="522" t="str">
        <f t="shared" si="1544"/>
        <v/>
      </c>
      <c r="HY313" s="510" t="str">
        <f t="shared" si="1372"/>
        <v/>
      </c>
      <c r="HZ313" s="517">
        <f t="shared" si="1373"/>
        <v>0</v>
      </c>
      <c r="IA313" s="510" t="str">
        <f t="shared" si="1374"/>
        <v/>
      </c>
      <c r="IB313" s="522" t="str">
        <f t="shared" si="1545"/>
        <v/>
      </c>
      <c r="IC313" s="510" t="str">
        <f t="shared" si="1375"/>
        <v/>
      </c>
      <c r="ID313" s="517">
        <f t="shared" si="1376"/>
        <v>0</v>
      </c>
      <c r="IE313" s="510" t="str">
        <f t="shared" si="1377"/>
        <v/>
      </c>
      <c r="IF313" s="522" t="str">
        <f t="shared" si="1546"/>
        <v/>
      </c>
      <c r="IG313" s="510" t="str">
        <f t="shared" si="1378"/>
        <v/>
      </c>
      <c r="IH313" s="517">
        <f t="shared" si="1379"/>
        <v>0</v>
      </c>
      <c r="II313" s="510" t="str">
        <f t="shared" si="1380"/>
        <v/>
      </c>
      <c r="IJ313" s="522" t="str">
        <f t="shared" si="1547"/>
        <v/>
      </c>
      <c r="IK313" s="510" t="str">
        <f t="shared" si="1381"/>
        <v/>
      </c>
      <c r="IL313" s="517">
        <f t="shared" si="1382"/>
        <v>0</v>
      </c>
      <c r="IM313" s="510" t="str">
        <f t="shared" si="1383"/>
        <v/>
      </c>
      <c r="IN313" s="522" t="str">
        <f t="shared" si="1548"/>
        <v/>
      </c>
      <c r="IO313" s="510" t="str">
        <f t="shared" si="1384"/>
        <v/>
      </c>
      <c r="IP313" s="517">
        <f t="shared" si="1385"/>
        <v>0</v>
      </c>
      <c r="IQ313" s="510" t="str">
        <f t="shared" si="1386"/>
        <v/>
      </c>
      <c r="IR313" s="522" t="str">
        <f t="shared" si="1549"/>
        <v/>
      </c>
      <c r="IS313" s="510" t="str">
        <f t="shared" si="1387"/>
        <v/>
      </c>
      <c r="IT313" s="517">
        <f t="shared" si="1388"/>
        <v>0</v>
      </c>
      <c r="IU313" s="510" t="str">
        <f t="shared" si="1389"/>
        <v/>
      </c>
      <c r="IV313" s="522" t="str">
        <f t="shared" si="1550"/>
        <v/>
      </c>
      <c r="IW313" s="510" t="str">
        <f t="shared" si="1390"/>
        <v/>
      </c>
      <c r="IX313" s="517">
        <f t="shared" si="1391"/>
        <v>0</v>
      </c>
      <c r="IY313" s="510" t="str">
        <f t="shared" si="1392"/>
        <v/>
      </c>
      <c r="IZ313" s="522" t="str">
        <f t="shared" si="1551"/>
        <v/>
      </c>
      <c r="JA313" s="510" t="str">
        <f t="shared" si="1393"/>
        <v/>
      </c>
      <c r="JB313" s="517">
        <f t="shared" si="1394"/>
        <v>0</v>
      </c>
      <c r="JC313" s="510" t="str">
        <f t="shared" si="1395"/>
        <v/>
      </c>
      <c r="JD313" s="522" t="str">
        <f t="shared" si="1552"/>
        <v/>
      </c>
      <c r="JE313" s="510" t="str">
        <f t="shared" si="1396"/>
        <v/>
      </c>
      <c r="JF313" s="517">
        <f t="shared" si="1397"/>
        <v>0</v>
      </c>
      <c r="JG313" s="510" t="str">
        <f t="shared" si="1398"/>
        <v/>
      </c>
      <c r="JH313" s="522" t="str">
        <f t="shared" si="1553"/>
        <v/>
      </c>
      <c r="JI313" s="510" t="str">
        <f t="shared" si="1399"/>
        <v/>
      </c>
      <c r="JJ313" s="517">
        <f t="shared" si="1400"/>
        <v>0</v>
      </c>
      <c r="JK313" s="510" t="str">
        <f t="shared" si="1401"/>
        <v/>
      </c>
      <c r="JL313" s="522" t="str">
        <f t="shared" si="1554"/>
        <v/>
      </c>
      <c r="JM313" s="510" t="str">
        <f t="shared" si="1402"/>
        <v/>
      </c>
      <c r="JN313" s="517">
        <f t="shared" si="1403"/>
        <v>0</v>
      </c>
      <c r="JO313" s="510" t="str">
        <f t="shared" si="1404"/>
        <v/>
      </c>
      <c r="JP313" s="522" t="str">
        <f t="shared" si="1555"/>
        <v/>
      </c>
      <c r="JQ313" s="510" t="str">
        <f t="shared" si="1405"/>
        <v/>
      </c>
      <c r="JR313" s="517">
        <f t="shared" si="1406"/>
        <v>0</v>
      </c>
      <c r="JS313" s="510" t="str">
        <f t="shared" si="1407"/>
        <v/>
      </c>
      <c r="JT313" s="522" t="str">
        <f t="shared" si="1556"/>
        <v/>
      </c>
      <c r="JU313" s="510" t="str">
        <f t="shared" si="1408"/>
        <v/>
      </c>
      <c r="JV313" s="517">
        <f t="shared" si="1409"/>
        <v>0</v>
      </c>
      <c r="JW313" s="510" t="str">
        <f t="shared" si="1410"/>
        <v/>
      </c>
      <c r="JX313" s="522" t="str">
        <f t="shared" si="1557"/>
        <v/>
      </c>
      <c r="JY313" s="510" t="str">
        <f t="shared" si="1411"/>
        <v/>
      </c>
      <c r="JZ313" s="517">
        <f t="shared" si="1412"/>
        <v>0</v>
      </c>
      <c r="KA313" s="510" t="str">
        <f t="shared" si="1413"/>
        <v/>
      </c>
      <c r="KB313" s="522" t="str">
        <f t="shared" si="1558"/>
        <v/>
      </c>
      <c r="KC313" s="510" t="str">
        <f t="shared" si="1414"/>
        <v/>
      </c>
      <c r="KD313" s="517">
        <f t="shared" si="1415"/>
        <v>0</v>
      </c>
      <c r="KE313" s="510" t="str">
        <f t="shared" si="1416"/>
        <v/>
      </c>
      <c r="KF313" s="522" t="str">
        <f t="shared" si="1559"/>
        <v/>
      </c>
      <c r="KG313" s="510" t="str">
        <f t="shared" si="1417"/>
        <v/>
      </c>
      <c r="KH313" s="517">
        <f t="shared" si="1418"/>
        <v>0</v>
      </c>
      <c r="KI313" s="510" t="str">
        <f t="shared" si="1419"/>
        <v/>
      </c>
      <c r="KJ313" s="522" t="str">
        <f t="shared" si="1560"/>
        <v/>
      </c>
      <c r="KK313" s="510" t="str">
        <f t="shared" si="1420"/>
        <v/>
      </c>
      <c r="KL313" s="517">
        <f t="shared" si="1421"/>
        <v>0</v>
      </c>
      <c r="KM313" s="510" t="str">
        <f t="shared" si="1422"/>
        <v/>
      </c>
      <c r="KN313" s="522" t="str">
        <f t="shared" si="1561"/>
        <v/>
      </c>
      <c r="KO313" s="510" t="str">
        <f t="shared" si="1423"/>
        <v/>
      </c>
      <c r="KP313" s="517">
        <f t="shared" si="1424"/>
        <v>0</v>
      </c>
      <c r="KQ313" s="510" t="str">
        <f t="shared" si="1425"/>
        <v/>
      </c>
      <c r="KR313" s="522" t="str">
        <f t="shared" si="1562"/>
        <v/>
      </c>
      <c r="KS313" s="510" t="str">
        <f t="shared" si="1426"/>
        <v/>
      </c>
      <c r="KT313" s="517">
        <f t="shared" si="1427"/>
        <v>0</v>
      </c>
      <c r="KU313" s="510" t="str">
        <f t="shared" si="1428"/>
        <v/>
      </c>
      <c r="KV313" s="522" t="str">
        <f t="shared" si="1563"/>
        <v/>
      </c>
      <c r="KW313" s="510" t="str">
        <f t="shared" si="1429"/>
        <v/>
      </c>
      <c r="KX313" s="517">
        <f t="shared" si="1430"/>
        <v>0</v>
      </c>
      <c r="KY313" s="510" t="str">
        <f t="shared" si="1431"/>
        <v/>
      </c>
      <c r="KZ313" s="522" t="str">
        <f t="shared" si="1564"/>
        <v/>
      </c>
      <c r="LA313" s="510" t="str">
        <f t="shared" si="1432"/>
        <v/>
      </c>
      <c r="LB313" s="517">
        <f t="shared" si="1433"/>
        <v>0</v>
      </c>
      <c r="LC313" s="510" t="str">
        <f t="shared" si="1434"/>
        <v/>
      </c>
      <c r="LD313" s="522" t="str">
        <f t="shared" si="1565"/>
        <v/>
      </c>
      <c r="LE313" s="510" t="str">
        <f t="shared" si="1435"/>
        <v/>
      </c>
      <c r="LF313" s="517">
        <f t="shared" si="1436"/>
        <v>0</v>
      </c>
      <c r="LG313" s="510" t="str">
        <f t="shared" si="1437"/>
        <v/>
      </c>
      <c r="LH313" s="522" t="str">
        <f t="shared" si="1566"/>
        <v/>
      </c>
      <c r="LI313" s="510" t="str">
        <f t="shared" si="1438"/>
        <v/>
      </c>
      <c r="LJ313" s="517">
        <f t="shared" si="1439"/>
        <v>0</v>
      </c>
      <c r="LK313" s="510" t="str">
        <f t="shared" si="1440"/>
        <v/>
      </c>
      <c r="LL313" s="522" t="str">
        <f t="shared" si="1567"/>
        <v/>
      </c>
      <c r="LM313" s="510" t="str">
        <f t="shared" si="1441"/>
        <v/>
      </c>
      <c r="LN313" s="517">
        <f t="shared" si="1442"/>
        <v>0</v>
      </c>
      <c r="LO313" s="510" t="str">
        <f t="shared" si="1443"/>
        <v/>
      </c>
      <c r="LP313" s="522" t="str">
        <f t="shared" si="1568"/>
        <v/>
      </c>
      <c r="LQ313" s="510" t="str">
        <f t="shared" si="1444"/>
        <v/>
      </c>
      <c r="LR313" s="517">
        <f t="shared" si="1445"/>
        <v>0</v>
      </c>
      <c r="LS313" s="510" t="str">
        <f t="shared" si="1446"/>
        <v/>
      </c>
      <c r="LT313" s="522" t="str">
        <f t="shared" si="1569"/>
        <v/>
      </c>
      <c r="LU313" s="510" t="str">
        <f t="shared" si="1447"/>
        <v/>
      </c>
      <c r="LV313" s="517">
        <f t="shared" si="1448"/>
        <v>0</v>
      </c>
      <c r="LW313" s="510" t="str">
        <f t="shared" si="1449"/>
        <v/>
      </c>
      <c r="LX313" s="522" t="str">
        <f t="shared" si="1570"/>
        <v/>
      </c>
      <c r="LY313" s="510" t="str">
        <f t="shared" si="1450"/>
        <v/>
      </c>
      <c r="LZ313" s="517">
        <f t="shared" si="1451"/>
        <v>0</v>
      </c>
      <c r="MA313" s="510" t="str">
        <f t="shared" si="1452"/>
        <v/>
      </c>
      <c r="MB313" s="522" t="str">
        <f t="shared" si="1571"/>
        <v/>
      </c>
      <c r="MC313" s="510" t="str">
        <f t="shared" si="1453"/>
        <v/>
      </c>
      <c r="MD313" s="517">
        <f t="shared" si="1454"/>
        <v>0</v>
      </c>
      <c r="ME313" s="510" t="str">
        <f t="shared" si="1455"/>
        <v/>
      </c>
      <c r="MF313" s="522" t="str">
        <f t="shared" si="1572"/>
        <v/>
      </c>
      <c r="MG313" s="510" t="str">
        <f t="shared" si="1456"/>
        <v/>
      </c>
      <c r="MH313" s="517">
        <f t="shared" si="1457"/>
        <v>0</v>
      </c>
      <c r="MI313" s="510" t="str">
        <f t="shared" si="1458"/>
        <v/>
      </c>
      <c r="MJ313" s="522" t="str">
        <f t="shared" si="1573"/>
        <v/>
      </c>
      <c r="MK313" s="510" t="str">
        <f t="shared" si="1459"/>
        <v/>
      </c>
      <c r="ML313" s="517">
        <f t="shared" si="1460"/>
        <v>0</v>
      </c>
      <c r="MM313" s="510" t="str">
        <f t="shared" si="1461"/>
        <v/>
      </c>
      <c r="MN313" s="522" t="str">
        <f t="shared" si="1574"/>
        <v/>
      </c>
      <c r="MO313" s="510" t="str">
        <f t="shared" si="1462"/>
        <v/>
      </c>
      <c r="MP313" s="517">
        <f t="shared" si="1463"/>
        <v>0</v>
      </c>
      <c r="MQ313" s="510" t="str">
        <f t="shared" si="1464"/>
        <v/>
      </c>
      <c r="MR313" s="522" t="str">
        <f t="shared" si="1575"/>
        <v/>
      </c>
      <c r="MS313" s="510" t="str">
        <f t="shared" si="1465"/>
        <v/>
      </c>
      <c r="MT313" s="517">
        <f t="shared" si="1466"/>
        <v>0</v>
      </c>
      <c r="MU313" s="510" t="str">
        <f t="shared" si="1467"/>
        <v/>
      </c>
      <c r="MV313" s="522" t="str">
        <f t="shared" si="1576"/>
        <v/>
      </c>
      <c r="MW313" s="510" t="str">
        <f t="shared" si="1468"/>
        <v/>
      </c>
      <c r="MX313" s="517">
        <f t="shared" si="1469"/>
        <v>0</v>
      </c>
      <c r="MY313" s="510" t="str">
        <f t="shared" si="1470"/>
        <v/>
      </c>
      <c r="MZ313" s="522" t="str">
        <f t="shared" si="1577"/>
        <v/>
      </c>
      <c r="NA313" s="510" t="str">
        <f t="shared" si="1471"/>
        <v/>
      </c>
      <c r="NB313" s="517">
        <f t="shared" si="1472"/>
        <v>0</v>
      </c>
      <c r="NC313" s="510" t="str">
        <f t="shared" si="1473"/>
        <v/>
      </c>
      <c r="ND313" s="522" t="str">
        <f t="shared" si="1578"/>
        <v/>
      </c>
      <c r="NE313" s="510" t="str">
        <f t="shared" si="1474"/>
        <v/>
      </c>
      <c r="NF313" s="517">
        <f t="shared" si="1475"/>
        <v>0</v>
      </c>
      <c r="NG313" s="510" t="str">
        <f t="shared" si="1476"/>
        <v/>
      </c>
      <c r="NH313" s="522" t="str">
        <f t="shared" si="1579"/>
        <v/>
      </c>
      <c r="NI313" s="510" t="str">
        <f t="shared" si="1477"/>
        <v/>
      </c>
      <c r="NJ313" s="517">
        <f t="shared" si="1478"/>
        <v>0</v>
      </c>
      <c r="NK313" s="510" t="str">
        <f t="shared" si="1479"/>
        <v/>
      </c>
      <c r="NL313" s="522" t="str">
        <f t="shared" si="1580"/>
        <v/>
      </c>
      <c r="NM313" s="510" t="str">
        <f t="shared" si="1480"/>
        <v/>
      </c>
      <c r="NN313" s="517">
        <f t="shared" si="1481"/>
        <v>0</v>
      </c>
      <c r="NO313" s="510" t="str">
        <f t="shared" si="1482"/>
        <v/>
      </c>
      <c r="NP313" s="522" t="str">
        <f t="shared" si="1581"/>
        <v/>
      </c>
      <c r="NQ313" s="510" t="str">
        <f t="shared" si="1483"/>
        <v/>
      </c>
      <c r="NR313" s="517">
        <f t="shared" si="1484"/>
        <v>0</v>
      </c>
      <c r="NS313" s="510" t="str">
        <f t="shared" si="1485"/>
        <v/>
      </c>
      <c r="NT313" s="522" t="str">
        <f t="shared" si="1582"/>
        <v/>
      </c>
      <c r="NU313" s="510" t="str">
        <f t="shared" si="1486"/>
        <v/>
      </c>
      <c r="NV313" s="517">
        <f t="shared" si="1487"/>
        <v>0</v>
      </c>
      <c r="NW313" s="510" t="str">
        <f t="shared" si="1488"/>
        <v/>
      </c>
      <c r="NX313" s="522" t="str">
        <f t="shared" si="1583"/>
        <v/>
      </c>
      <c r="NY313" s="510" t="str">
        <f t="shared" si="1489"/>
        <v/>
      </c>
      <c r="NZ313" s="517">
        <f t="shared" si="1490"/>
        <v>0</v>
      </c>
      <c r="OA313" s="510" t="str">
        <f t="shared" si="1491"/>
        <v/>
      </c>
      <c r="OB313" s="522" t="str">
        <f t="shared" si="1584"/>
        <v/>
      </c>
      <c r="OC313" s="510" t="str">
        <f t="shared" si="1492"/>
        <v/>
      </c>
      <c r="OD313" s="517">
        <f t="shared" si="1493"/>
        <v>0</v>
      </c>
      <c r="OE313" s="510" t="str">
        <f t="shared" si="1494"/>
        <v/>
      </c>
      <c r="OF313" s="522" t="str">
        <f t="shared" si="1585"/>
        <v/>
      </c>
      <c r="OG313" s="510" t="str">
        <f t="shared" si="1495"/>
        <v/>
      </c>
      <c r="OH313" s="517">
        <f t="shared" si="1496"/>
        <v>0</v>
      </c>
      <c r="OI313" s="510" t="str">
        <f t="shared" si="1497"/>
        <v/>
      </c>
      <c r="OJ313" s="522" t="str">
        <f t="shared" si="1586"/>
        <v/>
      </c>
      <c r="OK313" s="510" t="str">
        <f t="shared" si="1498"/>
        <v/>
      </c>
      <c r="OL313" s="517">
        <f t="shared" si="1499"/>
        <v>0</v>
      </c>
      <c r="OM313" s="510" t="str">
        <f t="shared" si="1500"/>
        <v/>
      </c>
      <c r="ON313" s="522" t="str">
        <f t="shared" si="1587"/>
        <v/>
      </c>
      <c r="OO313" s="510" t="str">
        <f t="shared" si="1501"/>
        <v/>
      </c>
      <c r="OP313" s="517">
        <f t="shared" si="1502"/>
        <v>0</v>
      </c>
      <c r="OQ313" s="510" t="str">
        <f t="shared" si="1503"/>
        <v/>
      </c>
      <c r="OR313" s="522" t="str">
        <f t="shared" si="1588"/>
        <v/>
      </c>
      <c r="OS313" s="510" t="str">
        <f t="shared" si="1504"/>
        <v/>
      </c>
      <c r="OT313" s="517">
        <f t="shared" si="1505"/>
        <v>0</v>
      </c>
      <c r="OU313" s="510" t="str">
        <f t="shared" si="1506"/>
        <v/>
      </c>
      <c r="OV313" s="522" t="str">
        <f t="shared" si="1589"/>
        <v/>
      </c>
      <c r="OW313" s="510" t="str">
        <f t="shared" si="1507"/>
        <v/>
      </c>
      <c r="OX313" s="517">
        <f t="shared" si="1508"/>
        <v>0</v>
      </c>
      <c r="OY313" s="510" t="str">
        <f t="shared" si="1509"/>
        <v/>
      </c>
      <c r="OZ313" s="522" t="str">
        <f t="shared" si="1590"/>
        <v/>
      </c>
      <c r="PA313" s="510" t="str">
        <f t="shared" si="1510"/>
        <v/>
      </c>
      <c r="PB313" s="517">
        <f t="shared" si="1511"/>
        <v>0</v>
      </c>
      <c r="PC313" s="510" t="str">
        <f t="shared" si="1512"/>
        <v/>
      </c>
      <c r="PD313" s="522" t="str">
        <f t="shared" si="1591"/>
        <v/>
      </c>
      <c r="PE313" s="510" t="str">
        <f t="shared" si="1513"/>
        <v/>
      </c>
      <c r="PF313" s="517">
        <f t="shared" si="1514"/>
        <v>0</v>
      </c>
      <c r="PG313" s="510" t="str">
        <f t="shared" si="1515"/>
        <v/>
      </c>
      <c r="PH313" s="522" t="str">
        <f t="shared" si="1592"/>
        <v/>
      </c>
      <c r="PI313" s="510" t="str">
        <f t="shared" si="1516"/>
        <v/>
      </c>
      <c r="PJ313" s="517">
        <f t="shared" si="1517"/>
        <v>0</v>
      </c>
      <c r="PK313" s="510" t="str">
        <f t="shared" si="1518"/>
        <v/>
      </c>
      <c r="PL313" s="522" t="str">
        <f t="shared" si="1593"/>
        <v/>
      </c>
      <c r="PM313" s="510" t="str">
        <f t="shared" si="1519"/>
        <v/>
      </c>
      <c r="PN313" s="517">
        <f t="shared" si="1520"/>
        <v>0</v>
      </c>
      <c r="PO313" s="510" t="str">
        <f t="shared" si="1521"/>
        <v/>
      </c>
      <c r="PP313" s="522" t="str">
        <f t="shared" si="1594"/>
        <v/>
      </c>
      <c r="PQ313" s="510" t="str">
        <f t="shared" si="1522"/>
        <v/>
      </c>
      <c r="PR313" s="517">
        <f t="shared" si="1523"/>
        <v>0</v>
      </c>
      <c r="PS313" s="510" t="str">
        <f t="shared" si="1524"/>
        <v/>
      </c>
      <c r="PT313" s="522" t="str">
        <f t="shared" si="1595"/>
        <v/>
      </c>
      <c r="PU313" s="510" t="str">
        <f t="shared" si="1525"/>
        <v/>
      </c>
      <c r="PV313" s="517">
        <f t="shared" si="1526"/>
        <v>0</v>
      </c>
      <c r="PW313" s="510" t="str">
        <f t="shared" si="1527"/>
        <v/>
      </c>
      <c r="PX313" s="522" t="str">
        <f t="shared" si="1596"/>
        <v/>
      </c>
      <c r="PY313" s="510" t="str">
        <f t="shared" si="1528"/>
        <v/>
      </c>
      <c r="PZ313" s="517">
        <f t="shared" si="1529"/>
        <v>0</v>
      </c>
      <c r="QA313" s="510" t="str">
        <f t="shared" si="1530"/>
        <v/>
      </c>
      <c r="QB313" s="522" t="str">
        <f t="shared" si="1597"/>
        <v/>
      </c>
      <c r="QC313" s="510" t="str">
        <f t="shared" si="1531"/>
        <v/>
      </c>
      <c r="QD313" s="517">
        <f t="shared" si="1532"/>
        <v>0</v>
      </c>
      <c r="QE313" s="510" t="str">
        <f t="shared" si="1533"/>
        <v/>
      </c>
      <c r="QF313" s="522" t="str">
        <f t="shared" si="1598"/>
        <v/>
      </c>
      <c r="QG313" s="510" t="str">
        <f t="shared" si="1534"/>
        <v/>
      </c>
      <c r="QH313" s="517">
        <f t="shared" si="1535"/>
        <v>0</v>
      </c>
    </row>
    <row r="314" spans="203:450" ht="13.3" thickTop="1" thickBot="1" x14ac:dyDescent="0.35">
      <c r="GU314" s="594">
        <v>33</v>
      </c>
      <c r="HA314" s="81" t="str">
        <f t="shared" si="1536"/>
        <v/>
      </c>
      <c r="HB314" s="127" t="str">
        <f t="shared" si="1537"/>
        <v/>
      </c>
      <c r="HC314" s="15">
        <f t="shared" si="1359"/>
        <v>0</v>
      </c>
      <c r="HD314" s="582">
        <f t="shared" si="1600"/>
        <v>0</v>
      </c>
      <c r="HE314" s="576">
        <f t="shared" si="1599"/>
        <v>0</v>
      </c>
      <c r="HF314" s="566">
        <f t="shared" si="1599"/>
        <v>0</v>
      </c>
      <c r="HG314" s="16">
        <f t="shared" si="1361"/>
        <v>0</v>
      </c>
      <c r="HH314" s="17" t="str">
        <f t="shared" si="1538"/>
        <v/>
      </c>
      <c r="HI314" s="510" t="str">
        <f t="shared" si="1539"/>
        <v/>
      </c>
      <c r="HJ314" s="517">
        <f t="shared" si="1540"/>
        <v>0</v>
      </c>
      <c r="HK314" s="510" t="str">
        <f t="shared" si="1362"/>
        <v/>
      </c>
      <c r="HL314" s="522" t="str">
        <f t="shared" si="1541"/>
        <v/>
      </c>
      <c r="HM314" s="510" t="str">
        <f t="shared" si="1363"/>
        <v/>
      </c>
      <c r="HN314" s="517">
        <f t="shared" si="1364"/>
        <v>0</v>
      </c>
      <c r="HO314" s="510" t="str">
        <f t="shared" si="1365"/>
        <v/>
      </c>
      <c r="HP314" s="522" t="str">
        <f t="shared" si="1542"/>
        <v/>
      </c>
      <c r="HQ314" s="510" t="str">
        <f t="shared" si="1366"/>
        <v/>
      </c>
      <c r="HR314" s="517">
        <f t="shared" si="1367"/>
        <v>0</v>
      </c>
      <c r="HS314" s="510" t="str">
        <f t="shared" si="1368"/>
        <v/>
      </c>
      <c r="HT314" s="522" t="str">
        <f t="shared" si="1543"/>
        <v/>
      </c>
      <c r="HU314" s="510" t="str">
        <f t="shared" si="1369"/>
        <v/>
      </c>
      <c r="HV314" s="517">
        <f t="shared" si="1370"/>
        <v>0</v>
      </c>
      <c r="HW314" s="510" t="str">
        <f t="shared" si="1371"/>
        <v/>
      </c>
      <c r="HX314" s="522" t="str">
        <f t="shared" si="1544"/>
        <v/>
      </c>
      <c r="HY314" s="510" t="str">
        <f t="shared" si="1372"/>
        <v/>
      </c>
      <c r="HZ314" s="517">
        <f t="shared" si="1373"/>
        <v>0</v>
      </c>
      <c r="IA314" s="510" t="str">
        <f t="shared" si="1374"/>
        <v/>
      </c>
      <c r="IB314" s="522" t="str">
        <f t="shared" si="1545"/>
        <v/>
      </c>
      <c r="IC314" s="510" t="str">
        <f t="shared" si="1375"/>
        <v/>
      </c>
      <c r="ID314" s="517">
        <f t="shared" si="1376"/>
        <v>0</v>
      </c>
      <c r="IE314" s="510" t="str">
        <f t="shared" si="1377"/>
        <v/>
      </c>
      <c r="IF314" s="522" t="str">
        <f t="shared" si="1546"/>
        <v/>
      </c>
      <c r="IG314" s="510" t="str">
        <f t="shared" si="1378"/>
        <v/>
      </c>
      <c r="IH314" s="517">
        <f t="shared" si="1379"/>
        <v>0</v>
      </c>
      <c r="II314" s="510" t="str">
        <f t="shared" si="1380"/>
        <v/>
      </c>
      <c r="IJ314" s="522" t="str">
        <f t="shared" si="1547"/>
        <v/>
      </c>
      <c r="IK314" s="510" t="str">
        <f t="shared" si="1381"/>
        <v/>
      </c>
      <c r="IL314" s="517">
        <f t="shared" si="1382"/>
        <v>0</v>
      </c>
      <c r="IM314" s="510" t="str">
        <f t="shared" si="1383"/>
        <v/>
      </c>
      <c r="IN314" s="522" t="str">
        <f t="shared" si="1548"/>
        <v/>
      </c>
      <c r="IO314" s="510" t="str">
        <f t="shared" si="1384"/>
        <v/>
      </c>
      <c r="IP314" s="517">
        <f t="shared" si="1385"/>
        <v>0</v>
      </c>
      <c r="IQ314" s="510" t="str">
        <f t="shared" si="1386"/>
        <v/>
      </c>
      <c r="IR314" s="522" t="str">
        <f t="shared" si="1549"/>
        <v/>
      </c>
      <c r="IS314" s="510" t="str">
        <f t="shared" si="1387"/>
        <v/>
      </c>
      <c r="IT314" s="517">
        <f t="shared" si="1388"/>
        <v>0</v>
      </c>
      <c r="IU314" s="510" t="str">
        <f t="shared" si="1389"/>
        <v/>
      </c>
      <c r="IV314" s="522" t="str">
        <f t="shared" si="1550"/>
        <v/>
      </c>
      <c r="IW314" s="510" t="str">
        <f t="shared" si="1390"/>
        <v/>
      </c>
      <c r="IX314" s="517">
        <f t="shared" si="1391"/>
        <v>0</v>
      </c>
      <c r="IY314" s="510" t="str">
        <f t="shared" si="1392"/>
        <v/>
      </c>
      <c r="IZ314" s="522" t="str">
        <f t="shared" si="1551"/>
        <v/>
      </c>
      <c r="JA314" s="510" t="str">
        <f t="shared" si="1393"/>
        <v/>
      </c>
      <c r="JB314" s="517">
        <f t="shared" si="1394"/>
        <v>0</v>
      </c>
      <c r="JC314" s="510" t="str">
        <f t="shared" si="1395"/>
        <v/>
      </c>
      <c r="JD314" s="522" t="str">
        <f t="shared" si="1552"/>
        <v/>
      </c>
      <c r="JE314" s="510" t="str">
        <f t="shared" si="1396"/>
        <v/>
      </c>
      <c r="JF314" s="517">
        <f t="shared" si="1397"/>
        <v>0</v>
      </c>
      <c r="JG314" s="510" t="str">
        <f t="shared" si="1398"/>
        <v/>
      </c>
      <c r="JH314" s="522" t="str">
        <f t="shared" si="1553"/>
        <v/>
      </c>
      <c r="JI314" s="510" t="str">
        <f t="shared" si="1399"/>
        <v/>
      </c>
      <c r="JJ314" s="517">
        <f t="shared" si="1400"/>
        <v>0</v>
      </c>
      <c r="JK314" s="510" t="str">
        <f t="shared" si="1401"/>
        <v/>
      </c>
      <c r="JL314" s="522" t="str">
        <f t="shared" si="1554"/>
        <v/>
      </c>
      <c r="JM314" s="510" t="str">
        <f t="shared" si="1402"/>
        <v/>
      </c>
      <c r="JN314" s="517">
        <f t="shared" si="1403"/>
        <v>0</v>
      </c>
      <c r="JO314" s="510" t="str">
        <f t="shared" si="1404"/>
        <v/>
      </c>
      <c r="JP314" s="522" t="str">
        <f t="shared" si="1555"/>
        <v/>
      </c>
      <c r="JQ314" s="510" t="str">
        <f t="shared" si="1405"/>
        <v/>
      </c>
      <c r="JR314" s="517">
        <f t="shared" si="1406"/>
        <v>0</v>
      </c>
      <c r="JS314" s="510" t="str">
        <f t="shared" si="1407"/>
        <v/>
      </c>
      <c r="JT314" s="522" t="str">
        <f t="shared" si="1556"/>
        <v/>
      </c>
      <c r="JU314" s="510" t="str">
        <f t="shared" si="1408"/>
        <v/>
      </c>
      <c r="JV314" s="517">
        <f t="shared" si="1409"/>
        <v>0</v>
      </c>
      <c r="JW314" s="510" t="str">
        <f t="shared" si="1410"/>
        <v/>
      </c>
      <c r="JX314" s="522" t="str">
        <f t="shared" si="1557"/>
        <v/>
      </c>
      <c r="JY314" s="510" t="str">
        <f t="shared" si="1411"/>
        <v/>
      </c>
      <c r="JZ314" s="517">
        <f t="shared" si="1412"/>
        <v>0</v>
      </c>
      <c r="KA314" s="510" t="str">
        <f t="shared" si="1413"/>
        <v/>
      </c>
      <c r="KB314" s="522" t="str">
        <f t="shared" si="1558"/>
        <v/>
      </c>
      <c r="KC314" s="510" t="str">
        <f t="shared" si="1414"/>
        <v/>
      </c>
      <c r="KD314" s="517">
        <f t="shared" si="1415"/>
        <v>0</v>
      </c>
      <c r="KE314" s="510" t="str">
        <f t="shared" si="1416"/>
        <v/>
      </c>
      <c r="KF314" s="522" t="str">
        <f t="shared" si="1559"/>
        <v/>
      </c>
      <c r="KG314" s="510" t="str">
        <f t="shared" si="1417"/>
        <v/>
      </c>
      <c r="KH314" s="517">
        <f t="shared" si="1418"/>
        <v>0</v>
      </c>
      <c r="KI314" s="510" t="str">
        <f t="shared" si="1419"/>
        <v/>
      </c>
      <c r="KJ314" s="522" t="str">
        <f t="shared" si="1560"/>
        <v/>
      </c>
      <c r="KK314" s="510" t="str">
        <f t="shared" si="1420"/>
        <v/>
      </c>
      <c r="KL314" s="517">
        <f t="shared" si="1421"/>
        <v>0</v>
      </c>
      <c r="KM314" s="510" t="str">
        <f t="shared" si="1422"/>
        <v/>
      </c>
      <c r="KN314" s="522" t="str">
        <f t="shared" si="1561"/>
        <v/>
      </c>
      <c r="KO314" s="510" t="str">
        <f t="shared" si="1423"/>
        <v/>
      </c>
      <c r="KP314" s="517">
        <f t="shared" si="1424"/>
        <v>0</v>
      </c>
      <c r="KQ314" s="510" t="str">
        <f t="shared" si="1425"/>
        <v/>
      </c>
      <c r="KR314" s="522" t="str">
        <f t="shared" si="1562"/>
        <v/>
      </c>
      <c r="KS314" s="510" t="str">
        <f t="shared" si="1426"/>
        <v/>
      </c>
      <c r="KT314" s="517">
        <f t="shared" si="1427"/>
        <v>0</v>
      </c>
      <c r="KU314" s="510" t="str">
        <f t="shared" si="1428"/>
        <v/>
      </c>
      <c r="KV314" s="522" t="str">
        <f t="shared" si="1563"/>
        <v/>
      </c>
      <c r="KW314" s="510" t="str">
        <f t="shared" si="1429"/>
        <v/>
      </c>
      <c r="KX314" s="517">
        <f t="shared" si="1430"/>
        <v>0</v>
      </c>
      <c r="KY314" s="510" t="str">
        <f t="shared" si="1431"/>
        <v/>
      </c>
      <c r="KZ314" s="522" t="str">
        <f t="shared" si="1564"/>
        <v/>
      </c>
      <c r="LA314" s="510" t="str">
        <f t="shared" si="1432"/>
        <v/>
      </c>
      <c r="LB314" s="517">
        <f t="shared" si="1433"/>
        <v>0</v>
      </c>
      <c r="LC314" s="510" t="str">
        <f t="shared" si="1434"/>
        <v/>
      </c>
      <c r="LD314" s="522" t="str">
        <f t="shared" si="1565"/>
        <v/>
      </c>
      <c r="LE314" s="510" t="str">
        <f t="shared" si="1435"/>
        <v/>
      </c>
      <c r="LF314" s="517">
        <f t="shared" si="1436"/>
        <v>0</v>
      </c>
      <c r="LG314" s="510" t="str">
        <f t="shared" si="1437"/>
        <v/>
      </c>
      <c r="LH314" s="522" t="str">
        <f t="shared" si="1566"/>
        <v/>
      </c>
      <c r="LI314" s="510" t="str">
        <f t="shared" si="1438"/>
        <v/>
      </c>
      <c r="LJ314" s="517">
        <f t="shared" si="1439"/>
        <v>0</v>
      </c>
      <c r="LK314" s="510" t="str">
        <f t="shared" si="1440"/>
        <v/>
      </c>
      <c r="LL314" s="522" t="str">
        <f t="shared" si="1567"/>
        <v/>
      </c>
      <c r="LM314" s="510" t="str">
        <f t="shared" si="1441"/>
        <v/>
      </c>
      <c r="LN314" s="517">
        <f t="shared" si="1442"/>
        <v>0</v>
      </c>
      <c r="LO314" s="510" t="str">
        <f t="shared" si="1443"/>
        <v/>
      </c>
      <c r="LP314" s="522" t="str">
        <f t="shared" si="1568"/>
        <v/>
      </c>
      <c r="LQ314" s="510" t="str">
        <f t="shared" si="1444"/>
        <v/>
      </c>
      <c r="LR314" s="517">
        <f t="shared" si="1445"/>
        <v>0</v>
      </c>
      <c r="LS314" s="510" t="str">
        <f t="shared" si="1446"/>
        <v/>
      </c>
      <c r="LT314" s="522" t="str">
        <f t="shared" si="1569"/>
        <v/>
      </c>
      <c r="LU314" s="510" t="str">
        <f t="shared" si="1447"/>
        <v/>
      </c>
      <c r="LV314" s="517">
        <f t="shared" si="1448"/>
        <v>0</v>
      </c>
      <c r="LW314" s="510" t="str">
        <f t="shared" si="1449"/>
        <v/>
      </c>
      <c r="LX314" s="522" t="str">
        <f t="shared" si="1570"/>
        <v/>
      </c>
      <c r="LY314" s="510" t="str">
        <f t="shared" si="1450"/>
        <v/>
      </c>
      <c r="LZ314" s="517">
        <f t="shared" si="1451"/>
        <v>0</v>
      </c>
      <c r="MA314" s="510" t="str">
        <f t="shared" si="1452"/>
        <v/>
      </c>
      <c r="MB314" s="522" t="str">
        <f t="shared" si="1571"/>
        <v/>
      </c>
      <c r="MC314" s="510" t="str">
        <f t="shared" si="1453"/>
        <v/>
      </c>
      <c r="MD314" s="517">
        <f t="shared" si="1454"/>
        <v>0</v>
      </c>
      <c r="ME314" s="510" t="str">
        <f t="shared" si="1455"/>
        <v/>
      </c>
      <c r="MF314" s="522" t="str">
        <f t="shared" si="1572"/>
        <v/>
      </c>
      <c r="MG314" s="510" t="str">
        <f t="shared" si="1456"/>
        <v/>
      </c>
      <c r="MH314" s="517">
        <f t="shared" si="1457"/>
        <v>0</v>
      </c>
      <c r="MI314" s="510" t="str">
        <f t="shared" si="1458"/>
        <v/>
      </c>
      <c r="MJ314" s="522" t="str">
        <f t="shared" si="1573"/>
        <v/>
      </c>
      <c r="MK314" s="510" t="str">
        <f t="shared" si="1459"/>
        <v/>
      </c>
      <c r="ML314" s="517">
        <f t="shared" si="1460"/>
        <v>0</v>
      </c>
      <c r="MM314" s="510" t="str">
        <f t="shared" si="1461"/>
        <v/>
      </c>
      <c r="MN314" s="522" t="str">
        <f t="shared" si="1574"/>
        <v/>
      </c>
      <c r="MO314" s="510" t="str">
        <f t="shared" si="1462"/>
        <v/>
      </c>
      <c r="MP314" s="517">
        <f t="shared" si="1463"/>
        <v>0</v>
      </c>
      <c r="MQ314" s="510" t="str">
        <f t="shared" si="1464"/>
        <v/>
      </c>
      <c r="MR314" s="522" t="str">
        <f t="shared" si="1575"/>
        <v/>
      </c>
      <c r="MS314" s="510" t="str">
        <f t="shared" si="1465"/>
        <v/>
      </c>
      <c r="MT314" s="517">
        <f t="shared" si="1466"/>
        <v>0</v>
      </c>
      <c r="MU314" s="510" t="str">
        <f t="shared" si="1467"/>
        <v/>
      </c>
      <c r="MV314" s="522" t="str">
        <f t="shared" si="1576"/>
        <v/>
      </c>
      <c r="MW314" s="510" t="str">
        <f t="shared" si="1468"/>
        <v/>
      </c>
      <c r="MX314" s="517">
        <f t="shared" si="1469"/>
        <v>0</v>
      </c>
      <c r="MY314" s="510" t="str">
        <f t="shared" si="1470"/>
        <v/>
      </c>
      <c r="MZ314" s="522" t="str">
        <f t="shared" si="1577"/>
        <v/>
      </c>
      <c r="NA314" s="510" t="str">
        <f t="shared" si="1471"/>
        <v/>
      </c>
      <c r="NB314" s="517">
        <f t="shared" si="1472"/>
        <v>0</v>
      </c>
      <c r="NC314" s="510" t="str">
        <f t="shared" si="1473"/>
        <v/>
      </c>
      <c r="ND314" s="522" t="str">
        <f t="shared" si="1578"/>
        <v/>
      </c>
      <c r="NE314" s="510" t="str">
        <f t="shared" si="1474"/>
        <v/>
      </c>
      <c r="NF314" s="517">
        <f t="shared" si="1475"/>
        <v>0</v>
      </c>
      <c r="NG314" s="510" t="str">
        <f t="shared" si="1476"/>
        <v/>
      </c>
      <c r="NH314" s="522" t="str">
        <f t="shared" si="1579"/>
        <v/>
      </c>
      <c r="NI314" s="510" t="str">
        <f t="shared" si="1477"/>
        <v/>
      </c>
      <c r="NJ314" s="517">
        <f t="shared" si="1478"/>
        <v>0</v>
      </c>
      <c r="NK314" s="510" t="str">
        <f t="shared" si="1479"/>
        <v/>
      </c>
      <c r="NL314" s="522" t="str">
        <f t="shared" si="1580"/>
        <v/>
      </c>
      <c r="NM314" s="510" t="str">
        <f t="shared" si="1480"/>
        <v/>
      </c>
      <c r="NN314" s="517">
        <f t="shared" si="1481"/>
        <v>0</v>
      </c>
      <c r="NO314" s="510" t="str">
        <f t="shared" si="1482"/>
        <v/>
      </c>
      <c r="NP314" s="522" t="str">
        <f t="shared" si="1581"/>
        <v/>
      </c>
      <c r="NQ314" s="510" t="str">
        <f t="shared" si="1483"/>
        <v/>
      </c>
      <c r="NR314" s="517">
        <f t="shared" si="1484"/>
        <v>0</v>
      </c>
      <c r="NS314" s="510" t="str">
        <f t="shared" si="1485"/>
        <v/>
      </c>
      <c r="NT314" s="522" t="str">
        <f t="shared" si="1582"/>
        <v/>
      </c>
      <c r="NU314" s="510" t="str">
        <f t="shared" si="1486"/>
        <v/>
      </c>
      <c r="NV314" s="517">
        <f t="shared" si="1487"/>
        <v>0</v>
      </c>
      <c r="NW314" s="510" t="str">
        <f t="shared" si="1488"/>
        <v/>
      </c>
      <c r="NX314" s="522" t="str">
        <f t="shared" si="1583"/>
        <v/>
      </c>
      <c r="NY314" s="510" t="str">
        <f t="shared" si="1489"/>
        <v/>
      </c>
      <c r="NZ314" s="517">
        <f t="shared" si="1490"/>
        <v>0</v>
      </c>
      <c r="OA314" s="510" t="str">
        <f t="shared" si="1491"/>
        <v/>
      </c>
      <c r="OB314" s="522" t="str">
        <f t="shared" si="1584"/>
        <v/>
      </c>
      <c r="OC314" s="510" t="str">
        <f t="shared" si="1492"/>
        <v/>
      </c>
      <c r="OD314" s="517">
        <f t="shared" si="1493"/>
        <v>0</v>
      </c>
      <c r="OE314" s="510" t="str">
        <f t="shared" si="1494"/>
        <v/>
      </c>
      <c r="OF314" s="522" t="str">
        <f t="shared" si="1585"/>
        <v/>
      </c>
      <c r="OG314" s="510" t="str">
        <f t="shared" si="1495"/>
        <v/>
      </c>
      <c r="OH314" s="517">
        <f t="shared" si="1496"/>
        <v>0</v>
      </c>
      <c r="OI314" s="510" t="str">
        <f t="shared" si="1497"/>
        <v/>
      </c>
      <c r="OJ314" s="522" t="str">
        <f t="shared" si="1586"/>
        <v/>
      </c>
      <c r="OK314" s="510" t="str">
        <f t="shared" si="1498"/>
        <v/>
      </c>
      <c r="OL314" s="517">
        <f t="shared" si="1499"/>
        <v>0</v>
      </c>
      <c r="OM314" s="510" t="str">
        <f t="shared" si="1500"/>
        <v/>
      </c>
      <c r="ON314" s="522" t="str">
        <f t="shared" si="1587"/>
        <v/>
      </c>
      <c r="OO314" s="510" t="str">
        <f t="shared" si="1501"/>
        <v/>
      </c>
      <c r="OP314" s="517">
        <f t="shared" si="1502"/>
        <v>0</v>
      </c>
      <c r="OQ314" s="510" t="str">
        <f t="shared" si="1503"/>
        <v/>
      </c>
      <c r="OR314" s="522" t="str">
        <f t="shared" si="1588"/>
        <v/>
      </c>
      <c r="OS314" s="510" t="str">
        <f t="shared" si="1504"/>
        <v/>
      </c>
      <c r="OT314" s="517">
        <f t="shared" si="1505"/>
        <v>0</v>
      </c>
      <c r="OU314" s="510" t="str">
        <f t="shared" si="1506"/>
        <v/>
      </c>
      <c r="OV314" s="522" t="str">
        <f t="shared" si="1589"/>
        <v/>
      </c>
      <c r="OW314" s="510" t="str">
        <f t="shared" si="1507"/>
        <v/>
      </c>
      <c r="OX314" s="517">
        <f t="shared" si="1508"/>
        <v>0</v>
      </c>
      <c r="OY314" s="510" t="str">
        <f t="shared" si="1509"/>
        <v/>
      </c>
      <c r="OZ314" s="522" t="str">
        <f t="shared" si="1590"/>
        <v/>
      </c>
      <c r="PA314" s="510" t="str">
        <f t="shared" si="1510"/>
        <v/>
      </c>
      <c r="PB314" s="517">
        <f t="shared" si="1511"/>
        <v>0</v>
      </c>
      <c r="PC314" s="510" t="str">
        <f t="shared" si="1512"/>
        <v/>
      </c>
      <c r="PD314" s="522" t="str">
        <f t="shared" si="1591"/>
        <v/>
      </c>
      <c r="PE314" s="510" t="str">
        <f t="shared" si="1513"/>
        <v/>
      </c>
      <c r="PF314" s="517">
        <f t="shared" si="1514"/>
        <v>0</v>
      </c>
      <c r="PG314" s="510" t="str">
        <f t="shared" si="1515"/>
        <v/>
      </c>
      <c r="PH314" s="522" t="str">
        <f t="shared" si="1592"/>
        <v/>
      </c>
      <c r="PI314" s="510" t="str">
        <f t="shared" si="1516"/>
        <v/>
      </c>
      <c r="PJ314" s="517">
        <f t="shared" si="1517"/>
        <v>0</v>
      </c>
      <c r="PK314" s="510" t="str">
        <f t="shared" si="1518"/>
        <v/>
      </c>
      <c r="PL314" s="522" t="str">
        <f t="shared" si="1593"/>
        <v/>
      </c>
      <c r="PM314" s="510" t="str">
        <f t="shared" si="1519"/>
        <v/>
      </c>
      <c r="PN314" s="517">
        <f t="shared" si="1520"/>
        <v>0</v>
      </c>
      <c r="PO314" s="510" t="str">
        <f t="shared" si="1521"/>
        <v/>
      </c>
      <c r="PP314" s="522" t="str">
        <f t="shared" si="1594"/>
        <v/>
      </c>
      <c r="PQ314" s="510" t="str">
        <f t="shared" si="1522"/>
        <v/>
      </c>
      <c r="PR314" s="517">
        <f t="shared" si="1523"/>
        <v>0</v>
      </c>
      <c r="PS314" s="510" t="str">
        <f t="shared" si="1524"/>
        <v/>
      </c>
      <c r="PT314" s="522" t="str">
        <f t="shared" si="1595"/>
        <v/>
      </c>
      <c r="PU314" s="510" t="str">
        <f t="shared" si="1525"/>
        <v/>
      </c>
      <c r="PV314" s="517">
        <f t="shared" si="1526"/>
        <v>0</v>
      </c>
      <c r="PW314" s="510" t="str">
        <f t="shared" si="1527"/>
        <v/>
      </c>
      <c r="PX314" s="522" t="str">
        <f t="shared" si="1596"/>
        <v/>
      </c>
      <c r="PY314" s="510" t="str">
        <f t="shared" si="1528"/>
        <v/>
      </c>
      <c r="PZ314" s="517">
        <f t="shared" si="1529"/>
        <v>0</v>
      </c>
      <c r="QA314" s="510" t="str">
        <f t="shared" si="1530"/>
        <v/>
      </c>
      <c r="QB314" s="522" t="str">
        <f t="shared" si="1597"/>
        <v/>
      </c>
      <c r="QC314" s="510" t="str">
        <f t="shared" si="1531"/>
        <v/>
      </c>
      <c r="QD314" s="517">
        <f t="shared" si="1532"/>
        <v>0</v>
      </c>
      <c r="QE314" s="510" t="str">
        <f t="shared" si="1533"/>
        <v/>
      </c>
      <c r="QF314" s="522" t="str">
        <f t="shared" si="1598"/>
        <v/>
      </c>
      <c r="QG314" s="510" t="str">
        <f t="shared" si="1534"/>
        <v/>
      </c>
      <c r="QH314" s="517">
        <f t="shared" si="1535"/>
        <v>0</v>
      </c>
    </row>
    <row r="315" spans="203:450" ht="13.3" thickTop="1" thickBot="1" x14ac:dyDescent="0.35">
      <c r="GU315" s="594">
        <v>34</v>
      </c>
      <c r="HA315" s="81" t="str">
        <f t="shared" si="1536"/>
        <v/>
      </c>
      <c r="HB315" s="127" t="str">
        <f t="shared" si="1537"/>
        <v/>
      </c>
      <c r="HC315" s="15">
        <f t="shared" si="1359"/>
        <v>0</v>
      </c>
      <c r="HD315" s="582">
        <f t="shared" si="1600"/>
        <v>0</v>
      </c>
      <c r="HE315" s="576">
        <f t="shared" si="1599"/>
        <v>0</v>
      </c>
      <c r="HF315" s="566">
        <f t="shared" si="1599"/>
        <v>0</v>
      </c>
      <c r="HG315" s="16">
        <f t="shared" si="1361"/>
        <v>0</v>
      </c>
      <c r="HH315" s="17" t="str">
        <f t="shared" si="1538"/>
        <v/>
      </c>
      <c r="HI315" s="510" t="str">
        <f t="shared" si="1539"/>
        <v/>
      </c>
      <c r="HJ315" s="517">
        <f t="shared" si="1540"/>
        <v>0</v>
      </c>
      <c r="HK315" s="510" t="str">
        <f t="shared" si="1362"/>
        <v/>
      </c>
      <c r="HL315" s="522" t="str">
        <f t="shared" si="1541"/>
        <v/>
      </c>
      <c r="HM315" s="510" t="str">
        <f t="shared" si="1363"/>
        <v/>
      </c>
      <c r="HN315" s="517">
        <f t="shared" si="1364"/>
        <v>0</v>
      </c>
      <c r="HO315" s="510" t="str">
        <f t="shared" si="1365"/>
        <v/>
      </c>
      <c r="HP315" s="522" t="str">
        <f t="shared" si="1542"/>
        <v/>
      </c>
      <c r="HQ315" s="510" t="str">
        <f t="shared" si="1366"/>
        <v/>
      </c>
      <c r="HR315" s="517">
        <f t="shared" si="1367"/>
        <v>0</v>
      </c>
      <c r="HS315" s="510" t="str">
        <f t="shared" si="1368"/>
        <v/>
      </c>
      <c r="HT315" s="522" t="str">
        <f t="shared" si="1543"/>
        <v/>
      </c>
      <c r="HU315" s="510" t="str">
        <f t="shared" si="1369"/>
        <v/>
      </c>
      <c r="HV315" s="517">
        <f t="shared" si="1370"/>
        <v>0</v>
      </c>
      <c r="HW315" s="510" t="str">
        <f t="shared" si="1371"/>
        <v/>
      </c>
      <c r="HX315" s="522" t="str">
        <f t="shared" si="1544"/>
        <v/>
      </c>
      <c r="HY315" s="510" t="str">
        <f t="shared" si="1372"/>
        <v/>
      </c>
      <c r="HZ315" s="517">
        <f t="shared" si="1373"/>
        <v>0</v>
      </c>
      <c r="IA315" s="510" t="str">
        <f t="shared" si="1374"/>
        <v/>
      </c>
      <c r="IB315" s="522" t="str">
        <f t="shared" si="1545"/>
        <v/>
      </c>
      <c r="IC315" s="510" t="str">
        <f t="shared" si="1375"/>
        <v/>
      </c>
      <c r="ID315" s="517">
        <f t="shared" si="1376"/>
        <v>0</v>
      </c>
      <c r="IE315" s="510" t="str">
        <f t="shared" si="1377"/>
        <v/>
      </c>
      <c r="IF315" s="522" t="str">
        <f t="shared" si="1546"/>
        <v/>
      </c>
      <c r="IG315" s="510" t="str">
        <f t="shared" si="1378"/>
        <v/>
      </c>
      <c r="IH315" s="517">
        <f t="shared" si="1379"/>
        <v>0</v>
      </c>
      <c r="II315" s="510" t="str">
        <f t="shared" si="1380"/>
        <v/>
      </c>
      <c r="IJ315" s="522" t="str">
        <f t="shared" si="1547"/>
        <v/>
      </c>
      <c r="IK315" s="510" t="str">
        <f t="shared" si="1381"/>
        <v/>
      </c>
      <c r="IL315" s="517">
        <f t="shared" si="1382"/>
        <v>0</v>
      </c>
      <c r="IM315" s="510" t="str">
        <f t="shared" si="1383"/>
        <v/>
      </c>
      <c r="IN315" s="522" t="str">
        <f t="shared" si="1548"/>
        <v/>
      </c>
      <c r="IO315" s="510" t="str">
        <f t="shared" si="1384"/>
        <v/>
      </c>
      <c r="IP315" s="517">
        <f t="shared" si="1385"/>
        <v>0</v>
      </c>
      <c r="IQ315" s="510" t="str">
        <f t="shared" si="1386"/>
        <v/>
      </c>
      <c r="IR315" s="522" t="str">
        <f t="shared" si="1549"/>
        <v/>
      </c>
      <c r="IS315" s="510" t="str">
        <f t="shared" si="1387"/>
        <v/>
      </c>
      <c r="IT315" s="517">
        <f t="shared" si="1388"/>
        <v>0</v>
      </c>
      <c r="IU315" s="510" t="str">
        <f t="shared" si="1389"/>
        <v/>
      </c>
      <c r="IV315" s="522" t="str">
        <f t="shared" si="1550"/>
        <v/>
      </c>
      <c r="IW315" s="510" t="str">
        <f t="shared" si="1390"/>
        <v/>
      </c>
      <c r="IX315" s="517">
        <f t="shared" si="1391"/>
        <v>0</v>
      </c>
      <c r="IY315" s="510" t="str">
        <f t="shared" si="1392"/>
        <v/>
      </c>
      <c r="IZ315" s="522" t="str">
        <f t="shared" si="1551"/>
        <v/>
      </c>
      <c r="JA315" s="510" t="str">
        <f t="shared" si="1393"/>
        <v/>
      </c>
      <c r="JB315" s="517">
        <f t="shared" si="1394"/>
        <v>0</v>
      </c>
      <c r="JC315" s="510" t="str">
        <f t="shared" si="1395"/>
        <v/>
      </c>
      <c r="JD315" s="522" t="str">
        <f t="shared" si="1552"/>
        <v/>
      </c>
      <c r="JE315" s="510" t="str">
        <f t="shared" si="1396"/>
        <v/>
      </c>
      <c r="JF315" s="517">
        <f t="shared" si="1397"/>
        <v>0</v>
      </c>
      <c r="JG315" s="510" t="str">
        <f t="shared" si="1398"/>
        <v/>
      </c>
      <c r="JH315" s="522" t="str">
        <f t="shared" si="1553"/>
        <v/>
      </c>
      <c r="JI315" s="510" t="str">
        <f t="shared" si="1399"/>
        <v/>
      </c>
      <c r="JJ315" s="517">
        <f t="shared" si="1400"/>
        <v>0</v>
      </c>
      <c r="JK315" s="510" t="str">
        <f t="shared" si="1401"/>
        <v/>
      </c>
      <c r="JL315" s="522" t="str">
        <f t="shared" si="1554"/>
        <v/>
      </c>
      <c r="JM315" s="510" t="str">
        <f t="shared" si="1402"/>
        <v/>
      </c>
      <c r="JN315" s="517">
        <f t="shared" si="1403"/>
        <v>0</v>
      </c>
      <c r="JO315" s="510" t="str">
        <f t="shared" si="1404"/>
        <v/>
      </c>
      <c r="JP315" s="522" t="str">
        <f t="shared" si="1555"/>
        <v/>
      </c>
      <c r="JQ315" s="510" t="str">
        <f t="shared" si="1405"/>
        <v/>
      </c>
      <c r="JR315" s="517">
        <f t="shared" si="1406"/>
        <v>0</v>
      </c>
      <c r="JS315" s="510" t="str">
        <f t="shared" si="1407"/>
        <v/>
      </c>
      <c r="JT315" s="522" t="str">
        <f t="shared" si="1556"/>
        <v/>
      </c>
      <c r="JU315" s="510" t="str">
        <f t="shared" si="1408"/>
        <v/>
      </c>
      <c r="JV315" s="517">
        <f t="shared" si="1409"/>
        <v>0</v>
      </c>
      <c r="JW315" s="510" t="str">
        <f t="shared" si="1410"/>
        <v/>
      </c>
      <c r="JX315" s="522" t="str">
        <f t="shared" si="1557"/>
        <v/>
      </c>
      <c r="JY315" s="510" t="str">
        <f t="shared" si="1411"/>
        <v/>
      </c>
      <c r="JZ315" s="517">
        <f t="shared" si="1412"/>
        <v>0</v>
      </c>
      <c r="KA315" s="510" t="str">
        <f t="shared" si="1413"/>
        <v/>
      </c>
      <c r="KB315" s="522" t="str">
        <f t="shared" si="1558"/>
        <v/>
      </c>
      <c r="KC315" s="510" t="str">
        <f t="shared" si="1414"/>
        <v/>
      </c>
      <c r="KD315" s="517">
        <f t="shared" si="1415"/>
        <v>0</v>
      </c>
      <c r="KE315" s="510" t="str">
        <f t="shared" si="1416"/>
        <v/>
      </c>
      <c r="KF315" s="522" t="str">
        <f t="shared" si="1559"/>
        <v/>
      </c>
      <c r="KG315" s="510" t="str">
        <f t="shared" si="1417"/>
        <v/>
      </c>
      <c r="KH315" s="517">
        <f t="shared" si="1418"/>
        <v>0</v>
      </c>
      <c r="KI315" s="510" t="str">
        <f t="shared" si="1419"/>
        <v/>
      </c>
      <c r="KJ315" s="522" t="str">
        <f t="shared" si="1560"/>
        <v/>
      </c>
      <c r="KK315" s="510" t="str">
        <f t="shared" si="1420"/>
        <v/>
      </c>
      <c r="KL315" s="517">
        <f t="shared" si="1421"/>
        <v>0</v>
      </c>
      <c r="KM315" s="510" t="str">
        <f t="shared" si="1422"/>
        <v/>
      </c>
      <c r="KN315" s="522" t="str">
        <f t="shared" si="1561"/>
        <v/>
      </c>
      <c r="KO315" s="510" t="str">
        <f t="shared" si="1423"/>
        <v/>
      </c>
      <c r="KP315" s="517">
        <f t="shared" si="1424"/>
        <v>0</v>
      </c>
      <c r="KQ315" s="510" t="str">
        <f t="shared" si="1425"/>
        <v/>
      </c>
      <c r="KR315" s="522" t="str">
        <f t="shared" si="1562"/>
        <v/>
      </c>
      <c r="KS315" s="510" t="str">
        <f t="shared" si="1426"/>
        <v/>
      </c>
      <c r="KT315" s="517">
        <f t="shared" si="1427"/>
        <v>0</v>
      </c>
      <c r="KU315" s="510" t="str">
        <f t="shared" si="1428"/>
        <v/>
      </c>
      <c r="KV315" s="522" t="str">
        <f t="shared" si="1563"/>
        <v/>
      </c>
      <c r="KW315" s="510" t="str">
        <f t="shared" si="1429"/>
        <v/>
      </c>
      <c r="KX315" s="517">
        <f t="shared" si="1430"/>
        <v>0</v>
      </c>
      <c r="KY315" s="510" t="str">
        <f t="shared" si="1431"/>
        <v/>
      </c>
      <c r="KZ315" s="522" t="str">
        <f t="shared" si="1564"/>
        <v/>
      </c>
      <c r="LA315" s="510" t="str">
        <f t="shared" si="1432"/>
        <v/>
      </c>
      <c r="LB315" s="517">
        <f t="shared" si="1433"/>
        <v>0</v>
      </c>
      <c r="LC315" s="510" t="str">
        <f t="shared" si="1434"/>
        <v/>
      </c>
      <c r="LD315" s="522" t="str">
        <f t="shared" si="1565"/>
        <v/>
      </c>
      <c r="LE315" s="510" t="str">
        <f t="shared" si="1435"/>
        <v/>
      </c>
      <c r="LF315" s="517">
        <f t="shared" si="1436"/>
        <v>0</v>
      </c>
      <c r="LG315" s="510" t="str">
        <f t="shared" si="1437"/>
        <v/>
      </c>
      <c r="LH315" s="522" t="str">
        <f t="shared" si="1566"/>
        <v/>
      </c>
      <c r="LI315" s="510" t="str">
        <f t="shared" si="1438"/>
        <v/>
      </c>
      <c r="LJ315" s="517">
        <f t="shared" si="1439"/>
        <v>0</v>
      </c>
      <c r="LK315" s="510" t="str">
        <f t="shared" si="1440"/>
        <v/>
      </c>
      <c r="LL315" s="522" t="str">
        <f t="shared" si="1567"/>
        <v/>
      </c>
      <c r="LM315" s="510" t="str">
        <f t="shared" si="1441"/>
        <v/>
      </c>
      <c r="LN315" s="517">
        <f t="shared" si="1442"/>
        <v>0</v>
      </c>
      <c r="LO315" s="510" t="str">
        <f t="shared" si="1443"/>
        <v/>
      </c>
      <c r="LP315" s="522" t="str">
        <f t="shared" si="1568"/>
        <v/>
      </c>
      <c r="LQ315" s="510" t="str">
        <f t="shared" si="1444"/>
        <v/>
      </c>
      <c r="LR315" s="517">
        <f t="shared" si="1445"/>
        <v>0</v>
      </c>
      <c r="LS315" s="510" t="str">
        <f t="shared" si="1446"/>
        <v/>
      </c>
      <c r="LT315" s="522" t="str">
        <f t="shared" si="1569"/>
        <v/>
      </c>
      <c r="LU315" s="510" t="str">
        <f t="shared" si="1447"/>
        <v/>
      </c>
      <c r="LV315" s="517">
        <f t="shared" si="1448"/>
        <v>0</v>
      </c>
      <c r="LW315" s="510" t="str">
        <f t="shared" si="1449"/>
        <v/>
      </c>
      <c r="LX315" s="522" t="str">
        <f t="shared" si="1570"/>
        <v/>
      </c>
      <c r="LY315" s="510" t="str">
        <f t="shared" si="1450"/>
        <v/>
      </c>
      <c r="LZ315" s="517">
        <f t="shared" si="1451"/>
        <v>0</v>
      </c>
      <c r="MA315" s="510" t="str">
        <f t="shared" si="1452"/>
        <v/>
      </c>
      <c r="MB315" s="522" t="str">
        <f t="shared" si="1571"/>
        <v/>
      </c>
      <c r="MC315" s="510" t="str">
        <f t="shared" si="1453"/>
        <v/>
      </c>
      <c r="MD315" s="517">
        <f t="shared" si="1454"/>
        <v>0</v>
      </c>
      <c r="ME315" s="510" t="str">
        <f t="shared" si="1455"/>
        <v/>
      </c>
      <c r="MF315" s="522" t="str">
        <f t="shared" si="1572"/>
        <v/>
      </c>
      <c r="MG315" s="510" t="str">
        <f t="shared" si="1456"/>
        <v/>
      </c>
      <c r="MH315" s="517">
        <f t="shared" si="1457"/>
        <v>0</v>
      </c>
      <c r="MI315" s="510" t="str">
        <f t="shared" si="1458"/>
        <v/>
      </c>
      <c r="MJ315" s="522" t="str">
        <f t="shared" si="1573"/>
        <v/>
      </c>
      <c r="MK315" s="510" t="str">
        <f t="shared" si="1459"/>
        <v/>
      </c>
      <c r="ML315" s="517">
        <f t="shared" si="1460"/>
        <v>0</v>
      </c>
      <c r="MM315" s="510" t="str">
        <f t="shared" si="1461"/>
        <v/>
      </c>
      <c r="MN315" s="522" t="str">
        <f t="shared" si="1574"/>
        <v/>
      </c>
      <c r="MO315" s="510" t="str">
        <f t="shared" si="1462"/>
        <v/>
      </c>
      <c r="MP315" s="517">
        <f t="shared" si="1463"/>
        <v>0</v>
      </c>
      <c r="MQ315" s="510" t="str">
        <f t="shared" si="1464"/>
        <v/>
      </c>
      <c r="MR315" s="522" t="str">
        <f t="shared" si="1575"/>
        <v/>
      </c>
      <c r="MS315" s="510" t="str">
        <f t="shared" si="1465"/>
        <v/>
      </c>
      <c r="MT315" s="517">
        <f t="shared" si="1466"/>
        <v>0</v>
      </c>
      <c r="MU315" s="510" t="str">
        <f t="shared" si="1467"/>
        <v/>
      </c>
      <c r="MV315" s="522" t="str">
        <f t="shared" si="1576"/>
        <v/>
      </c>
      <c r="MW315" s="510" t="str">
        <f t="shared" si="1468"/>
        <v/>
      </c>
      <c r="MX315" s="517">
        <f t="shared" si="1469"/>
        <v>0</v>
      </c>
      <c r="MY315" s="510" t="str">
        <f t="shared" si="1470"/>
        <v/>
      </c>
      <c r="MZ315" s="522" t="str">
        <f t="shared" si="1577"/>
        <v/>
      </c>
      <c r="NA315" s="510" t="str">
        <f t="shared" si="1471"/>
        <v/>
      </c>
      <c r="NB315" s="517">
        <f t="shared" si="1472"/>
        <v>0</v>
      </c>
      <c r="NC315" s="510" t="str">
        <f t="shared" si="1473"/>
        <v/>
      </c>
      <c r="ND315" s="522" t="str">
        <f t="shared" si="1578"/>
        <v/>
      </c>
      <c r="NE315" s="510" t="str">
        <f t="shared" si="1474"/>
        <v/>
      </c>
      <c r="NF315" s="517">
        <f t="shared" si="1475"/>
        <v>0</v>
      </c>
      <c r="NG315" s="510" t="str">
        <f t="shared" si="1476"/>
        <v/>
      </c>
      <c r="NH315" s="522" t="str">
        <f t="shared" si="1579"/>
        <v/>
      </c>
      <c r="NI315" s="510" t="str">
        <f t="shared" si="1477"/>
        <v/>
      </c>
      <c r="NJ315" s="517">
        <f t="shared" si="1478"/>
        <v>0</v>
      </c>
      <c r="NK315" s="510" t="str">
        <f t="shared" si="1479"/>
        <v/>
      </c>
      <c r="NL315" s="522" t="str">
        <f t="shared" si="1580"/>
        <v/>
      </c>
      <c r="NM315" s="510" t="str">
        <f t="shared" si="1480"/>
        <v/>
      </c>
      <c r="NN315" s="517">
        <f t="shared" si="1481"/>
        <v>0</v>
      </c>
      <c r="NO315" s="510" t="str">
        <f t="shared" si="1482"/>
        <v/>
      </c>
      <c r="NP315" s="522" t="str">
        <f t="shared" si="1581"/>
        <v/>
      </c>
      <c r="NQ315" s="510" t="str">
        <f t="shared" si="1483"/>
        <v/>
      </c>
      <c r="NR315" s="517">
        <f t="shared" si="1484"/>
        <v>0</v>
      </c>
      <c r="NS315" s="510" t="str">
        <f t="shared" si="1485"/>
        <v/>
      </c>
      <c r="NT315" s="522" t="str">
        <f t="shared" si="1582"/>
        <v/>
      </c>
      <c r="NU315" s="510" t="str">
        <f t="shared" si="1486"/>
        <v/>
      </c>
      <c r="NV315" s="517">
        <f t="shared" si="1487"/>
        <v>0</v>
      </c>
      <c r="NW315" s="510" t="str">
        <f t="shared" si="1488"/>
        <v/>
      </c>
      <c r="NX315" s="522" t="str">
        <f t="shared" si="1583"/>
        <v/>
      </c>
      <c r="NY315" s="510" t="str">
        <f t="shared" si="1489"/>
        <v/>
      </c>
      <c r="NZ315" s="517">
        <f t="shared" si="1490"/>
        <v>0</v>
      </c>
      <c r="OA315" s="510" t="str">
        <f t="shared" si="1491"/>
        <v/>
      </c>
      <c r="OB315" s="522" t="str">
        <f t="shared" si="1584"/>
        <v/>
      </c>
      <c r="OC315" s="510" t="str">
        <f t="shared" si="1492"/>
        <v/>
      </c>
      <c r="OD315" s="517">
        <f t="shared" si="1493"/>
        <v>0</v>
      </c>
      <c r="OE315" s="510" t="str">
        <f t="shared" si="1494"/>
        <v/>
      </c>
      <c r="OF315" s="522" t="str">
        <f t="shared" si="1585"/>
        <v/>
      </c>
      <c r="OG315" s="510" t="str">
        <f t="shared" si="1495"/>
        <v/>
      </c>
      <c r="OH315" s="517">
        <f t="shared" si="1496"/>
        <v>0</v>
      </c>
      <c r="OI315" s="510" t="str">
        <f t="shared" si="1497"/>
        <v/>
      </c>
      <c r="OJ315" s="522" t="str">
        <f t="shared" si="1586"/>
        <v/>
      </c>
      <c r="OK315" s="510" t="str">
        <f t="shared" si="1498"/>
        <v/>
      </c>
      <c r="OL315" s="517">
        <f t="shared" si="1499"/>
        <v>0</v>
      </c>
      <c r="OM315" s="510" t="str">
        <f t="shared" si="1500"/>
        <v/>
      </c>
      <c r="ON315" s="522" t="str">
        <f t="shared" si="1587"/>
        <v/>
      </c>
      <c r="OO315" s="510" t="str">
        <f t="shared" si="1501"/>
        <v/>
      </c>
      <c r="OP315" s="517">
        <f t="shared" si="1502"/>
        <v>0</v>
      </c>
      <c r="OQ315" s="510" t="str">
        <f t="shared" si="1503"/>
        <v/>
      </c>
      <c r="OR315" s="522" t="str">
        <f t="shared" si="1588"/>
        <v/>
      </c>
      <c r="OS315" s="510" t="str">
        <f t="shared" si="1504"/>
        <v/>
      </c>
      <c r="OT315" s="517">
        <f t="shared" si="1505"/>
        <v>0</v>
      </c>
      <c r="OU315" s="510" t="str">
        <f t="shared" si="1506"/>
        <v/>
      </c>
      <c r="OV315" s="522" t="str">
        <f t="shared" si="1589"/>
        <v/>
      </c>
      <c r="OW315" s="510" t="str">
        <f t="shared" si="1507"/>
        <v/>
      </c>
      <c r="OX315" s="517">
        <f t="shared" si="1508"/>
        <v>0</v>
      </c>
      <c r="OY315" s="510" t="str">
        <f t="shared" si="1509"/>
        <v/>
      </c>
      <c r="OZ315" s="522" t="str">
        <f t="shared" si="1590"/>
        <v/>
      </c>
      <c r="PA315" s="510" t="str">
        <f t="shared" si="1510"/>
        <v/>
      </c>
      <c r="PB315" s="517">
        <f t="shared" si="1511"/>
        <v>0</v>
      </c>
      <c r="PC315" s="510" t="str">
        <f t="shared" si="1512"/>
        <v/>
      </c>
      <c r="PD315" s="522" t="str">
        <f t="shared" si="1591"/>
        <v/>
      </c>
      <c r="PE315" s="510" t="str">
        <f t="shared" si="1513"/>
        <v/>
      </c>
      <c r="PF315" s="517">
        <f t="shared" si="1514"/>
        <v>0</v>
      </c>
      <c r="PG315" s="510" t="str">
        <f t="shared" si="1515"/>
        <v/>
      </c>
      <c r="PH315" s="522" t="str">
        <f t="shared" si="1592"/>
        <v/>
      </c>
      <c r="PI315" s="510" t="str">
        <f t="shared" si="1516"/>
        <v/>
      </c>
      <c r="PJ315" s="517">
        <f t="shared" si="1517"/>
        <v>0</v>
      </c>
      <c r="PK315" s="510" t="str">
        <f t="shared" si="1518"/>
        <v/>
      </c>
      <c r="PL315" s="522" t="str">
        <f t="shared" si="1593"/>
        <v/>
      </c>
      <c r="PM315" s="510" t="str">
        <f t="shared" si="1519"/>
        <v/>
      </c>
      <c r="PN315" s="517">
        <f t="shared" si="1520"/>
        <v>0</v>
      </c>
      <c r="PO315" s="510" t="str">
        <f t="shared" si="1521"/>
        <v/>
      </c>
      <c r="PP315" s="522" t="str">
        <f t="shared" si="1594"/>
        <v/>
      </c>
      <c r="PQ315" s="510" t="str">
        <f t="shared" si="1522"/>
        <v/>
      </c>
      <c r="PR315" s="517">
        <f t="shared" si="1523"/>
        <v>0</v>
      </c>
      <c r="PS315" s="510" t="str">
        <f t="shared" si="1524"/>
        <v/>
      </c>
      <c r="PT315" s="522" t="str">
        <f t="shared" si="1595"/>
        <v/>
      </c>
      <c r="PU315" s="510" t="str">
        <f t="shared" si="1525"/>
        <v/>
      </c>
      <c r="PV315" s="517">
        <f t="shared" si="1526"/>
        <v>0</v>
      </c>
      <c r="PW315" s="510" t="str">
        <f t="shared" si="1527"/>
        <v/>
      </c>
      <c r="PX315" s="522" t="str">
        <f t="shared" si="1596"/>
        <v/>
      </c>
      <c r="PY315" s="510" t="str">
        <f t="shared" si="1528"/>
        <v/>
      </c>
      <c r="PZ315" s="517">
        <f t="shared" si="1529"/>
        <v>0</v>
      </c>
      <c r="QA315" s="510" t="str">
        <f t="shared" si="1530"/>
        <v/>
      </c>
      <c r="QB315" s="522" t="str">
        <f t="shared" si="1597"/>
        <v/>
      </c>
      <c r="QC315" s="510" t="str">
        <f t="shared" si="1531"/>
        <v/>
      </c>
      <c r="QD315" s="517">
        <f t="shared" si="1532"/>
        <v>0</v>
      </c>
      <c r="QE315" s="510" t="str">
        <f t="shared" si="1533"/>
        <v/>
      </c>
      <c r="QF315" s="522" t="str">
        <f t="shared" si="1598"/>
        <v/>
      </c>
      <c r="QG315" s="510" t="str">
        <f t="shared" si="1534"/>
        <v/>
      </c>
      <c r="QH315" s="517">
        <f t="shared" si="1535"/>
        <v>0</v>
      </c>
    </row>
    <row r="316" spans="203:450" ht="13.3" thickTop="1" thickBot="1" x14ac:dyDescent="0.35">
      <c r="GU316" s="594">
        <v>35</v>
      </c>
      <c r="HA316" s="81" t="str">
        <f t="shared" si="1536"/>
        <v/>
      </c>
      <c r="HB316" s="127" t="str">
        <f t="shared" si="1537"/>
        <v/>
      </c>
      <c r="HC316" s="15">
        <f t="shared" si="1359"/>
        <v>0</v>
      </c>
      <c r="HD316" s="582">
        <f t="shared" si="1600"/>
        <v>0</v>
      </c>
      <c r="HE316" s="576">
        <f t="shared" si="1599"/>
        <v>0</v>
      </c>
      <c r="HF316" s="566">
        <f t="shared" si="1599"/>
        <v>0</v>
      </c>
      <c r="HG316" s="16">
        <f t="shared" si="1361"/>
        <v>0</v>
      </c>
      <c r="HH316" s="17" t="str">
        <f t="shared" si="1538"/>
        <v/>
      </c>
      <c r="HI316" s="510" t="str">
        <f t="shared" si="1539"/>
        <v/>
      </c>
      <c r="HJ316" s="517">
        <f t="shared" si="1540"/>
        <v>0</v>
      </c>
      <c r="HK316" s="510" t="str">
        <f t="shared" si="1362"/>
        <v/>
      </c>
      <c r="HL316" s="522" t="str">
        <f t="shared" si="1541"/>
        <v/>
      </c>
      <c r="HM316" s="510" t="str">
        <f t="shared" si="1363"/>
        <v/>
      </c>
      <c r="HN316" s="517">
        <f t="shared" si="1364"/>
        <v>0</v>
      </c>
      <c r="HO316" s="510" t="str">
        <f t="shared" si="1365"/>
        <v/>
      </c>
      <c r="HP316" s="522" t="str">
        <f t="shared" si="1542"/>
        <v/>
      </c>
      <c r="HQ316" s="510" t="str">
        <f t="shared" si="1366"/>
        <v/>
      </c>
      <c r="HR316" s="517">
        <f t="shared" si="1367"/>
        <v>0</v>
      </c>
      <c r="HS316" s="510" t="str">
        <f t="shared" si="1368"/>
        <v/>
      </c>
      <c r="HT316" s="522" t="str">
        <f t="shared" si="1543"/>
        <v/>
      </c>
      <c r="HU316" s="510" t="str">
        <f t="shared" si="1369"/>
        <v/>
      </c>
      <c r="HV316" s="517">
        <f t="shared" si="1370"/>
        <v>0</v>
      </c>
      <c r="HW316" s="510" t="str">
        <f t="shared" si="1371"/>
        <v/>
      </c>
      <c r="HX316" s="522" t="str">
        <f t="shared" si="1544"/>
        <v/>
      </c>
      <c r="HY316" s="510" t="str">
        <f t="shared" si="1372"/>
        <v/>
      </c>
      <c r="HZ316" s="517">
        <f t="shared" si="1373"/>
        <v>0</v>
      </c>
      <c r="IA316" s="510" t="str">
        <f t="shared" si="1374"/>
        <v/>
      </c>
      <c r="IB316" s="522" t="str">
        <f t="shared" si="1545"/>
        <v/>
      </c>
      <c r="IC316" s="510" t="str">
        <f t="shared" si="1375"/>
        <v/>
      </c>
      <c r="ID316" s="517">
        <f t="shared" si="1376"/>
        <v>0</v>
      </c>
      <c r="IE316" s="510" t="str">
        <f t="shared" si="1377"/>
        <v/>
      </c>
      <c r="IF316" s="522" t="str">
        <f t="shared" si="1546"/>
        <v/>
      </c>
      <c r="IG316" s="510" t="str">
        <f t="shared" si="1378"/>
        <v/>
      </c>
      <c r="IH316" s="517">
        <f t="shared" si="1379"/>
        <v>0</v>
      </c>
      <c r="II316" s="510" t="str">
        <f t="shared" si="1380"/>
        <v/>
      </c>
      <c r="IJ316" s="522" t="str">
        <f t="shared" si="1547"/>
        <v/>
      </c>
      <c r="IK316" s="510" t="str">
        <f t="shared" si="1381"/>
        <v/>
      </c>
      <c r="IL316" s="517">
        <f t="shared" si="1382"/>
        <v>0</v>
      </c>
      <c r="IM316" s="510" t="str">
        <f t="shared" si="1383"/>
        <v/>
      </c>
      <c r="IN316" s="522" t="str">
        <f t="shared" si="1548"/>
        <v/>
      </c>
      <c r="IO316" s="510" t="str">
        <f t="shared" si="1384"/>
        <v/>
      </c>
      <c r="IP316" s="517">
        <f t="shared" si="1385"/>
        <v>0</v>
      </c>
      <c r="IQ316" s="510" t="str">
        <f t="shared" si="1386"/>
        <v/>
      </c>
      <c r="IR316" s="522" t="str">
        <f t="shared" si="1549"/>
        <v/>
      </c>
      <c r="IS316" s="510" t="str">
        <f t="shared" si="1387"/>
        <v/>
      </c>
      <c r="IT316" s="517">
        <f t="shared" si="1388"/>
        <v>0</v>
      </c>
      <c r="IU316" s="510" t="str">
        <f t="shared" si="1389"/>
        <v/>
      </c>
      <c r="IV316" s="522" t="str">
        <f t="shared" si="1550"/>
        <v/>
      </c>
      <c r="IW316" s="510" t="str">
        <f t="shared" si="1390"/>
        <v/>
      </c>
      <c r="IX316" s="517">
        <f t="shared" si="1391"/>
        <v>0</v>
      </c>
      <c r="IY316" s="510" t="str">
        <f t="shared" si="1392"/>
        <v/>
      </c>
      <c r="IZ316" s="522" t="str">
        <f t="shared" si="1551"/>
        <v/>
      </c>
      <c r="JA316" s="510" t="str">
        <f t="shared" si="1393"/>
        <v/>
      </c>
      <c r="JB316" s="517">
        <f t="shared" si="1394"/>
        <v>0</v>
      </c>
      <c r="JC316" s="510" t="str">
        <f t="shared" si="1395"/>
        <v/>
      </c>
      <c r="JD316" s="522" t="str">
        <f t="shared" si="1552"/>
        <v/>
      </c>
      <c r="JE316" s="510" t="str">
        <f t="shared" si="1396"/>
        <v/>
      </c>
      <c r="JF316" s="517">
        <f t="shared" si="1397"/>
        <v>0</v>
      </c>
      <c r="JG316" s="510" t="str">
        <f t="shared" si="1398"/>
        <v/>
      </c>
      <c r="JH316" s="522" t="str">
        <f t="shared" si="1553"/>
        <v/>
      </c>
      <c r="JI316" s="510" t="str">
        <f t="shared" si="1399"/>
        <v/>
      </c>
      <c r="JJ316" s="517">
        <f t="shared" si="1400"/>
        <v>0</v>
      </c>
      <c r="JK316" s="510" t="str">
        <f t="shared" si="1401"/>
        <v/>
      </c>
      <c r="JL316" s="522" t="str">
        <f t="shared" si="1554"/>
        <v/>
      </c>
      <c r="JM316" s="510" t="str">
        <f t="shared" si="1402"/>
        <v/>
      </c>
      <c r="JN316" s="517">
        <f t="shared" si="1403"/>
        <v>0</v>
      </c>
      <c r="JO316" s="510" t="str">
        <f t="shared" si="1404"/>
        <v/>
      </c>
      <c r="JP316" s="522" t="str">
        <f t="shared" si="1555"/>
        <v/>
      </c>
      <c r="JQ316" s="510" t="str">
        <f t="shared" si="1405"/>
        <v/>
      </c>
      <c r="JR316" s="517">
        <f t="shared" si="1406"/>
        <v>0</v>
      </c>
      <c r="JS316" s="510" t="str">
        <f t="shared" si="1407"/>
        <v/>
      </c>
      <c r="JT316" s="522" t="str">
        <f t="shared" si="1556"/>
        <v/>
      </c>
      <c r="JU316" s="510" t="str">
        <f t="shared" si="1408"/>
        <v/>
      </c>
      <c r="JV316" s="517">
        <f t="shared" si="1409"/>
        <v>0</v>
      </c>
      <c r="JW316" s="510" t="str">
        <f t="shared" si="1410"/>
        <v/>
      </c>
      <c r="JX316" s="522" t="str">
        <f t="shared" si="1557"/>
        <v/>
      </c>
      <c r="JY316" s="510" t="str">
        <f t="shared" si="1411"/>
        <v/>
      </c>
      <c r="JZ316" s="517">
        <f t="shared" si="1412"/>
        <v>0</v>
      </c>
      <c r="KA316" s="510" t="str">
        <f t="shared" si="1413"/>
        <v/>
      </c>
      <c r="KB316" s="522" t="str">
        <f t="shared" si="1558"/>
        <v/>
      </c>
      <c r="KC316" s="510" t="str">
        <f t="shared" si="1414"/>
        <v/>
      </c>
      <c r="KD316" s="517">
        <f t="shared" si="1415"/>
        <v>0</v>
      </c>
      <c r="KE316" s="510" t="str">
        <f t="shared" si="1416"/>
        <v/>
      </c>
      <c r="KF316" s="522" t="str">
        <f t="shared" si="1559"/>
        <v/>
      </c>
      <c r="KG316" s="510" t="str">
        <f t="shared" si="1417"/>
        <v/>
      </c>
      <c r="KH316" s="517">
        <f t="shared" si="1418"/>
        <v>0</v>
      </c>
      <c r="KI316" s="510" t="str">
        <f t="shared" si="1419"/>
        <v/>
      </c>
      <c r="KJ316" s="522" t="str">
        <f t="shared" si="1560"/>
        <v/>
      </c>
      <c r="KK316" s="510" t="str">
        <f t="shared" si="1420"/>
        <v/>
      </c>
      <c r="KL316" s="517">
        <f t="shared" si="1421"/>
        <v>0</v>
      </c>
      <c r="KM316" s="510" t="str">
        <f t="shared" si="1422"/>
        <v/>
      </c>
      <c r="KN316" s="522" t="str">
        <f t="shared" si="1561"/>
        <v/>
      </c>
      <c r="KO316" s="510" t="str">
        <f t="shared" si="1423"/>
        <v/>
      </c>
      <c r="KP316" s="517">
        <f t="shared" si="1424"/>
        <v>0</v>
      </c>
      <c r="KQ316" s="510" t="str">
        <f t="shared" si="1425"/>
        <v/>
      </c>
      <c r="KR316" s="522" t="str">
        <f t="shared" si="1562"/>
        <v/>
      </c>
      <c r="KS316" s="510" t="str">
        <f t="shared" si="1426"/>
        <v/>
      </c>
      <c r="KT316" s="517">
        <f t="shared" si="1427"/>
        <v>0</v>
      </c>
      <c r="KU316" s="510" t="str">
        <f t="shared" si="1428"/>
        <v/>
      </c>
      <c r="KV316" s="522" t="str">
        <f t="shared" si="1563"/>
        <v/>
      </c>
      <c r="KW316" s="510" t="str">
        <f t="shared" si="1429"/>
        <v/>
      </c>
      <c r="KX316" s="517">
        <f t="shared" si="1430"/>
        <v>0</v>
      </c>
      <c r="KY316" s="510" t="str">
        <f t="shared" si="1431"/>
        <v/>
      </c>
      <c r="KZ316" s="522" t="str">
        <f t="shared" si="1564"/>
        <v/>
      </c>
      <c r="LA316" s="510" t="str">
        <f t="shared" si="1432"/>
        <v/>
      </c>
      <c r="LB316" s="517">
        <f t="shared" si="1433"/>
        <v>0</v>
      </c>
      <c r="LC316" s="510" t="str">
        <f t="shared" si="1434"/>
        <v/>
      </c>
      <c r="LD316" s="522" t="str">
        <f t="shared" si="1565"/>
        <v/>
      </c>
      <c r="LE316" s="510" t="str">
        <f t="shared" si="1435"/>
        <v/>
      </c>
      <c r="LF316" s="517">
        <f t="shared" si="1436"/>
        <v>0</v>
      </c>
      <c r="LG316" s="510" t="str">
        <f t="shared" si="1437"/>
        <v/>
      </c>
      <c r="LH316" s="522" t="str">
        <f t="shared" si="1566"/>
        <v/>
      </c>
      <c r="LI316" s="510" t="str">
        <f t="shared" si="1438"/>
        <v/>
      </c>
      <c r="LJ316" s="517">
        <f t="shared" si="1439"/>
        <v>0</v>
      </c>
      <c r="LK316" s="510" t="str">
        <f t="shared" si="1440"/>
        <v/>
      </c>
      <c r="LL316" s="522" t="str">
        <f t="shared" si="1567"/>
        <v/>
      </c>
      <c r="LM316" s="510" t="str">
        <f t="shared" si="1441"/>
        <v/>
      </c>
      <c r="LN316" s="517">
        <f t="shared" si="1442"/>
        <v>0</v>
      </c>
      <c r="LO316" s="510" t="str">
        <f t="shared" si="1443"/>
        <v/>
      </c>
      <c r="LP316" s="522" t="str">
        <f t="shared" si="1568"/>
        <v/>
      </c>
      <c r="LQ316" s="510" t="str">
        <f t="shared" si="1444"/>
        <v/>
      </c>
      <c r="LR316" s="517">
        <f t="shared" si="1445"/>
        <v>0</v>
      </c>
      <c r="LS316" s="510" t="str">
        <f t="shared" si="1446"/>
        <v/>
      </c>
      <c r="LT316" s="522" t="str">
        <f t="shared" si="1569"/>
        <v/>
      </c>
      <c r="LU316" s="510" t="str">
        <f t="shared" si="1447"/>
        <v/>
      </c>
      <c r="LV316" s="517">
        <f t="shared" si="1448"/>
        <v>0</v>
      </c>
      <c r="LW316" s="510" t="str">
        <f t="shared" si="1449"/>
        <v/>
      </c>
      <c r="LX316" s="522" t="str">
        <f t="shared" si="1570"/>
        <v/>
      </c>
      <c r="LY316" s="510" t="str">
        <f t="shared" si="1450"/>
        <v/>
      </c>
      <c r="LZ316" s="517">
        <f t="shared" si="1451"/>
        <v>0</v>
      </c>
      <c r="MA316" s="510" t="str">
        <f t="shared" si="1452"/>
        <v/>
      </c>
      <c r="MB316" s="522" t="str">
        <f t="shared" si="1571"/>
        <v/>
      </c>
      <c r="MC316" s="510" t="str">
        <f t="shared" si="1453"/>
        <v/>
      </c>
      <c r="MD316" s="517">
        <f t="shared" si="1454"/>
        <v>0</v>
      </c>
      <c r="ME316" s="510" t="str">
        <f t="shared" si="1455"/>
        <v/>
      </c>
      <c r="MF316" s="522" t="str">
        <f t="shared" si="1572"/>
        <v/>
      </c>
      <c r="MG316" s="510" t="str">
        <f t="shared" si="1456"/>
        <v/>
      </c>
      <c r="MH316" s="517">
        <f t="shared" si="1457"/>
        <v>0</v>
      </c>
      <c r="MI316" s="510" t="str">
        <f t="shared" si="1458"/>
        <v/>
      </c>
      <c r="MJ316" s="522" t="str">
        <f t="shared" si="1573"/>
        <v/>
      </c>
      <c r="MK316" s="510" t="str">
        <f t="shared" si="1459"/>
        <v/>
      </c>
      <c r="ML316" s="517">
        <f t="shared" si="1460"/>
        <v>0</v>
      </c>
      <c r="MM316" s="510" t="str">
        <f t="shared" si="1461"/>
        <v/>
      </c>
      <c r="MN316" s="522" t="str">
        <f t="shared" si="1574"/>
        <v/>
      </c>
      <c r="MO316" s="510" t="str">
        <f t="shared" si="1462"/>
        <v/>
      </c>
      <c r="MP316" s="517">
        <f t="shared" si="1463"/>
        <v>0</v>
      </c>
      <c r="MQ316" s="510" t="str">
        <f t="shared" si="1464"/>
        <v/>
      </c>
      <c r="MR316" s="522" t="str">
        <f t="shared" si="1575"/>
        <v/>
      </c>
      <c r="MS316" s="510" t="str">
        <f t="shared" si="1465"/>
        <v/>
      </c>
      <c r="MT316" s="517">
        <f t="shared" si="1466"/>
        <v>0</v>
      </c>
      <c r="MU316" s="510" t="str">
        <f t="shared" si="1467"/>
        <v/>
      </c>
      <c r="MV316" s="522" t="str">
        <f t="shared" si="1576"/>
        <v/>
      </c>
      <c r="MW316" s="510" t="str">
        <f t="shared" si="1468"/>
        <v/>
      </c>
      <c r="MX316" s="517">
        <f t="shared" si="1469"/>
        <v>0</v>
      </c>
      <c r="MY316" s="510" t="str">
        <f t="shared" si="1470"/>
        <v/>
      </c>
      <c r="MZ316" s="522" t="str">
        <f t="shared" si="1577"/>
        <v/>
      </c>
      <c r="NA316" s="510" t="str">
        <f t="shared" si="1471"/>
        <v/>
      </c>
      <c r="NB316" s="517">
        <f t="shared" si="1472"/>
        <v>0</v>
      </c>
      <c r="NC316" s="510" t="str">
        <f t="shared" si="1473"/>
        <v/>
      </c>
      <c r="ND316" s="522" t="str">
        <f t="shared" si="1578"/>
        <v/>
      </c>
      <c r="NE316" s="510" t="str">
        <f t="shared" si="1474"/>
        <v/>
      </c>
      <c r="NF316" s="517">
        <f t="shared" si="1475"/>
        <v>0</v>
      </c>
      <c r="NG316" s="510" t="str">
        <f t="shared" si="1476"/>
        <v/>
      </c>
      <c r="NH316" s="522" t="str">
        <f t="shared" si="1579"/>
        <v/>
      </c>
      <c r="NI316" s="510" t="str">
        <f t="shared" si="1477"/>
        <v/>
      </c>
      <c r="NJ316" s="517">
        <f t="shared" si="1478"/>
        <v>0</v>
      </c>
      <c r="NK316" s="510" t="str">
        <f t="shared" si="1479"/>
        <v/>
      </c>
      <c r="NL316" s="522" t="str">
        <f t="shared" si="1580"/>
        <v/>
      </c>
      <c r="NM316" s="510" t="str">
        <f t="shared" si="1480"/>
        <v/>
      </c>
      <c r="NN316" s="517">
        <f t="shared" si="1481"/>
        <v>0</v>
      </c>
      <c r="NO316" s="510" t="str">
        <f t="shared" si="1482"/>
        <v/>
      </c>
      <c r="NP316" s="522" t="str">
        <f t="shared" si="1581"/>
        <v/>
      </c>
      <c r="NQ316" s="510" t="str">
        <f t="shared" si="1483"/>
        <v/>
      </c>
      <c r="NR316" s="517">
        <f t="shared" si="1484"/>
        <v>0</v>
      </c>
      <c r="NS316" s="510" t="str">
        <f t="shared" si="1485"/>
        <v/>
      </c>
      <c r="NT316" s="522" t="str">
        <f t="shared" si="1582"/>
        <v/>
      </c>
      <c r="NU316" s="510" t="str">
        <f t="shared" si="1486"/>
        <v/>
      </c>
      <c r="NV316" s="517">
        <f t="shared" si="1487"/>
        <v>0</v>
      </c>
      <c r="NW316" s="510" t="str">
        <f t="shared" si="1488"/>
        <v/>
      </c>
      <c r="NX316" s="522" t="str">
        <f t="shared" si="1583"/>
        <v/>
      </c>
      <c r="NY316" s="510" t="str">
        <f t="shared" si="1489"/>
        <v/>
      </c>
      <c r="NZ316" s="517">
        <f t="shared" si="1490"/>
        <v>0</v>
      </c>
      <c r="OA316" s="510" t="str">
        <f t="shared" si="1491"/>
        <v/>
      </c>
      <c r="OB316" s="522" t="str">
        <f t="shared" si="1584"/>
        <v/>
      </c>
      <c r="OC316" s="510" t="str">
        <f t="shared" si="1492"/>
        <v/>
      </c>
      <c r="OD316" s="517">
        <f t="shared" si="1493"/>
        <v>0</v>
      </c>
      <c r="OE316" s="510" t="str">
        <f t="shared" si="1494"/>
        <v/>
      </c>
      <c r="OF316" s="522" t="str">
        <f t="shared" si="1585"/>
        <v/>
      </c>
      <c r="OG316" s="510" t="str">
        <f t="shared" si="1495"/>
        <v/>
      </c>
      <c r="OH316" s="517">
        <f t="shared" si="1496"/>
        <v>0</v>
      </c>
      <c r="OI316" s="510" t="str">
        <f t="shared" si="1497"/>
        <v/>
      </c>
      <c r="OJ316" s="522" t="str">
        <f t="shared" si="1586"/>
        <v/>
      </c>
      <c r="OK316" s="510" t="str">
        <f t="shared" si="1498"/>
        <v/>
      </c>
      <c r="OL316" s="517">
        <f t="shared" si="1499"/>
        <v>0</v>
      </c>
      <c r="OM316" s="510" t="str">
        <f t="shared" si="1500"/>
        <v/>
      </c>
      <c r="ON316" s="522" t="str">
        <f t="shared" si="1587"/>
        <v/>
      </c>
      <c r="OO316" s="510" t="str">
        <f t="shared" si="1501"/>
        <v/>
      </c>
      <c r="OP316" s="517">
        <f t="shared" si="1502"/>
        <v>0</v>
      </c>
      <c r="OQ316" s="510" t="str">
        <f t="shared" si="1503"/>
        <v/>
      </c>
      <c r="OR316" s="522" t="str">
        <f t="shared" si="1588"/>
        <v/>
      </c>
      <c r="OS316" s="510" t="str">
        <f t="shared" si="1504"/>
        <v/>
      </c>
      <c r="OT316" s="517">
        <f t="shared" si="1505"/>
        <v>0</v>
      </c>
      <c r="OU316" s="510" t="str">
        <f t="shared" si="1506"/>
        <v/>
      </c>
      <c r="OV316" s="522" t="str">
        <f t="shared" si="1589"/>
        <v/>
      </c>
      <c r="OW316" s="510" t="str">
        <f t="shared" si="1507"/>
        <v/>
      </c>
      <c r="OX316" s="517">
        <f t="shared" si="1508"/>
        <v>0</v>
      </c>
      <c r="OY316" s="510" t="str">
        <f t="shared" si="1509"/>
        <v/>
      </c>
      <c r="OZ316" s="522" t="str">
        <f t="shared" si="1590"/>
        <v/>
      </c>
      <c r="PA316" s="510" t="str">
        <f t="shared" si="1510"/>
        <v/>
      </c>
      <c r="PB316" s="517">
        <f t="shared" si="1511"/>
        <v>0</v>
      </c>
      <c r="PC316" s="510" t="str">
        <f t="shared" si="1512"/>
        <v/>
      </c>
      <c r="PD316" s="522" t="str">
        <f t="shared" si="1591"/>
        <v/>
      </c>
      <c r="PE316" s="510" t="str">
        <f t="shared" si="1513"/>
        <v/>
      </c>
      <c r="PF316" s="517">
        <f t="shared" si="1514"/>
        <v>0</v>
      </c>
      <c r="PG316" s="510" t="str">
        <f t="shared" si="1515"/>
        <v/>
      </c>
      <c r="PH316" s="522" t="str">
        <f t="shared" si="1592"/>
        <v/>
      </c>
      <c r="PI316" s="510" t="str">
        <f t="shared" si="1516"/>
        <v/>
      </c>
      <c r="PJ316" s="517">
        <f t="shared" si="1517"/>
        <v>0</v>
      </c>
      <c r="PK316" s="510" t="str">
        <f t="shared" si="1518"/>
        <v/>
      </c>
      <c r="PL316" s="522" t="str">
        <f t="shared" si="1593"/>
        <v/>
      </c>
      <c r="PM316" s="510" t="str">
        <f t="shared" si="1519"/>
        <v/>
      </c>
      <c r="PN316" s="517">
        <f t="shared" si="1520"/>
        <v>0</v>
      </c>
      <c r="PO316" s="510" t="str">
        <f t="shared" si="1521"/>
        <v/>
      </c>
      <c r="PP316" s="522" t="str">
        <f t="shared" si="1594"/>
        <v/>
      </c>
      <c r="PQ316" s="510" t="str">
        <f t="shared" si="1522"/>
        <v/>
      </c>
      <c r="PR316" s="517">
        <f t="shared" si="1523"/>
        <v>0</v>
      </c>
      <c r="PS316" s="510" t="str">
        <f t="shared" si="1524"/>
        <v/>
      </c>
      <c r="PT316" s="522" t="str">
        <f t="shared" si="1595"/>
        <v/>
      </c>
      <c r="PU316" s="510" t="str">
        <f t="shared" si="1525"/>
        <v/>
      </c>
      <c r="PV316" s="517">
        <f t="shared" si="1526"/>
        <v>0</v>
      </c>
      <c r="PW316" s="510" t="str">
        <f t="shared" si="1527"/>
        <v/>
      </c>
      <c r="PX316" s="522" t="str">
        <f t="shared" si="1596"/>
        <v/>
      </c>
      <c r="PY316" s="510" t="str">
        <f t="shared" si="1528"/>
        <v/>
      </c>
      <c r="PZ316" s="517">
        <f t="shared" si="1529"/>
        <v>0</v>
      </c>
      <c r="QA316" s="510" t="str">
        <f t="shared" si="1530"/>
        <v/>
      </c>
      <c r="QB316" s="522" t="str">
        <f t="shared" si="1597"/>
        <v/>
      </c>
      <c r="QC316" s="510" t="str">
        <f t="shared" si="1531"/>
        <v/>
      </c>
      <c r="QD316" s="517">
        <f t="shared" si="1532"/>
        <v>0</v>
      </c>
      <c r="QE316" s="510" t="str">
        <f t="shared" si="1533"/>
        <v/>
      </c>
      <c r="QF316" s="522" t="str">
        <f t="shared" si="1598"/>
        <v/>
      </c>
      <c r="QG316" s="510" t="str">
        <f t="shared" si="1534"/>
        <v/>
      </c>
      <c r="QH316" s="517">
        <f t="shared" si="1535"/>
        <v>0</v>
      </c>
    </row>
    <row r="317" spans="203:450" ht="13.3" thickTop="1" thickBot="1" x14ac:dyDescent="0.35">
      <c r="GU317" s="594">
        <v>36</v>
      </c>
      <c r="HA317" s="81" t="str">
        <f t="shared" si="1536"/>
        <v/>
      </c>
      <c r="HB317" s="127" t="str">
        <f t="shared" si="1537"/>
        <v/>
      </c>
      <c r="HC317" s="15">
        <f t="shared" si="1359"/>
        <v>0</v>
      </c>
      <c r="HD317" s="582">
        <f t="shared" si="1600"/>
        <v>0</v>
      </c>
      <c r="HE317" s="576">
        <f t="shared" si="1599"/>
        <v>0</v>
      </c>
      <c r="HF317" s="566">
        <f t="shared" si="1599"/>
        <v>0</v>
      </c>
      <c r="HG317" s="16">
        <f t="shared" si="1361"/>
        <v>0</v>
      </c>
      <c r="HH317" s="17" t="str">
        <f t="shared" si="1538"/>
        <v/>
      </c>
      <c r="HI317" s="510" t="str">
        <f t="shared" si="1539"/>
        <v/>
      </c>
      <c r="HJ317" s="517">
        <f t="shared" si="1540"/>
        <v>0</v>
      </c>
      <c r="HK317" s="510" t="str">
        <f t="shared" si="1362"/>
        <v/>
      </c>
      <c r="HL317" s="522" t="str">
        <f t="shared" si="1541"/>
        <v/>
      </c>
      <c r="HM317" s="510" t="str">
        <f t="shared" si="1363"/>
        <v/>
      </c>
      <c r="HN317" s="517">
        <f t="shared" si="1364"/>
        <v>0</v>
      </c>
      <c r="HO317" s="510" t="str">
        <f t="shared" si="1365"/>
        <v/>
      </c>
      <c r="HP317" s="522" t="str">
        <f t="shared" si="1542"/>
        <v/>
      </c>
      <c r="HQ317" s="510" t="str">
        <f t="shared" si="1366"/>
        <v/>
      </c>
      <c r="HR317" s="517">
        <f t="shared" si="1367"/>
        <v>0</v>
      </c>
      <c r="HS317" s="510" t="str">
        <f t="shared" si="1368"/>
        <v/>
      </c>
      <c r="HT317" s="522" t="str">
        <f t="shared" si="1543"/>
        <v/>
      </c>
      <c r="HU317" s="510" t="str">
        <f t="shared" si="1369"/>
        <v/>
      </c>
      <c r="HV317" s="517">
        <f t="shared" si="1370"/>
        <v>0</v>
      </c>
      <c r="HW317" s="510" t="str">
        <f t="shared" si="1371"/>
        <v/>
      </c>
      <c r="HX317" s="522" t="str">
        <f t="shared" si="1544"/>
        <v/>
      </c>
      <c r="HY317" s="510" t="str">
        <f t="shared" si="1372"/>
        <v/>
      </c>
      <c r="HZ317" s="517">
        <f t="shared" si="1373"/>
        <v>0</v>
      </c>
      <c r="IA317" s="510" t="str">
        <f t="shared" si="1374"/>
        <v/>
      </c>
      <c r="IB317" s="522" t="str">
        <f t="shared" si="1545"/>
        <v/>
      </c>
      <c r="IC317" s="510" t="str">
        <f t="shared" si="1375"/>
        <v/>
      </c>
      <c r="ID317" s="517">
        <f t="shared" si="1376"/>
        <v>0</v>
      </c>
      <c r="IE317" s="510" t="str">
        <f t="shared" si="1377"/>
        <v/>
      </c>
      <c r="IF317" s="522" t="str">
        <f t="shared" si="1546"/>
        <v/>
      </c>
      <c r="IG317" s="510" t="str">
        <f t="shared" si="1378"/>
        <v/>
      </c>
      <c r="IH317" s="517">
        <f t="shared" si="1379"/>
        <v>0</v>
      </c>
      <c r="II317" s="510" t="str">
        <f t="shared" si="1380"/>
        <v/>
      </c>
      <c r="IJ317" s="522" t="str">
        <f t="shared" si="1547"/>
        <v/>
      </c>
      <c r="IK317" s="510" t="str">
        <f t="shared" si="1381"/>
        <v/>
      </c>
      <c r="IL317" s="517">
        <f t="shared" si="1382"/>
        <v>0</v>
      </c>
      <c r="IM317" s="510" t="str">
        <f t="shared" si="1383"/>
        <v/>
      </c>
      <c r="IN317" s="522" t="str">
        <f t="shared" si="1548"/>
        <v/>
      </c>
      <c r="IO317" s="510" t="str">
        <f t="shared" si="1384"/>
        <v/>
      </c>
      <c r="IP317" s="517">
        <f t="shared" si="1385"/>
        <v>0</v>
      </c>
      <c r="IQ317" s="510" t="str">
        <f t="shared" si="1386"/>
        <v/>
      </c>
      <c r="IR317" s="522" t="str">
        <f t="shared" si="1549"/>
        <v/>
      </c>
      <c r="IS317" s="510" t="str">
        <f t="shared" si="1387"/>
        <v/>
      </c>
      <c r="IT317" s="517">
        <f t="shared" si="1388"/>
        <v>0</v>
      </c>
      <c r="IU317" s="510" t="str">
        <f t="shared" si="1389"/>
        <v/>
      </c>
      <c r="IV317" s="522" t="str">
        <f t="shared" si="1550"/>
        <v/>
      </c>
      <c r="IW317" s="510" t="str">
        <f t="shared" si="1390"/>
        <v/>
      </c>
      <c r="IX317" s="517">
        <f t="shared" si="1391"/>
        <v>0</v>
      </c>
      <c r="IY317" s="510" t="str">
        <f t="shared" si="1392"/>
        <v/>
      </c>
      <c r="IZ317" s="522" t="str">
        <f t="shared" si="1551"/>
        <v/>
      </c>
      <c r="JA317" s="510" t="str">
        <f t="shared" si="1393"/>
        <v/>
      </c>
      <c r="JB317" s="517">
        <f t="shared" si="1394"/>
        <v>0</v>
      </c>
      <c r="JC317" s="510" t="str">
        <f t="shared" si="1395"/>
        <v/>
      </c>
      <c r="JD317" s="522" t="str">
        <f t="shared" si="1552"/>
        <v/>
      </c>
      <c r="JE317" s="510" t="str">
        <f t="shared" si="1396"/>
        <v/>
      </c>
      <c r="JF317" s="517">
        <f t="shared" si="1397"/>
        <v>0</v>
      </c>
      <c r="JG317" s="510" t="str">
        <f t="shared" si="1398"/>
        <v/>
      </c>
      <c r="JH317" s="522" t="str">
        <f t="shared" si="1553"/>
        <v/>
      </c>
      <c r="JI317" s="510" t="str">
        <f t="shared" si="1399"/>
        <v/>
      </c>
      <c r="JJ317" s="517">
        <f t="shared" si="1400"/>
        <v>0</v>
      </c>
      <c r="JK317" s="510" t="str">
        <f t="shared" si="1401"/>
        <v/>
      </c>
      <c r="JL317" s="522" t="str">
        <f t="shared" si="1554"/>
        <v/>
      </c>
      <c r="JM317" s="510" t="str">
        <f t="shared" si="1402"/>
        <v/>
      </c>
      <c r="JN317" s="517">
        <f t="shared" si="1403"/>
        <v>0</v>
      </c>
      <c r="JO317" s="510" t="str">
        <f t="shared" si="1404"/>
        <v/>
      </c>
      <c r="JP317" s="522" t="str">
        <f t="shared" si="1555"/>
        <v/>
      </c>
      <c r="JQ317" s="510" t="str">
        <f t="shared" si="1405"/>
        <v/>
      </c>
      <c r="JR317" s="517">
        <f t="shared" si="1406"/>
        <v>0</v>
      </c>
      <c r="JS317" s="510" t="str">
        <f t="shared" si="1407"/>
        <v/>
      </c>
      <c r="JT317" s="522" t="str">
        <f t="shared" si="1556"/>
        <v/>
      </c>
      <c r="JU317" s="510" t="str">
        <f t="shared" si="1408"/>
        <v/>
      </c>
      <c r="JV317" s="517">
        <f t="shared" si="1409"/>
        <v>0</v>
      </c>
      <c r="JW317" s="510" t="str">
        <f t="shared" si="1410"/>
        <v/>
      </c>
      <c r="JX317" s="522" t="str">
        <f t="shared" si="1557"/>
        <v/>
      </c>
      <c r="JY317" s="510" t="str">
        <f t="shared" si="1411"/>
        <v/>
      </c>
      <c r="JZ317" s="517">
        <f t="shared" si="1412"/>
        <v>0</v>
      </c>
      <c r="KA317" s="510" t="str">
        <f t="shared" si="1413"/>
        <v/>
      </c>
      <c r="KB317" s="522" t="str">
        <f t="shared" si="1558"/>
        <v/>
      </c>
      <c r="KC317" s="510" t="str">
        <f t="shared" si="1414"/>
        <v/>
      </c>
      <c r="KD317" s="517">
        <f t="shared" si="1415"/>
        <v>0</v>
      </c>
      <c r="KE317" s="510" t="str">
        <f t="shared" si="1416"/>
        <v/>
      </c>
      <c r="KF317" s="522" t="str">
        <f t="shared" si="1559"/>
        <v/>
      </c>
      <c r="KG317" s="510" t="str">
        <f t="shared" si="1417"/>
        <v/>
      </c>
      <c r="KH317" s="517">
        <f t="shared" si="1418"/>
        <v>0</v>
      </c>
      <c r="KI317" s="510" t="str">
        <f t="shared" si="1419"/>
        <v/>
      </c>
      <c r="KJ317" s="522" t="str">
        <f t="shared" si="1560"/>
        <v/>
      </c>
      <c r="KK317" s="510" t="str">
        <f t="shared" si="1420"/>
        <v/>
      </c>
      <c r="KL317" s="517">
        <f t="shared" si="1421"/>
        <v>0</v>
      </c>
      <c r="KM317" s="510" t="str">
        <f t="shared" si="1422"/>
        <v/>
      </c>
      <c r="KN317" s="522" t="str">
        <f t="shared" si="1561"/>
        <v/>
      </c>
      <c r="KO317" s="510" t="str">
        <f t="shared" si="1423"/>
        <v/>
      </c>
      <c r="KP317" s="517">
        <f t="shared" si="1424"/>
        <v>0</v>
      </c>
      <c r="KQ317" s="510" t="str">
        <f t="shared" si="1425"/>
        <v/>
      </c>
      <c r="KR317" s="522" t="str">
        <f t="shared" si="1562"/>
        <v/>
      </c>
      <c r="KS317" s="510" t="str">
        <f t="shared" si="1426"/>
        <v/>
      </c>
      <c r="KT317" s="517">
        <f t="shared" si="1427"/>
        <v>0</v>
      </c>
      <c r="KU317" s="510" t="str">
        <f t="shared" si="1428"/>
        <v/>
      </c>
      <c r="KV317" s="522" t="str">
        <f t="shared" si="1563"/>
        <v/>
      </c>
      <c r="KW317" s="510" t="str">
        <f t="shared" si="1429"/>
        <v/>
      </c>
      <c r="KX317" s="517">
        <f t="shared" si="1430"/>
        <v>0</v>
      </c>
      <c r="KY317" s="510" t="str">
        <f t="shared" si="1431"/>
        <v/>
      </c>
      <c r="KZ317" s="522" t="str">
        <f t="shared" si="1564"/>
        <v/>
      </c>
      <c r="LA317" s="510" t="str">
        <f t="shared" si="1432"/>
        <v/>
      </c>
      <c r="LB317" s="517">
        <f t="shared" si="1433"/>
        <v>0</v>
      </c>
      <c r="LC317" s="510" t="str">
        <f t="shared" si="1434"/>
        <v/>
      </c>
      <c r="LD317" s="522" t="str">
        <f t="shared" si="1565"/>
        <v/>
      </c>
      <c r="LE317" s="510" t="str">
        <f t="shared" si="1435"/>
        <v/>
      </c>
      <c r="LF317" s="517">
        <f t="shared" si="1436"/>
        <v>0</v>
      </c>
      <c r="LG317" s="510" t="str">
        <f t="shared" si="1437"/>
        <v/>
      </c>
      <c r="LH317" s="522" t="str">
        <f t="shared" si="1566"/>
        <v/>
      </c>
      <c r="LI317" s="510" t="str">
        <f t="shared" si="1438"/>
        <v/>
      </c>
      <c r="LJ317" s="517">
        <f t="shared" si="1439"/>
        <v>0</v>
      </c>
      <c r="LK317" s="510" t="str">
        <f t="shared" si="1440"/>
        <v/>
      </c>
      <c r="LL317" s="522" t="str">
        <f t="shared" si="1567"/>
        <v/>
      </c>
      <c r="LM317" s="510" t="str">
        <f t="shared" si="1441"/>
        <v/>
      </c>
      <c r="LN317" s="517">
        <f t="shared" si="1442"/>
        <v>0</v>
      </c>
      <c r="LO317" s="510" t="str">
        <f t="shared" si="1443"/>
        <v/>
      </c>
      <c r="LP317" s="522" t="str">
        <f t="shared" si="1568"/>
        <v/>
      </c>
      <c r="LQ317" s="510" t="str">
        <f t="shared" si="1444"/>
        <v/>
      </c>
      <c r="LR317" s="517">
        <f t="shared" si="1445"/>
        <v>0</v>
      </c>
      <c r="LS317" s="510" t="str">
        <f t="shared" si="1446"/>
        <v/>
      </c>
      <c r="LT317" s="522" t="str">
        <f t="shared" si="1569"/>
        <v/>
      </c>
      <c r="LU317" s="510" t="str">
        <f t="shared" si="1447"/>
        <v/>
      </c>
      <c r="LV317" s="517">
        <f t="shared" si="1448"/>
        <v>0</v>
      </c>
      <c r="LW317" s="510" t="str">
        <f t="shared" si="1449"/>
        <v/>
      </c>
      <c r="LX317" s="522" t="str">
        <f t="shared" si="1570"/>
        <v/>
      </c>
      <c r="LY317" s="510" t="str">
        <f t="shared" si="1450"/>
        <v/>
      </c>
      <c r="LZ317" s="517">
        <f t="shared" si="1451"/>
        <v>0</v>
      </c>
      <c r="MA317" s="510" t="str">
        <f t="shared" si="1452"/>
        <v/>
      </c>
      <c r="MB317" s="522" t="str">
        <f t="shared" si="1571"/>
        <v/>
      </c>
      <c r="MC317" s="510" t="str">
        <f t="shared" si="1453"/>
        <v/>
      </c>
      <c r="MD317" s="517">
        <f t="shared" si="1454"/>
        <v>0</v>
      </c>
      <c r="ME317" s="510" t="str">
        <f t="shared" si="1455"/>
        <v/>
      </c>
      <c r="MF317" s="522" t="str">
        <f t="shared" si="1572"/>
        <v/>
      </c>
      <c r="MG317" s="510" t="str">
        <f t="shared" si="1456"/>
        <v/>
      </c>
      <c r="MH317" s="517">
        <f t="shared" si="1457"/>
        <v>0</v>
      </c>
      <c r="MI317" s="510" t="str">
        <f t="shared" si="1458"/>
        <v/>
      </c>
      <c r="MJ317" s="522" t="str">
        <f t="shared" si="1573"/>
        <v/>
      </c>
      <c r="MK317" s="510" t="str">
        <f t="shared" si="1459"/>
        <v/>
      </c>
      <c r="ML317" s="517">
        <f t="shared" si="1460"/>
        <v>0</v>
      </c>
      <c r="MM317" s="510" t="str">
        <f t="shared" si="1461"/>
        <v/>
      </c>
      <c r="MN317" s="522" t="str">
        <f t="shared" si="1574"/>
        <v/>
      </c>
      <c r="MO317" s="510" t="str">
        <f t="shared" si="1462"/>
        <v/>
      </c>
      <c r="MP317" s="517">
        <f t="shared" si="1463"/>
        <v>0</v>
      </c>
      <c r="MQ317" s="510" t="str">
        <f t="shared" si="1464"/>
        <v/>
      </c>
      <c r="MR317" s="522" t="str">
        <f t="shared" si="1575"/>
        <v/>
      </c>
      <c r="MS317" s="510" t="str">
        <f t="shared" si="1465"/>
        <v/>
      </c>
      <c r="MT317" s="517">
        <f t="shared" si="1466"/>
        <v>0</v>
      </c>
      <c r="MU317" s="510" t="str">
        <f t="shared" si="1467"/>
        <v/>
      </c>
      <c r="MV317" s="522" t="str">
        <f t="shared" si="1576"/>
        <v/>
      </c>
      <c r="MW317" s="510" t="str">
        <f t="shared" si="1468"/>
        <v/>
      </c>
      <c r="MX317" s="517">
        <f t="shared" si="1469"/>
        <v>0</v>
      </c>
      <c r="MY317" s="510" t="str">
        <f t="shared" si="1470"/>
        <v/>
      </c>
      <c r="MZ317" s="522" t="str">
        <f t="shared" si="1577"/>
        <v/>
      </c>
      <c r="NA317" s="510" t="str">
        <f t="shared" si="1471"/>
        <v/>
      </c>
      <c r="NB317" s="517">
        <f t="shared" si="1472"/>
        <v>0</v>
      </c>
      <c r="NC317" s="510" t="str">
        <f t="shared" si="1473"/>
        <v/>
      </c>
      <c r="ND317" s="522" t="str">
        <f t="shared" si="1578"/>
        <v/>
      </c>
      <c r="NE317" s="510" t="str">
        <f t="shared" si="1474"/>
        <v/>
      </c>
      <c r="NF317" s="517">
        <f t="shared" si="1475"/>
        <v>0</v>
      </c>
      <c r="NG317" s="510" t="str">
        <f t="shared" si="1476"/>
        <v/>
      </c>
      <c r="NH317" s="522" t="str">
        <f t="shared" si="1579"/>
        <v/>
      </c>
      <c r="NI317" s="510" t="str">
        <f t="shared" si="1477"/>
        <v/>
      </c>
      <c r="NJ317" s="517">
        <f t="shared" si="1478"/>
        <v>0</v>
      </c>
      <c r="NK317" s="510" t="str">
        <f t="shared" si="1479"/>
        <v/>
      </c>
      <c r="NL317" s="522" t="str">
        <f t="shared" si="1580"/>
        <v/>
      </c>
      <c r="NM317" s="510" t="str">
        <f t="shared" si="1480"/>
        <v/>
      </c>
      <c r="NN317" s="517">
        <f t="shared" si="1481"/>
        <v>0</v>
      </c>
      <c r="NO317" s="510" t="str">
        <f t="shared" si="1482"/>
        <v/>
      </c>
      <c r="NP317" s="522" t="str">
        <f t="shared" si="1581"/>
        <v/>
      </c>
      <c r="NQ317" s="510" t="str">
        <f t="shared" si="1483"/>
        <v/>
      </c>
      <c r="NR317" s="517">
        <f t="shared" si="1484"/>
        <v>0</v>
      </c>
      <c r="NS317" s="510" t="str">
        <f t="shared" si="1485"/>
        <v/>
      </c>
      <c r="NT317" s="522" t="str">
        <f t="shared" si="1582"/>
        <v/>
      </c>
      <c r="NU317" s="510" t="str">
        <f t="shared" si="1486"/>
        <v/>
      </c>
      <c r="NV317" s="517">
        <f t="shared" si="1487"/>
        <v>0</v>
      </c>
      <c r="NW317" s="510" t="str">
        <f t="shared" si="1488"/>
        <v/>
      </c>
      <c r="NX317" s="522" t="str">
        <f t="shared" si="1583"/>
        <v/>
      </c>
      <c r="NY317" s="510" t="str">
        <f t="shared" si="1489"/>
        <v/>
      </c>
      <c r="NZ317" s="517">
        <f t="shared" si="1490"/>
        <v>0</v>
      </c>
      <c r="OA317" s="510" t="str">
        <f t="shared" si="1491"/>
        <v/>
      </c>
      <c r="OB317" s="522" t="str">
        <f t="shared" si="1584"/>
        <v/>
      </c>
      <c r="OC317" s="510" t="str">
        <f t="shared" si="1492"/>
        <v/>
      </c>
      <c r="OD317" s="517">
        <f t="shared" si="1493"/>
        <v>0</v>
      </c>
      <c r="OE317" s="510" t="str">
        <f t="shared" si="1494"/>
        <v/>
      </c>
      <c r="OF317" s="522" t="str">
        <f t="shared" si="1585"/>
        <v/>
      </c>
      <c r="OG317" s="510" t="str">
        <f t="shared" si="1495"/>
        <v/>
      </c>
      <c r="OH317" s="517">
        <f t="shared" si="1496"/>
        <v>0</v>
      </c>
      <c r="OI317" s="510" t="str">
        <f t="shared" si="1497"/>
        <v/>
      </c>
      <c r="OJ317" s="522" t="str">
        <f t="shared" si="1586"/>
        <v/>
      </c>
      <c r="OK317" s="510" t="str">
        <f t="shared" si="1498"/>
        <v/>
      </c>
      <c r="OL317" s="517">
        <f t="shared" si="1499"/>
        <v>0</v>
      </c>
      <c r="OM317" s="510" t="str">
        <f t="shared" si="1500"/>
        <v/>
      </c>
      <c r="ON317" s="522" t="str">
        <f t="shared" si="1587"/>
        <v/>
      </c>
      <c r="OO317" s="510" t="str">
        <f t="shared" si="1501"/>
        <v/>
      </c>
      <c r="OP317" s="517">
        <f t="shared" si="1502"/>
        <v>0</v>
      </c>
      <c r="OQ317" s="510" t="str">
        <f t="shared" si="1503"/>
        <v/>
      </c>
      <c r="OR317" s="522" t="str">
        <f t="shared" si="1588"/>
        <v/>
      </c>
      <c r="OS317" s="510" t="str">
        <f t="shared" si="1504"/>
        <v/>
      </c>
      <c r="OT317" s="517">
        <f t="shared" si="1505"/>
        <v>0</v>
      </c>
      <c r="OU317" s="510" t="str">
        <f t="shared" si="1506"/>
        <v/>
      </c>
      <c r="OV317" s="522" t="str">
        <f t="shared" si="1589"/>
        <v/>
      </c>
      <c r="OW317" s="510" t="str">
        <f t="shared" si="1507"/>
        <v/>
      </c>
      <c r="OX317" s="517">
        <f t="shared" si="1508"/>
        <v>0</v>
      </c>
      <c r="OY317" s="510" t="str">
        <f t="shared" si="1509"/>
        <v/>
      </c>
      <c r="OZ317" s="522" t="str">
        <f t="shared" si="1590"/>
        <v/>
      </c>
      <c r="PA317" s="510" t="str">
        <f t="shared" si="1510"/>
        <v/>
      </c>
      <c r="PB317" s="517">
        <f t="shared" si="1511"/>
        <v>0</v>
      </c>
      <c r="PC317" s="510" t="str">
        <f t="shared" si="1512"/>
        <v/>
      </c>
      <c r="PD317" s="522" t="str">
        <f t="shared" si="1591"/>
        <v/>
      </c>
      <c r="PE317" s="510" t="str">
        <f t="shared" si="1513"/>
        <v/>
      </c>
      <c r="PF317" s="517">
        <f t="shared" si="1514"/>
        <v>0</v>
      </c>
      <c r="PG317" s="510" t="str">
        <f t="shared" si="1515"/>
        <v/>
      </c>
      <c r="PH317" s="522" t="str">
        <f t="shared" si="1592"/>
        <v/>
      </c>
      <c r="PI317" s="510" t="str">
        <f t="shared" si="1516"/>
        <v/>
      </c>
      <c r="PJ317" s="517">
        <f t="shared" si="1517"/>
        <v>0</v>
      </c>
      <c r="PK317" s="510" t="str">
        <f t="shared" si="1518"/>
        <v/>
      </c>
      <c r="PL317" s="522" t="str">
        <f t="shared" si="1593"/>
        <v/>
      </c>
      <c r="PM317" s="510" t="str">
        <f t="shared" si="1519"/>
        <v/>
      </c>
      <c r="PN317" s="517">
        <f t="shared" si="1520"/>
        <v>0</v>
      </c>
      <c r="PO317" s="510" t="str">
        <f t="shared" si="1521"/>
        <v/>
      </c>
      <c r="PP317" s="522" t="str">
        <f t="shared" si="1594"/>
        <v/>
      </c>
      <c r="PQ317" s="510" t="str">
        <f t="shared" si="1522"/>
        <v/>
      </c>
      <c r="PR317" s="517">
        <f t="shared" si="1523"/>
        <v>0</v>
      </c>
      <c r="PS317" s="510" t="str">
        <f t="shared" si="1524"/>
        <v/>
      </c>
      <c r="PT317" s="522" t="str">
        <f t="shared" si="1595"/>
        <v/>
      </c>
      <c r="PU317" s="510" t="str">
        <f t="shared" si="1525"/>
        <v/>
      </c>
      <c r="PV317" s="517">
        <f t="shared" si="1526"/>
        <v>0</v>
      </c>
      <c r="PW317" s="510" t="str">
        <f t="shared" si="1527"/>
        <v/>
      </c>
      <c r="PX317" s="522" t="str">
        <f t="shared" si="1596"/>
        <v/>
      </c>
      <c r="PY317" s="510" t="str">
        <f t="shared" si="1528"/>
        <v/>
      </c>
      <c r="PZ317" s="517">
        <f t="shared" si="1529"/>
        <v>0</v>
      </c>
      <c r="QA317" s="510" t="str">
        <f t="shared" si="1530"/>
        <v/>
      </c>
      <c r="QB317" s="522" t="str">
        <f t="shared" si="1597"/>
        <v/>
      </c>
      <c r="QC317" s="510" t="str">
        <f t="shared" si="1531"/>
        <v/>
      </c>
      <c r="QD317" s="517">
        <f t="shared" si="1532"/>
        <v>0</v>
      </c>
      <c r="QE317" s="510" t="str">
        <f t="shared" si="1533"/>
        <v/>
      </c>
      <c r="QF317" s="522" t="str">
        <f t="shared" si="1598"/>
        <v/>
      </c>
      <c r="QG317" s="510" t="str">
        <f t="shared" si="1534"/>
        <v/>
      </c>
      <c r="QH317" s="517">
        <f t="shared" si="1535"/>
        <v>0</v>
      </c>
    </row>
    <row r="318" spans="203:450" ht="13.3" thickTop="1" thickBot="1" x14ac:dyDescent="0.35">
      <c r="GU318" s="594">
        <v>37</v>
      </c>
      <c r="HA318" s="81" t="str">
        <f t="shared" si="1536"/>
        <v/>
      </c>
      <c r="HB318" s="127" t="str">
        <f t="shared" si="1537"/>
        <v/>
      </c>
      <c r="HC318" s="15">
        <f t="shared" si="1359"/>
        <v>0</v>
      </c>
      <c r="HD318" s="582">
        <f t="shared" si="1600"/>
        <v>0</v>
      </c>
      <c r="HE318" s="576">
        <f t="shared" si="1599"/>
        <v>0</v>
      </c>
      <c r="HF318" s="566">
        <f t="shared" si="1599"/>
        <v>0</v>
      </c>
      <c r="HG318" s="16">
        <f t="shared" si="1361"/>
        <v>0</v>
      </c>
      <c r="HH318" s="17" t="str">
        <f t="shared" si="1538"/>
        <v/>
      </c>
      <c r="HI318" s="510" t="str">
        <f t="shared" si="1539"/>
        <v/>
      </c>
      <c r="HJ318" s="517">
        <f t="shared" si="1540"/>
        <v>0</v>
      </c>
      <c r="HK318" s="510" t="str">
        <f t="shared" si="1362"/>
        <v/>
      </c>
      <c r="HL318" s="522" t="str">
        <f t="shared" si="1541"/>
        <v/>
      </c>
      <c r="HM318" s="510" t="str">
        <f t="shared" si="1363"/>
        <v/>
      </c>
      <c r="HN318" s="517">
        <f t="shared" si="1364"/>
        <v>0</v>
      </c>
      <c r="HO318" s="510" t="str">
        <f t="shared" si="1365"/>
        <v/>
      </c>
      <c r="HP318" s="522" t="str">
        <f t="shared" si="1542"/>
        <v/>
      </c>
      <c r="HQ318" s="510" t="str">
        <f t="shared" si="1366"/>
        <v/>
      </c>
      <c r="HR318" s="517">
        <f t="shared" si="1367"/>
        <v>0</v>
      </c>
      <c r="HS318" s="510" t="str">
        <f t="shared" si="1368"/>
        <v/>
      </c>
      <c r="HT318" s="522" t="str">
        <f t="shared" si="1543"/>
        <v/>
      </c>
      <c r="HU318" s="510" t="str">
        <f t="shared" si="1369"/>
        <v/>
      </c>
      <c r="HV318" s="517">
        <f t="shared" si="1370"/>
        <v>0</v>
      </c>
      <c r="HW318" s="510" t="str">
        <f t="shared" si="1371"/>
        <v/>
      </c>
      <c r="HX318" s="522" t="str">
        <f t="shared" si="1544"/>
        <v/>
      </c>
      <c r="HY318" s="510" t="str">
        <f t="shared" si="1372"/>
        <v/>
      </c>
      <c r="HZ318" s="517">
        <f t="shared" si="1373"/>
        <v>0</v>
      </c>
      <c r="IA318" s="510" t="str">
        <f t="shared" si="1374"/>
        <v/>
      </c>
      <c r="IB318" s="522" t="str">
        <f t="shared" si="1545"/>
        <v/>
      </c>
      <c r="IC318" s="510" t="str">
        <f t="shared" si="1375"/>
        <v/>
      </c>
      <c r="ID318" s="517">
        <f t="shared" si="1376"/>
        <v>0</v>
      </c>
      <c r="IE318" s="510" t="str">
        <f t="shared" si="1377"/>
        <v/>
      </c>
      <c r="IF318" s="522" t="str">
        <f t="shared" si="1546"/>
        <v/>
      </c>
      <c r="IG318" s="510" t="str">
        <f t="shared" si="1378"/>
        <v/>
      </c>
      <c r="IH318" s="517">
        <f t="shared" si="1379"/>
        <v>0</v>
      </c>
      <c r="II318" s="510" t="str">
        <f t="shared" si="1380"/>
        <v/>
      </c>
      <c r="IJ318" s="522" t="str">
        <f t="shared" si="1547"/>
        <v/>
      </c>
      <c r="IK318" s="510" t="str">
        <f t="shared" si="1381"/>
        <v/>
      </c>
      <c r="IL318" s="517">
        <f t="shared" si="1382"/>
        <v>0</v>
      </c>
      <c r="IM318" s="510" t="str">
        <f t="shared" si="1383"/>
        <v/>
      </c>
      <c r="IN318" s="522" t="str">
        <f t="shared" si="1548"/>
        <v/>
      </c>
      <c r="IO318" s="510" t="str">
        <f t="shared" si="1384"/>
        <v/>
      </c>
      <c r="IP318" s="517">
        <f t="shared" si="1385"/>
        <v>0</v>
      </c>
      <c r="IQ318" s="510" t="str">
        <f t="shared" si="1386"/>
        <v/>
      </c>
      <c r="IR318" s="522" t="str">
        <f t="shared" si="1549"/>
        <v/>
      </c>
      <c r="IS318" s="510" t="str">
        <f t="shared" si="1387"/>
        <v/>
      </c>
      <c r="IT318" s="517">
        <f t="shared" si="1388"/>
        <v>0</v>
      </c>
      <c r="IU318" s="510" t="str">
        <f t="shared" si="1389"/>
        <v/>
      </c>
      <c r="IV318" s="522" t="str">
        <f t="shared" si="1550"/>
        <v/>
      </c>
      <c r="IW318" s="510" t="str">
        <f t="shared" si="1390"/>
        <v/>
      </c>
      <c r="IX318" s="517">
        <f t="shared" si="1391"/>
        <v>0</v>
      </c>
      <c r="IY318" s="510" t="str">
        <f t="shared" si="1392"/>
        <v/>
      </c>
      <c r="IZ318" s="522" t="str">
        <f t="shared" si="1551"/>
        <v/>
      </c>
      <c r="JA318" s="510" t="str">
        <f t="shared" si="1393"/>
        <v/>
      </c>
      <c r="JB318" s="517">
        <f t="shared" si="1394"/>
        <v>0</v>
      </c>
      <c r="JC318" s="510" t="str">
        <f t="shared" si="1395"/>
        <v/>
      </c>
      <c r="JD318" s="522" t="str">
        <f t="shared" si="1552"/>
        <v/>
      </c>
      <c r="JE318" s="510" t="str">
        <f t="shared" si="1396"/>
        <v/>
      </c>
      <c r="JF318" s="517">
        <f t="shared" si="1397"/>
        <v>0</v>
      </c>
      <c r="JG318" s="510" t="str">
        <f t="shared" si="1398"/>
        <v/>
      </c>
      <c r="JH318" s="522" t="str">
        <f t="shared" si="1553"/>
        <v/>
      </c>
      <c r="JI318" s="510" t="str">
        <f t="shared" si="1399"/>
        <v/>
      </c>
      <c r="JJ318" s="517">
        <f t="shared" si="1400"/>
        <v>0</v>
      </c>
      <c r="JK318" s="510" t="str">
        <f t="shared" si="1401"/>
        <v/>
      </c>
      <c r="JL318" s="522" t="str">
        <f t="shared" si="1554"/>
        <v/>
      </c>
      <c r="JM318" s="510" t="str">
        <f t="shared" si="1402"/>
        <v/>
      </c>
      <c r="JN318" s="517">
        <f t="shared" si="1403"/>
        <v>0</v>
      </c>
      <c r="JO318" s="510" t="str">
        <f t="shared" si="1404"/>
        <v/>
      </c>
      <c r="JP318" s="522" t="str">
        <f t="shared" si="1555"/>
        <v/>
      </c>
      <c r="JQ318" s="510" t="str">
        <f t="shared" si="1405"/>
        <v/>
      </c>
      <c r="JR318" s="517">
        <f t="shared" si="1406"/>
        <v>0</v>
      </c>
      <c r="JS318" s="510" t="str">
        <f t="shared" si="1407"/>
        <v/>
      </c>
      <c r="JT318" s="522" t="str">
        <f t="shared" si="1556"/>
        <v/>
      </c>
      <c r="JU318" s="510" t="str">
        <f t="shared" si="1408"/>
        <v/>
      </c>
      <c r="JV318" s="517">
        <f t="shared" si="1409"/>
        <v>0</v>
      </c>
      <c r="JW318" s="510" t="str">
        <f t="shared" si="1410"/>
        <v/>
      </c>
      <c r="JX318" s="522" t="str">
        <f t="shared" si="1557"/>
        <v/>
      </c>
      <c r="JY318" s="510" t="str">
        <f t="shared" si="1411"/>
        <v/>
      </c>
      <c r="JZ318" s="517">
        <f t="shared" si="1412"/>
        <v>0</v>
      </c>
      <c r="KA318" s="510" t="str">
        <f t="shared" si="1413"/>
        <v/>
      </c>
      <c r="KB318" s="522" t="str">
        <f t="shared" si="1558"/>
        <v/>
      </c>
      <c r="KC318" s="510" t="str">
        <f t="shared" si="1414"/>
        <v/>
      </c>
      <c r="KD318" s="517">
        <f t="shared" si="1415"/>
        <v>0</v>
      </c>
      <c r="KE318" s="510" t="str">
        <f t="shared" si="1416"/>
        <v/>
      </c>
      <c r="KF318" s="522" t="str">
        <f t="shared" si="1559"/>
        <v/>
      </c>
      <c r="KG318" s="510" t="str">
        <f t="shared" si="1417"/>
        <v/>
      </c>
      <c r="KH318" s="517">
        <f t="shared" si="1418"/>
        <v>0</v>
      </c>
      <c r="KI318" s="510" t="str">
        <f t="shared" si="1419"/>
        <v/>
      </c>
      <c r="KJ318" s="522" t="str">
        <f t="shared" si="1560"/>
        <v/>
      </c>
      <c r="KK318" s="510" t="str">
        <f t="shared" si="1420"/>
        <v/>
      </c>
      <c r="KL318" s="517">
        <f t="shared" si="1421"/>
        <v>0</v>
      </c>
      <c r="KM318" s="510" t="str">
        <f t="shared" si="1422"/>
        <v/>
      </c>
      <c r="KN318" s="522" t="str">
        <f t="shared" si="1561"/>
        <v/>
      </c>
      <c r="KO318" s="510" t="str">
        <f t="shared" si="1423"/>
        <v/>
      </c>
      <c r="KP318" s="517">
        <f t="shared" si="1424"/>
        <v>0</v>
      </c>
      <c r="KQ318" s="510" t="str">
        <f t="shared" si="1425"/>
        <v/>
      </c>
      <c r="KR318" s="522" t="str">
        <f t="shared" si="1562"/>
        <v/>
      </c>
      <c r="KS318" s="510" t="str">
        <f t="shared" si="1426"/>
        <v/>
      </c>
      <c r="KT318" s="517">
        <f t="shared" si="1427"/>
        <v>0</v>
      </c>
      <c r="KU318" s="510" t="str">
        <f t="shared" si="1428"/>
        <v/>
      </c>
      <c r="KV318" s="522" t="str">
        <f t="shared" si="1563"/>
        <v/>
      </c>
      <c r="KW318" s="510" t="str">
        <f t="shared" si="1429"/>
        <v/>
      </c>
      <c r="KX318" s="517">
        <f t="shared" si="1430"/>
        <v>0</v>
      </c>
      <c r="KY318" s="510" t="str">
        <f t="shared" si="1431"/>
        <v/>
      </c>
      <c r="KZ318" s="522" t="str">
        <f t="shared" si="1564"/>
        <v/>
      </c>
      <c r="LA318" s="510" t="str">
        <f t="shared" si="1432"/>
        <v/>
      </c>
      <c r="LB318" s="517">
        <f t="shared" si="1433"/>
        <v>0</v>
      </c>
      <c r="LC318" s="510" t="str">
        <f t="shared" si="1434"/>
        <v/>
      </c>
      <c r="LD318" s="522" t="str">
        <f t="shared" si="1565"/>
        <v/>
      </c>
      <c r="LE318" s="510" t="str">
        <f t="shared" si="1435"/>
        <v/>
      </c>
      <c r="LF318" s="517">
        <f t="shared" si="1436"/>
        <v>0</v>
      </c>
      <c r="LG318" s="510" t="str">
        <f t="shared" si="1437"/>
        <v/>
      </c>
      <c r="LH318" s="522" t="str">
        <f t="shared" si="1566"/>
        <v/>
      </c>
      <c r="LI318" s="510" t="str">
        <f t="shared" si="1438"/>
        <v/>
      </c>
      <c r="LJ318" s="517">
        <f t="shared" si="1439"/>
        <v>0</v>
      </c>
      <c r="LK318" s="510" t="str">
        <f t="shared" si="1440"/>
        <v/>
      </c>
      <c r="LL318" s="522" t="str">
        <f t="shared" si="1567"/>
        <v/>
      </c>
      <c r="LM318" s="510" t="str">
        <f t="shared" si="1441"/>
        <v/>
      </c>
      <c r="LN318" s="517">
        <f t="shared" si="1442"/>
        <v>0</v>
      </c>
      <c r="LO318" s="510" t="str">
        <f t="shared" si="1443"/>
        <v/>
      </c>
      <c r="LP318" s="522" t="str">
        <f t="shared" si="1568"/>
        <v/>
      </c>
      <c r="LQ318" s="510" t="str">
        <f t="shared" si="1444"/>
        <v/>
      </c>
      <c r="LR318" s="517">
        <f t="shared" si="1445"/>
        <v>0</v>
      </c>
      <c r="LS318" s="510" t="str">
        <f t="shared" si="1446"/>
        <v/>
      </c>
      <c r="LT318" s="522" t="str">
        <f t="shared" si="1569"/>
        <v/>
      </c>
      <c r="LU318" s="510" t="str">
        <f t="shared" si="1447"/>
        <v/>
      </c>
      <c r="LV318" s="517">
        <f t="shared" si="1448"/>
        <v>0</v>
      </c>
      <c r="LW318" s="510" t="str">
        <f t="shared" si="1449"/>
        <v/>
      </c>
      <c r="LX318" s="522" t="str">
        <f t="shared" si="1570"/>
        <v/>
      </c>
      <c r="LY318" s="510" t="str">
        <f t="shared" si="1450"/>
        <v/>
      </c>
      <c r="LZ318" s="517">
        <f t="shared" si="1451"/>
        <v>0</v>
      </c>
      <c r="MA318" s="510" t="str">
        <f t="shared" si="1452"/>
        <v/>
      </c>
      <c r="MB318" s="522" t="str">
        <f t="shared" si="1571"/>
        <v/>
      </c>
      <c r="MC318" s="510" t="str">
        <f t="shared" si="1453"/>
        <v/>
      </c>
      <c r="MD318" s="517">
        <f t="shared" si="1454"/>
        <v>0</v>
      </c>
      <c r="ME318" s="510" t="str">
        <f t="shared" si="1455"/>
        <v/>
      </c>
      <c r="MF318" s="522" t="str">
        <f t="shared" si="1572"/>
        <v/>
      </c>
      <c r="MG318" s="510" t="str">
        <f t="shared" si="1456"/>
        <v/>
      </c>
      <c r="MH318" s="517">
        <f t="shared" si="1457"/>
        <v>0</v>
      </c>
      <c r="MI318" s="510" t="str">
        <f t="shared" si="1458"/>
        <v/>
      </c>
      <c r="MJ318" s="522" t="str">
        <f t="shared" si="1573"/>
        <v/>
      </c>
      <c r="MK318" s="510" t="str">
        <f t="shared" si="1459"/>
        <v/>
      </c>
      <c r="ML318" s="517">
        <f t="shared" si="1460"/>
        <v>0</v>
      </c>
      <c r="MM318" s="510" t="str">
        <f t="shared" si="1461"/>
        <v/>
      </c>
      <c r="MN318" s="522" t="str">
        <f t="shared" si="1574"/>
        <v/>
      </c>
      <c r="MO318" s="510" t="str">
        <f t="shared" si="1462"/>
        <v/>
      </c>
      <c r="MP318" s="517">
        <f t="shared" si="1463"/>
        <v>0</v>
      </c>
      <c r="MQ318" s="510" t="str">
        <f t="shared" si="1464"/>
        <v/>
      </c>
      <c r="MR318" s="522" t="str">
        <f t="shared" si="1575"/>
        <v/>
      </c>
      <c r="MS318" s="510" t="str">
        <f t="shared" si="1465"/>
        <v/>
      </c>
      <c r="MT318" s="517">
        <f t="shared" si="1466"/>
        <v>0</v>
      </c>
      <c r="MU318" s="510" t="str">
        <f t="shared" si="1467"/>
        <v/>
      </c>
      <c r="MV318" s="522" t="str">
        <f t="shared" si="1576"/>
        <v/>
      </c>
      <c r="MW318" s="510" t="str">
        <f t="shared" si="1468"/>
        <v/>
      </c>
      <c r="MX318" s="517">
        <f t="shared" si="1469"/>
        <v>0</v>
      </c>
      <c r="MY318" s="510" t="str">
        <f t="shared" si="1470"/>
        <v/>
      </c>
      <c r="MZ318" s="522" t="str">
        <f t="shared" si="1577"/>
        <v/>
      </c>
      <c r="NA318" s="510" t="str">
        <f t="shared" si="1471"/>
        <v/>
      </c>
      <c r="NB318" s="517">
        <f t="shared" si="1472"/>
        <v>0</v>
      </c>
      <c r="NC318" s="510" t="str">
        <f t="shared" si="1473"/>
        <v/>
      </c>
      <c r="ND318" s="522" t="str">
        <f t="shared" si="1578"/>
        <v/>
      </c>
      <c r="NE318" s="510" t="str">
        <f t="shared" si="1474"/>
        <v/>
      </c>
      <c r="NF318" s="517">
        <f t="shared" si="1475"/>
        <v>0</v>
      </c>
      <c r="NG318" s="510" t="str">
        <f t="shared" si="1476"/>
        <v/>
      </c>
      <c r="NH318" s="522" t="str">
        <f t="shared" si="1579"/>
        <v/>
      </c>
      <c r="NI318" s="510" t="str">
        <f t="shared" si="1477"/>
        <v/>
      </c>
      <c r="NJ318" s="517">
        <f t="shared" si="1478"/>
        <v>0</v>
      </c>
      <c r="NK318" s="510" t="str">
        <f t="shared" si="1479"/>
        <v/>
      </c>
      <c r="NL318" s="522" t="str">
        <f t="shared" si="1580"/>
        <v/>
      </c>
      <c r="NM318" s="510" t="str">
        <f t="shared" si="1480"/>
        <v/>
      </c>
      <c r="NN318" s="517">
        <f t="shared" si="1481"/>
        <v>0</v>
      </c>
      <c r="NO318" s="510" t="str">
        <f t="shared" si="1482"/>
        <v/>
      </c>
      <c r="NP318" s="522" t="str">
        <f t="shared" si="1581"/>
        <v/>
      </c>
      <c r="NQ318" s="510" t="str">
        <f t="shared" si="1483"/>
        <v/>
      </c>
      <c r="NR318" s="517">
        <f t="shared" si="1484"/>
        <v>0</v>
      </c>
      <c r="NS318" s="510" t="str">
        <f t="shared" si="1485"/>
        <v/>
      </c>
      <c r="NT318" s="522" t="str">
        <f t="shared" si="1582"/>
        <v/>
      </c>
      <c r="NU318" s="510" t="str">
        <f t="shared" si="1486"/>
        <v/>
      </c>
      <c r="NV318" s="517">
        <f t="shared" si="1487"/>
        <v>0</v>
      </c>
      <c r="NW318" s="510" t="str">
        <f t="shared" si="1488"/>
        <v/>
      </c>
      <c r="NX318" s="522" t="str">
        <f t="shared" si="1583"/>
        <v/>
      </c>
      <c r="NY318" s="510" t="str">
        <f t="shared" si="1489"/>
        <v/>
      </c>
      <c r="NZ318" s="517">
        <f t="shared" si="1490"/>
        <v>0</v>
      </c>
      <c r="OA318" s="510" t="str">
        <f t="shared" si="1491"/>
        <v/>
      </c>
      <c r="OB318" s="522" t="str">
        <f t="shared" si="1584"/>
        <v/>
      </c>
      <c r="OC318" s="510" t="str">
        <f t="shared" si="1492"/>
        <v/>
      </c>
      <c r="OD318" s="517">
        <f t="shared" si="1493"/>
        <v>0</v>
      </c>
      <c r="OE318" s="510" t="str">
        <f t="shared" si="1494"/>
        <v/>
      </c>
      <c r="OF318" s="522" t="str">
        <f t="shared" si="1585"/>
        <v/>
      </c>
      <c r="OG318" s="510" t="str">
        <f t="shared" si="1495"/>
        <v/>
      </c>
      <c r="OH318" s="517">
        <f t="shared" si="1496"/>
        <v>0</v>
      </c>
      <c r="OI318" s="510" t="str">
        <f t="shared" si="1497"/>
        <v/>
      </c>
      <c r="OJ318" s="522" t="str">
        <f t="shared" si="1586"/>
        <v/>
      </c>
      <c r="OK318" s="510" t="str">
        <f t="shared" si="1498"/>
        <v/>
      </c>
      <c r="OL318" s="517">
        <f t="shared" si="1499"/>
        <v>0</v>
      </c>
      <c r="OM318" s="510" t="str">
        <f t="shared" si="1500"/>
        <v/>
      </c>
      <c r="ON318" s="522" t="str">
        <f t="shared" si="1587"/>
        <v/>
      </c>
      <c r="OO318" s="510" t="str">
        <f t="shared" si="1501"/>
        <v/>
      </c>
      <c r="OP318" s="517">
        <f t="shared" si="1502"/>
        <v>0</v>
      </c>
      <c r="OQ318" s="510" t="str">
        <f t="shared" si="1503"/>
        <v/>
      </c>
      <c r="OR318" s="522" t="str">
        <f t="shared" si="1588"/>
        <v/>
      </c>
      <c r="OS318" s="510" t="str">
        <f t="shared" si="1504"/>
        <v/>
      </c>
      <c r="OT318" s="517">
        <f t="shared" si="1505"/>
        <v>0</v>
      </c>
      <c r="OU318" s="510" t="str">
        <f t="shared" si="1506"/>
        <v/>
      </c>
      <c r="OV318" s="522" t="str">
        <f t="shared" si="1589"/>
        <v/>
      </c>
      <c r="OW318" s="510" t="str">
        <f t="shared" si="1507"/>
        <v/>
      </c>
      <c r="OX318" s="517">
        <f t="shared" si="1508"/>
        <v>0</v>
      </c>
      <c r="OY318" s="510" t="str">
        <f t="shared" si="1509"/>
        <v/>
      </c>
      <c r="OZ318" s="522" t="str">
        <f t="shared" si="1590"/>
        <v/>
      </c>
      <c r="PA318" s="510" t="str">
        <f t="shared" si="1510"/>
        <v/>
      </c>
      <c r="PB318" s="517">
        <f t="shared" si="1511"/>
        <v>0</v>
      </c>
      <c r="PC318" s="510" t="str">
        <f t="shared" si="1512"/>
        <v/>
      </c>
      <c r="PD318" s="522" t="str">
        <f t="shared" si="1591"/>
        <v/>
      </c>
      <c r="PE318" s="510" t="str">
        <f t="shared" si="1513"/>
        <v/>
      </c>
      <c r="PF318" s="517">
        <f t="shared" si="1514"/>
        <v>0</v>
      </c>
      <c r="PG318" s="510" t="str">
        <f t="shared" si="1515"/>
        <v/>
      </c>
      <c r="PH318" s="522" t="str">
        <f t="shared" si="1592"/>
        <v/>
      </c>
      <c r="PI318" s="510" t="str">
        <f t="shared" si="1516"/>
        <v/>
      </c>
      <c r="PJ318" s="517">
        <f t="shared" si="1517"/>
        <v>0</v>
      </c>
      <c r="PK318" s="510" t="str">
        <f t="shared" si="1518"/>
        <v/>
      </c>
      <c r="PL318" s="522" t="str">
        <f t="shared" si="1593"/>
        <v/>
      </c>
      <c r="PM318" s="510" t="str">
        <f t="shared" si="1519"/>
        <v/>
      </c>
      <c r="PN318" s="517">
        <f t="shared" si="1520"/>
        <v>0</v>
      </c>
      <c r="PO318" s="510" t="str">
        <f t="shared" si="1521"/>
        <v/>
      </c>
      <c r="PP318" s="522" t="str">
        <f t="shared" si="1594"/>
        <v/>
      </c>
      <c r="PQ318" s="510" t="str">
        <f t="shared" si="1522"/>
        <v/>
      </c>
      <c r="PR318" s="517">
        <f t="shared" si="1523"/>
        <v>0</v>
      </c>
      <c r="PS318" s="510" t="str">
        <f t="shared" si="1524"/>
        <v/>
      </c>
      <c r="PT318" s="522" t="str">
        <f t="shared" si="1595"/>
        <v/>
      </c>
      <c r="PU318" s="510" t="str">
        <f t="shared" si="1525"/>
        <v/>
      </c>
      <c r="PV318" s="517">
        <f t="shared" si="1526"/>
        <v>0</v>
      </c>
      <c r="PW318" s="510" t="str">
        <f t="shared" si="1527"/>
        <v/>
      </c>
      <c r="PX318" s="522" t="str">
        <f t="shared" si="1596"/>
        <v/>
      </c>
      <c r="PY318" s="510" t="str">
        <f t="shared" si="1528"/>
        <v/>
      </c>
      <c r="PZ318" s="517">
        <f t="shared" si="1529"/>
        <v>0</v>
      </c>
      <c r="QA318" s="510" t="str">
        <f t="shared" si="1530"/>
        <v/>
      </c>
      <c r="QB318" s="522" t="str">
        <f t="shared" si="1597"/>
        <v/>
      </c>
      <c r="QC318" s="510" t="str">
        <f t="shared" si="1531"/>
        <v/>
      </c>
      <c r="QD318" s="517">
        <f t="shared" si="1532"/>
        <v>0</v>
      </c>
      <c r="QE318" s="510" t="str">
        <f t="shared" si="1533"/>
        <v/>
      </c>
      <c r="QF318" s="522" t="str">
        <f t="shared" si="1598"/>
        <v/>
      </c>
      <c r="QG318" s="510" t="str">
        <f t="shared" si="1534"/>
        <v/>
      </c>
      <c r="QH318" s="517">
        <f t="shared" si="1535"/>
        <v>0</v>
      </c>
    </row>
    <row r="319" spans="203:450" ht="13.3" thickTop="1" thickBot="1" x14ac:dyDescent="0.35">
      <c r="GU319" s="594">
        <v>38</v>
      </c>
      <c r="HA319" s="81" t="str">
        <f t="shared" si="1536"/>
        <v/>
      </c>
      <c r="HB319" s="127" t="str">
        <f t="shared" si="1537"/>
        <v/>
      </c>
      <c r="HC319" s="15">
        <f t="shared" si="1359"/>
        <v>0</v>
      </c>
      <c r="HD319" s="582">
        <f t="shared" si="1600"/>
        <v>0</v>
      </c>
      <c r="HE319" s="576">
        <f t="shared" si="1599"/>
        <v>0</v>
      </c>
      <c r="HF319" s="566">
        <f t="shared" si="1599"/>
        <v>0</v>
      </c>
      <c r="HG319" s="16">
        <f t="shared" si="1361"/>
        <v>0</v>
      </c>
      <c r="HH319" s="17" t="str">
        <f t="shared" si="1538"/>
        <v/>
      </c>
      <c r="HI319" s="510" t="str">
        <f t="shared" si="1539"/>
        <v/>
      </c>
      <c r="HJ319" s="517">
        <f t="shared" si="1540"/>
        <v>0</v>
      </c>
      <c r="HK319" s="510" t="str">
        <f t="shared" si="1362"/>
        <v/>
      </c>
      <c r="HL319" s="522" t="str">
        <f t="shared" si="1541"/>
        <v/>
      </c>
      <c r="HM319" s="510" t="str">
        <f t="shared" si="1363"/>
        <v/>
      </c>
      <c r="HN319" s="517">
        <f t="shared" si="1364"/>
        <v>0</v>
      </c>
      <c r="HO319" s="510" t="str">
        <f t="shared" si="1365"/>
        <v/>
      </c>
      <c r="HP319" s="522" t="str">
        <f t="shared" si="1542"/>
        <v/>
      </c>
      <c r="HQ319" s="510" t="str">
        <f t="shared" si="1366"/>
        <v/>
      </c>
      <c r="HR319" s="517">
        <f t="shared" si="1367"/>
        <v>0</v>
      </c>
      <c r="HS319" s="510" t="str">
        <f t="shared" si="1368"/>
        <v/>
      </c>
      <c r="HT319" s="522" t="str">
        <f t="shared" si="1543"/>
        <v/>
      </c>
      <c r="HU319" s="510" t="str">
        <f t="shared" si="1369"/>
        <v/>
      </c>
      <c r="HV319" s="517">
        <f t="shared" si="1370"/>
        <v>0</v>
      </c>
      <c r="HW319" s="510" t="str">
        <f t="shared" si="1371"/>
        <v/>
      </c>
      <c r="HX319" s="522" t="str">
        <f t="shared" si="1544"/>
        <v/>
      </c>
      <c r="HY319" s="510" t="str">
        <f t="shared" si="1372"/>
        <v/>
      </c>
      <c r="HZ319" s="517">
        <f t="shared" si="1373"/>
        <v>0</v>
      </c>
      <c r="IA319" s="510" t="str">
        <f t="shared" si="1374"/>
        <v/>
      </c>
      <c r="IB319" s="522" t="str">
        <f t="shared" si="1545"/>
        <v/>
      </c>
      <c r="IC319" s="510" t="str">
        <f t="shared" si="1375"/>
        <v/>
      </c>
      <c r="ID319" s="517">
        <f t="shared" si="1376"/>
        <v>0</v>
      </c>
      <c r="IE319" s="510" t="str">
        <f t="shared" si="1377"/>
        <v/>
      </c>
      <c r="IF319" s="522" t="str">
        <f t="shared" si="1546"/>
        <v/>
      </c>
      <c r="IG319" s="510" t="str">
        <f t="shared" si="1378"/>
        <v/>
      </c>
      <c r="IH319" s="517">
        <f t="shared" si="1379"/>
        <v>0</v>
      </c>
      <c r="II319" s="510" t="str">
        <f t="shared" si="1380"/>
        <v/>
      </c>
      <c r="IJ319" s="522" t="str">
        <f t="shared" si="1547"/>
        <v/>
      </c>
      <c r="IK319" s="510" t="str">
        <f t="shared" si="1381"/>
        <v/>
      </c>
      <c r="IL319" s="517">
        <f t="shared" si="1382"/>
        <v>0</v>
      </c>
      <c r="IM319" s="510" t="str">
        <f t="shared" si="1383"/>
        <v/>
      </c>
      <c r="IN319" s="522" t="str">
        <f t="shared" si="1548"/>
        <v/>
      </c>
      <c r="IO319" s="510" t="str">
        <f t="shared" si="1384"/>
        <v/>
      </c>
      <c r="IP319" s="517">
        <f t="shared" si="1385"/>
        <v>0</v>
      </c>
      <c r="IQ319" s="510" t="str">
        <f t="shared" si="1386"/>
        <v/>
      </c>
      <c r="IR319" s="522" t="str">
        <f t="shared" si="1549"/>
        <v/>
      </c>
      <c r="IS319" s="510" t="str">
        <f t="shared" si="1387"/>
        <v/>
      </c>
      <c r="IT319" s="517">
        <f t="shared" si="1388"/>
        <v>0</v>
      </c>
      <c r="IU319" s="510" t="str">
        <f t="shared" si="1389"/>
        <v/>
      </c>
      <c r="IV319" s="522" t="str">
        <f t="shared" si="1550"/>
        <v/>
      </c>
      <c r="IW319" s="510" t="str">
        <f t="shared" si="1390"/>
        <v/>
      </c>
      <c r="IX319" s="517">
        <f t="shared" si="1391"/>
        <v>0</v>
      </c>
      <c r="IY319" s="510" t="str">
        <f t="shared" si="1392"/>
        <v/>
      </c>
      <c r="IZ319" s="522" t="str">
        <f t="shared" si="1551"/>
        <v/>
      </c>
      <c r="JA319" s="510" t="str">
        <f t="shared" si="1393"/>
        <v/>
      </c>
      <c r="JB319" s="517">
        <f t="shared" si="1394"/>
        <v>0</v>
      </c>
      <c r="JC319" s="510" t="str">
        <f t="shared" si="1395"/>
        <v/>
      </c>
      <c r="JD319" s="522" t="str">
        <f t="shared" si="1552"/>
        <v/>
      </c>
      <c r="JE319" s="510" t="str">
        <f t="shared" si="1396"/>
        <v/>
      </c>
      <c r="JF319" s="517">
        <f t="shared" si="1397"/>
        <v>0</v>
      </c>
      <c r="JG319" s="510" t="str">
        <f t="shared" si="1398"/>
        <v/>
      </c>
      <c r="JH319" s="522" t="str">
        <f t="shared" si="1553"/>
        <v/>
      </c>
      <c r="JI319" s="510" t="str">
        <f t="shared" si="1399"/>
        <v/>
      </c>
      <c r="JJ319" s="517">
        <f t="shared" si="1400"/>
        <v>0</v>
      </c>
      <c r="JK319" s="510" t="str">
        <f t="shared" si="1401"/>
        <v/>
      </c>
      <c r="JL319" s="522" t="str">
        <f t="shared" si="1554"/>
        <v/>
      </c>
      <c r="JM319" s="510" t="str">
        <f t="shared" si="1402"/>
        <v/>
      </c>
      <c r="JN319" s="517">
        <f t="shared" si="1403"/>
        <v>0</v>
      </c>
      <c r="JO319" s="510" t="str">
        <f t="shared" si="1404"/>
        <v/>
      </c>
      <c r="JP319" s="522" t="str">
        <f t="shared" si="1555"/>
        <v/>
      </c>
      <c r="JQ319" s="510" t="str">
        <f t="shared" si="1405"/>
        <v/>
      </c>
      <c r="JR319" s="517">
        <f t="shared" si="1406"/>
        <v>0</v>
      </c>
      <c r="JS319" s="510" t="str">
        <f t="shared" si="1407"/>
        <v/>
      </c>
      <c r="JT319" s="522" t="str">
        <f t="shared" si="1556"/>
        <v/>
      </c>
      <c r="JU319" s="510" t="str">
        <f t="shared" si="1408"/>
        <v/>
      </c>
      <c r="JV319" s="517">
        <f t="shared" si="1409"/>
        <v>0</v>
      </c>
      <c r="JW319" s="510" t="str">
        <f t="shared" si="1410"/>
        <v/>
      </c>
      <c r="JX319" s="522" t="str">
        <f t="shared" si="1557"/>
        <v/>
      </c>
      <c r="JY319" s="510" t="str">
        <f t="shared" si="1411"/>
        <v/>
      </c>
      <c r="JZ319" s="517">
        <f t="shared" si="1412"/>
        <v>0</v>
      </c>
      <c r="KA319" s="510" t="str">
        <f t="shared" si="1413"/>
        <v/>
      </c>
      <c r="KB319" s="522" t="str">
        <f t="shared" si="1558"/>
        <v/>
      </c>
      <c r="KC319" s="510" t="str">
        <f t="shared" si="1414"/>
        <v/>
      </c>
      <c r="KD319" s="517">
        <f t="shared" si="1415"/>
        <v>0</v>
      </c>
      <c r="KE319" s="510" t="str">
        <f t="shared" si="1416"/>
        <v/>
      </c>
      <c r="KF319" s="522" t="str">
        <f t="shared" si="1559"/>
        <v/>
      </c>
      <c r="KG319" s="510" t="str">
        <f t="shared" si="1417"/>
        <v/>
      </c>
      <c r="KH319" s="517">
        <f t="shared" si="1418"/>
        <v>0</v>
      </c>
      <c r="KI319" s="510" t="str">
        <f t="shared" si="1419"/>
        <v/>
      </c>
      <c r="KJ319" s="522" t="str">
        <f t="shared" si="1560"/>
        <v/>
      </c>
      <c r="KK319" s="510" t="str">
        <f t="shared" si="1420"/>
        <v/>
      </c>
      <c r="KL319" s="517">
        <f t="shared" si="1421"/>
        <v>0</v>
      </c>
      <c r="KM319" s="510" t="str">
        <f t="shared" si="1422"/>
        <v/>
      </c>
      <c r="KN319" s="522" t="str">
        <f t="shared" si="1561"/>
        <v/>
      </c>
      <c r="KO319" s="510" t="str">
        <f t="shared" si="1423"/>
        <v/>
      </c>
      <c r="KP319" s="517">
        <f t="shared" si="1424"/>
        <v>0</v>
      </c>
      <c r="KQ319" s="510" t="str">
        <f t="shared" si="1425"/>
        <v/>
      </c>
      <c r="KR319" s="522" t="str">
        <f t="shared" si="1562"/>
        <v/>
      </c>
      <c r="KS319" s="510" t="str">
        <f t="shared" si="1426"/>
        <v/>
      </c>
      <c r="KT319" s="517">
        <f t="shared" si="1427"/>
        <v>0</v>
      </c>
      <c r="KU319" s="510" t="str">
        <f t="shared" si="1428"/>
        <v/>
      </c>
      <c r="KV319" s="522" t="str">
        <f t="shared" si="1563"/>
        <v/>
      </c>
      <c r="KW319" s="510" t="str">
        <f t="shared" si="1429"/>
        <v/>
      </c>
      <c r="KX319" s="517">
        <f t="shared" si="1430"/>
        <v>0</v>
      </c>
      <c r="KY319" s="510" t="str">
        <f t="shared" si="1431"/>
        <v/>
      </c>
      <c r="KZ319" s="522" t="str">
        <f t="shared" si="1564"/>
        <v/>
      </c>
      <c r="LA319" s="510" t="str">
        <f t="shared" si="1432"/>
        <v/>
      </c>
      <c r="LB319" s="517">
        <f t="shared" si="1433"/>
        <v>0</v>
      </c>
      <c r="LC319" s="510" t="str">
        <f t="shared" si="1434"/>
        <v/>
      </c>
      <c r="LD319" s="522" t="str">
        <f t="shared" si="1565"/>
        <v/>
      </c>
      <c r="LE319" s="510" t="str">
        <f t="shared" si="1435"/>
        <v/>
      </c>
      <c r="LF319" s="517">
        <f t="shared" si="1436"/>
        <v>0</v>
      </c>
      <c r="LG319" s="510" t="str">
        <f t="shared" si="1437"/>
        <v/>
      </c>
      <c r="LH319" s="522" t="str">
        <f t="shared" si="1566"/>
        <v/>
      </c>
      <c r="LI319" s="510" t="str">
        <f t="shared" si="1438"/>
        <v/>
      </c>
      <c r="LJ319" s="517">
        <f t="shared" si="1439"/>
        <v>0</v>
      </c>
      <c r="LK319" s="510" t="str">
        <f t="shared" si="1440"/>
        <v/>
      </c>
      <c r="LL319" s="522" t="str">
        <f t="shared" si="1567"/>
        <v/>
      </c>
      <c r="LM319" s="510" t="str">
        <f t="shared" si="1441"/>
        <v/>
      </c>
      <c r="LN319" s="517">
        <f t="shared" si="1442"/>
        <v>0</v>
      </c>
      <c r="LO319" s="510" t="str">
        <f t="shared" si="1443"/>
        <v/>
      </c>
      <c r="LP319" s="522" t="str">
        <f t="shared" si="1568"/>
        <v/>
      </c>
      <c r="LQ319" s="510" t="str">
        <f t="shared" si="1444"/>
        <v/>
      </c>
      <c r="LR319" s="517">
        <f t="shared" si="1445"/>
        <v>0</v>
      </c>
      <c r="LS319" s="510" t="str">
        <f t="shared" si="1446"/>
        <v/>
      </c>
      <c r="LT319" s="522" t="str">
        <f t="shared" si="1569"/>
        <v/>
      </c>
      <c r="LU319" s="510" t="str">
        <f t="shared" si="1447"/>
        <v/>
      </c>
      <c r="LV319" s="517">
        <f t="shared" si="1448"/>
        <v>0</v>
      </c>
      <c r="LW319" s="510" t="str">
        <f t="shared" si="1449"/>
        <v/>
      </c>
      <c r="LX319" s="522" t="str">
        <f t="shared" si="1570"/>
        <v/>
      </c>
      <c r="LY319" s="510" t="str">
        <f t="shared" si="1450"/>
        <v/>
      </c>
      <c r="LZ319" s="517">
        <f t="shared" si="1451"/>
        <v>0</v>
      </c>
      <c r="MA319" s="510" t="str">
        <f t="shared" si="1452"/>
        <v/>
      </c>
      <c r="MB319" s="522" t="str">
        <f t="shared" si="1571"/>
        <v/>
      </c>
      <c r="MC319" s="510" t="str">
        <f t="shared" si="1453"/>
        <v/>
      </c>
      <c r="MD319" s="517">
        <f t="shared" si="1454"/>
        <v>0</v>
      </c>
      <c r="ME319" s="510" t="str">
        <f t="shared" si="1455"/>
        <v/>
      </c>
      <c r="MF319" s="522" t="str">
        <f t="shared" si="1572"/>
        <v/>
      </c>
      <c r="MG319" s="510" t="str">
        <f t="shared" si="1456"/>
        <v/>
      </c>
      <c r="MH319" s="517">
        <f t="shared" si="1457"/>
        <v>0</v>
      </c>
      <c r="MI319" s="510" t="str">
        <f t="shared" si="1458"/>
        <v/>
      </c>
      <c r="MJ319" s="522" t="str">
        <f t="shared" si="1573"/>
        <v/>
      </c>
      <c r="MK319" s="510" t="str">
        <f t="shared" si="1459"/>
        <v/>
      </c>
      <c r="ML319" s="517">
        <f t="shared" si="1460"/>
        <v>0</v>
      </c>
      <c r="MM319" s="510" t="str">
        <f t="shared" si="1461"/>
        <v/>
      </c>
      <c r="MN319" s="522" t="str">
        <f t="shared" si="1574"/>
        <v/>
      </c>
      <c r="MO319" s="510" t="str">
        <f t="shared" si="1462"/>
        <v/>
      </c>
      <c r="MP319" s="517">
        <f t="shared" si="1463"/>
        <v>0</v>
      </c>
      <c r="MQ319" s="510" t="str">
        <f t="shared" si="1464"/>
        <v/>
      </c>
      <c r="MR319" s="522" t="str">
        <f t="shared" si="1575"/>
        <v/>
      </c>
      <c r="MS319" s="510" t="str">
        <f t="shared" si="1465"/>
        <v/>
      </c>
      <c r="MT319" s="517">
        <f t="shared" si="1466"/>
        <v>0</v>
      </c>
      <c r="MU319" s="510" t="str">
        <f t="shared" si="1467"/>
        <v/>
      </c>
      <c r="MV319" s="522" t="str">
        <f t="shared" si="1576"/>
        <v/>
      </c>
      <c r="MW319" s="510" t="str">
        <f t="shared" si="1468"/>
        <v/>
      </c>
      <c r="MX319" s="517">
        <f t="shared" si="1469"/>
        <v>0</v>
      </c>
      <c r="MY319" s="510" t="str">
        <f t="shared" si="1470"/>
        <v/>
      </c>
      <c r="MZ319" s="522" t="str">
        <f t="shared" si="1577"/>
        <v/>
      </c>
      <c r="NA319" s="510" t="str">
        <f t="shared" si="1471"/>
        <v/>
      </c>
      <c r="NB319" s="517">
        <f t="shared" si="1472"/>
        <v>0</v>
      </c>
      <c r="NC319" s="510" t="str">
        <f t="shared" si="1473"/>
        <v/>
      </c>
      <c r="ND319" s="522" t="str">
        <f t="shared" si="1578"/>
        <v/>
      </c>
      <c r="NE319" s="510" t="str">
        <f t="shared" si="1474"/>
        <v/>
      </c>
      <c r="NF319" s="517">
        <f t="shared" si="1475"/>
        <v>0</v>
      </c>
      <c r="NG319" s="510" t="str">
        <f t="shared" si="1476"/>
        <v/>
      </c>
      <c r="NH319" s="522" t="str">
        <f t="shared" si="1579"/>
        <v/>
      </c>
      <c r="NI319" s="510" t="str">
        <f t="shared" si="1477"/>
        <v/>
      </c>
      <c r="NJ319" s="517">
        <f t="shared" si="1478"/>
        <v>0</v>
      </c>
      <c r="NK319" s="510" t="str">
        <f t="shared" si="1479"/>
        <v/>
      </c>
      <c r="NL319" s="522" t="str">
        <f t="shared" si="1580"/>
        <v/>
      </c>
      <c r="NM319" s="510" t="str">
        <f t="shared" si="1480"/>
        <v/>
      </c>
      <c r="NN319" s="517">
        <f t="shared" si="1481"/>
        <v>0</v>
      </c>
      <c r="NO319" s="510" t="str">
        <f t="shared" si="1482"/>
        <v/>
      </c>
      <c r="NP319" s="522" t="str">
        <f t="shared" si="1581"/>
        <v/>
      </c>
      <c r="NQ319" s="510" t="str">
        <f t="shared" si="1483"/>
        <v/>
      </c>
      <c r="NR319" s="517">
        <f t="shared" si="1484"/>
        <v>0</v>
      </c>
      <c r="NS319" s="510" t="str">
        <f t="shared" si="1485"/>
        <v/>
      </c>
      <c r="NT319" s="522" t="str">
        <f t="shared" si="1582"/>
        <v/>
      </c>
      <c r="NU319" s="510" t="str">
        <f t="shared" si="1486"/>
        <v/>
      </c>
      <c r="NV319" s="517">
        <f t="shared" si="1487"/>
        <v>0</v>
      </c>
      <c r="NW319" s="510" t="str">
        <f t="shared" si="1488"/>
        <v/>
      </c>
      <c r="NX319" s="522" t="str">
        <f t="shared" si="1583"/>
        <v/>
      </c>
      <c r="NY319" s="510" t="str">
        <f t="shared" si="1489"/>
        <v/>
      </c>
      <c r="NZ319" s="517">
        <f t="shared" si="1490"/>
        <v>0</v>
      </c>
      <c r="OA319" s="510" t="str">
        <f t="shared" si="1491"/>
        <v/>
      </c>
      <c r="OB319" s="522" t="str">
        <f t="shared" si="1584"/>
        <v/>
      </c>
      <c r="OC319" s="510" t="str">
        <f t="shared" si="1492"/>
        <v/>
      </c>
      <c r="OD319" s="517">
        <f t="shared" si="1493"/>
        <v>0</v>
      </c>
      <c r="OE319" s="510" t="str">
        <f t="shared" si="1494"/>
        <v/>
      </c>
      <c r="OF319" s="522" t="str">
        <f t="shared" si="1585"/>
        <v/>
      </c>
      <c r="OG319" s="510" t="str">
        <f t="shared" si="1495"/>
        <v/>
      </c>
      <c r="OH319" s="517">
        <f t="shared" si="1496"/>
        <v>0</v>
      </c>
      <c r="OI319" s="510" t="str">
        <f t="shared" si="1497"/>
        <v/>
      </c>
      <c r="OJ319" s="522" t="str">
        <f t="shared" si="1586"/>
        <v/>
      </c>
      <c r="OK319" s="510" t="str">
        <f t="shared" si="1498"/>
        <v/>
      </c>
      <c r="OL319" s="517">
        <f t="shared" si="1499"/>
        <v>0</v>
      </c>
      <c r="OM319" s="510" t="str">
        <f t="shared" si="1500"/>
        <v/>
      </c>
      <c r="ON319" s="522" t="str">
        <f t="shared" si="1587"/>
        <v/>
      </c>
      <c r="OO319" s="510" t="str">
        <f t="shared" si="1501"/>
        <v/>
      </c>
      <c r="OP319" s="517">
        <f t="shared" si="1502"/>
        <v>0</v>
      </c>
      <c r="OQ319" s="510" t="str">
        <f t="shared" si="1503"/>
        <v/>
      </c>
      <c r="OR319" s="522" t="str">
        <f t="shared" si="1588"/>
        <v/>
      </c>
      <c r="OS319" s="510" t="str">
        <f t="shared" si="1504"/>
        <v/>
      </c>
      <c r="OT319" s="517">
        <f t="shared" si="1505"/>
        <v>0</v>
      </c>
      <c r="OU319" s="510" t="str">
        <f t="shared" si="1506"/>
        <v/>
      </c>
      <c r="OV319" s="522" t="str">
        <f t="shared" si="1589"/>
        <v/>
      </c>
      <c r="OW319" s="510" t="str">
        <f t="shared" si="1507"/>
        <v/>
      </c>
      <c r="OX319" s="517">
        <f t="shared" si="1508"/>
        <v>0</v>
      </c>
      <c r="OY319" s="510" t="str">
        <f t="shared" si="1509"/>
        <v/>
      </c>
      <c r="OZ319" s="522" t="str">
        <f t="shared" si="1590"/>
        <v/>
      </c>
      <c r="PA319" s="510" t="str">
        <f t="shared" si="1510"/>
        <v/>
      </c>
      <c r="PB319" s="517">
        <f t="shared" si="1511"/>
        <v>0</v>
      </c>
      <c r="PC319" s="510" t="str">
        <f t="shared" si="1512"/>
        <v/>
      </c>
      <c r="PD319" s="522" t="str">
        <f t="shared" si="1591"/>
        <v/>
      </c>
      <c r="PE319" s="510" t="str">
        <f t="shared" si="1513"/>
        <v/>
      </c>
      <c r="PF319" s="517">
        <f t="shared" si="1514"/>
        <v>0</v>
      </c>
      <c r="PG319" s="510" t="str">
        <f t="shared" si="1515"/>
        <v/>
      </c>
      <c r="PH319" s="522" t="str">
        <f t="shared" si="1592"/>
        <v/>
      </c>
      <c r="PI319" s="510" t="str">
        <f t="shared" si="1516"/>
        <v/>
      </c>
      <c r="PJ319" s="517">
        <f t="shared" si="1517"/>
        <v>0</v>
      </c>
      <c r="PK319" s="510" t="str">
        <f t="shared" si="1518"/>
        <v/>
      </c>
      <c r="PL319" s="522" t="str">
        <f t="shared" si="1593"/>
        <v/>
      </c>
      <c r="PM319" s="510" t="str">
        <f t="shared" si="1519"/>
        <v/>
      </c>
      <c r="PN319" s="517">
        <f t="shared" si="1520"/>
        <v>0</v>
      </c>
      <c r="PO319" s="510" t="str">
        <f t="shared" si="1521"/>
        <v/>
      </c>
      <c r="PP319" s="522" t="str">
        <f t="shared" si="1594"/>
        <v/>
      </c>
      <c r="PQ319" s="510" t="str">
        <f t="shared" si="1522"/>
        <v/>
      </c>
      <c r="PR319" s="517">
        <f t="shared" si="1523"/>
        <v>0</v>
      </c>
      <c r="PS319" s="510" t="str">
        <f t="shared" si="1524"/>
        <v/>
      </c>
      <c r="PT319" s="522" t="str">
        <f t="shared" si="1595"/>
        <v/>
      </c>
      <c r="PU319" s="510" t="str">
        <f t="shared" si="1525"/>
        <v/>
      </c>
      <c r="PV319" s="517">
        <f t="shared" si="1526"/>
        <v>0</v>
      </c>
      <c r="PW319" s="510" t="str">
        <f t="shared" si="1527"/>
        <v/>
      </c>
      <c r="PX319" s="522" t="str">
        <f t="shared" si="1596"/>
        <v/>
      </c>
      <c r="PY319" s="510" t="str">
        <f t="shared" si="1528"/>
        <v/>
      </c>
      <c r="PZ319" s="517">
        <f t="shared" si="1529"/>
        <v>0</v>
      </c>
      <c r="QA319" s="510" t="str">
        <f t="shared" si="1530"/>
        <v/>
      </c>
      <c r="QB319" s="522" t="str">
        <f t="shared" si="1597"/>
        <v/>
      </c>
      <c r="QC319" s="510" t="str">
        <f t="shared" si="1531"/>
        <v/>
      </c>
      <c r="QD319" s="517">
        <f t="shared" si="1532"/>
        <v>0</v>
      </c>
      <c r="QE319" s="510" t="str">
        <f t="shared" si="1533"/>
        <v/>
      </c>
      <c r="QF319" s="522" t="str">
        <f t="shared" si="1598"/>
        <v/>
      </c>
      <c r="QG319" s="510" t="str">
        <f t="shared" si="1534"/>
        <v/>
      </c>
      <c r="QH319" s="517">
        <f t="shared" si="1535"/>
        <v>0</v>
      </c>
    </row>
    <row r="320" spans="203:450" ht="13.3" thickTop="1" thickBot="1" x14ac:dyDescent="0.35">
      <c r="GU320" s="594">
        <v>39</v>
      </c>
      <c r="HA320" s="81" t="str">
        <f t="shared" si="1536"/>
        <v/>
      </c>
      <c r="HB320" s="127" t="str">
        <f t="shared" si="1537"/>
        <v/>
      </c>
      <c r="HC320" s="15">
        <f t="shared" si="1359"/>
        <v>0</v>
      </c>
      <c r="HD320" s="582">
        <f t="shared" si="1600"/>
        <v>0</v>
      </c>
      <c r="HE320" s="576">
        <f t="shared" si="1599"/>
        <v>0</v>
      </c>
      <c r="HF320" s="566">
        <f t="shared" si="1599"/>
        <v>0</v>
      </c>
      <c r="HG320" s="16">
        <f t="shared" si="1361"/>
        <v>0</v>
      </c>
      <c r="HH320" s="17" t="str">
        <f t="shared" si="1538"/>
        <v/>
      </c>
      <c r="HI320" s="510" t="str">
        <f t="shared" si="1539"/>
        <v/>
      </c>
      <c r="HJ320" s="517">
        <f t="shared" si="1540"/>
        <v>0</v>
      </c>
      <c r="HK320" s="510" t="str">
        <f t="shared" si="1362"/>
        <v/>
      </c>
      <c r="HL320" s="522" t="str">
        <f t="shared" si="1541"/>
        <v/>
      </c>
      <c r="HM320" s="510" t="str">
        <f t="shared" si="1363"/>
        <v/>
      </c>
      <c r="HN320" s="517">
        <f t="shared" si="1364"/>
        <v>0</v>
      </c>
      <c r="HO320" s="510" t="str">
        <f t="shared" si="1365"/>
        <v/>
      </c>
      <c r="HP320" s="522" t="str">
        <f t="shared" si="1542"/>
        <v/>
      </c>
      <c r="HQ320" s="510" t="str">
        <f t="shared" si="1366"/>
        <v/>
      </c>
      <c r="HR320" s="517">
        <f t="shared" si="1367"/>
        <v>0</v>
      </c>
      <c r="HS320" s="510" t="str">
        <f t="shared" si="1368"/>
        <v/>
      </c>
      <c r="HT320" s="522" t="str">
        <f t="shared" si="1543"/>
        <v/>
      </c>
      <c r="HU320" s="510" t="str">
        <f t="shared" si="1369"/>
        <v/>
      </c>
      <c r="HV320" s="517">
        <f t="shared" si="1370"/>
        <v>0</v>
      </c>
      <c r="HW320" s="510" t="str">
        <f t="shared" si="1371"/>
        <v/>
      </c>
      <c r="HX320" s="522" t="str">
        <f t="shared" si="1544"/>
        <v/>
      </c>
      <c r="HY320" s="510" t="str">
        <f t="shared" si="1372"/>
        <v/>
      </c>
      <c r="HZ320" s="517">
        <f t="shared" si="1373"/>
        <v>0</v>
      </c>
      <c r="IA320" s="510" t="str">
        <f t="shared" si="1374"/>
        <v/>
      </c>
      <c r="IB320" s="522" t="str">
        <f t="shared" si="1545"/>
        <v/>
      </c>
      <c r="IC320" s="510" t="str">
        <f t="shared" si="1375"/>
        <v/>
      </c>
      <c r="ID320" s="517">
        <f t="shared" si="1376"/>
        <v>0</v>
      </c>
      <c r="IE320" s="510" t="str">
        <f t="shared" si="1377"/>
        <v/>
      </c>
      <c r="IF320" s="522" t="str">
        <f t="shared" si="1546"/>
        <v/>
      </c>
      <c r="IG320" s="510" t="str">
        <f t="shared" si="1378"/>
        <v/>
      </c>
      <c r="IH320" s="517">
        <f t="shared" si="1379"/>
        <v>0</v>
      </c>
      <c r="II320" s="510" t="str">
        <f t="shared" si="1380"/>
        <v/>
      </c>
      <c r="IJ320" s="522" t="str">
        <f t="shared" si="1547"/>
        <v/>
      </c>
      <c r="IK320" s="510" t="str">
        <f t="shared" si="1381"/>
        <v/>
      </c>
      <c r="IL320" s="517">
        <f t="shared" si="1382"/>
        <v>0</v>
      </c>
      <c r="IM320" s="510" t="str">
        <f t="shared" si="1383"/>
        <v/>
      </c>
      <c r="IN320" s="522" t="str">
        <f t="shared" si="1548"/>
        <v/>
      </c>
      <c r="IO320" s="510" t="str">
        <f t="shared" si="1384"/>
        <v/>
      </c>
      <c r="IP320" s="517">
        <f t="shared" si="1385"/>
        <v>0</v>
      </c>
      <c r="IQ320" s="510" t="str">
        <f t="shared" si="1386"/>
        <v/>
      </c>
      <c r="IR320" s="522" t="str">
        <f t="shared" si="1549"/>
        <v/>
      </c>
      <c r="IS320" s="510" t="str">
        <f t="shared" si="1387"/>
        <v/>
      </c>
      <c r="IT320" s="517">
        <f t="shared" si="1388"/>
        <v>0</v>
      </c>
      <c r="IU320" s="510" t="str">
        <f t="shared" si="1389"/>
        <v/>
      </c>
      <c r="IV320" s="522" t="str">
        <f t="shared" si="1550"/>
        <v/>
      </c>
      <c r="IW320" s="510" t="str">
        <f t="shared" si="1390"/>
        <v/>
      </c>
      <c r="IX320" s="517">
        <f t="shared" si="1391"/>
        <v>0</v>
      </c>
      <c r="IY320" s="510" t="str">
        <f t="shared" si="1392"/>
        <v/>
      </c>
      <c r="IZ320" s="522" t="str">
        <f t="shared" si="1551"/>
        <v/>
      </c>
      <c r="JA320" s="510" t="str">
        <f t="shared" si="1393"/>
        <v/>
      </c>
      <c r="JB320" s="517">
        <f t="shared" si="1394"/>
        <v>0</v>
      </c>
      <c r="JC320" s="510" t="str">
        <f t="shared" si="1395"/>
        <v/>
      </c>
      <c r="JD320" s="522" t="str">
        <f t="shared" si="1552"/>
        <v/>
      </c>
      <c r="JE320" s="510" t="str">
        <f t="shared" si="1396"/>
        <v/>
      </c>
      <c r="JF320" s="517">
        <f t="shared" si="1397"/>
        <v>0</v>
      </c>
      <c r="JG320" s="510" t="str">
        <f t="shared" si="1398"/>
        <v/>
      </c>
      <c r="JH320" s="522" t="str">
        <f t="shared" si="1553"/>
        <v/>
      </c>
      <c r="JI320" s="510" t="str">
        <f t="shared" si="1399"/>
        <v/>
      </c>
      <c r="JJ320" s="517">
        <f t="shared" si="1400"/>
        <v>0</v>
      </c>
      <c r="JK320" s="510" t="str">
        <f t="shared" si="1401"/>
        <v/>
      </c>
      <c r="JL320" s="522" t="str">
        <f t="shared" si="1554"/>
        <v/>
      </c>
      <c r="JM320" s="510" t="str">
        <f t="shared" si="1402"/>
        <v/>
      </c>
      <c r="JN320" s="517">
        <f t="shared" si="1403"/>
        <v>0</v>
      </c>
      <c r="JO320" s="510" t="str">
        <f t="shared" si="1404"/>
        <v/>
      </c>
      <c r="JP320" s="522" t="str">
        <f t="shared" si="1555"/>
        <v/>
      </c>
      <c r="JQ320" s="510" t="str">
        <f t="shared" si="1405"/>
        <v/>
      </c>
      <c r="JR320" s="517">
        <f t="shared" si="1406"/>
        <v>0</v>
      </c>
      <c r="JS320" s="510" t="str">
        <f t="shared" si="1407"/>
        <v/>
      </c>
      <c r="JT320" s="522" t="str">
        <f t="shared" si="1556"/>
        <v/>
      </c>
      <c r="JU320" s="510" t="str">
        <f t="shared" si="1408"/>
        <v/>
      </c>
      <c r="JV320" s="517">
        <f t="shared" si="1409"/>
        <v>0</v>
      </c>
      <c r="JW320" s="510" t="str">
        <f t="shared" si="1410"/>
        <v/>
      </c>
      <c r="JX320" s="522" t="str">
        <f t="shared" si="1557"/>
        <v/>
      </c>
      <c r="JY320" s="510" t="str">
        <f t="shared" si="1411"/>
        <v/>
      </c>
      <c r="JZ320" s="517">
        <f t="shared" si="1412"/>
        <v>0</v>
      </c>
      <c r="KA320" s="510" t="str">
        <f t="shared" si="1413"/>
        <v/>
      </c>
      <c r="KB320" s="522" t="str">
        <f t="shared" si="1558"/>
        <v/>
      </c>
      <c r="KC320" s="510" t="str">
        <f t="shared" si="1414"/>
        <v/>
      </c>
      <c r="KD320" s="517">
        <f t="shared" si="1415"/>
        <v>0</v>
      </c>
      <c r="KE320" s="510" t="str">
        <f t="shared" si="1416"/>
        <v/>
      </c>
      <c r="KF320" s="522" t="str">
        <f t="shared" si="1559"/>
        <v/>
      </c>
      <c r="KG320" s="510" t="str">
        <f t="shared" si="1417"/>
        <v/>
      </c>
      <c r="KH320" s="517">
        <f t="shared" si="1418"/>
        <v>0</v>
      </c>
      <c r="KI320" s="510" t="str">
        <f t="shared" si="1419"/>
        <v/>
      </c>
      <c r="KJ320" s="522" t="str">
        <f t="shared" si="1560"/>
        <v/>
      </c>
      <c r="KK320" s="510" t="str">
        <f t="shared" si="1420"/>
        <v/>
      </c>
      <c r="KL320" s="517">
        <f t="shared" si="1421"/>
        <v>0</v>
      </c>
      <c r="KM320" s="510" t="str">
        <f t="shared" si="1422"/>
        <v/>
      </c>
      <c r="KN320" s="522" t="str">
        <f t="shared" si="1561"/>
        <v/>
      </c>
      <c r="KO320" s="510" t="str">
        <f t="shared" si="1423"/>
        <v/>
      </c>
      <c r="KP320" s="517">
        <f t="shared" si="1424"/>
        <v>0</v>
      </c>
      <c r="KQ320" s="510" t="str">
        <f t="shared" si="1425"/>
        <v/>
      </c>
      <c r="KR320" s="522" t="str">
        <f t="shared" si="1562"/>
        <v/>
      </c>
      <c r="KS320" s="510" t="str">
        <f t="shared" si="1426"/>
        <v/>
      </c>
      <c r="KT320" s="517">
        <f t="shared" si="1427"/>
        <v>0</v>
      </c>
      <c r="KU320" s="510" t="str">
        <f t="shared" si="1428"/>
        <v/>
      </c>
      <c r="KV320" s="522" t="str">
        <f t="shared" si="1563"/>
        <v/>
      </c>
      <c r="KW320" s="510" t="str">
        <f t="shared" si="1429"/>
        <v/>
      </c>
      <c r="KX320" s="517">
        <f t="shared" si="1430"/>
        <v>0</v>
      </c>
      <c r="KY320" s="510" t="str">
        <f t="shared" si="1431"/>
        <v/>
      </c>
      <c r="KZ320" s="522" t="str">
        <f t="shared" si="1564"/>
        <v/>
      </c>
      <c r="LA320" s="510" t="str">
        <f t="shared" si="1432"/>
        <v/>
      </c>
      <c r="LB320" s="517">
        <f t="shared" si="1433"/>
        <v>0</v>
      </c>
      <c r="LC320" s="510" t="str">
        <f t="shared" si="1434"/>
        <v/>
      </c>
      <c r="LD320" s="522" t="str">
        <f t="shared" si="1565"/>
        <v/>
      </c>
      <c r="LE320" s="510" t="str">
        <f t="shared" si="1435"/>
        <v/>
      </c>
      <c r="LF320" s="517">
        <f t="shared" si="1436"/>
        <v>0</v>
      </c>
      <c r="LG320" s="510" t="str">
        <f t="shared" si="1437"/>
        <v/>
      </c>
      <c r="LH320" s="522" t="str">
        <f t="shared" si="1566"/>
        <v/>
      </c>
      <c r="LI320" s="510" t="str">
        <f t="shared" si="1438"/>
        <v/>
      </c>
      <c r="LJ320" s="517">
        <f t="shared" si="1439"/>
        <v>0</v>
      </c>
      <c r="LK320" s="510" t="str">
        <f t="shared" si="1440"/>
        <v/>
      </c>
      <c r="LL320" s="522" t="str">
        <f t="shared" si="1567"/>
        <v/>
      </c>
      <c r="LM320" s="510" t="str">
        <f t="shared" si="1441"/>
        <v/>
      </c>
      <c r="LN320" s="517">
        <f t="shared" si="1442"/>
        <v>0</v>
      </c>
      <c r="LO320" s="510" t="str">
        <f t="shared" si="1443"/>
        <v/>
      </c>
      <c r="LP320" s="522" t="str">
        <f t="shared" si="1568"/>
        <v/>
      </c>
      <c r="LQ320" s="510" t="str">
        <f t="shared" si="1444"/>
        <v/>
      </c>
      <c r="LR320" s="517">
        <f t="shared" si="1445"/>
        <v>0</v>
      </c>
      <c r="LS320" s="510" t="str">
        <f t="shared" si="1446"/>
        <v/>
      </c>
      <c r="LT320" s="522" t="str">
        <f t="shared" si="1569"/>
        <v/>
      </c>
      <c r="LU320" s="510" t="str">
        <f t="shared" si="1447"/>
        <v/>
      </c>
      <c r="LV320" s="517">
        <f t="shared" si="1448"/>
        <v>0</v>
      </c>
      <c r="LW320" s="510" t="str">
        <f t="shared" si="1449"/>
        <v/>
      </c>
      <c r="LX320" s="522" t="str">
        <f t="shared" si="1570"/>
        <v/>
      </c>
      <c r="LY320" s="510" t="str">
        <f t="shared" si="1450"/>
        <v/>
      </c>
      <c r="LZ320" s="517">
        <f t="shared" si="1451"/>
        <v>0</v>
      </c>
      <c r="MA320" s="510" t="str">
        <f t="shared" si="1452"/>
        <v/>
      </c>
      <c r="MB320" s="522" t="str">
        <f t="shared" si="1571"/>
        <v/>
      </c>
      <c r="MC320" s="510" t="str">
        <f t="shared" si="1453"/>
        <v/>
      </c>
      <c r="MD320" s="517">
        <f t="shared" si="1454"/>
        <v>0</v>
      </c>
      <c r="ME320" s="510" t="str">
        <f t="shared" si="1455"/>
        <v/>
      </c>
      <c r="MF320" s="522" t="str">
        <f t="shared" si="1572"/>
        <v/>
      </c>
      <c r="MG320" s="510" t="str">
        <f t="shared" si="1456"/>
        <v/>
      </c>
      <c r="MH320" s="517">
        <f t="shared" si="1457"/>
        <v>0</v>
      </c>
      <c r="MI320" s="510" t="str">
        <f t="shared" si="1458"/>
        <v/>
      </c>
      <c r="MJ320" s="522" t="str">
        <f t="shared" si="1573"/>
        <v/>
      </c>
      <c r="MK320" s="510" t="str">
        <f t="shared" si="1459"/>
        <v/>
      </c>
      <c r="ML320" s="517">
        <f t="shared" si="1460"/>
        <v>0</v>
      </c>
      <c r="MM320" s="510" t="str">
        <f t="shared" si="1461"/>
        <v/>
      </c>
      <c r="MN320" s="522" t="str">
        <f t="shared" si="1574"/>
        <v/>
      </c>
      <c r="MO320" s="510" t="str">
        <f t="shared" si="1462"/>
        <v/>
      </c>
      <c r="MP320" s="517">
        <f t="shared" si="1463"/>
        <v>0</v>
      </c>
      <c r="MQ320" s="510" t="str">
        <f t="shared" si="1464"/>
        <v/>
      </c>
      <c r="MR320" s="522" t="str">
        <f t="shared" si="1575"/>
        <v/>
      </c>
      <c r="MS320" s="510" t="str">
        <f t="shared" si="1465"/>
        <v/>
      </c>
      <c r="MT320" s="517">
        <f t="shared" si="1466"/>
        <v>0</v>
      </c>
      <c r="MU320" s="510" t="str">
        <f t="shared" si="1467"/>
        <v/>
      </c>
      <c r="MV320" s="522" t="str">
        <f t="shared" si="1576"/>
        <v/>
      </c>
      <c r="MW320" s="510" t="str">
        <f t="shared" si="1468"/>
        <v/>
      </c>
      <c r="MX320" s="517">
        <f t="shared" si="1469"/>
        <v>0</v>
      </c>
      <c r="MY320" s="510" t="str">
        <f t="shared" si="1470"/>
        <v/>
      </c>
      <c r="MZ320" s="522" t="str">
        <f t="shared" si="1577"/>
        <v/>
      </c>
      <c r="NA320" s="510" t="str">
        <f t="shared" si="1471"/>
        <v/>
      </c>
      <c r="NB320" s="517">
        <f t="shared" si="1472"/>
        <v>0</v>
      </c>
      <c r="NC320" s="510" t="str">
        <f t="shared" si="1473"/>
        <v/>
      </c>
      <c r="ND320" s="522" t="str">
        <f t="shared" si="1578"/>
        <v/>
      </c>
      <c r="NE320" s="510" t="str">
        <f t="shared" si="1474"/>
        <v/>
      </c>
      <c r="NF320" s="517">
        <f t="shared" si="1475"/>
        <v>0</v>
      </c>
      <c r="NG320" s="510" t="str">
        <f t="shared" si="1476"/>
        <v/>
      </c>
      <c r="NH320" s="522" t="str">
        <f t="shared" si="1579"/>
        <v/>
      </c>
      <c r="NI320" s="510" t="str">
        <f t="shared" si="1477"/>
        <v/>
      </c>
      <c r="NJ320" s="517">
        <f t="shared" si="1478"/>
        <v>0</v>
      </c>
      <c r="NK320" s="510" t="str">
        <f t="shared" si="1479"/>
        <v/>
      </c>
      <c r="NL320" s="522" t="str">
        <f t="shared" si="1580"/>
        <v/>
      </c>
      <c r="NM320" s="510" t="str">
        <f t="shared" si="1480"/>
        <v/>
      </c>
      <c r="NN320" s="517">
        <f t="shared" si="1481"/>
        <v>0</v>
      </c>
      <c r="NO320" s="510" t="str">
        <f t="shared" si="1482"/>
        <v/>
      </c>
      <c r="NP320" s="522" t="str">
        <f t="shared" si="1581"/>
        <v/>
      </c>
      <c r="NQ320" s="510" t="str">
        <f t="shared" si="1483"/>
        <v/>
      </c>
      <c r="NR320" s="517">
        <f t="shared" si="1484"/>
        <v>0</v>
      </c>
      <c r="NS320" s="510" t="str">
        <f t="shared" si="1485"/>
        <v/>
      </c>
      <c r="NT320" s="522" t="str">
        <f t="shared" si="1582"/>
        <v/>
      </c>
      <c r="NU320" s="510" t="str">
        <f t="shared" si="1486"/>
        <v/>
      </c>
      <c r="NV320" s="517">
        <f t="shared" si="1487"/>
        <v>0</v>
      </c>
      <c r="NW320" s="510" t="str">
        <f t="shared" si="1488"/>
        <v/>
      </c>
      <c r="NX320" s="522" t="str">
        <f t="shared" si="1583"/>
        <v/>
      </c>
      <c r="NY320" s="510" t="str">
        <f t="shared" si="1489"/>
        <v/>
      </c>
      <c r="NZ320" s="517">
        <f t="shared" si="1490"/>
        <v>0</v>
      </c>
      <c r="OA320" s="510" t="str">
        <f t="shared" si="1491"/>
        <v/>
      </c>
      <c r="OB320" s="522" t="str">
        <f t="shared" si="1584"/>
        <v/>
      </c>
      <c r="OC320" s="510" t="str">
        <f t="shared" si="1492"/>
        <v/>
      </c>
      <c r="OD320" s="517">
        <f t="shared" si="1493"/>
        <v>0</v>
      </c>
      <c r="OE320" s="510" t="str">
        <f t="shared" si="1494"/>
        <v/>
      </c>
      <c r="OF320" s="522" t="str">
        <f t="shared" si="1585"/>
        <v/>
      </c>
      <c r="OG320" s="510" t="str">
        <f t="shared" si="1495"/>
        <v/>
      </c>
      <c r="OH320" s="517">
        <f t="shared" si="1496"/>
        <v>0</v>
      </c>
      <c r="OI320" s="510" t="str">
        <f t="shared" si="1497"/>
        <v/>
      </c>
      <c r="OJ320" s="522" t="str">
        <f t="shared" si="1586"/>
        <v/>
      </c>
      <c r="OK320" s="510" t="str">
        <f t="shared" si="1498"/>
        <v/>
      </c>
      <c r="OL320" s="517">
        <f t="shared" si="1499"/>
        <v>0</v>
      </c>
      <c r="OM320" s="510" t="str">
        <f t="shared" si="1500"/>
        <v/>
      </c>
      <c r="ON320" s="522" t="str">
        <f t="shared" si="1587"/>
        <v/>
      </c>
      <c r="OO320" s="510" t="str">
        <f t="shared" si="1501"/>
        <v/>
      </c>
      <c r="OP320" s="517">
        <f t="shared" si="1502"/>
        <v>0</v>
      </c>
      <c r="OQ320" s="510" t="str">
        <f t="shared" si="1503"/>
        <v/>
      </c>
      <c r="OR320" s="522" t="str">
        <f t="shared" si="1588"/>
        <v/>
      </c>
      <c r="OS320" s="510" t="str">
        <f t="shared" si="1504"/>
        <v/>
      </c>
      <c r="OT320" s="517">
        <f t="shared" si="1505"/>
        <v>0</v>
      </c>
      <c r="OU320" s="510" t="str">
        <f t="shared" si="1506"/>
        <v/>
      </c>
      <c r="OV320" s="522" t="str">
        <f t="shared" si="1589"/>
        <v/>
      </c>
      <c r="OW320" s="510" t="str">
        <f t="shared" si="1507"/>
        <v/>
      </c>
      <c r="OX320" s="517">
        <f t="shared" si="1508"/>
        <v>0</v>
      </c>
      <c r="OY320" s="510" t="str">
        <f t="shared" si="1509"/>
        <v/>
      </c>
      <c r="OZ320" s="522" t="str">
        <f t="shared" si="1590"/>
        <v/>
      </c>
      <c r="PA320" s="510" t="str">
        <f t="shared" si="1510"/>
        <v/>
      </c>
      <c r="PB320" s="517">
        <f t="shared" si="1511"/>
        <v>0</v>
      </c>
      <c r="PC320" s="510" t="str">
        <f t="shared" si="1512"/>
        <v/>
      </c>
      <c r="PD320" s="522" t="str">
        <f t="shared" si="1591"/>
        <v/>
      </c>
      <c r="PE320" s="510" t="str">
        <f t="shared" si="1513"/>
        <v/>
      </c>
      <c r="PF320" s="517">
        <f t="shared" si="1514"/>
        <v>0</v>
      </c>
      <c r="PG320" s="510" t="str">
        <f t="shared" si="1515"/>
        <v/>
      </c>
      <c r="PH320" s="522" t="str">
        <f t="shared" si="1592"/>
        <v/>
      </c>
      <c r="PI320" s="510" t="str">
        <f t="shared" si="1516"/>
        <v/>
      </c>
      <c r="PJ320" s="517">
        <f t="shared" si="1517"/>
        <v>0</v>
      </c>
      <c r="PK320" s="510" t="str">
        <f t="shared" si="1518"/>
        <v/>
      </c>
      <c r="PL320" s="522" t="str">
        <f t="shared" si="1593"/>
        <v/>
      </c>
      <c r="PM320" s="510" t="str">
        <f t="shared" si="1519"/>
        <v/>
      </c>
      <c r="PN320" s="517">
        <f t="shared" si="1520"/>
        <v>0</v>
      </c>
      <c r="PO320" s="510" t="str">
        <f t="shared" si="1521"/>
        <v/>
      </c>
      <c r="PP320" s="522" t="str">
        <f t="shared" si="1594"/>
        <v/>
      </c>
      <c r="PQ320" s="510" t="str">
        <f t="shared" si="1522"/>
        <v/>
      </c>
      <c r="PR320" s="517">
        <f t="shared" si="1523"/>
        <v>0</v>
      </c>
      <c r="PS320" s="510" t="str">
        <f t="shared" si="1524"/>
        <v/>
      </c>
      <c r="PT320" s="522" t="str">
        <f t="shared" si="1595"/>
        <v/>
      </c>
      <c r="PU320" s="510" t="str">
        <f t="shared" si="1525"/>
        <v/>
      </c>
      <c r="PV320" s="517">
        <f t="shared" si="1526"/>
        <v>0</v>
      </c>
      <c r="PW320" s="510" t="str">
        <f t="shared" si="1527"/>
        <v/>
      </c>
      <c r="PX320" s="522" t="str">
        <f t="shared" si="1596"/>
        <v/>
      </c>
      <c r="PY320" s="510" t="str">
        <f t="shared" si="1528"/>
        <v/>
      </c>
      <c r="PZ320" s="517">
        <f t="shared" si="1529"/>
        <v>0</v>
      </c>
      <c r="QA320" s="510" t="str">
        <f t="shared" si="1530"/>
        <v/>
      </c>
      <c r="QB320" s="522" t="str">
        <f t="shared" si="1597"/>
        <v/>
      </c>
      <c r="QC320" s="510" t="str">
        <f t="shared" si="1531"/>
        <v/>
      </c>
      <c r="QD320" s="517">
        <f t="shared" si="1532"/>
        <v>0</v>
      </c>
      <c r="QE320" s="510" t="str">
        <f t="shared" si="1533"/>
        <v/>
      </c>
      <c r="QF320" s="522" t="str">
        <f t="shared" si="1598"/>
        <v/>
      </c>
      <c r="QG320" s="510" t="str">
        <f t="shared" si="1534"/>
        <v/>
      </c>
      <c r="QH320" s="517">
        <f t="shared" si="1535"/>
        <v>0</v>
      </c>
    </row>
    <row r="321" spans="203:450" ht="13.3" thickTop="1" thickBot="1" x14ac:dyDescent="0.35">
      <c r="GU321" s="594">
        <v>40</v>
      </c>
      <c r="HA321" s="81" t="str">
        <f t="shared" si="1536"/>
        <v/>
      </c>
      <c r="HB321" s="127" t="str">
        <f t="shared" si="1537"/>
        <v/>
      </c>
      <c r="HC321" s="15">
        <f t="shared" si="1359"/>
        <v>0</v>
      </c>
      <c r="HD321" s="582">
        <f t="shared" si="1600"/>
        <v>0</v>
      </c>
      <c r="HE321" s="576">
        <f t="shared" si="1599"/>
        <v>0</v>
      </c>
      <c r="HF321" s="566">
        <f t="shared" si="1599"/>
        <v>0</v>
      </c>
      <c r="HG321" s="16">
        <f t="shared" si="1361"/>
        <v>0</v>
      </c>
      <c r="HH321" s="17" t="str">
        <f t="shared" si="1538"/>
        <v/>
      </c>
      <c r="HI321" s="510" t="str">
        <f t="shared" si="1539"/>
        <v/>
      </c>
      <c r="HJ321" s="517">
        <f t="shared" si="1540"/>
        <v>0</v>
      </c>
      <c r="HK321" s="510" t="str">
        <f t="shared" si="1362"/>
        <v/>
      </c>
      <c r="HL321" s="522" t="str">
        <f t="shared" si="1541"/>
        <v/>
      </c>
      <c r="HM321" s="510" t="str">
        <f t="shared" si="1363"/>
        <v/>
      </c>
      <c r="HN321" s="517">
        <f t="shared" si="1364"/>
        <v>0</v>
      </c>
      <c r="HO321" s="510" t="str">
        <f t="shared" si="1365"/>
        <v/>
      </c>
      <c r="HP321" s="522" t="str">
        <f t="shared" si="1542"/>
        <v/>
      </c>
      <c r="HQ321" s="510" t="str">
        <f t="shared" si="1366"/>
        <v/>
      </c>
      <c r="HR321" s="517">
        <f t="shared" si="1367"/>
        <v>0</v>
      </c>
      <c r="HS321" s="510" t="str">
        <f t="shared" si="1368"/>
        <v/>
      </c>
      <c r="HT321" s="522" t="str">
        <f t="shared" si="1543"/>
        <v/>
      </c>
      <c r="HU321" s="510" t="str">
        <f t="shared" si="1369"/>
        <v/>
      </c>
      <c r="HV321" s="517">
        <f t="shared" si="1370"/>
        <v>0</v>
      </c>
      <c r="HW321" s="510" t="str">
        <f t="shared" si="1371"/>
        <v/>
      </c>
      <c r="HX321" s="522" t="str">
        <f t="shared" si="1544"/>
        <v/>
      </c>
      <c r="HY321" s="510" t="str">
        <f t="shared" si="1372"/>
        <v/>
      </c>
      <c r="HZ321" s="517">
        <f t="shared" si="1373"/>
        <v>0</v>
      </c>
      <c r="IA321" s="510" t="str">
        <f t="shared" si="1374"/>
        <v/>
      </c>
      <c r="IB321" s="522" t="str">
        <f t="shared" si="1545"/>
        <v/>
      </c>
      <c r="IC321" s="510" t="str">
        <f t="shared" si="1375"/>
        <v/>
      </c>
      <c r="ID321" s="517">
        <f t="shared" si="1376"/>
        <v>0</v>
      </c>
      <c r="IE321" s="510" t="str">
        <f t="shared" si="1377"/>
        <v/>
      </c>
      <c r="IF321" s="522" t="str">
        <f t="shared" si="1546"/>
        <v/>
      </c>
      <c r="IG321" s="510" t="str">
        <f t="shared" si="1378"/>
        <v/>
      </c>
      <c r="IH321" s="517">
        <f t="shared" si="1379"/>
        <v>0</v>
      </c>
      <c r="II321" s="510" t="str">
        <f t="shared" si="1380"/>
        <v/>
      </c>
      <c r="IJ321" s="522" t="str">
        <f t="shared" si="1547"/>
        <v/>
      </c>
      <c r="IK321" s="510" t="str">
        <f t="shared" si="1381"/>
        <v/>
      </c>
      <c r="IL321" s="517">
        <f t="shared" si="1382"/>
        <v>0</v>
      </c>
      <c r="IM321" s="510" t="str">
        <f t="shared" si="1383"/>
        <v/>
      </c>
      <c r="IN321" s="522" t="str">
        <f t="shared" si="1548"/>
        <v/>
      </c>
      <c r="IO321" s="510" t="str">
        <f t="shared" si="1384"/>
        <v/>
      </c>
      <c r="IP321" s="517">
        <f t="shared" si="1385"/>
        <v>0</v>
      </c>
      <c r="IQ321" s="510" t="str">
        <f t="shared" si="1386"/>
        <v/>
      </c>
      <c r="IR321" s="522" t="str">
        <f t="shared" si="1549"/>
        <v/>
      </c>
      <c r="IS321" s="510" t="str">
        <f t="shared" si="1387"/>
        <v/>
      </c>
      <c r="IT321" s="517">
        <f t="shared" si="1388"/>
        <v>0</v>
      </c>
      <c r="IU321" s="510" t="str">
        <f t="shared" si="1389"/>
        <v/>
      </c>
      <c r="IV321" s="522" t="str">
        <f t="shared" si="1550"/>
        <v/>
      </c>
      <c r="IW321" s="510" t="str">
        <f t="shared" si="1390"/>
        <v/>
      </c>
      <c r="IX321" s="517">
        <f t="shared" si="1391"/>
        <v>0</v>
      </c>
      <c r="IY321" s="510" t="str">
        <f t="shared" si="1392"/>
        <v/>
      </c>
      <c r="IZ321" s="522" t="str">
        <f t="shared" si="1551"/>
        <v/>
      </c>
      <c r="JA321" s="510" t="str">
        <f t="shared" si="1393"/>
        <v/>
      </c>
      <c r="JB321" s="517">
        <f t="shared" si="1394"/>
        <v>0</v>
      </c>
      <c r="JC321" s="510" t="str">
        <f t="shared" si="1395"/>
        <v/>
      </c>
      <c r="JD321" s="522" t="str">
        <f t="shared" si="1552"/>
        <v/>
      </c>
      <c r="JE321" s="510" t="str">
        <f t="shared" si="1396"/>
        <v/>
      </c>
      <c r="JF321" s="517">
        <f t="shared" si="1397"/>
        <v>0</v>
      </c>
      <c r="JG321" s="510" t="str">
        <f t="shared" si="1398"/>
        <v/>
      </c>
      <c r="JH321" s="522" t="str">
        <f t="shared" si="1553"/>
        <v/>
      </c>
      <c r="JI321" s="510" t="str">
        <f t="shared" si="1399"/>
        <v/>
      </c>
      <c r="JJ321" s="517">
        <f t="shared" si="1400"/>
        <v>0</v>
      </c>
      <c r="JK321" s="510" t="str">
        <f t="shared" si="1401"/>
        <v/>
      </c>
      <c r="JL321" s="522" t="str">
        <f t="shared" si="1554"/>
        <v/>
      </c>
      <c r="JM321" s="510" t="str">
        <f t="shared" si="1402"/>
        <v/>
      </c>
      <c r="JN321" s="517">
        <f t="shared" si="1403"/>
        <v>0</v>
      </c>
      <c r="JO321" s="510" t="str">
        <f t="shared" si="1404"/>
        <v/>
      </c>
      <c r="JP321" s="522" t="str">
        <f t="shared" si="1555"/>
        <v/>
      </c>
      <c r="JQ321" s="510" t="str">
        <f t="shared" si="1405"/>
        <v/>
      </c>
      <c r="JR321" s="517">
        <f t="shared" si="1406"/>
        <v>0</v>
      </c>
      <c r="JS321" s="510" t="str">
        <f t="shared" si="1407"/>
        <v/>
      </c>
      <c r="JT321" s="522" t="str">
        <f t="shared" si="1556"/>
        <v/>
      </c>
      <c r="JU321" s="510" t="str">
        <f t="shared" si="1408"/>
        <v/>
      </c>
      <c r="JV321" s="517">
        <f t="shared" si="1409"/>
        <v>0</v>
      </c>
      <c r="JW321" s="510" t="str">
        <f t="shared" si="1410"/>
        <v/>
      </c>
      <c r="JX321" s="522" t="str">
        <f t="shared" si="1557"/>
        <v/>
      </c>
      <c r="JY321" s="510" t="str">
        <f t="shared" si="1411"/>
        <v/>
      </c>
      <c r="JZ321" s="517">
        <f t="shared" si="1412"/>
        <v>0</v>
      </c>
      <c r="KA321" s="510" t="str">
        <f t="shared" si="1413"/>
        <v/>
      </c>
      <c r="KB321" s="522" t="str">
        <f t="shared" si="1558"/>
        <v/>
      </c>
      <c r="KC321" s="510" t="str">
        <f t="shared" si="1414"/>
        <v/>
      </c>
      <c r="KD321" s="517">
        <f t="shared" si="1415"/>
        <v>0</v>
      </c>
      <c r="KE321" s="510" t="str">
        <f t="shared" si="1416"/>
        <v/>
      </c>
      <c r="KF321" s="522" t="str">
        <f t="shared" si="1559"/>
        <v/>
      </c>
      <c r="KG321" s="510" t="str">
        <f t="shared" si="1417"/>
        <v/>
      </c>
      <c r="KH321" s="517">
        <f t="shared" si="1418"/>
        <v>0</v>
      </c>
      <c r="KI321" s="510" t="str">
        <f t="shared" si="1419"/>
        <v/>
      </c>
      <c r="KJ321" s="522" t="str">
        <f t="shared" si="1560"/>
        <v/>
      </c>
      <c r="KK321" s="510" t="str">
        <f t="shared" si="1420"/>
        <v/>
      </c>
      <c r="KL321" s="517">
        <f t="shared" si="1421"/>
        <v>0</v>
      </c>
      <c r="KM321" s="510" t="str">
        <f t="shared" si="1422"/>
        <v/>
      </c>
      <c r="KN321" s="522" t="str">
        <f t="shared" si="1561"/>
        <v/>
      </c>
      <c r="KO321" s="510" t="str">
        <f t="shared" si="1423"/>
        <v/>
      </c>
      <c r="KP321" s="517">
        <f t="shared" si="1424"/>
        <v>0</v>
      </c>
      <c r="KQ321" s="510" t="str">
        <f t="shared" si="1425"/>
        <v/>
      </c>
      <c r="KR321" s="522" t="str">
        <f t="shared" si="1562"/>
        <v/>
      </c>
      <c r="KS321" s="510" t="str">
        <f t="shared" si="1426"/>
        <v/>
      </c>
      <c r="KT321" s="517">
        <f t="shared" si="1427"/>
        <v>0</v>
      </c>
      <c r="KU321" s="510" t="str">
        <f t="shared" si="1428"/>
        <v/>
      </c>
      <c r="KV321" s="522" t="str">
        <f t="shared" si="1563"/>
        <v/>
      </c>
      <c r="KW321" s="510" t="str">
        <f t="shared" si="1429"/>
        <v/>
      </c>
      <c r="KX321" s="517">
        <f t="shared" si="1430"/>
        <v>0</v>
      </c>
      <c r="KY321" s="510" t="str">
        <f t="shared" si="1431"/>
        <v/>
      </c>
      <c r="KZ321" s="522" t="str">
        <f t="shared" si="1564"/>
        <v/>
      </c>
      <c r="LA321" s="510" t="str">
        <f t="shared" si="1432"/>
        <v/>
      </c>
      <c r="LB321" s="517">
        <f t="shared" si="1433"/>
        <v>0</v>
      </c>
      <c r="LC321" s="510" t="str">
        <f t="shared" si="1434"/>
        <v/>
      </c>
      <c r="LD321" s="522" t="str">
        <f t="shared" si="1565"/>
        <v/>
      </c>
      <c r="LE321" s="510" t="str">
        <f t="shared" si="1435"/>
        <v/>
      </c>
      <c r="LF321" s="517">
        <f t="shared" si="1436"/>
        <v>0</v>
      </c>
      <c r="LG321" s="510" t="str">
        <f t="shared" si="1437"/>
        <v/>
      </c>
      <c r="LH321" s="522" t="str">
        <f t="shared" si="1566"/>
        <v/>
      </c>
      <c r="LI321" s="510" t="str">
        <f t="shared" si="1438"/>
        <v/>
      </c>
      <c r="LJ321" s="517">
        <f t="shared" si="1439"/>
        <v>0</v>
      </c>
      <c r="LK321" s="510" t="str">
        <f t="shared" si="1440"/>
        <v/>
      </c>
      <c r="LL321" s="522" t="str">
        <f t="shared" si="1567"/>
        <v/>
      </c>
      <c r="LM321" s="510" t="str">
        <f t="shared" si="1441"/>
        <v/>
      </c>
      <c r="LN321" s="517">
        <f t="shared" si="1442"/>
        <v>0</v>
      </c>
      <c r="LO321" s="510" t="str">
        <f t="shared" si="1443"/>
        <v/>
      </c>
      <c r="LP321" s="522" t="str">
        <f t="shared" si="1568"/>
        <v/>
      </c>
      <c r="LQ321" s="510" t="str">
        <f t="shared" si="1444"/>
        <v/>
      </c>
      <c r="LR321" s="517">
        <f t="shared" si="1445"/>
        <v>0</v>
      </c>
      <c r="LS321" s="510" t="str">
        <f t="shared" si="1446"/>
        <v/>
      </c>
      <c r="LT321" s="522" t="str">
        <f t="shared" si="1569"/>
        <v/>
      </c>
      <c r="LU321" s="510" t="str">
        <f t="shared" si="1447"/>
        <v/>
      </c>
      <c r="LV321" s="517">
        <f t="shared" si="1448"/>
        <v>0</v>
      </c>
      <c r="LW321" s="510" t="str">
        <f t="shared" si="1449"/>
        <v/>
      </c>
      <c r="LX321" s="522" t="str">
        <f t="shared" si="1570"/>
        <v/>
      </c>
      <c r="LY321" s="510" t="str">
        <f t="shared" si="1450"/>
        <v/>
      </c>
      <c r="LZ321" s="517">
        <f t="shared" si="1451"/>
        <v>0</v>
      </c>
      <c r="MA321" s="510" t="str">
        <f t="shared" si="1452"/>
        <v/>
      </c>
      <c r="MB321" s="522" t="str">
        <f t="shared" si="1571"/>
        <v/>
      </c>
      <c r="MC321" s="510" t="str">
        <f t="shared" si="1453"/>
        <v/>
      </c>
      <c r="MD321" s="517">
        <f t="shared" si="1454"/>
        <v>0</v>
      </c>
      <c r="ME321" s="510" t="str">
        <f t="shared" si="1455"/>
        <v/>
      </c>
      <c r="MF321" s="522" t="str">
        <f t="shared" si="1572"/>
        <v/>
      </c>
      <c r="MG321" s="510" t="str">
        <f t="shared" si="1456"/>
        <v/>
      </c>
      <c r="MH321" s="517">
        <f t="shared" si="1457"/>
        <v>0</v>
      </c>
      <c r="MI321" s="510" t="str">
        <f t="shared" si="1458"/>
        <v/>
      </c>
      <c r="MJ321" s="522" t="str">
        <f t="shared" si="1573"/>
        <v/>
      </c>
      <c r="MK321" s="510" t="str">
        <f t="shared" si="1459"/>
        <v/>
      </c>
      <c r="ML321" s="517">
        <f t="shared" si="1460"/>
        <v>0</v>
      </c>
      <c r="MM321" s="510" t="str">
        <f t="shared" si="1461"/>
        <v/>
      </c>
      <c r="MN321" s="522" t="str">
        <f t="shared" si="1574"/>
        <v/>
      </c>
      <c r="MO321" s="510" t="str">
        <f t="shared" si="1462"/>
        <v/>
      </c>
      <c r="MP321" s="517">
        <f t="shared" si="1463"/>
        <v>0</v>
      </c>
      <c r="MQ321" s="510" t="str">
        <f t="shared" si="1464"/>
        <v/>
      </c>
      <c r="MR321" s="522" t="str">
        <f t="shared" si="1575"/>
        <v/>
      </c>
      <c r="MS321" s="510" t="str">
        <f t="shared" si="1465"/>
        <v/>
      </c>
      <c r="MT321" s="517">
        <f t="shared" si="1466"/>
        <v>0</v>
      </c>
      <c r="MU321" s="510" t="str">
        <f t="shared" si="1467"/>
        <v/>
      </c>
      <c r="MV321" s="522" t="str">
        <f t="shared" si="1576"/>
        <v/>
      </c>
      <c r="MW321" s="510" t="str">
        <f t="shared" si="1468"/>
        <v/>
      </c>
      <c r="MX321" s="517">
        <f t="shared" si="1469"/>
        <v>0</v>
      </c>
      <c r="MY321" s="510" t="str">
        <f t="shared" si="1470"/>
        <v/>
      </c>
      <c r="MZ321" s="522" t="str">
        <f t="shared" si="1577"/>
        <v/>
      </c>
      <c r="NA321" s="510" t="str">
        <f t="shared" si="1471"/>
        <v/>
      </c>
      <c r="NB321" s="517">
        <f t="shared" si="1472"/>
        <v>0</v>
      </c>
      <c r="NC321" s="510" t="str">
        <f t="shared" si="1473"/>
        <v/>
      </c>
      <c r="ND321" s="522" t="str">
        <f t="shared" si="1578"/>
        <v/>
      </c>
      <c r="NE321" s="510" t="str">
        <f t="shared" si="1474"/>
        <v/>
      </c>
      <c r="NF321" s="517">
        <f t="shared" si="1475"/>
        <v>0</v>
      </c>
      <c r="NG321" s="510" t="str">
        <f t="shared" si="1476"/>
        <v/>
      </c>
      <c r="NH321" s="522" t="str">
        <f t="shared" si="1579"/>
        <v/>
      </c>
      <c r="NI321" s="510" t="str">
        <f t="shared" si="1477"/>
        <v/>
      </c>
      <c r="NJ321" s="517">
        <f t="shared" si="1478"/>
        <v>0</v>
      </c>
      <c r="NK321" s="510" t="str">
        <f t="shared" si="1479"/>
        <v/>
      </c>
      <c r="NL321" s="522" t="str">
        <f t="shared" si="1580"/>
        <v/>
      </c>
      <c r="NM321" s="510" t="str">
        <f t="shared" si="1480"/>
        <v/>
      </c>
      <c r="NN321" s="517">
        <f t="shared" si="1481"/>
        <v>0</v>
      </c>
      <c r="NO321" s="510" t="str">
        <f t="shared" si="1482"/>
        <v/>
      </c>
      <c r="NP321" s="522" t="str">
        <f t="shared" si="1581"/>
        <v/>
      </c>
      <c r="NQ321" s="510" t="str">
        <f t="shared" si="1483"/>
        <v/>
      </c>
      <c r="NR321" s="517">
        <f t="shared" si="1484"/>
        <v>0</v>
      </c>
      <c r="NS321" s="510" t="str">
        <f t="shared" si="1485"/>
        <v/>
      </c>
      <c r="NT321" s="522" t="str">
        <f t="shared" si="1582"/>
        <v/>
      </c>
      <c r="NU321" s="510" t="str">
        <f t="shared" si="1486"/>
        <v/>
      </c>
      <c r="NV321" s="517">
        <f t="shared" si="1487"/>
        <v>0</v>
      </c>
      <c r="NW321" s="510" t="str">
        <f t="shared" si="1488"/>
        <v/>
      </c>
      <c r="NX321" s="522" t="str">
        <f t="shared" si="1583"/>
        <v/>
      </c>
      <c r="NY321" s="510" t="str">
        <f t="shared" si="1489"/>
        <v/>
      </c>
      <c r="NZ321" s="517">
        <f t="shared" si="1490"/>
        <v>0</v>
      </c>
      <c r="OA321" s="510" t="str">
        <f t="shared" si="1491"/>
        <v/>
      </c>
      <c r="OB321" s="522" t="str">
        <f t="shared" si="1584"/>
        <v/>
      </c>
      <c r="OC321" s="510" t="str">
        <f t="shared" si="1492"/>
        <v/>
      </c>
      <c r="OD321" s="517">
        <f t="shared" si="1493"/>
        <v>0</v>
      </c>
      <c r="OE321" s="510" t="str">
        <f t="shared" si="1494"/>
        <v/>
      </c>
      <c r="OF321" s="522" t="str">
        <f t="shared" si="1585"/>
        <v/>
      </c>
      <c r="OG321" s="510" t="str">
        <f t="shared" si="1495"/>
        <v/>
      </c>
      <c r="OH321" s="517">
        <f t="shared" si="1496"/>
        <v>0</v>
      </c>
      <c r="OI321" s="510" t="str">
        <f t="shared" si="1497"/>
        <v/>
      </c>
      <c r="OJ321" s="522" t="str">
        <f t="shared" si="1586"/>
        <v/>
      </c>
      <c r="OK321" s="510" t="str">
        <f t="shared" si="1498"/>
        <v/>
      </c>
      <c r="OL321" s="517">
        <f t="shared" si="1499"/>
        <v>0</v>
      </c>
      <c r="OM321" s="510" t="str">
        <f t="shared" si="1500"/>
        <v/>
      </c>
      <c r="ON321" s="522" t="str">
        <f t="shared" si="1587"/>
        <v/>
      </c>
      <c r="OO321" s="510" t="str">
        <f t="shared" si="1501"/>
        <v/>
      </c>
      <c r="OP321" s="517">
        <f t="shared" si="1502"/>
        <v>0</v>
      </c>
      <c r="OQ321" s="510" t="str">
        <f t="shared" si="1503"/>
        <v/>
      </c>
      <c r="OR321" s="522" t="str">
        <f t="shared" si="1588"/>
        <v/>
      </c>
      <c r="OS321" s="510" t="str">
        <f t="shared" si="1504"/>
        <v/>
      </c>
      <c r="OT321" s="517">
        <f t="shared" si="1505"/>
        <v>0</v>
      </c>
      <c r="OU321" s="510" t="str">
        <f t="shared" si="1506"/>
        <v/>
      </c>
      <c r="OV321" s="522" t="str">
        <f t="shared" si="1589"/>
        <v/>
      </c>
      <c r="OW321" s="510" t="str">
        <f t="shared" si="1507"/>
        <v/>
      </c>
      <c r="OX321" s="517">
        <f t="shared" si="1508"/>
        <v>0</v>
      </c>
      <c r="OY321" s="510" t="str">
        <f t="shared" si="1509"/>
        <v/>
      </c>
      <c r="OZ321" s="522" t="str">
        <f t="shared" si="1590"/>
        <v/>
      </c>
      <c r="PA321" s="510" t="str">
        <f t="shared" si="1510"/>
        <v/>
      </c>
      <c r="PB321" s="517">
        <f t="shared" si="1511"/>
        <v>0</v>
      </c>
      <c r="PC321" s="510" t="str">
        <f t="shared" si="1512"/>
        <v/>
      </c>
      <c r="PD321" s="522" t="str">
        <f t="shared" si="1591"/>
        <v/>
      </c>
      <c r="PE321" s="510" t="str">
        <f t="shared" si="1513"/>
        <v/>
      </c>
      <c r="PF321" s="517">
        <f t="shared" si="1514"/>
        <v>0</v>
      </c>
      <c r="PG321" s="510" t="str">
        <f t="shared" si="1515"/>
        <v/>
      </c>
      <c r="PH321" s="522" t="str">
        <f t="shared" si="1592"/>
        <v/>
      </c>
      <c r="PI321" s="510" t="str">
        <f t="shared" si="1516"/>
        <v/>
      </c>
      <c r="PJ321" s="517">
        <f t="shared" si="1517"/>
        <v>0</v>
      </c>
      <c r="PK321" s="510" t="str">
        <f t="shared" si="1518"/>
        <v/>
      </c>
      <c r="PL321" s="522" t="str">
        <f t="shared" si="1593"/>
        <v/>
      </c>
      <c r="PM321" s="510" t="str">
        <f t="shared" si="1519"/>
        <v/>
      </c>
      <c r="PN321" s="517">
        <f t="shared" si="1520"/>
        <v>0</v>
      </c>
      <c r="PO321" s="510" t="str">
        <f t="shared" si="1521"/>
        <v/>
      </c>
      <c r="PP321" s="522" t="str">
        <f t="shared" si="1594"/>
        <v/>
      </c>
      <c r="PQ321" s="510" t="str">
        <f t="shared" si="1522"/>
        <v/>
      </c>
      <c r="PR321" s="517">
        <f t="shared" si="1523"/>
        <v>0</v>
      </c>
      <c r="PS321" s="510" t="str">
        <f t="shared" si="1524"/>
        <v/>
      </c>
      <c r="PT321" s="522" t="str">
        <f t="shared" si="1595"/>
        <v/>
      </c>
      <c r="PU321" s="510" t="str">
        <f t="shared" si="1525"/>
        <v/>
      </c>
      <c r="PV321" s="517">
        <f t="shared" si="1526"/>
        <v>0</v>
      </c>
      <c r="PW321" s="510" t="str">
        <f t="shared" si="1527"/>
        <v/>
      </c>
      <c r="PX321" s="522" t="str">
        <f t="shared" si="1596"/>
        <v/>
      </c>
      <c r="PY321" s="510" t="str">
        <f t="shared" si="1528"/>
        <v/>
      </c>
      <c r="PZ321" s="517">
        <f t="shared" si="1529"/>
        <v>0</v>
      </c>
      <c r="QA321" s="510" t="str">
        <f t="shared" si="1530"/>
        <v/>
      </c>
      <c r="QB321" s="522" t="str">
        <f t="shared" si="1597"/>
        <v/>
      </c>
      <c r="QC321" s="510" t="str">
        <f t="shared" si="1531"/>
        <v/>
      </c>
      <c r="QD321" s="517">
        <f t="shared" si="1532"/>
        <v>0</v>
      </c>
      <c r="QE321" s="510" t="str">
        <f t="shared" si="1533"/>
        <v/>
      </c>
      <c r="QF321" s="522" t="str">
        <f t="shared" si="1598"/>
        <v/>
      </c>
      <c r="QG321" s="510" t="str">
        <f t="shared" si="1534"/>
        <v/>
      </c>
      <c r="QH321" s="517">
        <f t="shared" si="1535"/>
        <v>0</v>
      </c>
    </row>
    <row r="322" spans="203:450" ht="13.3" thickTop="1" thickBot="1" x14ac:dyDescent="0.35">
      <c r="GU322" s="594">
        <v>41</v>
      </c>
      <c r="HA322" s="81" t="str">
        <f t="shared" si="1536"/>
        <v/>
      </c>
      <c r="HB322" s="127" t="str">
        <f t="shared" si="1537"/>
        <v/>
      </c>
      <c r="HC322" s="15">
        <f t="shared" si="1359"/>
        <v>0</v>
      </c>
      <c r="HD322" s="582">
        <f t="shared" si="1600"/>
        <v>0</v>
      </c>
      <c r="HE322" s="576">
        <f t="shared" ref="HE322:HF341" si="1601">HE67</f>
        <v>0</v>
      </c>
      <c r="HF322" s="566">
        <f t="shared" si="1601"/>
        <v>0</v>
      </c>
      <c r="HG322" s="16">
        <f t="shared" si="1361"/>
        <v>0</v>
      </c>
      <c r="HH322" s="17" t="str">
        <f t="shared" si="1538"/>
        <v/>
      </c>
      <c r="HI322" s="510" t="str">
        <f t="shared" si="1539"/>
        <v/>
      </c>
      <c r="HJ322" s="517">
        <f t="shared" si="1540"/>
        <v>0</v>
      </c>
      <c r="HK322" s="510" t="str">
        <f t="shared" si="1362"/>
        <v/>
      </c>
      <c r="HL322" s="522" t="str">
        <f t="shared" si="1541"/>
        <v/>
      </c>
      <c r="HM322" s="510" t="str">
        <f t="shared" si="1363"/>
        <v/>
      </c>
      <c r="HN322" s="517">
        <f t="shared" si="1364"/>
        <v>0</v>
      </c>
      <c r="HO322" s="510" t="str">
        <f t="shared" si="1365"/>
        <v/>
      </c>
      <c r="HP322" s="522" t="str">
        <f t="shared" si="1542"/>
        <v/>
      </c>
      <c r="HQ322" s="510" t="str">
        <f t="shared" si="1366"/>
        <v/>
      </c>
      <c r="HR322" s="517">
        <f t="shared" si="1367"/>
        <v>0</v>
      </c>
      <c r="HS322" s="510" t="str">
        <f t="shared" si="1368"/>
        <v/>
      </c>
      <c r="HT322" s="522" t="str">
        <f t="shared" si="1543"/>
        <v/>
      </c>
      <c r="HU322" s="510" t="str">
        <f t="shared" si="1369"/>
        <v/>
      </c>
      <c r="HV322" s="517">
        <f t="shared" si="1370"/>
        <v>0</v>
      </c>
      <c r="HW322" s="510" t="str">
        <f t="shared" si="1371"/>
        <v/>
      </c>
      <c r="HX322" s="522" t="str">
        <f t="shared" si="1544"/>
        <v/>
      </c>
      <c r="HY322" s="510" t="str">
        <f t="shared" si="1372"/>
        <v/>
      </c>
      <c r="HZ322" s="517">
        <f t="shared" si="1373"/>
        <v>0</v>
      </c>
      <c r="IA322" s="510" t="str">
        <f t="shared" si="1374"/>
        <v/>
      </c>
      <c r="IB322" s="522" t="str">
        <f t="shared" si="1545"/>
        <v/>
      </c>
      <c r="IC322" s="510" t="str">
        <f t="shared" si="1375"/>
        <v/>
      </c>
      <c r="ID322" s="517">
        <f t="shared" si="1376"/>
        <v>0</v>
      </c>
      <c r="IE322" s="510" t="str">
        <f t="shared" si="1377"/>
        <v/>
      </c>
      <c r="IF322" s="522" t="str">
        <f t="shared" si="1546"/>
        <v/>
      </c>
      <c r="IG322" s="510" t="str">
        <f t="shared" si="1378"/>
        <v/>
      </c>
      <c r="IH322" s="517">
        <f t="shared" si="1379"/>
        <v>0</v>
      </c>
      <c r="II322" s="510" t="str">
        <f t="shared" si="1380"/>
        <v/>
      </c>
      <c r="IJ322" s="522" t="str">
        <f t="shared" si="1547"/>
        <v/>
      </c>
      <c r="IK322" s="510" t="str">
        <f t="shared" si="1381"/>
        <v/>
      </c>
      <c r="IL322" s="517">
        <f t="shared" si="1382"/>
        <v>0</v>
      </c>
      <c r="IM322" s="510" t="str">
        <f t="shared" si="1383"/>
        <v/>
      </c>
      <c r="IN322" s="522" t="str">
        <f t="shared" si="1548"/>
        <v/>
      </c>
      <c r="IO322" s="510" t="str">
        <f t="shared" si="1384"/>
        <v/>
      </c>
      <c r="IP322" s="517">
        <f t="shared" si="1385"/>
        <v>0</v>
      </c>
      <c r="IQ322" s="510" t="str">
        <f t="shared" si="1386"/>
        <v/>
      </c>
      <c r="IR322" s="522" t="str">
        <f t="shared" si="1549"/>
        <v/>
      </c>
      <c r="IS322" s="510" t="str">
        <f t="shared" si="1387"/>
        <v/>
      </c>
      <c r="IT322" s="517">
        <f t="shared" si="1388"/>
        <v>0</v>
      </c>
      <c r="IU322" s="510" t="str">
        <f t="shared" si="1389"/>
        <v/>
      </c>
      <c r="IV322" s="522" t="str">
        <f t="shared" si="1550"/>
        <v/>
      </c>
      <c r="IW322" s="510" t="str">
        <f t="shared" si="1390"/>
        <v/>
      </c>
      <c r="IX322" s="517">
        <f t="shared" si="1391"/>
        <v>0</v>
      </c>
      <c r="IY322" s="510" t="str">
        <f t="shared" si="1392"/>
        <v/>
      </c>
      <c r="IZ322" s="522" t="str">
        <f t="shared" si="1551"/>
        <v/>
      </c>
      <c r="JA322" s="510" t="str">
        <f t="shared" si="1393"/>
        <v/>
      </c>
      <c r="JB322" s="517">
        <f t="shared" si="1394"/>
        <v>0</v>
      </c>
      <c r="JC322" s="510" t="str">
        <f t="shared" si="1395"/>
        <v/>
      </c>
      <c r="JD322" s="522" t="str">
        <f t="shared" si="1552"/>
        <v/>
      </c>
      <c r="JE322" s="510" t="str">
        <f t="shared" si="1396"/>
        <v/>
      </c>
      <c r="JF322" s="517">
        <f t="shared" si="1397"/>
        <v>0</v>
      </c>
      <c r="JG322" s="510" t="str">
        <f t="shared" si="1398"/>
        <v/>
      </c>
      <c r="JH322" s="522" t="str">
        <f t="shared" si="1553"/>
        <v/>
      </c>
      <c r="JI322" s="510" t="str">
        <f t="shared" si="1399"/>
        <v/>
      </c>
      <c r="JJ322" s="517">
        <f t="shared" si="1400"/>
        <v>0</v>
      </c>
      <c r="JK322" s="510" t="str">
        <f t="shared" si="1401"/>
        <v/>
      </c>
      <c r="JL322" s="522" t="str">
        <f t="shared" si="1554"/>
        <v/>
      </c>
      <c r="JM322" s="510" t="str">
        <f t="shared" si="1402"/>
        <v/>
      </c>
      <c r="JN322" s="517">
        <f t="shared" si="1403"/>
        <v>0</v>
      </c>
      <c r="JO322" s="510" t="str">
        <f t="shared" si="1404"/>
        <v/>
      </c>
      <c r="JP322" s="522" t="str">
        <f t="shared" si="1555"/>
        <v/>
      </c>
      <c r="JQ322" s="510" t="str">
        <f t="shared" si="1405"/>
        <v/>
      </c>
      <c r="JR322" s="517">
        <f t="shared" si="1406"/>
        <v>0</v>
      </c>
      <c r="JS322" s="510" t="str">
        <f t="shared" si="1407"/>
        <v/>
      </c>
      <c r="JT322" s="522" t="str">
        <f t="shared" si="1556"/>
        <v/>
      </c>
      <c r="JU322" s="510" t="str">
        <f t="shared" si="1408"/>
        <v/>
      </c>
      <c r="JV322" s="517">
        <f t="shared" si="1409"/>
        <v>0</v>
      </c>
      <c r="JW322" s="510" t="str">
        <f t="shared" si="1410"/>
        <v/>
      </c>
      <c r="JX322" s="522" t="str">
        <f t="shared" si="1557"/>
        <v/>
      </c>
      <c r="JY322" s="510" t="str">
        <f t="shared" si="1411"/>
        <v/>
      </c>
      <c r="JZ322" s="517">
        <f t="shared" si="1412"/>
        <v>0</v>
      </c>
      <c r="KA322" s="510" t="str">
        <f t="shared" si="1413"/>
        <v/>
      </c>
      <c r="KB322" s="522" t="str">
        <f t="shared" si="1558"/>
        <v/>
      </c>
      <c r="KC322" s="510" t="str">
        <f t="shared" si="1414"/>
        <v/>
      </c>
      <c r="KD322" s="517">
        <f t="shared" si="1415"/>
        <v>0</v>
      </c>
      <c r="KE322" s="510" t="str">
        <f t="shared" si="1416"/>
        <v/>
      </c>
      <c r="KF322" s="522" t="str">
        <f t="shared" si="1559"/>
        <v/>
      </c>
      <c r="KG322" s="510" t="str">
        <f t="shared" si="1417"/>
        <v/>
      </c>
      <c r="KH322" s="517">
        <f t="shared" si="1418"/>
        <v>0</v>
      </c>
      <c r="KI322" s="510" t="str">
        <f t="shared" si="1419"/>
        <v/>
      </c>
      <c r="KJ322" s="522" t="str">
        <f t="shared" si="1560"/>
        <v/>
      </c>
      <c r="KK322" s="510" t="str">
        <f t="shared" si="1420"/>
        <v/>
      </c>
      <c r="KL322" s="517">
        <f t="shared" si="1421"/>
        <v>0</v>
      </c>
      <c r="KM322" s="510" t="str">
        <f t="shared" si="1422"/>
        <v/>
      </c>
      <c r="KN322" s="522" t="str">
        <f t="shared" si="1561"/>
        <v/>
      </c>
      <c r="KO322" s="510" t="str">
        <f t="shared" si="1423"/>
        <v/>
      </c>
      <c r="KP322" s="517">
        <f t="shared" si="1424"/>
        <v>0</v>
      </c>
      <c r="KQ322" s="510" t="str">
        <f t="shared" si="1425"/>
        <v/>
      </c>
      <c r="KR322" s="522" t="str">
        <f t="shared" si="1562"/>
        <v/>
      </c>
      <c r="KS322" s="510" t="str">
        <f t="shared" si="1426"/>
        <v/>
      </c>
      <c r="KT322" s="517">
        <f t="shared" si="1427"/>
        <v>0</v>
      </c>
      <c r="KU322" s="510" t="str">
        <f t="shared" si="1428"/>
        <v/>
      </c>
      <c r="KV322" s="522" t="str">
        <f t="shared" si="1563"/>
        <v/>
      </c>
      <c r="KW322" s="510" t="str">
        <f t="shared" si="1429"/>
        <v/>
      </c>
      <c r="KX322" s="517">
        <f t="shared" si="1430"/>
        <v>0</v>
      </c>
      <c r="KY322" s="510" t="str">
        <f t="shared" si="1431"/>
        <v/>
      </c>
      <c r="KZ322" s="522" t="str">
        <f t="shared" si="1564"/>
        <v/>
      </c>
      <c r="LA322" s="510" t="str">
        <f t="shared" si="1432"/>
        <v/>
      </c>
      <c r="LB322" s="517">
        <f t="shared" si="1433"/>
        <v>0</v>
      </c>
      <c r="LC322" s="510" t="str">
        <f t="shared" si="1434"/>
        <v/>
      </c>
      <c r="LD322" s="522" t="str">
        <f t="shared" si="1565"/>
        <v/>
      </c>
      <c r="LE322" s="510" t="str">
        <f t="shared" si="1435"/>
        <v/>
      </c>
      <c r="LF322" s="517">
        <f t="shared" si="1436"/>
        <v>0</v>
      </c>
      <c r="LG322" s="510" t="str">
        <f t="shared" si="1437"/>
        <v/>
      </c>
      <c r="LH322" s="522" t="str">
        <f t="shared" si="1566"/>
        <v/>
      </c>
      <c r="LI322" s="510" t="str">
        <f t="shared" si="1438"/>
        <v/>
      </c>
      <c r="LJ322" s="517">
        <f t="shared" si="1439"/>
        <v>0</v>
      </c>
      <c r="LK322" s="510" t="str">
        <f t="shared" si="1440"/>
        <v/>
      </c>
      <c r="LL322" s="522" t="str">
        <f t="shared" si="1567"/>
        <v/>
      </c>
      <c r="LM322" s="510" t="str">
        <f t="shared" si="1441"/>
        <v/>
      </c>
      <c r="LN322" s="517">
        <f t="shared" si="1442"/>
        <v>0</v>
      </c>
      <c r="LO322" s="510" t="str">
        <f t="shared" si="1443"/>
        <v/>
      </c>
      <c r="LP322" s="522" t="str">
        <f t="shared" si="1568"/>
        <v/>
      </c>
      <c r="LQ322" s="510" t="str">
        <f t="shared" si="1444"/>
        <v/>
      </c>
      <c r="LR322" s="517">
        <f t="shared" si="1445"/>
        <v>0</v>
      </c>
      <c r="LS322" s="510" t="str">
        <f t="shared" si="1446"/>
        <v/>
      </c>
      <c r="LT322" s="522" t="str">
        <f t="shared" si="1569"/>
        <v/>
      </c>
      <c r="LU322" s="510" t="str">
        <f t="shared" si="1447"/>
        <v/>
      </c>
      <c r="LV322" s="517">
        <f t="shared" si="1448"/>
        <v>0</v>
      </c>
      <c r="LW322" s="510" t="str">
        <f t="shared" si="1449"/>
        <v/>
      </c>
      <c r="LX322" s="522" t="str">
        <f t="shared" si="1570"/>
        <v/>
      </c>
      <c r="LY322" s="510" t="str">
        <f t="shared" si="1450"/>
        <v/>
      </c>
      <c r="LZ322" s="517">
        <f t="shared" si="1451"/>
        <v>0</v>
      </c>
      <c r="MA322" s="510" t="str">
        <f t="shared" si="1452"/>
        <v/>
      </c>
      <c r="MB322" s="522" t="str">
        <f t="shared" si="1571"/>
        <v/>
      </c>
      <c r="MC322" s="510" t="str">
        <f t="shared" si="1453"/>
        <v/>
      </c>
      <c r="MD322" s="517">
        <f t="shared" si="1454"/>
        <v>0</v>
      </c>
      <c r="ME322" s="510" t="str">
        <f t="shared" si="1455"/>
        <v/>
      </c>
      <c r="MF322" s="522" t="str">
        <f t="shared" si="1572"/>
        <v/>
      </c>
      <c r="MG322" s="510" t="str">
        <f t="shared" si="1456"/>
        <v/>
      </c>
      <c r="MH322" s="517">
        <f t="shared" si="1457"/>
        <v>0</v>
      </c>
      <c r="MI322" s="510" t="str">
        <f t="shared" si="1458"/>
        <v/>
      </c>
      <c r="MJ322" s="522" t="str">
        <f t="shared" si="1573"/>
        <v/>
      </c>
      <c r="MK322" s="510" t="str">
        <f t="shared" si="1459"/>
        <v/>
      </c>
      <c r="ML322" s="517">
        <f t="shared" si="1460"/>
        <v>0</v>
      </c>
      <c r="MM322" s="510" t="str">
        <f t="shared" si="1461"/>
        <v/>
      </c>
      <c r="MN322" s="522" t="str">
        <f t="shared" si="1574"/>
        <v/>
      </c>
      <c r="MO322" s="510" t="str">
        <f t="shared" si="1462"/>
        <v/>
      </c>
      <c r="MP322" s="517">
        <f t="shared" si="1463"/>
        <v>0</v>
      </c>
      <c r="MQ322" s="510" t="str">
        <f t="shared" si="1464"/>
        <v/>
      </c>
      <c r="MR322" s="522" t="str">
        <f t="shared" si="1575"/>
        <v/>
      </c>
      <c r="MS322" s="510" t="str">
        <f t="shared" si="1465"/>
        <v/>
      </c>
      <c r="MT322" s="517">
        <f t="shared" si="1466"/>
        <v>0</v>
      </c>
      <c r="MU322" s="510" t="str">
        <f t="shared" si="1467"/>
        <v/>
      </c>
      <c r="MV322" s="522" t="str">
        <f t="shared" si="1576"/>
        <v/>
      </c>
      <c r="MW322" s="510" t="str">
        <f t="shared" si="1468"/>
        <v/>
      </c>
      <c r="MX322" s="517">
        <f t="shared" si="1469"/>
        <v>0</v>
      </c>
      <c r="MY322" s="510" t="str">
        <f t="shared" si="1470"/>
        <v/>
      </c>
      <c r="MZ322" s="522" t="str">
        <f t="shared" si="1577"/>
        <v/>
      </c>
      <c r="NA322" s="510" t="str">
        <f t="shared" si="1471"/>
        <v/>
      </c>
      <c r="NB322" s="517">
        <f t="shared" si="1472"/>
        <v>0</v>
      </c>
      <c r="NC322" s="510" t="str">
        <f t="shared" si="1473"/>
        <v/>
      </c>
      <c r="ND322" s="522" t="str">
        <f t="shared" si="1578"/>
        <v/>
      </c>
      <c r="NE322" s="510" t="str">
        <f t="shared" si="1474"/>
        <v/>
      </c>
      <c r="NF322" s="517">
        <f t="shared" si="1475"/>
        <v>0</v>
      </c>
      <c r="NG322" s="510" t="str">
        <f t="shared" si="1476"/>
        <v/>
      </c>
      <c r="NH322" s="522" t="str">
        <f t="shared" si="1579"/>
        <v/>
      </c>
      <c r="NI322" s="510" t="str">
        <f t="shared" si="1477"/>
        <v/>
      </c>
      <c r="NJ322" s="517">
        <f t="shared" si="1478"/>
        <v>0</v>
      </c>
      <c r="NK322" s="510" t="str">
        <f t="shared" si="1479"/>
        <v/>
      </c>
      <c r="NL322" s="522" t="str">
        <f t="shared" si="1580"/>
        <v/>
      </c>
      <c r="NM322" s="510" t="str">
        <f t="shared" si="1480"/>
        <v/>
      </c>
      <c r="NN322" s="517">
        <f t="shared" si="1481"/>
        <v>0</v>
      </c>
      <c r="NO322" s="510" t="str">
        <f t="shared" si="1482"/>
        <v/>
      </c>
      <c r="NP322" s="522" t="str">
        <f t="shared" si="1581"/>
        <v/>
      </c>
      <c r="NQ322" s="510" t="str">
        <f t="shared" si="1483"/>
        <v/>
      </c>
      <c r="NR322" s="517">
        <f t="shared" si="1484"/>
        <v>0</v>
      </c>
      <c r="NS322" s="510" t="str">
        <f t="shared" si="1485"/>
        <v/>
      </c>
      <c r="NT322" s="522" t="str">
        <f t="shared" si="1582"/>
        <v/>
      </c>
      <c r="NU322" s="510" t="str">
        <f t="shared" si="1486"/>
        <v/>
      </c>
      <c r="NV322" s="517">
        <f t="shared" si="1487"/>
        <v>0</v>
      </c>
      <c r="NW322" s="510" t="str">
        <f t="shared" si="1488"/>
        <v/>
      </c>
      <c r="NX322" s="522" t="str">
        <f t="shared" si="1583"/>
        <v/>
      </c>
      <c r="NY322" s="510" t="str">
        <f t="shared" si="1489"/>
        <v/>
      </c>
      <c r="NZ322" s="517">
        <f t="shared" si="1490"/>
        <v>0</v>
      </c>
      <c r="OA322" s="510" t="str">
        <f t="shared" si="1491"/>
        <v/>
      </c>
      <c r="OB322" s="522" t="str">
        <f t="shared" si="1584"/>
        <v/>
      </c>
      <c r="OC322" s="510" t="str">
        <f t="shared" si="1492"/>
        <v/>
      </c>
      <c r="OD322" s="517">
        <f t="shared" si="1493"/>
        <v>0</v>
      </c>
      <c r="OE322" s="510" t="str">
        <f t="shared" si="1494"/>
        <v/>
      </c>
      <c r="OF322" s="522" t="str">
        <f t="shared" si="1585"/>
        <v/>
      </c>
      <c r="OG322" s="510" t="str">
        <f t="shared" si="1495"/>
        <v/>
      </c>
      <c r="OH322" s="517">
        <f t="shared" si="1496"/>
        <v>0</v>
      </c>
      <c r="OI322" s="510" t="str">
        <f t="shared" si="1497"/>
        <v/>
      </c>
      <c r="OJ322" s="522" t="str">
        <f t="shared" si="1586"/>
        <v/>
      </c>
      <c r="OK322" s="510" t="str">
        <f t="shared" si="1498"/>
        <v/>
      </c>
      <c r="OL322" s="517">
        <f t="shared" si="1499"/>
        <v>0</v>
      </c>
      <c r="OM322" s="510" t="str">
        <f t="shared" si="1500"/>
        <v/>
      </c>
      <c r="ON322" s="522" t="str">
        <f t="shared" si="1587"/>
        <v/>
      </c>
      <c r="OO322" s="510" t="str">
        <f t="shared" si="1501"/>
        <v/>
      </c>
      <c r="OP322" s="517">
        <f t="shared" si="1502"/>
        <v>0</v>
      </c>
      <c r="OQ322" s="510" t="str">
        <f t="shared" si="1503"/>
        <v/>
      </c>
      <c r="OR322" s="522" t="str">
        <f t="shared" si="1588"/>
        <v/>
      </c>
      <c r="OS322" s="510" t="str">
        <f t="shared" si="1504"/>
        <v/>
      </c>
      <c r="OT322" s="517">
        <f t="shared" si="1505"/>
        <v>0</v>
      </c>
      <c r="OU322" s="510" t="str">
        <f t="shared" si="1506"/>
        <v/>
      </c>
      <c r="OV322" s="522" t="str">
        <f t="shared" si="1589"/>
        <v/>
      </c>
      <c r="OW322" s="510" t="str">
        <f t="shared" si="1507"/>
        <v/>
      </c>
      <c r="OX322" s="517">
        <f t="shared" si="1508"/>
        <v>0</v>
      </c>
      <c r="OY322" s="510" t="str">
        <f t="shared" si="1509"/>
        <v/>
      </c>
      <c r="OZ322" s="522" t="str">
        <f t="shared" si="1590"/>
        <v/>
      </c>
      <c r="PA322" s="510" t="str">
        <f t="shared" si="1510"/>
        <v/>
      </c>
      <c r="PB322" s="517">
        <f t="shared" si="1511"/>
        <v>0</v>
      </c>
      <c r="PC322" s="510" t="str">
        <f t="shared" si="1512"/>
        <v/>
      </c>
      <c r="PD322" s="522" t="str">
        <f t="shared" si="1591"/>
        <v/>
      </c>
      <c r="PE322" s="510" t="str">
        <f t="shared" si="1513"/>
        <v/>
      </c>
      <c r="PF322" s="517">
        <f t="shared" si="1514"/>
        <v>0</v>
      </c>
      <c r="PG322" s="510" t="str">
        <f t="shared" si="1515"/>
        <v/>
      </c>
      <c r="PH322" s="522" t="str">
        <f t="shared" si="1592"/>
        <v/>
      </c>
      <c r="PI322" s="510" t="str">
        <f t="shared" si="1516"/>
        <v/>
      </c>
      <c r="PJ322" s="517">
        <f t="shared" si="1517"/>
        <v>0</v>
      </c>
      <c r="PK322" s="510" t="str">
        <f t="shared" si="1518"/>
        <v/>
      </c>
      <c r="PL322" s="522" t="str">
        <f t="shared" si="1593"/>
        <v/>
      </c>
      <c r="PM322" s="510" t="str">
        <f t="shared" si="1519"/>
        <v/>
      </c>
      <c r="PN322" s="517">
        <f t="shared" si="1520"/>
        <v>0</v>
      </c>
      <c r="PO322" s="510" t="str">
        <f t="shared" si="1521"/>
        <v/>
      </c>
      <c r="PP322" s="522" t="str">
        <f t="shared" si="1594"/>
        <v/>
      </c>
      <c r="PQ322" s="510" t="str">
        <f t="shared" si="1522"/>
        <v/>
      </c>
      <c r="PR322" s="517">
        <f t="shared" si="1523"/>
        <v>0</v>
      </c>
      <c r="PS322" s="510" t="str">
        <f t="shared" si="1524"/>
        <v/>
      </c>
      <c r="PT322" s="522" t="str">
        <f t="shared" si="1595"/>
        <v/>
      </c>
      <c r="PU322" s="510" t="str">
        <f t="shared" si="1525"/>
        <v/>
      </c>
      <c r="PV322" s="517">
        <f t="shared" si="1526"/>
        <v>0</v>
      </c>
      <c r="PW322" s="510" t="str">
        <f t="shared" si="1527"/>
        <v/>
      </c>
      <c r="PX322" s="522" t="str">
        <f t="shared" si="1596"/>
        <v/>
      </c>
      <c r="PY322" s="510" t="str">
        <f t="shared" si="1528"/>
        <v/>
      </c>
      <c r="PZ322" s="517">
        <f t="shared" si="1529"/>
        <v>0</v>
      </c>
      <c r="QA322" s="510" t="str">
        <f t="shared" si="1530"/>
        <v/>
      </c>
      <c r="QB322" s="522" t="str">
        <f t="shared" si="1597"/>
        <v/>
      </c>
      <c r="QC322" s="510" t="str">
        <f t="shared" si="1531"/>
        <v/>
      </c>
      <c r="QD322" s="517">
        <f t="shared" si="1532"/>
        <v>0</v>
      </c>
      <c r="QE322" s="510" t="str">
        <f t="shared" si="1533"/>
        <v/>
      </c>
      <c r="QF322" s="522" t="str">
        <f t="shared" si="1598"/>
        <v/>
      </c>
      <c r="QG322" s="510" t="str">
        <f t="shared" si="1534"/>
        <v/>
      </c>
      <c r="QH322" s="517">
        <f t="shared" si="1535"/>
        <v>0</v>
      </c>
    </row>
    <row r="323" spans="203:450" ht="13.3" thickTop="1" thickBot="1" x14ac:dyDescent="0.35">
      <c r="GU323" s="594">
        <v>42</v>
      </c>
      <c r="HA323" s="81" t="str">
        <f t="shared" si="1536"/>
        <v/>
      </c>
      <c r="HB323" s="127" t="str">
        <f t="shared" si="1537"/>
        <v/>
      </c>
      <c r="HC323" s="15">
        <f t="shared" si="1359"/>
        <v>0</v>
      </c>
      <c r="HD323" s="582">
        <f t="shared" si="1600"/>
        <v>0</v>
      </c>
      <c r="HE323" s="576">
        <f t="shared" si="1601"/>
        <v>0</v>
      </c>
      <c r="HF323" s="566">
        <f t="shared" si="1601"/>
        <v>0</v>
      </c>
      <c r="HG323" s="16">
        <f t="shared" si="1361"/>
        <v>0</v>
      </c>
      <c r="HH323" s="17" t="str">
        <f t="shared" si="1538"/>
        <v/>
      </c>
      <c r="HI323" s="510" t="str">
        <f t="shared" si="1539"/>
        <v/>
      </c>
      <c r="HJ323" s="517">
        <f t="shared" si="1540"/>
        <v>0</v>
      </c>
      <c r="HK323" s="510" t="str">
        <f t="shared" si="1362"/>
        <v/>
      </c>
      <c r="HL323" s="522" t="str">
        <f t="shared" si="1541"/>
        <v/>
      </c>
      <c r="HM323" s="510" t="str">
        <f t="shared" si="1363"/>
        <v/>
      </c>
      <c r="HN323" s="517">
        <f t="shared" si="1364"/>
        <v>0</v>
      </c>
      <c r="HO323" s="510" t="str">
        <f t="shared" si="1365"/>
        <v/>
      </c>
      <c r="HP323" s="522" t="str">
        <f t="shared" si="1542"/>
        <v/>
      </c>
      <c r="HQ323" s="510" t="str">
        <f t="shared" si="1366"/>
        <v/>
      </c>
      <c r="HR323" s="517">
        <f t="shared" si="1367"/>
        <v>0</v>
      </c>
      <c r="HS323" s="510" t="str">
        <f t="shared" si="1368"/>
        <v/>
      </c>
      <c r="HT323" s="522" t="str">
        <f t="shared" si="1543"/>
        <v/>
      </c>
      <c r="HU323" s="510" t="str">
        <f t="shared" si="1369"/>
        <v/>
      </c>
      <c r="HV323" s="517">
        <f t="shared" si="1370"/>
        <v>0</v>
      </c>
      <c r="HW323" s="510" t="str">
        <f t="shared" si="1371"/>
        <v/>
      </c>
      <c r="HX323" s="522" t="str">
        <f t="shared" si="1544"/>
        <v/>
      </c>
      <c r="HY323" s="510" t="str">
        <f t="shared" si="1372"/>
        <v/>
      </c>
      <c r="HZ323" s="517">
        <f t="shared" si="1373"/>
        <v>0</v>
      </c>
      <c r="IA323" s="510" t="str">
        <f t="shared" si="1374"/>
        <v/>
      </c>
      <c r="IB323" s="522" t="str">
        <f t="shared" si="1545"/>
        <v/>
      </c>
      <c r="IC323" s="510" t="str">
        <f t="shared" si="1375"/>
        <v/>
      </c>
      <c r="ID323" s="517">
        <f t="shared" si="1376"/>
        <v>0</v>
      </c>
      <c r="IE323" s="510" t="str">
        <f t="shared" si="1377"/>
        <v/>
      </c>
      <c r="IF323" s="522" t="str">
        <f t="shared" si="1546"/>
        <v/>
      </c>
      <c r="IG323" s="510" t="str">
        <f t="shared" si="1378"/>
        <v/>
      </c>
      <c r="IH323" s="517">
        <f t="shared" si="1379"/>
        <v>0</v>
      </c>
      <c r="II323" s="510" t="str">
        <f t="shared" si="1380"/>
        <v/>
      </c>
      <c r="IJ323" s="522" t="str">
        <f t="shared" si="1547"/>
        <v/>
      </c>
      <c r="IK323" s="510" t="str">
        <f t="shared" si="1381"/>
        <v/>
      </c>
      <c r="IL323" s="517">
        <f t="shared" si="1382"/>
        <v>0</v>
      </c>
      <c r="IM323" s="510" t="str">
        <f t="shared" si="1383"/>
        <v/>
      </c>
      <c r="IN323" s="522" t="str">
        <f t="shared" si="1548"/>
        <v/>
      </c>
      <c r="IO323" s="510" t="str">
        <f t="shared" si="1384"/>
        <v/>
      </c>
      <c r="IP323" s="517">
        <f t="shared" si="1385"/>
        <v>0</v>
      </c>
      <c r="IQ323" s="510" t="str">
        <f t="shared" si="1386"/>
        <v/>
      </c>
      <c r="IR323" s="522" t="str">
        <f t="shared" si="1549"/>
        <v/>
      </c>
      <c r="IS323" s="510" t="str">
        <f t="shared" si="1387"/>
        <v/>
      </c>
      <c r="IT323" s="517">
        <f t="shared" si="1388"/>
        <v>0</v>
      </c>
      <c r="IU323" s="510" t="str">
        <f t="shared" si="1389"/>
        <v/>
      </c>
      <c r="IV323" s="522" t="str">
        <f t="shared" si="1550"/>
        <v/>
      </c>
      <c r="IW323" s="510" t="str">
        <f t="shared" si="1390"/>
        <v/>
      </c>
      <c r="IX323" s="517">
        <f t="shared" si="1391"/>
        <v>0</v>
      </c>
      <c r="IY323" s="510" t="str">
        <f t="shared" si="1392"/>
        <v/>
      </c>
      <c r="IZ323" s="522" t="str">
        <f t="shared" si="1551"/>
        <v/>
      </c>
      <c r="JA323" s="510" t="str">
        <f t="shared" si="1393"/>
        <v/>
      </c>
      <c r="JB323" s="517">
        <f t="shared" si="1394"/>
        <v>0</v>
      </c>
      <c r="JC323" s="510" t="str">
        <f t="shared" si="1395"/>
        <v/>
      </c>
      <c r="JD323" s="522" t="str">
        <f t="shared" si="1552"/>
        <v/>
      </c>
      <c r="JE323" s="510" t="str">
        <f t="shared" si="1396"/>
        <v/>
      </c>
      <c r="JF323" s="517">
        <f t="shared" si="1397"/>
        <v>0</v>
      </c>
      <c r="JG323" s="510" t="str">
        <f t="shared" si="1398"/>
        <v/>
      </c>
      <c r="JH323" s="522" t="str">
        <f t="shared" si="1553"/>
        <v/>
      </c>
      <c r="JI323" s="510" t="str">
        <f t="shared" si="1399"/>
        <v/>
      </c>
      <c r="JJ323" s="517">
        <f t="shared" si="1400"/>
        <v>0</v>
      </c>
      <c r="JK323" s="510" t="str">
        <f t="shared" si="1401"/>
        <v/>
      </c>
      <c r="JL323" s="522" t="str">
        <f t="shared" si="1554"/>
        <v/>
      </c>
      <c r="JM323" s="510" t="str">
        <f t="shared" si="1402"/>
        <v/>
      </c>
      <c r="JN323" s="517">
        <f t="shared" si="1403"/>
        <v>0</v>
      </c>
      <c r="JO323" s="510" t="str">
        <f t="shared" si="1404"/>
        <v/>
      </c>
      <c r="JP323" s="522" t="str">
        <f t="shared" si="1555"/>
        <v/>
      </c>
      <c r="JQ323" s="510" t="str">
        <f t="shared" si="1405"/>
        <v/>
      </c>
      <c r="JR323" s="517">
        <f t="shared" si="1406"/>
        <v>0</v>
      </c>
      <c r="JS323" s="510" t="str">
        <f t="shared" si="1407"/>
        <v/>
      </c>
      <c r="JT323" s="522" t="str">
        <f t="shared" si="1556"/>
        <v/>
      </c>
      <c r="JU323" s="510" t="str">
        <f t="shared" si="1408"/>
        <v/>
      </c>
      <c r="JV323" s="517">
        <f t="shared" si="1409"/>
        <v>0</v>
      </c>
      <c r="JW323" s="510" t="str">
        <f t="shared" si="1410"/>
        <v/>
      </c>
      <c r="JX323" s="522" t="str">
        <f t="shared" si="1557"/>
        <v/>
      </c>
      <c r="JY323" s="510" t="str">
        <f t="shared" si="1411"/>
        <v/>
      </c>
      <c r="JZ323" s="517">
        <f t="shared" si="1412"/>
        <v>0</v>
      </c>
      <c r="KA323" s="510" t="str">
        <f t="shared" si="1413"/>
        <v/>
      </c>
      <c r="KB323" s="522" t="str">
        <f t="shared" si="1558"/>
        <v/>
      </c>
      <c r="KC323" s="510" t="str">
        <f t="shared" si="1414"/>
        <v/>
      </c>
      <c r="KD323" s="517">
        <f t="shared" si="1415"/>
        <v>0</v>
      </c>
      <c r="KE323" s="510" t="str">
        <f t="shared" si="1416"/>
        <v/>
      </c>
      <c r="KF323" s="522" t="str">
        <f t="shared" si="1559"/>
        <v/>
      </c>
      <c r="KG323" s="510" t="str">
        <f t="shared" si="1417"/>
        <v/>
      </c>
      <c r="KH323" s="517">
        <f t="shared" si="1418"/>
        <v>0</v>
      </c>
      <c r="KI323" s="510" t="str">
        <f t="shared" si="1419"/>
        <v/>
      </c>
      <c r="KJ323" s="522" t="str">
        <f t="shared" si="1560"/>
        <v/>
      </c>
      <c r="KK323" s="510" t="str">
        <f t="shared" si="1420"/>
        <v/>
      </c>
      <c r="KL323" s="517">
        <f t="shared" si="1421"/>
        <v>0</v>
      </c>
      <c r="KM323" s="510" t="str">
        <f t="shared" si="1422"/>
        <v/>
      </c>
      <c r="KN323" s="522" t="str">
        <f t="shared" si="1561"/>
        <v/>
      </c>
      <c r="KO323" s="510" t="str">
        <f t="shared" si="1423"/>
        <v/>
      </c>
      <c r="KP323" s="517">
        <f t="shared" si="1424"/>
        <v>0</v>
      </c>
      <c r="KQ323" s="510" t="str">
        <f t="shared" si="1425"/>
        <v/>
      </c>
      <c r="KR323" s="522" t="str">
        <f t="shared" si="1562"/>
        <v/>
      </c>
      <c r="KS323" s="510" t="str">
        <f t="shared" si="1426"/>
        <v/>
      </c>
      <c r="KT323" s="517">
        <f t="shared" si="1427"/>
        <v>0</v>
      </c>
      <c r="KU323" s="510" t="str">
        <f t="shared" si="1428"/>
        <v/>
      </c>
      <c r="KV323" s="522" t="str">
        <f t="shared" si="1563"/>
        <v/>
      </c>
      <c r="KW323" s="510" t="str">
        <f t="shared" si="1429"/>
        <v/>
      </c>
      <c r="KX323" s="517">
        <f t="shared" si="1430"/>
        <v>0</v>
      </c>
      <c r="KY323" s="510" t="str">
        <f t="shared" si="1431"/>
        <v/>
      </c>
      <c r="KZ323" s="522" t="str">
        <f t="shared" si="1564"/>
        <v/>
      </c>
      <c r="LA323" s="510" t="str">
        <f t="shared" si="1432"/>
        <v/>
      </c>
      <c r="LB323" s="517">
        <f t="shared" si="1433"/>
        <v>0</v>
      </c>
      <c r="LC323" s="510" t="str">
        <f t="shared" si="1434"/>
        <v/>
      </c>
      <c r="LD323" s="522" t="str">
        <f t="shared" si="1565"/>
        <v/>
      </c>
      <c r="LE323" s="510" t="str">
        <f t="shared" si="1435"/>
        <v/>
      </c>
      <c r="LF323" s="517">
        <f t="shared" si="1436"/>
        <v>0</v>
      </c>
      <c r="LG323" s="510" t="str">
        <f t="shared" si="1437"/>
        <v/>
      </c>
      <c r="LH323" s="522" t="str">
        <f t="shared" si="1566"/>
        <v/>
      </c>
      <c r="LI323" s="510" t="str">
        <f t="shared" si="1438"/>
        <v/>
      </c>
      <c r="LJ323" s="517">
        <f t="shared" si="1439"/>
        <v>0</v>
      </c>
      <c r="LK323" s="510" t="str">
        <f t="shared" si="1440"/>
        <v/>
      </c>
      <c r="LL323" s="522" t="str">
        <f t="shared" si="1567"/>
        <v/>
      </c>
      <c r="LM323" s="510" t="str">
        <f t="shared" si="1441"/>
        <v/>
      </c>
      <c r="LN323" s="517">
        <f t="shared" si="1442"/>
        <v>0</v>
      </c>
      <c r="LO323" s="510" t="str">
        <f t="shared" si="1443"/>
        <v/>
      </c>
      <c r="LP323" s="522" t="str">
        <f t="shared" si="1568"/>
        <v/>
      </c>
      <c r="LQ323" s="510" t="str">
        <f t="shared" si="1444"/>
        <v/>
      </c>
      <c r="LR323" s="517">
        <f t="shared" si="1445"/>
        <v>0</v>
      </c>
      <c r="LS323" s="510" t="str">
        <f t="shared" si="1446"/>
        <v/>
      </c>
      <c r="LT323" s="522" t="str">
        <f t="shared" si="1569"/>
        <v/>
      </c>
      <c r="LU323" s="510" t="str">
        <f t="shared" si="1447"/>
        <v/>
      </c>
      <c r="LV323" s="517">
        <f t="shared" si="1448"/>
        <v>0</v>
      </c>
      <c r="LW323" s="510" t="str">
        <f t="shared" si="1449"/>
        <v/>
      </c>
      <c r="LX323" s="522" t="str">
        <f t="shared" si="1570"/>
        <v/>
      </c>
      <c r="LY323" s="510" t="str">
        <f t="shared" si="1450"/>
        <v/>
      </c>
      <c r="LZ323" s="517">
        <f t="shared" si="1451"/>
        <v>0</v>
      </c>
      <c r="MA323" s="510" t="str">
        <f t="shared" si="1452"/>
        <v/>
      </c>
      <c r="MB323" s="522" t="str">
        <f t="shared" si="1571"/>
        <v/>
      </c>
      <c r="MC323" s="510" t="str">
        <f t="shared" si="1453"/>
        <v/>
      </c>
      <c r="MD323" s="517">
        <f t="shared" si="1454"/>
        <v>0</v>
      </c>
      <c r="ME323" s="510" t="str">
        <f t="shared" si="1455"/>
        <v/>
      </c>
      <c r="MF323" s="522" t="str">
        <f t="shared" si="1572"/>
        <v/>
      </c>
      <c r="MG323" s="510" t="str">
        <f t="shared" si="1456"/>
        <v/>
      </c>
      <c r="MH323" s="517">
        <f t="shared" si="1457"/>
        <v>0</v>
      </c>
      <c r="MI323" s="510" t="str">
        <f t="shared" si="1458"/>
        <v/>
      </c>
      <c r="MJ323" s="522" t="str">
        <f t="shared" si="1573"/>
        <v/>
      </c>
      <c r="MK323" s="510" t="str">
        <f t="shared" si="1459"/>
        <v/>
      </c>
      <c r="ML323" s="517">
        <f t="shared" si="1460"/>
        <v>0</v>
      </c>
      <c r="MM323" s="510" t="str">
        <f t="shared" si="1461"/>
        <v/>
      </c>
      <c r="MN323" s="522" t="str">
        <f t="shared" si="1574"/>
        <v/>
      </c>
      <c r="MO323" s="510" t="str">
        <f t="shared" si="1462"/>
        <v/>
      </c>
      <c r="MP323" s="517">
        <f t="shared" si="1463"/>
        <v>0</v>
      </c>
      <c r="MQ323" s="510" t="str">
        <f t="shared" si="1464"/>
        <v/>
      </c>
      <c r="MR323" s="522" t="str">
        <f t="shared" si="1575"/>
        <v/>
      </c>
      <c r="MS323" s="510" t="str">
        <f t="shared" si="1465"/>
        <v/>
      </c>
      <c r="MT323" s="517">
        <f t="shared" si="1466"/>
        <v>0</v>
      </c>
      <c r="MU323" s="510" t="str">
        <f t="shared" si="1467"/>
        <v/>
      </c>
      <c r="MV323" s="522" t="str">
        <f t="shared" si="1576"/>
        <v/>
      </c>
      <c r="MW323" s="510" t="str">
        <f t="shared" si="1468"/>
        <v/>
      </c>
      <c r="MX323" s="517">
        <f t="shared" si="1469"/>
        <v>0</v>
      </c>
      <c r="MY323" s="510" t="str">
        <f t="shared" si="1470"/>
        <v/>
      </c>
      <c r="MZ323" s="522" t="str">
        <f t="shared" si="1577"/>
        <v/>
      </c>
      <c r="NA323" s="510" t="str">
        <f t="shared" si="1471"/>
        <v/>
      </c>
      <c r="NB323" s="517">
        <f t="shared" si="1472"/>
        <v>0</v>
      </c>
      <c r="NC323" s="510" t="str">
        <f t="shared" si="1473"/>
        <v/>
      </c>
      <c r="ND323" s="522" t="str">
        <f t="shared" si="1578"/>
        <v/>
      </c>
      <c r="NE323" s="510" t="str">
        <f t="shared" si="1474"/>
        <v/>
      </c>
      <c r="NF323" s="517">
        <f t="shared" si="1475"/>
        <v>0</v>
      </c>
      <c r="NG323" s="510" t="str">
        <f t="shared" si="1476"/>
        <v/>
      </c>
      <c r="NH323" s="522" t="str">
        <f t="shared" si="1579"/>
        <v/>
      </c>
      <c r="NI323" s="510" t="str">
        <f t="shared" si="1477"/>
        <v/>
      </c>
      <c r="NJ323" s="517">
        <f t="shared" si="1478"/>
        <v>0</v>
      </c>
      <c r="NK323" s="510" t="str">
        <f t="shared" si="1479"/>
        <v/>
      </c>
      <c r="NL323" s="522" t="str">
        <f t="shared" si="1580"/>
        <v/>
      </c>
      <c r="NM323" s="510" t="str">
        <f t="shared" si="1480"/>
        <v/>
      </c>
      <c r="NN323" s="517">
        <f t="shared" si="1481"/>
        <v>0</v>
      </c>
      <c r="NO323" s="510" t="str">
        <f t="shared" si="1482"/>
        <v/>
      </c>
      <c r="NP323" s="522" t="str">
        <f t="shared" si="1581"/>
        <v/>
      </c>
      <c r="NQ323" s="510" t="str">
        <f t="shared" si="1483"/>
        <v/>
      </c>
      <c r="NR323" s="517">
        <f t="shared" si="1484"/>
        <v>0</v>
      </c>
      <c r="NS323" s="510" t="str">
        <f t="shared" si="1485"/>
        <v/>
      </c>
      <c r="NT323" s="522" t="str">
        <f t="shared" si="1582"/>
        <v/>
      </c>
      <c r="NU323" s="510" t="str">
        <f t="shared" si="1486"/>
        <v/>
      </c>
      <c r="NV323" s="517">
        <f t="shared" si="1487"/>
        <v>0</v>
      </c>
      <c r="NW323" s="510" t="str">
        <f t="shared" si="1488"/>
        <v/>
      </c>
      <c r="NX323" s="522" t="str">
        <f t="shared" si="1583"/>
        <v/>
      </c>
      <c r="NY323" s="510" t="str">
        <f t="shared" si="1489"/>
        <v/>
      </c>
      <c r="NZ323" s="517">
        <f t="shared" si="1490"/>
        <v>0</v>
      </c>
      <c r="OA323" s="510" t="str">
        <f t="shared" si="1491"/>
        <v/>
      </c>
      <c r="OB323" s="522" t="str">
        <f t="shared" si="1584"/>
        <v/>
      </c>
      <c r="OC323" s="510" t="str">
        <f t="shared" si="1492"/>
        <v/>
      </c>
      <c r="OD323" s="517">
        <f t="shared" si="1493"/>
        <v>0</v>
      </c>
      <c r="OE323" s="510" t="str">
        <f t="shared" si="1494"/>
        <v/>
      </c>
      <c r="OF323" s="522" t="str">
        <f t="shared" si="1585"/>
        <v/>
      </c>
      <c r="OG323" s="510" t="str">
        <f t="shared" si="1495"/>
        <v/>
      </c>
      <c r="OH323" s="517">
        <f t="shared" si="1496"/>
        <v>0</v>
      </c>
      <c r="OI323" s="510" t="str">
        <f t="shared" si="1497"/>
        <v/>
      </c>
      <c r="OJ323" s="522" t="str">
        <f t="shared" si="1586"/>
        <v/>
      </c>
      <c r="OK323" s="510" t="str">
        <f t="shared" si="1498"/>
        <v/>
      </c>
      <c r="OL323" s="517">
        <f t="shared" si="1499"/>
        <v>0</v>
      </c>
      <c r="OM323" s="510" t="str">
        <f t="shared" si="1500"/>
        <v/>
      </c>
      <c r="ON323" s="522" t="str">
        <f t="shared" si="1587"/>
        <v/>
      </c>
      <c r="OO323" s="510" t="str">
        <f t="shared" si="1501"/>
        <v/>
      </c>
      <c r="OP323" s="517">
        <f t="shared" si="1502"/>
        <v>0</v>
      </c>
      <c r="OQ323" s="510" t="str">
        <f t="shared" si="1503"/>
        <v/>
      </c>
      <c r="OR323" s="522" t="str">
        <f t="shared" si="1588"/>
        <v/>
      </c>
      <c r="OS323" s="510" t="str">
        <f t="shared" si="1504"/>
        <v/>
      </c>
      <c r="OT323" s="517">
        <f t="shared" si="1505"/>
        <v>0</v>
      </c>
      <c r="OU323" s="510" t="str">
        <f t="shared" si="1506"/>
        <v/>
      </c>
      <c r="OV323" s="522" t="str">
        <f t="shared" si="1589"/>
        <v/>
      </c>
      <c r="OW323" s="510" t="str">
        <f t="shared" si="1507"/>
        <v/>
      </c>
      <c r="OX323" s="517">
        <f t="shared" si="1508"/>
        <v>0</v>
      </c>
      <c r="OY323" s="510" t="str">
        <f t="shared" si="1509"/>
        <v/>
      </c>
      <c r="OZ323" s="522" t="str">
        <f t="shared" si="1590"/>
        <v/>
      </c>
      <c r="PA323" s="510" t="str">
        <f t="shared" si="1510"/>
        <v/>
      </c>
      <c r="PB323" s="517">
        <f t="shared" si="1511"/>
        <v>0</v>
      </c>
      <c r="PC323" s="510" t="str">
        <f t="shared" si="1512"/>
        <v/>
      </c>
      <c r="PD323" s="522" t="str">
        <f t="shared" si="1591"/>
        <v/>
      </c>
      <c r="PE323" s="510" t="str">
        <f t="shared" si="1513"/>
        <v/>
      </c>
      <c r="PF323" s="517">
        <f t="shared" si="1514"/>
        <v>0</v>
      </c>
      <c r="PG323" s="510" t="str">
        <f t="shared" si="1515"/>
        <v/>
      </c>
      <c r="PH323" s="522" t="str">
        <f t="shared" si="1592"/>
        <v/>
      </c>
      <c r="PI323" s="510" t="str">
        <f t="shared" si="1516"/>
        <v/>
      </c>
      <c r="PJ323" s="517">
        <f t="shared" si="1517"/>
        <v>0</v>
      </c>
      <c r="PK323" s="510" t="str">
        <f t="shared" si="1518"/>
        <v/>
      </c>
      <c r="PL323" s="522" t="str">
        <f t="shared" si="1593"/>
        <v/>
      </c>
      <c r="PM323" s="510" t="str">
        <f t="shared" si="1519"/>
        <v/>
      </c>
      <c r="PN323" s="517">
        <f t="shared" si="1520"/>
        <v>0</v>
      </c>
      <c r="PO323" s="510" t="str">
        <f t="shared" si="1521"/>
        <v/>
      </c>
      <c r="PP323" s="522" t="str">
        <f t="shared" si="1594"/>
        <v/>
      </c>
      <c r="PQ323" s="510" t="str">
        <f t="shared" si="1522"/>
        <v/>
      </c>
      <c r="PR323" s="517">
        <f t="shared" si="1523"/>
        <v>0</v>
      </c>
      <c r="PS323" s="510" t="str">
        <f t="shared" si="1524"/>
        <v/>
      </c>
      <c r="PT323" s="522" t="str">
        <f t="shared" si="1595"/>
        <v/>
      </c>
      <c r="PU323" s="510" t="str">
        <f t="shared" si="1525"/>
        <v/>
      </c>
      <c r="PV323" s="517">
        <f t="shared" si="1526"/>
        <v>0</v>
      </c>
      <c r="PW323" s="510" t="str">
        <f t="shared" si="1527"/>
        <v/>
      </c>
      <c r="PX323" s="522" t="str">
        <f t="shared" si="1596"/>
        <v/>
      </c>
      <c r="PY323" s="510" t="str">
        <f t="shared" si="1528"/>
        <v/>
      </c>
      <c r="PZ323" s="517">
        <f t="shared" si="1529"/>
        <v>0</v>
      </c>
      <c r="QA323" s="510" t="str">
        <f t="shared" si="1530"/>
        <v/>
      </c>
      <c r="QB323" s="522" t="str">
        <f t="shared" si="1597"/>
        <v/>
      </c>
      <c r="QC323" s="510" t="str">
        <f t="shared" si="1531"/>
        <v/>
      </c>
      <c r="QD323" s="517">
        <f t="shared" si="1532"/>
        <v>0</v>
      </c>
      <c r="QE323" s="510" t="str">
        <f t="shared" si="1533"/>
        <v/>
      </c>
      <c r="QF323" s="522" t="str">
        <f t="shared" si="1598"/>
        <v/>
      </c>
      <c r="QG323" s="510" t="str">
        <f t="shared" si="1534"/>
        <v/>
      </c>
      <c r="QH323" s="517">
        <f t="shared" si="1535"/>
        <v>0</v>
      </c>
    </row>
    <row r="324" spans="203:450" ht="13.3" thickTop="1" thickBot="1" x14ac:dyDescent="0.35">
      <c r="GU324" s="594">
        <v>43</v>
      </c>
      <c r="HA324" s="81" t="str">
        <f t="shared" si="1536"/>
        <v/>
      </c>
      <c r="HB324" s="127" t="str">
        <f t="shared" si="1537"/>
        <v/>
      </c>
      <c r="HC324" s="15">
        <f t="shared" si="1359"/>
        <v>0</v>
      </c>
      <c r="HD324" s="582">
        <f t="shared" si="1600"/>
        <v>0</v>
      </c>
      <c r="HE324" s="576">
        <f t="shared" si="1601"/>
        <v>0</v>
      </c>
      <c r="HF324" s="566">
        <f t="shared" si="1601"/>
        <v>0</v>
      </c>
      <c r="HG324" s="16">
        <f t="shared" si="1361"/>
        <v>0</v>
      </c>
      <c r="HH324" s="17" t="str">
        <f t="shared" si="1538"/>
        <v/>
      </c>
      <c r="HI324" s="510" t="str">
        <f t="shared" si="1539"/>
        <v/>
      </c>
      <c r="HJ324" s="517">
        <f t="shared" si="1540"/>
        <v>0</v>
      </c>
      <c r="HK324" s="510" t="str">
        <f t="shared" si="1362"/>
        <v/>
      </c>
      <c r="HL324" s="522" t="str">
        <f t="shared" si="1541"/>
        <v/>
      </c>
      <c r="HM324" s="510" t="str">
        <f t="shared" si="1363"/>
        <v/>
      </c>
      <c r="HN324" s="517">
        <f t="shared" si="1364"/>
        <v>0</v>
      </c>
      <c r="HO324" s="510" t="str">
        <f t="shared" si="1365"/>
        <v/>
      </c>
      <c r="HP324" s="522" t="str">
        <f t="shared" si="1542"/>
        <v/>
      </c>
      <c r="HQ324" s="510" t="str">
        <f t="shared" si="1366"/>
        <v/>
      </c>
      <c r="HR324" s="517">
        <f t="shared" si="1367"/>
        <v>0</v>
      </c>
      <c r="HS324" s="510" t="str">
        <f t="shared" si="1368"/>
        <v/>
      </c>
      <c r="HT324" s="522" t="str">
        <f t="shared" si="1543"/>
        <v/>
      </c>
      <c r="HU324" s="510" t="str">
        <f t="shared" si="1369"/>
        <v/>
      </c>
      <c r="HV324" s="517">
        <f t="shared" si="1370"/>
        <v>0</v>
      </c>
      <c r="HW324" s="510" t="str">
        <f t="shared" si="1371"/>
        <v/>
      </c>
      <c r="HX324" s="522" t="str">
        <f t="shared" si="1544"/>
        <v/>
      </c>
      <c r="HY324" s="510" t="str">
        <f t="shared" si="1372"/>
        <v/>
      </c>
      <c r="HZ324" s="517">
        <f t="shared" si="1373"/>
        <v>0</v>
      </c>
      <c r="IA324" s="510" t="str">
        <f t="shared" si="1374"/>
        <v/>
      </c>
      <c r="IB324" s="522" t="str">
        <f t="shared" si="1545"/>
        <v/>
      </c>
      <c r="IC324" s="510" t="str">
        <f t="shared" si="1375"/>
        <v/>
      </c>
      <c r="ID324" s="517">
        <f t="shared" si="1376"/>
        <v>0</v>
      </c>
      <c r="IE324" s="510" t="str">
        <f t="shared" si="1377"/>
        <v/>
      </c>
      <c r="IF324" s="522" t="str">
        <f t="shared" si="1546"/>
        <v/>
      </c>
      <c r="IG324" s="510" t="str">
        <f t="shared" si="1378"/>
        <v/>
      </c>
      <c r="IH324" s="517">
        <f t="shared" si="1379"/>
        <v>0</v>
      </c>
      <c r="II324" s="510" t="str">
        <f t="shared" si="1380"/>
        <v/>
      </c>
      <c r="IJ324" s="522" t="str">
        <f t="shared" si="1547"/>
        <v/>
      </c>
      <c r="IK324" s="510" t="str">
        <f t="shared" si="1381"/>
        <v/>
      </c>
      <c r="IL324" s="517">
        <f t="shared" si="1382"/>
        <v>0</v>
      </c>
      <c r="IM324" s="510" t="str">
        <f t="shared" si="1383"/>
        <v/>
      </c>
      <c r="IN324" s="522" t="str">
        <f t="shared" si="1548"/>
        <v/>
      </c>
      <c r="IO324" s="510" t="str">
        <f t="shared" si="1384"/>
        <v/>
      </c>
      <c r="IP324" s="517">
        <f t="shared" si="1385"/>
        <v>0</v>
      </c>
      <c r="IQ324" s="510" t="str">
        <f t="shared" si="1386"/>
        <v/>
      </c>
      <c r="IR324" s="522" t="str">
        <f t="shared" si="1549"/>
        <v/>
      </c>
      <c r="IS324" s="510" t="str">
        <f t="shared" si="1387"/>
        <v/>
      </c>
      <c r="IT324" s="517">
        <f t="shared" si="1388"/>
        <v>0</v>
      </c>
      <c r="IU324" s="510" t="str">
        <f t="shared" si="1389"/>
        <v/>
      </c>
      <c r="IV324" s="522" t="str">
        <f t="shared" si="1550"/>
        <v/>
      </c>
      <c r="IW324" s="510" t="str">
        <f t="shared" si="1390"/>
        <v/>
      </c>
      <c r="IX324" s="517">
        <f t="shared" si="1391"/>
        <v>0</v>
      </c>
      <c r="IY324" s="510" t="str">
        <f t="shared" si="1392"/>
        <v/>
      </c>
      <c r="IZ324" s="522" t="str">
        <f t="shared" si="1551"/>
        <v/>
      </c>
      <c r="JA324" s="510" t="str">
        <f t="shared" si="1393"/>
        <v/>
      </c>
      <c r="JB324" s="517">
        <f t="shared" si="1394"/>
        <v>0</v>
      </c>
      <c r="JC324" s="510" t="str">
        <f t="shared" si="1395"/>
        <v/>
      </c>
      <c r="JD324" s="522" t="str">
        <f t="shared" si="1552"/>
        <v/>
      </c>
      <c r="JE324" s="510" t="str">
        <f t="shared" si="1396"/>
        <v/>
      </c>
      <c r="JF324" s="517">
        <f t="shared" si="1397"/>
        <v>0</v>
      </c>
      <c r="JG324" s="510" t="str">
        <f t="shared" si="1398"/>
        <v/>
      </c>
      <c r="JH324" s="522" t="str">
        <f t="shared" si="1553"/>
        <v/>
      </c>
      <c r="JI324" s="510" t="str">
        <f t="shared" si="1399"/>
        <v/>
      </c>
      <c r="JJ324" s="517">
        <f t="shared" si="1400"/>
        <v>0</v>
      </c>
      <c r="JK324" s="510" t="str">
        <f t="shared" si="1401"/>
        <v/>
      </c>
      <c r="JL324" s="522" t="str">
        <f t="shared" si="1554"/>
        <v/>
      </c>
      <c r="JM324" s="510" t="str">
        <f t="shared" si="1402"/>
        <v/>
      </c>
      <c r="JN324" s="517">
        <f t="shared" si="1403"/>
        <v>0</v>
      </c>
      <c r="JO324" s="510" t="str">
        <f t="shared" si="1404"/>
        <v/>
      </c>
      <c r="JP324" s="522" t="str">
        <f t="shared" si="1555"/>
        <v/>
      </c>
      <c r="JQ324" s="510" t="str">
        <f t="shared" si="1405"/>
        <v/>
      </c>
      <c r="JR324" s="517">
        <f t="shared" si="1406"/>
        <v>0</v>
      </c>
      <c r="JS324" s="510" t="str">
        <f t="shared" si="1407"/>
        <v/>
      </c>
      <c r="JT324" s="522" t="str">
        <f t="shared" si="1556"/>
        <v/>
      </c>
      <c r="JU324" s="510" t="str">
        <f t="shared" si="1408"/>
        <v/>
      </c>
      <c r="JV324" s="517">
        <f t="shared" si="1409"/>
        <v>0</v>
      </c>
      <c r="JW324" s="510" t="str">
        <f t="shared" si="1410"/>
        <v/>
      </c>
      <c r="JX324" s="522" t="str">
        <f t="shared" si="1557"/>
        <v/>
      </c>
      <c r="JY324" s="510" t="str">
        <f t="shared" si="1411"/>
        <v/>
      </c>
      <c r="JZ324" s="517">
        <f t="shared" si="1412"/>
        <v>0</v>
      </c>
      <c r="KA324" s="510" t="str">
        <f t="shared" si="1413"/>
        <v/>
      </c>
      <c r="KB324" s="522" t="str">
        <f t="shared" si="1558"/>
        <v/>
      </c>
      <c r="KC324" s="510" t="str">
        <f t="shared" si="1414"/>
        <v/>
      </c>
      <c r="KD324" s="517">
        <f t="shared" si="1415"/>
        <v>0</v>
      </c>
      <c r="KE324" s="510" t="str">
        <f t="shared" si="1416"/>
        <v/>
      </c>
      <c r="KF324" s="522" t="str">
        <f t="shared" si="1559"/>
        <v/>
      </c>
      <c r="KG324" s="510" t="str">
        <f t="shared" si="1417"/>
        <v/>
      </c>
      <c r="KH324" s="517">
        <f t="shared" si="1418"/>
        <v>0</v>
      </c>
      <c r="KI324" s="510" t="str">
        <f t="shared" si="1419"/>
        <v/>
      </c>
      <c r="KJ324" s="522" t="str">
        <f t="shared" si="1560"/>
        <v/>
      </c>
      <c r="KK324" s="510" t="str">
        <f t="shared" si="1420"/>
        <v/>
      </c>
      <c r="KL324" s="517">
        <f t="shared" si="1421"/>
        <v>0</v>
      </c>
      <c r="KM324" s="510" t="str">
        <f t="shared" si="1422"/>
        <v/>
      </c>
      <c r="KN324" s="522" t="str">
        <f t="shared" si="1561"/>
        <v/>
      </c>
      <c r="KO324" s="510" t="str">
        <f t="shared" si="1423"/>
        <v/>
      </c>
      <c r="KP324" s="517">
        <f t="shared" si="1424"/>
        <v>0</v>
      </c>
      <c r="KQ324" s="510" t="str">
        <f t="shared" si="1425"/>
        <v/>
      </c>
      <c r="KR324" s="522" t="str">
        <f t="shared" si="1562"/>
        <v/>
      </c>
      <c r="KS324" s="510" t="str">
        <f t="shared" si="1426"/>
        <v/>
      </c>
      <c r="KT324" s="517">
        <f t="shared" si="1427"/>
        <v>0</v>
      </c>
      <c r="KU324" s="510" t="str">
        <f t="shared" si="1428"/>
        <v/>
      </c>
      <c r="KV324" s="522" t="str">
        <f t="shared" si="1563"/>
        <v/>
      </c>
      <c r="KW324" s="510" t="str">
        <f t="shared" si="1429"/>
        <v/>
      </c>
      <c r="KX324" s="517">
        <f t="shared" si="1430"/>
        <v>0</v>
      </c>
      <c r="KY324" s="510" t="str">
        <f t="shared" si="1431"/>
        <v/>
      </c>
      <c r="KZ324" s="522" t="str">
        <f t="shared" si="1564"/>
        <v/>
      </c>
      <c r="LA324" s="510" t="str">
        <f t="shared" si="1432"/>
        <v/>
      </c>
      <c r="LB324" s="517">
        <f t="shared" si="1433"/>
        <v>0</v>
      </c>
      <c r="LC324" s="510" t="str">
        <f t="shared" si="1434"/>
        <v/>
      </c>
      <c r="LD324" s="522" t="str">
        <f t="shared" si="1565"/>
        <v/>
      </c>
      <c r="LE324" s="510" t="str">
        <f t="shared" si="1435"/>
        <v/>
      </c>
      <c r="LF324" s="517">
        <f t="shared" si="1436"/>
        <v>0</v>
      </c>
      <c r="LG324" s="510" t="str">
        <f t="shared" si="1437"/>
        <v/>
      </c>
      <c r="LH324" s="522" t="str">
        <f t="shared" si="1566"/>
        <v/>
      </c>
      <c r="LI324" s="510" t="str">
        <f t="shared" si="1438"/>
        <v/>
      </c>
      <c r="LJ324" s="517">
        <f t="shared" si="1439"/>
        <v>0</v>
      </c>
      <c r="LK324" s="510" t="str">
        <f t="shared" si="1440"/>
        <v/>
      </c>
      <c r="LL324" s="522" t="str">
        <f t="shared" si="1567"/>
        <v/>
      </c>
      <c r="LM324" s="510" t="str">
        <f t="shared" si="1441"/>
        <v/>
      </c>
      <c r="LN324" s="517">
        <f t="shared" si="1442"/>
        <v>0</v>
      </c>
      <c r="LO324" s="510" t="str">
        <f t="shared" si="1443"/>
        <v/>
      </c>
      <c r="LP324" s="522" t="str">
        <f t="shared" si="1568"/>
        <v/>
      </c>
      <c r="LQ324" s="510" t="str">
        <f t="shared" si="1444"/>
        <v/>
      </c>
      <c r="LR324" s="517">
        <f t="shared" si="1445"/>
        <v>0</v>
      </c>
      <c r="LS324" s="510" t="str">
        <f t="shared" si="1446"/>
        <v/>
      </c>
      <c r="LT324" s="522" t="str">
        <f t="shared" si="1569"/>
        <v/>
      </c>
      <c r="LU324" s="510" t="str">
        <f t="shared" si="1447"/>
        <v/>
      </c>
      <c r="LV324" s="517">
        <f t="shared" si="1448"/>
        <v>0</v>
      </c>
      <c r="LW324" s="510" t="str">
        <f t="shared" si="1449"/>
        <v/>
      </c>
      <c r="LX324" s="522" t="str">
        <f t="shared" si="1570"/>
        <v/>
      </c>
      <c r="LY324" s="510" t="str">
        <f t="shared" si="1450"/>
        <v/>
      </c>
      <c r="LZ324" s="517">
        <f t="shared" si="1451"/>
        <v>0</v>
      </c>
      <c r="MA324" s="510" t="str">
        <f t="shared" si="1452"/>
        <v/>
      </c>
      <c r="MB324" s="522" t="str">
        <f t="shared" si="1571"/>
        <v/>
      </c>
      <c r="MC324" s="510" t="str">
        <f t="shared" si="1453"/>
        <v/>
      </c>
      <c r="MD324" s="517">
        <f t="shared" si="1454"/>
        <v>0</v>
      </c>
      <c r="ME324" s="510" t="str">
        <f t="shared" si="1455"/>
        <v/>
      </c>
      <c r="MF324" s="522" t="str">
        <f t="shared" si="1572"/>
        <v/>
      </c>
      <c r="MG324" s="510" t="str">
        <f t="shared" si="1456"/>
        <v/>
      </c>
      <c r="MH324" s="517">
        <f t="shared" si="1457"/>
        <v>0</v>
      </c>
      <c r="MI324" s="510" t="str">
        <f t="shared" si="1458"/>
        <v/>
      </c>
      <c r="MJ324" s="522" t="str">
        <f t="shared" si="1573"/>
        <v/>
      </c>
      <c r="MK324" s="510" t="str">
        <f t="shared" si="1459"/>
        <v/>
      </c>
      <c r="ML324" s="517">
        <f t="shared" si="1460"/>
        <v>0</v>
      </c>
      <c r="MM324" s="510" t="str">
        <f t="shared" si="1461"/>
        <v/>
      </c>
      <c r="MN324" s="522" t="str">
        <f t="shared" si="1574"/>
        <v/>
      </c>
      <c r="MO324" s="510" t="str">
        <f t="shared" si="1462"/>
        <v/>
      </c>
      <c r="MP324" s="517">
        <f t="shared" si="1463"/>
        <v>0</v>
      </c>
      <c r="MQ324" s="510" t="str">
        <f t="shared" si="1464"/>
        <v/>
      </c>
      <c r="MR324" s="522" t="str">
        <f t="shared" si="1575"/>
        <v/>
      </c>
      <c r="MS324" s="510" t="str">
        <f t="shared" si="1465"/>
        <v/>
      </c>
      <c r="MT324" s="517">
        <f t="shared" si="1466"/>
        <v>0</v>
      </c>
      <c r="MU324" s="510" t="str">
        <f t="shared" si="1467"/>
        <v/>
      </c>
      <c r="MV324" s="522" t="str">
        <f t="shared" si="1576"/>
        <v/>
      </c>
      <c r="MW324" s="510" t="str">
        <f t="shared" si="1468"/>
        <v/>
      </c>
      <c r="MX324" s="517">
        <f t="shared" si="1469"/>
        <v>0</v>
      </c>
      <c r="MY324" s="510" t="str">
        <f t="shared" si="1470"/>
        <v/>
      </c>
      <c r="MZ324" s="522" t="str">
        <f t="shared" si="1577"/>
        <v/>
      </c>
      <c r="NA324" s="510" t="str">
        <f t="shared" si="1471"/>
        <v/>
      </c>
      <c r="NB324" s="517">
        <f t="shared" si="1472"/>
        <v>0</v>
      </c>
      <c r="NC324" s="510" t="str">
        <f t="shared" si="1473"/>
        <v/>
      </c>
      <c r="ND324" s="522" t="str">
        <f t="shared" si="1578"/>
        <v/>
      </c>
      <c r="NE324" s="510" t="str">
        <f t="shared" si="1474"/>
        <v/>
      </c>
      <c r="NF324" s="517">
        <f t="shared" si="1475"/>
        <v>0</v>
      </c>
      <c r="NG324" s="510" t="str">
        <f t="shared" si="1476"/>
        <v/>
      </c>
      <c r="NH324" s="522" t="str">
        <f t="shared" si="1579"/>
        <v/>
      </c>
      <c r="NI324" s="510" t="str">
        <f t="shared" si="1477"/>
        <v/>
      </c>
      <c r="NJ324" s="517">
        <f t="shared" si="1478"/>
        <v>0</v>
      </c>
      <c r="NK324" s="510" t="str">
        <f t="shared" si="1479"/>
        <v/>
      </c>
      <c r="NL324" s="522" t="str">
        <f t="shared" si="1580"/>
        <v/>
      </c>
      <c r="NM324" s="510" t="str">
        <f t="shared" si="1480"/>
        <v/>
      </c>
      <c r="NN324" s="517">
        <f t="shared" si="1481"/>
        <v>0</v>
      </c>
      <c r="NO324" s="510" t="str">
        <f t="shared" si="1482"/>
        <v/>
      </c>
      <c r="NP324" s="522" t="str">
        <f t="shared" si="1581"/>
        <v/>
      </c>
      <c r="NQ324" s="510" t="str">
        <f t="shared" si="1483"/>
        <v/>
      </c>
      <c r="NR324" s="517">
        <f t="shared" si="1484"/>
        <v>0</v>
      </c>
      <c r="NS324" s="510" t="str">
        <f t="shared" si="1485"/>
        <v/>
      </c>
      <c r="NT324" s="522" t="str">
        <f t="shared" si="1582"/>
        <v/>
      </c>
      <c r="NU324" s="510" t="str">
        <f t="shared" si="1486"/>
        <v/>
      </c>
      <c r="NV324" s="517">
        <f t="shared" si="1487"/>
        <v>0</v>
      </c>
      <c r="NW324" s="510" t="str">
        <f t="shared" si="1488"/>
        <v/>
      </c>
      <c r="NX324" s="522" t="str">
        <f t="shared" si="1583"/>
        <v/>
      </c>
      <c r="NY324" s="510" t="str">
        <f t="shared" si="1489"/>
        <v/>
      </c>
      <c r="NZ324" s="517">
        <f t="shared" si="1490"/>
        <v>0</v>
      </c>
      <c r="OA324" s="510" t="str">
        <f t="shared" si="1491"/>
        <v/>
      </c>
      <c r="OB324" s="522" t="str">
        <f t="shared" si="1584"/>
        <v/>
      </c>
      <c r="OC324" s="510" t="str">
        <f t="shared" si="1492"/>
        <v/>
      </c>
      <c r="OD324" s="517">
        <f t="shared" si="1493"/>
        <v>0</v>
      </c>
      <c r="OE324" s="510" t="str">
        <f t="shared" si="1494"/>
        <v/>
      </c>
      <c r="OF324" s="522" t="str">
        <f t="shared" si="1585"/>
        <v/>
      </c>
      <c r="OG324" s="510" t="str">
        <f t="shared" si="1495"/>
        <v/>
      </c>
      <c r="OH324" s="517">
        <f t="shared" si="1496"/>
        <v>0</v>
      </c>
      <c r="OI324" s="510" t="str">
        <f t="shared" si="1497"/>
        <v/>
      </c>
      <c r="OJ324" s="522" t="str">
        <f t="shared" si="1586"/>
        <v/>
      </c>
      <c r="OK324" s="510" t="str">
        <f t="shared" si="1498"/>
        <v/>
      </c>
      <c r="OL324" s="517">
        <f t="shared" si="1499"/>
        <v>0</v>
      </c>
      <c r="OM324" s="510" t="str">
        <f t="shared" si="1500"/>
        <v/>
      </c>
      <c r="ON324" s="522" t="str">
        <f t="shared" si="1587"/>
        <v/>
      </c>
      <c r="OO324" s="510" t="str">
        <f t="shared" si="1501"/>
        <v/>
      </c>
      <c r="OP324" s="517">
        <f t="shared" si="1502"/>
        <v>0</v>
      </c>
      <c r="OQ324" s="510" t="str">
        <f t="shared" si="1503"/>
        <v/>
      </c>
      <c r="OR324" s="522" t="str">
        <f t="shared" si="1588"/>
        <v/>
      </c>
      <c r="OS324" s="510" t="str">
        <f t="shared" si="1504"/>
        <v/>
      </c>
      <c r="OT324" s="517">
        <f t="shared" si="1505"/>
        <v>0</v>
      </c>
      <c r="OU324" s="510" t="str">
        <f t="shared" si="1506"/>
        <v/>
      </c>
      <c r="OV324" s="522" t="str">
        <f t="shared" si="1589"/>
        <v/>
      </c>
      <c r="OW324" s="510" t="str">
        <f t="shared" si="1507"/>
        <v/>
      </c>
      <c r="OX324" s="517">
        <f t="shared" si="1508"/>
        <v>0</v>
      </c>
      <c r="OY324" s="510" t="str">
        <f t="shared" si="1509"/>
        <v/>
      </c>
      <c r="OZ324" s="522" t="str">
        <f t="shared" si="1590"/>
        <v/>
      </c>
      <c r="PA324" s="510" t="str">
        <f t="shared" si="1510"/>
        <v/>
      </c>
      <c r="PB324" s="517">
        <f t="shared" si="1511"/>
        <v>0</v>
      </c>
      <c r="PC324" s="510" t="str">
        <f t="shared" si="1512"/>
        <v/>
      </c>
      <c r="PD324" s="522" t="str">
        <f t="shared" si="1591"/>
        <v/>
      </c>
      <c r="PE324" s="510" t="str">
        <f t="shared" si="1513"/>
        <v/>
      </c>
      <c r="PF324" s="517">
        <f t="shared" si="1514"/>
        <v>0</v>
      </c>
      <c r="PG324" s="510" t="str">
        <f t="shared" si="1515"/>
        <v/>
      </c>
      <c r="PH324" s="522" t="str">
        <f t="shared" si="1592"/>
        <v/>
      </c>
      <c r="PI324" s="510" t="str">
        <f t="shared" si="1516"/>
        <v/>
      </c>
      <c r="PJ324" s="517">
        <f t="shared" si="1517"/>
        <v>0</v>
      </c>
      <c r="PK324" s="510" t="str">
        <f t="shared" si="1518"/>
        <v/>
      </c>
      <c r="PL324" s="522" t="str">
        <f t="shared" si="1593"/>
        <v/>
      </c>
      <c r="PM324" s="510" t="str">
        <f t="shared" si="1519"/>
        <v/>
      </c>
      <c r="PN324" s="517">
        <f t="shared" si="1520"/>
        <v>0</v>
      </c>
      <c r="PO324" s="510" t="str">
        <f t="shared" si="1521"/>
        <v/>
      </c>
      <c r="PP324" s="522" t="str">
        <f t="shared" si="1594"/>
        <v/>
      </c>
      <c r="PQ324" s="510" t="str">
        <f t="shared" si="1522"/>
        <v/>
      </c>
      <c r="PR324" s="517">
        <f t="shared" si="1523"/>
        <v>0</v>
      </c>
      <c r="PS324" s="510" t="str">
        <f t="shared" si="1524"/>
        <v/>
      </c>
      <c r="PT324" s="522" t="str">
        <f t="shared" si="1595"/>
        <v/>
      </c>
      <c r="PU324" s="510" t="str">
        <f t="shared" si="1525"/>
        <v/>
      </c>
      <c r="PV324" s="517">
        <f t="shared" si="1526"/>
        <v>0</v>
      </c>
      <c r="PW324" s="510" t="str">
        <f t="shared" si="1527"/>
        <v/>
      </c>
      <c r="PX324" s="522" t="str">
        <f t="shared" si="1596"/>
        <v/>
      </c>
      <c r="PY324" s="510" t="str">
        <f t="shared" si="1528"/>
        <v/>
      </c>
      <c r="PZ324" s="517">
        <f t="shared" si="1529"/>
        <v>0</v>
      </c>
      <c r="QA324" s="510" t="str">
        <f t="shared" si="1530"/>
        <v/>
      </c>
      <c r="QB324" s="522" t="str">
        <f t="shared" si="1597"/>
        <v/>
      </c>
      <c r="QC324" s="510" t="str">
        <f t="shared" si="1531"/>
        <v/>
      </c>
      <c r="QD324" s="517">
        <f t="shared" si="1532"/>
        <v>0</v>
      </c>
      <c r="QE324" s="510" t="str">
        <f t="shared" si="1533"/>
        <v/>
      </c>
      <c r="QF324" s="522" t="str">
        <f t="shared" si="1598"/>
        <v/>
      </c>
      <c r="QG324" s="510" t="str">
        <f t="shared" si="1534"/>
        <v/>
      </c>
      <c r="QH324" s="517">
        <f t="shared" si="1535"/>
        <v>0</v>
      </c>
    </row>
    <row r="325" spans="203:450" ht="13.3" thickTop="1" thickBot="1" x14ac:dyDescent="0.35">
      <c r="GU325" s="594">
        <v>44</v>
      </c>
      <c r="HA325" s="81" t="str">
        <f t="shared" si="1536"/>
        <v/>
      </c>
      <c r="HB325" s="127" t="str">
        <f t="shared" si="1537"/>
        <v/>
      </c>
      <c r="HC325" s="15">
        <f t="shared" si="1359"/>
        <v>0</v>
      </c>
      <c r="HD325" s="582">
        <f t="shared" si="1600"/>
        <v>0</v>
      </c>
      <c r="HE325" s="576">
        <f t="shared" si="1601"/>
        <v>0</v>
      </c>
      <c r="HF325" s="566">
        <f t="shared" si="1601"/>
        <v>0</v>
      </c>
      <c r="HG325" s="16">
        <f t="shared" si="1361"/>
        <v>0</v>
      </c>
      <c r="HH325" s="17" t="str">
        <f t="shared" si="1538"/>
        <v/>
      </c>
      <c r="HI325" s="510" t="str">
        <f t="shared" si="1539"/>
        <v/>
      </c>
      <c r="HJ325" s="517">
        <f t="shared" si="1540"/>
        <v>0</v>
      </c>
      <c r="HK325" s="510" t="str">
        <f t="shared" si="1362"/>
        <v/>
      </c>
      <c r="HL325" s="522" t="str">
        <f t="shared" si="1541"/>
        <v/>
      </c>
      <c r="HM325" s="510" t="str">
        <f t="shared" si="1363"/>
        <v/>
      </c>
      <c r="HN325" s="517">
        <f t="shared" si="1364"/>
        <v>0</v>
      </c>
      <c r="HO325" s="510" t="str">
        <f t="shared" si="1365"/>
        <v/>
      </c>
      <c r="HP325" s="522" t="str">
        <f t="shared" si="1542"/>
        <v/>
      </c>
      <c r="HQ325" s="510" t="str">
        <f t="shared" si="1366"/>
        <v/>
      </c>
      <c r="HR325" s="517">
        <f t="shared" si="1367"/>
        <v>0</v>
      </c>
      <c r="HS325" s="510" t="str">
        <f t="shared" si="1368"/>
        <v/>
      </c>
      <c r="HT325" s="522" t="str">
        <f t="shared" si="1543"/>
        <v/>
      </c>
      <c r="HU325" s="510" t="str">
        <f t="shared" si="1369"/>
        <v/>
      </c>
      <c r="HV325" s="517">
        <f t="shared" si="1370"/>
        <v>0</v>
      </c>
      <c r="HW325" s="510" t="str">
        <f t="shared" si="1371"/>
        <v/>
      </c>
      <c r="HX325" s="522" t="str">
        <f t="shared" si="1544"/>
        <v/>
      </c>
      <c r="HY325" s="510" t="str">
        <f t="shared" si="1372"/>
        <v/>
      </c>
      <c r="HZ325" s="517">
        <f t="shared" si="1373"/>
        <v>0</v>
      </c>
      <c r="IA325" s="510" t="str">
        <f t="shared" si="1374"/>
        <v/>
      </c>
      <c r="IB325" s="522" t="str">
        <f t="shared" si="1545"/>
        <v/>
      </c>
      <c r="IC325" s="510" t="str">
        <f t="shared" si="1375"/>
        <v/>
      </c>
      <c r="ID325" s="517">
        <f t="shared" si="1376"/>
        <v>0</v>
      </c>
      <c r="IE325" s="510" t="str">
        <f t="shared" si="1377"/>
        <v/>
      </c>
      <c r="IF325" s="522" t="str">
        <f t="shared" si="1546"/>
        <v/>
      </c>
      <c r="IG325" s="510" t="str">
        <f t="shared" si="1378"/>
        <v/>
      </c>
      <c r="IH325" s="517">
        <f t="shared" si="1379"/>
        <v>0</v>
      </c>
      <c r="II325" s="510" t="str">
        <f t="shared" si="1380"/>
        <v/>
      </c>
      <c r="IJ325" s="522" t="str">
        <f t="shared" si="1547"/>
        <v/>
      </c>
      <c r="IK325" s="510" t="str">
        <f t="shared" si="1381"/>
        <v/>
      </c>
      <c r="IL325" s="517">
        <f t="shared" si="1382"/>
        <v>0</v>
      </c>
      <c r="IM325" s="510" t="str">
        <f t="shared" si="1383"/>
        <v/>
      </c>
      <c r="IN325" s="522" t="str">
        <f t="shared" si="1548"/>
        <v/>
      </c>
      <c r="IO325" s="510" t="str">
        <f t="shared" si="1384"/>
        <v/>
      </c>
      <c r="IP325" s="517">
        <f t="shared" si="1385"/>
        <v>0</v>
      </c>
      <c r="IQ325" s="510" t="str">
        <f t="shared" si="1386"/>
        <v/>
      </c>
      <c r="IR325" s="522" t="str">
        <f t="shared" si="1549"/>
        <v/>
      </c>
      <c r="IS325" s="510" t="str">
        <f t="shared" si="1387"/>
        <v/>
      </c>
      <c r="IT325" s="517">
        <f t="shared" si="1388"/>
        <v>0</v>
      </c>
      <c r="IU325" s="510" t="str">
        <f t="shared" si="1389"/>
        <v/>
      </c>
      <c r="IV325" s="522" t="str">
        <f t="shared" si="1550"/>
        <v/>
      </c>
      <c r="IW325" s="510" t="str">
        <f t="shared" si="1390"/>
        <v/>
      </c>
      <c r="IX325" s="517">
        <f t="shared" si="1391"/>
        <v>0</v>
      </c>
      <c r="IY325" s="510" t="str">
        <f t="shared" si="1392"/>
        <v/>
      </c>
      <c r="IZ325" s="522" t="str">
        <f t="shared" si="1551"/>
        <v/>
      </c>
      <c r="JA325" s="510" t="str">
        <f t="shared" si="1393"/>
        <v/>
      </c>
      <c r="JB325" s="517">
        <f t="shared" si="1394"/>
        <v>0</v>
      </c>
      <c r="JC325" s="510" t="str">
        <f t="shared" si="1395"/>
        <v/>
      </c>
      <c r="JD325" s="522" t="str">
        <f t="shared" si="1552"/>
        <v/>
      </c>
      <c r="JE325" s="510" t="str">
        <f t="shared" si="1396"/>
        <v/>
      </c>
      <c r="JF325" s="517">
        <f t="shared" si="1397"/>
        <v>0</v>
      </c>
      <c r="JG325" s="510" t="str">
        <f t="shared" si="1398"/>
        <v/>
      </c>
      <c r="JH325" s="522" t="str">
        <f t="shared" si="1553"/>
        <v/>
      </c>
      <c r="JI325" s="510" t="str">
        <f t="shared" si="1399"/>
        <v/>
      </c>
      <c r="JJ325" s="517">
        <f t="shared" si="1400"/>
        <v>0</v>
      </c>
      <c r="JK325" s="510" t="str">
        <f t="shared" si="1401"/>
        <v/>
      </c>
      <c r="JL325" s="522" t="str">
        <f t="shared" si="1554"/>
        <v/>
      </c>
      <c r="JM325" s="510" t="str">
        <f t="shared" si="1402"/>
        <v/>
      </c>
      <c r="JN325" s="517">
        <f t="shared" si="1403"/>
        <v>0</v>
      </c>
      <c r="JO325" s="510" t="str">
        <f t="shared" si="1404"/>
        <v/>
      </c>
      <c r="JP325" s="522" t="str">
        <f t="shared" si="1555"/>
        <v/>
      </c>
      <c r="JQ325" s="510" t="str">
        <f t="shared" si="1405"/>
        <v/>
      </c>
      <c r="JR325" s="517">
        <f t="shared" si="1406"/>
        <v>0</v>
      </c>
      <c r="JS325" s="510" t="str">
        <f t="shared" si="1407"/>
        <v/>
      </c>
      <c r="JT325" s="522" t="str">
        <f t="shared" si="1556"/>
        <v/>
      </c>
      <c r="JU325" s="510" t="str">
        <f t="shared" si="1408"/>
        <v/>
      </c>
      <c r="JV325" s="517">
        <f t="shared" si="1409"/>
        <v>0</v>
      </c>
      <c r="JW325" s="510" t="str">
        <f t="shared" si="1410"/>
        <v/>
      </c>
      <c r="JX325" s="522" t="str">
        <f t="shared" si="1557"/>
        <v/>
      </c>
      <c r="JY325" s="510" t="str">
        <f t="shared" si="1411"/>
        <v/>
      </c>
      <c r="JZ325" s="517">
        <f t="shared" si="1412"/>
        <v>0</v>
      </c>
      <c r="KA325" s="510" t="str">
        <f t="shared" si="1413"/>
        <v/>
      </c>
      <c r="KB325" s="522" t="str">
        <f t="shared" si="1558"/>
        <v/>
      </c>
      <c r="KC325" s="510" t="str">
        <f t="shared" si="1414"/>
        <v/>
      </c>
      <c r="KD325" s="517">
        <f t="shared" si="1415"/>
        <v>0</v>
      </c>
      <c r="KE325" s="510" t="str">
        <f t="shared" si="1416"/>
        <v/>
      </c>
      <c r="KF325" s="522" t="str">
        <f t="shared" si="1559"/>
        <v/>
      </c>
      <c r="KG325" s="510" t="str">
        <f t="shared" si="1417"/>
        <v/>
      </c>
      <c r="KH325" s="517">
        <f t="shared" si="1418"/>
        <v>0</v>
      </c>
      <c r="KI325" s="510" t="str">
        <f t="shared" si="1419"/>
        <v/>
      </c>
      <c r="KJ325" s="522" t="str">
        <f t="shared" si="1560"/>
        <v/>
      </c>
      <c r="KK325" s="510" t="str">
        <f t="shared" si="1420"/>
        <v/>
      </c>
      <c r="KL325" s="517">
        <f t="shared" si="1421"/>
        <v>0</v>
      </c>
      <c r="KM325" s="510" t="str">
        <f t="shared" si="1422"/>
        <v/>
      </c>
      <c r="KN325" s="522" t="str">
        <f t="shared" si="1561"/>
        <v/>
      </c>
      <c r="KO325" s="510" t="str">
        <f t="shared" si="1423"/>
        <v/>
      </c>
      <c r="KP325" s="517">
        <f t="shared" si="1424"/>
        <v>0</v>
      </c>
      <c r="KQ325" s="510" t="str">
        <f t="shared" si="1425"/>
        <v/>
      </c>
      <c r="KR325" s="522" t="str">
        <f t="shared" si="1562"/>
        <v/>
      </c>
      <c r="KS325" s="510" t="str">
        <f t="shared" si="1426"/>
        <v/>
      </c>
      <c r="KT325" s="517">
        <f t="shared" si="1427"/>
        <v>0</v>
      </c>
      <c r="KU325" s="510" t="str">
        <f t="shared" si="1428"/>
        <v/>
      </c>
      <c r="KV325" s="522" t="str">
        <f t="shared" si="1563"/>
        <v/>
      </c>
      <c r="KW325" s="510" t="str">
        <f t="shared" si="1429"/>
        <v/>
      </c>
      <c r="KX325" s="517">
        <f t="shared" si="1430"/>
        <v>0</v>
      </c>
      <c r="KY325" s="510" t="str">
        <f t="shared" si="1431"/>
        <v/>
      </c>
      <c r="KZ325" s="522" t="str">
        <f t="shared" si="1564"/>
        <v/>
      </c>
      <c r="LA325" s="510" t="str">
        <f t="shared" si="1432"/>
        <v/>
      </c>
      <c r="LB325" s="517">
        <f t="shared" si="1433"/>
        <v>0</v>
      </c>
      <c r="LC325" s="510" t="str">
        <f t="shared" si="1434"/>
        <v/>
      </c>
      <c r="LD325" s="522" t="str">
        <f t="shared" si="1565"/>
        <v/>
      </c>
      <c r="LE325" s="510" t="str">
        <f t="shared" si="1435"/>
        <v/>
      </c>
      <c r="LF325" s="517">
        <f t="shared" si="1436"/>
        <v>0</v>
      </c>
      <c r="LG325" s="510" t="str">
        <f t="shared" si="1437"/>
        <v/>
      </c>
      <c r="LH325" s="522" t="str">
        <f t="shared" si="1566"/>
        <v/>
      </c>
      <c r="LI325" s="510" t="str">
        <f t="shared" si="1438"/>
        <v/>
      </c>
      <c r="LJ325" s="517">
        <f t="shared" si="1439"/>
        <v>0</v>
      </c>
      <c r="LK325" s="510" t="str">
        <f t="shared" si="1440"/>
        <v/>
      </c>
      <c r="LL325" s="522" t="str">
        <f t="shared" si="1567"/>
        <v/>
      </c>
      <c r="LM325" s="510" t="str">
        <f t="shared" si="1441"/>
        <v/>
      </c>
      <c r="LN325" s="517">
        <f t="shared" si="1442"/>
        <v>0</v>
      </c>
      <c r="LO325" s="510" t="str">
        <f t="shared" si="1443"/>
        <v/>
      </c>
      <c r="LP325" s="522" t="str">
        <f t="shared" si="1568"/>
        <v/>
      </c>
      <c r="LQ325" s="510" t="str">
        <f t="shared" si="1444"/>
        <v/>
      </c>
      <c r="LR325" s="517">
        <f t="shared" si="1445"/>
        <v>0</v>
      </c>
      <c r="LS325" s="510" t="str">
        <f t="shared" si="1446"/>
        <v/>
      </c>
      <c r="LT325" s="522" t="str">
        <f t="shared" si="1569"/>
        <v/>
      </c>
      <c r="LU325" s="510" t="str">
        <f t="shared" si="1447"/>
        <v/>
      </c>
      <c r="LV325" s="517">
        <f t="shared" si="1448"/>
        <v>0</v>
      </c>
      <c r="LW325" s="510" t="str">
        <f t="shared" si="1449"/>
        <v/>
      </c>
      <c r="LX325" s="522" t="str">
        <f t="shared" si="1570"/>
        <v/>
      </c>
      <c r="LY325" s="510" t="str">
        <f t="shared" si="1450"/>
        <v/>
      </c>
      <c r="LZ325" s="517">
        <f t="shared" si="1451"/>
        <v>0</v>
      </c>
      <c r="MA325" s="510" t="str">
        <f t="shared" si="1452"/>
        <v/>
      </c>
      <c r="MB325" s="522" t="str">
        <f t="shared" si="1571"/>
        <v/>
      </c>
      <c r="MC325" s="510" t="str">
        <f t="shared" si="1453"/>
        <v/>
      </c>
      <c r="MD325" s="517">
        <f t="shared" si="1454"/>
        <v>0</v>
      </c>
      <c r="ME325" s="510" t="str">
        <f t="shared" si="1455"/>
        <v/>
      </c>
      <c r="MF325" s="522" t="str">
        <f t="shared" si="1572"/>
        <v/>
      </c>
      <c r="MG325" s="510" t="str">
        <f t="shared" si="1456"/>
        <v/>
      </c>
      <c r="MH325" s="517">
        <f t="shared" si="1457"/>
        <v>0</v>
      </c>
      <c r="MI325" s="510" t="str">
        <f t="shared" si="1458"/>
        <v/>
      </c>
      <c r="MJ325" s="522" t="str">
        <f t="shared" si="1573"/>
        <v/>
      </c>
      <c r="MK325" s="510" t="str">
        <f t="shared" si="1459"/>
        <v/>
      </c>
      <c r="ML325" s="517">
        <f t="shared" si="1460"/>
        <v>0</v>
      </c>
      <c r="MM325" s="510" t="str">
        <f t="shared" si="1461"/>
        <v/>
      </c>
      <c r="MN325" s="522" t="str">
        <f t="shared" si="1574"/>
        <v/>
      </c>
      <c r="MO325" s="510" t="str">
        <f t="shared" si="1462"/>
        <v/>
      </c>
      <c r="MP325" s="517">
        <f t="shared" si="1463"/>
        <v>0</v>
      </c>
      <c r="MQ325" s="510" t="str">
        <f t="shared" si="1464"/>
        <v/>
      </c>
      <c r="MR325" s="522" t="str">
        <f t="shared" si="1575"/>
        <v/>
      </c>
      <c r="MS325" s="510" t="str">
        <f t="shared" si="1465"/>
        <v/>
      </c>
      <c r="MT325" s="517">
        <f t="shared" si="1466"/>
        <v>0</v>
      </c>
      <c r="MU325" s="510" t="str">
        <f t="shared" si="1467"/>
        <v/>
      </c>
      <c r="MV325" s="522" t="str">
        <f t="shared" si="1576"/>
        <v/>
      </c>
      <c r="MW325" s="510" t="str">
        <f t="shared" si="1468"/>
        <v/>
      </c>
      <c r="MX325" s="517">
        <f t="shared" si="1469"/>
        <v>0</v>
      </c>
      <c r="MY325" s="510" t="str">
        <f t="shared" si="1470"/>
        <v/>
      </c>
      <c r="MZ325" s="522" t="str">
        <f t="shared" si="1577"/>
        <v/>
      </c>
      <c r="NA325" s="510" t="str">
        <f t="shared" si="1471"/>
        <v/>
      </c>
      <c r="NB325" s="517">
        <f t="shared" si="1472"/>
        <v>0</v>
      </c>
      <c r="NC325" s="510" t="str">
        <f t="shared" si="1473"/>
        <v/>
      </c>
      <c r="ND325" s="522" t="str">
        <f t="shared" si="1578"/>
        <v/>
      </c>
      <c r="NE325" s="510" t="str">
        <f t="shared" si="1474"/>
        <v/>
      </c>
      <c r="NF325" s="517">
        <f t="shared" si="1475"/>
        <v>0</v>
      </c>
      <c r="NG325" s="510" t="str">
        <f t="shared" si="1476"/>
        <v/>
      </c>
      <c r="NH325" s="522" t="str">
        <f t="shared" si="1579"/>
        <v/>
      </c>
      <c r="NI325" s="510" t="str">
        <f t="shared" si="1477"/>
        <v/>
      </c>
      <c r="NJ325" s="517">
        <f t="shared" si="1478"/>
        <v>0</v>
      </c>
      <c r="NK325" s="510" t="str">
        <f t="shared" si="1479"/>
        <v/>
      </c>
      <c r="NL325" s="522" t="str">
        <f t="shared" si="1580"/>
        <v/>
      </c>
      <c r="NM325" s="510" t="str">
        <f t="shared" si="1480"/>
        <v/>
      </c>
      <c r="NN325" s="517">
        <f t="shared" si="1481"/>
        <v>0</v>
      </c>
      <c r="NO325" s="510" t="str">
        <f t="shared" si="1482"/>
        <v/>
      </c>
      <c r="NP325" s="522" t="str">
        <f t="shared" si="1581"/>
        <v/>
      </c>
      <c r="NQ325" s="510" t="str">
        <f t="shared" si="1483"/>
        <v/>
      </c>
      <c r="NR325" s="517">
        <f t="shared" si="1484"/>
        <v>0</v>
      </c>
      <c r="NS325" s="510" t="str">
        <f t="shared" si="1485"/>
        <v/>
      </c>
      <c r="NT325" s="522" t="str">
        <f t="shared" si="1582"/>
        <v/>
      </c>
      <c r="NU325" s="510" t="str">
        <f t="shared" si="1486"/>
        <v/>
      </c>
      <c r="NV325" s="517">
        <f t="shared" si="1487"/>
        <v>0</v>
      </c>
      <c r="NW325" s="510" t="str">
        <f t="shared" si="1488"/>
        <v/>
      </c>
      <c r="NX325" s="522" t="str">
        <f t="shared" si="1583"/>
        <v/>
      </c>
      <c r="NY325" s="510" t="str">
        <f t="shared" si="1489"/>
        <v/>
      </c>
      <c r="NZ325" s="517">
        <f t="shared" si="1490"/>
        <v>0</v>
      </c>
      <c r="OA325" s="510" t="str">
        <f t="shared" si="1491"/>
        <v/>
      </c>
      <c r="OB325" s="522" t="str">
        <f t="shared" si="1584"/>
        <v/>
      </c>
      <c r="OC325" s="510" t="str">
        <f t="shared" si="1492"/>
        <v/>
      </c>
      <c r="OD325" s="517">
        <f t="shared" si="1493"/>
        <v>0</v>
      </c>
      <c r="OE325" s="510" t="str">
        <f t="shared" si="1494"/>
        <v/>
      </c>
      <c r="OF325" s="522" t="str">
        <f t="shared" si="1585"/>
        <v/>
      </c>
      <c r="OG325" s="510" t="str">
        <f t="shared" si="1495"/>
        <v/>
      </c>
      <c r="OH325" s="517">
        <f t="shared" si="1496"/>
        <v>0</v>
      </c>
      <c r="OI325" s="510" t="str">
        <f t="shared" si="1497"/>
        <v/>
      </c>
      <c r="OJ325" s="522" t="str">
        <f t="shared" si="1586"/>
        <v/>
      </c>
      <c r="OK325" s="510" t="str">
        <f t="shared" si="1498"/>
        <v/>
      </c>
      <c r="OL325" s="517">
        <f t="shared" si="1499"/>
        <v>0</v>
      </c>
      <c r="OM325" s="510" t="str">
        <f t="shared" si="1500"/>
        <v/>
      </c>
      <c r="ON325" s="522" t="str">
        <f t="shared" si="1587"/>
        <v/>
      </c>
      <c r="OO325" s="510" t="str">
        <f t="shared" si="1501"/>
        <v/>
      </c>
      <c r="OP325" s="517">
        <f t="shared" si="1502"/>
        <v>0</v>
      </c>
      <c r="OQ325" s="510" t="str">
        <f t="shared" si="1503"/>
        <v/>
      </c>
      <c r="OR325" s="522" t="str">
        <f t="shared" si="1588"/>
        <v/>
      </c>
      <c r="OS325" s="510" t="str">
        <f t="shared" si="1504"/>
        <v/>
      </c>
      <c r="OT325" s="517">
        <f t="shared" si="1505"/>
        <v>0</v>
      </c>
      <c r="OU325" s="510" t="str">
        <f t="shared" si="1506"/>
        <v/>
      </c>
      <c r="OV325" s="522" t="str">
        <f t="shared" si="1589"/>
        <v/>
      </c>
      <c r="OW325" s="510" t="str">
        <f t="shared" si="1507"/>
        <v/>
      </c>
      <c r="OX325" s="517">
        <f t="shared" si="1508"/>
        <v>0</v>
      </c>
      <c r="OY325" s="510" t="str">
        <f t="shared" si="1509"/>
        <v/>
      </c>
      <c r="OZ325" s="522" t="str">
        <f t="shared" si="1590"/>
        <v/>
      </c>
      <c r="PA325" s="510" t="str">
        <f t="shared" si="1510"/>
        <v/>
      </c>
      <c r="PB325" s="517">
        <f t="shared" si="1511"/>
        <v>0</v>
      </c>
      <c r="PC325" s="510" t="str">
        <f t="shared" si="1512"/>
        <v/>
      </c>
      <c r="PD325" s="522" t="str">
        <f t="shared" si="1591"/>
        <v/>
      </c>
      <c r="PE325" s="510" t="str">
        <f t="shared" si="1513"/>
        <v/>
      </c>
      <c r="PF325" s="517">
        <f t="shared" si="1514"/>
        <v>0</v>
      </c>
      <c r="PG325" s="510" t="str">
        <f t="shared" si="1515"/>
        <v/>
      </c>
      <c r="PH325" s="522" t="str">
        <f t="shared" si="1592"/>
        <v/>
      </c>
      <c r="PI325" s="510" t="str">
        <f t="shared" si="1516"/>
        <v/>
      </c>
      <c r="PJ325" s="517">
        <f t="shared" si="1517"/>
        <v>0</v>
      </c>
      <c r="PK325" s="510" t="str">
        <f t="shared" si="1518"/>
        <v/>
      </c>
      <c r="PL325" s="522" t="str">
        <f t="shared" si="1593"/>
        <v/>
      </c>
      <c r="PM325" s="510" t="str">
        <f t="shared" si="1519"/>
        <v/>
      </c>
      <c r="PN325" s="517">
        <f t="shared" si="1520"/>
        <v>0</v>
      </c>
      <c r="PO325" s="510" t="str">
        <f t="shared" si="1521"/>
        <v/>
      </c>
      <c r="PP325" s="522" t="str">
        <f t="shared" si="1594"/>
        <v/>
      </c>
      <c r="PQ325" s="510" t="str">
        <f t="shared" si="1522"/>
        <v/>
      </c>
      <c r="PR325" s="517">
        <f t="shared" si="1523"/>
        <v>0</v>
      </c>
      <c r="PS325" s="510" t="str">
        <f t="shared" si="1524"/>
        <v/>
      </c>
      <c r="PT325" s="522" t="str">
        <f t="shared" si="1595"/>
        <v/>
      </c>
      <c r="PU325" s="510" t="str">
        <f t="shared" si="1525"/>
        <v/>
      </c>
      <c r="PV325" s="517">
        <f t="shared" si="1526"/>
        <v>0</v>
      </c>
      <c r="PW325" s="510" t="str">
        <f t="shared" si="1527"/>
        <v/>
      </c>
      <c r="PX325" s="522" t="str">
        <f t="shared" si="1596"/>
        <v/>
      </c>
      <c r="PY325" s="510" t="str">
        <f t="shared" si="1528"/>
        <v/>
      </c>
      <c r="PZ325" s="517">
        <f t="shared" si="1529"/>
        <v>0</v>
      </c>
      <c r="QA325" s="510" t="str">
        <f t="shared" si="1530"/>
        <v/>
      </c>
      <c r="QB325" s="522" t="str">
        <f t="shared" si="1597"/>
        <v/>
      </c>
      <c r="QC325" s="510" t="str">
        <f t="shared" si="1531"/>
        <v/>
      </c>
      <c r="QD325" s="517">
        <f t="shared" si="1532"/>
        <v>0</v>
      </c>
      <c r="QE325" s="510" t="str">
        <f t="shared" si="1533"/>
        <v/>
      </c>
      <c r="QF325" s="522" t="str">
        <f t="shared" si="1598"/>
        <v/>
      </c>
      <c r="QG325" s="510" t="str">
        <f t="shared" si="1534"/>
        <v/>
      </c>
      <c r="QH325" s="517">
        <f t="shared" si="1535"/>
        <v>0</v>
      </c>
    </row>
    <row r="326" spans="203:450" ht="13.3" thickTop="1" thickBot="1" x14ac:dyDescent="0.35">
      <c r="GU326" s="594">
        <v>45</v>
      </c>
      <c r="HA326" s="81" t="str">
        <f t="shared" si="1536"/>
        <v/>
      </c>
      <c r="HB326" s="127" t="str">
        <f t="shared" si="1537"/>
        <v/>
      </c>
      <c r="HC326" s="15">
        <f t="shared" si="1359"/>
        <v>0</v>
      </c>
      <c r="HD326" s="582">
        <f t="shared" si="1600"/>
        <v>0</v>
      </c>
      <c r="HE326" s="576">
        <f t="shared" si="1601"/>
        <v>0</v>
      </c>
      <c r="HF326" s="566">
        <f t="shared" si="1601"/>
        <v>0</v>
      </c>
      <c r="HG326" s="16">
        <f t="shared" si="1361"/>
        <v>0</v>
      </c>
      <c r="HH326" s="17" t="str">
        <f t="shared" si="1538"/>
        <v/>
      </c>
      <c r="HI326" s="510" t="str">
        <f t="shared" si="1539"/>
        <v/>
      </c>
      <c r="HJ326" s="517">
        <f t="shared" si="1540"/>
        <v>0</v>
      </c>
      <c r="HK326" s="510" t="str">
        <f t="shared" si="1362"/>
        <v/>
      </c>
      <c r="HL326" s="522" t="str">
        <f t="shared" si="1541"/>
        <v/>
      </c>
      <c r="HM326" s="510" t="str">
        <f t="shared" si="1363"/>
        <v/>
      </c>
      <c r="HN326" s="517">
        <f t="shared" si="1364"/>
        <v>0</v>
      </c>
      <c r="HO326" s="510" t="str">
        <f t="shared" si="1365"/>
        <v/>
      </c>
      <c r="HP326" s="522" t="str">
        <f t="shared" si="1542"/>
        <v/>
      </c>
      <c r="HQ326" s="510" t="str">
        <f t="shared" si="1366"/>
        <v/>
      </c>
      <c r="HR326" s="517">
        <f t="shared" si="1367"/>
        <v>0</v>
      </c>
      <c r="HS326" s="510" t="str">
        <f t="shared" si="1368"/>
        <v/>
      </c>
      <c r="HT326" s="522" t="str">
        <f t="shared" si="1543"/>
        <v/>
      </c>
      <c r="HU326" s="510" t="str">
        <f t="shared" si="1369"/>
        <v/>
      </c>
      <c r="HV326" s="517">
        <f t="shared" si="1370"/>
        <v>0</v>
      </c>
      <c r="HW326" s="510" t="str">
        <f t="shared" si="1371"/>
        <v/>
      </c>
      <c r="HX326" s="522" t="str">
        <f t="shared" si="1544"/>
        <v/>
      </c>
      <c r="HY326" s="510" t="str">
        <f t="shared" si="1372"/>
        <v/>
      </c>
      <c r="HZ326" s="517">
        <f t="shared" si="1373"/>
        <v>0</v>
      </c>
      <c r="IA326" s="510" t="str">
        <f t="shared" si="1374"/>
        <v/>
      </c>
      <c r="IB326" s="522" t="str">
        <f t="shared" si="1545"/>
        <v/>
      </c>
      <c r="IC326" s="510" t="str">
        <f t="shared" si="1375"/>
        <v/>
      </c>
      <c r="ID326" s="517">
        <f t="shared" si="1376"/>
        <v>0</v>
      </c>
      <c r="IE326" s="510" t="str">
        <f t="shared" si="1377"/>
        <v/>
      </c>
      <c r="IF326" s="522" t="str">
        <f t="shared" si="1546"/>
        <v/>
      </c>
      <c r="IG326" s="510" t="str">
        <f t="shared" si="1378"/>
        <v/>
      </c>
      <c r="IH326" s="517">
        <f t="shared" si="1379"/>
        <v>0</v>
      </c>
      <c r="II326" s="510" t="str">
        <f t="shared" si="1380"/>
        <v/>
      </c>
      <c r="IJ326" s="522" t="str">
        <f t="shared" si="1547"/>
        <v/>
      </c>
      <c r="IK326" s="510" t="str">
        <f t="shared" si="1381"/>
        <v/>
      </c>
      <c r="IL326" s="517">
        <f t="shared" si="1382"/>
        <v>0</v>
      </c>
      <c r="IM326" s="510" t="str">
        <f t="shared" si="1383"/>
        <v/>
      </c>
      <c r="IN326" s="522" t="str">
        <f t="shared" si="1548"/>
        <v/>
      </c>
      <c r="IO326" s="510" t="str">
        <f t="shared" si="1384"/>
        <v/>
      </c>
      <c r="IP326" s="517">
        <f t="shared" si="1385"/>
        <v>0</v>
      </c>
      <c r="IQ326" s="510" t="str">
        <f t="shared" si="1386"/>
        <v/>
      </c>
      <c r="IR326" s="522" t="str">
        <f t="shared" si="1549"/>
        <v/>
      </c>
      <c r="IS326" s="510" t="str">
        <f t="shared" si="1387"/>
        <v/>
      </c>
      <c r="IT326" s="517">
        <f t="shared" si="1388"/>
        <v>0</v>
      </c>
      <c r="IU326" s="510" t="str">
        <f t="shared" si="1389"/>
        <v/>
      </c>
      <c r="IV326" s="522" t="str">
        <f t="shared" si="1550"/>
        <v/>
      </c>
      <c r="IW326" s="510" t="str">
        <f t="shared" si="1390"/>
        <v/>
      </c>
      <c r="IX326" s="517">
        <f t="shared" si="1391"/>
        <v>0</v>
      </c>
      <c r="IY326" s="510" t="str">
        <f t="shared" si="1392"/>
        <v/>
      </c>
      <c r="IZ326" s="522" t="str">
        <f t="shared" si="1551"/>
        <v/>
      </c>
      <c r="JA326" s="510" t="str">
        <f t="shared" si="1393"/>
        <v/>
      </c>
      <c r="JB326" s="517">
        <f t="shared" si="1394"/>
        <v>0</v>
      </c>
      <c r="JC326" s="510" t="str">
        <f t="shared" si="1395"/>
        <v/>
      </c>
      <c r="JD326" s="522" t="str">
        <f t="shared" si="1552"/>
        <v/>
      </c>
      <c r="JE326" s="510" t="str">
        <f t="shared" si="1396"/>
        <v/>
      </c>
      <c r="JF326" s="517">
        <f t="shared" si="1397"/>
        <v>0</v>
      </c>
      <c r="JG326" s="510" t="str">
        <f t="shared" si="1398"/>
        <v/>
      </c>
      <c r="JH326" s="522" t="str">
        <f t="shared" si="1553"/>
        <v/>
      </c>
      <c r="JI326" s="510" t="str">
        <f t="shared" si="1399"/>
        <v/>
      </c>
      <c r="JJ326" s="517">
        <f t="shared" si="1400"/>
        <v>0</v>
      </c>
      <c r="JK326" s="510" t="str">
        <f t="shared" si="1401"/>
        <v/>
      </c>
      <c r="JL326" s="522" t="str">
        <f t="shared" si="1554"/>
        <v/>
      </c>
      <c r="JM326" s="510" t="str">
        <f t="shared" si="1402"/>
        <v/>
      </c>
      <c r="JN326" s="517">
        <f t="shared" si="1403"/>
        <v>0</v>
      </c>
      <c r="JO326" s="510" t="str">
        <f t="shared" si="1404"/>
        <v/>
      </c>
      <c r="JP326" s="522" t="str">
        <f t="shared" si="1555"/>
        <v/>
      </c>
      <c r="JQ326" s="510" t="str">
        <f t="shared" si="1405"/>
        <v/>
      </c>
      <c r="JR326" s="517">
        <f t="shared" si="1406"/>
        <v>0</v>
      </c>
      <c r="JS326" s="510" t="str">
        <f t="shared" si="1407"/>
        <v/>
      </c>
      <c r="JT326" s="522" t="str">
        <f t="shared" si="1556"/>
        <v/>
      </c>
      <c r="JU326" s="510" t="str">
        <f t="shared" si="1408"/>
        <v/>
      </c>
      <c r="JV326" s="517">
        <f t="shared" si="1409"/>
        <v>0</v>
      </c>
      <c r="JW326" s="510" t="str">
        <f t="shared" si="1410"/>
        <v/>
      </c>
      <c r="JX326" s="522" t="str">
        <f t="shared" si="1557"/>
        <v/>
      </c>
      <c r="JY326" s="510" t="str">
        <f t="shared" si="1411"/>
        <v/>
      </c>
      <c r="JZ326" s="517">
        <f t="shared" si="1412"/>
        <v>0</v>
      </c>
      <c r="KA326" s="510" t="str">
        <f t="shared" si="1413"/>
        <v/>
      </c>
      <c r="KB326" s="522" t="str">
        <f t="shared" si="1558"/>
        <v/>
      </c>
      <c r="KC326" s="510" t="str">
        <f t="shared" si="1414"/>
        <v/>
      </c>
      <c r="KD326" s="517">
        <f t="shared" si="1415"/>
        <v>0</v>
      </c>
      <c r="KE326" s="510" t="str">
        <f t="shared" si="1416"/>
        <v/>
      </c>
      <c r="KF326" s="522" t="str">
        <f t="shared" si="1559"/>
        <v/>
      </c>
      <c r="KG326" s="510" t="str">
        <f t="shared" si="1417"/>
        <v/>
      </c>
      <c r="KH326" s="517">
        <f t="shared" si="1418"/>
        <v>0</v>
      </c>
      <c r="KI326" s="510" t="str">
        <f t="shared" si="1419"/>
        <v/>
      </c>
      <c r="KJ326" s="522" t="str">
        <f t="shared" si="1560"/>
        <v/>
      </c>
      <c r="KK326" s="510" t="str">
        <f t="shared" si="1420"/>
        <v/>
      </c>
      <c r="KL326" s="517">
        <f t="shared" si="1421"/>
        <v>0</v>
      </c>
      <c r="KM326" s="510" t="str">
        <f t="shared" si="1422"/>
        <v/>
      </c>
      <c r="KN326" s="522" t="str">
        <f t="shared" si="1561"/>
        <v/>
      </c>
      <c r="KO326" s="510" t="str">
        <f t="shared" si="1423"/>
        <v/>
      </c>
      <c r="KP326" s="517">
        <f t="shared" si="1424"/>
        <v>0</v>
      </c>
      <c r="KQ326" s="510" t="str">
        <f t="shared" si="1425"/>
        <v/>
      </c>
      <c r="KR326" s="522" t="str">
        <f t="shared" si="1562"/>
        <v/>
      </c>
      <c r="KS326" s="510" t="str">
        <f t="shared" si="1426"/>
        <v/>
      </c>
      <c r="KT326" s="517">
        <f t="shared" si="1427"/>
        <v>0</v>
      </c>
      <c r="KU326" s="510" t="str">
        <f t="shared" si="1428"/>
        <v/>
      </c>
      <c r="KV326" s="522" t="str">
        <f t="shared" si="1563"/>
        <v/>
      </c>
      <c r="KW326" s="510" t="str">
        <f t="shared" si="1429"/>
        <v/>
      </c>
      <c r="KX326" s="517">
        <f t="shared" si="1430"/>
        <v>0</v>
      </c>
      <c r="KY326" s="510" t="str">
        <f t="shared" si="1431"/>
        <v/>
      </c>
      <c r="KZ326" s="522" t="str">
        <f t="shared" si="1564"/>
        <v/>
      </c>
      <c r="LA326" s="510" t="str">
        <f t="shared" si="1432"/>
        <v/>
      </c>
      <c r="LB326" s="517">
        <f t="shared" si="1433"/>
        <v>0</v>
      </c>
      <c r="LC326" s="510" t="str">
        <f t="shared" si="1434"/>
        <v/>
      </c>
      <c r="LD326" s="522" t="str">
        <f t="shared" si="1565"/>
        <v/>
      </c>
      <c r="LE326" s="510" t="str">
        <f t="shared" si="1435"/>
        <v/>
      </c>
      <c r="LF326" s="517">
        <f t="shared" si="1436"/>
        <v>0</v>
      </c>
      <c r="LG326" s="510" t="str">
        <f t="shared" si="1437"/>
        <v/>
      </c>
      <c r="LH326" s="522" t="str">
        <f t="shared" si="1566"/>
        <v/>
      </c>
      <c r="LI326" s="510" t="str">
        <f t="shared" si="1438"/>
        <v/>
      </c>
      <c r="LJ326" s="517">
        <f t="shared" si="1439"/>
        <v>0</v>
      </c>
      <c r="LK326" s="510" t="str">
        <f t="shared" si="1440"/>
        <v/>
      </c>
      <c r="LL326" s="522" t="str">
        <f t="shared" si="1567"/>
        <v/>
      </c>
      <c r="LM326" s="510" t="str">
        <f t="shared" si="1441"/>
        <v/>
      </c>
      <c r="LN326" s="517">
        <f t="shared" si="1442"/>
        <v>0</v>
      </c>
      <c r="LO326" s="510" t="str">
        <f t="shared" si="1443"/>
        <v/>
      </c>
      <c r="LP326" s="522" t="str">
        <f t="shared" si="1568"/>
        <v/>
      </c>
      <c r="LQ326" s="510" t="str">
        <f t="shared" si="1444"/>
        <v/>
      </c>
      <c r="LR326" s="517">
        <f t="shared" si="1445"/>
        <v>0</v>
      </c>
      <c r="LS326" s="510" t="str">
        <f t="shared" si="1446"/>
        <v/>
      </c>
      <c r="LT326" s="522" t="str">
        <f t="shared" si="1569"/>
        <v/>
      </c>
      <c r="LU326" s="510" t="str">
        <f t="shared" si="1447"/>
        <v/>
      </c>
      <c r="LV326" s="517">
        <f t="shared" si="1448"/>
        <v>0</v>
      </c>
      <c r="LW326" s="510" t="str">
        <f t="shared" si="1449"/>
        <v/>
      </c>
      <c r="LX326" s="522" t="str">
        <f t="shared" si="1570"/>
        <v/>
      </c>
      <c r="LY326" s="510" t="str">
        <f t="shared" si="1450"/>
        <v/>
      </c>
      <c r="LZ326" s="517">
        <f t="shared" si="1451"/>
        <v>0</v>
      </c>
      <c r="MA326" s="510" t="str">
        <f t="shared" si="1452"/>
        <v/>
      </c>
      <c r="MB326" s="522" t="str">
        <f t="shared" si="1571"/>
        <v/>
      </c>
      <c r="MC326" s="510" t="str">
        <f t="shared" si="1453"/>
        <v/>
      </c>
      <c r="MD326" s="517">
        <f t="shared" si="1454"/>
        <v>0</v>
      </c>
      <c r="ME326" s="510" t="str">
        <f t="shared" si="1455"/>
        <v/>
      </c>
      <c r="MF326" s="522" t="str">
        <f t="shared" si="1572"/>
        <v/>
      </c>
      <c r="MG326" s="510" t="str">
        <f t="shared" si="1456"/>
        <v/>
      </c>
      <c r="MH326" s="517">
        <f t="shared" si="1457"/>
        <v>0</v>
      </c>
      <c r="MI326" s="510" t="str">
        <f t="shared" si="1458"/>
        <v/>
      </c>
      <c r="MJ326" s="522" t="str">
        <f t="shared" si="1573"/>
        <v/>
      </c>
      <c r="MK326" s="510" t="str">
        <f t="shared" si="1459"/>
        <v/>
      </c>
      <c r="ML326" s="517">
        <f t="shared" si="1460"/>
        <v>0</v>
      </c>
      <c r="MM326" s="510" t="str">
        <f t="shared" si="1461"/>
        <v/>
      </c>
      <c r="MN326" s="522" t="str">
        <f t="shared" si="1574"/>
        <v/>
      </c>
      <c r="MO326" s="510" t="str">
        <f t="shared" si="1462"/>
        <v/>
      </c>
      <c r="MP326" s="517">
        <f t="shared" si="1463"/>
        <v>0</v>
      </c>
      <c r="MQ326" s="510" t="str">
        <f t="shared" si="1464"/>
        <v/>
      </c>
      <c r="MR326" s="522" t="str">
        <f t="shared" si="1575"/>
        <v/>
      </c>
      <c r="MS326" s="510" t="str">
        <f t="shared" si="1465"/>
        <v/>
      </c>
      <c r="MT326" s="517">
        <f t="shared" si="1466"/>
        <v>0</v>
      </c>
      <c r="MU326" s="510" t="str">
        <f t="shared" si="1467"/>
        <v/>
      </c>
      <c r="MV326" s="522" t="str">
        <f t="shared" si="1576"/>
        <v/>
      </c>
      <c r="MW326" s="510" t="str">
        <f t="shared" si="1468"/>
        <v/>
      </c>
      <c r="MX326" s="517">
        <f t="shared" si="1469"/>
        <v>0</v>
      </c>
      <c r="MY326" s="510" t="str">
        <f t="shared" si="1470"/>
        <v/>
      </c>
      <c r="MZ326" s="522" t="str">
        <f t="shared" si="1577"/>
        <v/>
      </c>
      <c r="NA326" s="510" t="str">
        <f t="shared" si="1471"/>
        <v/>
      </c>
      <c r="NB326" s="517">
        <f t="shared" si="1472"/>
        <v>0</v>
      </c>
      <c r="NC326" s="510" t="str">
        <f t="shared" si="1473"/>
        <v/>
      </c>
      <c r="ND326" s="522" t="str">
        <f t="shared" si="1578"/>
        <v/>
      </c>
      <c r="NE326" s="510" t="str">
        <f t="shared" si="1474"/>
        <v/>
      </c>
      <c r="NF326" s="517">
        <f t="shared" si="1475"/>
        <v>0</v>
      </c>
      <c r="NG326" s="510" t="str">
        <f t="shared" si="1476"/>
        <v/>
      </c>
      <c r="NH326" s="522" t="str">
        <f t="shared" si="1579"/>
        <v/>
      </c>
      <c r="NI326" s="510" t="str">
        <f t="shared" si="1477"/>
        <v/>
      </c>
      <c r="NJ326" s="517">
        <f t="shared" si="1478"/>
        <v>0</v>
      </c>
      <c r="NK326" s="510" t="str">
        <f t="shared" si="1479"/>
        <v/>
      </c>
      <c r="NL326" s="522" t="str">
        <f t="shared" si="1580"/>
        <v/>
      </c>
      <c r="NM326" s="510" t="str">
        <f t="shared" si="1480"/>
        <v/>
      </c>
      <c r="NN326" s="517">
        <f t="shared" si="1481"/>
        <v>0</v>
      </c>
      <c r="NO326" s="510" t="str">
        <f t="shared" si="1482"/>
        <v/>
      </c>
      <c r="NP326" s="522" t="str">
        <f t="shared" si="1581"/>
        <v/>
      </c>
      <c r="NQ326" s="510" t="str">
        <f t="shared" si="1483"/>
        <v/>
      </c>
      <c r="NR326" s="517">
        <f t="shared" si="1484"/>
        <v>0</v>
      </c>
      <c r="NS326" s="510" t="str">
        <f t="shared" si="1485"/>
        <v/>
      </c>
      <c r="NT326" s="522" t="str">
        <f t="shared" si="1582"/>
        <v/>
      </c>
      <c r="NU326" s="510" t="str">
        <f t="shared" si="1486"/>
        <v/>
      </c>
      <c r="NV326" s="517">
        <f t="shared" si="1487"/>
        <v>0</v>
      </c>
      <c r="NW326" s="510" t="str">
        <f t="shared" si="1488"/>
        <v/>
      </c>
      <c r="NX326" s="522" t="str">
        <f t="shared" si="1583"/>
        <v/>
      </c>
      <c r="NY326" s="510" t="str">
        <f t="shared" si="1489"/>
        <v/>
      </c>
      <c r="NZ326" s="517">
        <f t="shared" si="1490"/>
        <v>0</v>
      </c>
      <c r="OA326" s="510" t="str">
        <f t="shared" si="1491"/>
        <v/>
      </c>
      <c r="OB326" s="522" t="str">
        <f t="shared" si="1584"/>
        <v/>
      </c>
      <c r="OC326" s="510" t="str">
        <f t="shared" si="1492"/>
        <v/>
      </c>
      <c r="OD326" s="517">
        <f t="shared" si="1493"/>
        <v>0</v>
      </c>
      <c r="OE326" s="510" t="str">
        <f t="shared" si="1494"/>
        <v/>
      </c>
      <c r="OF326" s="522" t="str">
        <f t="shared" si="1585"/>
        <v/>
      </c>
      <c r="OG326" s="510" t="str">
        <f t="shared" si="1495"/>
        <v/>
      </c>
      <c r="OH326" s="517">
        <f t="shared" si="1496"/>
        <v>0</v>
      </c>
      <c r="OI326" s="510" t="str">
        <f t="shared" si="1497"/>
        <v/>
      </c>
      <c r="OJ326" s="522" t="str">
        <f t="shared" si="1586"/>
        <v/>
      </c>
      <c r="OK326" s="510" t="str">
        <f t="shared" si="1498"/>
        <v/>
      </c>
      <c r="OL326" s="517">
        <f t="shared" si="1499"/>
        <v>0</v>
      </c>
      <c r="OM326" s="510" t="str">
        <f t="shared" si="1500"/>
        <v/>
      </c>
      <c r="ON326" s="522" t="str">
        <f t="shared" si="1587"/>
        <v/>
      </c>
      <c r="OO326" s="510" t="str">
        <f t="shared" si="1501"/>
        <v/>
      </c>
      <c r="OP326" s="517">
        <f t="shared" si="1502"/>
        <v>0</v>
      </c>
      <c r="OQ326" s="510" t="str">
        <f t="shared" si="1503"/>
        <v/>
      </c>
      <c r="OR326" s="522" t="str">
        <f t="shared" si="1588"/>
        <v/>
      </c>
      <c r="OS326" s="510" t="str">
        <f t="shared" si="1504"/>
        <v/>
      </c>
      <c r="OT326" s="517">
        <f t="shared" si="1505"/>
        <v>0</v>
      </c>
      <c r="OU326" s="510" t="str">
        <f t="shared" si="1506"/>
        <v/>
      </c>
      <c r="OV326" s="522" t="str">
        <f t="shared" si="1589"/>
        <v/>
      </c>
      <c r="OW326" s="510" t="str">
        <f t="shared" si="1507"/>
        <v/>
      </c>
      <c r="OX326" s="517">
        <f t="shared" si="1508"/>
        <v>0</v>
      </c>
      <c r="OY326" s="510" t="str">
        <f t="shared" si="1509"/>
        <v/>
      </c>
      <c r="OZ326" s="522" t="str">
        <f t="shared" si="1590"/>
        <v/>
      </c>
      <c r="PA326" s="510" t="str">
        <f t="shared" si="1510"/>
        <v/>
      </c>
      <c r="PB326" s="517">
        <f t="shared" si="1511"/>
        <v>0</v>
      </c>
      <c r="PC326" s="510" t="str">
        <f t="shared" si="1512"/>
        <v/>
      </c>
      <c r="PD326" s="522" t="str">
        <f t="shared" si="1591"/>
        <v/>
      </c>
      <c r="PE326" s="510" t="str">
        <f t="shared" si="1513"/>
        <v/>
      </c>
      <c r="PF326" s="517">
        <f t="shared" si="1514"/>
        <v>0</v>
      </c>
      <c r="PG326" s="510" t="str">
        <f t="shared" si="1515"/>
        <v/>
      </c>
      <c r="PH326" s="522" t="str">
        <f t="shared" si="1592"/>
        <v/>
      </c>
      <c r="PI326" s="510" t="str">
        <f t="shared" si="1516"/>
        <v/>
      </c>
      <c r="PJ326" s="517">
        <f t="shared" si="1517"/>
        <v>0</v>
      </c>
      <c r="PK326" s="510" t="str">
        <f t="shared" si="1518"/>
        <v/>
      </c>
      <c r="PL326" s="522" t="str">
        <f t="shared" si="1593"/>
        <v/>
      </c>
      <c r="PM326" s="510" t="str">
        <f t="shared" si="1519"/>
        <v/>
      </c>
      <c r="PN326" s="517">
        <f t="shared" si="1520"/>
        <v>0</v>
      </c>
      <c r="PO326" s="510" t="str">
        <f t="shared" si="1521"/>
        <v/>
      </c>
      <c r="PP326" s="522" t="str">
        <f t="shared" si="1594"/>
        <v/>
      </c>
      <c r="PQ326" s="510" t="str">
        <f t="shared" si="1522"/>
        <v/>
      </c>
      <c r="PR326" s="517">
        <f t="shared" si="1523"/>
        <v>0</v>
      </c>
      <c r="PS326" s="510" t="str">
        <f t="shared" si="1524"/>
        <v/>
      </c>
      <c r="PT326" s="522" t="str">
        <f t="shared" si="1595"/>
        <v/>
      </c>
      <c r="PU326" s="510" t="str">
        <f t="shared" si="1525"/>
        <v/>
      </c>
      <c r="PV326" s="517">
        <f t="shared" si="1526"/>
        <v>0</v>
      </c>
      <c r="PW326" s="510" t="str">
        <f t="shared" si="1527"/>
        <v/>
      </c>
      <c r="PX326" s="522" t="str">
        <f t="shared" si="1596"/>
        <v/>
      </c>
      <c r="PY326" s="510" t="str">
        <f t="shared" si="1528"/>
        <v/>
      </c>
      <c r="PZ326" s="517">
        <f t="shared" si="1529"/>
        <v>0</v>
      </c>
      <c r="QA326" s="510" t="str">
        <f t="shared" si="1530"/>
        <v/>
      </c>
      <c r="QB326" s="522" t="str">
        <f t="shared" si="1597"/>
        <v/>
      </c>
      <c r="QC326" s="510" t="str">
        <f t="shared" si="1531"/>
        <v/>
      </c>
      <c r="QD326" s="517">
        <f t="shared" si="1532"/>
        <v>0</v>
      </c>
      <c r="QE326" s="510" t="str">
        <f t="shared" si="1533"/>
        <v/>
      </c>
      <c r="QF326" s="522" t="str">
        <f t="shared" si="1598"/>
        <v/>
      </c>
      <c r="QG326" s="510" t="str">
        <f t="shared" si="1534"/>
        <v/>
      </c>
      <c r="QH326" s="517">
        <f t="shared" si="1535"/>
        <v>0</v>
      </c>
    </row>
    <row r="327" spans="203:450" ht="13.3" thickTop="1" thickBot="1" x14ac:dyDescent="0.35">
      <c r="GU327" s="594">
        <v>46</v>
      </c>
      <c r="HA327" s="81" t="str">
        <f t="shared" si="1536"/>
        <v/>
      </c>
      <c r="HB327" s="127" t="str">
        <f t="shared" si="1537"/>
        <v/>
      </c>
      <c r="HC327" s="15">
        <f t="shared" si="1359"/>
        <v>0</v>
      </c>
      <c r="HD327" s="582">
        <f t="shared" si="1600"/>
        <v>0</v>
      </c>
      <c r="HE327" s="576">
        <f t="shared" si="1601"/>
        <v>0</v>
      </c>
      <c r="HF327" s="566">
        <f t="shared" si="1601"/>
        <v>0</v>
      </c>
      <c r="HG327" s="16">
        <f t="shared" si="1361"/>
        <v>0</v>
      </c>
      <c r="HH327" s="17" t="str">
        <f t="shared" si="1538"/>
        <v/>
      </c>
      <c r="HI327" s="510" t="str">
        <f t="shared" si="1539"/>
        <v/>
      </c>
      <c r="HJ327" s="517">
        <f t="shared" si="1540"/>
        <v>0</v>
      </c>
      <c r="HK327" s="510" t="str">
        <f t="shared" si="1362"/>
        <v/>
      </c>
      <c r="HL327" s="522" t="str">
        <f t="shared" si="1541"/>
        <v/>
      </c>
      <c r="HM327" s="510" t="str">
        <f t="shared" si="1363"/>
        <v/>
      </c>
      <c r="HN327" s="517">
        <f t="shared" si="1364"/>
        <v>0</v>
      </c>
      <c r="HO327" s="510" t="str">
        <f t="shared" si="1365"/>
        <v/>
      </c>
      <c r="HP327" s="522" t="str">
        <f t="shared" si="1542"/>
        <v/>
      </c>
      <c r="HQ327" s="510" t="str">
        <f t="shared" si="1366"/>
        <v/>
      </c>
      <c r="HR327" s="517">
        <f t="shared" si="1367"/>
        <v>0</v>
      </c>
      <c r="HS327" s="510" t="str">
        <f t="shared" si="1368"/>
        <v/>
      </c>
      <c r="HT327" s="522" t="str">
        <f t="shared" si="1543"/>
        <v/>
      </c>
      <c r="HU327" s="510" t="str">
        <f t="shared" si="1369"/>
        <v/>
      </c>
      <c r="HV327" s="517">
        <f t="shared" si="1370"/>
        <v>0</v>
      </c>
      <c r="HW327" s="510" t="str">
        <f t="shared" si="1371"/>
        <v/>
      </c>
      <c r="HX327" s="522" t="str">
        <f t="shared" si="1544"/>
        <v/>
      </c>
      <c r="HY327" s="510" t="str">
        <f t="shared" si="1372"/>
        <v/>
      </c>
      <c r="HZ327" s="517">
        <f t="shared" si="1373"/>
        <v>0</v>
      </c>
      <c r="IA327" s="510" t="str">
        <f t="shared" si="1374"/>
        <v/>
      </c>
      <c r="IB327" s="522" t="str">
        <f t="shared" si="1545"/>
        <v/>
      </c>
      <c r="IC327" s="510" t="str">
        <f t="shared" si="1375"/>
        <v/>
      </c>
      <c r="ID327" s="517">
        <f t="shared" si="1376"/>
        <v>0</v>
      </c>
      <c r="IE327" s="510" t="str">
        <f t="shared" si="1377"/>
        <v/>
      </c>
      <c r="IF327" s="522" t="str">
        <f t="shared" si="1546"/>
        <v/>
      </c>
      <c r="IG327" s="510" t="str">
        <f t="shared" si="1378"/>
        <v/>
      </c>
      <c r="IH327" s="517">
        <f t="shared" si="1379"/>
        <v>0</v>
      </c>
      <c r="II327" s="510" t="str">
        <f t="shared" si="1380"/>
        <v/>
      </c>
      <c r="IJ327" s="522" t="str">
        <f t="shared" si="1547"/>
        <v/>
      </c>
      <c r="IK327" s="510" t="str">
        <f t="shared" si="1381"/>
        <v/>
      </c>
      <c r="IL327" s="517">
        <f t="shared" si="1382"/>
        <v>0</v>
      </c>
      <c r="IM327" s="510" t="str">
        <f t="shared" si="1383"/>
        <v/>
      </c>
      <c r="IN327" s="522" t="str">
        <f t="shared" si="1548"/>
        <v/>
      </c>
      <c r="IO327" s="510" t="str">
        <f t="shared" si="1384"/>
        <v/>
      </c>
      <c r="IP327" s="517">
        <f t="shared" si="1385"/>
        <v>0</v>
      </c>
      <c r="IQ327" s="510" t="str">
        <f t="shared" si="1386"/>
        <v/>
      </c>
      <c r="IR327" s="522" t="str">
        <f t="shared" si="1549"/>
        <v/>
      </c>
      <c r="IS327" s="510" t="str">
        <f t="shared" si="1387"/>
        <v/>
      </c>
      <c r="IT327" s="517">
        <f t="shared" si="1388"/>
        <v>0</v>
      </c>
      <c r="IU327" s="510" t="str">
        <f t="shared" si="1389"/>
        <v/>
      </c>
      <c r="IV327" s="522" t="str">
        <f t="shared" si="1550"/>
        <v/>
      </c>
      <c r="IW327" s="510" t="str">
        <f t="shared" si="1390"/>
        <v/>
      </c>
      <c r="IX327" s="517">
        <f t="shared" si="1391"/>
        <v>0</v>
      </c>
      <c r="IY327" s="510" t="str">
        <f t="shared" si="1392"/>
        <v/>
      </c>
      <c r="IZ327" s="522" t="str">
        <f t="shared" si="1551"/>
        <v/>
      </c>
      <c r="JA327" s="510" t="str">
        <f t="shared" si="1393"/>
        <v/>
      </c>
      <c r="JB327" s="517">
        <f t="shared" si="1394"/>
        <v>0</v>
      </c>
      <c r="JC327" s="510" t="str">
        <f t="shared" si="1395"/>
        <v/>
      </c>
      <c r="JD327" s="522" t="str">
        <f t="shared" si="1552"/>
        <v/>
      </c>
      <c r="JE327" s="510" t="str">
        <f t="shared" si="1396"/>
        <v/>
      </c>
      <c r="JF327" s="517">
        <f t="shared" si="1397"/>
        <v>0</v>
      </c>
      <c r="JG327" s="510" t="str">
        <f t="shared" si="1398"/>
        <v/>
      </c>
      <c r="JH327" s="522" t="str">
        <f t="shared" si="1553"/>
        <v/>
      </c>
      <c r="JI327" s="510" t="str">
        <f t="shared" si="1399"/>
        <v/>
      </c>
      <c r="JJ327" s="517">
        <f t="shared" si="1400"/>
        <v>0</v>
      </c>
      <c r="JK327" s="510" t="str">
        <f t="shared" si="1401"/>
        <v/>
      </c>
      <c r="JL327" s="522" t="str">
        <f t="shared" si="1554"/>
        <v/>
      </c>
      <c r="JM327" s="510" t="str">
        <f t="shared" si="1402"/>
        <v/>
      </c>
      <c r="JN327" s="517">
        <f t="shared" si="1403"/>
        <v>0</v>
      </c>
      <c r="JO327" s="510" t="str">
        <f t="shared" si="1404"/>
        <v/>
      </c>
      <c r="JP327" s="522" t="str">
        <f t="shared" si="1555"/>
        <v/>
      </c>
      <c r="JQ327" s="510" t="str">
        <f t="shared" si="1405"/>
        <v/>
      </c>
      <c r="JR327" s="517">
        <f t="shared" si="1406"/>
        <v>0</v>
      </c>
      <c r="JS327" s="510" t="str">
        <f t="shared" si="1407"/>
        <v/>
      </c>
      <c r="JT327" s="522" t="str">
        <f t="shared" si="1556"/>
        <v/>
      </c>
      <c r="JU327" s="510" t="str">
        <f t="shared" si="1408"/>
        <v/>
      </c>
      <c r="JV327" s="517">
        <f t="shared" si="1409"/>
        <v>0</v>
      </c>
      <c r="JW327" s="510" t="str">
        <f t="shared" si="1410"/>
        <v/>
      </c>
      <c r="JX327" s="522" t="str">
        <f t="shared" si="1557"/>
        <v/>
      </c>
      <c r="JY327" s="510" t="str">
        <f t="shared" si="1411"/>
        <v/>
      </c>
      <c r="JZ327" s="517">
        <f t="shared" si="1412"/>
        <v>0</v>
      </c>
      <c r="KA327" s="510" t="str">
        <f t="shared" si="1413"/>
        <v/>
      </c>
      <c r="KB327" s="522" t="str">
        <f t="shared" si="1558"/>
        <v/>
      </c>
      <c r="KC327" s="510" t="str">
        <f t="shared" si="1414"/>
        <v/>
      </c>
      <c r="KD327" s="517">
        <f t="shared" si="1415"/>
        <v>0</v>
      </c>
      <c r="KE327" s="510" t="str">
        <f t="shared" si="1416"/>
        <v/>
      </c>
      <c r="KF327" s="522" t="str">
        <f t="shared" si="1559"/>
        <v/>
      </c>
      <c r="KG327" s="510" t="str">
        <f t="shared" si="1417"/>
        <v/>
      </c>
      <c r="KH327" s="517">
        <f t="shared" si="1418"/>
        <v>0</v>
      </c>
      <c r="KI327" s="510" t="str">
        <f t="shared" si="1419"/>
        <v/>
      </c>
      <c r="KJ327" s="522" t="str">
        <f t="shared" si="1560"/>
        <v/>
      </c>
      <c r="KK327" s="510" t="str">
        <f t="shared" si="1420"/>
        <v/>
      </c>
      <c r="KL327" s="517">
        <f t="shared" si="1421"/>
        <v>0</v>
      </c>
      <c r="KM327" s="510" t="str">
        <f t="shared" si="1422"/>
        <v/>
      </c>
      <c r="KN327" s="522" t="str">
        <f t="shared" si="1561"/>
        <v/>
      </c>
      <c r="KO327" s="510" t="str">
        <f t="shared" si="1423"/>
        <v/>
      </c>
      <c r="KP327" s="517">
        <f t="shared" si="1424"/>
        <v>0</v>
      </c>
      <c r="KQ327" s="510" t="str">
        <f t="shared" si="1425"/>
        <v/>
      </c>
      <c r="KR327" s="522" t="str">
        <f t="shared" si="1562"/>
        <v/>
      </c>
      <c r="KS327" s="510" t="str">
        <f t="shared" si="1426"/>
        <v/>
      </c>
      <c r="KT327" s="517">
        <f t="shared" si="1427"/>
        <v>0</v>
      </c>
      <c r="KU327" s="510" t="str">
        <f t="shared" si="1428"/>
        <v/>
      </c>
      <c r="KV327" s="522" t="str">
        <f t="shared" si="1563"/>
        <v/>
      </c>
      <c r="KW327" s="510" t="str">
        <f t="shared" si="1429"/>
        <v/>
      </c>
      <c r="KX327" s="517">
        <f t="shared" si="1430"/>
        <v>0</v>
      </c>
      <c r="KY327" s="510" t="str">
        <f t="shared" si="1431"/>
        <v/>
      </c>
      <c r="KZ327" s="522" t="str">
        <f t="shared" si="1564"/>
        <v/>
      </c>
      <c r="LA327" s="510" t="str">
        <f t="shared" si="1432"/>
        <v/>
      </c>
      <c r="LB327" s="517">
        <f t="shared" si="1433"/>
        <v>0</v>
      </c>
      <c r="LC327" s="510" t="str">
        <f t="shared" si="1434"/>
        <v/>
      </c>
      <c r="LD327" s="522" t="str">
        <f t="shared" si="1565"/>
        <v/>
      </c>
      <c r="LE327" s="510" t="str">
        <f t="shared" si="1435"/>
        <v/>
      </c>
      <c r="LF327" s="517">
        <f t="shared" si="1436"/>
        <v>0</v>
      </c>
      <c r="LG327" s="510" t="str">
        <f t="shared" si="1437"/>
        <v/>
      </c>
      <c r="LH327" s="522" t="str">
        <f t="shared" si="1566"/>
        <v/>
      </c>
      <c r="LI327" s="510" t="str">
        <f t="shared" si="1438"/>
        <v/>
      </c>
      <c r="LJ327" s="517">
        <f t="shared" si="1439"/>
        <v>0</v>
      </c>
      <c r="LK327" s="510" t="str">
        <f t="shared" si="1440"/>
        <v/>
      </c>
      <c r="LL327" s="522" t="str">
        <f t="shared" si="1567"/>
        <v/>
      </c>
      <c r="LM327" s="510" t="str">
        <f t="shared" si="1441"/>
        <v/>
      </c>
      <c r="LN327" s="517">
        <f t="shared" si="1442"/>
        <v>0</v>
      </c>
      <c r="LO327" s="510" t="str">
        <f t="shared" si="1443"/>
        <v/>
      </c>
      <c r="LP327" s="522" t="str">
        <f t="shared" si="1568"/>
        <v/>
      </c>
      <c r="LQ327" s="510" t="str">
        <f t="shared" si="1444"/>
        <v/>
      </c>
      <c r="LR327" s="517">
        <f t="shared" si="1445"/>
        <v>0</v>
      </c>
      <c r="LS327" s="510" t="str">
        <f t="shared" si="1446"/>
        <v/>
      </c>
      <c r="LT327" s="522" t="str">
        <f t="shared" si="1569"/>
        <v/>
      </c>
      <c r="LU327" s="510" t="str">
        <f t="shared" si="1447"/>
        <v/>
      </c>
      <c r="LV327" s="517">
        <f t="shared" si="1448"/>
        <v>0</v>
      </c>
      <c r="LW327" s="510" t="str">
        <f t="shared" si="1449"/>
        <v/>
      </c>
      <c r="LX327" s="522" t="str">
        <f t="shared" si="1570"/>
        <v/>
      </c>
      <c r="LY327" s="510" t="str">
        <f t="shared" si="1450"/>
        <v/>
      </c>
      <c r="LZ327" s="517">
        <f t="shared" si="1451"/>
        <v>0</v>
      </c>
      <c r="MA327" s="510" t="str">
        <f t="shared" si="1452"/>
        <v/>
      </c>
      <c r="MB327" s="522" t="str">
        <f t="shared" si="1571"/>
        <v/>
      </c>
      <c r="MC327" s="510" t="str">
        <f t="shared" si="1453"/>
        <v/>
      </c>
      <c r="MD327" s="517">
        <f t="shared" si="1454"/>
        <v>0</v>
      </c>
      <c r="ME327" s="510" t="str">
        <f t="shared" si="1455"/>
        <v/>
      </c>
      <c r="MF327" s="522" t="str">
        <f t="shared" si="1572"/>
        <v/>
      </c>
      <c r="MG327" s="510" t="str">
        <f t="shared" si="1456"/>
        <v/>
      </c>
      <c r="MH327" s="517">
        <f t="shared" si="1457"/>
        <v>0</v>
      </c>
      <c r="MI327" s="510" t="str">
        <f t="shared" si="1458"/>
        <v/>
      </c>
      <c r="MJ327" s="522" t="str">
        <f t="shared" si="1573"/>
        <v/>
      </c>
      <c r="MK327" s="510" t="str">
        <f t="shared" si="1459"/>
        <v/>
      </c>
      <c r="ML327" s="517">
        <f t="shared" si="1460"/>
        <v>0</v>
      </c>
      <c r="MM327" s="510" t="str">
        <f t="shared" si="1461"/>
        <v/>
      </c>
      <c r="MN327" s="522" t="str">
        <f t="shared" si="1574"/>
        <v/>
      </c>
      <c r="MO327" s="510" t="str">
        <f t="shared" si="1462"/>
        <v/>
      </c>
      <c r="MP327" s="517">
        <f t="shared" si="1463"/>
        <v>0</v>
      </c>
      <c r="MQ327" s="510" t="str">
        <f t="shared" si="1464"/>
        <v/>
      </c>
      <c r="MR327" s="522" t="str">
        <f t="shared" si="1575"/>
        <v/>
      </c>
      <c r="MS327" s="510" t="str">
        <f t="shared" si="1465"/>
        <v/>
      </c>
      <c r="MT327" s="517">
        <f t="shared" si="1466"/>
        <v>0</v>
      </c>
      <c r="MU327" s="510" t="str">
        <f t="shared" si="1467"/>
        <v/>
      </c>
      <c r="MV327" s="522" t="str">
        <f t="shared" si="1576"/>
        <v/>
      </c>
      <c r="MW327" s="510" t="str">
        <f t="shared" si="1468"/>
        <v/>
      </c>
      <c r="MX327" s="517">
        <f t="shared" si="1469"/>
        <v>0</v>
      </c>
      <c r="MY327" s="510" t="str">
        <f t="shared" si="1470"/>
        <v/>
      </c>
      <c r="MZ327" s="522" t="str">
        <f t="shared" si="1577"/>
        <v/>
      </c>
      <c r="NA327" s="510" t="str">
        <f t="shared" si="1471"/>
        <v/>
      </c>
      <c r="NB327" s="517">
        <f t="shared" si="1472"/>
        <v>0</v>
      </c>
      <c r="NC327" s="510" t="str">
        <f t="shared" si="1473"/>
        <v/>
      </c>
      <c r="ND327" s="522" t="str">
        <f t="shared" si="1578"/>
        <v/>
      </c>
      <c r="NE327" s="510" t="str">
        <f t="shared" si="1474"/>
        <v/>
      </c>
      <c r="NF327" s="517">
        <f t="shared" si="1475"/>
        <v>0</v>
      </c>
      <c r="NG327" s="510" t="str">
        <f t="shared" si="1476"/>
        <v/>
      </c>
      <c r="NH327" s="522" t="str">
        <f t="shared" si="1579"/>
        <v/>
      </c>
      <c r="NI327" s="510" t="str">
        <f t="shared" si="1477"/>
        <v/>
      </c>
      <c r="NJ327" s="517">
        <f t="shared" si="1478"/>
        <v>0</v>
      </c>
      <c r="NK327" s="510" t="str">
        <f t="shared" si="1479"/>
        <v/>
      </c>
      <c r="NL327" s="522" t="str">
        <f t="shared" si="1580"/>
        <v/>
      </c>
      <c r="NM327" s="510" t="str">
        <f t="shared" si="1480"/>
        <v/>
      </c>
      <c r="NN327" s="517">
        <f t="shared" si="1481"/>
        <v>0</v>
      </c>
      <c r="NO327" s="510" t="str">
        <f t="shared" si="1482"/>
        <v/>
      </c>
      <c r="NP327" s="522" t="str">
        <f t="shared" si="1581"/>
        <v/>
      </c>
      <c r="NQ327" s="510" t="str">
        <f t="shared" si="1483"/>
        <v/>
      </c>
      <c r="NR327" s="517">
        <f t="shared" si="1484"/>
        <v>0</v>
      </c>
      <c r="NS327" s="510" t="str">
        <f t="shared" si="1485"/>
        <v/>
      </c>
      <c r="NT327" s="522" t="str">
        <f t="shared" si="1582"/>
        <v/>
      </c>
      <c r="NU327" s="510" t="str">
        <f t="shared" si="1486"/>
        <v/>
      </c>
      <c r="NV327" s="517">
        <f t="shared" si="1487"/>
        <v>0</v>
      </c>
      <c r="NW327" s="510" t="str">
        <f t="shared" si="1488"/>
        <v/>
      </c>
      <c r="NX327" s="522" t="str">
        <f t="shared" si="1583"/>
        <v/>
      </c>
      <c r="NY327" s="510" t="str">
        <f t="shared" si="1489"/>
        <v/>
      </c>
      <c r="NZ327" s="517">
        <f t="shared" si="1490"/>
        <v>0</v>
      </c>
      <c r="OA327" s="510" t="str">
        <f t="shared" si="1491"/>
        <v/>
      </c>
      <c r="OB327" s="522" t="str">
        <f t="shared" si="1584"/>
        <v/>
      </c>
      <c r="OC327" s="510" t="str">
        <f t="shared" si="1492"/>
        <v/>
      </c>
      <c r="OD327" s="517">
        <f t="shared" si="1493"/>
        <v>0</v>
      </c>
      <c r="OE327" s="510" t="str">
        <f t="shared" si="1494"/>
        <v/>
      </c>
      <c r="OF327" s="522" t="str">
        <f t="shared" si="1585"/>
        <v/>
      </c>
      <c r="OG327" s="510" t="str">
        <f t="shared" si="1495"/>
        <v/>
      </c>
      <c r="OH327" s="517">
        <f t="shared" si="1496"/>
        <v>0</v>
      </c>
      <c r="OI327" s="510" t="str">
        <f t="shared" si="1497"/>
        <v/>
      </c>
      <c r="OJ327" s="522" t="str">
        <f t="shared" si="1586"/>
        <v/>
      </c>
      <c r="OK327" s="510" t="str">
        <f t="shared" si="1498"/>
        <v/>
      </c>
      <c r="OL327" s="517">
        <f t="shared" si="1499"/>
        <v>0</v>
      </c>
      <c r="OM327" s="510" t="str">
        <f t="shared" si="1500"/>
        <v/>
      </c>
      <c r="ON327" s="522" t="str">
        <f t="shared" si="1587"/>
        <v/>
      </c>
      <c r="OO327" s="510" t="str">
        <f t="shared" si="1501"/>
        <v/>
      </c>
      <c r="OP327" s="517">
        <f t="shared" si="1502"/>
        <v>0</v>
      </c>
      <c r="OQ327" s="510" t="str">
        <f t="shared" si="1503"/>
        <v/>
      </c>
      <c r="OR327" s="522" t="str">
        <f t="shared" si="1588"/>
        <v/>
      </c>
      <c r="OS327" s="510" t="str">
        <f t="shared" si="1504"/>
        <v/>
      </c>
      <c r="OT327" s="517">
        <f t="shared" si="1505"/>
        <v>0</v>
      </c>
      <c r="OU327" s="510" t="str">
        <f t="shared" si="1506"/>
        <v/>
      </c>
      <c r="OV327" s="522" t="str">
        <f t="shared" si="1589"/>
        <v/>
      </c>
      <c r="OW327" s="510" t="str">
        <f t="shared" si="1507"/>
        <v/>
      </c>
      <c r="OX327" s="517">
        <f t="shared" si="1508"/>
        <v>0</v>
      </c>
      <c r="OY327" s="510" t="str">
        <f t="shared" si="1509"/>
        <v/>
      </c>
      <c r="OZ327" s="522" t="str">
        <f t="shared" si="1590"/>
        <v/>
      </c>
      <c r="PA327" s="510" t="str">
        <f t="shared" si="1510"/>
        <v/>
      </c>
      <c r="PB327" s="517">
        <f t="shared" si="1511"/>
        <v>0</v>
      </c>
      <c r="PC327" s="510" t="str">
        <f t="shared" si="1512"/>
        <v/>
      </c>
      <c r="PD327" s="522" t="str">
        <f t="shared" si="1591"/>
        <v/>
      </c>
      <c r="PE327" s="510" t="str">
        <f t="shared" si="1513"/>
        <v/>
      </c>
      <c r="PF327" s="517">
        <f t="shared" si="1514"/>
        <v>0</v>
      </c>
      <c r="PG327" s="510" t="str">
        <f t="shared" si="1515"/>
        <v/>
      </c>
      <c r="PH327" s="522" t="str">
        <f t="shared" si="1592"/>
        <v/>
      </c>
      <c r="PI327" s="510" t="str">
        <f t="shared" si="1516"/>
        <v/>
      </c>
      <c r="PJ327" s="517">
        <f t="shared" si="1517"/>
        <v>0</v>
      </c>
      <c r="PK327" s="510" t="str">
        <f t="shared" si="1518"/>
        <v/>
      </c>
      <c r="PL327" s="522" t="str">
        <f t="shared" si="1593"/>
        <v/>
      </c>
      <c r="PM327" s="510" t="str">
        <f t="shared" si="1519"/>
        <v/>
      </c>
      <c r="PN327" s="517">
        <f t="shared" si="1520"/>
        <v>0</v>
      </c>
      <c r="PO327" s="510" t="str">
        <f t="shared" si="1521"/>
        <v/>
      </c>
      <c r="PP327" s="522" t="str">
        <f t="shared" si="1594"/>
        <v/>
      </c>
      <c r="PQ327" s="510" t="str">
        <f t="shared" si="1522"/>
        <v/>
      </c>
      <c r="PR327" s="517">
        <f t="shared" si="1523"/>
        <v>0</v>
      </c>
      <c r="PS327" s="510" t="str">
        <f t="shared" si="1524"/>
        <v/>
      </c>
      <c r="PT327" s="522" t="str">
        <f t="shared" si="1595"/>
        <v/>
      </c>
      <c r="PU327" s="510" t="str">
        <f t="shared" si="1525"/>
        <v/>
      </c>
      <c r="PV327" s="517">
        <f t="shared" si="1526"/>
        <v>0</v>
      </c>
      <c r="PW327" s="510" t="str">
        <f t="shared" si="1527"/>
        <v/>
      </c>
      <c r="PX327" s="522" t="str">
        <f t="shared" si="1596"/>
        <v/>
      </c>
      <c r="PY327" s="510" t="str">
        <f t="shared" si="1528"/>
        <v/>
      </c>
      <c r="PZ327" s="517">
        <f t="shared" si="1529"/>
        <v>0</v>
      </c>
      <c r="QA327" s="510" t="str">
        <f t="shared" si="1530"/>
        <v/>
      </c>
      <c r="QB327" s="522" t="str">
        <f t="shared" si="1597"/>
        <v/>
      </c>
      <c r="QC327" s="510" t="str">
        <f t="shared" si="1531"/>
        <v/>
      </c>
      <c r="QD327" s="517">
        <f t="shared" si="1532"/>
        <v>0</v>
      </c>
      <c r="QE327" s="510" t="str">
        <f t="shared" si="1533"/>
        <v/>
      </c>
      <c r="QF327" s="522" t="str">
        <f t="shared" si="1598"/>
        <v/>
      </c>
      <c r="QG327" s="510" t="str">
        <f t="shared" si="1534"/>
        <v/>
      </c>
      <c r="QH327" s="517">
        <f t="shared" si="1535"/>
        <v>0</v>
      </c>
    </row>
    <row r="328" spans="203:450" ht="13.3" thickTop="1" thickBot="1" x14ac:dyDescent="0.35">
      <c r="GU328" s="594">
        <v>47</v>
      </c>
      <c r="HA328" s="81" t="str">
        <f t="shared" si="1536"/>
        <v/>
      </c>
      <c r="HB328" s="127" t="str">
        <f t="shared" si="1537"/>
        <v/>
      </c>
      <c r="HC328" s="15">
        <f t="shared" si="1359"/>
        <v>0</v>
      </c>
      <c r="HD328" s="582">
        <f t="shared" si="1600"/>
        <v>0</v>
      </c>
      <c r="HE328" s="576">
        <f t="shared" si="1601"/>
        <v>0</v>
      </c>
      <c r="HF328" s="566">
        <f t="shared" si="1601"/>
        <v>0</v>
      </c>
      <c r="HG328" s="16">
        <f t="shared" si="1361"/>
        <v>0</v>
      </c>
      <c r="HH328" s="17" t="str">
        <f t="shared" si="1538"/>
        <v/>
      </c>
      <c r="HI328" s="510" t="str">
        <f t="shared" si="1539"/>
        <v/>
      </c>
      <c r="HJ328" s="517">
        <f t="shared" si="1540"/>
        <v>0</v>
      </c>
      <c r="HK328" s="510" t="str">
        <f t="shared" si="1362"/>
        <v/>
      </c>
      <c r="HL328" s="522" t="str">
        <f t="shared" si="1541"/>
        <v/>
      </c>
      <c r="HM328" s="510" t="str">
        <f t="shared" si="1363"/>
        <v/>
      </c>
      <c r="HN328" s="517">
        <f t="shared" si="1364"/>
        <v>0</v>
      </c>
      <c r="HO328" s="510" t="str">
        <f t="shared" si="1365"/>
        <v/>
      </c>
      <c r="HP328" s="522" t="str">
        <f t="shared" si="1542"/>
        <v/>
      </c>
      <c r="HQ328" s="510" t="str">
        <f t="shared" si="1366"/>
        <v/>
      </c>
      <c r="HR328" s="517">
        <f t="shared" si="1367"/>
        <v>0</v>
      </c>
      <c r="HS328" s="510" t="str">
        <f t="shared" si="1368"/>
        <v/>
      </c>
      <c r="HT328" s="522" t="str">
        <f t="shared" si="1543"/>
        <v/>
      </c>
      <c r="HU328" s="510" t="str">
        <f t="shared" si="1369"/>
        <v/>
      </c>
      <c r="HV328" s="517">
        <f t="shared" si="1370"/>
        <v>0</v>
      </c>
      <c r="HW328" s="510" t="str">
        <f t="shared" si="1371"/>
        <v/>
      </c>
      <c r="HX328" s="522" t="str">
        <f t="shared" si="1544"/>
        <v/>
      </c>
      <c r="HY328" s="510" t="str">
        <f t="shared" si="1372"/>
        <v/>
      </c>
      <c r="HZ328" s="517">
        <f t="shared" si="1373"/>
        <v>0</v>
      </c>
      <c r="IA328" s="510" t="str">
        <f t="shared" si="1374"/>
        <v/>
      </c>
      <c r="IB328" s="522" t="str">
        <f t="shared" si="1545"/>
        <v/>
      </c>
      <c r="IC328" s="510" t="str">
        <f t="shared" si="1375"/>
        <v/>
      </c>
      <c r="ID328" s="517">
        <f t="shared" si="1376"/>
        <v>0</v>
      </c>
      <c r="IE328" s="510" t="str">
        <f t="shared" si="1377"/>
        <v/>
      </c>
      <c r="IF328" s="522" t="str">
        <f t="shared" si="1546"/>
        <v/>
      </c>
      <c r="IG328" s="510" t="str">
        <f t="shared" si="1378"/>
        <v/>
      </c>
      <c r="IH328" s="517">
        <f t="shared" si="1379"/>
        <v>0</v>
      </c>
      <c r="II328" s="510" t="str">
        <f t="shared" si="1380"/>
        <v/>
      </c>
      <c r="IJ328" s="522" t="str">
        <f t="shared" si="1547"/>
        <v/>
      </c>
      <c r="IK328" s="510" t="str">
        <f t="shared" si="1381"/>
        <v/>
      </c>
      <c r="IL328" s="517">
        <f t="shared" si="1382"/>
        <v>0</v>
      </c>
      <c r="IM328" s="510" t="str">
        <f t="shared" si="1383"/>
        <v/>
      </c>
      <c r="IN328" s="522" t="str">
        <f t="shared" si="1548"/>
        <v/>
      </c>
      <c r="IO328" s="510" t="str">
        <f t="shared" si="1384"/>
        <v/>
      </c>
      <c r="IP328" s="517">
        <f t="shared" si="1385"/>
        <v>0</v>
      </c>
      <c r="IQ328" s="510" t="str">
        <f t="shared" si="1386"/>
        <v/>
      </c>
      <c r="IR328" s="522" t="str">
        <f t="shared" si="1549"/>
        <v/>
      </c>
      <c r="IS328" s="510" t="str">
        <f t="shared" si="1387"/>
        <v/>
      </c>
      <c r="IT328" s="517">
        <f t="shared" si="1388"/>
        <v>0</v>
      </c>
      <c r="IU328" s="510" t="str">
        <f t="shared" si="1389"/>
        <v/>
      </c>
      <c r="IV328" s="522" t="str">
        <f t="shared" si="1550"/>
        <v/>
      </c>
      <c r="IW328" s="510" t="str">
        <f t="shared" si="1390"/>
        <v/>
      </c>
      <c r="IX328" s="517">
        <f t="shared" si="1391"/>
        <v>0</v>
      </c>
      <c r="IY328" s="510" t="str">
        <f t="shared" si="1392"/>
        <v/>
      </c>
      <c r="IZ328" s="522" t="str">
        <f t="shared" si="1551"/>
        <v/>
      </c>
      <c r="JA328" s="510" t="str">
        <f t="shared" si="1393"/>
        <v/>
      </c>
      <c r="JB328" s="517">
        <f t="shared" si="1394"/>
        <v>0</v>
      </c>
      <c r="JC328" s="510" t="str">
        <f t="shared" si="1395"/>
        <v/>
      </c>
      <c r="JD328" s="522" t="str">
        <f t="shared" si="1552"/>
        <v/>
      </c>
      <c r="JE328" s="510" t="str">
        <f t="shared" si="1396"/>
        <v/>
      </c>
      <c r="JF328" s="517">
        <f t="shared" si="1397"/>
        <v>0</v>
      </c>
      <c r="JG328" s="510" t="str">
        <f t="shared" si="1398"/>
        <v/>
      </c>
      <c r="JH328" s="522" t="str">
        <f t="shared" si="1553"/>
        <v/>
      </c>
      <c r="JI328" s="510" t="str">
        <f t="shared" si="1399"/>
        <v/>
      </c>
      <c r="JJ328" s="517">
        <f t="shared" si="1400"/>
        <v>0</v>
      </c>
      <c r="JK328" s="510" t="str">
        <f t="shared" si="1401"/>
        <v/>
      </c>
      <c r="JL328" s="522" t="str">
        <f t="shared" si="1554"/>
        <v/>
      </c>
      <c r="JM328" s="510" t="str">
        <f t="shared" si="1402"/>
        <v/>
      </c>
      <c r="JN328" s="517">
        <f t="shared" si="1403"/>
        <v>0</v>
      </c>
      <c r="JO328" s="510" t="str">
        <f t="shared" si="1404"/>
        <v/>
      </c>
      <c r="JP328" s="522" t="str">
        <f t="shared" si="1555"/>
        <v/>
      </c>
      <c r="JQ328" s="510" t="str">
        <f t="shared" si="1405"/>
        <v/>
      </c>
      <c r="JR328" s="517">
        <f t="shared" si="1406"/>
        <v>0</v>
      </c>
      <c r="JS328" s="510" t="str">
        <f t="shared" si="1407"/>
        <v/>
      </c>
      <c r="JT328" s="522" t="str">
        <f t="shared" si="1556"/>
        <v/>
      </c>
      <c r="JU328" s="510" t="str">
        <f t="shared" si="1408"/>
        <v/>
      </c>
      <c r="JV328" s="517">
        <f t="shared" si="1409"/>
        <v>0</v>
      </c>
      <c r="JW328" s="510" t="str">
        <f t="shared" si="1410"/>
        <v/>
      </c>
      <c r="JX328" s="522" t="str">
        <f t="shared" si="1557"/>
        <v/>
      </c>
      <c r="JY328" s="510" t="str">
        <f t="shared" si="1411"/>
        <v/>
      </c>
      <c r="JZ328" s="517">
        <f t="shared" si="1412"/>
        <v>0</v>
      </c>
      <c r="KA328" s="510" t="str">
        <f t="shared" si="1413"/>
        <v/>
      </c>
      <c r="KB328" s="522" t="str">
        <f t="shared" si="1558"/>
        <v/>
      </c>
      <c r="KC328" s="510" t="str">
        <f t="shared" si="1414"/>
        <v/>
      </c>
      <c r="KD328" s="517">
        <f t="shared" si="1415"/>
        <v>0</v>
      </c>
      <c r="KE328" s="510" t="str">
        <f t="shared" si="1416"/>
        <v/>
      </c>
      <c r="KF328" s="522" t="str">
        <f t="shared" si="1559"/>
        <v/>
      </c>
      <c r="KG328" s="510" t="str">
        <f t="shared" si="1417"/>
        <v/>
      </c>
      <c r="KH328" s="517">
        <f t="shared" si="1418"/>
        <v>0</v>
      </c>
      <c r="KI328" s="510" t="str">
        <f t="shared" si="1419"/>
        <v/>
      </c>
      <c r="KJ328" s="522" t="str">
        <f t="shared" si="1560"/>
        <v/>
      </c>
      <c r="KK328" s="510" t="str">
        <f t="shared" si="1420"/>
        <v/>
      </c>
      <c r="KL328" s="517">
        <f t="shared" si="1421"/>
        <v>0</v>
      </c>
      <c r="KM328" s="510" t="str">
        <f t="shared" si="1422"/>
        <v/>
      </c>
      <c r="KN328" s="522" t="str">
        <f t="shared" si="1561"/>
        <v/>
      </c>
      <c r="KO328" s="510" t="str">
        <f t="shared" si="1423"/>
        <v/>
      </c>
      <c r="KP328" s="517">
        <f t="shared" si="1424"/>
        <v>0</v>
      </c>
      <c r="KQ328" s="510" t="str">
        <f t="shared" si="1425"/>
        <v/>
      </c>
      <c r="KR328" s="522" t="str">
        <f t="shared" si="1562"/>
        <v/>
      </c>
      <c r="KS328" s="510" t="str">
        <f t="shared" si="1426"/>
        <v/>
      </c>
      <c r="KT328" s="517">
        <f t="shared" si="1427"/>
        <v>0</v>
      </c>
      <c r="KU328" s="510" t="str">
        <f t="shared" si="1428"/>
        <v/>
      </c>
      <c r="KV328" s="522" t="str">
        <f t="shared" si="1563"/>
        <v/>
      </c>
      <c r="KW328" s="510" t="str">
        <f t="shared" si="1429"/>
        <v/>
      </c>
      <c r="KX328" s="517">
        <f t="shared" si="1430"/>
        <v>0</v>
      </c>
      <c r="KY328" s="510" t="str">
        <f t="shared" si="1431"/>
        <v/>
      </c>
      <c r="KZ328" s="522" t="str">
        <f t="shared" si="1564"/>
        <v/>
      </c>
      <c r="LA328" s="510" t="str">
        <f t="shared" si="1432"/>
        <v/>
      </c>
      <c r="LB328" s="517">
        <f t="shared" si="1433"/>
        <v>0</v>
      </c>
      <c r="LC328" s="510" t="str">
        <f t="shared" si="1434"/>
        <v/>
      </c>
      <c r="LD328" s="522" t="str">
        <f t="shared" si="1565"/>
        <v/>
      </c>
      <c r="LE328" s="510" t="str">
        <f t="shared" si="1435"/>
        <v/>
      </c>
      <c r="LF328" s="517">
        <f t="shared" si="1436"/>
        <v>0</v>
      </c>
      <c r="LG328" s="510" t="str">
        <f t="shared" si="1437"/>
        <v/>
      </c>
      <c r="LH328" s="522" t="str">
        <f t="shared" si="1566"/>
        <v/>
      </c>
      <c r="LI328" s="510" t="str">
        <f t="shared" si="1438"/>
        <v/>
      </c>
      <c r="LJ328" s="517">
        <f t="shared" si="1439"/>
        <v>0</v>
      </c>
      <c r="LK328" s="510" t="str">
        <f t="shared" si="1440"/>
        <v/>
      </c>
      <c r="LL328" s="522" t="str">
        <f t="shared" si="1567"/>
        <v/>
      </c>
      <c r="LM328" s="510" t="str">
        <f t="shared" si="1441"/>
        <v/>
      </c>
      <c r="LN328" s="517">
        <f t="shared" si="1442"/>
        <v>0</v>
      </c>
      <c r="LO328" s="510" t="str">
        <f t="shared" si="1443"/>
        <v/>
      </c>
      <c r="LP328" s="522" t="str">
        <f t="shared" si="1568"/>
        <v/>
      </c>
      <c r="LQ328" s="510" t="str">
        <f t="shared" si="1444"/>
        <v/>
      </c>
      <c r="LR328" s="517">
        <f t="shared" si="1445"/>
        <v>0</v>
      </c>
      <c r="LS328" s="510" t="str">
        <f t="shared" si="1446"/>
        <v/>
      </c>
      <c r="LT328" s="522" t="str">
        <f t="shared" si="1569"/>
        <v/>
      </c>
      <c r="LU328" s="510" t="str">
        <f t="shared" si="1447"/>
        <v/>
      </c>
      <c r="LV328" s="517">
        <f t="shared" si="1448"/>
        <v>0</v>
      </c>
      <c r="LW328" s="510" t="str">
        <f t="shared" si="1449"/>
        <v/>
      </c>
      <c r="LX328" s="522" t="str">
        <f t="shared" si="1570"/>
        <v/>
      </c>
      <c r="LY328" s="510" t="str">
        <f t="shared" si="1450"/>
        <v/>
      </c>
      <c r="LZ328" s="517">
        <f t="shared" si="1451"/>
        <v>0</v>
      </c>
      <c r="MA328" s="510" t="str">
        <f t="shared" si="1452"/>
        <v/>
      </c>
      <c r="MB328" s="522" t="str">
        <f t="shared" si="1571"/>
        <v/>
      </c>
      <c r="MC328" s="510" t="str">
        <f t="shared" si="1453"/>
        <v/>
      </c>
      <c r="MD328" s="517">
        <f t="shared" si="1454"/>
        <v>0</v>
      </c>
      <c r="ME328" s="510" t="str">
        <f t="shared" si="1455"/>
        <v/>
      </c>
      <c r="MF328" s="522" t="str">
        <f t="shared" si="1572"/>
        <v/>
      </c>
      <c r="MG328" s="510" t="str">
        <f t="shared" si="1456"/>
        <v/>
      </c>
      <c r="MH328" s="517">
        <f t="shared" si="1457"/>
        <v>0</v>
      </c>
      <c r="MI328" s="510" t="str">
        <f t="shared" si="1458"/>
        <v/>
      </c>
      <c r="MJ328" s="522" t="str">
        <f t="shared" si="1573"/>
        <v/>
      </c>
      <c r="MK328" s="510" t="str">
        <f t="shared" si="1459"/>
        <v/>
      </c>
      <c r="ML328" s="517">
        <f t="shared" si="1460"/>
        <v>0</v>
      </c>
      <c r="MM328" s="510" t="str">
        <f t="shared" si="1461"/>
        <v/>
      </c>
      <c r="MN328" s="522" t="str">
        <f t="shared" si="1574"/>
        <v/>
      </c>
      <c r="MO328" s="510" t="str">
        <f t="shared" si="1462"/>
        <v/>
      </c>
      <c r="MP328" s="517">
        <f t="shared" si="1463"/>
        <v>0</v>
      </c>
      <c r="MQ328" s="510" t="str">
        <f t="shared" si="1464"/>
        <v/>
      </c>
      <c r="MR328" s="522" t="str">
        <f t="shared" si="1575"/>
        <v/>
      </c>
      <c r="MS328" s="510" t="str">
        <f t="shared" si="1465"/>
        <v/>
      </c>
      <c r="MT328" s="517">
        <f t="shared" si="1466"/>
        <v>0</v>
      </c>
      <c r="MU328" s="510" t="str">
        <f t="shared" si="1467"/>
        <v/>
      </c>
      <c r="MV328" s="522" t="str">
        <f t="shared" si="1576"/>
        <v/>
      </c>
      <c r="MW328" s="510" t="str">
        <f t="shared" si="1468"/>
        <v/>
      </c>
      <c r="MX328" s="517">
        <f t="shared" si="1469"/>
        <v>0</v>
      </c>
      <c r="MY328" s="510" t="str">
        <f t="shared" si="1470"/>
        <v/>
      </c>
      <c r="MZ328" s="522" t="str">
        <f t="shared" si="1577"/>
        <v/>
      </c>
      <c r="NA328" s="510" t="str">
        <f t="shared" si="1471"/>
        <v/>
      </c>
      <c r="NB328" s="517">
        <f t="shared" si="1472"/>
        <v>0</v>
      </c>
      <c r="NC328" s="510" t="str">
        <f t="shared" si="1473"/>
        <v/>
      </c>
      <c r="ND328" s="522" t="str">
        <f t="shared" si="1578"/>
        <v/>
      </c>
      <c r="NE328" s="510" t="str">
        <f t="shared" si="1474"/>
        <v/>
      </c>
      <c r="NF328" s="517">
        <f t="shared" si="1475"/>
        <v>0</v>
      </c>
      <c r="NG328" s="510" t="str">
        <f t="shared" si="1476"/>
        <v/>
      </c>
      <c r="NH328" s="522" t="str">
        <f t="shared" si="1579"/>
        <v/>
      </c>
      <c r="NI328" s="510" t="str">
        <f t="shared" si="1477"/>
        <v/>
      </c>
      <c r="NJ328" s="517">
        <f t="shared" si="1478"/>
        <v>0</v>
      </c>
      <c r="NK328" s="510" t="str">
        <f t="shared" si="1479"/>
        <v/>
      </c>
      <c r="NL328" s="522" t="str">
        <f t="shared" si="1580"/>
        <v/>
      </c>
      <c r="NM328" s="510" t="str">
        <f t="shared" si="1480"/>
        <v/>
      </c>
      <c r="NN328" s="517">
        <f t="shared" si="1481"/>
        <v>0</v>
      </c>
      <c r="NO328" s="510" t="str">
        <f t="shared" si="1482"/>
        <v/>
      </c>
      <c r="NP328" s="522" t="str">
        <f t="shared" si="1581"/>
        <v/>
      </c>
      <c r="NQ328" s="510" t="str">
        <f t="shared" si="1483"/>
        <v/>
      </c>
      <c r="NR328" s="517">
        <f t="shared" si="1484"/>
        <v>0</v>
      </c>
      <c r="NS328" s="510" t="str">
        <f t="shared" si="1485"/>
        <v/>
      </c>
      <c r="NT328" s="522" t="str">
        <f t="shared" si="1582"/>
        <v/>
      </c>
      <c r="NU328" s="510" t="str">
        <f t="shared" si="1486"/>
        <v/>
      </c>
      <c r="NV328" s="517">
        <f t="shared" si="1487"/>
        <v>0</v>
      </c>
      <c r="NW328" s="510" t="str">
        <f t="shared" si="1488"/>
        <v/>
      </c>
      <c r="NX328" s="522" t="str">
        <f t="shared" si="1583"/>
        <v/>
      </c>
      <c r="NY328" s="510" t="str">
        <f t="shared" si="1489"/>
        <v/>
      </c>
      <c r="NZ328" s="517">
        <f t="shared" si="1490"/>
        <v>0</v>
      </c>
      <c r="OA328" s="510" t="str">
        <f t="shared" si="1491"/>
        <v/>
      </c>
      <c r="OB328" s="522" t="str">
        <f t="shared" si="1584"/>
        <v/>
      </c>
      <c r="OC328" s="510" t="str">
        <f t="shared" si="1492"/>
        <v/>
      </c>
      <c r="OD328" s="517">
        <f t="shared" si="1493"/>
        <v>0</v>
      </c>
      <c r="OE328" s="510" t="str">
        <f t="shared" si="1494"/>
        <v/>
      </c>
      <c r="OF328" s="522" t="str">
        <f t="shared" si="1585"/>
        <v/>
      </c>
      <c r="OG328" s="510" t="str">
        <f t="shared" si="1495"/>
        <v/>
      </c>
      <c r="OH328" s="517">
        <f t="shared" si="1496"/>
        <v>0</v>
      </c>
      <c r="OI328" s="510" t="str">
        <f t="shared" si="1497"/>
        <v/>
      </c>
      <c r="OJ328" s="522" t="str">
        <f t="shared" si="1586"/>
        <v/>
      </c>
      <c r="OK328" s="510" t="str">
        <f t="shared" si="1498"/>
        <v/>
      </c>
      <c r="OL328" s="517">
        <f t="shared" si="1499"/>
        <v>0</v>
      </c>
      <c r="OM328" s="510" t="str">
        <f t="shared" si="1500"/>
        <v/>
      </c>
      <c r="ON328" s="522" t="str">
        <f t="shared" si="1587"/>
        <v/>
      </c>
      <c r="OO328" s="510" t="str">
        <f t="shared" si="1501"/>
        <v/>
      </c>
      <c r="OP328" s="517">
        <f t="shared" si="1502"/>
        <v>0</v>
      </c>
      <c r="OQ328" s="510" t="str">
        <f t="shared" si="1503"/>
        <v/>
      </c>
      <c r="OR328" s="522" t="str">
        <f t="shared" si="1588"/>
        <v/>
      </c>
      <c r="OS328" s="510" t="str">
        <f t="shared" si="1504"/>
        <v/>
      </c>
      <c r="OT328" s="517">
        <f t="shared" si="1505"/>
        <v>0</v>
      </c>
      <c r="OU328" s="510" t="str">
        <f t="shared" si="1506"/>
        <v/>
      </c>
      <c r="OV328" s="522" t="str">
        <f t="shared" si="1589"/>
        <v/>
      </c>
      <c r="OW328" s="510" t="str">
        <f t="shared" si="1507"/>
        <v/>
      </c>
      <c r="OX328" s="517">
        <f t="shared" si="1508"/>
        <v>0</v>
      </c>
      <c r="OY328" s="510" t="str">
        <f t="shared" si="1509"/>
        <v/>
      </c>
      <c r="OZ328" s="522" t="str">
        <f t="shared" si="1590"/>
        <v/>
      </c>
      <c r="PA328" s="510" t="str">
        <f t="shared" si="1510"/>
        <v/>
      </c>
      <c r="PB328" s="517">
        <f t="shared" si="1511"/>
        <v>0</v>
      </c>
      <c r="PC328" s="510" t="str">
        <f t="shared" si="1512"/>
        <v/>
      </c>
      <c r="PD328" s="522" t="str">
        <f t="shared" si="1591"/>
        <v/>
      </c>
      <c r="PE328" s="510" t="str">
        <f t="shared" si="1513"/>
        <v/>
      </c>
      <c r="PF328" s="517">
        <f t="shared" si="1514"/>
        <v>0</v>
      </c>
      <c r="PG328" s="510" t="str">
        <f t="shared" si="1515"/>
        <v/>
      </c>
      <c r="PH328" s="522" t="str">
        <f t="shared" si="1592"/>
        <v/>
      </c>
      <c r="PI328" s="510" t="str">
        <f t="shared" si="1516"/>
        <v/>
      </c>
      <c r="PJ328" s="517">
        <f t="shared" si="1517"/>
        <v>0</v>
      </c>
      <c r="PK328" s="510" t="str">
        <f t="shared" si="1518"/>
        <v/>
      </c>
      <c r="PL328" s="522" t="str">
        <f t="shared" si="1593"/>
        <v/>
      </c>
      <c r="PM328" s="510" t="str">
        <f t="shared" si="1519"/>
        <v/>
      </c>
      <c r="PN328" s="517">
        <f t="shared" si="1520"/>
        <v>0</v>
      </c>
      <c r="PO328" s="510" t="str">
        <f t="shared" si="1521"/>
        <v/>
      </c>
      <c r="PP328" s="522" t="str">
        <f t="shared" si="1594"/>
        <v/>
      </c>
      <c r="PQ328" s="510" t="str">
        <f t="shared" si="1522"/>
        <v/>
      </c>
      <c r="PR328" s="517">
        <f t="shared" si="1523"/>
        <v>0</v>
      </c>
      <c r="PS328" s="510" t="str">
        <f t="shared" si="1524"/>
        <v/>
      </c>
      <c r="PT328" s="522" t="str">
        <f t="shared" si="1595"/>
        <v/>
      </c>
      <c r="PU328" s="510" t="str">
        <f t="shared" si="1525"/>
        <v/>
      </c>
      <c r="PV328" s="517">
        <f t="shared" si="1526"/>
        <v>0</v>
      </c>
      <c r="PW328" s="510" t="str">
        <f t="shared" si="1527"/>
        <v/>
      </c>
      <c r="PX328" s="522" t="str">
        <f t="shared" si="1596"/>
        <v/>
      </c>
      <c r="PY328" s="510" t="str">
        <f t="shared" si="1528"/>
        <v/>
      </c>
      <c r="PZ328" s="517">
        <f t="shared" si="1529"/>
        <v>0</v>
      </c>
      <c r="QA328" s="510" t="str">
        <f t="shared" si="1530"/>
        <v/>
      </c>
      <c r="QB328" s="522" t="str">
        <f t="shared" si="1597"/>
        <v/>
      </c>
      <c r="QC328" s="510" t="str">
        <f t="shared" si="1531"/>
        <v/>
      </c>
      <c r="QD328" s="517">
        <f t="shared" si="1532"/>
        <v>0</v>
      </c>
      <c r="QE328" s="510" t="str">
        <f t="shared" si="1533"/>
        <v/>
      </c>
      <c r="QF328" s="522" t="str">
        <f t="shared" si="1598"/>
        <v/>
      </c>
      <c r="QG328" s="510" t="str">
        <f t="shared" si="1534"/>
        <v/>
      </c>
      <c r="QH328" s="517">
        <f t="shared" si="1535"/>
        <v>0</v>
      </c>
    </row>
    <row r="329" spans="203:450" ht="13.3" thickTop="1" thickBot="1" x14ac:dyDescent="0.35">
      <c r="GU329" s="594">
        <v>48</v>
      </c>
      <c r="HA329" s="81" t="str">
        <f t="shared" si="1536"/>
        <v/>
      </c>
      <c r="HB329" s="127" t="str">
        <f t="shared" si="1537"/>
        <v/>
      </c>
      <c r="HC329" s="15">
        <f t="shared" si="1359"/>
        <v>0</v>
      </c>
      <c r="HD329" s="582">
        <f t="shared" si="1600"/>
        <v>0</v>
      </c>
      <c r="HE329" s="576">
        <f t="shared" si="1601"/>
        <v>0</v>
      </c>
      <c r="HF329" s="566">
        <f t="shared" si="1601"/>
        <v>0</v>
      </c>
      <c r="HG329" s="16">
        <f t="shared" si="1361"/>
        <v>0</v>
      </c>
      <c r="HH329" s="17" t="str">
        <f t="shared" si="1538"/>
        <v/>
      </c>
      <c r="HI329" s="510" t="str">
        <f t="shared" si="1539"/>
        <v/>
      </c>
      <c r="HJ329" s="517">
        <f t="shared" si="1540"/>
        <v>0</v>
      </c>
      <c r="HK329" s="510" t="str">
        <f t="shared" si="1362"/>
        <v/>
      </c>
      <c r="HL329" s="522" t="str">
        <f t="shared" si="1541"/>
        <v/>
      </c>
      <c r="HM329" s="510" t="str">
        <f t="shared" si="1363"/>
        <v/>
      </c>
      <c r="HN329" s="517">
        <f t="shared" si="1364"/>
        <v>0</v>
      </c>
      <c r="HO329" s="510" t="str">
        <f t="shared" si="1365"/>
        <v/>
      </c>
      <c r="HP329" s="522" t="str">
        <f t="shared" si="1542"/>
        <v/>
      </c>
      <c r="HQ329" s="510" t="str">
        <f t="shared" si="1366"/>
        <v/>
      </c>
      <c r="HR329" s="517">
        <f t="shared" si="1367"/>
        <v>0</v>
      </c>
      <c r="HS329" s="510" t="str">
        <f t="shared" si="1368"/>
        <v/>
      </c>
      <c r="HT329" s="522" t="str">
        <f t="shared" si="1543"/>
        <v/>
      </c>
      <c r="HU329" s="510" t="str">
        <f t="shared" si="1369"/>
        <v/>
      </c>
      <c r="HV329" s="517">
        <f t="shared" si="1370"/>
        <v>0</v>
      </c>
      <c r="HW329" s="510" t="str">
        <f t="shared" si="1371"/>
        <v/>
      </c>
      <c r="HX329" s="522" t="str">
        <f t="shared" si="1544"/>
        <v/>
      </c>
      <c r="HY329" s="510" t="str">
        <f t="shared" si="1372"/>
        <v/>
      </c>
      <c r="HZ329" s="517">
        <f t="shared" si="1373"/>
        <v>0</v>
      </c>
      <c r="IA329" s="510" t="str">
        <f t="shared" si="1374"/>
        <v/>
      </c>
      <c r="IB329" s="522" t="str">
        <f t="shared" si="1545"/>
        <v/>
      </c>
      <c r="IC329" s="510" t="str">
        <f t="shared" si="1375"/>
        <v/>
      </c>
      <c r="ID329" s="517">
        <f t="shared" si="1376"/>
        <v>0</v>
      </c>
      <c r="IE329" s="510" t="str">
        <f t="shared" si="1377"/>
        <v/>
      </c>
      <c r="IF329" s="522" t="str">
        <f t="shared" si="1546"/>
        <v/>
      </c>
      <c r="IG329" s="510" t="str">
        <f t="shared" si="1378"/>
        <v/>
      </c>
      <c r="IH329" s="517">
        <f t="shared" si="1379"/>
        <v>0</v>
      </c>
      <c r="II329" s="510" t="str">
        <f t="shared" si="1380"/>
        <v/>
      </c>
      <c r="IJ329" s="522" t="str">
        <f t="shared" si="1547"/>
        <v/>
      </c>
      <c r="IK329" s="510" t="str">
        <f t="shared" si="1381"/>
        <v/>
      </c>
      <c r="IL329" s="517">
        <f t="shared" si="1382"/>
        <v>0</v>
      </c>
      <c r="IM329" s="510" t="str">
        <f t="shared" si="1383"/>
        <v/>
      </c>
      <c r="IN329" s="522" t="str">
        <f t="shared" si="1548"/>
        <v/>
      </c>
      <c r="IO329" s="510" t="str">
        <f t="shared" si="1384"/>
        <v/>
      </c>
      <c r="IP329" s="517">
        <f t="shared" si="1385"/>
        <v>0</v>
      </c>
      <c r="IQ329" s="510" t="str">
        <f t="shared" si="1386"/>
        <v/>
      </c>
      <c r="IR329" s="522" t="str">
        <f t="shared" si="1549"/>
        <v/>
      </c>
      <c r="IS329" s="510" t="str">
        <f t="shared" si="1387"/>
        <v/>
      </c>
      <c r="IT329" s="517">
        <f t="shared" si="1388"/>
        <v>0</v>
      </c>
      <c r="IU329" s="510" t="str">
        <f t="shared" si="1389"/>
        <v/>
      </c>
      <c r="IV329" s="522" t="str">
        <f t="shared" si="1550"/>
        <v/>
      </c>
      <c r="IW329" s="510" t="str">
        <f t="shared" si="1390"/>
        <v/>
      </c>
      <c r="IX329" s="517">
        <f t="shared" si="1391"/>
        <v>0</v>
      </c>
      <c r="IY329" s="510" t="str">
        <f t="shared" si="1392"/>
        <v/>
      </c>
      <c r="IZ329" s="522" t="str">
        <f t="shared" si="1551"/>
        <v/>
      </c>
      <c r="JA329" s="510" t="str">
        <f t="shared" si="1393"/>
        <v/>
      </c>
      <c r="JB329" s="517">
        <f t="shared" si="1394"/>
        <v>0</v>
      </c>
      <c r="JC329" s="510" t="str">
        <f t="shared" si="1395"/>
        <v/>
      </c>
      <c r="JD329" s="522" t="str">
        <f t="shared" si="1552"/>
        <v/>
      </c>
      <c r="JE329" s="510" t="str">
        <f t="shared" si="1396"/>
        <v/>
      </c>
      <c r="JF329" s="517">
        <f t="shared" si="1397"/>
        <v>0</v>
      </c>
      <c r="JG329" s="510" t="str">
        <f t="shared" si="1398"/>
        <v/>
      </c>
      <c r="JH329" s="522" t="str">
        <f t="shared" si="1553"/>
        <v/>
      </c>
      <c r="JI329" s="510" t="str">
        <f t="shared" si="1399"/>
        <v/>
      </c>
      <c r="JJ329" s="517">
        <f t="shared" si="1400"/>
        <v>0</v>
      </c>
      <c r="JK329" s="510" t="str">
        <f t="shared" si="1401"/>
        <v/>
      </c>
      <c r="JL329" s="522" t="str">
        <f t="shared" si="1554"/>
        <v/>
      </c>
      <c r="JM329" s="510" t="str">
        <f t="shared" si="1402"/>
        <v/>
      </c>
      <c r="JN329" s="517">
        <f t="shared" si="1403"/>
        <v>0</v>
      </c>
      <c r="JO329" s="510" t="str">
        <f t="shared" si="1404"/>
        <v/>
      </c>
      <c r="JP329" s="522" t="str">
        <f t="shared" si="1555"/>
        <v/>
      </c>
      <c r="JQ329" s="510" t="str">
        <f t="shared" si="1405"/>
        <v/>
      </c>
      <c r="JR329" s="517">
        <f t="shared" si="1406"/>
        <v>0</v>
      </c>
      <c r="JS329" s="510" t="str">
        <f t="shared" si="1407"/>
        <v/>
      </c>
      <c r="JT329" s="522" t="str">
        <f t="shared" si="1556"/>
        <v/>
      </c>
      <c r="JU329" s="510" t="str">
        <f t="shared" si="1408"/>
        <v/>
      </c>
      <c r="JV329" s="517">
        <f t="shared" si="1409"/>
        <v>0</v>
      </c>
      <c r="JW329" s="510" t="str">
        <f t="shared" si="1410"/>
        <v/>
      </c>
      <c r="JX329" s="522" t="str">
        <f t="shared" si="1557"/>
        <v/>
      </c>
      <c r="JY329" s="510" t="str">
        <f t="shared" si="1411"/>
        <v/>
      </c>
      <c r="JZ329" s="517">
        <f t="shared" si="1412"/>
        <v>0</v>
      </c>
      <c r="KA329" s="510" t="str">
        <f t="shared" si="1413"/>
        <v/>
      </c>
      <c r="KB329" s="522" t="str">
        <f t="shared" si="1558"/>
        <v/>
      </c>
      <c r="KC329" s="510" t="str">
        <f t="shared" si="1414"/>
        <v/>
      </c>
      <c r="KD329" s="517">
        <f t="shared" si="1415"/>
        <v>0</v>
      </c>
      <c r="KE329" s="510" t="str">
        <f t="shared" si="1416"/>
        <v/>
      </c>
      <c r="KF329" s="522" t="str">
        <f t="shared" si="1559"/>
        <v/>
      </c>
      <c r="KG329" s="510" t="str">
        <f t="shared" si="1417"/>
        <v/>
      </c>
      <c r="KH329" s="517">
        <f t="shared" si="1418"/>
        <v>0</v>
      </c>
      <c r="KI329" s="510" t="str">
        <f t="shared" si="1419"/>
        <v/>
      </c>
      <c r="KJ329" s="522" t="str">
        <f t="shared" si="1560"/>
        <v/>
      </c>
      <c r="KK329" s="510" t="str">
        <f t="shared" si="1420"/>
        <v/>
      </c>
      <c r="KL329" s="517">
        <f t="shared" si="1421"/>
        <v>0</v>
      </c>
      <c r="KM329" s="510" t="str">
        <f t="shared" si="1422"/>
        <v/>
      </c>
      <c r="KN329" s="522" t="str">
        <f t="shared" si="1561"/>
        <v/>
      </c>
      <c r="KO329" s="510" t="str">
        <f t="shared" si="1423"/>
        <v/>
      </c>
      <c r="KP329" s="517">
        <f t="shared" si="1424"/>
        <v>0</v>
      </c>
      <c r="KQ329" s="510" t="str">
        <f t="shared" si="1425"/>
        <v/>
      </c>
      <c r="KR329" s="522" t="str">
        <f t="shared" si="1562"/>
        <v/>
      </c>
      <c r="KS329" s="510" t="str">
        <f t="shared" si="1426"/>
        <v/>
      </c>
      <c r="KT329" s="517">
        <f t="shared" si="1427"/>
        <v>0</v>
      </c>
      <c r="KU329" s="510" t="str">
        <f t="shared" si="1428"/>
        <v/>
      </c>
      <c r="KV329" s="522" t="str">
        <f t="shared" si="1563"/>
        <v/>
      </c>
      <c r="KW329" s="510" t="str">
        <f t="shared" si="1429"/>
        <v/>
      </c>
      <c r="KX329" s="517">
        <f t="shared" si="1430"/>
        <v>0</v>
      </c>
      <c r="KY329" s="510" t="str">
        <f t="shared" si="1431"/>
        <v/>
      </c>
      <c r="KZ329" s="522" t="str">
        <f t="shared" si="1564"/>
        <v/>
      </c>
      <c r="LA329" s="510" t="str">
        <f t="shared" si="1432"/>
        <v/>
      </c>
      <c r="LB329" s="517">
        <f t="shared" si="1433"/>
        <v>0</v>
      </c>
      <c r="LC329" s="510" t="str">
        <f t="shared" si="1434"/>
        <v/>
      </c>
      <c r="LD329" s="522" t="str">
        <f t="shared" si="1565"/>
        <v/>
      </c>
      <c r="LE329" s="510" t="str">
        <f t="shared" si="1435"/>
        <v/>
      </c>
      <c r="LF329" s="517">
        <f t="shared" si="1436"/>
        <v>0</v>
      </c>
      <c r="LG329" s="510" t="str">
        <f t="shared" si="1437"/>
        <v/>
      </c>
      <c r="LH329" s="522" t="str">
        <f t="shared" si="1566"/>
        <v/>
      </c>
      <c r="LI329" s="510" t="str">
        <f t="shared" si="1438"/>
        <v/>
      </c>
      <c r="LJ329" s="517">
        <f t="shared" si="1439"/>
        <v>0</v>
      </c>
      <c r="LK329" s="510" t="str">
        <f t="shared" si="1440"/>
        <v/>
      </c>
      <c r="LL329" s="522" t="str">
        <f t="shared" si="1567"/>
        <v/>
      </c>
      <c r="LM329" s="510" t="str">
        <f t="shared" si="1441"/>
        <v/>
      </c>
      <c r="LN329" s="517">
        <f t="shared" si="1442"/>
        <v>0</v>
      </c>
      <c r="LO329" s="510" t="str">
        <f t="shared" si="1443"/>
        <v/>
      </c>
      <c r="LP329" s="522" t="str">
        <f t="shared" si="1568"/>
        <v/>
      </c>
      <c r="LQ329" s="510" t="str">
        <f t="shared" si="1444"/>
        <v/>
      </c>
      <c r="LR329" s="517">
        <f t="shared" si="1445"/>
        <v>0</v>
      </c>
      <c r="LS329" s="510" t="str">
        <f t="shared" si="1446"/>
        <v/>
      </c>
      <c r="LT329" s="522" t="str">
        <f t="shared" si="1569"/>
        <v/>
      </c>
      <c r="LU329" s="510" t="str">
        <f t="shared" si="1447"/>
        <v/>
      </c>
      <c r="LV329" s="517">
        <f t="shared" si="1448"/>
        <v>0</v>
      </c>
      <c r="LW329" s="510" t="str">
        <f t="shared" si="1449"/>
        <v/>
      </c>
      <c r="LX329" s="522" t="str">
        <f t="shared" si="1570"/>
        <v/>
      </c>
      <c r="LY329" s="510" t="str">
        <f t="shared" si="1450"/>
        <v/>
      </c>
      <c r="LZ329" s="517">
        <f t="shared" si="1451"/>
        <v>0</v>
      </c>
      <c r="MA329" s="510" t="str">
        <f t="shared" si="1452"/>
        <v/>
      </c>
      <c r="MB329" s="522" t="str">
        <f t="shared" si="1571"/>
        <v/>
      </c>
      <c r="MC329" s="510" t="str">
        <f t="shared" si="1453"/>
        <v/>
      </c>
      <c r="MD329" s="517">
        <f t="shared" si="1454"/>
        <v>0</v>
      </c>
      <c r="ME329" s="510" t="str">
        <f t="shared" si="1455"/>
        <v/>
      </c>
      <c r="MF329" s="522" t="str">
        <f t="shared" si="1572"/>
        <v/>
      </c>
      <c r="MG329" s="510" t="str">
        <f t="shared" si="1456"/>
        <v/>
      </c>
      <c r="MH329" s="517">
        <f t="shared" si="1457"/>
        <v>0</v>
      </c>
      <c r="MI329" s="510" t="str">
        <f t="shared" si="1458"/>
        <v/>
      </c>
      <c r="MJ329" s="522" t="str">
        <f t="shared" si="1573"/>
        <v/>
      </c>
      <c r="MK329" s="510" t="str">
        <f t="shared" si="1459"/>
        <v/>
      </c>
      <c r="ML329" s="517">
        <f t="shared" si="1460"/>
        <v>0</v>
      </c>
      <c r="MM329" s="510" t="str">
        <f t="shared" si="1461"/>
        <v/>
      </c>
      <c r="MN329" s="522" t="str">
        <f t="shared" si="1574"/>
        <v/>
      </c>
      <c r="MO329" s="510" t="str">
        <f t="shared" si="1462"/>
        <v/>
      </c>
      <c r="MP329" s="517">
        <f t="shared" si="1463"/>
        <v>0</v>
      </c>
      <c r="MQ329" s="510" t="str">
        <f t="shared" si="1464"/>
        <v/>
      </c>
      <c r="MR329" s="522" t="str">
        <f t="shared" si="1575"/>
        <v/>
      </c>
      <c r="MS329" s="510" t="str">
        <f t="shared" si="1465"/>
        <v/>
      </c>
      <c r="MT329" s="517">
        <f t="shared" si="1466"/>
        <v>0</v>
      </c>
      <c r="MU329" s="510" t="str">
        <f t="shared" si="1467"/>
        <v/>
      </c>
      <c r="MV329" s="522" t="str">
        <f t="shared" si="1576"/>
        <v/>
      </c>
      <c r="MW329" s="510" t="str">
        <f t="shared" si="1468"/>
        <v/>
      </c>
      <c r="MX329" s="517">
        <f t="shared" si="1469"/>
        <v>0</v>
      </c>
      <c r="MY329" s="510" t="str">
        <f t="shared" si="1470"/>
        <v/>
      </c>
      <c r="MZ329" s="522" t="str">
        <f t="shared" si="1577"/>
        <v/>
      </c>
      <c r="NA329" s="510" t="str">
        <f t="shared" si="1471"/>
        <v/>
      </c>
      <c r="NB329" s="517">
        <f t="shared" si="1472"/>
        <v>0</v>
      </c>
      <c r="NC329" s="510" t="str">
        <f t="shared" si="1473"/>
        <v/>
      </c>
      <c r="ND329" s="522" t="str">
        <f t="shared" si="1578"/>
        <v/>
      </c>
      <c r="NE329" s="510" t="str">
        <f t="shared" si="1474"/>
        <v/>
      </c>
      <c r="NF329" s="517">
        <f t="shared" si="1475"/>
        <v>0</v>
      </c>
      <c r="NG329" s="510" t="str">
        <f t="shared" si="1476"/>
        <v/>
      </c>
      <c r="NH329" s="522" t="str">
        <f t="shared" si="1579"/>
        <v/>
      </c>
      <c r="NI329" s="510" t="str">
        <f t="shared" si="1477"/>
        <v/>
      </c>
      <c r="NJ329" s="517">
        <f t="shared" si="1478"/>
        <v>0</v>
      </c>
      <c r="NK329" s="510" t="str">
        <f t="shared" si="1479"/>
        <v/>
      </c>
      <c r="NL329" s="522" t="str">
        <f t="shared" si="1580"/>
        <v/>
      </c>
      <c r="NM329" s="510" t="str">
        <f t="shared" si="1480"/>
        <v/>
      </c>
      <c r="NN329" s="517">
        <f t="shared" si="1481"/>
        <v>0</v>
      </c>
      <c r="NO329" s="510" t="str">
        <f t="shared" si="1482"/>
        <v/>
      </c>
      <c r="NP329" s="522" t="str">
        <f t="shared" si="1581"/>
        <v/>
      </c>
      <c r="NQ329" s="510" t="str">
        <f t="shared" si="1483"/>
        <v/>
      </c>
      <c r="NR329" s="517">
        <f t="shared" si="1484"/>
        <v>0</v>
      </c>
      <c r="NS329" s="510" t="str">
        <f t="shared" si="1485"/>
        <v/>
      </c>
      <c r="NT329" s="522" t="str">
        <f t="shared" si="1582"/>
        <v/>
      </c>
      <c r="NU329" s="510" t="str">
        <f t="shared" si="1486"/>
        <v/>
      </c>
      <c r="NV329" s="517">
        <f t="shared" si="1487"/>
        <v>0</v>
      </c>
      <c r="NW329" s="510" t="str">
        <f t="shared" si="1488"/>
        <v/>
      </c>
      <c r="NX329" s="522" t="str">
        <f t="shared" si="1583"/>
        <v/>
      </c>
      <c r="NY329" s="510" t="str">
        <f t="shared" si="1489"/>
        <v/>
      </c>
      <c r="NZ329" s="517">
        <f t="shared" si="1490"/>
        <v>0</v>
      </c>
      <c r="OA329" s="510" t="str">
        <f t="shared" si="1491"/>
        <v/>
      </c>
      <c r="OB329" s="522" t="str">
        <f t="shared" si="1584"/>
        <v/>
      </c>
      <c r="OC329" s="510" t="str">
        <f t="shared" si="1492"/>
        <v/>
      </c>
      <c r="OD329" s="517">
        <f t="shared" si="1493"/>
        <v>0</v>
      </c>
      <c r="OE329" s="510" t="str">
        <f t="shared" si="1494"/>
        <v/>
      </c>
      <c r="OF329" s="522" t="str">
        <f t="shared" si="1585"/>
        <v/>
      </c>
      <c r="OG329" s="510" t="str">
        <f t="shared" si="1495"/>
        <v/>
      </c>
      <c r="OH329" s="517">
        <f t="shared" si="1496"/>
        <v>0</v>
      </c>
      <c r="OI329" s="510" t="str">
        <f t="shared" si="1497"/>
        <v/>
      </c>
      <c r="OJ329" s="522" t="str">
        <f t="shared" si="1586"/>
        <v/>
      </c>
      <c r="OK329" s="510" t="str">
        <f t="shared" si="1498"/>
        <v/>
      </c>
      <c r="OL329" s="517">
        <f t="shared" si="1499"/>
        <v>0</v>
      </c>
      <c r="OM329" s="510" t="str">
        <f t="shared" si="1500"/>
        <v/>
      </c>
      <c r="ON329" s="522" t="str">
        <f t="shared" si="1587"/>
        <v/>
      </c>
      <c r="OO329" s="510" t="str">
        <f t="shared" si="1501"/>
        <v/>
      </c>
      <c r="OP329" s="517">
        <f t="shared" si="1502"/>
        <v>0</v>
      </c>
      <c r="OQ329" s="510" t="str">
        <f t="shared" si="1503"/>
        <v/>
      </c>
      <c r="OR329" s="522" t="str">
        <f t="shared" si="1588"/>
        <v/>
      </c>
      <c r="OS329" s="510" t="str">
        <f t="shared" si="1504"/>
        <v/>
      </c>
      <c r="OT329" s="517">
        <f t="shared" si="1505"/>
        <v>0</v>
      </c>
      <c r="OU329" s="510" t="str">
        <f t="shared" si="1506"/>
        <v/>
      </c>
      <c r="OV329" s="522" t="str">
        <f t="shared" si="1589"/>
        <v/>
      </c>
      <c r="OW329" s="510" t="str">
        <f t="shared" si="1507"/>
        <v/>
      </c>
      <c r="OX329" s="517">
        <f t="shared" si="1508"/>
        <v>0</v>
      </c>
      <c r="OY329" s="510" t="str">
        <f t="shared" si="1509"/>
        <v/>
      </c>
      <c r="OZ329" s="522" t="str">
        <f t="shared" si="1590"/>
        <v/>
      </c>
      <c r="PA329" s="510" t="str">
        <f t="shared" si="1510"/>
        <v/>
      </c>
      <c r="PB329" s="517">
        <f t="shared" si="1511"/>
        <v>0</v>
      </c>
      <c r="PC329" s="510" t="str">
        <f t="shared" si="1512"/>
        <v/>
      </c>
      <c r="PD329" s="522" t="str">
        <f t="shared" si="1591"/>
        <v/>
      </c>
      <c r="PE329" s="510" t="str">
        <f t="shared" si="1513"/>
        <v/>
      </c>
      <c r="PF329" s="517">
        <f t="shared" si="1514"/>
        <v>0</v>
      </c>
      <c r="PG329" s="510" t="str">
        <f t="shared" si="1515"/>
        <v/>
      </c>
      <c r="PH329" s="522" t="str">
        <f t="shared" si="1592"/>
        <v/>
      </c>
      <c r="PI329" s="510" t="str">
        <f t="shared" si="1516"/>
        <v/>
      </c>
      <c r="PJ329" s="517">
        <f t="shared" si="1517"/>
        <v>0</v>
      </c>
      <c r="PK329" s="510" t="str">
        <f t="shared" si="1518"/>
        <v/>
      </c>
      <c r="PL329" s="522" t="str">
        <f t="shared" si="1593"/>
        <v/>
      </c>
      <c r="PM329" s="510" t="str">
        <f t="shared" si="1519"/>
        <v/>
      </c>
      <c r="PN329" s="517">
        <f t="shared" si="1520"/>
        <v>0</v>
      </c>
      <c r="PO329" s="510" t="str">
        <f t="shared" si="1521"/>
        <v/>
      </c>
      <c r="PP329" s="522" t="str">
        <f t="shared" si="1594"/>
        <v/>
      </c>
      <c r="PQ329" s="510" t="str">
        <f t="shared" si="1522"/>
        <v/>
      </c>
      <c r="PR329" s="517">
        <f t="shared" si="1523"/>
        <v>0</v>
      </c>
      <c r="PS329" s="510" t="str">
        <f t="shared" si="1524"/>
        <v/>
      </c>
      <c r="PT329" s="522" t="str">
        <f t="shared" si="1595"/>
        <v/>
      </c>
      <c r="PU329" s="510" t="str">
        <f t="shared" si="1525"/>
        <v/>
      </c>
      <c r="PV329" s="517">
        <f t="shared" si="1526"/>
        <v>0</v>
      </c>
      <c r="PW329" s="510" t="str">
        <f t="shared" si="1527"/>
        <v/>
      </c>
      <c r="PX329" s="522" t="str">
        <f t="shared" si="1596"/>
        <v/>
      </c>
      <c r="PY329" s="510" t="str">
        <f t="shared" si="1528"/>
        <v/>
      </c>
      <c r="PZ329" s="517">
        <f t="shared" si="1529"/>
        <v>0</v>
      </c>
      <c r="QA329" s="510" t="str">
        <f t="shared" si="1530"/>
        <v/>
      </c>
      <c r="QB329" s="522" t="str">
        <f t="shared" si="1597"/>
        <v/>
      </c>
      <c r="QC329" s="510" t="str">
        <f t="shared" si="1531"/>
        <v/>
      </c>
      <c r="QD329" s="517">
        <f t="shared" si="1532"/>
        <v>0</v>
      </c>
      <c r="QE329" s="510" t="str">
        <f t="shared" si="1533"/>
        <v/>
      </c>
      <c r="QF329" s="522" t="str">
        <f t="shared" si="1598"/>
        <v/>
      </c>
      <c r="QG329" s="510" t="str">
        <f t="shared" si="1534"/>
        <v/>
      </c>
      <c r="QH329" s="517">
        <f t="shared" si="1535"/>
        <v>0</v>
      </c>
    </row>
    <row r="330" spans="203:450" ht="13.3" thickTop="1" thickBot="1" x14ac:dyDescent="0.35">
      <c r="GU330" s="594">
        <v>49</v>
      </c>
      <c r="HA330" s="81" t="str">
        <f t="shared" si="1536"/>
        <v/>
      </c>
      <c r="HB330" s="127" t="str">
        <f t="shared" si="1537"/>
        <v/>
      </c>
      <c r="HC330" s="15">
        <f t="shared" si="1359"/>
        <v>0</v>
      </c>
      <c r="HD330" s="582">
        <f t="shared" si="1600"/>
        <v>0</v>
      </c>
      <c r="HE330" s="576">
        <f t="shared" si="1601"/>
        <v>0</v>
      </c>
      <c r="HF330" s="566">
        <f t="shared" si="1601"/>
        <v>0</v>
      </c>
      <c r="HG330" s="16">
        <f t="shared" si="1361"/>
        <v>0</v>
      </c>
      <c r="HH330" s="17" t="str">
        <f t="shared" si="1538"/>
        <v/>
      </c>
      <c r="HI330" s="510" t="str">
        <f t="shared" si="1539"/>
        <v/>
      </c>
      <c r="HJ330" s="517">
        <f t="shared" si="1540"/>
        <v>0</v>
      </c>
      <c r="HK330" s="510" t="str">
        <f t="shared" si="1362"/>
        <v/>
      </c>
      <c r="HL330" s="522" t="str">
        <f t="shared" si="1541"/>
        <v/>
      </c>
      <c r="HM330" s="510" t="str">
        <f t="shared" si="1363"/>
        <v/>
      </c>
      <c r="HN330" s="517">
        <f t="shared" si="1364"/>
        <v>0</v>
      </c>
      <c r="HO330" s="510" t="str">
        <f t="shared" si="1365"/>
        <v/>
      </c>
      <c r="HP330" s="522" t="str">
        <f t="shared" si="1542"/>
        <v/>
      </c>
      <c r="HQ330" s="510" t="str">
        <f t="shared" si="1366"/>
        <v/>
      </c>
      <c r="HR330" s="517">
        <f t="shared" si="1367"/>
        <v>0</v>
      </c>
      <c r="HS330" s="510" t="str">
        <f t="shared" si="1368"/>
        <v/>
      </c>
      <c r="HT330" s="522" t="str">
        <f t="shared" si="1543"/>
        <v/>
      </c>
      <c r="HU330" s="510" t="str">
        <f t="shared" si="1369"/>
        <v/>
      </c>
      <c r="HV330" s="517">
        <f t="shared" si="1370"/>
        <v>0</v>
      </c>
      <c r="HW330" s="510" t="str">
        <f t="shared" si="1371"/>
        <v/>
      </c>
      <c r="HX330" s="522" t="str">
        <f t="shared" si="1544"/>
        <v/>
      </c>
      <c r="HY330" s="510" t="str">
        <f t="shared" si="1372"/>
        <v/>
      </c>
      <c r="HZ330" s="517">
        <f t="shared" si="1373"/>
        <v>0</v>
      </c>
      <c r="IA330" s="510" t="str">
        <f t="shared" si="1374"/>
        <v/>
      </c>
      <c r="IB330" s="522" t="str">
        <f t="shared" si="1545"/>
        <v/>
      </c>
      <c r="IC330" s="510" t="str">
        <f t="shared" si="1375"/>
        <v/>
      </c>
      <c r="ID330" s="517">
        <f t="shared" si="1376"/>
        <v>0</v>
      </c>
      <c r="IE330" s="510" t="str">
        <f t="shared" si="1377"/>
        <v/>
      </c>
      <c r="IF330" s="522" t="str">
        <f t="shared" si="1546"/>
        <v/>
      </c>
      <c r="IG330" s="510" t="str">
        <f t="shared" si="1378"/>
        <v/>
      </c>
      <c r="IH330" s="517">
        <f t="shared" si="1379"/>
        <v>0</v>
      </c>
      <c r="II330" s="510" t="str">
        <f t="shared" si="1380"/>
        <v/>
      </c>
      <c r="IJ330" s="522" t="str">
        <f t="shared" si="1547"/>
        <v/>
      </c>
      <c r="IK330" s="510" t="str">
        <f t="shared" si="1381"/>
        <v/>
      </c>
      <c r="IL330" s="517">
        <f t="shared" si="1382"/>
        <v>0</v>
      </c>
      <c r="IM330" s="510" t="str">
        <f t="shared" si="1383"/>
        <v/>
      </c>
      <c r="IN330" s="522" t="str">
        <f t="shared" si="1548"/>
        <v/>
      </c>
      <c r="IO330" s="510" t="str">
        <f t="shared" si="1384"/>
        <v/>
      </c>
      <c r="IP330" s="517">
        <f t="shared" si="1385"/>
        <v>0</v>
      </c>
      <c r="IQ330" s="510" t="str">
        <f t="shared" si="1386"/>
        <v/>
      </c>
      <c r="IR330" s="522" t="str">
        <f t="shared" si="1549"/>
        <v/>
      </c>
      <c r="IS330" s="510" t="str">
        <f t="shared" si="1387"/>
        <v/>
      </c>
      <c r="IT330" s="517">
        <f t="shared" si="1388"/>
        <v>0</v>
      </c>
      <c r="IU330" s="510" t="str">
        <f t="shared" si="1389"/>
        <v/>
      </c>
      <c r="IV330" s="522" t="str">
        <f t="shared" si="1550"/>
        <v/>
      </c>
      <c r="IW330" s="510" t="str">
        <f t="shared" si="1390"/>
        <v/>
      </c>
      <c r="IX330" s="517">
        <f t="shared" si="1391"/>
        <v>0</v>
      </c>
      <c r="IY330" s="510" t="str">
        <f t="shared" si="1392"/>
        <v/>
      </c>
      <c r="IZ330" s="522" t="str">
        <f t="shared" si="1551"/>
        <v/>
      </c>
      <c r="JA330" s="510" t="str">
        <f t="shared" si="1393"/>
        <v/>
      </c>
      <c r="JB330" s="517">
        <f t="shared" si="1394"/>
        <v>0</v>
      </c>
      <c r="JC330" s="510" t="str">
        <f t="shared" si="1395"/>
        <v/>
      </c>
      <c r="JD330" s="522" t="str">
        <f t="shared" si="1552"/>
        <v/>
      </c>
      <c r="JE330" s="510" t="str">
        <f t="shared" si="1396"/>
        <v/>
      </c>
      <c r="JF330" s="517">
        <f t="shared" si="1397"/>
        <v>0</v>
      </c>
      <c r="JG330" s="510" t="str">
        <f t="shared" si="1398"/>
        <v/>
      </c>
      <c r="JH330" s="522" t="str">
        <f t="shared" si="1553"/>
        <v/>
      </c>
      <c r="JI330" s="510" t="str">
        <f t="shared" si="1399"/>
        <v/>
      </c>
      <c r="JJ330" s="517">
        <f t="shared" si="1400"/>
        <v>0</v>
      </c>
      <c r="JK330" s="510" t="str">
        <f t="shared" si="1401"/>
        <v/>
      </c>
      <c r="JL330" s="522" t="str">
        <f t="shared" si="1554"/>
        <v/>
      </c>
      <c r="JM330" s="510" t="str">
        <f t="shared" si="1402"/>
        <v/>
      </c>
      <c r="JN330" s="517">
        <f t="shared" si="1403"/>
        <v>0</v>
      </c>
      <c r="JO330" s="510" t="str">
        <f t="shared" si="1404"/>
        <v/>
      </c>
      <c r="JP330" s="522" t="str">
        <f t="shared" si="1555"/>
        <v/>
      </c>
      <c r="JQ330" s="510" t="str">
        <f t="shared" si="1405"/>
        <v/>
      </c>
      <c r="JR330" s="517">
        <f t="shared" si="1406"/>
        <v>0</v>
      </c>
      <c r="JS330" s="510" t="str">
        <f t="shared" si="1407"/>
        <v/>
      </c>
      <c r="JT330" s="522" t="str">
        <f t="shared" si="1556"/>
        <v/>
      </c>
      <c r="JU330" s="510" t="str">
        <f t="shared" si="1408"/>
        <v/>
      </c>
      <c r="JV330" s="517">
        <f t="shared" si="1409"/>
        <v>0</v>
      </c>
      <c r="JW330" s="510" t="str">
        <f t="shared" si="1410"/>
        <v/>
      </c>
      <c r="JX330" s="522" t="str">
        <f t="shared" si="1557"/>
        <v/>
      </c>
      <c r="JY330" s="510" t="str">
        <f t="shared" si="1411"/>
        <v/>
      </c>
      <c r="JZ330" s="517">
        <f t="shared" si="1412"/>
        <v>0</v>
      </c>
      <c r="KA330" s="510" t="str">
        <f t="shared" si="1413"/>
        <v/>
      </c>
      <c r="KB330" s="522" t="str">
        <f t="shared" si="1558"/>
        <v/>
      </c>
      <c r="KC330" s="510" t="str">
        <f t="shared" si="1414"/>
        <v/>
      </c>
      <c r="KD330" s="517">
        <f t="shared" si="1415"/>
        <v>0</v>
      </c>
      <c r="KE330" s="510" t="str">
        <f t="shared" si="1416"/>
        <v/>
      </c>
      <c r="KF330" s="522" t="str">
        <f t="shared" si="1559"/>
        <v/>
      </c>
      <c r="KG330" s="510" t="str">
        <f t="shared" si="1417"/>
        <v/>
      </c>
      <c r="KH330" s="517">
        <f t="shared" si="1418"/>
        <v>0</v>
      </c>
      <c r="KI330" s="510" t="str">
        <f t="shared" si="1419"/>
        <v/>
      </c>
      <c r="KJ330" s="522" t="str">
        <f t="shared" si="1560"/>
        <v/>
      </c>
      <c r="KK330" s="510" t="str">
        <f t="shared" si="1420"/>
        <v/>
      </c>
      <c r="KL330" s="517">
        <f t="shared" si="1421"/>
        <v>0</v>
      </c>
      <c r="KM330" s="510" t="str">
        <f t="shared" si="1422"/>
        <v/>
      </c>
      <c r="KN330" s="522" t="str">
        <f t="shared" si="1561"/>
        <v/>
      </c>
      <c r="KO330" s="510" t="str">
        <f t="shared" si="1423"/>
        <v/>
      </c>
      <c r="KP330" s="517">
        <f t="shared" si="1424"/>
        <v>0</v>
      </c>
      <c r="KQ330" s="510" t="str">
        <f t="shared" si="1425"/>
        <v/>
      </c>
      <c r="KR330" s="522" t="str">
        <f t="shared" si="1562"/>
        <v/>
      </c>
      <c r="KS330" s="510" t="str">
        <f t="shared" si="1426"/>
        <v/>
      </c>
      <c r="KT330" s="517">
        <f t="shared" si="1427"/>
        <v>0</v>
      </c>
      <c r="KU330" s="510" t="str">
        <f t="shared" si="1428"/>
        <v/>
      </c>
      <c r="KV330" s="522" t="str">
        <f t="shared" si="1563"/>
        <v/>
      </c>
      <c r="KW330" s="510" t="str">
        <f t="shared" si="1429"/>
        <v/>
      </c>
      <c r="KX330" s="517">
        <f t="shared" si="1430"/>
        <v>0</v>
      </c>
      <c r="KY330" s="510" t="str">
        <f t="shared" si="1431"/>
        <v/>
      </c>
      <c r="KZ330" s="522" t="str">
        <f t="shared" si="1564"/>
        <v/>
      </c>
      <c r="LA330" s="510" t="str">
        <f t="shared" si="1432"/>
        <v/>
      </c>
      <c r="LB330" s="517">
        <f t="shared" si="1433"/>
        <v>0</v>
      </c>
      <c r="LC330" s="510" t="str">
        <f t="shared" si="1434"/>
        <v/>
      </c>
      <c r="LD330" s="522" t="str">
        <f t="shared" si="1565"/>
        <v/>
      </c>
      <c r="LE330" s="510" t="str">
        <f t="shared" si="1435"/>
        <v/>
      </c>
      <c r="LF330" s="517">
        <f t="shared" si="1436"/>
        <v>0</v>
      </c>
      <c r="LG330" s="510" t="str">
        <f t="shared" si="1437"/>
        <v/>
      </c>
      <c r="LH330" s="522" t="str">
        <f t="shared" si="1566"/>
        <v/>
      </c>
      <c r="LI330" s="510" t="str">
        <f t="shared" si="1438"/>
        <v/>
      </c>
      <c r="LJ330" s="517">
        <f t="shared" si="1439"/>
        <v>0</v>
      </c>
      <c r="LK330" s="510" t="str">
        <f t="shared" si="1440"/>
        <v/>
      </c>
      <c r="LL330" s="522" t="str">
        <f t="shared" si="1567"/>
        <v/>
      </c>
      <c r="LM330" s="510" t="str">
        <f t="shared" si="1441"/>
        <v/>
      </c>
      <c r="LN330" s="517">
        <f t="shared" si="1442"/>
        <v>0</v>
      </c>
      <c r="LO330" s="510" t="str">
        <f t="shared" si="1443"/>
        <v/>
      </c>
      <c r="LP330" s="522" t="str">
        <f t="shared" si="1568"/>
        <v/>
      </c>
      <c r="LQ330" s="510" t="str">
        <f t="shared" si="1444"/>
        <v/>
      </c>
      <c r="LR330" s="517">
        <f t="shared" si="1445"/>
        <v>0</v>
      </c>
      <c r="LS330" s="510" t="str">
        <f t="shared" si="1446"/>
        <v/>
      </c>
      <c r="LT330" s="522" t="str">
        <f t="shared" si="1569"/>
        <v/>
      </c>
      <c r="LU330" s="510" t="str">
        <f t="shared" si="1447"/>
        <v/>
      </c>
      <c r="LV330" s="517">
        <f t="shared" si="1448"/>
        <v>0</v>
      </c>
      <c r="LW330" s="510" t="str">
        <f t="shared" si="1449"/>
        <v/>
      </c>
      <c r="LX330" s="522" t="str">
        <f t="shared" si="1570"/>
        <v/>
      </c>
      <c r="LY330" s="510" t="str">
        <f t="shared" si="1450"/>
        <v/>
      </c>
      <c r="LZ330" s="517">
        <f t="shared" si="1451"/>
        <v>0</v>
      </c>
      <c r="MA330" s="510" t="str">
        <f t="shared" si="1452"/>
        <v/>
      </c>
      <c r="MB330" s="522" t="str">
        <f t="shared" si="1571"/>
        <v/>
      </c>
      <c r="MC330" s="510" t="str">
        <f t="shared" si="1453"/>
        <v/>
      </c>
      <c r="MD330" s="517">
        <f t="shared" si="1454"/>
        <v>0</v>
      </c>
      <c r="ME330" s="510" t="str">
        <f t="shared" si="1455"/>
        <v/>
      </c>
      <c r="MF330" s="522" t="str">
        <f t="shared" si="1572"/>
        <v/>
      </c>
      <c r="MG330" s="510" t="str">
        <f t="shared" si="1456"/>
        <v/>
      </c>
      <c r="MH330" s="517">
        <f t="shared" si="1457"/>
        <v>0</v>
      </c>
      <c r="MI330" s="510" t="str">
        <f t="shared" si="1458"/>
        <v/>
      </c>
      <c r="MJ330" s="522" t="str">
        <f t="shared" si="1573"/>
        <v/>
      </c>
      <c r="MK330" s="510" t="str">
        <f t="shared" si="1459"/>
        <v/>
      </c>
      <c r="ML330" s="517">
        <f t="shared" si="1460"/>
        <v>0</v>
      </c>
      <c r="MM330" s="510" t="str">
        <f t="shared" si="1461"/>
        <v/>
      </c>
      <c r="MN330" s="522" t="str">
        <f t="shared" si="1574"/>
        <v/>
      </c>
      <c r="MO330" s="510" t="str">
        <f t="shared" si="1462"/>
        <v/>
      </c>
      <c r="MP330" s="517">
        <f t="shared" si="1463"/>
        <v>0</v>
      </c>
      <c r="MQ330" s="510" t="str">
        <f t="shared" si="1464"/>
        <v/>
      </c>
      <c r="MR330" s="522" t="str">
        <f t="shared" si="1575"/>
        <v/>
      </c>
      <c r="MS330" s="510" t="str">
        <f t="shared" si="1465"/>
        <v/>
      </c>
      <c r="MT330" s="517">
        <f t="shared" si="1466"/>
        <v>0</v>
      </c>
      <c r="MU330" s="510" t="str">
        <f t="shared" si="1467"/>
        <v/>
      </c>
      <c r="MV330" s="522" t="str">
        <f t="shared" si="1576"/>
        <v/>
      </c>
      <c r="MW330" s="510" t="str">
        <f t="shared" si="1468"/>
        <v/>
      </c>
      <c r="MX330" s="517">
        <f t="shared" si="1469"/>
        <v>0</v>
      </c>
      <c r="MY330" s="510" t="str">
        <f t="shared" si="1470"/>
        <v/>
      </c>
      <c r="MZ330" s="522" t="str">
        <f t="shared" si="1577"/>
        <v/>
      </c>
      <c r="NA330" s="510" t="str">
        <f t="shared" si="1471"/>
        <v/>
      </c>
      <c r="NB330" s="517">
        <f t="shared" si="1472"/>
        <v>0</v>
      </c>
      <c r="NC330" s="510" t="str">
        <f t="shared" si="1473"/>
        <v/>
      </c>
      <c r="ND330" s="522" t="str">
        <f t="shared" si="1578"/>
        <v/>
      </c>
      <c r="NE330" s="510" t="str">
        <f t="shared" si="1474"/>
        <v/>
      </c>
      <c r="NF330" s="517">
        <f t="shared" si="1475"/>
        <v>0</v>
      </c>
      <c r="NG330" s="510" t="str">
        <f t="shared" si="1476"/>
        <v/>
      </c>
      <c r="NH330" s="522" t="str">
        <f t="shared" si="1579"/>
        <v/>
      </c>
      <c r="NI330" s="510" t="str">
        <f t="shared" si="1477"/>
        <v/>
      </c>
      <c r="NJ330" s="517">
        <f t="shared" si="1478"/>
        <v>0</v>
      </c>
      <c r="NK330" s="510" t="str">
        <f t="shared" si="1479"/>
        <v/>
      </c>
      <c r="NL330" s="522" t="str">
        <f t="shared" si="1580"/>
        <v/>
      </c>
      <c r="NM330" s="510" t="str">
        <f t="shared" si="1480"/>
        <v/>
      </c>
      <c r="NN330" s="517">
        <f t="shared" si="1481"/>
        <v>0</v>
      </c>
      <c r="NO330" s="510" t="str">
        <f t="shared" si="1482"/>
        <v/>
      </c>
      <c r="NP330" s="522" t="str">
        <f t="shared" si="1581"/>
        <v/>
      </c>
      <c r="NQ330" s="510" t="str">
        <f t="shared" si="1483"/>
        <v/>
      </c>
      <c r="NR330" s="517">
        <f t="shared" si="1484"/>
        <v>0</v>
      </c>
      <c r="NS330" s="510" t="str">
        <f t="shared" si="1485"/>
        <v/>
      </c>
      <c r="NT330" s="522" t="str">
        <f t="shared" si="1582"/>
        <v/>
      </c>
      <c r="NU330" s="510" t="str">
        <f t="shared" si="1486"/>
        <v/>
      </c>
      <c r="NV330" s="517">
        <f t="shared" si="1487"/>
        <v>0</v>
      </c>
      <c r="NW330" s="510" t="str">
        <f t="shared" si="1488"/>
        <v/>
      </c>
      <c r="NX330" s="522" t="str">
        <f t="shared" si="1583"/>
        <v/>
      </c>
      <c r="NY330" s="510" t="str">
        <f t="shared" si="1489"/>
        <v/>
      </c>
      <c r="NZ330" s="517">
        <f t="shared" si="1490"/>
        <v>0</v>
      </c>
      <c r="OA330" s="510" t="str">
        <f t="shared" si="1491"/>
        <v/>
      </c>
      <c r="OB330" s="522" t="str">
        <f t="shared" si="1584"/>
        <v/>
      </c>
      <c r="OC330" s="510" t="str">
        <f t="shared" si="1492"/>
        <v/>
      </c>
      <c r="OD330" s="517">
        <f t="shared" si="1493"/>
        <v>0</v>
      </c>
      <c r="OE330" s="510" t="str">
        <f t="shared" si="1494"/>
        <v/>
      </c>
      <c r="OF330" s="522" t="str">
        <f t="shared" si="1585"/>
        <v/>
      </c>
      <c r="OG330" s="510" t="str">
        <f t="shared" si="1495"/>
        <v/>
      </c>
      <c r="OH330" s="517">
        <f t="shared" si="1496"/>
        <v>0</v>
      </c>
      <c r="OI330" s="510" t="str">
        <f t="shared" si="1497"/>
        <v/>
      </c>
      <c r="OJ330" s="522" t="str">
        <f t="shared" si="1586"/>
        <v/>
      </c>
      <c r="OK330" s="510" t="str">
        <f t="shared" si="1498"/>
        <v/>
      </c>
      <c r="OL330" s="517">
        <f t="shared" si="1499"/>
        <v>0</v>
      </c>
      <c r="OM330" s="510" t="str">
        <f t="shared" si="1500"/>
        <v/>
      </c>
      <c r="ON330" s="522" t="str">
        <f t="shared" si="1587"/>
        <v/>
      </c>
      <c r="OO330" s="510" t="str">
        <f t="shared" si="1501"/>
        <v/>
      </c>
      <c r="OP330" s="517">
        <f t="shared" si="1502"/>
        <v>0</v>
      </c>
      <c r="OQ330" s="510" t="str">
        <f t="shared" si="1503"/>
        <v/>
      </c>
      <c r="OR330" s="522" t="str">
        <f t="shared" si="1588"/>
        <v/>
      </c>
      <c r="OS330" s="510" t="str">
        <f t="shared" si="1504"/>
        <v/>
      </c>
      <c r="OT330" s="517">
        <f t="shared" si="1505"/>
        <v>0</v>
      </c>
      <c r="OU330" s="510" t="str">
        <f t="shared" si="1506"/>
        <v/>
      </c>
      <c r="OV330" s="522" t="str">
        <f t="shared" si="1589"/>
        <v/>
      </c>
      <c r="OW330" s="510" t="str">
        <f t="shared" si="1507"/>
        <v/>
      </c>
      <c r="OX330" s="517">
        <f t="shared" si="1508"/>
        <v>0</v>
      </c>
      <c r="OY330" s="510" t="str">
        <f t="shared" si="1509"/>
        <v/>
      </c>
      <c r="OZ330" s="522" t="str">
        <f t="shared" si="1590"/>
        <v/>
      </c>
      <c r="PA330" s="510" t="str">
        <f t="shared" si="1510"/>
        <v/>
      </c>
      <c r="PB330" s="517">
        <f t="shared" si="1511"/>
        <v>0</v>
      </c>
      <c r="PC330" s="510" t="str">
        <f t="shared" si="1512"/>
        <v/>
      </c>
      <c r="PD330" s="522" t="str">
        <f t="shared" si="1591"/>
        <v/>
      </c>
      <c r="PE330" s="510" t="str">
        <f t="shared" si="1513"/>
        <v/>
      </c>
      <c r="PF330" s="517">
        <f t="shared" si="1514"/>
        <v>0</v>
      </c>
      <c r="PG330" s="510" t="str">
        <f t="shared" si="1515"/>
        <v/>
      </c>
      <c r="PH330" s="522" t="str">
        <f t="shared" si="1592"/>
        <v/>
      </c>
      <c r="PI330" s="510" t="str">
        <f t="shared" si="1516"/>
        <v/>
      </c>
      <c r="PJ330" s="517">
        <f t="shared" si="1517"/>
        <v>0</v>
      </c>
      <c r="PK330" s="510" t="str">
        <f t="shared" si="1518"/>
        <v/>
      </c>
      <c r="PL330" s="522" t="str">
        <f t="shared" si="1593"/>
        <v/>
      </c>
      <c r="PM330" s="510" t="str">
        <f t="shared" si="1519"/>
        <v/>
      </c>
      <c r="PN330" s="517">
        <f t="shared" si="1520"/>
        <v>0</v>
      </c>
      <c r="PO330" s="510" t="str">
        <f t="shared" si="1521"/>
        <v/>
      </c>
      <c r="PP330" s="522" t="str">
        <f t="shared" si="1594"/>
        <v/>
      </c>
      <c r="PQ330" s="510" t="str">
        <f t="shared" si="1522"/>
        <v/>
      </c>
      <c r="PR330" s="517">
        <f t="shared" si="1523"/>
        <v>0</v>
      </c>
      <c r="PS330" s="510" t="str">
        <f t="shared" si="1524"/>
        <v/>
      </c>
      <c r="PT330" s="522" t="str">
        <f t="shared" si="1595"/>
        <v/>
      </c>
      <c r="PU330" s="510" t="str">
        <f t="shared" si="1525"/>
        <v/>
      </c>
      <c r="PV330" s="517">
        <f t="shared" si="1526"/>
        <v>0</v>
      </c>
      <c r="PW330" s="510" t="str">
        <f t="shared" si="1527"/>
        <v/>
      </c>
      <c r="PX330" s="522" t="str">
        <f t="shared" si="1596"/>
        <v/>
      </c>
      <c r="PY330" s="510" t="str">
        <f t="shared" si="1528"/>
        <v/>
      </c>
      <c r="PZ330" s="517">
        <f t="shared" si="1529"/>
        <v>0</v>
      </c>
      <c r="QA330" s="510" t="str">
        <f t="shared" si="1530"/>
        <v/>
      </c>
      <c r="QB330" s="522" t="str">
        <f t="shared" si="1597"/>
        <v/>
      </c>
      <c r="QC330" s="510" t="str">
        <f t="shared" si="1531"/>
        <v/>
      </c>
      <c r="QD330" s="517">
        <f t="shared" si="1532"/>
        <v>0</v>
      </c>
      <c r="QE330" s="510" t="str">
        <f t="shared" si="1533"/>
        <v/>
      </c>
      <c r="QF330" s="522" t="str">
        <f t="shared" si="1598"/>
        <v/>
      </c>
      <c r="QG330" s="510" t="str">
        <f t="shared" si="1534"/>
        <v/>
      </c>
      <c r="QH330" s="517">
        <f t="shared" si="1535"/>
        <v>0</v>
      </c>
    </row>
    <row r="331" spans="203:450" ht="13.3" thickTop="1" thickBot="1" x14ac:dyDescent="0.35">
      <c r="GU331" s="594">
        <v>50</v>
      </c>
      <c r="HA331" s="81" t="str">
        <f t="shared" si="1536"/>
        <v/>
      </c>
      <c r="HB331" s="127" t="str">
        <f t="shared" si="1537"/>
        <v/>
      </c>
      <c r="HC331" s="15">
        <f t="shared" si="1359"/>
        <v>0</v>
      </c>
      <c r="HD331" s="582">
        <f t="shared" si="1600"/>
        <v>0</v>
      </c>
      <c r="HE331" s="576">
        <f t="shared" si="1601"/>
        <v>0</v>
      </c>
      <c r="HF331" s="566">
        <f t="shared" si="1601"/>
        <v>0</v>
      </c>
      <c r="HG331" s="16">
        <f t="shared" si="1361"/>
        <v>0</v>
      </c>
      <c r="HH331" s="17" t="str">
        <f t="shared" si="1538"/>
        <v/>
      </c>
      <c r="HI331" s="510" t="str">
        <f t="shared" si="1539"/>
        <v/>
      </c>
      <c r="HJ331" s="517">
        <f t="shared" si="1540"/>
        <v>0</v>
      </c>
      <c r="HK331" s="510" t="str">
        <f t="shared" si="1362"/>
        <v/>
      </c>
      <c r="HL331" s="522" t="str">
        <f t="shared" si="1541"/>
        <v/>
      </c>
      <c r="HM331" s="510" t="str">
        <f t="shared" si="1363"/>
        <v/>
      </c>
      <c r="HN331" s="517">
        <f t="shared" si="1364"/>
        <v>0</v>
      </c>
      <c r="HO331" s="510" t="str">
        <f t="shared" si="1365"/>
        <v/>
      </c>
      <c r="HP331" s="522" t="str">
        <f t="shared" si="1542"/>
        <v/>
      </c>
      <c r="HQ331" s="510" t="str">
        <f t="shared" si="1366"/>
        <v/>
      </c>
      <c r="HR331" s="517">
        <f t="shared" si="1367"/>
        <v>0</v>
      </c>
      <c r="HS331" s="510" t="str">
        <f t="shared" si="1368"/>
        <v/>
      </c>
      <c r="HT331" s="522" t="str">
        <f t="shared" si="1543"/>
        <v/>
      </c>
      <c r="HU331" s="510" t="str">
        <f t="shared" si="1369"/>
        <v/>
      </c>
      <c r="HV331" s="517">
        <f t="shared" si="1370"/>
        <v>0</v>
      </c>
      <c r="HW331" s="510" t="str">
        <f t="shared" si="1371"/>
        <v/>
      </c>
      <c r="HX331" s="522" t="str">
        <f t="shared" si="1544"/>
        <v/>
      </c>
      <c r="HY331" s="510" t="str">
        <f t="shared" si="1372"/>
        <v/>
      </c>
      <c r="HZ331" s="517">
        <f t="shared" si="1373"/>
        <v>0</v>
      </c>
      <c r="IA331" s="510" t="str">
        <f t="shared" si="1374"/>
        <v/>
      </c>
      <c r="IB331" s="522" t="str">
        <f t="shared" si="1545"/>
        <v/>
      </c>
      <c r="IC331" s="510" t="str">
        <f t="shared" si="1375"/>
        <v/>
      </c>
      <c r="ID331" s="517">
        <f t="shared" si="1376"/>
        <v>0</v>
      </c>
      <c r="IE331" s="510" t="str">
        <f t="shared" si="1377"/>
        <v/>
      </c>
      <c r="IF331" s="522" t="str">
        <f t="shared" si="1546"/>
        <v/>
      </c>
      <c r="IG331" s="510" t="str">
        <f t="shared" si="1378"/>
        <v/>
      </c>
      <c r="IH331" s="517">
        <f t="shared" si="1379"/>
        <v>0</v>
      </c>
      <c r="II331" s="510" t="str">
        <f t="shared" si="1380"/>
        <v/>
      </c>
      <c r="IJ331" s="522" t="str">
        <f t="shared" si="1547"/>
        <v/>
      </c>
      <c r="IK331" s="510" t="str">
        <f t="shared" si="1381"/>
        <v/>
      </c>
      <c r="IL331" s="517">
        <f t="shared" si="1382"/>
        <v>0</v>
      </c>
      <c r="IM331" s="510" t="str">
        <f t="shared" si="1383"/>
        <v/>
      </c>
      <c r="IN331" s="522" t="str">
        <f t="shared" si="1548"/>
        <v/>
      </c>
      <c r="IO331" s="510" t="str">
        <f t="shared" si="1384"/>
        <v/>
      </c>
      <c r="IP331" s="517">
        <f t="shared" si="1385"/>
        <v>0</v>
      </c>
      <c r="IQ331" s="510" t="str">
        <f t="shared" si="1386"/>
        <v/>
      </c>
      <c r="IR331" s="522" t="str">
        <f t="shared" si="1549"/>
        <v/>
      </c>
      <c r="IS331" s="510" t="str">
        <f t="shared" si="1387"/>
        <v/>
      </c>
      <c r="IT331" s="517">
        <f t="shared" si="1388"/>
        <v>0</v>
      </c>
      <c r="IU331" s="510" t="str">
        <f t="shared" si="1389"/>
        <v/>
      </c>
      <c r="IV331" s="522" t="str">
        <f t="shared" si="1550"/>
        <v/>
      </c>
      <c r="IW331" s="510" t="str">
        <f t="shared" si="1390"/>
        <v/>
      </c>
      <c r="IX331" s="517">
        <f t="shared" si="1391"/>
        <v>0</v>
      </c>
      <c r="IY331" s="510" t="str">
        <f t="shared" si="1392"/>
        <v/>
      </c>
      <c r="IZ331" s="522" t="str">
        <f t="shared" si="1551"/>
        <v/>
      </c>
      <c r="JA331" s="510" t="str">
        <f t="shared" si="1393"/>
        <v/>
      </c>
      <c r="JB331" s="517">
        <f t="shared" si="1394"/>
        <v>0</v>
      </c>
      <c r="JC331" s="510" t="str">
        <f t="shared" si="1395"/>
        <v/>
      </c>
      <c r="JD331" s="522" t="str">
        <f t="shared" si="1552"/>
        <v/>
      </c>
      <c r="JE331" s="510" t="str">
        <f t="shared" si="1396"/>
        <v/>
      </c>
      <c r="JF331" s="517">
        <f t="shared" si="1397"/>
        <v>0</v>
      </c>
      <c r="JG331" s="510" t="str">
        <f t="shared" si="1398"/>
        <v/>
      </c>
      <c r="JH331" s="522" t="str">
        <f t="shared" si="1553"/>
        <v/>
      </c>
      <c r="JI331" s="510" t="str">
        <f t="shared" si="1399"/>
        <v/>
      </c>
      <c r="JJ331" s="517">
        <f t="shared" si="1400"/>
        <v>0</v>
      </c>
      <c r="JK331" s="510" t="str">
        <f t="shared" si="1401"/>
        <v/>
      </c>
      <c r="JL331" s="522" t="str">
        <f t="shared" si="1554"/>
        <v/>
      </c>
      <c r="JM331" s="510" t="str">
        <f t="shared" si="1402"/>
        <v/>
      </c>
      <c r="JN331" s="517">
        <f t="shared" si="1403"/>
        <v>0</v>
      </c>
      <c r="JO331" s="510" t="str">
        <f t="shared" si="1404"/>
        <v/>
      </c>
      <c r="JP331" s="522" t="str">
        <f t="shared" si="1555"/>
        <v/>
      </c>
      <c r="JQ331" s="510" t="str">
        <f t="shared" si="1405"/>
        <v/>
      </c>
      <c r="JR331" s="517">
        <f t="shared" si="1406"/>
        <v>0</v>
      </c>
      <c r="JS331" s="510" t="str">
        <f t="shared" si="1407"/>
        <v/>
      </c>
      <c r="JT331" s="522" t="str">
        <f t="shared" si="1556"/>
        <v/>
      </c>
      <c r="JU331" s="510" t="str">
        <f t="shared" si="1408"/>
        <v/>
      </c>
      <c r="JV331" s="517">
        <f t="shared" si="1409"/>
        <v>0</v>
      </c>
      <c r="JW331" s="510" t="str">
        <f t="shared" si="1410"/>
        <v/>
      </c>
      <c r="JX331" s="522" t="str">
        <f t="shared" si="1557"/>
        <v/>
      </c>
      <c r="JY331" s="510" t="str">
        <f t="shared" si="1411"/>
        <v/>
      </c>
      <c r="JZ331" s="517">
        <f t="shared" si="1412"/>
        <v>0</v>
      </c>
      <c r="KA331" s="510" t="str">
        <f t="shared" si="1413"/>
        <v/>
      </c>
      <c r="KB331" s="522" t="str">
        <f t="shared" si="1558"/>
        <v/>
      </c>
      <c r="KC331" s="510" t="str">
        <f t="shared" si="1414"/>
        <v/>
      </c>
      <c r="KD331" s="517">
        <f t="shared" si="1415"/>
        <v>0</v>
      </c>
      <c r="KE331" s="510" t="str">
        <f t="shared" si="1416"/>
        <v/>
      </c>
      <c r="KF331" s="522" t="str">
        <f t="shared" si="1559"/>
        <v/>
      </c>
      <c r="KG331" s="510" t="str">
        <f t="shared" si="1417"/>
        <v/>
      </c>
      <c r="KH331" s="517">
        <f t="shared" si="1418"/>
        <v>0</v>
      </c>
      <c r="KI331" s="510" t="str">
        <f t="shared" si="1419"/>
        <v/>
      </c>
      <c r="KJ331" s="522" t="str">
        <f t="shared" si="1560"/>
        <v/>
      </c>
      <c r="KK331" s="510" t="str">
        <f t="shared" si="1420"/>
        <v/>
      </c>
      <c r="KL331" s="517">
        <f t="shared" si="1421"/>
        <v>0</v>
      </c>
      <c r="KM331" s="510" t="str">
        <f t="shared" si="1422"/>
        <v/>
      </c>
      <c r="KN331" s="522" t="str">
        <f t="shared" si="1561"/>
        <v/>
      </c>
      <c r="KO331" s="510" t="str">
        <f t="shared" si="1423"/>
        <v/>
      </c>
      <c r="KP331" s="517">
        <f t="shared" si="1424"/>
        <v>0</v>
      </c>
      <c r="KQ331" s="510" t="str">
        <f t="shared" si="1425"/>
        <v/>
      </c>
      <c r="KR331" s="522" t="str">
        <f t="shared" si="1562"/>
        <v/>
      </c>
      <c r="KS331" s="510" t="str">
        <f t="shared" si="1426"/>
        <v/>
      </c>
      <c r="KT331" s="517">
        <f t="shared" si="1427"/>
        <v>0</v>
      </c>
      <c r="KU331" s="510" t="str">
        <f t="shared" si="1428"/>
        <v/>
      </c>
      <c r="KV331" s="522" t="str">
        <f t="shared" si="1563"/>
        <v/>
      </c>
      <c r="KW331" s="510" t="str">
        <f t="shared" si="1429"/>
        <v/>
      </c>
      <c r="KX331" s="517">
        <f t="shared" si="1430"/>
        <v>0</v>
      </c>
      <c r="KY331" s="510" t="str">
        <f t="shared" si="1431"/>
        <v/>
      </c>
      <c r="KZ331" s="522" t="str">
        <f t="shared" si="1564"/>
        <v/>
      </c>
      <c r="LA331" s="510" t="str">
        <f t="shared" si="1432"/>
        <v/>
      </c>
      <c r="LB331" s="517">
        <f t="shared" si="1433"/>
        <v>0</v>
      </c>
      <c r="LC331" s="510" t="str">
        <f t="shared" si="1434"/>
        <v/>
      </c>
      <c r="LD331" s="522" t="str">
        <f t="shared" si="1565"/>
        <v/>
      </c>
      <c r="LE331" s="510" t="str">
        <f t="shared" si="1435"/>
        <v/>
      </c>
      <c r="LF331" s="517">
        <f t="shared" si="1436"/>
        <v>0</v>
      </c>
      <c r="LG331" s="510" t="str">
        <f t="shared" si="1437"/>
        <v/>
      </c>
      <c r="LH331" s="522" t="str">
        <f t="shared" si="1566"/>
        <v/>
      </c>
      <c r="LI331" s="510" t="str">
        <f t="shared" si="1438"/>
        <v/>
      </c>
      <c r="LJ331" s="517">
        <f t="shared" si="1439"/>
        <v>0</v>
      </c>
      <c r="LK331" s="510" t="str">
        <f t="shared" si="1440"/>
        <v/>
      </c>
      <c r="LL331" s="522" t="str">
        <f t="shared" si="1567"/>
        <v/>
      </c>
      <c r="LM331" s="510" t="str">
        <f t="shared" si="1441"/>
        <v/>
      </c>
      <c r="LN331" s="517">
        <f t="shared" si="1442"/>
        <v>0</v>
      </c>
      <c r="LO331" s="510" t="str">
        <f t="shared" si="1443"/>
        <v/>
      </c>
      <c r="LP331" s="522" t="str">
        <f t="shared" si="1568"/>
        <v/>
      </c>
      <c r="LQ331" s="510" t="str">
        <f t="shared" si="1444"/>
        <v/>
      </c>
      <c r="LR331" s="517">
        <f t="shared" si="1445"/>
        <v>0</v>
      </c>
      <c r="LS331" s="510" t="str">
        <f t="shared" si="1446"/>
        <v/>
      </c>
      <c r="LT331" s="522" t="str">
        <f t="shared" si="1569"/>
        <v/>
      </c>
      <c r="LU331" s="510" t="str">
        <f t="shared" si="1447"/>
        <v/>
      </c>
      <c r="LV331" s="517">
        <f t="shared" si="1448"/>
        <v>0</v>
      </c>
      <c r="LW331" s="510" t="str">
        <f t="shared" si="1449"/>
        <v/>
      </c>
      <c r="LX331" s="522" t="str">
        <f t="shared" si="1570"/>
        <v/>
      </c>
      <c r="LY331" s="510" t="str">
        <f t="shared" si="1450"/>
        <v/>
      </c>
      <c r="LZ331" s="517">
        <f t="shared" si="1451"/>
        <v>0</v>
      </c>
      <c r="MA331" s="510" t="str">
        <f t="shared" si="1452"/>
        <v/>
      </c>
      <c r="MB331" s="522" t="str">
        <f t="shared" si="1571"/>
        <v/>
      </c>
      <c r="MC331" s="510" t="str">
        <f t="shared" si="1453"/>
        <v/>
      </c>
      <c r="MD331" s="517">
        <f t="shared" si="1454"/>
        <v>0</v>
      </c>
      <c r="ME331" s="510" t="str">
        <f t="shared" si="1455"/>
        <v/>
      </c>
      <c r="MF331" s="522" t="str">
        <f t="shared" si="1572"/>
        <v/>
      </c>
      <c r="MG331" s="510" t="str">
        <f t="shared" si="1456"/>
        <v/>
      </c>
      <c r="MH331" s="517">
        <f t="shared" si="1457"/>
        <v>0</v>
      </c>
      <c r="MI331" s="510" t="str">
        <f t="shared" si="1458"/>
        <v/>
      </c>
      <c r="MJ331" s="522" t="str">
        <f t="shared" si="1573"/>
        <v/>
      </c>
      <c r="MK331" s="510" t="str">
        <f t="shared" si="1459"/>
        <v/>
      </c>
      <c r="ML331" s="517">
        <f t="shared" si="1460"/>
        <v>0</v>
      </c>
      <c r="MM331" s="510" t="str">
        <f t="shared" si="1461"/>
        <v/>
      </c>
      <c r="MN331" s="522" t="str">
        <f t="shared" si="1574"/>
        <v/>
      </c>
      <c r="MO331" s="510" t="str">
        <f t="shared" si="1462"/>
        <v/>
      </c>
      <c r="MP331" s="517">
        <f t="shared" si="1463"/>
        <v>0</v>
      </c>
      <c r="MQ331" s="510" t="str">
        <f t="shared" si="1464"/>
        <v/>
      </c>
      <c r="MR331" s="522" t="str">
        <f t="shared" si="1575"/>
        <v/>
      </c>
      <c r="MS331" s="510" t="str">
        <f t="shared" si="1465"/>
        <v/>
      </c>
      <c r="MT331" s="517">
        <f t="shared" si="1466"/>
        <v>0</v>
      </c>
      <c r="MU331" s="510" t="str">
        <f t="shared" si="1467"/>
        <v/>
      </c>
      <c r="MV331" s="522" t="str">
        <f t="shared" si="1576"/>
        <v/>
      </c>
      <c r="MW331" s="510" t="str">
        <f t="shared" si="1468"/>
        <v/>
      </c>
      <c r="MX331" s="517">
        <f t="shared" si="1469"/>
        <v>0</v>
      </c>
      <c r="MY331" s="510" t="str">
        <f t="shared" si="1470"/>
        <v/>
      </c>
      <c r="MZ331" s="522" t="str">
        <f t="shared" si="1577"/>
        <v/>
      </c>
      <c r="NA331" s="510" t="str">
        <f t="shared" si="1471"/>
        <v/>
      </c>
      <c r="NB331" s="517">
        <f t="shared" si="1472"/>
        <v>0</v>
      </c>
      <c r="NC331" s="510" t="str">
        <f t="shared" si="1473"/>
        <v/>
      </c>
      <c r="ND331" s="522" t="str">
        <f t="shared" si="1578"/>
        <v/>
      </c>
      <c r="NE331" s="510" t="str">
        <f t="shared" si="1474"/>
        <v/>
      </c>
      <c r="NF331" s="517">
        <f t="shared" si="1475"/>
        <v>0</v>
      </c>
      <c r="NG331" s="510" t="str">
        <f t="shared" si="1476"/>
        <v/>
      </c>
      <c r="NH331" s="522" t="str">
        <f t="shared" si="1579"/>
        <v/>
      </c>
      <c r="NI331" s="510" t="str">
        <f t="shared" si="1477"/>
        <v/>
      </c>
      <c r="NJ331" s="517">
        <f t="shared" si="1478"/>
        <v>0</v>
      </c>
      <c r="NK331" s="510" t="str">
        <f t="shared" si="1479"/>
        <v/>
      </c>
      <c r="NL331" s="522" t="str">
        <f t="shared" si="1580"/>
        <v/>
      </c>
      <c r="NM331" s="510" t="str">
        <f t="shared" si="1480"/>
        <v/>
      </c>
      <c r="NN331" s="517">
        <f t="shared" si="1481"/>
        <v>0</v>
      </c>
      <c r="NO331" s="510" t="str">
        <f t="shared" si="1482"/>
        <v/>
      </c>
      <c r="NP331" s="522" t="str">
        <f t="shared" si="1581"/>
        <v/>
      </c>
      <c r="NQ331" s="510" t="str">
        <f t="shared" si="1483"/>
        <v/>
      </c>
      <c r="NR331" s="517">
        <f t="shared" si="1484"/>
        <v>0</v>
      </c>
      <c r="NS331" s="510" t="str">
        <f t="shared" si="1485"/>
        <v/>
      </c>
      <c r="NT331" s="522" t="str">
        <f t="shared" si="1582"/>
        <v/>
      </c>
      <c r="NU331" s="510" t="str">
        <f t="shared" si="1486"/>
        <v/>
      </c>
      <c r="NV331" s="517">
        <f t="shared" si="1487"/>
        <v>0</v>
      </c>
      <c r="NW331" s="510" t="str">
        <f t="shared" si="1488"/>
        <v/>
      </c>
      <c r="NX331" s="522" t="str">
        <f t="shared" si="1583"/>
        <v/>
      </c>
      <c r="NY331" s="510" t="str">
        <f t="shared" si="1489"/>
        <v/>
      </c>
      <c r="NZ331" s="517">
        <f t="shared" si="1490"/>
        <v>0</v>
      </c>
      <c r="OA331" s="510" t="str">
        <f t="shared" si="1491"/>
        <v/>
      </c>
      <c r="OB331" s="522" t="str">
        <f t="shared" si="1584"/>
        <v/>
      </c>
      <c r="OC331" s="510" t="str">
        <f t="shared" si="1492"/>
        <v/>
      </c>
      <c r="OD331" s="517">
        <f t="shared" si="1493"/>
        <v>0</v>
      </c>
      <c r="OE331" s="510" t="str">
        <f t="shared" si="1494"/>
        <v/>
      </c>
      <c r="OF331" s="522" t="str">
        <f t="shared" si="1585"/>
        <v/>
      </c>
      <c r="OG331" s="510" t="str">
        <f t="shared" si="1495"/>
        <v/>
      </c>
      <c r="OH331" s="517">
        <f t="shared" si="1496"/>
        <v>0</v>
      </c>
      <c r="OI331" s="510" t="str">
        <f t="shared" si="1497"/>
        <v/>
      </c>
      <c r="OJ331" s="522" t="str">
        <f t="shared" si="1586"/>
        <v/>
      </c>
      <c r="OK331" s="510" t="str">
        <f t="shared" si="1498"/>
        <v/>
      </c>
      <c r="OL331" s="517">
        <f t="shared" si="1499"/>
        <v>0</v>
      </c>
      <c r="OM331" s="510" t="str">
        <f t="shared" si="1500"/>
        <v/>
      </c>
      <c r="ON331" s="522" t="str">
        <f t="shared" si="1587"/>
        <v/>
      </c>
      <c r="OO331" s="510" t="str">
        <f t="shared" si="1501"/>
        <v/>
      </c>
      <c r="OP331" s="517">
        <f t="shared" si="1502"/>
        <v>0</v>
      </c>
      <c r="OQ331" s="510" t="str">
        <f t="shared" si="1503"/>
        <v/>
      </c>
      <c r="OR331" s="522" t="str">
        <f t="shared" si="1588"/>
        <v/>
      </c>
      <c r="OS331" s="510" t="str">
        <f t="shared" si="1504"/>
        <v/>
      </c>
      <c r="OT331" s="517">
        <f t="shared" si="1505"/>
        <v>0</v>
      </c>
      <c r="OU331" s="510" t="str">
        <f t="shared" si="1506"/>
        <v/>
      </c>
      <c r="OV331" s="522" t="str">
        <f t="shared" si="1589"/>
        <v/>
      </c>
      <c r="OW331" s="510" t="str">
        <f t="shared" si="1507"/>
        <v/>
      </c>
      <c r="OX331" s="517">
        <f t="shared" si="1508"/>
        <v>0</v>
      </c>
      <c r="OY331" s="510" t="str">
        <f t="shared" si="1509"/>
        <v/>
      </c>
      <c r="OZ331" s="522" t="str">
        <f t="shared" si="1590"/>
        <v/>
      </c>
      <c r="PA331" s="510" t="str">
        <f t="shared" si="1510"/>
        <v/>
      </c>
      <c r="PB331" s="517">
        <f t="shared" si="1511"/>
        <v>0</v>
      </c>
      <c r="PC331" s="510" t="str">
        <f t="shared" si="1512"/>
        <v/>
      </c>
      <c r="PD331" s="522" t="str">
        <f t="shared" si="1591"/>
        <v/>
      </c>
      <c r="PE331" s="510" t="str">
        <f t="shared" si="1513"/>
        <v/>
      </c>
      <c r="PF331" s="517">
        <f t="shared" si="1514"/>
        <v>0</v>
      </c>
      <c r="PG331" s="510" t="str">
        <f t="shared" si="1515"/>
        <v/>
      </c>
      <c r="PH331" s="522" t="str">
        <f t="shared" si="1592"/>
        <v/>
      </c>
      <c r="PI331" s="510" t="str">
        <f t="shared" si="1516"/>
        <v/>
      </c>
      <c r="PJ331" s="517">
        <f t="shared" si="1517"/>
        <v>0</v>
      </c>
      <c r="PK331" s="510" t="str">
        <f t="shared" si="1518"/>
        <v/>
      </c>
      <c r="PL331" s="522" t="str">
        <f t="shared" si="1593"/>
        <v/>
      </c>
      <c r="PM331" s="510" t="str">
        <f t="shared" si="1519"/>
        <v/>
      </c>
      <c r="PN331" s="517">
        <f t="shared" si="1520"/>
        <v>0</v>
      </c>
      <c r="PO331" s="510" t="str">
        <f t="shared" si="1521"/>
        <v/>
      </c>
      <c r="PP331" s="522" t="str">
        <f t="shared" si="1594"/>
        <v/>
      </c>
      <c r="PQ331" s="510" t="str">
        <f t="shared" si="1522"/>
        <v/>
      </c>
      <c r="PR331" s="517">
        <f t="shared" si="1523"/>
        <v>0</v>
      </c>
      <c r="PS331" s="510" t="str">
        <f t="shared" si="1524"/>
        <v/>
      </c>
      <c r="PT331" s="522" t="str">
        <f t="shared" si="1595"/>
        <v/>
      </c>
      <c r="PU331" s="510" t="str">
        <f t="shared" si="1525"/>
        <v/>
      </c>
      <c r="PV331" s="517">
        <f t="shared" si="1526"/>
        <v>0</v>
      </c>
      <c r="PW331" s="510" t="str">
        <f t="shared" si="1527"/>
        <v/>
      </c>
      <c r="PX331" s="522" t="str">
        <f t="shared" si="1596"/>
        <v/>
      </c>
      <c r="PY331" s="510" t="str">
        <f t="shared" si="1528"/>
        <v/>
      </c>
      <c r="PZ331" s="517">
        <f t="shared" si="1529"/>
        <v>0</v>
      </c>
      <c r="QA331" s="510" t="str">
        <f t="shared" si="1530"/>
        <v/>
      </c>
      <c r="QB331" s="522" t="str">
        <f t="shared" si="1597"/>
        <v/>
      </c>
      <c r="QC331" s="510" t="str">
        <f t="shared" si="1531"/>
        <v/>
      </c>
      <c r="QD331" s="517">
        <f t="shared" si="1532"/>
        <v>0</v>
      </c>
      <c r="QE331" s="510" t="str">
        <f t="shared" si="1533"/>
        <v/>
      </c>
      <c r="QF331" s="522" t="str">
        <f t="shared" si="1598"/>
        <v/>
      </c>
      <c r="QG331" s="510" t="str">
        <f t="shared" si="1534"/>
        <v/>
      </c>
      <c r="QH331" s="517">
        <f t="shared" si="1535"/>
        <v>0</v>
      </c>
    </row>
    <row r="332" spans="203:450" ht="13.3" thickTop="1" thickBot="1" x14ac:dyDescent="0.35">
      <c r="GU332" s="594">
        <v>51</v>
      </c>
      <c r="HA332" s="81" t="str">
        <f t="shared" si="1536"/>
        <v/>
      </c>
      <c r="HB332" s="127" t="str">
        <f t="shared" si="1537"/>
        <v/>
      </c>
      <c r="HC332" s="15">
        <f t="shared" si="1359"/>
        <v>0</v>
      </c>
      <c r="HD332" s="582">
        <f t="shared" si="1600"/>
        <v>0</v>
      </c>
      <c r="HE332" s="576">
        <f t="shared" si="1601"/>
        <v>0</v>
      </c>
      <c r="HF332" s="566">
        <f t="shared" si="1601"/>
        <v>0</v>
      </c>
      <c r="HG332" s="16">
        <f t="shared" si="1361"/>
        <v>0</v>
      </c>
      <c r="HH332" s="17" t="str">
        <f t="shared" si="1538"/>
        <v/>
      </c>
      <c r="HI332" s="510" t="str">
        <f t="shared" si="1539"/>
        <v/>
      </c>
      <c r="HJ332" s="517">
        <f t="shared" si="1540"/>
        <v>0</v>
      </c>
      <c r="HK332" s="510" t="str">
        <f t="shared" si="1362"/>
        <v/>
      </c>
      <c r="HL332" s="522" t="str">
        <f t="shared" si="1541"/>
        <v/>
      </c>
      <c r="HM332" s="510" t="str">
        <f t="shared" si="1363"/>
        <v/>
      </c>
      <c r="HN332" s="517">
        <f t="shared" si="1364"/>
        <v>0</v>
      </c>
      <c r="HO332" s="510" t="str">
        <f t="shared" si="1365"/>
        <v/>
      </c>
      <c r="HP332" s="522" t="str">
        <f t="shared" si="1542"/>
        <v/>
      </c>
      <c r="HQ332" s="510" t="str">
        <f t="shared" si="1366"/>
        <v/>
      </c>
      <c r="HR332" s="517">
        <f t="shared" si="1367"/>
        <v>0</v>
      </c>
      <c r="HS332" s="510" t="str">
        <f t="shared" si="1368"/>
        <v/>
      </c>
      <c r="HT332" s="522" t="str">
        <f t="shared" si="1543"/>
        <v/>
      </c>
      <c r="HU332" s="510" t="str">
        <f t="shared" si="1369"/>
        <v/>
      </c>
      <c r="HV332" s="517">
        <f t="shared" si="1370"/>
        <v>0</v>
      </c>
      <c r="HW332" s="510" t="str">
        <f t="shared" si="1371"/>
        <v/>
      </c>
      <c r="HX332" s="522" t="str">
        <f t="shared" si="1544"/>
        <v/>
      </c>
      <c r="HY332" s="510" t="str">
        <f t="shared" si="1372"/>
        <v/>
      </c>
      <c r="HZ332" s="517">
        <f t="shared" si="1373"/>
        <v>0</v>
      </c>
      <c r="IA332" s="510" t="str">
        <f t="shared" si="1374"/>
        <v/>
      </c>
      <c r="IB332" s="522" t="str">
        <f t="shared" si="1545"/>
        <v/>
      </c>
      <c r="IC332" s="510" t="str">
        <f t="shared" si="1375"/>
        <v/>
      </c>
      <c r="ID332" s="517">
        <f t="shared" si="1376"/>
        <v>0</v>
      </c>
      <c r="IE332" s="510" t="str">
        <f t="shared" si="1377"/>
        <v/>
      </c>
      <c r="IF332" s="522" t="str">
        <f t="shared" si="1546"/>
        <v/>
      </c>
      <c r="IG332" s="510" t="str">
        <f t="shared" si="1378"/>
        <v/>
      </c>
      <c r="IH332" s="517">
        <f t="shared" si="1379"/>
        <v>0</v>
      </c>
      <c r="II332" s="510" t="str">
        <f t="shared" si="1380"/>
        <v/>
      </c>
      <c r="IJ332" s="522" t="str">
        <f t="shared" si="1547"/>
        <v/>
      </c>
      <c r="IK332" s="510" t="str">
        <f t="shared" si="1381"/>
        <v/>
      </c>
      <c r="IL332" s="517">
        <f t="shared" si="1382"/>
        <v>0</v>
      </c>
      <c r="IM332" s="510" t="str">
        <f t="shared" si="1383"/>
        <v/>
      </c>
      <c r="IN332" s="522" t="str">
        <f t="shared" si="1548"/>
        <v/>
      </c>
      <c r="IO332" s="510" t="str">
        <f t="shared" si="1384"/>
        <v/>
      </c>
      <c r="IP332" s="517">
        <f t="shared" si="1385"/>
        <v>0</v>
      </c>
      <c r="IQ332" s="510" t="str">
        <f t="shared" si="1386"/>
        <v/>
      </c>
      <c r="IR332" s="522" t="str">
        <f t="shared" si="1549"/>
        <v/>
      </c>
      <c r="IS332" s="510" t="str">
        <f t="shared" si="1387"/>
        <v/>
      </c>
      <c r="IT332" s="517">
        <f t="shared" si="1388"/>
        <v>0</v>
      </c>
      <c r="IU332" s="510" t="str">
        <f t="shared" si="1389"/>
        <v/>
      </c>
      <c r="IV332" s="522" t="str">
        <f t="shared" si="1550"/>
        <v/>
      </c>
      <c r="IW332" s="510" t="str">
        <f t="shared" si="1390"/>
        <v/>
      </c>
      <c r="IX332" s="517">
        <f t="shared" si="1391"/>
        <v>0</v>
      </c>
      <c r="IY332" s="510" t="str">
        <f t="shared" si="1392"/>
        <v/>
      </c>
      <c r="IZ332" s="522" t="str">
        <f t="shared" si="1551"/>
        <v/>
      </c>
      <c r="JA332" s="510" t="str">
        <f t="shared" si="1393"/>
        <v/>
      </c>
      <c r="JB332" s="517">
        <f t="shared" si="1394"/>
        <v>0</v>
      </c>
      <c r="JC332" s="510" t="str">
        <f t="shared" si="1395"/>
        <v/>
      </c>
      <c r="JD332" s="522" t="str">
        <f t="shared" si="1552"/>
        <v/>
      </c>
      <c r="JE332" s="510" t="str">
        <f t="shared" si="1396"/>
        <v/>
      </c>
      <c r="JF332" s="517">
        <f t="shared" si="1397"/>
        <v>0</v>
      </c>
      <c r="JG332" s="510" t="str">
        <f t="shared" si="1398"/>
        <v/>
      </c>
      <c r="JH332" s="522" t="str">
        <f t="shared" si="1553"/>
        <v/>
      </c>
      <c r="JI332" s="510" t="str">
        <f t="shared" si="1399"/>
        <v/>
      </c>
      <c r="JJ332" s="517">
        <f t="shared" si="1400"/>
        <v>0</v>
      </c>
      <c r="JK332" s="510" t="str">
        <f t="shared" si="1401"/>
        <v/>
      </c>
      <c r="JL332" s="522" t="str">
        <f t="shared" si="1554"/>
        <v/>
      </c>
      <c r="JM332" s="510" t="str">
        <f t="shared" si="1402"/>
        <v/>
      </c>
      <c r="JN332" s="517">
        <f t="shared" si="1403"/>
        <v>0</v>
      </c>
      <c r="JO332" s="510" t="str">
        <f t="shared" si="1404"/>
        <v/>
      </c>
      <c r="JP332" s="522" t="str">
        <f t="shared" si="1555"/>
        <v/>
      </c>
      <c r="JQ332" s="510" t="str">
        <f t="shared" si="1405"/>
        <v/>
      </c>
      <c r="JR332" s="517">
        <f t="shared" si="1406"/>
        <v>0</v>
      </c>
      <c r="JS332" s="510" t="str">
        <f t="shared" si="1407"/>
        <v/>
      </c>
      <c r="JT332" s="522" t="str">
        <f t="shared" si="1556"/>
        <v/>
      </c>
      <c r="JU332" s="510" t="str">
        <f t="shared" si="1408"/>
        <v/>
      </c>
      <c r="JV332" s="517">
        <f t="shared" si="1409"/>
        <v>0</v>
      </c>
      <c r="JW332" s="510" t="str">
        <f t="shared" si="1410"/>
        <v/>
      </c>
      <c r="JX332" s="522" t="str">
        <f t="shared" si="1557"/>
        <v/>
      </c>
      <c r="JY332" s="510" t="str">
        <f t="shared" si="1411"/>
        <v/>
      </c>
      <c r="JZ332" s="517">
        <f t="shared" si="1412"/>
        <v>0</v>
      </c>
      <c r="KA332" s="510" t="str">
        <f t="shared" si="1413"/>
        <v/>
      </c>
      <c r="KB332" s="522" t="str">
        <f t="shared" si="1558"/>
        <v/>
      </c>
      <c r="KC332" s="510" t="str">
        <f t="shared" si="1414"/>
        <v/>
      </c>
      <c r="KD332" s="517">
        <f t="shared" si="1415"/>
        <v>0</v>
      </c>
      <c r="KE332" s="510" t="str">
        <f t="shared" si="1416"/>
        <v/>
      </c>
      <c r="KF332" s="522" t="str">
        <f t="shared" si="1559"/>
        <v/>
      </c>
      <c r="KG332" s="510" t="str">
        <f t="shared" si="1417"/>
        <v/>
      </c>
      <c r="KH332" s="517">
        <f t="shared" si="1418"/>
        <v>0</v>
      </c>
      <c r="KI332" s="510" t="str">
        <f t="shared" si="1419"/>
        <v/>
      </c>
      <c r="KJ332" s="522" t="str">
        <f t="shared" si="1560"/>
        <v/>
      </c>
      <c r="KK332" s="510" t="str">
        <f t="shared" si="1420"/>
        <v/>
      </c>
      <c r="KL332" s="517">
        <f t="shared" si="1421"/>
        <v>0</v>
      </c>
      <c r="KM332" s="510" t="str">
        <f t="shared" si="1422"/>
        <v/>
      </c>
      <c r="KN332" s="522" t="str">
        <f t="shared" si="1561"/>
        <v/>
      </c>
      <c r="KO332" s="510" t="str">
        <f t="shared" si="1423"/>
        <v/>
      </c>
      <c r="KP332" s="517">
        <f t="shared" si="1424"/>
        <v>0</v>
      </c>
      <c r="KQ332" s="510" t="str">
        <f t="shared" si="1425"/>
        <v/>
      </c>
      <c r="KR332" s="522" t="str">
        <f t="shared" si="1562"/>
        <v/>
      </c>
      <c r="KS332" s="510" t="str">
        <f t="shared" si="1426"/>
        <v/>
      </c>
      <c r="KT332" s="517">
        <f t="shared" si="1427"/>
        <v>0</v>
      </c>
      <c r="KU332" s="510" t="str">
        <f t="shared" si="1428"/>
        <v/>
      </c>
      <c r="KV332" s="522" t="str">
        <f t="shared" si="1563"/>
        <v/>
      </c>
      <c r="KW332" s="510" t="str">
        <f t="shared" si="1429"/>
        <v/>
      </c>
      <c r="KX332" s="517">
        <f t="shared" si="1430"/>
        <v>0</v>
      </c>
      <c r="KY332" s="510" t="str">
        <f t="shared" si="1431"/>
        <v/>
      </c>
      <c r="KZ332" s="522" t="str">
        <f t="shared" si="1564"/>
        <v/>
      </c>
      <c r="LA332" s="510" t="str">
        <f t="shared" si="1432"/>
        <v/>
      </c>
      <c r="LB332" s="517">
        <f t="shared" si="1433"/>
        <v>0</v>
      </c>
      <c r="LC332" s="510" t="str">
        <f t="shared" si="1434"/>
        <v/>
      </c>
      <c r="LD332" s="522" t="str">
        <f t="shared" si="1565"/>
        <v/>
      </c>
      <c r="LE332" s="510" t="str">
        <f t="shared" si="1435"/>
        <v/>
      </c>
      <c r="LF332" s="517">
        <f t="shared" si="1436"/>
        <v>0</v>
      </c>
      <c r="LG332" s="510" t="str">
        <f t="shared" si="1437"/>
        <v/>
      </c>
      <c r="LH332" s="522" t="str">
        <f t="shared" si="1566"/>
        <v/>
      </c>
      <c r="LI332" s="510" t="str">
        <f t="shared" si="1438"/>
        <v/>
      </c>
      <c r="LJ332" s="517">
        <f t="shared" si="1439"/>
        <v>0</v>
      </c>
      <c r="LK332" s="510" t="str">
        <f t="shared" si="1440"/>
        <v/>
      </c>
      <c r="LL332" s="522" t="str">
        <f t="shared" si="1567"/>
        <v/>
      </c>
      <c r="LM332" s="510" t="str">
        <f t="shared" si="1441"/>
        <v/>
      </c>
      <c r="LN332" s="517">
        <f t="shared" si="1442"/>
        <v>0</v>
      </c>
      <c r="LO332" s="510" t="str">
        <f t="shared" si="1443"/>
        <v/>
      </c>
      <c r="LP332" s="522" t="str">
        <f t="shared" si="1568"/>
        <v/>
      </c>
      <c r="LQ332" s="510" t="str">
        <f t="shared" si="1444"/>
        <v/>
      </c>
      <c r="LR332" s="517">
        <f t="shared" si="1445"/>
        <v>0</v>
      </c>
      <c r="LS332" s="510" t="str">
        <f t="shared" si="1446"/>
        <v/>
      </c>
      <c r="LT332" s="522" t="str">
        <f t="shared" si="1569"/>
        <v/>
      </c>
      <c r="LU332" s="510" t="str">
        <f t="shared" si="1447"/>
        <v/>
      </c>
      <c r="LV332" s="517">
        <f t="shared" si="1448"/>
        <v>0</v>
      </c>
      <c r="LW332" s="510" t="str">
        <f t="shared" si="1449"/>
        <v/>
      </c>
      <c r="LX332" s="522" t="str">
        <f t="shared" si="1570"/>
        <v/>
      </c>
      <c r="LY332" s="510" t="str">
        <f t="shared" si="1450"/>
        <v/>
      </c>
      <c r="LZ332" s="517">
        <f t="shared" si="1451"/>
        <v>0</v>
      </c>
      <c r="MA332" s="510" t="str">
        <f t="shared" si="1452"/>
        <v/>
      </c>
      <c r="MB332" s="522" t="str">
        <f t="shared" si="1571"/>
        <v/>
      </c>
      <c r="MC332" s="510" t="str">
        <f t="shared" si="1453"/>
        <v/>
      </c>
      <c r="MD332" s="517">
        <f t="shared" si="1454"/>
        <v>0</v>
      </c>
      <c r="ME332" s="510" t="str">
        <f t="shared" si="1455"/>
        <v/>
      </c>
      <c r="MF332" s="522" t="str">
        <f t="shared" si="1572"/>
        <v/>
      </c>
      <c r="MG332" s="510" t="str">
        <f t="shared" si="1456"/>
        <v/>
      </c>
      <c r="MH332" s="517">
        <f t="shared" si="1457"/>
        <v>0</v>
      </c>
      <c r="MI332" s="510" t="str">
        <f t="shared" si="1458"/>
        <v/>
      </c>
      <c r="MJ332" s="522" t="str">
        <f t="shared" si="1573"/>
        <v/>
      </c>
      <c r="MK332" s="510" t="str">
        <f t="shared" si="1459"/>
        <v/>
      </c>
      <c r="ML332" s="517">
        <f t="shared" si="1460"/>
        <v>0</v>
      </c>
      <c r="MM332" s="510" t="str">
        <f t="shared" si="1461"/>
        <v/>
      </c>
      <c r="MN332" s="522" t="str">
        <f t="shared" si="1574"/>
        <v/>
      </c>
      <c r="MO332" s="510" t="str">
        <f t="shared" si="1462"/>
        <v/>
      </c>
      <c r="MP332" s="517">
        <f t="shared" si="1463"/>
        <v>0</v>
      </c>
      <c r="MQ332" s="510" t="str">
        <f t="shared" si="1464"/>
        <v/>
      </c>
      <c r="MR332" s="522" t="str">
        <f t="shared" si="1575"/>
        <v/>
      </c>
      <c r="MS332" s="510" t="str">
        <f t="shared" si="1465"/>
        <v/>
      </c>
      <c r="MT332" s="517">
        <f t="shared" si="1466"/>
        <v>0</v>
      </c>
      <c r="MU332" s="510" t="str">
        <f t="shared" si="1467"/>
        <v/>
      </c>
      <c r="MV332" s="522" t="str">
        <f t="shared" si="1576"/>
        <v/>
      </c>
      <c r="MW332" s="510" t="str">
        <f t="shared" si="1468"/>
        <v/>
      </c>
      <c r="MX332" s="517">
        <f t="shared" si="1469"/>
        <v>0</v>
      </c>
      <c r="MY332" s="510" t="str">
        <f t="shared" si="1470"/>
        <v/>
      </c>
      <c r="MZ332" s="522" t="str">
        <f t="shared" si="1577"/>
        <v/>
      </c>
      <c r="NA332" s="510" t="str">
        <f t="shared" si="1471"/>
        <v/>
      </c>
      <c r="NB332" s="517">
        <f t="shared" si="1472"/>
        <v>0</v>
      </c>
      <c r="NC332" s="510" t="str">
        <f t="shared" si="1473"/>
        <v/>
      </c>
      <c r="ND332" s="522" t="str">
        <f t="shared" si="1578"/>
        <v/>
      </c>
      <c r="NE332" s="510" t="str">
        <f t="shared" si="1474"/>
        <v/>
      </c>
      <c r="NF332" s="517">
        <f t="shared" si="1475"/>
        <v>0</v>
      </c>
      <c r="NG332" s="510" t="str">
        <f t="shared" si="1476"/>
        <v/>
      </c>
      <c r="NH332" s="522" t="str">
        <f t="shared" si="1579"/>
        <v/>
      </c>
      <c r="NI332" s="510" t="str">
        <f t="shared" si="1477"/>
        <v/>
      </c>
      <c r="NJ332" s="517">
        <f t="shared" si="1478"/>
        <v>0</v>
      </c>
      <c r="NK332" s="510" t="str">
        <f t="shared" si="1479"/>
        <v/>
      </c>
      <c r="NL332" s="522" t="str">
        <f t="shared" si="1580"/>
        <v/>
      </c>
      <c r="NM332" s="510" t="str">
        <f t="shared" si="1480"/>
        <v/>
      </c>
      <c r="NN332" s="517">
        <f t="shared" si="1481"/>
        <v>0</v>
      </c>
      <c r="NO332" s="510" t="str">
        <f t="shared" si="1482"/>
        <v/>
      </c>
      <c r="NP332" s="522" t="str">
        <f t="shared" si="1581"/>
        <v/>
      </c>
      <c r="NQ332" s="510" t="str">
        <f t="shared" si="1483"/>
        <v/>
      </c>
      <c r="NR332" s="517">
        <f t="shared" si="1484"/>
        <v>0</v>
      </c>
      <c r="NS332" s="510" t="str">
        <f t="shared" si="1485"/>
        <v/>
      </c>
      <c r="NT332" s="522" t="str">
        <f t="shared" si="1582"/>
        <v/>
      </c>
      <c r="NU332" s="510" t="str">
        <f t="shared" si="1486"/>
        <v/>
      </c>
      <c r="NV332" s="517">
        <f t="shared" si="1487"/>
        <v>0</v>
      </c>
      <c r="NW332" s="510" t="str">
        <f t="shared" si="1488"/>
        <v/>
      </c>
      <c r="NX332" s="522" t="str">
        <f t="shared" si="1583"/>
        <v/>
      </c>
      <c r="NY332" s="510" t="str">
        <f t="shared" si="1489"/>
        <v/>
      </c>
      <c r="NZ332" s="517">
        <f t="shared" si="1490"/>
        <v>0</v>
      </c>
      <c r="OA332" s="510" t="str">
        <f t="shared" si="1491"/>
        <v/>
      </c>
      <c r="OB332" s="522" t="str">
        <f t="shared" si="1584"/>
        <v/>
      </c>
      <c r="OC332" s="510" t="str">
        <f t="shared" si="1492"/>
        <v/>
      </c>
      <c r="OD332" s="517">
        <f t="shared" si="1493"/>
        <v>0</v>
      </c>
      <c r="OE332" s="510" t="str">
        <f t="shared" si="1494"/>
        <v/>
      </c>
      <c r="OF332" s="522" t="str">
        <f t="shared" si="1585"/>
        <v/>
      </c>
      <c r="OG332" s="510" t="str">
        <f t="shared" si="1495"/>
        <v/>
      </c>
      <c r="OH332" s="517">
        <f t="shared" si="1496"/>
        <v>0</v>
      </c>
      <c r="OI332" s="510" t="str">
        <f t="shared" si="1497"/>
        <v/>
      </c>
      <c r="OJ332" s="522" t="str">
        <f t="shared" si="1586"/>
        <v/>
      </c>
      <c r="OK332" s="510" t="str">
        <f t="shared" si="1498"/>
        <v/>
      </c>
      <c r="OL332" s="517">
        <f t="shared" si="1499"/>
        <v>0</v>
      </c>
      <c r="OM332" s="510" t="str">
        <f t="shared" si="1500"/>
        <v/>
      </c>
      <c r="ON332" s="522" t="str">
        <f t="shared" si="1587"/>
        <v/>
      </c>
      <c r="OO332" s="510" t="str">
        <f t="shared" si="1501"/>
        <v/>
      </c>
      <c r="OP332" s="517">
        <f t="shared" si="1502"/>
        <v>0</v>
      </c>
      <c r="OQ332" s="510" t="str">
        <f t="shared" si="1503"/>
        <v/>
      </c>
      <c r="OR332" s="522" t="str">
        <f t="shared" si="1588"/>
        <v/>
      </c>
      <c r="OS332" s="510" t="str">
        <f t="shared" si="1504"/>
        <v/>
      </c>
      <c r="OT332" s="517">
        <f t="shared" si="1505"/>
        <v>0</v>
      </c>
      <c r="OU332" s="510" t="str">
        <f t="shared" si="1506"/>
        <v/>
      </c>
      <c r="OV332" s="522" t="str">
        <f t="shared" si="1589"/>
        <v/>
      </c>
      <c r="OW332" s="510" t="str">
        <f t="shared" si="1507"/>
        <v/>
      </c>
      <c r="OX332" s="517">
        <f t="shared" si="1508"/>
        <v>0</v>
      </c>
      <c r="OY332" s="510" t="str">
        <f t="shared" si="1509"/>
        <v/>
      </c>
      <c r="OZ332" s="522" t="str">
        <f t="shared" si="1590"/>
        <v/>
      </c>
      <c r="PA332" s="510" t="str">
        <f t="shared" si="1510"/>
        <v/>
      </c>
      <c r="PB332" s="517">
        <f t="shared" si="1511"/>
        <v>0</v>
      </c>
      <c r="PC332" s="510" t="str">
        <f t="shared" si="1512"/>
        <v/>
      </c>
      <c r="PD332" s="522" t="str">
        <f t="shared" si="1591"/>
        <v/>
      </c>
      <c r="PE332" s="510" t="str">
        <f t="shared" si="1513"/>
        <v/>
      </c>
      <c r="PF332" s="517">
        <f t="shared" si="1514"/>
        <v>0</v>
      </c>
      <c r="PG332" s="510" t="str">
        <f t="shared" si="1515"/>
        <v/>
      </c>
      <c r="PH332" s="522" t="str">
        <f t="shared" si="1592"/>
        <v/>
      </c>
      <c r="PI332" s="510" t="str">
        <f t="shared" si="1516"/>
        <v/>
      </c>
      <c r="PJ332" s="517">
        <f t="shared" si="1517"/>
        <v>0</v>
      </c>
      <c r="PK332" s="510" t="str">
        <f t="shared" si="1518"/>
        <v/>
      </c>
      <c r="PL332" s="522" t="str">
        <f t="shared" si="1593"/>
        <v/>
      </c>
      <c r="PM332" s="510" t="str">
        <f t="shared" si="1519"/>
        <v/>
      </c>
      <c r="PN332" s="517">
        <f t="shared" si="1520"/>
        <v>0</v>
      </c>
      <c r="PO332" s="510" t="str">
        <f t="shared" si="1521"/>
        <v/>
      </c>
      <c r="PP332" s="522" t="str">
        <f t="shared" si="1594"/>
        <v/>
      </c>
      <c r="PQ332" s="510" t="str">
        <f t="shared" si="1522"/>
        <v/>
      </c>
      <c r="PR332" s="517">
        <f t="shared" si="1523"/>
        <v>0</v>
      </c>
      <c r="PS332" s="510" t="str">
        <f t="shared" si="1524"/>
        <v/>
      </c>
      <c r="PT332" s="522" t="str">
        <f t="shared" si="1595"/>
        <v/>
      </c>
      <c r="PU332" s="510" t="str">
        <f t="shared" si="1525"/>
        <v/>
      </c>
      <c r="PV332" s="517">
        <f t="shared" si="1526"/>
        <v>0</v>
      </c>
      <c r="PW332" s="510" t="str">
        <f t="shared" si="1527"/>
        <v/>
      </c>
      <c r="PX332" s="522" t="str">
        <f t="shared" si="1596"/>
        <v/>
      </c>
      <c r="PY332" s="510" t="str">
        <f t="shared" si="1528"/>
        <v/>
      </c>
      <c r="PZ332" s="517">
        <f t="shared" si="1529"/>
        <v>0</v>
      </c>
      <c r="QA332" s="510" t="str">
        <f t="shared" si="1530"/>
        <v/>
      </c>
      <c r="QB332" s="522" t="str">
        <f t="shared" si="1597"/>
        <v/>
      </c>
      <c r="QC332" s="510" t="str">
        <f t="shared" si="1531"/>
        <v/>
      </c>
      <c r="QD332" s="517">
        <f t="shared" si="1532"/>
        <v>0</v>
      </c>
      <c r="QE332" s="510" t="str">
        <f t="shared" si="1533"/>
        <v/>
      </c>
      <c r="QF332" s="522" t="str">
        <f t="shared" si="1598"/>
        <v/>
      </c>
      <c r="QG332" s="510" t="str">
        <f t="shared" si="1534"/>
        <v/>
      </c>
      <c r="QH332" s="517">
        <f t="shared" si="1535"/>
        <v>0</v>
      </c>
    </row>
    <row r="333" spans="203:450" ht="13.3" thickTop="1" thickBot="1" x14ac:dyDescent="0.35">
      <c r="GU333" s="594">
        <v>52</v>
      </c>
      <c r="HA333" s="81" t="str">
        <f t="shared" si="1536"/>
        <v/>
      </c>
      <c r="HB333" s="127" t="str">
        <f t="shared" si="1537"/>
        <v/>
      </c>
      <c r="HC333" s="15">
        <f t="shared" si="1359"/>
        <v>0</v>
      </c>
      <c r="HD333" s="582">
        <f t="shared" si="1600"/>
        <v>0</v>
      </c>
      <c r="HE333" s="576">
        <f t="shared" si="1601"/>
        <v>0</v>
      </c>
      <c r="HF333" s="566">
        <f t="shared" si="1601"/>
        <v>0</v>
      </c>
      <c r="HG333" s="16">
        <f t="shared" si="1361"/>
        <v>0</v>
      </c>
      <c r="HH333" s="17" t="str">
        <f t="shared" si="1538"/>
        <v/>
      </c>
      <c r="HI333" s="510" t="str">
        <f t="shared" si="1539"/>
        <v/>
      </c>
      <c r="HJ333" s="517">
        <f t="shared" si="1540"/>
        <v>0</v>
      </c>
      <c r="HK333" s="510" t="str">
        <f t="shared" si="1362"/>
        <v/>
      </c>
      <c r="HL333" s="522" t="str">
        <f t="shared" si="1541"/>
        <v/>
      </c>
      <c r="HM333" s="510" t="str">
        <f t="shared" si="1363"/>
        <v/>
      </c>
      <c r="HN333" s="517">
        <f t="shared" si="1364"/>
        <v>0</v>
      </c>
      <c r="HO333" s="510" t="str">
        <f t="shared" si="1365"/>
        <v/>
      </c>
      <c r="HP333" s="522" t="str">
        <f t="shared" si="1542"/>
        <v/>
      </c>
      <c r="HQ333" s="510" t="str">
        <f t="shared" si="1366"/>
        <v/>
      </c>
      <c r="HR333" s="517">
        <f t="shared" si="1367"/>
        <v>0</v>
      </c>
      <c r="HS333" s="510" t="str">
        <f t="shared" si="1368"/>
        <v/>
      </c>
      <c r="HT333" s="522" t="str">
        <f t="shared" si="1543"/>
        <v/>
      </c>
      <c r="HU333" s="510" t="str">
        <f t="shared" si="1369"/>
        <v/>
      </c>
      <c r="HV333" s="517">
        <f t="shared" si="1370"/>
        <v>0</v>
      </c>
      <c r="HW333" s="510" t="str">
        <f t="shared" si="1371"/>
        <v/>
      </c>
      <c r="HX333" s="522" t="str">
        <f t="shared" si="1544"/>
        <v/>
      </c>
      <c r="HY333" s="510" t="str">
        <f t="shared" si="1372"/>
        <v/>
      </c>
      <c r="HZ333" s="517">
        <f t="shared" si="1373"/>
        <v>0</v>
      </c>
      <c r="IA333" s="510" t="str">
        <f t="shared" si="1374"/>
        <v/>
      </c>
      <c r="IB333" s="522" t="str">
        <f t="shared" si="1545"/>
        <v/>
      </c>
      <c r="IC333" s="510" t="str">
        <f t="shared" si="1375"/>
        <v/>
      </c>
      <c r="ID333" s="517">
        <f t="shared" si="1376"/>
        <v>0</v>
      </c>
      <c r="IE333" s="510" t="str">
        <f t="shared" si="1377"/>
        <v/>
      </c>
      <c r="IF333" s="522" t="str">
        <f t="shared" si="1546"/>
        <v/>
      </c>
      <c r="IG333" s="510" t="str">
        <f t="shared" si="1378"/>
        <v/>
      </c>
      <c r="IH333" s="517">
        <f t="shared" si="1379"/>
        <v>0</v>
      </c>
      <c r="II333" s="510" t="str">
        <f t="shared" si="1380"/>
        <v/>
      </c>
      <c r="IJ333" s="522" t="str">
        <f t="shared" si="1547"/>
        <v/>
      </c>
      <c r="IK333" s="510" t="str">
        <f t="shared" si="1381"/>
        <v/>
      </c>
      <c r="IL333" s="517">
        <f t="shared" si="1382"/>
        <v>0</v>
      </c>
      <c r="IM333" s="510" t="str">
        <f t="shared" si="1383"/>
        <v/>
      </c>
      <c r="IN333" s="522" t="str">
        <f t="shared" si="1548"/>
        <v/>
      </c>
      <c r="IO333" s="510" t="str">
        <f t="shared" si="1384"/>
        <v/>
      </c>
      <c r="IP333" s="517">
        <f t="shared" si="1385"/>
        <v>0</v>
      </c>
      <c r="IQ333" s="510" t="str">
        <f t="shared" si="1386"/>
        <v/>
      </c>
      <c r="IR333" s="522" t="str">
        <f t="shared" si="1549"/>
        <v/>
      </c>
      <c r="IS333" s="510" t="str">
        <f t="shared" si="1387"/>
        <v/>
      </c>
      <c r="IT333" s="517">
        <f t="shared" si="1388"/>
        <v>0</v>
      </c>
      <c r="IU333" s="510" t="str">
        <f t="shared" si="1389"/>
        <v/>
      </c>
      <c r="IV333" s="522" t="str">
        <f t="shared" si="1550"/>
        <v/>
      </c>
      <c r="IW333" s="510" t="str">
        <f t="shared" si="1390"/>
        <v/>
      </c>
      <c r="IX333" s="517">
        <f t="shared" si="1391"/>
        <v>0</v>
      </c>
      <c r="IY333" s="510" t="str">
        <f t="shared" si="1392"/>
        <v/>
      </c>
      <c r="IZ333" s="522" t="str">
        <f t="shared" si="1551"/>
        <v/>
      </c>
      <c r="JA333" s="510" t="str">
        <f t="shared" si="1393"/>
        <v/>
      </c>
      <c r="JB333" s="517">
        <f t="shared" si="1394"/>
        <v>0</v>
      </c>
      <c r="JC333" s="510" t="str">
        <f t="shared" si="1395"/>
        <v/>
      </c>
      <c r="JD333" s="522" t="str">
        <f t="shared" si="1552"/>
        <v/>
      </c>
      <c r="JE333" s="510" t="str">
        <f t="shared" si="1396"/>
        <v/>
      </c>
      <c r="JF333" s="517">
        <f t="shared" si="1397"/>
        <v>0</v>
      </c>
      <c r="JG333" s="510" t="str">
        <f t="shared" si="1398"/>
        <v/>
      </c>
      <c r="JH333" s="522" t="str">
        <f t="shared" si="1553"/>
        <v/>
      </c>
      <c r="JI333" s="510" t="str">
        <f t="shared" si="1399"/>
        <v/>
      </c>
      <c r="JJ333" s="517">
        <f t="shared" si="1400"/>
        <v>0</v>
      </c>
      <c r="JK333" s="510" t="str">
        <f t="shared" si="1401"/>
        <v/>
      </c>
      <c r="JL333" s="522" t="str">
        <f t="shared" si="1554"/>
        <v/>
      </c>
      <c r="JM333" s="510" t="str">
        <f t="shared" si="1402"/>
        <v/>
      </c>
      <c r="JN333" s="517">
        <f t="shared" si="1403"/>
        <v>0</v>
      </c>
      <c r="JO333" s="510" t="str">
        <f t="shared" si="1404"/>
        <v/>
      </c>
      <c r="JP333" s="522" t="str">
        <f t="shared" si="1555"/>
        <v/>
      </c>
      <c r="JQ333" s="510" t="str">
        <f t="shared" si="1405"/>
        <v/>
      </c>
      <c r="JR333" s="517">
        <f t="shared" si="1406"/>
        <v>0</v>
      </c>
      <c r="JS333" s="510" t="str">
        <f t="shared" si="1407"/>
        <v/>
      </c>
      <c r="JT333" s="522" t="str">
        <f t="shared" si="1556"/>
        <v/>
      </c>
      <c r="JU333" s="510" t="str">
        <f t="shared" si="1408"/>
        <v/>
      </c>
      <c r="JV333" s="517">
        <f t="shared" si="1409"/>
        <v>0</v>
      </c>
      <c r="JW333" s="510" t="str">
        <f t="shared" si="1410"/>
        <v/>
      </c>
      <c r="JX333" s="522" t="str">
        <f t="shared" si="1557"/>
        <v/>
      </c>
      <c r="JY333" s="510" t="str">
        <f t="shared" si="1411"/>
        <v/>
      </c>
      <c r="JZ333" s="517">
        <f t="shared" si="1412"/>
        <v>0</v>
      </c>
      <c r="KA333" s="510" t="str">
        <f t="shared" si="1413"/>
        <v/>
      </c>
      <c r="KB333" s="522" t="str">
        <f t="shared" si="1558"/>
        <v/>
      </c>
      <c r="KC333" s="510" t="str">
        <f t="shared" si="1414"/>
        <v/>
      </c>
      <c r="KD333" s="517">
        <f t="shared" si="1415"/>
        <v>0</v>
      </c>
      <c r="KE333" s="510" t="str">
        <f t="shared" si="1416"/>
        <v/>
      </c>
      <c r="KF333" s="522" t="str">
        <f t="shared" si="1559"/>
        <v/>
      </c>
      <c r="KG333" s="510" t="str">
        <f t="shared" si="1417"/>
        <v/>
      </c>
      <c r="KH333" s="517">
        <f t="shared" si="1418"/>
        <v>0</v>
      </c>
      <c r="KI333" s="510" t="str">
        <f t="shared" si="1419"/>
        <v/>
      </c>
      <c r="KJ333" s="522" t="str">
        <f t="shared" si="1560"/>
        <v/>
      </c>
      <c r="KK333" s="510" t="str">
        <f t="shared" si="1420"/>
        <v/>
      </c>
      <c r="KL333" s="517">
        <f t="shared" si="1421"/>
        <v>0</v>
      </c>
      <c r="KM333" s="510" t="str">
        <f t="shared" si="1422"/>
        <v/>
      </c>
      <c r="KN333" s="522" t="str">
        <f t="shared" si="1561"/>
        <v/>
      </c>
      <c r="KO333" s="510" t="str">
        <f t="shared" si="1423"/>
        <v/>
      </c>
      <c r="KP333" s="517">
        <f t="shared" si="1424"/>
        <v>0</v>
      </c>
      <c r="KQ333" s="510" t="str">
        <f t="shared" si="1425"/>
        <v/>
      </c>
      <c r="KR333" s="522" t="str">
        <f t="shared" si="1562"/>
        <v/>
      </c>
      <c r="KS333" s="510" t="str">
        <f t="shared" si="1426"/>
        <v/>
      </c>
      <c r="KT333" s="517">
        <f t="shared" si="1427"/>
        <v>0</v>
      </c>
      <c r="KU333" s="510" t="str">
        <f t="shared" si="1428"/>
        <v/>
      </c>
      <c r="KV333" s="522" t="str">
        <f t="shared" si="1563"/>
        <v/>
      </c>
      <c r="KW333" s="510" t="str">
        <f t="shared" si="1429"/>
        <v/>
      </c>
      <c r="KX333" s="517">
        <f t="shared" si="1430"/>
        <v>0</v>
      </c>
      <c r="KY333" s="510" t="str">
        <f t="shared" si="1431"/>
        <v/>
      </c>
      <c r="KZ333" s="522" t="str">
        <f t="shared" si="1564"/>
        <v/>
      </c>
      <c r="LA333" s="510" t="str">
        <f t="shared" si="1432"/>
        <v/>
      </c>
      <c r="LB333" s="517">
        <f t="shared" si="1433"/>
        <v>0</v>
      </c>
      <c r="LC333" s="510" t="str">
        <f t="shared" si="1434"/>
        <v/>
      </c>
      <c r="LD333" s="522" t="str">
        <f t="shared" si="1565"/>
        <v/>
      </c>
      <c r="LE333" s="510" t="str">
        <f t="shared" si="1435"/>
        <v/>
      </c>
      <c r="LF333" s="517">
        <f t="shared" si="1436"/>
        <v>0</v>
      </c>
      <c r="LG333" s="510" t="str">
        <f t="shared" si="1437"/>
        <v/>
      </c>
      <c r="LH333" s="522" t="str">
        <f t="shared" si="1566"/>
        <v/>
      </c>
      <c r="LI333" s="510" t="str">
        <f t="shared" si="1438"/>
        <v/>
      </c>
      <c r="LJ333" s="517">
        <f t="shared" si="1439"/>
        <v>0</v>
      </c>
      <c r="LK333" s="510" t="str">
        <f t="shared" si="1440"/>
        <v/>
      </c>
      <c r="LL333" s="522" t="str">
        <f t="shared" si="1567"/>
        <v/>
      </c>
      <c r="LM333" s="510" t="str">
        <f t="shared" si="1441"/>
        <v/>
      </c>
      <c r="LN333" s="517">
        <f t="shared" si="1442"/>
        <v>0</v>
      </c>
      <c r="LO333" s="510" t="str">
        <f t="shared" si="1443"/>
        <v/>
      </c>
      <c r="LP333" s="522" t="str">
        <f t="shared" si="1568"/>
        <v/>
      </c>
      <c r="LQ333" s="510" t="str">
        <f t="shared" si="1444"/>
        <v/>
      </c>
      <c r="LR333" s="517">
        <f t="shared" si="1445"/>
        <v>0</v>
      </c>
      <c r="LS333" s="510" t="str">
        <f t="shared" si="1446"/>
        <v/>
      </c>
      <c r="LT333" s="522" t="str">
        <f t="shared" si="1569"/>
        <v/>
      </c>
      <c r="LU333" s="510" t="str">
        <f t="shared" si="1447"/>
        <v/>
      </c>
      <c r="LV333" s="517">
        <f t="shared" si="1448"/>
        <v>0</v>
      </c>
      <c r="LW333" s="510" t="str">
        <f t="shared" si="1449"/>
        <v/>
      </c>
      <c r="LX333" s="522" t="str">
        <f t="shared" si="1570"/>
        <v/>
      </c>
      <c r="LY333" s="510" t="str">
        <f t="shared" si="1450"/>
        <v/>
      </c>
      <c r="LZ333" s="517">
        <f t="shared" si="1451"/>
        <v>0</v>
      </c>
      <c r="MA333" s="510" t="str">
        <f t="shared" si="1452"/>
        <v/>
      </c>
      <c r="MB333" s="522" t="str">
        <f t="shared" si="1571"/>
        <v/>
      </c>
      <c r="MC333" s="510" t="str">
        <f t="shared" si="1453"/>
        <v/>
      </c>
      <c r="MD333" s="517">
        <f t="shared" si="1454"/>
        <v>0</v>
      </c>
      <c r="ME333" s="510" t="str">
        <f t="shared" si="1455"/>
        <v/>
      </c>
      <c r="MF333" s="522" t="str">
        <f t="shared" si="1572"/>
        <v/>
      </c>
      <c r="MG333" s="510" t="str">
        <f t="shared" si="1456"/>
        <v/>
      </c>
      <c r="MH333" s="517">
        <f t="shared" si="1457"/>
        <v>0</v>
      </c>
      <c r="MI333" s="510" t="str">
        <f t="shared" si="1458"/>
        <v/>
      </c>
      <c r="MJ333" s="522" t="str">
        <f t="shared" si="1573"/>
        <v/>
      </c>
      <c r="MK333" s="510" t="str">
        <f t="shared" si="1459"/>
        <v/>
      </c>
      <c r="ML333" s="517">
        <f t="shared" si="1460"/>
        <v>0</v>
      </c>
      <c r="MM333" s="510" t="str">
        <f t="shared" si="1461"/>
        <v/>
      </c>
      <c r="MN333" s="522" t="str">
        <f t="shared" si="1574"/>
        <v/>
      </c>
      <c r="MO333" s="510" t="str">
        <f t="shared" si="1462"/>
        <v/>
      </c>
      <c r="MP333" s="517">
        <f t="shared" si="1463"/>
        <v>0</v>
      </c>
      <c r="MQ333" s="510" t="str">
        <f t="shared" si="1464"/>
        <v/>
      </c>
      <c r="MR333" s="522" t="str">
        <f t="shared" si="1575"/>
        <v/>
      </c>
      <c r="MS333" s="510" t="str">
        <f t="shared" si="1465"/>
        <v/>
      </c>
      <c r="MT333" s="517">
        <f t="shared" si="1466"/>
        <v>0</v>
      </c>
      <c r="MU333" s="510" t="str">
        <f t="shared" si="1467"/>
        <v/>
      </c>
      <c r="MV333" s="522" t="str">
        <f t="shared" si="1576"/>
        <v/>
      </c>
      <c r="MW333" s="510" t="str">
        <f t="shared" si="1468"/>
        <v/>
      </c>
      <c r="MX333" s="517">
        <f t="shared" si="1469"/>
        <v>0</v>
      </c>
      <c r="MY333" s="510" t="str">
        <f t="shared" si="1470"/>
        <v/>
      </c>
      <c r="MZ333" s="522" t="str">
        <f t="shared" si="1577"/>
        <v/>
      </c>
      <c r="NA333" s="510" t="str">
        <f t="shared" si="1471"/>
        <v/>
      </c>
      <c r="NB333" s="517">
        <f t="shared" si="1472"/>
        <v>0</v>
      </c>
      <c r="NC333" s="510" t="str">
        <f t="shared" si="1473"/>
        <v/>
      </c>
      <c r="ND333" s="522" t="str">
        <f t="shared" si="1578"/>
        <v/>
      </c>
      <c r="NE333" s="510" t="str">
        <f t="shared" si="1474"/>
        <v/>
      </c>
      <c r="NF333" s="517">
        <f t="shared" si="1475"/>
        <v>0</v>
      </c>
      <c r="NG333" s="510" t="str">
        <f t="shared" si="1476"/>
        <v/>
      </c>
      <c r="NH333" s="522" t="str">
        <f t="shared" si="1579"/>
        <v/>
      </c>
      <c r="NI333" s="510" t="str">
        <f t="shared" si="1477"/>
        <v/>
      </c>
      <c r="NJ333" s="517">
        <f t="shared" si="1478"/>
        <v>0</v>
      </c>
      <c r="NK333" s="510" t="str">
        <f t="shared" si="1479"/>
        <v/>
      </c>
      <c r="NL333" s="522" t="str">
        <f t="shared" si="1580"/>
        <v/>
      </c>
      <c r="NM333" s="510" t="str">
        <f t="shared" si="1480"/>
        <v/>
      </c>
      <c r="NN333" s="517">
        <f t="shared" si="1481"/>
        <v>0</v>
      </c>
      <c r="NO333" s="510" t="str">
        <f t="shared" si="1482"/>
        <v/>
      </c>
      <c r="NP333" s="522" t="str">
        <f t="shared" si="1581"/>
        <v/>
      </c>
      <c r="NQ333" s="510" t="str">
        <f t="shared" si="1483"/>
        <v/>
      </c>
      <c r="NR333" s="517">
        <f t="shared" si="1484"/>
        <v>0</v>
      </c>
      <c r="NS333" s="510" t="str">
        <f t="shared" si="1485"/>
        <v/>
      </c>
      <c r="NT333" s="522" t="str">
        <f t="shared" si="1582"/>
        <v/>
      </c>
      <c r="NU333" s="510" t="str">
        <f t="shared" si="1486"/>
        <v/>
      </c>
      <c r="NV333" s="517">
        <f t="shared" si="1487"/>
        <v>0</v>
      </c>
      <c r="NW333" s="510" t="str">
        <f t="shared" si="1488"/>
        <v/>
      </c>
      <c r="NX333" s="522" t="str">
        <f t="shared" si="1583"/>
        <v/>
      </c>
      <c r="NY333" s="510" t="str">
        <f t="shared" si="1489"/>
        <v/>
      </c>
      <c r="NZ333" s="517">
        <f t="shared" si="1490"/>
        <v>0</v>
      </c>
      <c r="OA333" s="510" t="str">
        <f t="shared" si="1491"/>
        <v/>
      </c>
      <c r="OB333" s="522" t="str">
        <f t="shared" si="1584"/>
        <v/>
      </c>
      <c r="OC333" s="510" t="str">
        <f t="shared" si="1492"/>
        <v/>
      </c>
      <c r="OD333" s="517">
        <f t="shared" si="1493"/>
        <v>0</v>
      </c>
      <c r="OE333" s="510" t="str">
        <f t="shared" si="1494"/>
        <v/>
      </c>
      <c r="OF333" s="522" t="str">
        <f t="shared" si="1585"/>
        <v/>
      </c>
      <c r="OG333" s="510" t="str">
        <f t="shared" si="1495"/>
        <v/>
      </c>
      <c r="OH333" s="517">
        <f t="shared" si="1496"/>
        <v>0</v>
      </c>
      <c r="OI333" s="510" t="str">
        <f t="shared" si="1497"/>
        <v/>
      </c>
      <c r="OJ333" s="522" t="str">
        <f t="shared" si="1586"/>
        <v/>
      </c>
      <c r="OK333" s="510" t="str">
        <f t="shared" si="1498"/>
        <v/>
      </c>
      <c r="OL333" s="517">
        <f t="shared" si="1499"/>
        <v>0</v>
      </c>
      <c r="OM333" s="510" t="str">
        <f t="shared" si="1500"/>
        <v/>
      </c>
      <c r="ON333" s="522" t="str">
        <f t="shared" si="1587"/>
        <v/>
      </c>
      <c r="OO333" s="510" t="str">
        <f t="shared" si="1501"/>
        <v/>
      </c>
      <c r="OP333" s="517">
        <f t="shared" si="1502"/>
        <v>0</v>
      </c>
      <c r="OQ333" s="510" t="str">
        <f t="shared" si="1503"/>
        <v/>
      </c>
      <c r="OR333" s="522" t="str">
        <f t="shared" si="1588"/>
        <v/>
      </c>
      <c r="OS333" s="510" t="str">
        <f t="shared" si="1504"/>
        <v/>
      </c>
      <c r="OT333" s="517">
        <f t="shared" si="1505"/>
        <v>0</v>
      </c>
      <c r="OU333" s="510" t="str">
        <f t="shared" si="1506"/>
        <v/>
      </c>
      <c r="OV333" s="522" t="str">
        <f t="shared" si="1589"/>
        <v/>
      </c>
      <c r="OW333" s="510" t="str">
        <f t="shared" si="1507"/>
        <v/>
      </c>
      <c r="OX333" s="517">
        <f t="shared" si="1508"/>
        <v>0</v>
      </c>
      <c r="OY333" s="510" t="str">
        <f t="shared" si="1509"/>
        <v/>
      </c>
      <c r="OZ333" s="522" t="str">
        <f t="shared" si="1590"/>
        <v/>
      </c>
      <c r="PA333" s="510" t="str">
        <f t="shared" si="1510"/>
        <v/>
      </c>
      <c r="PB333" s="517">
        <f t="shared" si="1511"/>
        <v>0</v>
      </c>
      <c r="PC333" s="510" t="str">
        <f t="shared" si="1512"/>
        <v/>
      </c>
      <c r="PD333" s="522" t="str">
        <f t="shared" si="1591"/>
        <v/>
      </c>
      <c r="PE333" s="510" t="str">
        <f t="shared" si="1513"/>
        <v/>
      </c>
      <c r="PF333" s="517">
        <f t="shared" si="1514"/>
        <v>0</v>
      </c>
      <c r="PG333" s="510" t="str">
        <f t="shared" si="1515"/>
        <v/>
      </c>
      <c r="PH333" s="522" t="str">
        <f t="shared" si="1592"/>
        <v/>
      </c>
      <c r="PI333" s="510" t="str">
        <f t="shared" si="1516"/>
        <v/>
      </c>
      <c r="PJ333" s="517">
        <f t="shared" si="1517"/>
        <v>0</v>
      </c>
      <c r="PK333" s="510" t="str">
        <f t="shared" si="1518"/>
        <v/>
      </c>
      <c r="PL333" s="522" t="str">
        <f t="shared" si="1593"/>
        <v/>
      </c>
      <c r="PM333" s="510" t="str">
        <f t="shared" si="1519"/>
        <v/>
      </c>
      <c r="PN333" s="517">
        <f t="shared" si="1520"/>
        <v>0</v>
      </c>
      <c r="PO333" s="510" t="str">
        <f t="shared" si="1521"/>
        <v/>
      </c>
      <c r="PP333" s="522" t="str">
        <f t="shared" si="1594"/>
        <v/>
      </c>
      <c r="PQ333" s="510" t="str">
        <f t="shared" si="1522"/>
        <v/>
      </c>
      <c r="PR333" s="517">
        <f t="shared" si="1523"/>
        <v>0</v>
      </c>
      <c r="PS333" s="510" t="str">
        <f t="shared" si="1524"/>
        <v/>
      </c>
      <c r="PT333" s="522" t="str">
        <f t="shared" si="1595"/>
        <v/>
      </c>
      <c r="PU333" s="510" t="str">
        <f t="shared" si="1525"/>
        <v/>
      </c>
      <c r="PV333" s="517">
        <f t="shared" si="1526"/>
        <v>0</v>
      </c>
      <c r="PW333" s="510" t="str">
        <f t="shared" si="1527"/>
        <v/>
      </c>
      <c r="PX333" s="522" t="str">
        <f t="shared" si="1596"/>
        <v/>
      </c>
      <c r="PY333" s="510" t="str">
        <f t="shared" si="1528"/>
        <v/>
      </c>
      <c r="PZ333" s="517">
        <f t="shared" si="1529"/>
        <v>0</v>
      </c>
      <c r="QA333" s="510" t="str">
        <f t="shared" si="1530"/>
        <v/>
      </c>
      <c r="QB333" s="522" t="str">
        <f t="shared" si="1597"/>
        <v/>
      </c>
      <c r="QC333" s="510" t="str">
        <f t="shared" si="1531"/>
        <v/>
      </c>
      <c r="QD333" s="517">
        <f t="shared" si="1532"/>
        <v>0</v>
      </c>
      <c r="QE333" s="510" t="str">
        <f t="shared" si="1533"/>
        <v/>
      </c>
      <c r="QF333" s="522" t="str">
        <f t="shared" si="1598"/>
        <v/>
      </c>
      <c r="QG333" s="510" t="str">
        <f t="shared" si="1534"/>
        <v/>
      </c>
      <c r="QH333" s="517">
        <f t="shared" si="1535"/>
        <v>0</v>
      </c>
    </row>
    <row r="334" spans="203:450" ht="13.3" thickTop="1" thickBot="1" x14ac:dyDescent="0.35">
      <c r="GU334" s="594">
        <v>53</v>
      </c>
      <c r="HA334" s="81" t="str">
        <f t="shared" si="1536"/>
        <v/>
      </c>
      <c r="HB334" s="127" t="str">
        <f t="shared" si="1537"/>
        <v/>
      </c>
      <c r="HC334" s="15">
        <f t="shared" si="1359"/>
        <v>0</v>
      </c>
      <c r="HD334" s="582">
        <f t="shared" si="1600"/>
        <v>0</v>
      </c>
      <c r="HE334" s="576">
        <f t="shared" si="1601"/>
        <v>0</v>
      </c>
      <c r="HF334" s="566">
        <f t="shared" si="1601"/>
        <v>0</v>
      </c>
      <c r="HG334" s="16">
        <f t="shared" si="1361"/>
        <v>0</v>
      </c>
      <c r="HH334" s="17" t="str">
        <f t="shared" si="1538"/>
        <v/>
      </c>
      <c r="HI334" s="510" t="str">
        <f t="shared" si="1539"/>
        <v/>
      </c>
      <c r="HJ334" s="517">
        <f t="shared" si="1540"/>
        <v>0</v>
      </c>
      <c r="HK334" s="510" t="str">
        <f t="shared" si="1362"/>
        <v/>
      </c>
      <c r="HL334" s="522" t="str">
        <f t="shared" si="1541"/>
        <v/>
      </c>
      <c r="HM334" s="510" t="str">
        <f t="shared" si="1363"/>
        <v/>
      </c>
      <c r="HN334" s="517">
        <f t="shared" si="1364"/>
        <v>0</v>
      </c>
      <c r="HO334" s="510" t="str">
        <f t="shared" si="1365"/>
        <v/>
      </c>
      <c r="HP334" s="522" t="str">
        <f t="shared" si="1542"/>
        <v/>
      </c>
      <c r="HQ334" s="510" t="str">
        <f t="shared" si="1366"/>
        <v/>
      </c>
      <c r="HR334" s="517">
        <f t="shared" si="1367"/>
        <v>0</v>
      </c>
      <c r="HS334" s="510" t="str">
        <f t="shared" si="1368"/>
        <v/>
      </c>
      <c r="HT334" s="522" t="str">
        <f t="shared" si="1543"/>
        <v/>
      </c>
      <c r="HU334" s="510" t="str">
        <f t="shared" si="1369"/>
        <v/>
      </c>
      <c r="HV334" s="517">
        <f t="shared" si="1370"/>
        <v>0</v>
      </c>
      <c r="HW334" s="510" t="str">
        <f t="shared" si="1371"/>
        <v/>
      </c>
      <c r="HX334" s="522" t="str">
        <f t="shared" si="1544"/>
        <v/>
      </c>
      <c r="HY334" s="510" t="str">
        <f t="shared" si="1372"/>
        <v/>
      </c>
      <c r="HZ334" s="517">
        <f t="shared" si="1373"/>
        <v>0</v>
      </c>
      <c r="IA334" s="510" t="str">
        <f t="shared" si="1374"/>
        <v/>
      </c>
      <c r="IB334" s="522" t="str">
        <f t="shared" si="1545"/>
        <v/>
      </c>
      <c r="IC334" s="510" t="str">
        <f t="shared" si="1375"/>
        <v/>
      </c>
      <c r="ID334" s="517">
        <f t="shared" si="1376"/>
        <v>0</v>
      </c>
      <c r="IE334" s="510" t="str">
        <f t="shared" si="1377"/>
        <v/>
      </c>
      <c r="IF334" s="522" t="str">
        <f t="shared" si="1546"/>
        <v/>
      </c>
      <c r="IG334" s="510" t="str">
        <f t="shared" si="1378"/>
        <v/>
      </c>
      <c r="IH334" s="517">
        <f t="shared" si="1379"/>
        <v>0</v>
      </c>
      <c r="II334" s="510" t="str">
        <f t="shared" si="1380"/>
        <v/>
      </c>
      <c r="IJ334" s="522" t="str">
        <f t="shared" si="1547"/>
        <v/>
      </c>
      <c r="IK334" s="510" t="str">
        <f t="shared" si="1381"/>
        <v/>
      </c>
      <c r="IL334" s="517">
        <f t="shared" si="1382"/>
        <v>0</v>
      </c>
      <c r="IM334" s="510" t="str">
        <f t="shared" si="1383"/>
        <v/>
      </c>
      <c r="IN334" s="522" t="str">
        <f t="shared" si="1548"/>
        <v/>
      </c>
      <c r="IO334" s="510" t="str">
        <f t="shared" si="1384"/>
        <v/>
      </c>
      <c r="IP334" s="517">
        <f t="shared" si="1385"/>
        <v>0</v>
      </c>
      <c r="IQ334" s="510" t="str">
        <f t="shared" si="1386"/>
        <v/>
      </c>
      <c r="IR334" s="522" t="str">
        <f t="shared" si="1549"/>
        <v/>
      </c>
      <c r="IS334" s="510" t="str">
        <f t="shared" si="1387"/>
        <v/>
      </c>
      <c r="IT334" s="517">
        <f t="shared" si="1388"/>
        <v>0</v>
      </c>
      <c r="IU334" s="510" t="str">
        <f t="shared" si="1389"/>
        <v/>
      </c>
      <c r="IV334" s="522" t="str">
        <f t="shared" si="1550"/>
        <v/>
      </c>
      <c r="IW334" s="510" t="str">
        <f t="shared" si="1390"/>
        <v/>
      </c>
      <c r="IX334" s="517">
        <f t="shared" si="1391"/>
        <v>0</v>
      </c>
      <c r="IY334" s="510" t="str">
        <f t="shared" si="1392"/>
        <v/>
      </c>
      <c r="IZ334" s="522" t="str">
        <f t="shared" si="1551"/>
        <v/>
      </c>
      <c r="JA334" s="510" t="str">
        <f t="shared" si="1393"/>
        <v/>
      </c>
      <c r="JB334" s="517">
        <f t="shared" si="1394"/>
        <v>0</v>
      </c>
      <c r="JC334" s="510" t="str">
        <f t="shared" si="1395"/>
        <v/>
      </c>
      <c r="JD334" s="522" t="str">
        <f t="shared" si="1552"/>
        <v/>
      </c>
      <c r="JE334" s="510" t="str">
        <f t="shared" si="1396"/>
        <v/>
      </c>
      <c r="JF334" s="517">
        <f t="shared" si="1397"/>
        <v>0</v>
      </c>
      <c r="JG334" s="510" t="str">
        <f t="shared" si="1398"/>
        <v/>
      </c>
      <c r="JH334" s="522" t="str">
        <f t="shared" si="1553"/>
        <v/>
      </c>
      <c r="JI334" s="510" t="str">
        <f t="shared" si="1399"/>
        <v/>
      </c>
      <c r="JJ334" s="517">
        <f t="shared" si="1400"/>
        <v>0</v>
      </c>
      <c r="JK334" s="510" t="str">
        <f t="shared" si="1401"/>
        <v/>
      </c>
      <c r="JL334" s="522" t="str">
        <f t="shared" si="1554"/>
        <v/>
      </c>
      <c r="JM334" s="510" t="str">
        <f t="shared" si="1402"/>
        <v/>
      </c>
      <c r="JN334" s="517">
        <f t="shared" si="1403"/>
        <v>0</v>
      </c>
      <c r="JO334" s="510" t="str">
        <f t="shared" si="1404"/>
        <v/>
      </c>
      <c r="JP334" s="522" t="str">
        <f t="shared" si="1555"/>
        <v/>
      </c>
      <c r="JQ334" s="510" t="str">
        <f t="shared" si="1405"/>
        <v/>
      </c>
      <c r="JR334" s="517">
        <f t="shared" si="1406"/>
        <v>0</v>
      </c>
      <c r="JS334" s="510" t="str">
        <f t="shared" si="1407"/>
        <v/>
      </c>
      <c r="JT334" s="522" t="str">
        <f t="shared" si="1556"/>
        <v/>
      </c>
      <c r="JU334" s="510" t="str">
        <f t="shared" si="1408"/>
        <v/>
      </c>
      <c r="JV334" s="517">
        <f t="shared" si="1409"/>
        <v>0</v>
      </c>
      <c r="JW334" s="510" t="str">
        <f t="shared" si="1410"/>
        <v/>
      </c>
      <c r="JX334" s="522" t="str">
        <f t="shared" si="1557"/>
        <v/>
      </c>
      <c r="JY334" s="510" t="str">
        <f t="shared" si="1411"/>
        <v/>
      </c>
      <c r="JZ334" s="517">
        <f t="shared" si="1412"/>
        <v>0</v>
      </c>
      <c r="KA334" s="510" t="str">
        <f t="shared" si="1413"/>
        <v/>
      </c>
      <c r="KB334" s="522" t="str">
        <f t="shared" si="1558"/>
        <v/>
      </c>
      <c r="KC334" s="510" t="str">
        <f t="shared" si="1414"/>
        <v/>
      </c>
      <c r="KD334" s="517">
        <f t="shared" si="1415"/>
        <v>0</v>
      </c>
      <c r="KE334" s="510" t="str">
        <f t="shared" si="1416"/>
        <v/>
      </c>
      <c r="KF334" s="522" t="str">
        <f t="shared" si="1559"/>
        <v/>
      </c>
      <c r="KG334" s="510" t="str">
        <f t="shared" si="1417"/>
        <v/>
      </c>
      <c r="KH334" s="517">
        <f t="shared" si="1418"/>
        <v>0</v>
      </c>
      <c r="KI334" s="510" t="str">
        <f t="shared" si="1419"/>
        <v/>
      </c>
      <c r="KJ334" s="522" t="str">
        <f t="shared" si="1560"/>
        <v/>
      </c>
      <c r="KK334" s="510" t="str">
        <f t="shared" si="1420"/>
        <v/>
      </c>
      <c r="KL334" s="517">
        <f t="shared" si="1421"/>
        <v>0</v>
      </c>
      <c r="KM334" s="510" t="str">
        <f t="shared" si="1422"/>
        <v/>
      </c>
      <c r="KN334" s="522" t="str">
        <f t="shared" si="1561"/>
        <v/>
      </c>
      <c r="KO334" s="510" t="str">
        <f t="shared" si="1423"/>
        <v/>
      </c>
      <c r="KP334" s="517">
        <f t="shared" si="1424"/>
        <v>0</v>
      </c>
      <c r="KQ334" s="510" t="str">
        <f t="shared" si="1425"/>
        <v/>
      </c>
      <c r="KR334" s="522" t="str">
        <f t="shared" si="1562"/>
        <v/>
      </c>
      <c r="KS334" s="510" t="str">
        <f t="shared" si="1426"/>
        <v/>
      </c>
      <c r="KT334" s="517">
        <f t="shared" si="1427"/>
        <v>0</v>
      </c>
      <c r="KU334" s="510" t="str">
        <f t="shared" si="1428"/>
        <v/>
      </c>
      <c r="KV334" s="522" t="str">
        <f t="shared" si="1563"/>
        <v/>
      </c>
      <c r="KW334" s="510" t="str">
        <f t="shared" si="1429"/>
        <v/>
      </c>
      <c r="KX334" s="517">
        <f t="shared" si="1430"/>
        <v>0</v>
      </c>
      <c r="KY334" s="510" t="str">
        <f t="shared" si="1431"/>
        <v/>
      </c>
      <c r="KZ334" s="522" t="str">
        <f t="shared" si="1564"/>
        <v/>
      </c>
      <c r="LA334" s="510" t="str">
        <f t="shared" si="1432"/>
        <v/>
      </c>
      <c r="LB334" s="517">
        <f t="shared" si="1433"/>
        <v>0</v>
      </c>
      <c r="LC334" s="510" t="str">
        <f t="shared" si="1434"/>
        <v/>
      </c>
      <c r="LD334" s="522" t="str">
        <f t="shared" si="1565"/>
        <v/>
      </c>
      <c r="LE334" s="510" t="str">
        <f t="shared" si="1435"/>
        <v/>
      </c>
      <c r="LF334" s="517">
        <f t="shared" si="1436"/>
        <v>0</v>
      </c>
      <c r="LG334" s="510" t="str">
        <f t="shared" si="1437"/>
        <v/>
      </c>
      <c r="LH334" s="522" t="str">
        <f t="shared" si="1566"/>
        <v/>
      </c>
      <c r="LI334" s="510" t="str">
        <f t="shared" si="1438"/>
        <v/>
      </c>
      <c r="LJ334" s="517">
        <f t="shared" si="1439"/>
        <v>0</v>
      </c>
      <c r="LK334" s="510" t="str">
        <f t="shared" si="1440"/>
        <v/>
      </c>
      <c r="LL334" s="522" t="str">
        <f t="shared" si="1567"/>
        <v/>
      </c>
      <c r="LM334" s="510" t="str">
        <f t="shared" si="1441"/>
        <v/>
      </c>
      <c r="LN334" s="517">
        <f t="shared" si="1442"/>
        <v>0</v>
      </c>
      <c r="LO334" s="510" t="str">
        <f t="shared" si="1443"/>
        <v/>
      </c>
      <c r="LP334" s="522" t="str">
        <f t="shared" si="1568"/>
        <v/>
      </c>
      <c r="LQ334" s="510" t="str">
        <f t="shared" si="1444"/>
        <v/>
      </c>
      <c r="LR334" s="517">
        <f t="shared" si="1445"/>
        <v>0</v>
      </c>
      <c r="LS334" s="510" t="str">
        <f t="shared" si="1446"/>
        <v/>
      </c>
      <c r="LT334" s="522" t="str">
        <f t="shared" si="1569"/>
        <v/>
      </c>
      <c r="LU334" s="510" t="str">
        <f t="shared" si="1447"/>
        <v/>
      </c>
      <c r="LV334" s="517">
        <f t="shared" si="1448"/>
        <v>0</v>
      </c>
      <c r="LW334" s="510" t="str">
        <f t="shared" si="1449"/>
        <v/>
      </c>
      <c r="LX334" s="522" t="str">
        <f t="shared" si="1570"/>
        <v/>
      </c>
      <c r="LY334" s="510" t="str">
        <f t="shared" si="1450"/>
        <v/>
      </c>
      <c r="LZ334" s="517">
        <f t="shared" si="1451"/>
        <v>0</v>
      </c>
      <c r="MA334" s="510" t="str">
        <f t="shared" si="1452"/>
        <v/>
      </c>
      <c r="MB334" s="522" t="str">
        <f t="shared" si="1571"/>
        <v/>
      </c>
      <c r="MC334" s="510" t="str">
        <f t="shared" si="1453"/>
        <v/>
      </c>
      <c r="MD334" s="517">
        <f t="shared" si="1454"/>
        <v>0</v>
      </c>
      <c r="ME334" s="510" t="str">
        <f t="shared" si="1455"/>
        <v/>
      </c>
      <c r="MF334" s="522" t="str">
        <f t="shared" si="1572"/>
        <v/>
      </c>
      <c r="MG334" s="510" t="str">
        <f t="shared" si="1456"/>
        <v/>
      </c>
      <c r="MH334" s="517">
        <f t="shared" si="1457"/>
        <v>0</v>
      </c>
      <c r="MI334" s="510" t="str">
        <f t="shared" si="1458"/>
        <v/>
      </c>
      <c r="MJ334" s="522" t="str">
        <f t="shared" si="1573"/>
        <v/>
      </c>
      <c r="MK334" s="510" t="str">
        <f t="shared" si="1459"/>
        <v/>
      </c>
      <c r="ML334" s="517">
        <f t="shared" si="1460"/>
        <v>0</v>
      </c>
      <c r="MM334" s="510" t="str">
        <f t="shared" si="1461"/>
        <v/>
      </c>
      <c r="MN334" s="522" t="str">
        <f t="shared" si="1574"/>
        <v/>
      </c>
      <c r="MO334" s="510" t="str">
        <f t="shared" si="1462"/>
        <v/>
      </c>
      <c r="MP334" s="517">
        <f t="shared" si="1463"/>
        <v>0</v>
      </c>
      <c r="MQ334" s="510" t="str">
        <f t="shared" si="1464"/>
        <v/>
      </c>
      <c r="MR334" s="522" t="str">
        <f t="shared" si="1575"/>
        <v/>
      </c>
      <c r="MS334" s="510" t="str">
        <f t="shared" si="1465"/>
        <v/>
      </c>
      <c r="MT334" s="517">
        <f t="shared" si="1466"/>
        <v>0</v>
      </c>
      <c r="MU334" s="510" t="str">
        <f t="shared" si="1467"/>
        <v/>
      </c>
      <c r="MV334" s="522" t="str">
        <f t="shared" si="1576"/>
        <v/>
      </c>
      <c r="MW334" s="510" t="str">
        <f t="shared" si="1468"/>
        <v/>
      </c>
      <c r="MX334" s="517">
        <f t="shared" si="1469"/>
        <v>0</v>
      </c>
      <c r="MY334" s="510" t="str">
        <f t="shared" si="1470"/>
        <v/>
      </c>
      <c r="MZ334" s="522" t="str">
        <f t="shared" si="1577"/>
        <v/>
      </c>
      <c r="NA334" s="510" t="str">
        <f t="shared" si="1471"/>
        <v/>
      </c>
      <c r="NB334" s="517">
        <f t="shared" si="1472"/>
        <v>0</v>
      </c>
      <c r="NC334" s="510" t="str">
        <f t="shared" si="1473"/>
        <v/>
      </c>
      <c r="ND334" s="522" t="str">
        <f t="shared" si="1578"/>
        <v/>
      </c>
      <c r="NE334" s="510" t="str">
        <f t="shared" si="1474"/>
        <v/>
      </c>
      <c r="NF334" s="517">
        <f t="shared" si="1475"/>
        <v>0</v>
      </c>
      <c r="NG334" s="510" t="str">
        <f t="shared" si="1476"/>
        <v/>
      </c>
      <c r="NH334" s="522" t="str">
        <f t="shared" si="1579"/>
        <v/>
      </c>
      <c r="NI334" s="510" t="str">
        <f t="shared" si="1477"/>
        <v/>
      </c>
      <c r="NJ334" s="517">
        <f t="shared" si="1478"/>
        <v>0</v>
      </c>
      <c r="NK334" s="510" t="str">
        <f t="shared" si="1479"/>
        <v/>
      </c>
      <c r="NL334" s="522" t="str">
        <f t="shared" si="1580"/>
        <v/>
      </c>
      <c r="NM334" s="510" t="str">
        <f t="shared" si="1480"/>
        <v/>
      </c>
      <c r="NN334" s="517">
        <f t="shared" si="1481"/>
        <v>0</v>
      </c>
      <c r="NO334" s="510" t="str">
        <f t="shared" si="1482"/>
        <v/>
      </c>
      <c r="NP334" s="522" t="str">
        <f t="shared" si="1581"/>
        <v/>
      </c>
      <c r="NQ334" s="510" t="str">
        <f t="shared" si="1483"/>
        <v/>
      </c>
      <c r="NR334" s="517">
        <f t="shared" si="1484"/>
        <v>0</v>
      </c>
      <c r="NS334" s="510" t="str">
        <f t="shared" si="1485"/>
        <v/>
      </c>
      <c r="NT334" s="522" t="str">
        <f t="shared" si="1582"/>
        <v/>
      </c>
      <c r="NU334" s="510" t="str">
        <f t="shared" si="1486"/>
        <v/>
      </c>
      <c r="NV334" s="517">
        <f t="shared" si="1487"/>
        <v>0</v>
      </c>
      <c r="NW334" s="510" t="str">
        <f t="shared" si="1488"/>
        <v/>
      </c>
      <c r="NX334" s="522" t="str">
        <f t="shared" si="1583"/>
        <v/>
      </c>
      <c r="NY334" s="510" t="str">
        <f t="shared" si="1489"/>
        <v/>
      </c>
      <c r="NZ334" s="517">
        <f t="shared" si="1490"/>
        <v>0</v>
      </c>
      <c r="OA334" s="510" t="str">
        <f t="shared" si="1491"/>
        <v/>
      </c>
      <c r="OB334" s="522" t="str">
        <f t="shared" si="1584"/>
        <v/>
      </c>
      <c r="OC334" s="510" t="str">
        <f t="shared" si="1492"/>
        <v/>
      </c>
      <c r="OD334" s="517">
        <f t="shared" si="1493"/>
        <v>0</v>
      </c>
      <c r="OE334" s="510" t="str">
        <f t="shared" si="1494"/>
        <v/>
      </c>
      <c r="OF334" s="522" t="str">
        <f t="shared" si="1585"/>
        <v/>
      </c>
      <c r="OG334" s="510" t="str">
        <f t="shared" si="1495"/>
        <v/>
      </c>
      <c r="OH334" s="517">
        <f t="shared" si="1496"/>
        <v>0</v>
      </c>
      <c r="OI334" s="510" t="str">
        <f t="shared" si="1497"/>
        <v/>
      </c>
      <c r="OJ334" s="522" t="str">
        <f t="shared" si="1586"/>
        <v/>
      </c>
      <c r="OK334" s="510" t="str">
        <f t="shared" si="1498"/>
        <v/>
      </c>
      <c r="OL334" s="517">
        <f t="shared" si="1499"/>
        <v>0</v>
      </c>
      <c r="OM334" s="510" t="str">
        <f t="shared" si="1500"/>
        <v/>
      </c>
      <c r="ON334" s="522" t="str">
        <f t="shared" si="1587"/>
        <v/>
      </c>
      <c r="OO334" s="510" t="str">
        <f t="shared" si="1501"/>
        <v/>
      </c>
      <c r="OP334" s="517">
        <f t="shared" si="1502"/>
        <v>0</v>
      </c>
      <c r="OQ334" s="510" t="str">
        <f t="shared" si="1503"/>
        <v/>
      </c>
      <c r="OR334" s="522" t="str">
        <f t="shared" si="1588"/>
        <v/>
      </c>
      <c r="OS334" s="510" t="str">
        <f t="shared" si="1504"/>
        <v/>
      </c>
      <c r="OT334" s="517">
        <f t="shared" si="1505"/>
        <v>0</v>
      </c>
      <c r="OU334" s="510" t="str">
        <f t="shared" si="1506"/>
        <v/>
      </c>
      <c r="OV334" s="522" t="str">
        <f t="shared" si="1589"/>
        <v/>
      </c>
      <c r="OW334" s="510" t="str">
        <f t="shared" si="1507"/>
        <v/>
      </c>
      <c r="OX334" s="517">
        <f t="shared" si="1508"/>
        <v>0</v>
      </c>
      <c r="OY334" s="510" t="str">
        <f t="shared" si="1509"/>
        <v/>
      </c>
      <c r="OZ334" s="522" t="str">
        <f t="shared" si="1590"/>
        <v/>
      </c>
      <c r="PA334" s="510" t="str">
        <f t="shared" si="1510"/>
        <v/>
      </c>
      <c r="PB334" s="517">
        <f t="shared" si="1511"/>
        <v>0</v>
      </c>
      <c r="PC334" s="510" t="str">
        <f t="shared" si="1512"/>
        <v/>
      </c>
      <c r="PD334" s="522" t="str">
        <f t="shared" si="1591"/>
        <v/>
      </c>
      <c r="PE334" s="510" t="str">
        <f t="shared" si="1513"/>
        <v/>
      </c>
      <c r="PF334" s="517">
        <f t="shared" si="1514"/>
        <v>0</v>
      </c>
      <c r="PG334" s="510" t="str">
        <f t="shared" si="1515"/>
        <v/>
      </c>
      <c r="PH334" s="522" t="str">
        <f t="shared" si="1592"/>
        <v/>
      </c>
      <c r="PI334" s="510" t="str">
        <f t="shared" si="1516"/>
        <v/>
      </c>
      <c r="PJ334" s="517">
        <f t="shared" si="1517"/>
        <v>0</v>
      </c>
      <c r="PK334" s="510" t="str">
        <f t="shared" si="1518"/>
        <v/>
      </c>
      <c r="PL334" s="522" t="str">
        <f t="shared" si="1593"/>
        <v/>
      </c>
      <c r="PM334" s="510" t="str">
        <f t="shared" si="1519"/>
        <v/>
      </c>
      <c r="PN334" s="517">
        <f t="shared" si="1520"/>
        <v>0</v>
      </c>
      <c r="PO334" s="510" t="str">
        <f t="shared" si="1521"/>
        <v/>
      </c>
      <c r="PP334" s="522" t="str">
        <f t="shared" si="1594"/>
        <v/>
      </c>
      <c r="PQ334" s="510" t="str">
        <f t="shared" si="1522"/>
        <v/>
      </c>
      <c r="PR334" s="517">
        <f t="shared" si="1523"/>
        <v>0</v>
      </c>
      <c r="PS334" s="510" t="str">
        <f t="shared" si="1524"/>
        <v/>
      </c>
      <c r="PT334" s="522" t="str">
        <f t="shared" si="1595"/>
        <v/>
      </c>
      <c r="PU334" s="510" t="str">
        <f t="shared" si="1525"/>
        <v/>
      </c>
      <c r="PV334" s="517">
        <f t="shared" si="1526"/>
        <v>0</v>
      </c>
      <c r="PW334" s="510" t="str">
        <f t="shared" si="1527"/>
        <v/>
      </c>
      <c r="PX334" s="522" t="str">
        <f t="shared" si="1596"/>
        <v/>
      </c>
      <c r="PY334" s="510" t="str">
        <f t="shared" si="1528"/>
        <v/>
      </c>
      <c r="PZ334" s="517">
        <f t="shared" si="1529"/>
        <v>0</v>
      </c>
      <c r="QA334" s="510" t="str">
        <f t="shared" si="1530"/>
        <v/>
      </c>
      <c r="QB334" s="522" t="str">
        <f t="shared" si="1597"/>
        <v/>
      </c>
      <c r="QC334" s="510" t="str">
        <f t="shared" si="1531"/>
        <v/>
      </c>
      <c r="QD334" s="517">
        <f t="shared" si="1532"/>
        <v>0</v>
      </c>
      <c r="QE334" s="510" t="str">
        <f t="shared" si="1533"/>
        <v/>
      </c>
      <c r="QF334" s="522" t="str">
        <f t="shared" si="1598"/>
        <v/>
      </c>
      <c r="QG334" s="510" t="str">
        <f t="shared" si="1534"/>
        <v/>
      </c>
      <c r="QH334" s="517">
        <f t="shared" si="1535"/>
        <v>0</v>
      </c>
    </row>
    <row r="335" spans="203:450" ht="13.3" thickTop="1" thickBot="1" x14ac:dyDescent="0.35">
      <c r="GU335" s="594">
        <v>54</v>
      </c>
      <c r="HA335" s="81" t="str">
        <f t="shared" si="1536"/>
        <v/>
      </c>
      <c r="HB335" s="127" t="str">
        <f t="shared" si="1537"/>
        <v/>
      </c>
      <c r="HC335" s="15">
        <f t="shared" si="1359"/>
        <v>0</v>
      </c>
      <c r="HD335" s="582">
        <f t="shared" si="1600"/>
        <v>0</v>
      </c>
      <c r="HE335" s="576">
        <f t="shared" si="1601"/>
        <v>0</v>
      </c>
      <c r="HF335" s="566">
        <f t="shared" si="1601"/>
        <v>0</v>
      </c>
      <c r="HG335" s="16">
        <f t="shared" si="1361"/>
        <v>0</v>
      </c>
      <c r="HH335" s="17" t="str">
        <f t="shared" si="1538"/>
        <v/>
      </c>
      <c r="HI335" s="510" t="str">
        <f t="shared" si="1539"/>
        <v/>
      </c>
      <c r="HJ335" s="517">
        <f t="shared" si="1540"/>
        <v>0</v>
      </c>
      <c r="HK335" s="510" t="str">
        <f t="shared" si="1362"/>
        <v/>
      </c>
      <c r="HL335" s="522" t="str">
        <f t="shared" si="1541"/>
        <v/>
      </c>
      <c r="HM335" s="510" t="str">
        <f t="shared" si="1363"/>
        <v/>
      </c>
      <c r="HN335" s="517">
        <f t="shared" si="1364"/>
        <v>0</v>
      </c>
      <c r="HO335" s="510" t="str">
        <f t="shared" si="1365"/>
        <v/>
      </c>
      <c r="HP335" s="522" t="str">
        <f t="shared" si="1542"/>
        <v/>
      </c>
      <c r="HQ335" s="510" t="str">
        <f t="shared" si="1366"/>
        <v/>
      </c>
      <c r="HR335" s="517">
        <f t="shared" si="1367"/>
        <v>0</v>
      </c>
      <c r="HS335" s="510" t="str">
        <f t="shared" si="1368"/>
        <v/>
      </c>
      <c r="HT335" s="522" t="str">
        <f t="shared" si="1543"/>
        <v/>
      </c>
      <c r="HU335" s="510" t="str">
        <f t="shared" si="1369"/>
        <v/>
      </c>
      <c r="HV335" s="517">
        <f t="shared" si="1370"/>
        <v>0</v>
      </c>
      <c r="HW335" s="510" t="str">
        <f t="shared" si="1371"/>
        <v/>
      </c>
      <c r="HX335" s="522" t="str">
        <f t="shared" si="1544"/>
        <v/>
      </c>
      <c r="HY335" s="510" t="str">
        <f t="shared" si="1372"/>
        <v/>
      </c>
      <c r="HZ335" s="517">
        <f t="shared" si="1373"/>
        <v>0</v>
      </c>
      <c r="IA335" s="510" t="str">
        <f t="shared" si="1374"/>
        <v/>
      </c>
      <c r="IB335" s="522" t="str">
        <f t="shared" si="1545"/>
        <v/>
      </c>
      <c r="IC335" s="510" t="str">
        <f t="shared" si="1375"/>
        <v/>
      </c>
      <c r="ID335" s="517">
        <f t="shared" si="1376"/>
        <v>0</v>
      </c>
      <c r="IE335" s="510" t="str">
        <f t="shared" si="1377"/>
        <v/>
      </c>
      <c r="IF335" s="522" t="str">
        <f t="shared" si="1546"/>
        <v/>
      </c>
      <c r="IG335" s="510" t="str">
        <f t="shared" si="1378"/>
        <v/>
      </c>
      <c r="IH335" s="517">
        <f t="shared" si="1379"/>
        <v>0</v>
      </c>
      <c r="II335" s="510" t="str">
        <f t="shared" si="1380"/>
        <v/>
      </c>
      <c r="IJ335" s="522" t="str">
        <f t="shared" si="1547"/>
        <v/>
      </c>
      <c r="IK335" s="510" t="str">
        <f t="shared" si="1381"/>
        <v/>
      </c>
      <c r="IL335" s="517">
        <f t="shared" si="1382"/>
        <v>0</v>
      </c>
      <c r="IM335" s="510" t="str">
        <f t="shared" si="1383"/>
        <v/>
      </c>
      <c r="IN335" s="522" t="str">
        <f t="shared" si="1548"/>
        <v/>
      </c>
      <c r="IO335" s="510" t="str">
        <f t="shared" si="1384"/>
        <v/>
      </c>
      <c r="IP335" s="517">
        <f t="shared" si="1385"/>
        <v>0</v>
      </c>
      <c r="IQ335" s="510" t="str">
        <f t="shared" si="1386"/>
        <v/>
      </c>
      <c r="IR335" s="522" t="str">
        <f t="shared" si="1549"/>
        <v/>
      </c>
      <c r="IS335" s="510" t="str">
        <f t="shared" si="1387"/>
        <v/>
      </c>
      <c r="IT335" s="517">
        <f t="shared" si="1388"/>
        <v>0</v>
      </c>
      <c r="IU335" s="510" t="str">
        <f t="shared" si="1389"/>
        <v/>
      </c>
      <c r="IV335" s="522" t="str">
        <f t="shared" si="1550"/>
        <v/>
      </c>
      <c r="IW335" s="510" t="str">
        <f t="shared" si="1390"/>
        <v/>
      </c>
      <c r="IX335" s="517">
        <f t="shared" si="1391"/>
        <v>0</v>
      </c>
      <c r="IY335" s="510" t="str">
        <f t="shared" si="1392"/>
        <v/>
      </c>
      <c r="IZ335" s="522" t="str">
        <f t="shared" si="1551"/>
        <v/>
      </c>
      <c r="JA335" s="510" t="str">
        <f t="shared" si="1393"/>
        <v/>
      </c>
      <c r="JB335" s="517">
        <f t="shared" si="1394"/>
        <v>0</v>
      </c>
      <c r="JC335" s="510" t="str">
        <f t="shared" si="1395"/>
        <v/>
      </c>
      <c r="JD335" s="522" t="str">
        <f t="shared" si="1552"/>
        <v/>
      </c>
      <c r="JE335" s="510" t="str">
        <f t="shared" si="1396"/>
        <v/>
      </c>
      <c r="JF335" s="517">
        <f t="shared" si="1397"/>
        <v>0</v>
      </c>
      <c r="JG335" s="510" t="str">
        <f t="shared" si="1398"/>
        <v/>
      </c>
      <c r="JH335" s="522" t="str">
        <f t="shared" si="1553"/>
        <v/>
      </c>
      <c r="JI335" s="510" t="str">
        <f t="shared" si="1399"/>
        <v/>
      </c>
      <c r="JJ335" s="517">
        <f t="shared" si="1400"/>
        <v>0</v>
      </c>
      <c r="JK335" s="510" t="str">
        <f t="shared" si="1401"/>
        <v/>
      </c>
      <c r="JL335" s="522" t="str">
        <f t="shared" si="1554"/>
        <v/>
      </c>
      <c r="JM335" s="510" t="str">
        <f t="shared" si="1402"/>
        <v/>
      </c>
      <c r="JN335" s="517">
        <f t="shared" si="1403"/>
        <v>0</v>
      </c>
      <c r="JO335" s="510" t="str">
        <f t="shared" si="1404"/>
        <v/>
      </c>
      <c r="JP335" s="522" t="str">
        <f t="shared" si="1555"/>
        <v/>
      </c>
      <c r="JQ335" s="510" t="str">
        <f t="shared" si="1405"/>
        <v/>
      </c>
      <c r="JR335" s="517">
        <f t="shared" si="1406"/>
        <v>0</v>
      </c>
      <c r="JS335" s="510" t="str">
        <f t="shared" si="1407"/>
        <v/>
      </c>
      <c r="JT335" s="522" t="str">
        <f t="shared" si="1556"/>
        <v/>
      </c>
      <c r="JU335" s="510" t="str">
        <f t="shared" si="1408"/>
        <v/>
      </c>
      <c r="JV335" s="517">
        <f t="shared" si="1409"/>
        <v>0</v>
      </c>
      <c r="JW335" s="510" t="str">
        <f t="shared" si="1410"/>
        <v/>
      </c>
      <c r="JX335" s="522" t="str">
        <f t="shared" si="1557"/>
        <v/>
      </c>
      <c r="JY335" s="510" t="str">
        <f t="shared" si="1411"/>
        <v/>
      </c>
      <c r="JZ335" s="517">
        <f t="shared" si="1412"/>
        <v>0</v>
      </c>
      <c r="KA335" s="510" t="str">
        <f t="shared" si="1413"/>
        <v/>
      </c>
      <c r="KB335" s="522" t="str">
        <f t="shared" si="1558"/>
        <v/>
      </c>
      <c r="KC335" s="510" t="str">
        <f t="shared" si="1414"/>
        <v/>
      </c>
      <c r="KD335" s="517">
        <f t="shared" si="1415"/>
        <v>0</v>
      </c>
      <c r="KE335" s="510" t="str">
        <f t="shared" si="1416"/>
        <v/>
      </c>
      <c r="KF335" s="522" t="str">
        <f t="shared" si="1559"/>
        <v/>
      </c>
      <c r="KG335" s="510" t="str">
        <f t="shared" si="1417"/>
        <v/>
      </c>
      <c r="KH335" s="517">
        <f t="shared" si="1418"/>
        <v>0</v>
      </c>
      <c r="KI335" s="510" t="str">
        <f t="shared" si="1419"/>
        <v/>
      </c>
      <c r="KJ335" s="522" t="str">
        <f t="shared" si="1560"/>
        <v/>
      </c>
      <c r="KK335" s="510" t="str">
        <f t="shared" si="1420"/>
        <v/>
      </c>
      <c r="KL335" s="517">
        <f t="shared" si="1421"/>
        <v>0</v>
      </c>
      <c r="KM335" s="510" t="str">
        <f t="shared" si="1422"/>
        <v/>
      </c>
      <c r="KN335" s="522" t="str">
        <f t="shared" si="1561"/>
        <v/>
      </c>
      <c r="KO335" s="510" t="str">
        <f t="shared" si="1423"/>
        <v/>
      </c>
      <c r="KP335" s="517">
        <f t="shared" si="1424"/>
        <v>0</v>
      </c>
      <c r="KQ335" s="510" t="str">
        <f t="shared" si="1425"/>
        <v/>
      </c>
      <c r="KR335" s="522" t="str">
        <f t="shared" si="1562"/>
        <v/>
      </c>
      <c r="KS335" s="510" t="str">
        <f t="shared" si="1426"/>
        <v/>
      </c>
      <c r="KT335" s="517">
        <f t="shared" si="1427"/>
        <v>0</v>
      </c>
      <c r="KU335" s="510" t="str">
        <f t="shared" si="1428"/>
        <v/>
      </c>
      <c r="KV335" s="522" t="str">
        <f t="shared" si="1563"/>
        <v/>
      </c>
      <c r="KW335" s="510" t="str">
        <f t="shared" si="1429"/>
        <v/>
      </c>
      <c r="KX335" s="517">
        <f t="shared" si="1430"/>
        <v>0</v>
      </c>
      <c r="KY335" s="510" t="str">
        <f t="shared" si="1431"/>
        <v/>
      </c>
      <c r="KZ335" s="522" t="str">
        <f t="shared" si="1564"/>
        <v/>
      </c>
      <c r="LA335" s="510" t="str">
        <f t="shared" si="1432"/>
        <v/>
      </c>
      <c r="LB335" s="517">
        <f t="shared" si="1433"/>
        <v>0</v>
      </c>
      <c r="LC335" s="510" t="str">
        <f t="shared" si="1434"/>
        <v/>
      </c>
      <c r="LD335" s="522" t="str">
        <f t="shared" si="1565"/>
        <v/>
      </c>
      <c r="LE335" s="510" t="str">
        <f t="shared" si="1435"/>
        <v/>
      </c>
      <c r="LF335" s="517">
        <f t="shared" si="1436"/>
        <v>0</v>
      </c>
      <c r="LG335" s="510" t="str">
        <f t="shared" si="1437"/>
        <v/>
      </c>
      <c r="LH335" s="522" t="str">
        <f t="shared" si="1566"/>
        <v/>
      </c>
      <c r="LI335" s="510" t="str">
        <f t="shared" si="1438"/>
        <v/>
      </c>
      <c r="LJ335" s="517">
        <f t="shared" si="1439"/>
        <v>0</v>
      </c>
      <c r="LK335" s="510" t="str">
        <f t="shared" si="1440"/>
        <v/>
      </c>
      <c r="LL335" s="522" t="str">
        <f t="shared" si="1567"/>
        <v/>
      </c>
      <c r="LM335" s="510" t="str">
        <f t="shared" si="1441"/>
        <v/>
      </c>
      <c r="LN335" s="517">
        <f t="shared" si="1442"/>
        <v>0</v>
      </c>
      <c r="LO335" s="510" t="str">
        <f t="shared" si="1443"/>
        <v/>
      </c>
      <c r="LP335" s="522" t="str">
        <f t="shared" si="1568"/>
        <v/>
      </c>
      <c r="LQ335" s="510" t="str">
        <f t="shared" si="1444"/>
        <v/>
      </c>
      <c r="LR335" s="517">
        <f t="shared" si="1445"/>
        <v>0</v>
      </c>
      <c r="LS335" s="510" t="str">
        <f t="shared" si="1446"/>
        <v/>
      </c>
      <c r="LT335" s="522" t="str">
        <f t="shared" si="1569"/>
        <v/>
      </c>
      <c r="LU335" s="510" t="str">
        <f t="shared" si="1447"/>
        <v/>
      </c>
      <c r="LV335" s="517">
        <f t="shared" si="1448"/>
        <v>0</v>
      </c>
      <c r="LW335" s="510" t="str">
        <f t="shared" si="1449"/>
        <v/>
      </c>
      <c r="LX335" s="522" t="str">
        <f t="shared" si="1570"/>
        <v/>
      </c>
      <c r="LY335" s="510" t="str">
        <f t="shared" si="1450"/>
        <v/>
      </c>
      <c r="LZ335" s="517">
        <f t="shared" si="1451"/>
        <v>0</v>
      </c>
      <c r="MA335" s="510" t="str">
        <f t="shared" si="1452"/>
        <v/>
      </c>
      <c r="MB335" s="522" t="str">
        <f t="shared" si="1571"/>
        <v/>
      </c>
      <c r="MC335" s="510" t="str">
        <f t="shared" si="1453"/>
        <v/>
      </c>
      <c r="MD335" s="517">
        <f t="shared" si="1454"/>
        <v>0</v>
      </c>
      <c r="ME335" s="510" t="str">
        <f t="shared" si="1455"/>
        <v/>
      </c>
      <c r="MF335" s="522" t="str">
        <f t="shared" si="1572"/>
        <v/>
      </c>
      <c r="MG335" s="510" t="str">
        <f t="shared" si="1456"/>
        <v/>
      </c>
      <c r="MH335" s="517">
        <f t="shared" si="1457"/>
        <v>0</v>
      </c>
      <c r="MI335" s="510" t="str">
        <f t="shared" si="1458"/>
        <v/>
      </c>
      <c r="MJ335" s="522" t="str">
        <f t="shared" si="1573"/>
        <v/>
      </c>
      <c r="MK335" s="510" t="str">
        <f t="shared" si="1459"/>
        <v/>
      </c>
      <c r="ML335" s="517">
        <f t="shared" si="1460"/>
        <v>0</v>
      </c>
      <c r="MM335" s="510" t="str">
        <f t="shared" si="1461"/>
        <v/>
      </c>
      <c r="MN335" s="522" t="str">
        <f t="shared" si="1574"/>
        <v/>
      </c>
      <c r="MO335" s="510" t="str">
        <f t="shared" si="1462"/>
        <v/>
      </c>
      <c r="MP335" s="517">
        <f t="shared" si="1463"/>
        <v>0</v>
      </c>
      <c r="MQ335" s="510" t="str">
        <f t="shared" si="1464"/>
        <v/>
      </c>
      <c r="MR335" s="522" t="str">
        <f t="shared" si="1575"/>
        <v/>
      </c>
      <c r="MS335" s="510" t="str">
        <f t="shared" si="1465"/>
        <v/>
      </c>
      <c r="MT335" s="517">
        <f t="shared" si="1466"/>
        <v>0</v>
      </c>
      <c r="MU335" s="510" t="str">
        <f t="shared" si="1467"/>
        <v/>
      </c>
      <c r="MV335" s="522" t="str">
        <f t="shared" si="1576"/>
        <v/>
      </c>
      <c r="MW335" s="510" t="str">
        <f t="shared" si="1468"/>
        <v/>
      </c>
      <c r="MX335" s="517">
        <f t="shared" si="1469"/>
        <v>0</v>
      </c>
      <c r="MY335" s="510" t="str">
        <f t="shared" si="1470"/>
        <v/>
      </c>
      <c r="MZ335" s="522" t="str">
        <f t="shared" si="1577"/>
        <v/>
      </c>
      <c r="NA335" s="510" t="str">
        <f t="shared" si="1471"/>
        <v/>
      </c>
      <c r="NB335" s="517">
        <f t="shared" si="1472"/>
        <v>0</v>
      </c>
      <c r="NC335" s="510" t="str">
        <f t="shared" si="1473"/>
        <v/>
      </c>
      <c r="ND335" s="522" t="str">
        <f t="shared" si="1578"/>
        <v/>
      </c>
      <c r="NE335" s="510" t="str">
        <f t="shared" si="1474"/>
        <v/>
      </c>
      <c r="NF335" s="517">
        <f t="shared" si="1475"/>
        <v>0</v>
      </c>
      <c r="NG335" s="510" t="str">
        <f t="shared" si="1476"/>
        <v/>
      </c>
      <c r="NH335" s="522" t="str">
        <f t="shared" si="1579"/>
        <v/>
      </c>
      <c r="NI335" s="510" t="str">
        <f t="shared" si="1477"/>
        <v/>
      </c>
      <c r="NJ335" s="517">
        <f t="shared" si="1478"/>
        <v>0</v>
      </c>
      <c r="NK335" s="510" t="str">
        <f t="shared" si="1479"/>
        <v/>
      </c>
      <c r="NL335" s="522" t="str">
        <f t="shared" si="1580"/>
        <v/>
      </c>
      <c r="NM335" s="510" t="str">
        <f t="shared" si="1480"/>
        <v/>
      </c>
      <c r="NN335" s="517">
        <f t="shared" si="1481"/>
        <v>0</v>
      </c>
      <c r="NO335" s="510" t="str">
        <f t="shared" si="1482"/>
        <v/>
      </c>
      <c r="NP335" s="522" t="str">
        <f t="shared" si="1581"/>
        <v/>
      </c>
      <c r="NQ335" s="510" t="str">
        <f t="shared" si="1483"/>
        <v/>
      </c>
      <c r="NR335" s="517">
        <f t="shared" si="1484"/>
        <v>0</v>
      </c>
      <c r="NS335" s="510" t="str">
        <f t="shared" si="1485"/>
        <v/>
      </c>
      <c r="NT335" s="522" t="str">
        <f t="shared" si="1582"/>
        <v/>
      </c>
      <c r="NU335" s="510" t="str">
        <f t="shared" si="1486"/>
        <v/>
      </c>
      <c r="NV335" s="517">
        <f t="shared" si="1487"/>
        <v>0</v>
      </c>
      <c r="NW335" s="510" t="str">
        <f t="shared" si="1488"/>
        <v/>
      </c>
      <c r="NX335" s="522" t="str">
        <f t="shared" si="1583"/>
        <v/>
      </c>
      <c r="NY335" s="510" t="str">
        <f t="shared" si="1489"/>
        <v/>
      </c>
      <c r="NZ335" s="517">
        <f t="shared" si="1490"/>
        <v>0</v>
      </c>
      <c r="OA335" s="510" t="str">
        <f t="shared" si="1491"/>
        <v/>
      </c>
      <c r="OB335" s="522" t="str">
        <f t="shared" si="1584"/>
        <v/>
      </c>
      <c r="OC335" s="510" t="str">
        <f t="shared" si="1492"/>
        <v/>
      </c>
      <c r="OD335" s="517">
        <f t="shared" si="1493"/>
        <v>0</v>
      </c>
      <c r="OE335" s="510" t="str">
        <f t="shared" si="1494"/>
        <v/>
      </c>
      <c r="OF335" s="522" t="str">
        <f t="shared" si="1585"/>
        <v/>
      </c>
      <c r="OG335" s="510" t="str">
        <f t="shared" si="1495"/>
        <v/>
      </c>
      <c r="OH335" s="517">
        <f t="shared" si="1496"/>
        <v>0</v>
      </c>
      <c r="OI335" s="510" t="str">
        <f t="shared" si="1497"/>
        <v/>
      </c>
      <c r="OJ335" s="522" t="str">
        <f t="shared" si="1586"/>
        <v/>
      </c>
      <c r="OK335" s="510" t="str">
        <f t="shared" si="1498"/>
        <v/>
      </c>
      <c r="OL335" s="517">
        <f t="shared" si="1499"/>
        <v>0</v>
      </c>
      <c r="OM335" s="510" t="str">
        <f t="shared" si="1500"/>
        <v/>
      </c>
      <c r="ON335" s="522" t="str">
        <f t="shared" si="1587"/>
        <v/>
      </c>
      <c r="OO335" s="510" t="str">
        <f t="shared" si="1501"/>
        <v/>
      </c>
      <c r="OP335" s="517">
        <f t="shared" si="1502"/>
        <v>0</v>
      </c>
      <c r="OQ335" s="510" t="str">
        <f t="shared" si="1503"/>
        <v/>
      </c>
      <c r="OR335" s="522" t="str">
        <f t="shared" si="1588"/>
        <v/>
      </c>
      <c r="OS335" s="510" t="str">
        <f t="shared" si="1504"/>
        <v/>
      </c>
      <c r="OT335" s="517">
        <f t="shared" si="1505"/>
        <v>0</v>
      </c>
      <c r="OU335" s="510" t="str">
        <f t="shared" si="1506"/>
        <v/>
      </c>
      <c r="OV335" s="522" t="str">
        <f t="shared" si="1589"/>
        <v/>
      </c>
      <c r="OW335" s="510" t="str">
        <f t="shared" si="1507"/>
        <v/>
      </c>
      <c r="OX335" s="517">
        <f t="shared" si="1508"/>
        <v>0</v>
      </c>
      <c r="OY335" s="510" t="str">
        <f t="shared" si="1509"/>
        <v/>
      </c>
      <c r="OZ335" s="522" t="str">
        <f t="shared" si="1590"/>
        <v/>
      </c>
      <c r="PA335" s="510" t="str">
        <f t="shared" si="1510"/>
        <v/>
      </c>
      <c r="PB335" s="517">
        <f t="shared" si="1511"/>
        <v>0</v>
      </c>
      <c r="PC335" s="510" t="str">
        <f t="shared" si="1512"/>
        <v/>
      </c>
      <c r="PD335" s="522" t="str">
        <f t="shared" si="1591"/>
        <v/>
      </c>
      <c r="PE335" s="510" t="str">
        <f t="shared" si="1513"/>
        <v/>
      </c>
      <c r="PF335" s="517">
        <f t="shared" si="1514"/>
        <v>0</v>
      </c>
      <c r="PG335" s="510" t="str">
        <f t="shared" si="1515"/>
        <v/>
      </c>
      <c r="PH335" s="522" t="str">
        <f t="shared" si="1592"/>
        <v/>
      </c>
      <c r="PI335" s="510" t="str">
        <f t="shared" si="1516"/>
        <v/>
      </c>
      <c r="PJ335" s="517">
        <f t="shared" si="1517"/>
        <v>0</v>
      </c>
      <c r="PK335" s="510" t="str">
        <f t="shared" si="1518"/>
        <v/>
      </c>
      <c r="PL335" s="522" t="str">
        <f t="shared" si="1593"/>
        <v/>
      </c>
      <c r="PM335" s="510" t="str">
        <f t="shared" si="1519"/>
        <v/>
      </c>
      <c r="PN335" s="517">
        <f t="shared" si="1520"/>
        <v>0</v>
      </c>
      <c r="PO335" s="510" t="str">
        <f t="shared" si="1521"/>
        <v/>
      </c>
      <c r="PP335" s="522" t="str">
        <f t="shared" si="1594"/>
        <v/>
      </c>
      <c r="PQ335" s="510" t="str">
        <f t="shared" si="1522"/>
        <v/>
      </c>
      <c r="PR335" s="517">
        <f t="shared" si="1523"/>
        <v>0</v>
      </c>
      <c r="PS335" s="510" t="str">
        <f t="shared" si="1524"/>
        <v/>
      </c>
      <c r="PT335" s="522" t="str">
        <f t="shared" si="1595"/>
        <v/>
      </c>
      <c r="PU335" s="510" t="str">
        <f t="shared" si="1525"/>
        <v/>
      </c>
      <c r="PV335" s="517">
        <f t="shared" si="1526"/>
        <v>0</v>
      </c>
      <c r="PW335" s="510" t="str">
        <f t="shared" si="1527"/>
        <v/>
      </c>
      <c r="PX335" s="522" t="str">
        <f t="shared" si="1596"/>
        <v/>
      </c>
      <c r="PY335" s="510" t="str">
        <f t="shared" si="1528"/>
        <v/>
      </c>
      <c r="PZ335" s="517">
        <f t="shared" si="1529"/>
        <v>0</v>
      </c>
      <c r="QA335" s="510" t="str">
        <f t="shared" si="1530"/>
        <v/>
      </c>
      <c r="QB335" s="522" t="str">
        <f t="shared" si="1597"/>
        <v/>
      </c>
      <c r="QC335" s="510" t="str">
        <f t="shared" si="1531"/>
        <v/>
      </c>
      <c r="QD335" s="517">
        <f t="shared" si="1532"/>
        <v>0</v>
      </c>
      <c r="QE335" s="510" t="str">
        <f t="shared" si="1533"/>
        <v/>
      </c>
      <c r="QF335" s="522" t="str">
        <f t="shared" si="1598"/>
        <v/>
      </c>
      <c r="QG335" s="510" t="str">
        <f t="shared" si="1534"/>
        <v/>
      </c>
      <c r="QH335" s="517">
        <f t="shared" si="1535"/>
        <v>0</v>
      </c>
    </row>
    <row r="336" spans="203:450" ht="13.3" thickTop="1" thickBot="1" x14ac:dyDescent="0.35">
      <c r="GU336" s="594">
        <v>55</v>
      </c>
      <c r="HA336" s="81" t="str">
        <f t="shared" si="1536"/>
        <v/>
      </c>
      <c r="HB336" s="127" t="str">
        <f t="shared" si="1537"/>
        <v/>
      </c>
      <c r="HC336" s="15">
        <f t="shared" si="1359"/>
        <v>0</v>
      </c>
      <c r="HD336" s="582">
        <f t="shared" si="1600"/>
        <v>0</v>
      </c>
      <c r="HE336" s="576">
        <f t="shared" si="1601"/>
        <v>0</v>
      </c>
      <c r="HF336" s="566">
        <f t="shared" si="1601"/>
        <v>0</v>
      </c>
      <c r="HG336" s="16">
        <f t="shared" si="1361"/>
        <v>0</v>
      </c>
      <c r="HH336" s="17" t="str">
        <f t="shared" si="1538"/>
        <v/>
      </c>
      <c r="HI336" s="510" t="str">
        <f t="shared" si="1539"/>
        <v/>
      </c>
      <c r="HJ336" s="517">
        <f t="shared" si="1540"/>
        <v>0</v>
      </c>
      <c r="HK336" s="510" t="str">
        <f t="shared" si="1362"/>
        <v/>
      </c>
      <c r="HL336" s="522" t="str">
        <f t="shared" si="1541"/>
        <v/>
      </c>
      <c r="HM336" s="510" t="str">
        <f t="shared" si="1363"/>
        <v/>
      </c>
      <c r="HN336" s="517">
        <f t="shared" si="1364"/>
        <v>0</v>
      </c>
      <c r="HO336" s="510" t="str">
        <f t="shared" si="1365"/>
        <v/>
      </c>
      <c r="HP336" s="522" t="str">
        <f t="shared" si="1542"/>
        <v/>
      </c>
      <c r="HQ336" s="510" t="str">
        <f t="shared" si="1366"/>
        <v/>
      </c>
      <c r="HR336" s="517">
        <f t="shared" si="1367"/>
        <v>0</v>
      </c>
      <c r="HS336" s="510" t="str">
        <f t="shared" si="1368"/>
        <v/>
      </c>
      <c r="HT336" s="522" t="str">
        <f t="shared" si="1543"/>
        <v/>
      </c>
      <c r="HU336" s="510" t="str">
        <f t="shared" si="1369"/>
        <v/>
      </c>
      <c r="HV336" s="517">
        <f t="shared" si="1370"/>
        <v>0</v>
      </c>
      <c r="HW336" s="510" t="str">
        <f t="shared" si="1371"/>
        <v/>
      </c>
      <c r="HX336" s="522" t="str">
        <f t="shared" si="1544"/>
        <v/>
      </c>
      <c r="HY336" s="510" t="str">
        <f t="shared" si="1372"/>
        <v/>
      </c>
      <c r="HZ336" s="517">
        <f t="shared" si="1373"/>
        <v>0</v>
      </c>
      <c r="IA336" s="510" t="str">
        <f t="shared" si="1374"/>
        <v/>
      </c>
      <c r="IB336" s="522" t="str">
        <f t="shared" si="1545"/>
        <v/>
      </c>
      <c r="IC336" s="510" t="str">
        <f t="shared" si="1375"/>
        <v/>
      </c>
      <c r="ID336" s="517">
        <f t="shared" si="1376"/>
        <v>0</v>
      </c>
      <c r="IE336" s="510" t="str">
        <f t="shared" si="1377"/>
        <v/>
      </c>
      <c r="IF336" s="522" t="str">
        <f t="shared" si="1546"/>
        <v/>
      </c>
      <c r="IG336" s="510" t="str">
        <f t="shared" si="1378"/>
        <v/>
      </c>
      <c r="IH336" s="517">
        <f t="shared" si="1379"/>
        <v>0</v>
      </c>
      <c r="II336" s="510" t="str">
        <f t="shared" si="1380"/>
        <v/>
      </c>
      <c r="IJ336" s="522" t="str">
        <f t="shared" si="1547"/>
        <v/>
      </c>
      <c r="IK336" s="510" t="str">
        <f t="shared" si="1381"/>
        <v/>
      </c>
      <c r="IL336" s="517">
        <f t="shared" si="1382"/>
        <v>0</v>
      </c>
      <c r="IM336" s="510" t="str">
        <f t="shared" si="1383"/>
        <v/>
      </c>
      <c r="IN336" s="522" t="str">
        <f t="shared" si="1548"/>
        <v/>
      </c>
      <c r="IO336" s="510" t="str">
        <f t="shared" si="1384"/>
        <v/>
      </c>
      <c r="IP336" s="517">
        <f t="shared" si="1385"/>
        <v>0</v>
      </c>
      <c r="IQ336" s="510" t="str">
        <f t="shared" si="1386"/>
        <v/>
      </c>
      <c r="IR336" s="522" t="str">
        <f t="shared" si="1549"/>
        <v/>
      </c>
      <c r="IS336" s="510" t="str">
        <f t="shared" si="1387"/>
        <v/>
      </c>
      <c r="IT336" s="517">
        <f t="shared" si="1388"/>
        <v>0</v>
      </c>
      <c r="IU336" s="510" t="str">
        <f t="shared" si="1389"/>
        <v/>
      </c>
      <c r="IV336" s="522" t="str">
        <f t="shared" si="1550"/>
        <v/>
      </c>
      <c r="IW336" s="510" t="str">
        <f t="shared" si="1390"/>
        <v/>
      </c>
      <c r="IX336" s="517">
        <f t="shared" si="1391"/>
        <v>0</v>
      </c>
      <c r="IY336" s="510" t="str">
        <f t="shared" si="1392"/>
        <v/>
      </c>
      <c r="IZ336" s="522" t="str">
        <f t="shared" si="1551"/>
        <v/>
      </c>
      <c r="JA336" s="510" t="str">
        <f t="shared" si="1393"/>
        <v/>
      </c>
      <c r="JB336" s="517">
        <f t="shared" si="1394"/>
        <v>0</v>
      </c>
      <c r="JC336" s="510" t="str">
        <f t="shared" si="1395"/>
        <v/>
      </c>
      <c r="JD336" s="522" t="str">
        <f t="shared" si="1552"/>
        <v/>
      </c>
      <c r="JE336" s="510" t="str">
        <f t="shared" si="1396"/>
        <v/>
      </c>
      <c r="JF336" s="517">
        <f t="shared" si="1397"/>
        <v>0</v>
      </c>
      <c r="JG336" s="510" t="str">
        <f t="shared" si="1398"/>
        <v/>
      </c>
      <c r="JH336" s="522" t="str">
        <f t="shared" si="1553"/>
        <v/>
      </c>
      <c r="JI336" s="510" t="str">
        <f t="shared" si="1399"/>
        <v/>
      </c>
      <c r="JJ336" s="517">
        <f t="shared" si="1400"/>
        <v>0</v>
      </c>
      <c r="JK336" s="510" t="str">
        <f t="shared" si="1401"/>
        <v/>
      </c>
      <c r="JL336" s="522" t="str">
        <f t="shared" si="1554"/>
        <v/>
      </c>
      <c r="JM336" s="510" t="str">
        <f t="shared" si="1402"/>
        <v/>
      </c>
      <c r="JN336" s="517">
        <f t="shared" si="1403"/>
        <v>0</v>
      </c>
      <c r="JO336" s="510" t="str">
        <f t="shared" si="1404"/>
        <v/>
      </c>
      <c r="JP336" s="522" t="str">
        <f t="shared" si="1555"/>
        <v/>
      </c>
      <c r="JQ336" s="510" t="str">
        <f t="shared" si="1405"/>
        <v/>
      </c>
      <c r="JR336" s="517">
        <f t="shared" si="1406"/>
        <v>0</v>
      </c>
      <c r="JS336" s="510" t="str">
        <f t="shared" si="1407"/>
        <v/>
      </c>
      <c r="JT336" s="522" t="str">
        <f t="shared" si="1556"/>
        <v/>
      </c>
      <c r="JU336" s="510" t="str">
        <f t="shared" si="1408"/>
        <v/>
      </c>
      <c r="JV336" s="517">
        <f t="shared" si="1409"/>
        <v>0</v>
      </c>
      <c r="JW336" s="510" t="str">
        <f t="shared" si="1410"/>
        <v/>
      </c>
      <c r="JX336" s="522" t="str">
        <f t="shared" si="1557"/>
        <v/>
      </c>
      <c r="JY336" s="510" t="str">
        <f t="shared" si="1411"/>
        <v/>
      </c>
      <c r="JZ336" s="517">
        <f t="shared" si="1412"/>
        <v>0</v>
      </c>
      <c r="KA336" s="510" t="str">
        <f t="shared" si="1413"/>
        <v/>
      </c>
      <c r="KB336" s="522" t="str">
        <f t="shared" si="1558"/>
        <v/>
      </c>
      <c r="KC336" s="510" t="str">
        <f t="shared" si="1414"/>
        <v/>
      </c>
      <c r="KD336" s="517">
        <f t="shared" si="1415"/>
        <v>0</v>
      </c>
      <c r="KE336" s="510" t="str">
        <f t="shared" si="1416"/>
        <v/>
      </c>
      <c r="KF336" s="522" t="str">
        <f t="shared" si="1559"/>
        <v/>
      </c>
      <c r="KG336" s="510" t="str">
        <f t="shared" si="1417"/>
        <v/>
      </c>
      <c r="KH336" s="517">
        <f t="shared" si="1418"/>
        <v>0</v>
      </c>
      <c r="KI336" s="510" t="str">
        <f t="shared" si="1419"/>
        <v/>
      </c>
      <c r="KJ336" s="522" t="str">
        <f t="shared" si="1560"/>
        <v/>
      </c>
      <c r="KK336" s="510" t="str">
        <f t="shared" si="1420"/>
        <v/>
      </c>
      <c r="KL336" s="517">
        <f t="shared" si="1421"/>
        <v>0</v>
      </c>
      <c r="KM336" s="510" t="str">
        <f t="shared" si="1422"/>
        <v/>
      </c>
      <c r="KN336" s="522" t="str">
        <f t="shared" si="1561"/>
        <v/>
      </c>
      <c r="KO336" s="510" t="str">
        <f t="shared" si="1423"/>
        <v/>
      </c>
      <c r="KP336" s="517">
        <f t="shared" si="1424"/>
        <v>0</v>
      </c>
      <c r="KQ336" s="510" t="str">
        <f t="shared" si="1425"/>
        <v/>
      </c>
      <c r="KR336" s="522" t="str">
        <f t="shared" si="1562"/>
        <v/>
      </c>
      <c r="KS336" s="510" t="str">
        <f t="shared" si="1426"/>
        <v/>
      </c>
      <c r="KT336" s="517">
        <f t="shared" si="1427"/>
        <v>0</v>
      </c>
      <c r="KU336" s="510" t="str">
        <f t="shared" si="1428"/>
        <v/>
      </c>
      <c r="KV336" s="522" t="str">
        <f t="shared" si="1563"/>
        <v/>
      </c>
      <c r="KW336" s="510" t="str">
        <f t="shared" si="1429"/>
        <v/>
      </c>
      <c r="KX336" s="517">
        <f t="shared" si="1430"/>
        <v>0</v>
      </c>
      <c r="KY336" s="510" t="str">
        <f t="shared" si="1431"/>
        <v/>
      </c>
      <c r="KZ336" s="522" t="str">
        <f t="shared" si="1564"/>
        <v/>
      </c>
      <c r="LA336" s="510" t="str">
        <f t="shared" si="1432"/>
        <v/>
      </c>
      <c r="LB336" s="517">
        <f t="shared" si="1433"/>
        <v>0</v>
      </c>
      <c r="LC336" s="510" t="str">
        <f t="shared" si="1434"/>
        <v/>
      </c>
      <c r="LD336" s="522" t="str">
        <f t="shared" si="1565"/>
        <v/>
      </c>
      <c r="LE336" s="510" t="str">
        <f t="shared" si="1435"/>
        <v/>
      </c>
      <c r="LF336" s="517">
        <f t="shared" si="1436"/>
        <v>0</v>
      </c>
      <c r="LG336" s="510" t="str">
        <f t="shared" si="1437"/>
        <v/>
      </c>
      <c r="LH336" s="522" t="str">
        <f t="shared" si="1566"/>
        <v/>
      </c>
      <c r="LI336" s="510" t="str">
        <f t="shared" si="1438"/>
        <v/>
      </c>
      <c r="LJ336" s="517">
        <f t="shared" si="1439"/>
        <v>0</v>
      </c>
      <c r="LK336" s="510" t="str">
        <f t="shared" si="1440"/>
        <v/>
      </c>
      <c r="LL336" s="522" t="str">
        <f t="shared" si="1567"/>
        <v/>
      </c>
      <c r="LM336" s="510" t="str">
        <f t="shared" si="1441"/>
        <v/>
      </c>
      <c r="LN336" s="517">
        <f t="shared" si="1442"/>
        <v>0</v>
      </c>
      <c r="LO336" s="510" t="str">
        <f t="shared" si="1443"/>
        <v/>
      </c>
      <c r="LP336" s="522" t="str">
        <f t="shared" si="1568"/>
        <v/>
      </c>
      <c r="LQ336" s="510" t="str">
        <f t="shared" si="1444"/>
        <v/>
      </c>
      <c r="LR336" s="517">
        <f t="shared" si="1445"/>
        <v>0</v>
      </c>
      <c r="LS336" s="510" t="str">
        <f t="shared" si="1446"/>
        <v/>
      </c>
      <c r="LT336" s="522" t="str">
        <f t="shared" si="1569"/>
        <v/>
      </c>
      <c r="LU336" s="510" t="str">
        <f t="shared" si="1447"/>
        <v/>
      </c>
      <c r="LV336" s="517">
        <f t="shared" si="1448"/>
        <v>0</v>
      </c>
      <c r="LW336" s="510" t="str">
        <f t="shared" si="1449"/>
        <v/>
      </c>
      <c r="LX336" s="522" t="str">
        <f t="shared" si="1570"/>
        <v/>
      </c>
      <c r="LY336" s="510" t="str">
        <f t="shared" si="1450"/>
        <v/>
      </c>
      <c r="LZ336" s="517">
        <f t="shared" si="1451"/>
        <v>0</v>
      </c>
      <c r="MA336" s="510" t="str">
        <f t="shared" si="1452"/>
        <v/>
      </c>
      <c r="MB336" s="522" t="str">
        <f t="shared" si="1571"/>
        <v/>
      </c>
      <c r="MC336" s="510" t="str">
        <f t="shared" si="1453"/>
        <v/>
      </c>
      <c r="MD336" s="517">
        <f t="shared" si="1454"/>
        <v>0</v>
      </c>
      <c r="ME336" s="510" t="str">
        <f t="shared" si="1455"/>
        <v/>
      </c>
      <c r="MF336" s="522" t="str">
        <f t="shared" si="1572"/>
        <v/>
      </c>
      <c r="MG336" s="510" t="str">
        <f t="shared" si="1456"/>
        <v/>
      </c>
      <c r="MH336" s="517">
        <f t="shared" si="1457"/>
        <v>0</v>
      </c>
      <c r="MI336" s="510" t="str">
        <f t="shared" si="1458"/>
        <v/>
      </c>
      <c r="MJ336" s="522" t="str">
        <f t="shared" si="1573"/>
        <v/>
      </c>
      <c r="MK336" s="510" t="str">
        <f t="shared" si="1459"/>
        <v/>
      </c>
      <c r="ML336" s="517">
        <f t="shared" si="1460"/>
        <v>0</v>
      </c>
      <c r="MM336" s="510" t="str">
        <f t="shared" si="1461"/>
        <v/>
      </c>
      <c r="MN336" s="522" t="str">
        <f t="shared" si="1574"/>
        <v/>
      </c>
      <c r="MO336" s="510" t="str">
        <f t="shared" si="1462"/>
        <v/>
      </c>
      <c r="MP336" s="517">
        <f t="shared" si="1463"/>
        <v>0</v>
      </c>
      <c r="MQ336" s="510" t="str">
        <f t="shared" si="1464"/>
        <v/>
      </c>
      <c r="MR336" s="522" t="str">
        <f t="shared" si="1575"/>
        <v/>
      </c>
      <c r="MS336" s="510" t="str">
        <f t="shared" si="1465"/>
        <v/>
      </c>
      <c r="MT336" s="517">
        <f t="shared" si="1466"/>
        <v>0</v>
      </c>
      <c r="MU336" s="510" t="str">
        <f t="shared" si="1467"/>
        <v/>
      </c>
      <c r="MV336" s="522" t="str">
        <f t="shared" si="1576"/>
        <v/>
      </c>
      <c r="MW336" s="510" t="str">
        <f t="shared" si="1468"/>
        <v/>
      </c>
      <c r="MX336" s="517">
        <f t="shared" si="1469"/>
        <v>0</v>
      </c>
      <c r="MY336" s="510" t="str">
        <f t="shared" si="1470"/>
        <v/>
      </c>
      <c r="MZ336" s="522" t="str">
        <f t="shared" si="1577"/>
        <v/>
      </c>
      <c r="NA336" s="510" t="str">
        <f t="shared" si="1471"/>
        <v/>
      </c>
      <c r="NB336" s="517">
        <f t="shared" si="1472"/>
        <v>0</v>
      </c>
      <c r="NC336" s="510" t="str">
        <f t="shared" si="1473"/>
        <v/>
      </c>
      <c r="ND336" s="522" t="str">
        <f t="shared" si="1578"/>
        <v/>
      </c>
      <c r="NE336" s="510" t="str">
        <f t="shared" si="1474"/>
        <v/>
      </c>
      <c r="NF336" s="517">
        <f t="shared" si="1475"/>
        <v>0</v>
      </c>
      <c r="NG336" s="510" t="str">
        <f t="shared" si="1476"/>
        <v/>
      </c>
      <c r="NH336" s="522" t="str">
        <f t="shared" si="1579"/>
        <v/>
      </c>
      <c r="NI336" s="510" t="str">
        <f t="shared" si="1477"/>
        <v/>
      </c>
      <c r="NJ336" s="517">
        <f t="shared" si="1478"/>
        <v>0</v>
      </c>
      <c r="NK336" s="510" t="str">
        <f t="shared" si="1479"/>
        <v/>
      </c>
      <c r="NL336" s="522" t="str">
        <f t="shared" si="1580"/>
        <v/>
      </c>
      <c r="NM336" s="510" t="str">
        <f t="shared" si="1480"/>
        <v/>
      </c>
      <c r="NN336" s="517">
        <f t="shared" si="1481"/>
        <v>0</v>
      </c>
      <c r="NO336" s="510" t="str">
        <f t="shared" si="1482"/>
        <v/>
      </c>
      <c r="NP336" s="522" t="str">
        <f t="shared" si="1581"/>
        <v/>
      </c>
      <c r="NQ336" s="510" t="str">
        <f t="shared" si="1483"/>
        <v/>
      </c>
      <c r="NR336" s="517">
        <f t="shared" si="1484"/>
        <v>0</v>
      </c>
      <c r="NS336" s="510" t="str">
        <f t="shared" si="1485"/>
        <v/>
      </c>
      <c r="NT336" s="522" t="str">
        <f t="shared" si="1582"/>
        <v/>
      </c>
      <c r="NU336" s="510" t="str">
        <f t="shared" si="1486"/>
        <v/>
      </c>
      <c r="NV336" s="517">
        <f t="shared" si="1487"/>
        <v>0</v>
      </c>
      <c r="NW336" s="510" t="str">
        <f t="shared" si="1488"/>
        <v/>
      </c>
      <c r="NX336" s="522" t="str">
        <f t="shared" si="1583"/>
        <v/>
      </c>
      <c r="NY336" s="510" t="str">
        <f t="shared" si="1489"/>
        <v/>
      </c>
      <c r="NZ336" s="517">
        <f t="shared" si="1490"/>
        <v>0</v>
      </c>
      <c r="OA336" s="510" t="str">
        <f t="shared" si="1491"/>
        <v/>
      </c>
      <c r="OB336" s="522" t="str">
        <f t="shared" si="1584"/>
        <v/>
      </c>
      <c r="OC336" s="510" t="str">
        <f t="shared" si="1492"/>
        <v/>
      </c>
      <c r="OD336" s="517">
        <f t="shared" si="1493"/>
        <v>0</v>
      </c>
      <c r="OE336" s="510" t="str">
        <f t="shared" si="1494"/>
        <v/>
      </c>
      <c r="OF336" s="522" t="str">
        <f t="shared" si="1585"/>
        <v/>
      </c>
      <c r="OG336" s="510" t="str">
        <f t="shared" si="1495"/>
        <v/>
      </c>
      <c r="OH336" s="517">
        <f t="shared" si="1496"/>
        <v>0</v>
      </c>
      <c r="OI336" s="510" t="str">
        <f t="shared" si="1497"/>
        <v/>
      </c>
      <c r="OJ336" s="522" t="str">
        <f t="shared" si="1586"/>
        <v/>
      </c>
      <c r="OK336" s="510" t="str">
        <f t="shared" si="1498"/>
        <v/>
      </c>
      <c r="OL336" s="517">
        <f t="shared" si="1499"/>
        <v>0</v>
      </c>
      <c r="OM336" s="510" t="str">
        <f t="shared" si="1500"/>
        <v/>
      </c>
      <c r="ON336" s="522" t="str">
        <f t="shared" si="1587"/>
        <v/>
      </c>
      <c r="OO336" s="510" t="str">
        <f t="shared" si="1501"/>
        <v/>
      </c>
      <c r="OP336" s="517">
        <f t="shared" si="1502"/>
        <v>0</v>
      </c>
      <c r="OQ336" s="510" t="str">
        <f t="shared" si="1503"/>
        <v/>
      </c>
      <c r="OR336" s="522" t="str">
        <f t="shared" si="1588"/>
        <v/>
      </c>
      <c r="OS336" s="510" t="str">
        <f t="shared" si="1504"/>
        <v/>
      </c>
      <c r="OT336" s="517">
        <f t="shared" si="1505"/>
        <v>0</v>
      </c>
      <c r="OU336" s="510" t="str">
        <f t="shared" si="1506"/>
        <v/>
      </c>
      <c r="OV336" s="522" t="str">
        <f t="shared" si="1589"/>
        <v/>
      </c>
      <c r="OW336" s="510" t="str">
        <f t="shared" si="1507"/>
        <v/>
      </c>
      <c r="OX336" s="517">
        <f t="shared" si="1508"/>
        <v>0</v>
      </c>
      <c r="OY336" s="510" t="str">
        <f t="shared" si="1509"/>
        <v/>
      </c>
      <c r="OZ336" s="522" t="str">
        <f t="shared" si="1590"/>
        <v/>
      </c>
      <c r="PA336" s="510" t="str">
        <f t="shared" si="1510"/>
        <v/>
      </c>
      <c r="PB336" s="517">
        <f t="shared" si="1511"/>
        <v>0</v>
      </c>
      <c r="PC336" s="510" t="str">
        <f t="shared" si="1512"/>
        <v/>
      </c>
      <c r="PD336" s="522" t="str">
        <f t="shared" si="1591"/>
        <v/>
      </c>
      <c r="PE336" s="510" t="str">
        <f t="shared" si="1513"/>
        <v/>
      </c>
      <c r="PF336" s="517">
        <f t="shared" si="1514"/>
        <v>0</v>
      </c>
      <c r="PG336" s="510" t="str">
        <f t="shared" si="1515"/>
        <v/>
      </c>
      <c r="PH336" s="522" t="str">
        <f t="shared" si="1592"/>
        <v/>
      </c>
      <c r="PI336" s="510" t="str">
        <f t="shared" si="1516"/>
        <v/>
      </c>
      <c r="PJ336" s="517">
        <f t="shared" si="1517"/>
        <v>0</v>
      </c>
      <c r="PK336" s="510" t="str">
        <f t="shared" si="1518"/>
        <v/>
      </c>
      <c r="PL336" s="522" t="str">
        <f t="shared" si="1593"/>
        <v/>
      </c>
      <c r="PM336" s="510" t="str">
        <f t="shared" si="1519"/>
        <v/>
      </c>
      <c r="PN336" s="517">
        <f t="shared" si="1520"/>
        <v>0</v>
      </c>
      <c r="PO336" s="510" t="str">
        <f t="shared" si="1521"/>
        <v/>
      </c>
      <c r="PP336" s="522" t="str">
        <f t="shared" si="1594"/>
        <v/>
      </c>
      <c r="PQ336" s="510" t="str">
        <f t="shared" si="1522"/>
        <v/>
      </c>
      <c r="PR336" s="517">
        <f t="shared" si="1523"/>
        <v>0</v>
      </c>
      <c r="PS336" s="510" t="str">
        <f t="shared" si="1524"/>
        <v/>
      </c>
      <c r="PT336" s="522" t="str">
        <f t="shared" si="1595"/>
        <v/>
      </c>
      <c r="PU336" s="510" t="str">
        <f t="shared" si="1525"/>
        <v/>
      </c>
      <c r="PV336" s="517">
        <f t="shared" si="1526"/>
        <v>0</v>
      </c>
      <c r="PW336" s="510" t="str">
        <f t="shared" si="1527"/>
        <v/>
      </c>
      <c r="PX336" s="522" t="str">
        <f t="shared" si="1596"/>
        <v/>
      </c>
      <c r="PY336" s="510" t="str">
        <f t="shared" si="1528"/>
        <v/>
      </c>
      <c r="PZ336" s="517">
        <f t="shared" si="1529"/>
        <v>0</v>
      </c>
      <c r="QA336" s="510" t="str">
        <f t="shared" si="1530"/>
        <v/>
      </c>
      <c r="QB336" s="522" t="str">
        <f t="shared" si="1597"/>
        <v/>
      </c>
      <c r="QC336" s="510" t="str">
        <f t="shared" si="1531"/>
        <v/>
      </c>
      <c r="QD336" s="517">
        <f t="shared" si="1532"/>
        <v>0</v>
      </c>
      <c r="QE336" s="510" t="str">
        <f t="shared" si="1533"/>
        <v/>
      </c>
      <c r="QF336" s="522" t="str">
        <f t="shared" si="1598"/>
        <v/>
      </c>
      <c r="QG336" s="510" t="str">
        <f t="shared" si="1534"/>
        <v/>
      </c>
      <c r="QH336" s="517">
        <f t="shared" si="1535"/>
        <v>0</v>
      </c>
    </row>
    <row r="337" spans="203:450" ht="13.3" thickTop="1" thickBot="1" x14ac:dyDescent="0.35">
      <c r="GU337" s="594">
        <v>56</v>
      </c>
      <c r="HA337" s="81" t="str">
        <f t="shared" si="1536"/>
        <v/>
      </c>
      <c r="HB337" s="127" t="str">
        <f t="shared" si="1537"/>
        <v/>
      </c>
      <c r="HC337" s="15">
        <f t="shared" si="1359"/>
        <v>0</v>
      </c>
      <c r="HD337" s="582">
        <f t="shared" si="1600"/>
        <v>0</v>
      </c>
      <c r="HE337" s="576">
        <f t="shared" si="1601"/>
        <v>0</v>
      </c>
      <c r="HF337" s="566">
        <f t="shared" si="1601"/>
        <v>0</v>
      </c>
      <c r="HG337" s="16">
        <f t="shared" si="1361"/>
        <v>0</v>
      </c>
      <c r="HH337" s="17" t="str">
        <f t="shared" si="1538"/>
        <v/>
      </c>
      <c r="HI337" s="510" t="str">
        <f t="shared" si="1539"/>
        <v/>
      </c>
      <c r="HJ337" s="517">
        <f t="shared" si="1540"/>
        <v>0</v>
      </c>
      <c r="HK337" s="510" t="str">
        <f t="shared" si="1362"/>
        <v/>
      </c>
      <c r="HL337" s="522" t="str">
        <f t="shared" si="1541"/>
        <v/>
      </c>
      <c r="HM337" s="510" t="str">
        <f t="shared" si="1363"/>
        <v/>
      </c>
      <c r="HN337" s="517">
        <f t="shared" si="1364"/>
        <v>0</v>
      </c>
      <c r="HO337" s="510" t="str">
        <f t="shared" si="1365"/>
        <v/>
      </c>
      <c r="HP337" s="522" t="str">
        <f t="shared" si="1542"/>
        <v/>
      </c>
      <c r="HQ337" s="510" t="str">
        <f t="shared" si="1366"/>
        <v/>
      </c>
      <c r="HR337" s="517">
        <f t="shared" si="1367"/>
        <v>0</v>
      </c>
      <c r="HS337" s="510" t="str">
        <f t="shared" si="1368"/>
        <v/>
      </c>
      <c r="HT337" s="522" t="str">
        <f t="shared" si="1543"/>
        <v/>
      </c>
      <c r="HU337" s="510" t="str">
        <f t="shared" si="1369"/>
        <v/>
      </c>
      <c r="HV337" s="517">
        <f t="shared" si="1370"/>
        <v>0</v>
      </c>
      <c r="HW337" s="510" t="str">
        <f t="shared" si="1371"/>
        <v/>
      </c>
      <c r="HX337" s="522" t="str">
        <f t="shared" si="1544"/>
        <v/>
      </c>
      <c r="HY337" s="510" t="str">
        <f t="shared" si="1372"/>
        <v/>
      </c>
      <c r="HZ337" s="517">
        <f t="shared" si="1373"/>
        <v>0</v>
      </c>
      <c r="IA337" s="510" t="str">
        <f t="shared" si="1374"/>
        <v/>
      </c>
      <c r="IB337" s="522" t="str">
        <f t="shared" si="1545"/>
        <v/>
      </c>
      <c r="IC337" s="510" t="str">
        <f t="shared" si="1375"/>
        <v/>
      </c>
      <c r="ID337" s="517">
        <f t="shared" si="1376"/>
        <v>0</v>
      </c>
      <c r="IE337" s="510" t="str">
        <f t="shared" si="1377"/>
        <v/>
      </c>
      <c r="IF337" s="522" t="str">
        <f t="shared" si="1546"/>
        <v/>
      </c>
      <c r="IG337" s="510" t="str">
        <f t="shared" si="1378"/>
        <v/>
      </c>
      <c r="IH337" s="517">
        <f t="shared" si="1379"/>
        <v>0</v>
      </c>
      <c r="II337" s="510" t="str">
        <f t="shared" si="1380"/>
        <v/>
      </c>
      <c r="IJ337" s="522" t="str">
        <f t="shared" si="1547"/>
        <v/>
      </c>
      <c r="IK337" s="510" t="str">
        <f t="shared" si="1381"/>
        <v/>
      </c>
      <c r="IL337" s="517">
        <f t="shared" si="1382"/>
        <v>0</v>
      </c>
      <c r="IM337" s="510" t="str">
        <f t="shared" si="1383"/>
        <v/>
      </c>
      <c r="IN337" s="522" t="str">
        <f t="shared" si="1548"/>
        <v/>
      </c>
      <c r="IO337" s="510" t="str">
        <f t="shared" si="1384"/>
        <v/>
      </c>
      <c r="IP337" s="517">
        <f t="shared" si="1385"/>
        <v>0</v>
      </c>
      <c r="IQ337" s="510" t="str">
        <f t="shared" si="1386"/>
        <v/>
      </c>
      <c r="IR337" s="522" t="str">
        <f t="shared" si="1549"/>
        <v/>
      </c>
      <c r="IS337" s="510" t="str">
        <f t="shared" si="1387"/>
        <v/>
      </c>
      <c r="IT337" s="517">
        <f t="shared" si="1388"/>
        <v>0</v>
      </c>
      <c r="IU337" s="510" t="str">
        <f t="shared" si="1389"/>
        <v/>
      </c>
      <c r="IV337" s="522" t="str">
        <f t="shared" si="1550"/>
        <v/>
      </c>
      <c r="IW337" s="510" t="str">
        <f t="shared" si="1390"/>
        <v/>
      </c>
      <c r="IX337" s="517">
        <f t="shared" si="1391"/>
        <v>0</v>
      </c>
      <c r="IY337" s="510" t="str">
        <f t="shared" si="1392"/>
        <v/>
      </c>
      <c r="IZ337" s="522" t="str">
        <f t="shared" si="1551"/>
        <v/>
      </c>
      <c r="JA337" s="510" t="str">
        <f t="shared" si="1393"/>
        <v/>
      </c>
      <c r="JB337" s="517">
        <f t="shared" si="1394"/>
        <v>0</v>
      </c>
      <c r="JC337" s="510" t="str">
        <f t="shared" si="1395"/>
        <v/>
      </c>
      <c r="JD337" s="522" t="str">
        <f t="shared" si="1552"/>
        <v/>
      </c>
      <c r="JE337" s="510" t="str">
        <f t="shared" si="1396"/>
        <v/>
      </c>
      <c r="JF337" s="517">
        <f t="shared" si="1397"/>
        <v>0</v>
      </c>
      <c r="JG337" s="510" t="str">
        <f t="shared" si="1398"/>
        <v/>
      </c>
      <c r="JH337" s="522" t="str">
        <f t="shared" si="1553"/>
        <v/>
      </c>
      <c r="JI337" s="510" t="str">
        <f t="shared" si="1399"/>
        <v/>
      </c>
      <c r="JJ337" s="517">
        <f t="shared" si="1400"/>
        <v>0</v>
      </c>
      <c r="JK337" s="510" t="str">
        <f t="shared" si="1401"/>
        <v/>
      </c>
      <c r="JL337" s="522" t="str">
        <f t="shared" si="1554"/>
        <v/>
      </c>
      <c r="JM337" s="510" t="str">
        <f t="shared" si="1402"/>
        <v/>
      </c>
      <c r="JN337" s="517">
        <f t="shared" si="1403"/>
        <v>0</v>
      </c>
      <c r="JO337" s="510" t="str">
        <f t="shared" si="1404"/>
        <v/>
      </c>
      <c r="JP337" s="522" t="str">
        <f t="shared" si="1555"/>
        <v/>
      </c>
      <c r="JQ337" s="510" t="str">
        <f t="shared" si="1405"/>
        <v/>
      </c>
      <c r="JR337" s="517">
        <f t="shared" si="1406"/>
        <v>0</v>
      </c>
      <c r="JS337" s="510" t="str">
        <f t="shared" si="1407"/>
        <v/>
      </c>
      <c r="JT337" s="522" t="str">
        <f t="shared" si="1556"/>
        <v/>
      </c>
      <c r="JU337" s="510" t="str">
        <f t="shared" si="1408"/>
        <v/>
      </c>
      <c r="JV337" s="517">
        <f t="shared" si="1409"/>
        <v>0</v>
      </c>
      <c r="JW337" s="510" t="str">
        <f t="shared" si="1410"/>
        <v/>
      </c>
      <c r="JX337" s="522" t="str">
        <f t="shared" si="1557"/>
        <v/>
      </c>
      <c r="JY337" s="510" t="str">
        <f t="shared" si="1411"/>
        <v/>
      </c>
      <c r="JZ337" s="517">
        <f t="shared" si="1412"/>
        <v>0</v>
      </c>
      <c r="KA337" s="510" t="str">
        <f t="shared" si="1413"/>
        <v/>
      </c>
      <c r="KB337" s="522" t="str">
        <f t="shared" si="1558"/>
        <v/>
      </c>
      <c r="KC337" s="510" t="str">
        <f t="shared" si="1414"/>
        <v/>
      </c>
      <c r="KD337" s="517">
        <f t="shared" si="1415"/>
        <v>0</v>
      </c>
      <c r="KE337" s="510" t="str">
        <f t="shared" si="1416"/>
        <v/>
      </c>
      <c r="KF337" s="522" t="str">
        <f t="shared" si="1559"/>
        <v/>
      </c>
      <c r="KG337" s="510" t="str">
        <f t="shared" si="1417"/>
        <v/>
      </c>
      <c r="KH337" s="517">
        <f t="shared" si="1418"/>
        <v>0</v>
      </c>
      <c r="KI337" s="510" t="str">
        <f t="shared" si="1419"/>
        <v/>
      </c>
      <c r="KJ337" s="522" t="str">
        <f t="shared" si="1560"/>
        <v/>
      </c>
      <c r="KK337" s="510" t="str">
        <f t="shared" si="1420"/>
        <v/>
      </c>
      <c r="KL337" s="517">
        <f t="shared" si="1421"/>
        <v>0</v>
      </c>
      <c r="KM337" s="510" t="str">
        <f t="shared" si="1422"/>
        <v/>
      </c>
      <c r="KN337" s="522" t="str">
        <f t="shared" si="1561"/>
        <v/>
      </c>
      <c r="KO337" s="510" t="str">
        <f t="shared" si="1423"/>
        <v/>
      </c>
      <c r="KP337" s="517">
        <f t="shared" si="1424"/>
        <v>0</v>
      </c>
      <c r="KQ337" s="510" t="str">
        <f t="shared" si="1425"/>
        <v/>
      </c>
      <c r="KR337" s="522" t="str">
        <f t="shared" si="1562"/>
        <v/>
      </c>
      <c r="KS337" s="510" t="str">
        <f t="shared" si="1426"/>
        <v/>
      </c>
      <c r="KT337" s="517">
        <f t="shared" si="1427"/>
        <v>0</v>
      </c>
      <c r="KU337" s="510" t="str">
        <f t="shared" si="1428"/>
        <v/>
      </c>
      <c r="KV337" s="522" t="str">
        <f t="shared" si="1563"/>
        <v/>
      </c>
      <c r="KW337" s="510" t="str">
        <f t="shared" si="1429"/>
        <v/>
      </c>
      <c r="KX337" s="517">
        <f t="shared" si="1430"/>
        <v>0</v>
      </c>
      <c r="KY337" s="510" t="str">
        <f t="shared" si="1431"/>
        <v/>
      </c>
      <c r="KZ337" s="522" t="str">
        <f t="shared" si="1564"/>
        <v/>
      </c>
      <c r="LA337" s="510" t="str">
        <f t="shared" si="1432"/>
        <v/>
      </c>
      <c r="LB337" s="517">
        <f t="shared" si="1433"/>
        <v>0</v>
      </c>
      <c r="LC337" s="510" t="str">
        <f t="shared" si="1434"/>
        <v/>
      </c>
      <c r="LD337" s="522" t="str">
        <f t="shared" si="1565"/>
        <v/>
      </c>
      <c r="LE337" s="510" t="str">
        <f t="shared" si="1435"/>
        <v/>
      </c>
      <c r="LF337" s="517">
        <f t="shared" si="1436"/>
        <v>0</v>
      </c>
      <c r="LG337" s="510" t="str">
        <f t="shared" si="1437"/>
        <v/>
      </c>
      <c r="LH337" s="522" t="str">
        <f t="shared" si="1566"/>
        <v/>
      </c>
      <c r="LI337" s="510" t="str">
        <f t="shared" si="1438"/>
        <v/>
      </c>
      <c r="LJ337" s="517">
        <f t="shared" si="1439"/>
        <v>0</v>
      </c>
      <c r="LK337" s="510" t="str">
        <f t="shared" si="1440"/>
        <v/>
      </c>
      <c r="LL337" s="522" t="str">
        <f t="shared" si="1567"/>
        <v/>
      </c>
      <c r="LM337" s="510" t="str">
        <f t="shared" si="1441"/>
        <v/>
      </c>
      <c r="LN337" s="517">
        <f t="shared" si="1442"/>
        <v>0</v>
      </c>
      <c r="LO337" s="510" t="str">
        <f t="shared" si="1443"/>
        <v/>
      </c>
      <c r="LP337" s="522" t="str">
        <f t="shared" si="1568"/>
        <v/>
      </c>
      <c r="LQ337" s="510" t="str">
        <f t="shared" si="1444"/>
        <v/>
      </c>
      <c r="LR337" s="517">
        <f t="shared" si="1445"/>
        <v>0</v>
      </c>
      <c r="LS337" s="510" t="str">
        <f t="shared" si="1446"/>
        <v/>
      </c>
      <c r="LT337" s="522" t="str">
        <f t="shared" si="1569"/>
        <v/>
      </c>
      <c r="LU337" s="510" t="str">
        <f t="shared" si="1447"/>
        <v/>
      </c>
      <c r="LV337" s="517">
        <f t="shared" si="1448"/>
        <v>0</v>
      </c>
      <c r="LW337" s="510" t="str">
        <f t="shared" si="1449"/>
        <v/>
      </c>
      <c r="LX337" s="522" t="str">
        <f t="shared" si="1570"/>
        <v/>
      </c>
      <c r="LY337" s="510" t="str">
        <f t="shared" si="1450"/>
        <v/>
      </c>
      <c r="LZ337" s="517">
        <f t="shared" si="1451"/>
        <v>0</v>
      </c>
      <c r="MA337" s="510" t="str">
        <f t="shared" si="1452"/>
        <v/>
      </c>
      <c r="MB337" s="522" t="str">
        <f t="shared" si="1571"/>
        <v/>
      </c>
      <c r="MC337" s="510" t="str">
        <f t="shared" si="1453"/>
        <v/>
      </c>
      <c r="MD337" s="517">
        <f t="shared" si="1454"/>
        <v>0</v>
      </c>
      <c r="ME337" s="510" t="str">
        <f t="shared" si="1455"/>
        <v/>
      </c>
      <c r="MF337" s="522" t="str">
        <f t="shared" si="1572"/>
        <v/>
      </c>
      <c r="MG337" s="510" t="str">
        <f t="shared" si="1456"/>
        <v/>
      </c>
      <c r="MH337" s="517">
        <f t="shared" si="1457"/>
        <v>0</v>
      </c>
      <c r="MI337" s="510" t="str">
        <f t="shared" si="1458"/>
        <v/>
      </c>
      <c r="MJ337" s="522" t="str">
        <f t="shared" si="1573"/>
        <v/>
      </c>
      <c r="MK337" s="510" t="str">
        <f t="shared" si="1459"/>
        <v/>
      </c>
      <c r="ML337" s="517">
        <f t="shared" si="1460"/>
        <v>0</v>
      </c>
      <c r="MM337" s="510" t="str">
        <f t="shared" si="1461"/>
        <v/>
      </c>
      <c r="MN337" s="522" t="str">
        <f t="shared" si="1574"/>
        <v/>
      </c>
      <c r="MO337" s="510" t="str">
        <f t="shared" si="1462"/>
        <v/>
      </c>
      <c r="MP337" s="517">
        <f t="shared" si="1463"/>
        <v>0</v>
      </c>
      <c r="MQ337" s="510" t="str">
        <f t="shared" si="1464"/>
        <v/>
      </c>
      <c r="MR337" s="522" t="str">
        <f t="shared" si="1575"/>
        <v/>
      </c>
      <c r="MS337" s="510" t="str">
        <f t="shared" si="1465"/>
        <v/>
      </c>
      <c r="MT337" s="517">
        <f t="shared" si="1466"/>
        <v>0</v>
      </c>
      <c r="MU337" s="510" t="str">
        <f t="shared" si="1467"/>
        <v/>
      </c>
      <c r="MV337" s="522" t="str">
        <f t="shared" si="1576"/>
        <v/>
      </c>
      <c r="MW337" s="510" t="str">
        <f t="shared" si="1468"/>
        <v/>
      </c>
      <c r="MX337" s="517">
        <f t="shared" si="1469"/>
        <v>0</v>
      </c>
      <c r="MY337" s="510" t="str">
        <f t="shared" si="1470"/>
        <v/>
      </c>
      <c r="MZ337" s="522" t="str">
        <f t="shared" si="1577"/>
        <v/>
      </c>
      <c r="NA337" s="510" t="str">
        <f t="shared" si="1471"/>
        <v/>
      </c>
      <c r="NB337" s="517">
        <f t="shared" si="1472"/>
        <v>0</v>
      </c>
      <c r="NC337" s="510" t="str">
        <f t="shared" si="1473"/>
        <v/>
      </c>
      <c r="ND337" s="522" t="str">
        <f t="shared" si="1578"/>
        <v/>
      </c>
      <c r="NE337" s="510" t="str">
        <f t="shared" si="1474"/>
        <v/>
      </c>
      <c r="NF337" s="517">
        <f t="shared" si="1475"/>
        <v>0</v>
      </c>
      <c r="NG337" s="510" t="str">
        <f t="shared" si="1476"/>
        <v/>
      </c>
      <c r="NH337" s="522" t="str">
        <f t="shared" si="1579"/>
        <v/>
      </c>
      <c r="NI337" s="510" t="str">
        <f t="shared" si="1477"/>
        <v/>
      </c>
      <c r="NJ337" s="517">
        <f t="shared" si="1478"/>
        <v>0</v>
      </c>
      <c r="NK337" s="510" t="str">
        <f t="shared" si="1479"/>
        <v/>
      </c>
      <c r="NL337" s="522" t="str">
        <f t="shared" si="1580"/>
        <v/>
      </c>
      <c r="NM337" s="510" t="str">
        <f t="shared" si="1480"/>
        <v/>
      </c>
      <c r="NN337" s="517">
        <f t="shared" si="1481"/>
        <v>0</v>
      </c>
      <c r="NO337" s="510" t="str">
        <f t="shared" si="1482"/>
        <v/>
      </c>
      <c r="NP337" s="522" t="str">
        <f t="shared" si="1581"/>
        <v/>
      </c>
      <c r="NQ337" s="510" t="str">
        <f t="shared" si="1483"/>
        <v/>
      </c>
      <c r="NR337" s="517">
        <f t="shared" si="1484"/>
        <v>0</v>
      </c>
      <c r="NS337" s="510" t="str">
        <f t="shared" si="1485"/>
        <v/>
      </c>
      <c r="NT337" s="522" t="str">
        <f t="shared" si="1582"/>
        <v/>
      </c>
      <c r="NU337" s="510" t="str">
        <f t="shared" si="1486"/>
        <v/>
      </c>
      <c r="NV337" s="517">
        <f t="shared" si="1487"/>
        <v>0</v>
      </c>
      <c r="NW337" s="510" t="str">
        <f t="shared" si="1488"/>
        <v/>
      </c>
      <c r="NX337" s="522" t="str">
        <f t="shared" si="1583"/>
        <v/>
      </c>
      <c r="NY337" s="510" t="str">
        <f t="shared" si="1489"/>
        <v/>
      </c>
      <c r="NZ337" s="517">
        <f t="shared" si="1490"/>
        <v>0</v>
      </c>
      <c r="OA337" s="510" t="str">
        <f t="shared" si="1491"/>
        <v/>
      </c>
      <c r="OB337" s="522" t="str">
        <f t="shared" si="1584"/>
        <v/>
      </c>
      <c r="OC337" s="510" t="str">
        <f t="shared" si="1492"/>
        <v/>
      </c>
      <c r="OD337" s="517">
        <f t="shared" si="1493"/>
        <v>0</v>
      </c>
      <c r="OE337" s="510" t="str">
        <f t="shared" si="1494"/>
        <v/>
      </c>
      <c r="OF337" s="522" t="str">
        <f t="shared" si="1585"/>
        <v/>
      </c>
      <c r="OG337" s="510" t="str">
        <f t="shared" si="1495"/>
        <v/>
      </c>
      <c r="OH337" s="517">
        <f t="shared" si="1496"/>
        <v>0</v>
      </c>
      <c r="OI337" s="510" t="str">
        <f t="shared" si="1497"/>
        <v/>
      </c>
      <c r="OJ337" s="522" t="str">
        <f t="shared" si="1586"/>
        <v/>
      </c>
      <c r="OK337" s="510" t="str">
        <f t="shared" si="1498"/>
        <v/>
      </c>
      <c r="OL337" s="517">
        <f t="shared" si="1499"/>
        <v>0</v>
      </c>
      <c r="OM337" s="510" t="str">
        <f t="shared" si="1500"/>
        <v/>
      </c>
      <c r="ON337" s="522" t="str">
        <f t="shared" si="1587"/>
        <v/>
      </c>
      <c r="OO337" s="510" t="str">
        <f t="shared" si="1501"/>
        <v/>
      </c>
      <c r="OP337" s="517">
        <f t="shared" si="1502"/>
        <v>0</v>
      </c>
      <c r="OQ337" s="510" t="str">
        <f t="shared" si="1503"/>
        <v/>
      </c>
      <c r="OR337" s="522" t="str">
        <f t="shared" si="1588"/>
        <v/>
      </c>
      <c r="OS337" s="510" t="str">
        <f t="shared" si="1504"/>
        <v/>
      </c>
      <c r="OT337" s="517">
        <f t="shared" si="1505"/>
        <v>0</v>
      </c>
      <c r="OU337" s="510" t="str">
        <f t="shared" si="1506"/>
        <v/>
      </c>
      <c r="OV337" s="522" t="str">
        <f t="shared" si="1589"/>
        <v/>
      </c>
      <c r="OW337" s="510" t="str">
        <f t="shared" si="1507"/>
        <v/>
      </c>
      <c r="OX337" s="517">
        <f t="shared" si="1508"/>
        <v>0</v>
      </c>
      <c r="OY337" s="510" t="str">
        <f t="shared" si="1509"/>
        <v/>
      </c>
      <c r="OZ337" s="522" t="str">
        <f t="shared" si="1590"/>
        <v/>
      </c>
      <c r="PA337" s="510" t="str">
        <f t="shared" si="1510"/>
        <v/>
      </c>
      <c r="PB337" s="517">
        <f t="shared" si="1511"/>
        <v>0</v>
      </c>
      <c r="PC337" s="510" t="str">
        <f t="shared" si="1512"/>
        <v/>
      </c>
      <c r="PD337" s="522" t="str">
        <f t="shared" si="1591"/>
        <v/>
      </c>
      <c r="PE337" s="510" t="str">
        <f t="shared" si="1513"/>
        <v/>
      </c>
      <c r="PF337" s="517">
        <f t="shared" si="1514"/>
        <v>0</v>
      </c>
      <c r="PG337" s="510" t="str">
        <f t="shared" si="1515"/>
        <v/>
      </c>
      <c r="PH337" s="522" t="str">
        <f t="shared" si="1592"/>
        <v/>
      </c>
      <c r="PI337" s="510" t="str">
        <f t="shared" si="1516"/>
        <v/>
      </c>
      <c r="PJ337" s="517">
        <f t="shared" si="1517"/>
        <v>0</v>
      </c>
      <c r="PK337" s="510" t="str">
        <f t="shared" si="1518"/>
        <v/>
      </c>
      <c r="PL337" s="522" t="str">
        <f t="shared" si="1593"/>
        <v/>
      </c>
      <c r="PM337" s="510" t="str">
        <f t="shared" si="1519"/>
        <v/>
      </c>
      <c r="PN337" s="517">
        <f t="shared" si="1520"/>
        <v>0</v>
      </c>
      <c r="PO337" s="510" t="str">
        <f t="shared" si="1521"/>
        <v/>
      </c>
      <c r="PP337" s="522" t="str">
        <f t="shared" si="1594"/>
        <v/>
      </c>
      <c r="PQ337" s="510" t="str">
        <f t="shared" si="1522"/>
        <v/>
      </c>
      <c r="PR337" s="517">
        <f t="shared" si="1523"/>
        <v>0</v>
      </c>
      <c r="PS337" s="510" t="str">
        <f t="shared" si="1524"/>
        <v/>
      </c>
      <c r="PT337" s="522" t="str">
        <f t="shared" si="1595"/>
        <v/>
      </c>
      <c r="PU337" s="510" t="str">
        <f t="shared" si="1525"/>
        <v/>
      </c>
      <c r="PV337" s="517">
        <f t="shared" si="1526"/>
        <v>0</v>
      </c>
      <c r="PW337" s="510" t="str">
        <f t="shared" si="1527"/>
        <v/>
      </c>
      <c r="PX337" s="522" t="str">
        <f t="shared" si="1596"/>
        <v/>
      </c>
      <c r="PY337" s="510" t="str">
        <f t="shared" si="1528"/>
        <v/>
      </c>
      <c r="PZ337" s="517">
        <f t="shared" si="1529"/>
        <v>0</v>
      </c>
      <c r="QA337" s="510" t="str">
        <f t="shared" si="1530"/>
        <v/>
      </c>
      <c r="QB337" s="522" t="str">
        <f t="shared" si="1597"/>
        <v/>
      </c>
      <c r="QC337" s="510" t="str">
        <f t="shared" si="1531"/>
        <v/>
      </c>
      <c r="QD337" s="517">
        <f t="shared" si="1532"/>
        <v>0</v>
      </c>
      <c r="QE337" s="510" t="str">
        <f t="shared" si="1533"/>
        <v/>
      </c>
      <c r="QF337" s="522" t="str">
        <f t="shared" si="1598"/>
        <v/>
      </c>
      <c r="QG337" s="510" t="str">
        <f t="shared" si="1534"/>
        <v/>
      </c>
      <c r="QH337" s="517">
        <f t="shared" si="1535"/>
        <v>0</v>
      </c>
    </row>
    <row r="338" spans="203:450" ht="13.3" thickTop="1" thickBot="1" x14ac:dyDescent="0.35">
      <c r="GU338" s="594">
        <v>57</v>
      </c>
      <c r="HA338" s="81" t="str">
        <f t="shared" si="1536"/>
        <v/>
      </c>
      <c r="HB338" s="127" t="str">
        <f t="shared" si="1537"/>
        <v/>
      </c>
      <c r="HC338" s="15">
        <f t="shared" si="1359"/>
        <v>0</v>
      </c>
      <c r="HD338" s="582">
        <f t="shared" si="1600"/>
        <v>0</v>
      </c>
      <c r="HE338" s="576">
        <f t="shared" si="1601"/>
        <v>0</v>
      </c>
      <c r="HF338" s="566">
        <f t="shared" si="1601"/>
        <v>0</v>
      </c>
      <c r="HG338" s="16">
        <f t="shared" si="1361"/>
        <v>0</v>
      </c>
      <c r="HH338" s="17" t="str">
        <f t="shared" si="1538"/>
        <v/>
      </c>
      <c r="HI338" s="510" t="str">
        <f t="shared" si="1539"/>
        <v/>
      </c>
      <c r="HJ338" s="517">
        <f t="shared" si="1540"/>
        <v>0</v>
      </c>
      <c r="HK338" s="510" t="str">
        <f t="shared" si="1362"/>
        <v/>
      </c>
      <c r="HL338" s="522" t="str">
        <f t="shared" si="1541"/>
        <v/>
      </c>
      <c r="HM338" s="510" t="str">
        <f t="shared" si="1363"/>
        <v/>
      </c>
      <c r="HN338" s="517">
        <f t="shared" si="1364"/>
        <v>0</v>
      </c>
      <c r="HO338" s="510" t="str">
        <f t="shared" si="1365"/>
        <v/>
      </c>
      <c r="HP338" s="522" t="str">
        <f t="shared" si="1542"/>
        <v/>
      </c>
      <c r="HQ338" s="510" t="str">
        <f t="shared" si="1366"/>
        <v/>
      </c>
      <c r="HR338" s="517">
        <f t="shared" si="1367"/>
        <v>0</v>
      </c>
      <c r="HS338" s="510" t="str">
        <f t="shared" si="1368"/>
        <v/>
      </c>
      <c r="HT338" s="522" t="str">
        <f t="shared" si="1543"/>
        <v/>
      </c>
      <c r="HU338" s="510" t="str">
        <f t="shared" si="1369"/>
        <v/>
      </c>
      <c r="HV338" s="517">
        <f t="shared" si="1370"/>
        <v>0</v>
      </c>
      <c r="HW338" s="510" t="str">
        <f t="shared" si="1371"/>
        <v/>
      </c>
      <c r="HX338" s="522" t="str">
        <f t="shared" si="1544"/>
        <v/>
      </c>
      <c r="HY338" s="510" t="str">
        <f t="shared" si="1372"/>
        <v/>
      </c>
      <c r="HZ338" s="517">
        <f t="shared" si="1373"/>
        <v>0</v>
      </c>
      <c r="IA338" s="510" t="str">
        <f t="shared" si="1374"/>
        <v/>
      </c>
      <c r="IB338" s="522" t="str">
        <f t="shared" si="1545"/>
        <v/>
      </c>
      <c r="IC338" s="510" t="str">
        <f t="shared" si="1375"/>
        <v/>
      </c>
      <c r="ID338" s="517">
        <f t="shared" si="1376"/>
        <v>0</v>
      </c>
      <c r="IE338" s="510" t="str">
        <f t="shared" si="1377"/>
        <v/>
      </c>
      <c r="IF338" s="522" t="str">
        <f t="shared" si="1546"/>
        <v/>
      </c>
      <c r="IG338" s="510" t="str">
        <f t="shared" si="1378"/>
        <v/>
      </c>
      <c r="IH338" s="517">
        <f t="shared" si="1379"/>
        <v>0</v>
      </c>
      <c r="II338" s="510" t="str">
        <f t="shared" si="1380"/>
        <v/>
      </c>
      <c r="IJ338" s="522" t="str">
        <f t="shared" si="1547"/>
        <v/>
      </c>
      <c r="IK338" s="510" t="str">
        <f t="shared" si="1381"/>
        <v/>
      </c>
      <c r="IL338" s="517">
        <f t="shared" si="1382"/>
        <v>0</v>
      </c>
      <c r="IM338" s="510" t="str">
        <f t="shared" si="1383"/>
        <v/>
      </c>
      <c r="IN338" s="522" t="str">
        <f t="shared" si="1548"/>
        <v/>
      </c>
      <c r="IO338" s="510" t="str">
        <f t="shared" si="1384"/>
        <v/>
      </c>
      <c r="IP338" s="517">
        <f t="shared" si="1385"/>
        <v>0</v>
      </c>
      <c r="IQ338" s="510" t="str">
        <f t="shared" si="1386"/>
        <v/>
      </c>
      <c r="IR338" s="522" t="str">
        <f t="shared" si="1549"/>
        <v/>
      </c>
      <c r="IS338" s="510" t="str">
        <f t="shared" si="1387"/>
        <v/>
      </c>
      <c r="IT338" s="517">
        <f t="shared" si="1388"/>
        <v>0</v>
      </c>
      <c r="IU338" s="510" t="str">
        <f t="shared" si="1389"/>
        <v/>
      </c>
      <c r="IV338" s="522" t="str">
        <f t="shared" si="1550"/>
        <v/>
      </c>
      <c r="IW338" s="510" t="str">
        <f t="shared" si="1390"/>
        <v/>
      </c>
      <c r="IX338" s="517">
        <f t="shared" si="1391"/>
        <v>0</v>
      </c>
      <c r="IY338" s="510" t="str">
        <f t="shared" si="1392"/>
        <v/>
      </c>
      <c r="IZ338" s="522" t="str">
        <f t="shared" si="1551"/>
        <v/>
      </c>
      <c r="JA338" s="510" t="str">
        <f t="shared" si="1393"/>
        <v/>
      </c>
      <c r="JB338" s="517">
        <f t="shared" si="1394"/>
        <v>0</v>
      </c>
      <c r="JC338" s="510" t="str">
        <f t="shared" si="1395"/>
        <v/>
      </c>
      <c r="JD338" s="522" t="str">
        <f t="shared" si="1552"/>
        <v/>
      </c>
      <c r="JE338" s="510" t="str">
        <f t="shared" si="1396"/>
        <v/>
      </c>
      <c r="JF338" s="517">
        <f t="shared" si="1397"/>
        <v>0</v>
      </c>
      <c r="JG338" s="510" t="str">
        <f t="shared" si="1398"/>
        <v/>
      </c>
      <c r="JH338" s="522" t="str">
        <f t="shared" si="1553"/>
        <v/>
      </c>
      <c r="JI338" s="510" t="str">
        <f t="shared" si="1399"/>
        <v/>
      </c>
      <c r="JJ338" s="517">
        <f t="shared" si="1400"/>
        <v>0</v>
      </c>
      <c r="JK338" s="510" t="str">
        <f t="shared" si="1401"/>
        <v/>
      </c>
      <c r="JL338" s="522" t="str">
        <f t="shared" si="1554"/>
        <v/>
      </c>
      <c r="JM338" s="510" t="str">
        <f t="shared" si="1402"/>
        <v/>
      </c>
      <c r="JN338" s="517">
        <f t="shared" si="1403"/>
        <v>0</v>
      </c>
      <c r="JO338" s="510" t="str">
        <f t="shared" si="1404"/>
        <v/>
      </c>
      <c r="JP338" s="522" t="str">
        <f t="shared" si="1555"/>
        <v/>
      </c>
      <c r="JQ338" s="510" t="str">
        <f t="shared" si="1405"/>
        <v/>
      </c>
      <c r="JR338" s="517">
        <f t="shared" si="1406"/>
        <v>0</v>
      </c>
      <c r="JS338" s="510" t="str">
        <f t="shared" si="1407"/>
        <v/>
      </c>
      <c r="JT338" s="522" t="str">
        <f t="shared" si="1556"/>
        <v/>
      </c>
      <c r="JU338" s="510" t="str">
        <f t="shared" si="1408"/>
        <v/>
      </c>
      <c r="JV338" s="517">
        <f t="shared" si="1409"/>
        <v>0</v>
      </c>
      <c r="JW338" s="510" t="str">
        <f t="shared" si="1410"/>
        <v/>
      </c>
      <c r="JX338" s="522" t="str">
        <f t="shared" si="1557"/>
        <v/>
      </c>
      <c r="JY338" s="510" t="str">
        <f t="shared" si="1411"/>
        <v/>
      </c>
      <c r="JZ338" s="517">
        <f t="shared" si="1412"/>
        <v>0</v>
      </c>
      <c r="KA338" s="510" t="str">
        <f t="shared" si="1413"/>
        <v/>
      </c>
      <c r="KB338" s="522" t="str">
        <f t="shared" si="1558"/>
        <v/>
      </c>
      <c r="KC338" s="510" t="str">
        <f t="shared" si="1414"/>
        <v/>
      </c>
      <c r="KD338" s="517">
        <f t="shared" si="1415"/>
        <v>0</v>
      </c>
      <c r="KE338" s="510" t="str">
        <f t="shared" si="1416"/>
        <v/>
      </c>
      <c r="KF338" s="522" t="str">
        <f t="shared" si="1559"/>
        <v/>
      </c>
      <c r="KG338" s="510" t="str">
        <f t="shared" si="1417"/>
        <v/>
      </c>
      <c r="KH338" s="517">
        <f t="shared" si="1418"/>
        <v>0</v>
      </c>
      <c r="KI338" s="510" t="str">
        <f t="shared" si="1419"/>
        <v/>
      </c>
      <c r="KJ338" s="522" t="str">
        <f t="shared" si="1560"/>
        <v/>
      </c>
      <c r="KK338" s="510" t="str">
        <f t="shared" si="1420"/>
        <v/>
      </c>
      <c r="KL338" s="517">
        <f t="shared" si="1421"/>
        <v>0</v>
      </c>
      <c r="KM338" s="510" t="str">
        <f t="shared" si="1422"/>
        <v/>
      </c>
      <c r="KN338" s="522" t="str">
        <f t="shared" si="1561"/>
        <v/>
      </c>
      <c r="KO338" s="510" t="str">
        <f t="shared" si="1423"/>
        <v/>
      </c>
      <c r="KP338" s="517">
        <f t="shared" si="1424"/>
        <v>0</v>
      </c>
      <c r="KQ338" s="510" t="str">
        <f t="shared" si="1425"/>
        <v/>
      </c>
      <c r="KR338" s="522" t="str">
        <f t="shared" si="1562"/>
        <v/>
      </c>
      <c r="KS338" s="510" t="str">
        <f t="shared" si="1426"/>
        <v/>
      </c>
      <c r="KT338" s="517">
        <f t="shared" si="1427"/>
        <v>0</v>
      </c>
      <c r="KU338" s="510" t="str">
        <f t="shared" si="1428"/>
        <v/>
      </c>
      <c r="KV338" s="522" t="str">
        <f t="shared" si="1563"/>
        <v/>
      </c>
      <c r="KW338" s="510" t="str">
        <f t="shared" si="1429"/>
        <v/>
      </c>
      <c r="KX338" s="517">
        <f t="shared" si="1430"/>
        <v>0</v>
      </c>
      <c r="KY338" s="510" t="str">
        <f t="shared" si="1431"/>
        <v/>
      </c>
      <c r="KZ338" s="522" t="str">
        <f t="shared" si="1564"/>
        <v/>
      </c>
      <c r="LA338" s="510" t="str">
        <f t="shared" si="1432"/>
        <v/>
      </c>
      <c r="LB338" s="517">
        <f t="shared" si="1433"/>
        <v>0</v>
      </c>
      <c r="LC338" s="510" t="str">
        <f t="shared" si="1434"/>
        <v/>
      </c>
      <c r="LD338" s="522" t="str">
        <f t="shared" si="1565"/>
        <v/>
      </c>
      <c r="LE338" s="510" t="str">
        <f t="shared" si="1435"/>
        <v/>
      </c>
      <c r="LF338" s="517">
        <f t="shared" si="1436"/>
        <v>0</v>
      </c>
      <c r="LG338" s="510" t="str">
        <f t="shared" si="1437"/>
        <v/>
      </c>
      <c r="LH338" s="522" t="str">
        <f t="shared" si="1566"/>
        <v/>
      </c>
      <c r="LI338" s="510" t="str">
        <f t="shared" si="1438"/>
        <v/>
      </c>
      <c r="LJ338" s="517">
        <f t="shared" si="1439"/>
        <v>0</v>
      </c>
      <c r="LK338" s="510" t="str">
        <f t="shared" si="1440"/>
        <v/>
      </c>
      <c r="LL338" s="522" t="str">
        <f t="shared" si="1567"/>
        <v/>
      </c>
      <c r="LM338" s="510" t="str">
        <f t="shared" si="1441"/>
        <v/>
      </c>
      <c r="LN338" s="517">
        <f t="shared" si="1442"/>
        <v>0</v>
      </c>
      <c r="LO338" s="510" t="str">
        <f t="shared" si="1443"/>
        <v/>
      </c>
      <c r="LP338" s="522" t="str">
        <f t="shared" si="1568"/>
        <v/>
      </c>
      <c r="LQ338" s="510" t="str">
        <f t="shared" si="1444"/>
        <v/>
      </c>
      <c r="LR338" s="517">
        <f t="shared" si="1445"/>
        <v>0</v>
      </c>
      <c r="LS338" s="510" t="str">
        <f t="shared" si="1446"/>
        <v/>
      </c>
      <c r="LT338" s="522" t="str">
        <f t="shared" si="1569"/>
        <v/>
      </c>
      <c r="LU338" s="510" t="str">
        <f t="shared" si="1447"/>
        <v/>
      </c>
      <c r="LV338" s="517">
        <f t="shared" si="1448"/>
        <v>0</v>
      </c>
      <c r="LW338" s="510" t="str">
        <f t="shared" si="1449"/>
        <v/>
      </c>
      <c r="LX338" s="522" t="str">
        <f t="shared" si="1570"/>
        <v/>
      </c>
      <c r="LY338" s="510" t="str">
        <f t="shared" si="1450"/>
        <v/>
      </c>
      <c r="LZ338" s="517">
        <f t="shared" si="1451"/>
        <v>0</v>
      </c>
      <c r="MA338" s="510" t="str">
        <f t="shared" si="1452"/>
        <v/>
      </c>
      <c r="MB338" s="522" t="str">
        <f t="shared" si="1571"/>
        <v/>
      </c>
      <c r="MC338" s="510" t="str">
        <f t="shared" si="1453"/>
        <v/>
      </c>
      <c r="MD338" s="517">
        <f t="shared" si="1454"/>
        <v>0</v>
      </c>
      <c r="ME338" s="510" t="str">
        <f t="shared" si="1455"/>
        <v/>
      </c>
      <c r="MF338" s="522" t="str">
        <f t="shared" si="1572"/>
        <v/>
      </c>
      <c r="MG338" s="510" t="str">
        <f t="shared" si="1456"/>
        <v/>
      </c>
      <c r="MH338" s="517">
        <f t="shared" si="1457"/>
        <v>0</v>
      </c>
      <c r="MI338" s="510" t="str">
        <f t="shared" si="1458"/>
        <v/>
      </c>
      <c r="MJ338" s="522" t="str">
        <f t="shared" si="1573"/>
        <v/>
      </c>
      <c r="MK338" s="510" t="str">
        <f t="shared" si="1459"/>
        <v/>
      </c>
      <c r="ML338" s="517">
        <f t="shared" si="1460"/>
        <v>0</v>
      </c>
      <c r="MM338" s="510" t="str">
        <f t="shared" si="1461"/>
        <v/>
      </c>
      <c r="MN338" s="522" t="str">
        <f t="shared" si="1574"/>
        <v/>
      </c>
      <c r="MO338" s="510" t="str">
        <f t="shared" si="1462"/>
        <v/>
      </c>
      <c r="MP338" s="517">
        <f t="shared" si="1463"/>
        <v>0</v>
      </c>
      <c r="MQ338" s="510" t="str">
        <f t="shared" si="1464"/>
        <v/>
      </c>
      <c r="MR338" s="522" t="str">
        <f t="shared" si="1575"/>
        <v/>
      </c>
      <c r="MS338" s="510" t="str">
        <f t="shared" si="1465"/>
        <v/>
      </c>
      <c r="MT338" s="517">
        <f t="shared" si="1466"/>
        <v>0</v>
      </c>
      <c r="MU338" s="510" t="str">
        <f t="shared" si="1467"/>
        <v/>
      </c>
      <c r="MV338" s="522" t="str">
        <f t="shared" si="1576"/>
        <v/>
      </c>
      <c r="MW338" s="510" t="str">
        <f t="shared" si="1468"/>
        <v/>
      </c>
      <c r="MX338" s="517">
        <f t="shared" si="1469"/>
        <v>0</v>
      </c>
      <c r="MY338" s="510" t="str">
        <f t="shared" si="1470"/>
        <v/>
      </c>
      <c r="MZ338" s="522" t="str">
        <f t="shared" si="1577"/>
        <v/>
      </c>
      <c r="NA338" s="510" t="str">
        <f t="shared" si="1471"/>
        <v/>
      </c>
      <c r="NB338" s="517">
        <f t="shared" si="1472"/>
        <v>0</v>
      </c>
      <c r="NC338" s="510" t="str">
        <f t="shared" si="1473"/>
        <v/>
      </c>
      <c r="ND338" s="522" t="str">
        <f t="shared" si="1578"/>
        <v/>
      </c>
      <c r="NE338" s="510" t="str">
        <f t="shared" si="1474"/>
        <v/>
      </c>
      <c r="NF338" s="517">
        <f t="shared" si="1475"/>
        <v>0</v>
      </c>
      <c r="NG338" s="510" t="str">
        <f t="shared" si="1476"/>
        <v/>
      </c>
      <c r="NH338" s="522" t="str">
        <f t="shared" si="1579"/>
        <v/>
      </c>
      <c r="NI338" s="510" t="str">
        <f t="shared" si="1477"/>
        <v/>
      </c>
      <c r="NJ338" s="517">
        <f t="shared" si="1478"/>
        <v>0</v>
      </c>
      <c r="NK338" s="510" t="str">
        <f t="shared" si="1479"/>
        <v/>
      </c>
      <c r="NL338" s="522" t="str">
        <f t="shared" si="1580"/>
        <v/>
      </c>
      <c r="NM338" s="510" t="str">
        <f t="shared" si="1480"/>
        <v/>
      </c>
      <c r="NN338" s="517">
        <f t="shared" si="1481"/>
        <v>0</v>
      </c>
      <c r="NO338" s="510" t="str">
        <f t="shared" si="1482"/>
        <v/>
      </c>
      <c r="NP338" s="522" t="str">
        <f t="shared" si="1581"/>
        <v/>
      </c>
      <c r="NQ338" s="510" t="str">
        <f t="shared" si="1483"/>
        <v/>
      </c>
      <c r="NR338" s="517">
        <f t="shared" si="1484"/>
        <v>0</v>
      </c>
      <c r="NS338" s="510" t="str">
        <f t="shared" si="1485"/>
        <v/>
      </c>
      <c r="NT338" s="522" t="str">
        <f t="shared" si="1582"/>
        <v/>
      </c>
      <c r="NU338" s="510" t="str">
        <f t="shared" si="1486"/>
        <v/>
      </c>
      <c r="NV338" s="517">
        <f t="shared" si="1487"/>
        <v>0</v>
      </c>
      <c r="NW338" s="510" t="str">
        <f t="shared" si="1488"/>
        <v/>
      </c>
      <c r="NX338" s="522" t="str">
        <f t="shared" si="1583"/>
        <v/>
      </c>
      <c r="NY338" s="510" t="str">
        <f t="shared" si="1489"/>
        <v/>
      </c>
      <c r="NZ338" s="517">
        <f t="shared" si="1490"/>
        <v>0</v>
      </c>
      <c r="OA338" s="510" t="str">
        <f t="shared" si="1491"/>
        <v/>
      </c>
      <c r="OB338" s="522" t="str">
        <f t="shared" si="1584"/>
        <v/>
      </c>
      <c r="OC338" s="510" t="str">
        <f t="shared" si="1492"/>
        <v/>
      </c>
      <c r="OD338" s="517">
        <f t="shared" si="1493"/>
        <v>0</v>
      </c>
      <c r="OE338" s="510" t="str">
        <f t="shared" si="1494"/>
        <v/>
      </c>
      <c r="OF338" s="522" t="str">
        <f t="shared" si="1585"/>
        <v/>
      </c>
      <c r="OG338" s="510" t="str">
        <f t="shared" si="1495"/>
        <v/>
      </c>
      <c r="OH338" s="517">
        <f t="shared" si="1496"/>
        <v>0</v>
      </c>
      <c r="OI338" s="510" t="str">
        <f t="shared" si="1497"/>
        <v/>
      </c>
      <c r="OJ338" s="522" t="str">
        <f t="shared" si="1586"/>
        <v/>
      </c>
      <c r="OK338" s="510" t="str">
        <f t="shared" si="1498"/>
        <v/>
      </c>
      <c r="OL338" s="517">
        <f t="shared" si="1499"/>
        <v>0</v>
      </c>
      <c r="OM338" s="510" t="str">
        <f t="shared" si="1500"/>
        <v/>
      </c>
      <c r="ON338" s="522" t="str">
        <f t="shared" si="1587"/>
        <v/>
      </c>
      <c r="OO338" s="510" t="str">
        <f t="shared" si="1501"/>
        <v/>
      </c>
      <c r="OP338" s="517">
        <f t="shared" si="1502"/>
        <v>0</v>
      </c>
      <c r="OQ338" s="510" t="str">
        <f t="shared" si="1503"/>
        <v/>
      </c>
      <c r="OR338" s="522" t="str">
        <f t="shared" si="1588"/>
        <v/>
      </c>
      <c r="OS338" s="510" t="str">
        <f t="shared" si="1504"/>
        <v/>
      </c>
      <c r="OT338" s="517">
        <f t="shared" si="1505"/>
        <v>0</v>
      </c>
      <c r="OU338" s="510" t="str">
        <f t="shared" si="1506"/>
        <v/>
      </c>
      <c r="OV338" s="522" t="str">
        <f t="shared" si="1589"/>
        <v/>
      </c>
      <c r="OW338" s="510" t="str">
        <f t="shared" si="1507"/>
        <v/>
      </c>
      <c r="OX338" s="517">
        <f t="shared" si="1508"/>
        <v>0</v>
      </c>
      <c r="OY338" s="510" t="str">
        <f t="shared" si="1509"/>
        <v/>
      </c>
      <c r="OZ338" s="522" t="str">
        <f t="shared" si="1590"/>
        <v/>
      </c>
      <c r="PA338" s="510" t="str">
        <f t="shared" si="1510"/>
        <v/>
      </c>
      <c r="PB338" s="517">
        <f t="shared" si="1511"/>
        <v>0</v>
      </c>
      <c r="PC338" s="510" t="str">
        <f t="shared" si="1512"/>
        <v/>
      </c>
      <c r="PD338" s="522" t="str">
        <f t="shared" si="1591"/>
        <v/>
      </c>
      <c r="PE338" s="510" t="str">
        <f t="shared" si="1513"/>
        <v/>
      </c>
      <c r="PF338" s="517">
        <f t="shared" si="1514"/>
        <v>0</v>
      </c>
      <c r="PG338" s="510" t="str">
        <f t="shared" si="1515"/>
        <v/>
      </c>
      <c r="PH338" s="522" t="str">
        <f t="shared" si="1592"/>
        <v/>
      </c>
      <c r="PI338" s="510" t="str">
        <f t="shared" si="1516"/>
        <v/>
      </c>
      <c r="PJ338" s="517">
        <f t="shared" si="1517"/>
        <v>0</v>
      </c>
      <c r="PK338" s="510" t="str">
        <f t="shared" si="1518"/>
        <v/>
      </c>
      <c r="PL338" s="522" t="str">
        <f t="shared" si="1593"/>
        <v/>
      </c>
      <c r="PM338" s="510" t="str">
        <f t="shared" si="1519"/>
        <v/>
      </c>
      <c r="PN338" s="517">
        <f t="shared" si="1520"/>
        <v>0</v>
      </c>
      <c r="PO338" s="510" t="str">
        <f t="shared" si="1521"/>
        <v/>
      </c>
      <c r="PP338" s="522" t="str">
        <f t="shared" si="1594"/>
        <v/>
      </c>
      <c r="PQ338" s="510" t="str">
        <f t="shared" si="1522"/>
        <v/>
      </c>
      <c r="PR338" s="517">
        <f t="shared" si="1523"/>
        <v>0</v>
      </c>
      <c r="PS338" s="510" t="str">
        <f t="shared" si="1524"/>
        <v/>
      </c>
      <c r="PT338" s="522" t="str">
        <f t="shared" si="1595"/>
        <v/>
      </c>
      <c r="PU338" s="510" t="str">
        <f t="shared" si="1525"/>
        <v/>
      </c>
      <c r="PV338" s="517">
        <f t="shared" si="1526"/>
        <v>0</v>
      </c>
      <c r="PW338" s="510" t="str">
        <f t="shared" si="1527"/>
        <v/>
      </c>
      <c r="PX338" s="522" t="str">
        <f t="shared" si="1596"/>
        <v/>
      </c>
      <c r="PY338" s="510" t="str">
        <f t="shared" si="1528"/>
        <v/>
      </c>
      <c r="PZ338" s="517">
        <f t="shared" si="1529"/>
        <v>0</v>
      </c>
      <c r="QA338" s="510" t="str">
        <f t="shared" si="1530"/>
        <v/>
      </c>
      <c r="QB338" s="522" t="str">
        <f t="shared" si="1597"/>
        <v/>
      </c>
      <c r="QC338" s="510" t="str">
        <f t="shared" si="1531"/>
        <v/>
      </c>
      <c r="QD338" s="517">
        <f t="shared" si="1532"/>
        <v>0</v>
      </c>
      <c r="QE338" s="510" t="str">
        <f t="shared" si="1533"/>
        <v/>
      </c>
      <c r="QF338" s="522" t="str">
        <f t="shared" si="1598"/>
        <v/>
      </c>
      <c r="QG338" s="510" t="str">
        <f t="shared" si="1534"/>
        <v/>
      </c>
      <c r="QH338" s="517">
        <f t="shared" si="1535"/>
        <v>0</v>
      </c>
    </row>
    <row r="339" spans="203:450" ht="13.3" thickTop="1" thickBot="1" x14ac:dyDescent="0.35">
      <c r="GU339" s="594">
        <v>58</v>
      </c>
      <c r="HA339" s="81" t="str">
        <f t="shared" si="1536"/>
        <v/>
      </c>
      <c r="HB339" s="127" t="str">
        <f t="shared" si="1537"/>
        <v/>
      </c>
      <c r="HC339" s="15">
        <f t="shared" si="1359"/>
        <v>0</v>
      </c>
      <c r="HD339" s="582">
        <f t="shared" si="1600"/>
        <v>0</v>
      </c>
      <c r="HE339" s="576">
        <f t="shared" si="1601"/>
        <v>0</v>
      </c>
      <c r="HF339" s="566">
        <f t="shared" si="1601"/>
        <v>0</v>
      </c>
      <c r="HG339" s="16">
        <f t="shared" si="1361"/>
        <v>0</v>
      </c>
      <c r="HH339" s="17" t="str">
        <f t="shared" si="1538"/>
        <v/>
      </c>
      <c r="HI339" s="510" t="str">
        <f t="shared" si="1539"/>
        <v/>
      </c>
      <c r="HJ339" s="517">
        <f t="shared" si="1540"/>
        <v>0</v>
      </c>
      <c r="HK339" s="510" t="str">
        <f t="shared" si="1362"/>
        <v/>
      </c>
      <c r="HL339" s="522" t="str">
        <f t="shared" si="1541"/>
        <v/>
      </c>
      <c r="HM339" s="510" t="str">
        <f t="shared" si="1363"/>
        <v/>
      </c>
      <c r="HN339" s="517">
        <f t="shared" si="1364"/>
        <v>0</v>
      </c>
      <c r="HO339" s="510" t="str">
        <f t="shared" si="1365"/>
        <v/>
      </c>
      <c r="HP339" s="522" t="str">
        <f t="shared" si="1542"/>
        <v/>
      </c>
      <c r="HQ339" s="510" t="str">
        <f t="shared" si="1366"/>
        <v/>
      </c>
      <c r="HR339" s="517">
        <f t="shared" si="1367"/>
        <v>0</v>
      </c>
      <c r="HS339" s="510" t="str">
        <f t="shared" si="1368"/>
        <v/>
      </c>
      <c r="HT339" s="522" t="str">
        <f t="shared" si="1543"/>
        <v/>
      </c>
      <c r="HU339" s="510" t="str">
        <f t="shared" si="1369"/>
        <v/>
      </c>
      <c r="HV339" s="517">
        <f t="shared" si="1370"/>
        <v>0</v>
      </c>
      <c r="HW339" s="510" t="str">
        <f t="shared" si="1371"/>
        <v/>
      </c>
      <c r="HX339" s="522" t="str">
        <f t="shared" si="1544"/>
        <v/>
      </c>
      <c r="HY339" s="510" t="str">
        <f t="shared" si="1372"/>
        <v/>
      </c>
      <c r="HZ339" s="517">
        <f t="shared" si="1373"/>
        <v>0</v>
      </c>
      <c r="IA339" s="510" t="str">
        <f t="shared" si="1374"/>
        <v/>
      </c>
      <c r="IB339" s="522" t="str">
        <f t="shared" si="1545"/>
        <v/>
      </c>
      <c r="IC339" s="510" t="str">
        <f t="shared" si="1375"/>
        <v/>
      </c>
      <c r="ID339" s="517">
        <f t="shared" si="1376"/>
        <v>0</v>
      </c>
      <c r="IE339" s="510" t="str">
        <f t="shared" si="1377"/>
        <v/>
      </c>
      <c r="IF339" s="522" t="str">
        <f t="shared" si="1546"/>
        <v/>
      </c>
      <c r="IG339" s="510" t="str">
        <f t="shared" si="1378"/>
        <v/>
      </c>
      <c r="IH339" s="517">
        <f t="shared" si="1379"/>
        <v>0</v>
      </c>
      <c r="II339" s="510" t="str">
        <f t="shared" si="1380"/>
        <v/>
      </c>
      <c r="IJ339" s="522" t="str">
        <f t="shared" si="1547"/>
        <v/>
      </c>
      <c r="IK339" s="510" t="str">
        <f t="shared" si="1381"/>
        <v/>
      </c>
      <c r="IL339" s="517">
        <f t="shared" si="1382"/>
        <v>0</v>
      </c>
      <c r="IM339" s="510" t="str">
        <f t="shared" si="1383"/>
        <v/>
      </c>
      <c r="IN339" s="522" t="str">
        <f t="shared" si="1548"/>
        <v/>
      </c>
      <c r="IO339" s="510" t="str">
        <f t="shared" si="1384"/>
        <v/>
      </c>
      <c r="IP339" s="517">
        <f t="shared" si="1385"/>
        <v>0</v>
      </c>
      <c r="IQ339" s="510" t="str">
        <f t="shared" si="1386"/>
        <v/>
      </c>
      <c r="IR339" s="522" t="str">
        <f t="shared" si="1549"/>
        <v/>
      </c>
      <c r="IS339" s="510" t="str">
        <f t="shared" si="1387"/>
        <v/>
      </c>
      <c r="IT339" s="517">
        <f t="shared" si="1388"/>
        <v>0</v>
      </c>
      <c r="IU339" s="510" t="str">
        <f t="shared" si="1389"/>
        <v/>
      </c>
      <c r="IV339" s="522" t="str">
        <f t="shared" si="1550"/>
        <v/>
      </c>
      <c r="IW339" s="510" t="str">
        <f t="shared" si="1390"/>
        <v/>
      </c>
      <c r="IX339" s="517">
        <f t="shared" si="1391"/>
        <v>0</v>
      </c>
      <c r="IY339" s="510" t="str">
        <f t="shared" si="1392"/>
        <v/>
      </c>
      <c r="IZ339" s="522" t="str">
        <f t="shared" si="1551"/>
        <v/>
      </c>
      <c r="JA339" s="510" t="str">
        <f t="shared" si="1393"/>
        <v/>
      </c>
      <c r="JB339" s="517">
        <f t="shared" si="1394"/>
        <v>0</v>
      </c>
      <c r="JC339" s="510" t="str">
        <f t="shared" si="1395"/>
        <v/>
      </c>
      <c r="JD339" s="522" t="str">
        <f t="shared" si="1552"/>
        <v/>
      </c>
      <c r="JE339" s="510" t="str">
        <f t="shared" si="1396"/>
        <v/>
      </c>
      <c r="JF339" s="517">
        <f t="shared" si="1397"/>
        <v>0</v>
      </c>
      <c r="JG339" s="510" t="str">
        <f t="shared" si="1398"/>
        <v/>
      </c>
      <c r="JH339" s="522" t="str">
        <f t="shared" si="1553"/>
        <v/>
      </c>
      <c r="JI339" s="510" t="str">
        <f t="shared" si="1399"/>
        <v/>
      </c>
      <c r="JJ339" s="517">
        <f t="shared" si="1400"/>
        <v>0</v>
      </c>
      <c r="JK339" s="510" t="str">
        <f t="shared" si="1401"/>
        <v/>
      </c>
      <c r="JL339" s="522" t="str">
        <f t="shared" si="1554"/>
        <v/>
      </c>
      <c r="JM339" s="510" t="str">
        <f t="shared" si="1402"/>
        <v/>
      </c>
      <c r="JN339" s="517">
        <f t="shared" si="1403"/>
        <v>0</v>
      </c>
      <c r="JO339" s="510" t="str">
        <f t="shared" si="1404"/>
        <v/>
      </c>
      <c r="JP339" s="522" t="str">
        <f t="shared" si="1555"/>
        <v/>
      </c>
      <c r="JQ339" s="510" t="str">
        <f t="shared" si="1405"/>
        <v/>
      </c>
      <c r="JR339" s="517">
        <f t="shared" si="1406"/>
        <v>0</v>
      </c>
      <c r="JS339" s="510" t="str">
        <f t="shared" si="1407"/>
        <v/>
      </c>
      <c r="JT339" s="522" t="str">
        <f t="shared" si="1556"/>
        <v/>
      </c>
      <c r="JU339" s="510" t="str">
        <f t="shared" si="1408"/>
        <v/>
      </c>
      <c r="JV339" s="517">
        <f t="shared" si="1409"/>
        <v>0</v>
      </c>
      <c r="JW339" s="510" t="str">
        <f t="shared" si="1410"/>
        <v/>
      </c>
      <c r="JX339" s="522" t="str">
        <f t="shared" si="1557"/>
        <v/>
      </c>
      <c r="JY339" s="510" t="str">
        <f t="shared" si="1411"/>
        <v/>
      </c>
      <c r="JZ339" s="517">
        <f t="shared" si="1412"/>
        <v>0</v>
      </c>
      <c r="KA339" s="510" t="str">
        <f t="shared" si="1413"/>
        <v/>
      </c>
      <c r="KB339" s="522" t="str">
        <f t="shared" si="1558"/>
        <v/>
      </c>
      <c r="KC339" s="510" t="str">
        <f t="shared" si="1414"/>
        <v/>
      </c>
      <c r="KD339" s="517">
        <f t="shared" si="1415"/>
        <v>0</v>
      </c>
      <c r="KE339" s="510" t="str">
        <f t="shared" si="1416"/>
        <v/>
      </c>
      <c r="KF339" s="522" t="str">
        <f t="shared" si="1559"/>
        <v/>
      </c>
      <c r="KG339" s="510" t="str">
        <f t="shared" si="1417"/>
        <v/>
      </c>
      <c r="KH339" s="517">
        <f t="shared" si="1418"/>
        <v>0</v>
      </c>
      <c r="KI339" s="510" t="str">
        <f t="shared" si="1419"/>
        <v/>
      </c>
      <c r="KJ339" s="522" t="str">
        <f t="shared" si="1560"/>
        <v/>
      </c>
      <c r="KK339" s="510" t="str">
        <f t="shared" si="1420"/>
        <v/>
      </c>
      <c r="KL339" s="517">
        <f t="shared" si="1421"/>
        <v>0</v>
      </c>
      <c r="KM339" s="510" t="str">
        <f t="shared" si="1422"/>
        <v/>
      </c>
      <c r="KN339" s="522" t="str">
        <f t="shared" si="1561"/>
        <v/>
      </c>
      <c r="KO339" s="510" t="str">
        <f t="shared" si="1423"/>
        <v/>
      </c>
      <c r="KP339" s="517">
        <f t="shared" si="1424"/>
        <v>0</v>
      </c>
      <c r="KQ339" s="510" t="str">
        <f t="shared" si="1425"/>
        <v/>
      </c>
      <c r="KR339" s="522" t="str">
        <f t="shared" si="1562"/>
        <v/>
      </c>
      <c r="KS339" s="510" t="str">
        <f t="shared" si="1426"/>
        <v/>
      </c>
      <c r="KT339" s="517">
        <f t="shared" si="1427"/>
        <v>0</v>
      </c>
      <c r="KU339" s="510" t="str">
        <f t="shared" si="1428"/>
        <v/>
      </c>
      <c r="KV339" s="522" t="str">
        <f t="shared" si="1563"/>
        <v/>
      </c>
      <c r="KW339" s="510" t="str">
        <f t="shared" si="1429"/>
        <v/>
      </c>
      <c r="KX339" s="517">
        <f t="shared" si="1430"/>
        <v>0</v>
      </c>
      <c r="KY339" s="510" t="str">
        <f t="shared" si="1431"/>
        <v/>
      </c>
      <c r="KZ339" s="522" t="str">
        <f t="shared" si="1564"/>
        <v/>
      </c>
      <c r="LA339" s="510" t="str">
        <f t="shared" si="1432"/>
        <v/>
      </c>
      <c r="LB339" s="517">
        <f t="shared" si="1433"/>
        <v>0</v>
      </c>
      <c r="LC339" s="510" t="str">
        <f t="shared" si="1434"/>
        <v/>
      </c>
      <c r="LD339" s="522" t="str">
        <f t="shared" si="1565"/>
        <v/>
      </c>
      <c r="LE339" s="510" t="str">
        <f t="shared" si="1435"/>
        <v/>
      </c>
      <c r="LF339" s="517">
        <f t="shared" si="1436"/>
        <v>0</v>
      </c>
      <c r="LG339" s="510" t="str">
        <f t="shared" si="1437"/>
        <v/>
      </c>
      <c r="LH339" s="522" t="str">
        <f t="shared" si="1566"/>
        <v/>
      </c>
      <c r="LI339" s="510" t="str">
        <f t="shared" si="1438"/>
        <v/>
      </c>
      <c r="LJ339" s="517">
        <f t="shared" si="1439"/>
        <v>0</v>
      </c>
      <c r="LK339" s="510" t="str">
        <f t="shared" si="1440"/>
        <v/>
      </c>
      <c r="LL339" s="522" t="str">
        <f t="shared" si="1567"/>
        <v/>
      </c>
      <c r="LM339" s="510" t="str">
        <f t="shared" si="1441"/>
        <v/>
      </c>
      <c r="LN339" s="517">
        <f t="shared" si="1442"/>
        <v>0</v>
      </c>
      <c r="LO339" s="510" t="str">
        <f t="shared" si="1443"/>
        <v/>
      </c>
      <c r="LP339" s="522" t="str">
        <f t="shared" si="1568"/>
        <v/>
      </c>
      <c r="LQ339" s="510" t="str">
        <f t="shared" si="1444"/>
        <v/>
      </c>
      <c r="LR339" s="517">
        <f t="shared" si="1445"/>
        <v>0</v>
      </c>
      <c r="LS339" s="510" t="str">
        <f t="shared" si="1446"/>
        <v/>
      </c>
      <c r="LT339" s="522" t="str">
        <f t="shared" si="1569"/>
        <v/>
      </c>
      <c r="LU339" s="510" t="str">
        <f t="shared" si="1447"/>
        <v/>
      </c>
      <c r="LV339" s="517">
        <f t="shared" si="1448"/>
        <v>0</v>
      </c>
      <c r="LW339" s="510" t="str">
        <f t="shared" si="1449"/>
        <v/>
      </c>
      <c r="LX339" s="522" t="str">
        <f t="shared" si="1570"/>
        <v/>
      </c>
      <c r="LY339" s="510" t="str">
        <f t="shared" si="1450"/>
        <v/>
      </c>
      <c r="LZ339" s="517">
        <f t="shared" si="1451"/>
        <v>0</v>
      </c>
      <c r="MA339" s="510" t="str">
        <f t="shared" si="1452"/>
        <v/>
      </c>
      <c r="MB339" s="522" t="str">
        <f t="shared" si="1571"/>
        <v/>
      </c>
      <c r="MC339" s="510" t="str">
        <f t="shared" si="1453"/>
        <v/>
      </c>
      <c r="MD339" s="517">
        <f t="shared" si="1454"/>
        <v>0</v>
      </c>
      <c r="ME339" s="510" t="str">
        <f t="shared" si="1455"/>
        <v/>
      </c>
      <c r="MF339" s="522" t="str">
        <f t="shared" si="1572"/>
        <v/>
      </c>
      <c r="MG339" s="510" t="str">
        <f t="shared" si="1456"/>
        <v/>
      </c>
      <c r="MH339" s="517">
        <f t="shared" si="1457"/>
        <v>0</v>
      </c>
      <c r="MI339" s="510" t="str">
        <f t="shared" si="1458"/>
        <v/>
      </c>
      <c r="MJ339" s="522" t="str">
        <f t="shared" si="1573"/>
        <v/>
      </c>
      <c r="MK339" s="510" t="str">
        <f t="shared" si="1459"/>
        <v/>
      </c>
      <c r="ML339" s="517">
        <f t="shared" si="1460"/>
        <v>0</v>
      </c>
      <c r="MM339" s="510" t="str">
        <f t="shared" si="1461"/>
        <v/>
      </c>
      <c r="MN339" s="522" t="str">
        <f t="shared" si="1574"/>
        <v/>
      </c>
      <c r="MO339" s="510" t="str">
        <f t="shared" si="1462"/>
        <v/>
      </c>
      <c r="MP339" s="517">
        <f t="shared" si="1463"/>
        <v>0</v>
      </c>
      <c r="MQ339" s="510" t="str">
        <f t="shared" si="1464"/>
        <v/>
      </c>
      <c r="MR339" s="522" t="str">
        <f t="shared" si="1575"/>
        <v/>
      </c>
      <c r="MS339" s="510" t="str">
        <f t="shared" si="1465"/>
        <v/>
      </c>
      <c r="MT339" s="517">
        <f t="shared" si="1466"/>
        <v>0</v>
      </c>
      <c r="MU339" s="510" t="str">
        <f t="shared" si="1467"/>
        <v/>
      </c>
      <c r="MV339" s="522" t="str">
        <f t="shared" si="1576"/>
        <v/>
      </c>
      <c r="MW339" s="510" t="str">
        <f t="shared" si="1468"/>
        <v/>
      </c>
      <c r="MX339" s="517">
        <f t="shared" si="1469"/>
        <v>0</v>
      </c>
      <c r="MY339" s="510" t="str">
        <f t="shared" si="1470"/>
        <v/>
      </c>
      <c r="MZ339" s="522" t="str">
        <f t="shared" si="1577"/>
        <v/>
      </c>
      <c r="NA339" s="510" t="str">
        <f t="shared" si="1471"/>
        <v/>
      </c>
      <c r="NB339" s="517">
        <f t="shared" si="1472"/>
        <v>0</v>
      </c>
      <c r="NC339" s="510" t="str">
        <f t="shared" si="1473"/>
        <v/>
      </c>
      <c r="ND339" s="522" t="str">
        <f t="shared" si="1578"/>
        <v/>
      </c>
      <c r="NE339" s="510" t="str">
        <f t="shared" si="1474"/>
        <v/>
      </c>
      <c r="NF339" s="517">
        <f t="shared" si="1475"/>
        <v>0</v>
      </c>
      <c r="NG339" s="510" t="str">
        <f t="shared" si="1476"/>
        <v/>
      </c>
      <c r="NH339" s="522" t="str">
        <f t="shared" si="1579"/>
        <v/>
      </c>
      <c r="NI339" s="510" t="str">
        <f t="shared" si="1477"/>
        <v/>
      </c>
      <c r="NJ339" s="517">
        <f t="shared" si="1478"/>
        <v>0</v>
      </c>
      <c r="NK339" s="510" t="str">
        <f t="shared" si="1479"/>
        <v/>
      </c>
      <c r="NL339" s="522" t="str">
        <f t="shared" si="1580"/>
        <v/>
      </c>
      <c r="NM339" s="510" t="str">
        <f t="shared" si="1480"/>
        <v/>
      </c>
      <c r="NN339" s="517">
        <f t="shared" si="1481"/>
        <v>0</v>
      </c>
      <c r="NO339" s="510" t="str">
        <f t="shared" si="1482"/>
        <v/>
      </c>
      <c r="NP339" s="522" t="str">
        <f t="shared" si="1581"/>
        <v/>
      </c>
      <c r="NQ339" s="510" t="str">
        <f t="shared" si="1483"/>
        <v/>
      </c>
      <c r="NR339" s="517">
        <f t="shared" si="1484"/>
        <v>0</v>
      </c>
      <c r="NS339" s="510" t="str">
        <f t="shared" si="1485"/>
        <v/>
      </c>
      <c r="NT339" s="522" t="str">
        <f t="shared" si="1582"/>
        <v/>
      </c>
      <c r="NU339" s="510" t="str">
        <f t="shared" si="1486"/>
        <v/>
      </c>
      <c r="NV339" s="517">
        <f t="shared" si="1487"/>
        <v>0</v>
      </c>
      <c r="NW339" s="510" t="str">
        <f t="shared" si="1488"/>
        <v/>
      </c>
      <c r="NX339" s="522" t="str">
        <f t="shared" si="1583"/>
        <v/>
      </c>
      <c r="NY339" s="510" t="str">
        <f t="shared" si="1489"/>
        <v/>
      </c>
      <c r="NZ339" s="517">
        <f t="shared" si="1490"/>
        <v>0</v>
      </c>
      <c r="OA339" s="510" t="str">
        <f t="shared" si="1491"/>
        <v/>
      </c>
      <c r="OB339" s="522" t="str">
        <f t="shared" si="1584"/>
        <v/>
      </c>
      <c r="OC339" s="510" t="str">
        <f t="shared" si="1492"/>
        <v/>
      </c>
      <c r="OD339" s="517">
        <f t="shared" si="1493"/>
        <v>0</v>
      </c>
      <c r="OE339" s="510" t="str">
        <f t="shared" si="1494"/>
        <v/>
      </c>
      <c r="OF339" s="522" t="str">
        <f t="shared" si="1585"/>
        <v/>
      </c>
      <c r="OG339" s="510" t="str">
        <f t="shared" si="1495"/>
        <v/>
      </c>
      <c r="OH339" s="517">
        <f t="shared" si="1496"/>
        <v>0</v>
      </c>
      <c r="OI339" s="510" t="str">
        <f t="shared" si="1497"/>
        <v/>
      </c>
      <c r="OJ339" s="522" t="str">
        <f t="shared" si="1586"/>
        <v/>
      </c>
      <c r="OK339" s="510" t="str">
        <f t="shared" si="1498"/>
        <v/>
      </c>
      <c r="OL339" s="517">
        <f t="shared" si="1499"/>
        <v>0</v>
      </c>
      <c r="OM339" s="510" t="str">
        <f t="shared" si="1500"/>
        <v/>
      </c>
      <c r="ON339" s="522" t="str">
        <f t="shared" si="1587"/>
        <v/>
      </c>
      <c r="OO339" s="510" t="str">
        <f t="shared" si="1501"/>
        <v/>
      </c>
      <c r="OP339" s="517">
        <f t="shared" si="1502"/>
        <v>0</v>
      </c>
      <c r="OQ339" s="510" t="str">
        <f t="shared" si="1503"/>
        <v/>
      </c>
      <c r="OR339" s="522" t="str">
        <f t="shared" si="1588"/>
        <v/>
      </c>
      <c r="OS339" s="510" t="str">
        <f t="shared" si="1504"/>
        <v/>
      </c>
      <c r="OT339" s="517">
        <f t="shared" si="1505"/>
        <v>0</v>
      </c>
      <c r="OU339" s="510" t="str">
        <f t="shared" si="1506"/>
        <v/>
      </c>
      <c r="OV339" s="522" t="str">
        <f t="shared" si="1589"/>
        <v/>
      </c>
      <c r="OW339" s="510" t="str">
        <f t="shared" si="1507"/>
        <v/>
      </c>
      <c r="OX339" s="517">
        <f t="shared" si="1508"/>
        <v>0</v>
      </c>
      <c r="OY339" s="510" t="str">
        <f t="shared" si="1509"/>
        <v/>
      </c>
      <c r="OZ339" s="522" t="str">
        <f t="shared" si="1590"/>
        <v/>
      </c>
      <c r="PA339" s="510" t="str">
        <f t="shared" si="1510"/>
        <v/>
      </c>
      <c r="PB339" s="517">
        <f t="shared" si="1511"/>
        <v>0</v>
      </c>
      <c r="PC339" s="510" t="str">
        <f t="shared" si="1512"/>
        <v/>
      </c>
      <c r="PD339" s="522" t="str">
        <f t="shared" si="1591"/>
        <v/>
      </c>
      <c r="PE339" s="510" t="str">
        <f t="shared" si="1513"/>
        <v/>
      </c>
      <c r="PF339" s="517">
        <f t="shared" si="1514"/>
        <v>0</v>
      </c>
      <c r="PG339" s="510" t="str">
        <f t="shared" si="1515"/>
        <v/>
      </c>
      <c r="PH339" s="522" t="str">
        <f t="shared" si="1592"/>
        <v/>
      </c>
      <c r="PI339" s="510" t="str">
        <f t="shared" si="1516"/>
        <v/>
      </c>
      <c r="PJ339" s="517">
        <f t="shared" si="1517"/>
        <v>0</v>
      </c>
      <c r="PK339" s="510" t="str">
        <f t="shared" si="1518"/>
        <v/>
      </c>
      <c r="PL339" s="522" t="str">
        <f t="shared" si="1593"/>
        <v/>
      </c>
      <c r="PM339" s="510" t="str">
        <f t="shared" si="1519"/>
        <v/>
      </c>
      <c r="PN339" s="517">
        <f t="shared" si="1520"/>
        <v>0</v>
      </c>
      <c r="PO339" s="510" t="str">
        <f t="shared" si="1521"/>
        <v/>
      </c>
      <c r="PP339" s="522" t="str">
        <f t="shared" si="1594"/>
        <v/>
      </c>
      <c r="PQ339" s="510" t="str">
        <f t="shared" si="1522"/>
        <v/>
      </c>
      <c r="PR339" s="517">
        <f t="shared" si="1523"/>
        <v>0</v>
      </c>
      <c r="PS339" s="510" t="str">
        <f t="shared" si="1524"/>
        <v/>
      </c>
      <c r="PT339" s="522" t="str">
        <f t="shared" si="1595"/>
        <v/>
      </c>
      <c r="PU339" s="510" t="str">
        <f t="shared" si="1525"/>
        <v/>
      </c>
      <c r="PV339" s="517">
        <f t="shared" si="1526"/>
        <v>0</v>
      </c>
      <c r="PW339" s="510" t="str">
        <f t="shared" si="1527"/>
        <v/>
      </c>
      <c r="PX339" s="522" t="str">
        <f t="shared" si="1596"/>
        <v/>
      </c>
      <c r="PY339" s="510" t="str">
        <f t="shared" si="1528"/>
        <v/>
      </c>
      <c r="PZ339" s="517">
        <f t="shared" si="1529"/>
        <v>0</v>
      </c>
      <c r="QA339" s="510" t="str">
        <f t="shared" si="1530"/>
        <v/>
      </c>
      <c r="QB339" s="522" t="str">
        <f t="shared" si="1597"/>
        <v/>
      </c>
      <c r="QC339" s="510" t="str">
        <f t="shared" si="1531"/>
        <v/>
      </c>
      <c r="QD339" s="517">
        <f t="shared" si="1532"/>
        <v>0</v>
      </c>
      <c r="QE339" s="510" t="str">
        <f t="shared" si="1533"/>
        <v/>
      </c>
      <c r="QF339" s="522" t="str">
        <f t="shared" si="1598"/>
        <v/>
      </c>
      <c r="QG339" s="510" t="str">
        <f t="shared" si="1534"/>
        <v/>
      </c>
      <c r="QH339" s="517">
        <f t="shared" si="1535"/>
        <v>0</v>
      </c>
    </row>
    <row r="340" spans="203:450" ht="13.3" thickTop="1" thickBot="1" x14ac:dyDescent="0.35">
      <c r="GU340" s="594">
        <v>59</v>
      </c>
      <c r="HA340" s="81" t="str">
        <f t="shared" si="1536"/>
        <v/>
      </c>
      <c r="HB340" s="127" t="str">
        <f t="shared" si="1537"/>
        <v/>
      </c>
      <c r="HC340" s="15">
        <f t="shared" si="1359"/>
        <v>0</v>
      </c>
      <c r="HD340" s="582">
        <f t="shared" si="1600"/>
        <v>0</v>
      </c>
      <c r="HE340" s="576">
        <f t="shared" si="1601"/>
        <v>0</v>
      </c>
      <c r="HF340" s="566">
        <f t="shared" si="1601"/>
        <v>0</v>
      </c>
      <c r="HG340" s="16">
        <f t="shared" si="1361"/>
        <v>0</v>
      </c>
      <c r="HH340" s="17" t="str">
        <f t="shared" si="1538"/>
        <v/>
      </c>
      <c r="HI340" s="510" t="str">
        <f t="shared" si="1539"/>
        <v/>
      </c>
      <c r="HJ340" s="517">
        <f t="shared" si="1540"/>
        <v>0</v>
      </c>
      <c r="HK340" s="510" t="str">
        <f t="shared" si="1362"/>
        <v/>
      </c>
      <c r="HL340" s="522" t="str">
        <f t="shared" si="1541"/>
        <v/>
      </c>
      <c r="HM340" s="510" t="str">
        <f t="shared" si="1363"/>
        <v/>
      </c>
      <c r="HN340" s="517">
        <f t="shared" si="1364"/>
        <v>0</v>
      </c>
      <c r="HO340" s="510" t="str">
        <f t="shared" si="1365"/>
        <v/>
      </c>
      <c r="HP340" s="522" t="str">
        <f t="shared" si="1542"/>
        <v/>
      </c>
      <c r="HQ340" s="510" t="str">
        <f t="shared" si="1366"/>
        <v/>
      </c>
      <c r="HR340" s="517">
        <f t="shared" si="1367"/>
        <v>0</v>
      </c>
      <c r="HS340" s="510" t="str">
        <f t="shared" si="1368"/>
        <v/>
      </c>
      <c r="HT340" s="522" t="str">
        <f t="shared" si="1543"/>
        <v/>
      </c>
      <c r="HU340" s="510" t="str">
        <f t="shared" si="1369"/>
        <v/>
      </c>
      <c r="HV340" s="517">
        <f t="shared" si="1370"/>
        <v>0</v>
      </c>
      <c r="HW340" s="510" t="str">
        <f t="shared" si="1371"/>
        <v/>
      </c>
      <c r="HX340" s="522" t="str">
        <f t="shared" si="1544"/>
        <v/>
      </c>
      <c r="HY340" s="510" t="str">
        <f t="shared" si="1372"/>
        <v/>
      </c>
      <c r="HZ340" s="517">
        <f t="shared" si="1373"/>
        <v>0</v>
      </c>
      <c r="IA340" s="510" t="str">
        <f t="shared" si="1374"/>
        <v/>
      </c>
      <c r="IB340" s="522" t="str">
        <f t="shared" si="1545"/>
        <v/>
      </c>
      <c r="IC340" s="510" t="str">
        <f t="shared" si="1375"/>
        <v/>
      </c>
      <c r="ID340" s="517">
        <f t="shared" si="1376"/>
        <v>0</v>
      </c>
      <c r="IE340" s="510" t="str">
        <f t="shared" si="1377"/>
        <v/>
      </c>
      <c r="IF340" s="522" t="str">
        <f t="shared" si="1546"/>
        <v/>
      </c>
      <c r="IG340" s="510" t="str">
        <f t="shared" si="1378"/>
        <v/>
      </c>
      <c r="IH340" s="517">
        <f t="shared" si="1379"/>
        <v>0</v>
      </c>
      <c r="II340" s="510" t="str">
        <f t="shared" si="1380"/>
        <v/>
      </c>
      <c r="IJ340" s="522" t="str">
        <f t="shared" si="1547"/>
        <v/>
      </c>
      <c r="IK340" s="510" t="str">
        <f t="shared" si="1381"/>
        <v/>
      </c>
      <c r="IL340" s="517">
        <f t="shared" si="1382"/>
        <v>0</v>
      </c>
      <c r="IM340" s="510" t="str">
        <f t="shared" si="1383"/>
        <v/>
      </c>
      <c r="IN340" s="522" t="str">
        <f t="shared" si="1548"/>
        <v/>
      </c>
      <c r="IO340" s="510" t="str">
        <f t="shared" si="1384"/>
        <v/>
      </c>
      <c r="IP340" s="517">
        <f t="shared" si="1385"/>
        <v>0</v>
      </c>
      <c r="IQ340" s="510" t="str">
        <f t="shared" si="1386"/>
        <v/>
      </c>
      <c r="IR340" s="522" t="str">
        <f t="shared" si="1549"/>
        <v/>
      </c>
      <c r="IS340" s="510" t="str">
        <f t="shared" si="1387"/>
        <v/>
      </c>
      <c r="IT340" s="517">
        <f t="shared" si="1388"/>
        <v>0</v>
      </c>
      <c r="IU340" s="510" t="str">
        <f t="shared" si="1389"/>
        <v/>
      </c>
      <c r="IV340" s="522" t="str">
        <f t="shared" si="1550"/>
        <v/>
      </c>
      <c r="IW340" s="510" t="str">
        <f t="shared" si="1390"/>
        <v/>
      </c>
      <c r="IX340" s="517">
        <f t="shared" si="1391"/>
        <v>0</v>
      </c>
      <c r="IY340" s="510" t="str">
        <f t="shared" si="1392"/>
        <v/>
      </c>
      <c r="IZ340" s="522" t="str">
        <f t="shared" si="1551"/>
        <v/>
      </c>
      <c r="JA340" s="510" t="str">
        <f t="shared" si="1393"/>
        <v/>
      </c>
      <c r="JB340" s="517">
        <f t="shared" si="1394"/>
        <v>0</v>
      </c>
      <c r="JC340" s="510" t="str">
        <f t="shared" si="1395"/>
        <v/>
      </c>
      <c r="JD340" s="522" t="str">
        <f t="shared" si="1552"/>
        <v/>
      </c>
      <c r="JE340" s="510" t="str">
        <f t="shared" si="1396"/>
        <v/>
      </c>
      <c r="JF340" s="517">
        <f t="shared" si="1397"/>
        <v>0</v>
      </c>
      <c r="JG340" s="510" t="str">
        <f t="shared" si="1398"/>
        <v/>
      </c>
      <c r="JH340" s="522" t="str">
        <f t="shared" si="1553"/>
        <v/>
      </c>
      <c r="JI340" s="510" t="str">
        <f t="shared" si="1399"/>
        <v/>
      </c>
      <c r="JJ340" s="517">
        <f t="shared" si="1400"/>
        <v>0</v>
      </c>
      <c r="JK340" s="510" t="str">
        <f t="shared" si="1401"/>
        <v/>
      </c>
      <c r="JL340" s="522" t="str">
        <f t="shared" si="1554"/>
        <v/>
      </c>
      <c r="JM340" s="510" t="str">
        <f t="shared" si="1402"/>
        <v/>
      </c>
      <c r="JN340" s="517">
        <f t="shared" si="1403"/>
        <v>0</v>
      </c>
      <c r="JO340" s="510" t="str">
        <f t="shared" si="1404"/>
        <v/>
      </c>
      <c r="JP340" s="522" t="str">
        <f t="shared" si="1555"/>
        <v/>
      </c>
      <c r="JQ340" s="510" t="str">
        <f t="shared" si="1405"/>
        <v/>
      </c>
      <c r="JR340" s="517">
        <f t="shared" si="1406"/>
        <v>0</v>
      </c>
      <c r="JS340" s="510" t="str">
        <f t="shared" si="1407"/>
        <v/>
      </c>
      <c r="JT340" s="522" t="str">
        <f t="shared" si="1556"/>
        <v/>
      </c>
      <c r="JU340" s="510" t="str">
        <f t="shared" si="1408"/>
        <v/>
      </c>
      <c r="JV340" s="517">
        <f t="shared" si="1409"/>
        <v>0</v>
      </c>
      <c r="JW340" s="510" t="str">
        <f t="shared" si="1410"/>
        <v/>
      </c>
      <c r="JX340" s="522" t="str">
        <f t="shared" si="1557"/>
        <v/>
      </c>
      <c r="JY340" s="510" t="str">
        <f t="shared" si="1411"/>
        <v/>
      </c>
      <c r="JZ340" s="517">
        <f t="shared" si="1412"/>
        <v>0</v>
      </c>
      <c r="KA340" s="510" t="str">
        <f t="shared" si="1413"/>
        <v/>
      </c>
      <c r="KB340" s="522" t="str">
        <f t="shared" si="1558"/>
        <v/>
      </c>
      <c r="KC340" s="510" t="str">
        <f t="shared" si="1414"/>
        <v/>
      </c>
      <c r="KD340" s="517">
        <f t="shared" si="1415"/>
        <v>0</v>
      </c>
      <c r="KE340" s="510" t="str">
        <f t="shared" si="1416"/>
        <v/>
      </c>
      <c r="KF340" s="522" t="str">
        <f t="shared" si="1559"/>
        <v/>
      </c>
      <c r="KG340" s="510" t="str">
        <f t="shared" si="1417"/>
        <v/>
      </c>
      <c r="KH340" s="517">
        <f t="shared" si="1418"/>
        <v>0</v>
      </c>
      <c r="KI340" s="510" t="str">
        <f t="shared" si="1419"/>
        <v/>
      </c>
      <c r="KJ340" s="522" t="str">
        <f t="shared" si="1560"/>
        <v/>
      </c>
      <c r="KK340" s="510" t="str">
        <f t="shared" si="1420"/>
        <v/>
      </c>
      <c r="KL340" s="517">
        <f t="shared" si="1421"/>
        <v>0</v>
      </c>
      <c r="KM340" s="510" t="str">
        <f t="shared" si="1422"/>
        <v/>
      </c>
      <c r="KN340" s="522" t="str">
        <f t="shared" si="1561"/>
        <v/>
      </c>
      <c r="KO340" s="510" t="str">
        <f t="shared" si="1423"/>
        <v/>
      </c>
      <c r="KP340" s="517">
        <f t="shared" si="1424"/>
        <v>0</v>
      </c>
      <c r="KQ340" s="510" t="str">
        <f t="shared" si="1425"/>
        <v/>
      </c>
      <c r="KR340" s="522" t="str">
        <f t="shared" si="1562"/>
        <v/>
      </c>
      <c r="KS340" s="510" t="str">
        <f t="shared" si="1426"/>
        <v/>
      </c>
      <c r="KT340" s="517">
        <f t="shared" si="1427"/>
        <v>0</v>
      </c>
      <c r="KU340" s="510" t="str">
        <f t="shared" si="1428"/>
        <v/>
      </c>
      <c r="KV340" s="522" t="str">
        <f t="shared" si="1563"/>
        <v/>
      </c>
      <c r="KW340" s="510" t="str">
        <f t="shared" si="1429"/>
        <v/>
      </c>
      <c r="KX340" s="517">
        <f t="shared" si="1430"/>
        <v>0</v>
      </c>
      <c r="KY340" s="510" t="str">
        <f t="shared" si="1431"/>
        <v/>
      </c>
      <c r="KZ340" s="522" t="str">
        <f t="shared" si="1564"/>
        <v/>
      </c>
      <c r="LA340" s="510" t="str">
        <f t="shared" si="1432"/>
        <v/>
      </c>
      <c r="LB340" s="517">
        <f t="shared" si="1433"/>
        <v>0</v>
      </c>
      <c r="LC340" s="510" t="str">
        <f t="shared" si="1434"/>
        <v/>
      </c>
      <c r="LD340" s="522" t="str">
        <f t="shared" si="1565"/>
        <v/>
      </c>
      <c r="LE340" s="510" t="str">
        <f t="shared" si="1435"/>
        <v/>
      </c>
      <c r="LF340" s="517">
        <f t="shared" si="1436"/>
        <v>0</v>
      </c>
      <c r="LG340" s="510" t="str">
        <f t="shared" si="1437"/>
        <v/>
      </c>
      <c r="LH340" s="522" t="str">
        <f t="shared" si="1566"/>
        <v/>
      </c>
      <c r="LI340" s="510" t="str">
        <f t="shared" si="1438"/>
        <v/>
      </c>
      <c r="LJ340" s="517">
        <f t="shared" si="1439"/>
        <v>0</v>
      </c>
      <c r="LK340" s="510" t="str">
        <f t="shared" si="1440"/>
        <v/>
      </c>
      <c r="LL340" s="522" t="str">
        <f t="shared" si="1567"/>
        <v/>
      </c>
      <c r="LM340" s="510" t="str">
        <f t="shared" si="1441"/>
        <v/>
      </c>
      <c r="LN340" s="517">
        <f t="shared" si="1442"/>
        <v>0</v>
      </c>
      <c r="LO340" s="510" t="str">
        <f t="shared" si="1443"/>
        <v/>
      </c>
      <c r="LP340" s="522" t="str">
        <f t="shared" si="1568"/>
        <v/>
      </c>
      <c r="LQ340" s="510" t="str">
        <f t="shared" si="1444"/>
        <v/>
      </c>
      <c r="LR340" s="517">
        <f t="shared" si="1445"/>
        <v>0</v>
      </c>
      <c r="LS340" s="510" t="str">
        <f t="shared" si="1446"/>
        <v/>
      </c>
      <c r="LT340" s="522" t="str">
        <f t="shared" si="1569"/>
        <v/>
      </c>
      <c r="LU340" s="510" t="str">
        <f t="shared" si="1447"/>
        <v/>
      </c>
      <c r="LV340" s="517">
        <f t="shared" si="1448"/>
        <v>0</v>
      </c>
      <c r="LW340" s="510" t="str">
        <f t="shared" si="1449"/>
        <v/>
      </c>
      <c r="LX340" s="522" t="str">
        <f t="shared" si="1570"/>
        <v/>
      </c>
      <c r="LY340" s="510" t="str">
        <f t="shared" si="1450"/>
        <v/>
      </c>
      <c r="LZ340" s="517">
        <f t="shared" si="1451"/>
        <v>0</v>
      </c>
      <c r="MA340" s="510" t="str">
        <f t="shared" si="1452"/>
        <v/>
      </c>
      <c r="MB340" s="522" t="str">
        <f t="shared" si="1571"/>
        <v/>
      </c>
      <c r="MC340" s="510" t="str">
        <f t="shared" si="1453"/>
        <v/>
      </c>
      <c r="MD340" s="517">
        <f t="shared" si="1454"/>
        <v>0</v>
      </c>
      <c r="ME340" s="510" t="str">
        <f t="shared" si="1455"/>
        <v/>
      </c>
      <c r="MF340" s="522" t="str">
        <f t="shared" si="1572"/>
        <v/>
      </c>
      <c r="MG340" s="510" t="str">
        <f t="shared" si="1456"/>
        <v/>
      </c>
      <c r="MH340" s="517">
        <f t="shared" si="1457"/>
        <v>0</v>
      </c>
      <c r="MI340" s="510" t="str">
        <f t="shared" si="1458"/>
        <v/>
      </c>
      <c r="MJ340" s="522" t="str">
        <f t="shared" si="1573"/>
        <v/>
      </c>
      <c r="MK340" s="510" t="str">
        <f t="shared" si="1459"/>
        <v/>
      </c>
      <c r="ML340" s="517">
        <f t="shared" si="1460"/>
        <v>0</v>
      </c>
      <c r="MM340" s="510" t="str">
        <f t="shared" si="1461"/>
        <v/>
      </c>
      <c r="MN340" s="522" t="str">
        <f t="shared" si="1574"/>
        <v/>
      </c>
      <c r="MO340" s="510" t="str">
        <f t="shared" si="1462"/>
        <v/>
      </c>
      <c r="MP340" s="517">
        <f t="shared" si="1463"/>
        <v>0</v>
      </c>
      <c r="MQ340" s="510" t="str">
        <f t="shared" si="1464"/>
        <v/>
      </c>
      <c r="MR340" s="522" t="str">
        <f t="shared" si="1575"/>
        <v/>
      </c>
      <c r="MS340" s="510" t="str">
        <f t="shared" si="1465"/>
        <v/>
      </c>
      <c r="MT340" s="517">
        <f t="shared" si="1466"/>
        <v>0</v>
      </c>
      <c r="MU340" s="510" t="str">
        <f t="shared" si="1467"/>
        <v/>
      </c>
      <c r="MV340" s="522" t="str">
        <f t="shared" si="1576"/>
        <v/>
      </c>
      <c r="MW340" s="510" t="str">
        <f t="shared" si="1468"/>
        <v/>
      </c>
      <c r="MX340" s="517">
        <f t="shared" si="1469"/>
        <v>0</v>
      </c>
      <c r="MY340" s="510" t="str">
        <f t="shared" si="1470"/>
        <v/>
      </c>
      <c r="MZ340" s="522" t="str">
        <f t="shared" si="1577"/>
        <v/>
      </c>
      <c r="NA340" s="510" t="str">
        <f t="shared" si="1471"/>
        <v/>
      </c>
      <c r="NB340" s="517">
        <f t="shared" si="1472"/>
        <v>0</v>
      </c>
      <c r="NC340" s="510" t="str">
        <f t="shared" si="1473"/>
        <v/>
      </c>
      <c r="ND340" s="522" t="str">
        <f t="shared" si="1578"/>
        <v/>
      </c>
      <c r="NE340" s="510" t="str">
        <f t="shared" si="1474"/>
        <v/>
      </c>
      <c r="NF340" s="517">
        <f t="shared" si="1475"/>
        <v>0</v>
      </c>
      <c r="NG340" s="510" t="str">
        <f t="shared" si="1476"/>
        <v/>
      </c>
      <c r="NH340" s="522" t="str">
        <f t="shared" si="1579"/>
        <v/>
      </c>
      <c r="NI340" s="510" t="str">
        <f t="shared" si="1477"/>
        <v/>
      </c>
      <c r="NJ340" s="517">
        <f t="shared" si="1478"/>
        <v>0</v>
      </c>
      <c r="NK340" s="510" t="str">
        <f t="shared" si="1479"/>
        <v/>
      </c>
      <c r="NL340" s="522" t="str">
        <f t="shared" si="1580"/>
        <v/>
      </c>
      <c r="NM340" s="510" t="str">
        <f t="shared" si="1480"/>
        <v/>
      </c>
      <c r="NN340" s="517">
        <f t="shared" si="1481"/>
        <v>0</v>
      </c>
      <c r="NO340" s="510" t="str">
        <f t="shared" si="1482"/>
        <v/>
      </c>
      <c r="NP340" s="522" t="str">
        <f t="shared" si="1581"/>
        <v/>
      </c>
      <c r="NQ340" s="510" t="str">
        <f t="shared" si="1483"/>
        <v/>
      </c>
      <c r="NR340" s="517">
        <f t="shared" si="1484"/>
        <v>0</v>
      </c>
      <c r="NS340" s="510" t="str">
        <f t="shared" si="1485"/>
        <v/>
      </c>
      <c r="NT340" s="522" t="str">
        <f t="shared" si="1582"/>
        <v/>
      </c>
      <c r="NU340" s="510" t="str">
        <f t="shared" si="1486"/>
        <v/>
      </c>
      <c r="NV340" s="517">
        <f t="shared" si="1487"/>
        <v>0</v>
      </c>
      <c r="NW340" s="510" t="str">
        <f t="shared" si="1488"/>
        <v/>
      </c>
      <c r="NX340" s="522" t="str">
        <f t="shared" si="1583"/>
        <v/>
      </c>
      <c r="NY340" s="510" t="str">
        <f t="shared" si="1489"/>
        <v/>
      </c>
      <c r="NZ340" s="517">
        <f t="shared" si="1490"/>
        <v>0</v>
      </c>
      <c r="OA340" s="510" t="str">
        <f t="shared" si="1491"/>
        <v/>
      </c>
      <c r="OB340" s="522" t="str">
        <f t="shared" si="1584"/>
        <v/>
      </c>
      <c r="OC340" s="510" t="str">
        <f t="shared" si="1492"/>
        <v/>
      </c>
      <c r="OD340" s="517">
        <f t="shared" si="1493"/>
        <v>0</v>
      </c>
      <c r="OE340" s="510" t="str">
        <f t="shared" si="1494"/>
        <v/>
      </c>
      <c r="OF340" s="522" t="str">
        <f t="shared" si="1585"/>
        <v/>
      </c>
      <c r="OG340" s="510" t="str">
        <f t="shared" si="1495"/>
        <v/>
      </c>
      <c r="OH340" s="517">
        <f t="shared" si="1496"/>
        <v>0</v>
      </c>
      <c r="OI340" s="510" t="str">
        <f t="shared" si="1497"/>
        <v/>
      </c>
      <c r="OJ340" s="522" t="str">
        <f t="shared" si="1586"/>
        <v/>
      </c>
      <c r="OK340" s="510" t="str">
        <f t="shared" si="1498"/>
        <v/>
      </c>
      <c r="OL340" s="517">
        <f t="shared" si="1499"/>
        <v>0</v>
      </c>
      <c r="OM340" s="510" t="str">
        <f t="shared" si="1500"/>
        <v/>
      </c>
      <c r="ON340" s="522" t="str">
        <f t="shared" si="1587"/>
        <v/>
      </c>
      <c r="OO340" s="510" t="str">
        <f t="shared" si="1501"/>
        <v/>
      </c>
      <c r="OP340" s="517">
        <f t="shared" si="1502"/>
        <v>0</v>
      </c>
      <c r="OQ340" s="510" t="str">
        <f t="shared" si="1503"/>
        <v/>
      </c>
      <c r="OR340" s="522" t="str">
        <f t="shared" si="1588"/>
        <v/>
      </c>
      <c r="OS340" s="510" t="str">
        <f t="shared" si="1504"/>
        <v/>
      </c>
      <c r="OT340" s="517">
        <f t="shared" si="1505"/>
        <v>0</v>
      </c>
      <c r="OU340" s="510" t="str">
        <f t="shared" si="1506"/>
        <v/>
      </c>
      <c r="OV340" s="522" t="str">
        <f t="shared" si="1589"/>
        <v/>
      </c>
      <c r="OW340" s="510" t="str">
        <f t="shared" si="1507"/>
        <v/>
      </c>
      <c r="OX340" s="517">
        <f t="shared" si="1508"/>
        <v>0</v>
      </c>
      <c r="OY340" s="510" t="str">
        <f t="shared" si="1509"/>
        <v/>
      </c>
      <c r="OZ340" s="522" t="str">
        <f t="shared" si="1590"/>
        <v/>
      </c>
      <c r="PA340" s="510" t="str">
        <f t="shared" si="1510"/>
        <v/>
      </c>
      <c r="PB340" s="517">
        <f t="shared" si="1511"/>
        <v>0</v>
      </c>
      <c r="PC340" s="510" t="str">
        <f t="shared" si="1512"/>
        <v/>
      </c>
      <c r="PD340" s="522" t="str">
        <f t="shared" si="1591"/>
        <v/>
      </c>
      <c r="PE340" s="510" t="str">
        <f t="shared" si="1513"/>
        <v/>
      </c>
      <c r="PF340" s="517">
        <f t="shared" si="1514"/>
        <v>0</v>
      </c>
      <c r="PG340" s="510" t="str">
        <f t="shared" si="1515"/>
        <v/>
      </c>
      <c r="PH340" s="522" t="str">
        <f t="shared" si="1592"/>
        <v/>
      </c>
      <c r="PI340" s="510" t="str">
        <f t="shared" si="1516"/>
        <v/>
      </c>
      <c r="PJ340" s="517">
        <f t="shared" si="1517"/>
        <v>0</v>
      </c>
      <c r="PK340" s="510" t="str">
        <f t="shared" si="1518"/>
        <v/>
      </c>
      <c r="PL340" s="522" t="str">
        <f t="shared" si="1593"/>
        <v/>
      </c>
      <c r="PM340" s="510" t="str">
        <f t="shared" si="1519"/>
        <v/>
      </c>
      <c r="PN340" s="517">
        <f t="shared" si="1520"/>
        <v>0</v>
      </c>
      <c r="PO340" s="510" t="str">
        <f t="shared" si="1521"/>
        <v/>
      </c>
      <c r="PP340" s="522" t="str">
        <f t="shared" si="1594"/>
        <v/>
      </c>
      <c r="PQ340" s="510" t="str">
        <f t="shared" si="1522"/>
        <v/>
      </c>
      <c r="PR340" s="517">
        <f t="shared" si="1523"/>
        <v>0</v>
      </c>
      <c r="PS340" s="510" t="str">
        <f t="shared" si="1524"/>
        <v/>
      </c>
      <c r="PT340" s="522" t="str">
        <f t="shared" si="1595"/>
        <v/>
      </c>
      <c r="PU340" s="510" t="str">
        <f t="shared" si="1525"/>
        <v/>
      </c>
      <c r="PV340" s="517">
        <f t="shared" si="1526"/>
        <v>0</v>
      </c>
      <c r="PW340" s="510" t="str">
        <f t="shared" si="1527"/>
        <v/>
      </c>
      <c r="PX340" s="522" t="str">
        <f t="shared" si="1596"/>
        <v/>
      </c>
      <c r="PY340" s="510" t="str">
        <f t="shared" si="1528"/>
        <v/>
      </c>
      <c r="PZ340" s="517">
        <f t="shared" si="1529"/>
        <v>0</v>
      </c>
      <c r="QA340" s="510" t="str">
        <f t="shared" si="1530"/>
        <v/>
      </c>
      <c r="QB340" s="522" t="str">
        <f t="shared" si="1597"/>
        <v/>
      </c>
      <c r="QC340" s="510" t="str">
        <f t="shared" si="1531"/>
        <v/>
      </c>
      <c r="QD340" s="517">
        <f t="shared" si="1532"/>
        <v>0</v>
      </c>
      <c r="QE340" s="510" t="str">
        <f t="shared" si="1533"/>
        <v/>
      </c>
      <c r="QF340" s="522" t="str">
        <f t="shared" si="1598"/>
        <v/>
      </c>
      <c r="QG340" s="510" t="str">
        <f t="shared" si="1534"/>
        <v/>
      </c>
      <c r="QH340" s="517">
        <f t="shared" si="1535"/>
        <v>0</v>
      </c>
    </row>
    <row r="341" spans="203:450" ht="13.3" thickTop="1" thickBot="1" x14ac:dyDescent="0.35">
      <c r="GU341" s="594">
        <v>60</v>
      </c>
      <c r="HA341" s="81" t="str">
        <f t="shared" si="1536"/>
        <v/>
      </c>
      <c r="HB341" s="127" t="str">
        <f t="shared" si="1537"/>
        <v/>
      </c>
      <c r="HC341" s="15">
        <f t="shared" si="1359"/>
        <v>0</v>
      </c>
      <c r="HD341" s="582">
        <f t="shared" si="1600"/>
        <v>0</v>
      </c>
      <c r="HE341" s="576">
        <f t="shared" si="1601"/>
        <v>0</v>
      </c>
      <c r="HF341" s="566">
        <f t="shared" si="1601"/>
        <v>0</v>
      </c>
      <c r="HG341" s="16">
        <f t="shared" si="1361"/>
        <v>0</v>
      </c>
      <c r="HH341" s="17" t="str">
        <f t="shared" si="1538"/>
        <v/>
      </c>
      <c r="HI341" s="510" t="str">
        <f t="shared" si="1539"/>
        <v/>
      </c>
      <c r="HJ341" s="517">
        <f t="shared" si="1540"/>
        <v>0</v>
      </c>
      <c r="HK341" s="510" t="str">
        <f t="shared" si="1362"/>
        <v/>
      </c>
      <c r="HL341" s="522" t="str">
        <f t="shared" si="1541"/>
        <v/>
      </c>
      <c r="HM341" s="510" t="str">
        <f t="shared" si="1363"/>
        <v/>
      </c>
      <c r="HN341" s="517">
        <f t="shared" si="1364"/>
        <v>0</v>
      </c>
      <c r="HO341" s="510" t="str">
        <f t="shared" si="1365"/>
        <v/>
      </c>
      <c r="HP341" s="522" t="str">
        <f t="shared" si="1542"/>
        <v/>
      </c>
      <c r="HQ341" s="510" t="str">
        <f t="shared" si="1366"/>
        <v/>
      </c>
      <c r="HR341" s="517">
        <f t="shared" si="1367"/>
        <v>0</v>
      </c>
      <c r="HS341" s="510" t="str">
        <f t="shared" si="1368"/>
        <v/>
      </c>
      <c r="HT341" s="522" t="str">
        <f t="shared" si="1543"/>
        <v/>
      </c>
      <c r="HU341" s="510" t="str">
        <f t="shared" si="1369"/>
        <v/>
      </c>
      <c r="HV341" s="517">
        <f t="shared" si="1370"/>
        <v>0</v>
      </c>
      <c r="HW341" s="510" t="str">
        <f t="shared" si="1371"/>
        <v/>
      </c>
      <c r="HX341" s="522" t="str">
        <f t="shared" si="1544"/>
        <v/>
      </c>
      <c r="HY341" s="510" t="str">
        <f t="shared" si="1372"/>
        <v/>
      </c>
      <c r="HZ341" s="517">
        <f t="shared" si="1373"/>
        <v>0</v>
      </c>
      <c r="IA341" s="510" t="str">
        <f t="shared" si="1374"/>
        <v/>
      </c>
      <c r="IB341" s="522" t="str">
        <f t="shared" si="1545"/>
        <v/>
      </c>
      <c r="IC341" s="510" t="str">
        <f t="shared" si="1375"/>
        <v/>
      </c>
      <c r="ID341" s="517">
        <f t="shared" si="1376"/>
        <v>0</v>
      </c>
      <c r="IE341" s="510" t="str">
        <f t="shared" si="1377"/>
        <v/>
      </c>
      <c r="IF341" s="522" t="str">
        <f t="shared" si="1546"/>
        <v/>
      </c>
      <c r="IG341" s="510" t="str">
        <f t="shared" si="1378"/>
        <v/>
      </c>
      <c r="IH341" s="517">
        <f t="shared" si="1379"/>
        <v>0</v>
      </c>
      <c r="II341" s="510" t="str">
        <f t="shared" si="1380"/>
        <v/>
      </c>
      <c r="IJ341" s="522" t="str">
        <f t="shared" si="1547"/>
        <v/>
      </c>
      <c r="IK341" s="510" t="str">
        <f t="shared" si="1381"/>
        <v/>
      </c>
      <c r="IL341" s="517">
        <f t="shared" si="1382"/>
        <v>0</v>
      </c>
      <c r="IM341" s="510" t="str">
        <f t="shared" si="1383"/>
        <v/>
      </c>
      <c r="IN341" s="522" t="str">
        <f t="shared" si="1548"/>
        <v/>
      </c>
      <c r="IO341" s="510" t="str">
        <f t="shared" si="1384"/>
        <v/>
      </c>
      <c r="IP341" s="517">
        <f t="shared" si="1385"/>
        <v>0</v>
      </c>
      <c r="IQ341" s="510" t="str">
        <f t="shared" si="1386"/>
        <v/>
      </c>
      <c r="IR341" s="522" t="str">
        <f t="shared" si="1549"/>
        <v/>
      </c>
      <c r="IS341" s="510" t="str">
        <f t="shared" si="1387"/>
        <v/>
      </c>
      <c r="IT341" s="517">
        <f t="shared" si="1388"/>
        <v>0</v>
      </c>
      <c r="IU341" s="510" t="str">
        <f t="shared" si="1389"/>
        <v/>
      </c>
      <c r="IV341" s="522" t="str">
        <f t="shared" si="1550"/>
        <v/>
      </c>
      <c r="IW341" s="510" t="str">
        <f t="shared" si="1390"/>
        <v/>
      </c>
      <c r="IX341" s="517">
        <f t="shared" si="1391"/>
        <v>0</v>
      </c>
      <c r="IY341" s="510" t="str">
        <f t="shared" si="1392"/>
        <v/>
      </c>
      <c r="IZ341" s="522" t="str">
        <f t="shared" si="1551"/>
        <v/>
      </c>
      <c r="JA341" s="510" t="str">
        <f t="shared" si="1393"/>
        <v/>
      </c>
      <c r="JB341" s="517">
        <f t="shared" si="1394"/>
        <v>0</v>
      </c>
      <c r="JC341" s="510" t="str">
        <f t="shared" si="1395"/>
        <v/>
      </c>
      <c r="JD341" s="522" t="str">
        <f t="shared" si="1552"/>
        <v/>
      </c>
      <c r="JE341" s="510" t="str">
        <f t="shared" si="1396"/>
        <v/>
      </c>
      <c r="JF341" s="517">
        <f t="shared" si="1397"/>
        <v>0</v>
      </c>
      <c r="JG341" s="510" t="str">
        <f t="shared" si="1398"/>
        <v/>
      </c>
      <c r="JH341" s="522" t="str">
        <f t="shared" si="1553"/>
        <v/>
      </c>
      <c r="JI341" s="510" t="str">
        <f t="shared" si="1399"/>
        <v/>
      </c>
      <c r="JJ341" s="517">
        <f t="shared" si="1400"/>
        <v>0</v>
      </c>
      <c r="JK341" s="510" t="str">
        <f t="shared" si="1401"/>
        <v/>
      </c>
      <c r="JL341" s="522" t="str">
        <f t="shared" si="1554"/>
        <v/>
      </c>
      <c r="JM341" s="510" t="str">
        <f t="shared" si="1402"/>
        <v/>
      </c>
      <c r="JN341" s="517">
        <f t="shared" si="1403"/>
        <v>0</v>
      </c>
      <c r="JO341" s="510" t="str">
        <f t="shared" si="1404"/>
        <v/>
      </c>
      <c r="JP341" s="522" t="str">
        <f t="shared" si="1555"/>
        <v/>
      </c>
      <c r="JQ341" s="510" t="str">
        <f t="shared" si="1405"/>
        <v/>
      </c>
      <c r="JR341" s="517">
        <f t="shared" si="1406"/>
        <v>0</v>
      </c>
      <c r="JS341" s="510" t="str">
        <f t="shared" si="1407"/>
        <v/>
      </c>
      <c r="JT341" s="522" t="str">
        <f t="shared" si="1556"/>
        <v/>
      </c>
      <c r="JU341" s="510" t="str">
        <f t="shared" si="1408"/>
        <v/>
      </c>
      <c r="JV341" s="517">
        <f t="shared" si="1409"/>
        <v>0</v>
      </c>
      <c r="JW341" s="510" t="str">
        <f t="shared" si="1410"/>
        <v/>
      </c>
      <c r="JX341" s="522" t="str">
        <f t="shared" si="1557"/>
        <v/>
      </c>
      <c r="JY341" s="510" t="str">
        <f t="shared" si="1411"/>
        <v/>
      </c>
      <c r="JZ341" s="517">
        <f t="shared" si="1412"/>
        <v>0</v>
      </c>
      <c r="KA341" s="510" t="str">
        <f t="shared" si="1413"/>
        <v/>
      </c>
      <c r="KB341" s="522" t="str">
        <f t="shared" si="1558"/>
        <v/>
      </c>
      <c r="KC341" s="510" t="str">
        <f t="shared" si="1414"/>
        <v/>
      </c>
      <c r="KD341" s="517">
        <f t="shared" si="1415"/>
        <v>0</v>
      </c>
      <c r="KE341" s="510" t="str">
        <f t="shared" si="1416"/>
        <v/>
      </c>
      <c r="KF341" s="522" t="str">
        <f t="shared" si="1559"/>
        <v/>
      </c>
      <c r="KG341" s="510" t="str">
        <f t="shared" si="1417"/>
        <v/>
      </c>
      <c r="KH341" s="517">
        <f t="shared" si="1418"/>
        <v>0</v>
      </c>
      <c r="KI341" s="510" t="str">
        <f t="shared" si="1419"/>
        <v/>
      </c>
      <c r="KJ341" s="522" t="str">
        <f t="shared" si="1560"/>
        <v/>
      </c>
      <c r="KK341" s="510" t="str">
        <f t="shared" si="1420"/>
        <v/>
      </c>
      <c r="KL341" s="517">
        <f t="shared" si="1421"/>
        <v>0</v>
      </c>
      <c r="KM341" s="510" t="str">
        <f t="shared" si="1422"/>
        <v/>
      </c>
      <c r="KN341" s="522" t="str">
        <f t="shared" si="1561"/>
        <v/>
      </c>
      <c r="KO341" s="510" t="str">
        <f t="shared" si="1423"/>
        <v/>
      </c>
      <c r="KP341" s="517">
        <f t="shared" si="1424"/>
        <v>0</v>
      </c>
      <c r="KQ341" s="510" t="str">
        <f t="shared" si="1425"/>
        <v/>
      </c>
      <c r="KR341" s="522" t="str">
        <f t="shared" si="1562"/>
        <v/>
      </c>
      <c r="KS341" s="510" t="str">
        <f t="shared" si="1426"/>
        <v/>
      </c>
      <c r="KT341" s="517">
        <f t="shared" si="1427"/>
        <v>0</v>
      </c>
      <c r="KU341" s="510" t="str">
        <f t="shared" si="1428"/>
        <v/>
      </c>
      <c r="KV341" s="522" t="str">
        <f t="shared" si="1563"/>
        <v/>
      </c>
      <c r="KW341" s="510" t="str">
        <f t="shared" si="1429"/>
        <v/>
      </c>
      <c r="KX341" s="517">
        <f t="shared" si="1430"/>
        <v>0</v>
      </c>
      <c r="KY341" s="510" t="str">
        <f t="shared" si="1431"/>
        <v/>
      </c>
      <c r="KZ341" s="522" t="str">
        <f t="shared" si="1564"/>
        <v/>
      </c>
      <c r="LA341" s="510" t="str">
        <f t="shared" si="1432"/>
        <v/>
      </c>
      <c r="LB341" s="517">
        <f t="shared" si="1433"/>
        <v>0</v>
      </c>
      <c r="LC341" s="510" t="str">
        <f t="shared" si="1434"/>
        <v/>
      </c>
      <c r="LD341" s="522" t="str">
        <f t="shared" si="1565"/>
        <v/>
      </c>
      <c r="LE341" s="510" t="str">
        <f t="shared" si="1435"/>
        <v/>
      </c>
      <c r="LF341" s="517">
        <f t="shared" si="1436"/>
        <v>0</v>
      </c>
      <c r="LG341" s="510" t="str">
        <f t="shared" si="1437"/>
        <v/>
      </c>
      <c r="LH341" s="522" t="str">
        <f t="shared" si="1566"/>
        <v/>
      </c>
      <c r="LI341" s="510" t="str">
        <f t="shared" si="1438"/>
        <v/>
      </c>
      <c r="LJ341" s="517">
        <f t="shared" si="1439"/>
        <v>0</v>
      </c>
      <c r="LK341" s="510" t="str">
        <f t="shared" si="1440"/>
        <v/>
      </c>
      <c r="LL341" s="522" t="str">
        <f t="shared" si="1567"/>
        <v/>
      </c>
      <c r="LM341" s="510" t="str">
        <f t="shared" si="1441"/>
        <v/>
      </c>
      <c r="LN341" s="517">
        <f t="shared" si="1442"/>
        <v>0</v>
      </c>
      <c r="LO341" s="510" t="str">
        <f t="shared" si="1443"/>
        <v/>
      </c>
      <c r="LP341" s="522" t="str">
        <f t="shared" si="1568"/>
        <v/>
      </c>
      <c r="LQ341" s="510" t="str">
        <f t="shared" si="1444"/>
        <v/>
      </c>
      <c r="LR341" s="517">
        <f t="shared" si="1445"/>
        <v>0</v>
      </c>
      <c r="LS341" s="510" t="str">
        <f t="shared" si="1446"/>
        <v/>
      </c>
      <c r="LT341" s="522" t="str">
        <f t="shared" si="1569"/>
        <v/>
      </c>
      <c r="LU341" s="510" t="str">
        <f t="shared" si="1447"/>
        <v/>
      </c>
      <c r="LV341" s="517">
        <f t="shared" si="1448"/>
        <v>0</v>
      </c>
      <c r="LW341" s="510" t="str">
        <f t="shared" si="1449"/>
        <v/>
      </c>
      <c r="LX341" s="522" t="str">
        <f t="shared" si="1570"/>
        <v/>
      </c>
      <c r="LY341" s="510" t="str">
        <f t="shared" si="1450"/>
        <v/>
      </c>
      <c r="LZ341" s="517">
        <f t="shared" si="1451"/>
        <v>0</v>
      </c>
      <c r="MA341" s="510" t="str">
        <f t="shared" si="1452"/>
        <v/>
      </c>
      <c r="MB341" s="522" t="str">
        <f t="shared" si="1571"/>
        <v/>
      </c>
      <c r="MC341" s="510" t="str">
        <f t="shared" si="1453"/>
        <v/>
      </c>
      <c r="MD341" s="517">
        <f t="shared" si="1454"/>
        <v>0</v>
      </c>
      <c r="ME341" s="510" t="str">
        <f t="shared" si="1455"/>
        <v/>
      </c>
      <c r="MF341" s="522" t="str">
        <f t="shared" si="1572"/>
        <v/>
      </c>
      <c r="MG341" s="510" t="str">
        <f t="shared" si="1456"/>
        <v/>
      </c>
      <c r="MH341" s="517">
        <f t="shared" si="1457"/>
        <v>0</v>
      </c>
      <c r="MI341" s="510" t="str">
        <f t="shared" si="1458"/>
        <v/>
      </c>
      <c r="MJ341" s="522" t="str">
        <f t="shared" si="1573"/>
        <v/>
      </c>
      <c r="MK341" s="510" t="str">
        <f t="shared" si="1459"/>
        <v/>
      </c>
      <c r="ML341" s="517">
        <f t="shared" si="1460"/>
        <v>0</v>
      </c>
      <c r="MM341" s="510" t="str">
        <f t="shared" si="1461"/>
        <v/>
      </c>
      <c r="MN341" s="522" t="str">
        <f t="shared" si="1574"/>
        <v/>
      </c>
      <c r="MO341" s="510" t="str">
        <f t="shared" si="1462"/>
        <v/>
      </c>
      <c r="MP341" s="517">
        <f t="shared" si="1463"/>
        <v>0</v>
      </c>
      <c r="MQ341" s="510" t="str">
        <f t="shared" si="1464"/>
        <v/>
      </c>
      <c r="MR341" s="522" t="str">
        <f t="shared" si="1575"/>
        <v/>
      </c>
      <c r="MS341" s="510" t="str">
        <f t="shared" si="1465"/>
        <v/>
      </c>
      <c r="MT341" s="517">
        <f t="shared" si="1466"/>
        <v>0</v>
      </c>
      <c r="MU341" s="510" t="str">
        <f t="shared" si="1467"/>
        <v/>
      </c>
      <c r="MV341" s="522" t="str">
        <f t="shared" si="1576"/>
        <v/>
      </c>
      <c r="MW341" s="510" t="str">
        <f t="shared" si="1468"/>
        <v/>
      </c>
      <c r="MX341" s="517">
        <f t="shared" si="1469"/>
        <v>0</v>
      </c>
      <c r="MY341" s="510" t="str">
        <f t="shared" si="1470"/>
        <v/>
      </c>
      <c r="MZ341" s="522" t="str">
        <f t="shared" si="1577"/>
        <v/>
      </c>
      <c r="NA341" s="510" t="str">
        <f t="shared" si="1471"/>
        <v/>
      </c>
      <c r="NB341" s="517">
        <f t="shared" si="1472"/>
        <v>0</v>
      </c>
      <c r="NC341" s="510" t="str">
        <f t="shared" si="1473"/>
        <v/>
      </c>
      <c r="ND341" s="522" t="str">
        <f t="shared" si="1578"/>
        <v/>
      </c>
      <c r="NE341" s="510" t="str">
        <f t="shared" si="1474"/>
        <v/>
      </c>
      <c r="NF341" s="517">
        <f t="shared" si="1475"/>
        <v>0</v>
      </c>
      <c r="NG341" s="510" t="str">
        <f t="shared" si="1476"/>
        <v/>
      </c>
      <c r="NH341" s="522" t="str">
        <f t="shared" si="1579"/>
        <v/>
      </c>
      <c r="NI341" s="510" t="str">
        <f t="shared" si="1477"/>
        <v/>
      </c>
      <c r="NJ341" s="517">
        <f t="shared" si="1478"/>
        <v>0</v>
      </c>
      <c r="NK341" s="510" t="str">
        <f t="shared" si="1479"/>
        <v/>
      </c>
      <c r="NL341" s="522" t="str">
        <f t="shared" si="1580"/>
        <v/>
      </c>
      <c r="NM341" s="510" t="str">
        <f t="shared" si="1480"/>
        <v/>
      </c>
      <c r="NN341" s="517">
        <f t="shared" si="1481"/>
        <v>0</v>
      </c>
      <c r="NO341" s="510" t="str">
        <f t="shared" si="1482"/>
        <v/>
      </c>
      <c r="NP341" s="522" t="str">
        <f t="shared" si="1581"/>
        <v/>
      </c>
      <c r="NQ341" s="510" t="str">
        <f t="shared" si="1483"/>
        <v/>
      </c>
      <c r="NR341" s="517">
        <f t="shared" si="1484"/>
        <v>0</v>
      </c>
      <c r="NS341" s="510" t="str">
        <f t="shared" si="1485"/>
        <v/>
      </c>
      <c r="NT341" s="522" t="str">
        <f t="shared" si="1582"/>
        <v/>
      </c>
      <c r="NU341" s="510" t="str">
        <f t="shared" si="1486"/>
        <v/>
      </c>
      <c r="NV341" s="517">
        <f t="shared" si="1487"/>
        <v>0</v>
      </c>
      <c r="NW341" s="510" t="str">
        <f t="shared" si="1488"/>
        <v/>
      </c>
      <c r="NX341" s="522" t="str">
        <f t="shared" si="1583"/>
        <v/>
      </c>
      <c r="NY341" s="510" t="str">
        <f t="shared" si="1489"/>
        <v/>
      </c>
      <c r="NZ341" s="517">
        <f t="shared" si="1490"/>
        <v>0</v>
      </c>
      <c r="OA341" s="510" t="str">
        <f t="shared" si="1491"/>
        <v/>
      </c>
      <c r="OB341" s="522" t="str">
        <f t="shared" si="1584"/>
        <v/>
      </c>
      <c r="OC341" s="510" t="str">
        <f t="shared" si="1492"/>
        <v/>
      </c>
      <c r="OD341" s="517">
        <f t="shared" si="1493"/>
        <v>0</v>
      </c>
      <c r="OE341" s="510" t="str">
        <f t="shared" si="1494"/>
        <v/>
      </c>
      <c r="OF341" s="522" t="str">
        <f t="shared" si="1585"/>
        <v/>
      </c>
      <c r="OG341" s="510" t="str">
        <f t="shared" si="1495"/>
        <v/>
      </c>
      <c r="OH341" s="517">
        <f t="shared" si="1496"/>
        <v>0</v>
      </c>
      <c r="OI341" s="510" t="str">
        <f t="shared" si="1497"/>
        <v/>
      </c>
      <c r="OJ341" s="522" t="str">
        <f t="shared" si="1586"/>
        <v/>
      </c>
      <c r="OK341" s="510" t="str">
        <f t="shared" si="1498"/>
        <v/>
      </c>
      <c r="OL341" s="517">
        <f t="shared" si="1499"/>
        <v>0</v>
      </c>
      <c r="OM341" s="510" t="str">
        <f t="shared" si="1500"/>
        <v/>
      </c>
      <c r="ON341" s="522" t="str">
        <f t="shared" si="1587"/>
        <v/>
      </c>
      <c r="OO341" s="510" t="str">
        <f t="shared" si="1501"/>
        <v/>
      </c>
      <c r="OP341" s="517">
        <f t="shared" si="1502"/>
        <v>0</v>
      </c>
      <c r="OQ341" s="510" t="str">
        <f t="shared" si="1503"/>
        <v/>
      </c>
      <c r="OR341" s="522" t="str">
        <f t="shared" si="1588"/>
        <v/>
      </c>
      <c r="OS341" s="510" t="str">
        <f t="shared" si="1504"/>
        <v/>
      </c>
      <c r="OT341" s="517">
        <f t="shared" si="1505"/>
        <v>0</v>
      </c>
      <c r="OU341" s="510" t="str">
        <f t="shared" si="1506"/>
        <v/>
      </c>
      <c r="OV341" s="522" t="str">
        <f t="shared" si="1589"/>
        <v/>
      </c>
      <c r="OW341" s="510" t="str">
        <f t="shared" si="1507"/>
        <v/>
      </c>
      <c r="OX341" s="517">
        <f t="shared" si="1508"/>
        <v>0</v>
      </c>
      <c r="OY341" s="510" t="str">
        <f t="shared" si="1509"/>
        <v/>
      </c>
      <c r="OZ341" s="522" t="str">
        <f t="shared" si="1590"/>
        <v/>
      </c>
      <c r="PA341" s="510" t="str">
        <f t="shared" si="1510"/>
        <v/>
      </c>
      <c r="PB341" s="517">
        <f t="shared" si="1511"/>
        <v>0</v>
      </c>
      <c r="PC341" s="510" t="str">
        <f t="shared" si="1512"/>
        <v/>
      </c>
      <c r="PD341" s="522" t="str">
        <f t="shared" si="1591"/>
        <v/>
      </c>
      <c r="PE341" s="510" t="str">
        <f t="shared" si="1513"/>
        <v/>
      </c>
      <c r="PF341" s="517">
        <f t="shared" si="1514"/>
        <v>0</v>
      </c>
      <c r="PG341" s="510" t="str">
        <f t="shared" si="1515"/>
        <v/>
      </c>
      <c r="PH341" s="522" t="str">
        <f t="shared" si="1592"/>
        <v/>
      </c>
      <c r="PI341" s="510" t="str">
        <f t="shared" si="1516"/>
        <v/>
      </c>
      <c r="PJ341" s="517">
        <f t="shared" si="1517"/>
        <v>0</v>
      </c>
      <c r="PK341" s="510" t="str">
        <f t="shared" si="1518"/>
        <v/>
      </c>
      <c r="PL341" s="522" t="str">
        <f t="shared" si="1593"/>
        <v/>
      </c>
      <c r="PM341" s="510" t="str">
        <f t="shared" si="1519"/>
        <v/>
      </c>
      <c r="PN341" s="517">
        <f t="shared" si="1520"/>
        <v>0</v>
      </c>
      <c r="PO341" s="510" t="str">
        <f t="shared" si="1521"/>
        <v/>
      </c>
      <c r="PP341" s="522" t="str">
        <f t="shared" si="1594"/>
        <v/>
      </c>
      <c r="PQ341" s="510" t="str">
        <f t="shared" si="1522"/>
        <v/>
      </c>
      <c r="PR341" s="517">
        <f t="shared" si="1523"/>
        <v>0</v>
      </c>
      <c r="PS341" s="510" t="str">
        <f t="shared" si="1524"/>
        <v/>
      </c>
      <c r="PT341" s="522" t="str">
        <f t="shared" si="1595"/>
        <v/>
      </c>
      <c r="PU341" s="510" t="str">
        <f t="shared" si="1525"/>
        <v/>
      </c>
      <c r="PV341" s="517">
        <f t="shared" si="1526"/>
        <v>0</v>
      </c>
      <c r="PW341" s="510" t="str">
        <f t="shared" si="1527"/>
        <v/>
      </c>
      <c r="PX341" s="522" t="str">
        <f t="shared" si="1596"/>
        <v/>
      </c>
      <c r="PY341" s="510" t="str">
        <f t="shared" si="1528"/>
        <v/>
      </c>
      <c r="PZ341" s="517">
        <f t="shared" si="1529"/>
        <v>0</v>
      </c>
      <c r="QA341" s="510" t="str">
        <f t="shared" si="1530"/>
        <v/>
      </c>
      <c r="QB341" s="522" t="str">
        <f t="shared" si="1597"/>
        <v/>
      </c>
      <c r="QC341" s="510" t="str">
        <f t="shared" si="1531"/>
        <v/>
      </c>
      <c r="QD341" s="517">
        <f t="shared" si="1532"/>
        <v>0</v>
      </c>
      <c r="QE341" s="510" t="str">
        <f t="shared" si="1533"/>
        <v/>
      </c>
      <c r="QF341" s="522" t="str">
        <f t="shared" si="1598"/>
        <v/>
      </c>
      <c r="QG341" s="510" t="str">
        <f t="shared" si="1534"/>
        <v/>
      </c>
      <c r="QH341" s="517">
        <f t="shared" si="1535"/>
        <v>0</v>
      </c>
    </row>
    <row r="342" spans="203:450" ht="12.9" thickTop="1" x14ac:dyDescent="0.3">
      <c r="HA342" s="129"/>
      <c r="HB342" s="130">
        <f>SUM(HB282:HB341)</f>
        <v>0</v>
      </c>
      <c r="HC342" s="133">
        <f>MAX(HC282:HC341)</f>
        <v>0</v>
      </c>
      <c r="HD342" s="13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  <c r="JW342" s="3"/>
      <c r="JX342" s="3"/>
      <c r="JY342" s="3"/>
      <c r="JZ342" s="3"/>
      <c r="KA342" s="3"/>
      <c r="KB342" s="3"/>
      <c r="KC342" s="3"/>
      <c r="KD342" s="3"/>
      <c r="KE342" s="3"/>
      <c r="KF342" s="3"/>
      <c r="KG342" s="3"/>
      <c r="KH342" s="3"/>
      <c r="KI342" s="3"/>
      <c r="KJ342" s="3"/>
      <c r="KK342" s="3"/>
      <c r="KL342" s="3"/>
      <c r="KM342" s="3"/>
      <c r="KN342" s="3"/>
      <c r="KO342" s="3"/>
      <c r="KP342" s="3"/>
      <c r="KQ342" s="3"/>
      <c r="KR342" s="3"/>
      <c r="KS342" s="3"/>
      <c r="KT342" s="3"/>
      <c r="KU342" s="3"/>
      <c r="KV342" s="3"/>
      <c r="KW342" s="3"/>
      <c r="KX342" s="3"/>
      <c r="KY342" s="3"/>
      <c r="KZ342" s="3"/>
      <c r="LA342" s="3"/>
      <c r="LB342" s="3"/>
      <c r="LC342" s="3"/>
      <c r="LD342" s="3"/>
      <c r="LE342" s="3"/>
      <c r="LF342" s="3"/>
      <c r="LG342" s="3"/>
      <c r="LH342" s="3"/>
      <c r="LI342" s="3"/>
      <c r="LJ342" s="3"/>
      <c r="LK342" s="3"/>
      <c r="LL342" s="3"/>
      <c r="LM342" s="3"/>
      <c r="LN342" s="3"/>
      <c r="LO342" s="3"/>
      <c r="LP342" s="3"/>
      <c r="LQ342" s="3"/>
      <c r="LR342" s="3"/>
      <c r="LS342" s="3"/>
      <c r="LT342" s="3"/>
      <c r="LU342" s="3"/>
      <c r="LV342" s="3"/>
      <c r="LW342" s="3"/>
      <c r="LX342" s="3"/>
      <c r="LY342" s="3"/>
      <c r="LZ342" s="3"/>
      <c r="MA342" s="3"/>
      <c r="MB342" s="3"/>
      <c r="MC342" s="3"/>
      <c r="MD342" s="3"/>
      <c r="ME342" s="3"/>
      <c r="MF342" s="3"/>
      <c r="MG342" s="3"/>
      <c r="MH342" s="3"/>
      <c r="MI342" s="3"/>
      <c r="MJ342" s="3"/>
      <c r="MK342" s="3"/>
      <c r="ML342" s="3"/>
      <c r="MM342" s="3"/>
      <c r="MN342" s="3"/>
      <c r="MO342" s="3"/>
      <c r="MP342" s="3"/>
      <c r="MQ342" s="3"/>
      <c r="MR342" s="3"/>
      <c r="MS342" s="3"/>
      <c r="MT342" s="3"/>
      <c r="MU342" s="3"/>
      <c r="MV342" s="3"/>
      <c r="MW342" s="3"/>
      <c r="MX342" s="3"/>
      <c r="MY342" s="3"/>
      <c r="MZ342" s="3"/>
      <c r="NA342" s="3"/>
      <c r="NB342" s="3"/>
      <c r="NC342" s="3"/>
      <c r="ND342" s="3"/>
      <c r="NE342" s="3"/>
      <c r="NF342" s="3"/>
      <c r="NG342" s="3"/>
      <c r="NH342" s="3"/>
      <c r="NI342" s="3"/>
      <c r="NJ342" s="3"/>
      <c r="NK342" s="3"/>
      <c r="NL342" s="3"/>
      <c r="NM342" s="3"/>
      <c r="NN342" s="3"/>
      <c r="NO342" s="3"/>
      <c r="NP342" s="3"/>
      <c r="NQ342" s="3"/>
      <c r="NR342" s="3"/>
      <c r="NS342" s="3"/>
      <c r="NT342" s="3"/>
      <c r="NU342" s="3"/>
      <c r="NV342" s="3"/>
      <c r="NW342" s="3"/>
      <c r="NX342" s="3"/>
      <c r="NY342" s="3"/>
      <c r="NZ342" s="3"/>
      <c r="OA342" s="3"/>
      <c r="OB342" s="3"/>
      <c r="OC342" s="3"/>
      <c r="OD342" s="3"/>
      <c r="OE342" s="3"/>
      <c r="OF342" s="3"/>
      <c r="OG342" s="3"/>
      <c r="OH342" s="3"/>
      <c r="OI342" s="3"/>
      <c r="OJ342" s="3"/>
      <c r="OK342" s="3"/>
      <c r="OL342" s="3"/>
      <c r="OM342" s="3"/>
      <c r="ON342" s="3"/>
      <c r="OO342" s="3"/>
      <c r="OP342" s="3"/>
      <c r="OQ342" s="3"/>
      <c r="OR342" s="3"/>
      <c r="OS342" s="3"/>
      <c r="OT342" s="3"/>
      <c r="OU342" s="3"/>
      <c r="OV342" s="3"/>
      <c r="OW342" s="3"/>
      <c r="OX342" s="3"/>
      <c r="OY342" s="3"/>
      <c r="OZ342" s="3"/>
      <c r="PA342" s="3"/>
      <c r="PB342" s="3"/>
      <c r="PC342" s="3"/>
      <c r="PD342" s="3"/>
      <c r="PE342" s="3"/>
      <c r="PF342" s="3"/>
      <c r="PG342" s="3"/>
      <c r="PH342" s="3"/>
      <c r="PI342" s="3"/>
      <c r="PJ342" s="3"/>
      <c r="PK342" s="3"/>
      <c r="PL342" s="3"/>
      <c r="PM342" s="3"/>
      <c r="PN342" s="3"/>
      <c r="PO342" s="3"/>
      <c r="PP342" s="3"/>
      <c r="PQ342" s="3"/>
      <c r="PR342" s="3"/>
      <c r="PS342" s="3"/>
      <c r="PT342" s="3"/>
      <c r="PU342" s="3"/>
      <c r="PV342" s="3"/>
      <c r="PW342" s="3"/>
      <c r="PX342" s="3"/>
      <c r="PY342" s="3"/>
      <c r="PZ342" s="3"/>
      <c r="QA342" s="3"/>
      <c r="QB342" s="3"/>
      <c r="QC342" s="3"/>
      <c r="QD342" s="3"/>
      <c r="QE342" s="3"/>
      <c r="QF342" s="3"/>
      <c r="QG342" s="3"/>
      <c r="QH342" s="3"/>
    </row>
  </sheetData>
  <sheetProtection algorithmName="SHA-512" hashValue="TbUFE8ogfFrUO3QNTGOrspX3fLdJfaiK6lWVcNsOyNxUrOdHQu+FGLkDKF3qmbifSkOIx+t1qr3u+vIpAKHfdw==" saltValue="APAV6vo4wKQaQf58HcSe5A==" spinCount="100000" sheet="1" objects="1" scenarios="1"/>
  <mergeCells count="186">
    <mergeCell ref="AO38:AQ38"/>
    <mergeCell ref="AO40:AQ40"/>
    <mergeCell ref="AO41:AQ41"/>
    <mergeCell ref="AL38:AM38"/>
    <mergeCell ref="AO46:AQ46"/>
    <mergeCell ref="AO37:AQ37"/>
    <mergeCell ref="AO39:AQ39"/>
    <mergeCell ref="AL42:AM42"/>
    <mergeCell ref="AL40:AM40"/>
    <mergeCell ref="AO42:AQ42"/>
    <mergeCell ref="AL46:AM46"/>
    <mergeCell ref="AL45:AM45"/>
    <mergeCell ref="AL39:AM39"/>
    <mergeCell ref="AL44:AM44"/>
    <mergeCell ref="F62:G62"/>
    <mergeCell ref="H62:I62"/>
    <mergeCell ref="AB62:AD62"/>
    <mergeCell ref="AL62:AM62"/>
    <mergeCell ref="AO62:AQ62"/>
    <mergeCell ref="AO44:AQ44"/>
    <mergeCell ref="AO45:AQ45"/>
    <mergeCell ref="AL41:AM41"/>
    <mergeCell ref="S59:U59"/>
    <mergeCell ref="AB59:AC59"/>
    <mergeCell ref="AC54:AE54"/>
    <mergeCell ref="AC55:AE55"/>
    <mergeCell ref="AC56:AE56"/>
    <mergeCell ref="AL61:AM61"/>
    <mergeCell ref="AO61:AQ61"/>
    <mergeCell ref="B59:R59"/>
    <mergeCell ref="AF59:AM59"/>
    <mergeCell ref="AP59:AR59"/>
    <mergeCell ref="AC48:AE48"/>
    <mergeCell ref="AC49:AE49"/>
    <mergeCell ref="AC50:AE50"/>
    <mergeCell ref="AC51:AE51"/>
    <mergeCell ref="AC52:AE52"/>
    <mergeCell ref="AC53:AE53"/>
    <mergeCell ref="S2:U2"/>
    <mergeCell ref="AF2:AM2"/>
    <mergeCell ref="AL24:AM24"/>
    <mergeCell ref="AN23:AQ23"/>
    <mergeCell ref="AO21:AQ21"/>
    <mergeCell ref="AO22:AQ22"/>
    <mergeCell ref="AL21:AM21"/>
    <mergeCell ref="AO24:AQ24"/>
    <mergeCell ref="AP2:AR2"/>
    <mergeCell ref="AB2:AC2"/>
    <mergeCell ref="AM14:AR14"/>
    <mergeCell ref="AC23:AD23"/>
    <mergeCell ref="AK14:AL14"/>
    <mergeCell ref="AE23:AF23"/>
    <mergeCell ref="AG23:AM23"/>
    <mergeCell ref="AC25:AD25"/>
    <mergeCell ref="AO36:AQ36"/>
    <mergeCell ref="AO30:AQ30"/>
    <mergeCell ref="AC24:AD24"/>
    <mergeCell ref="AO26:AQ26"/>
    <mergeCell ref="AO31:AQ31"/>
    <mergeCell ref="AO33:AQ33"/>
    <mergeCell ref="F22:G22"/>
    <mergeCell ref="AO43:AQ43"/>
    <mergeCell ref="AB22:AD22"/>
    <mergeCell ref="J23:M23"/>
    <mergeCell ref="H23:I23"/>
    <mergeCell ref="H22:I22"/>
    <mergeCell ref="E24:G24"/>
    <mergeCell ref="H24:I24"/>
    <mergeCell ref="AL22:AM22"/>
    <mergeCell ref="U23:AB23"/>
    <mergeCell ref="E23:G23"/>
    <mergeCell ref="AL35:AM35"/>
    <mergeCell ref="AL26:AM26"/>
    <mergeCell ref="AL30:AM30"/>
    <mergeCell ref="AL33:AM33"/>
    <mergeCell ref="AL43:AM43"/>
    <mergeCell ref="AL37:AM37"/>
    <mergeCell ref="AL32:AM32"/>
    <mergeCell ref="AL36:AM36"/>
    <mergeCell ref="AL31:AM31"/>
    <mergeCell ref="AL27:AM27"/>
    <mergeCell ref="AO27:AQ27"/>
    <mergeCell ref="AO32:AQ32"/>
    <mergeCell ref="AO28:AQ28"/>
    <mergeCell ref="AO29:AQ29"/>
    <mergeCell ref="AL29:AM29"/>
    <mergeCell ref="AL28:AM28"/>
    <mergeCell ref="AO34:AQ34"/>
    <mergeCell ref="AO35:AQ35"/>
    <mergeCell ref="AL34:AM34"/>
    <mergeCell ref="E64:G64"/>
    <mergeCell ref="H64:I64"/>
    <mergeCell ref="AC64:AD64"/>
    <mergeCell ref="AL64:AM64"/>
    <mergeCell ref="AO64:AQ64"/>
    <mergeCell ref="E63:G63"/>
    <mergeCell ref="H63:I63"/>
    <mergeCell ref="J63:M63"/>
    <mergeCell ref="U63:AB63"/>
    <mergeCell ref="AC63:AD63"/>
    <mergeCell ref="AE63:AF63"/>
    <mergeCell ref="AG63:AM63"/>
    <mergeCell ref="AN63:AQ63"/>
    <mergeCell ref="AL68:AM68"/>
    <mergeCell ref="AO68:AQ68"/>
    <mergeCell ref="AL69:AM69"/>
    <mergeCell ref="AO69:AQ69"/>
    <mergeCell ref="AL70:AM70"/>
    <mergeCell ref="AO70:AQ70"/>
    <mergeCell ref="AC65:AD65"/>
    <mergeCell ref="AL66:AM66"/>
    <mergeCell ref="AO66:AQ66"/>
    <mergeCell ref="AL67:AM67"/>
    <mergeCell ref="AO67:AQ67"/>
    <mergeCell ref="AL74:AM74"/>
    <mergeCell ref="AO74:AQ74"/>
    <mergeCell ref="AL75:AM75"/>
    <mergeCell ref="AO75:AQ75"/>
    <mergeCell ref="AL76:AM76"/>
    <mergeCell ref="AO76:AQ76"/>
    <mergeCell ref="AL71:AM71"/>
    <mergeCell ref="AO71:AQ71"/>
    <mergeCell ref="AL72:AM72"/>
    <mergeCell ref="AO72:AQ72"/>
    <mergeCell ref="AL73:AM73"/>
    <mergeCell ref="AO73:AQ73"/>
    <mergeCell ref="AL80:AM80"/>
    <mergeCell ref="AO80:AQ80"/>
    <mergeCell ref="AL81:AM81"/>
    <mergeCell ref="AO81:AQ81"/>
    <mergeCell ref="AL82:AM82"/>
    <mergeCell ref="AO82:AQ82"/>
    <mergeCell ref="AL77:AM77"/>
    <mergeCell ref="AO77:AQ77"/>
    <mergeCell ref="AL78:AM78"/>
    <mergeCell ref="AO78:AQ78"/>
    <mergeCell ref="AL79:AM79"/>
    <mergeCell ref="AO79:AQ79"/>
    <mergeCell ref="AL86:AM86"/>
    <mergeCell ref="AO86:AQ86"/>
    <mergeCell ref="AL87:AM87"/>
    <mergeCell ref="AO87:AQ87"/>
    <mergeCell ref="AL88:AM88"/>
    <mergeCell ref="AO88:AQ88"/>
    <mergeCell ref="AL83:AM83"/>
    <mergeCell ref="AO83:AQ83"/>
    <mergeCell ref="AL84:AM84"/>
    <mergeCell ref="AO84:AQ84"/>
    <mergeCell ref="AL85:AM85"/>
    <mergeCell ref="AO85:AQ85"/>
    <mergeCell ref="AL92:AM92"/>
    <mergeCell ref="AO92:AQ92"/>
    <mergeCell ref="AL93:AM93"/>
    <mergeCell ref="AO93:AQ93"/>
    <mergeCell ref="AL94:AM94"/>
    <mergeCell ref="AO94:AQ94"/>
    <mergeCell ref="AL89:AM89"/>
    <mergeCell ref="AO89:AQ89"/>
    <mergeCell ref="AL90:AM90"/>
    <mergeCell ref="AO90:AQ90"/>
    <mergeCell ref="AL91:AM91"/>
    <mergeCell ref="AO91:AQ91"/>
    <mergeCell ref="AL98:AM98"/>
    <mergeCell ref="AO98:AQ98"/>
    <mergeCell ref="AL99:AM99"/>
    <mergeCell ref="AO99:AQ99"/>
    <mergeCell ref="AL100:AM100"/>
    <mergeCell ref="AO100:AQ100"/>
    <mergeCell ref="AL95:AM95"/>
    <mergeCell ref="AO95:AQ95"/>
    <mergeCell ref="AL96:AM96"/>
    <mergeCell ref="AO96:AQ96"/>
    <mergeCell ref="AL97:AM97"/>
    <mergeCell ref="AO97:AQ97"/>
    <mergeCell ref="AL104:AM104"/>
    <mergeCell ref="AO104:AQ104"/>
    <mergeCell ref="AL105:AM105"/>
    <mergeCell ref="AO105:AQ105"/>
    <mergeCell ref="AL106:AM106"/>
    <mergeCell ref="AO106:AQ106"/>
    <mergeCell ref="AL101:AM101"/>
    <mergeCell ref="AO101:AQ101"/>
    <mergeCell ref="AL102:AM102"/>
    <mergeCell ref="AO102:AQ102"/>
    <mergeCell ref="AL103:AM103"/>
    <mergeCell ref="AO103:AQ103"/>
  </mergeCells>
  <phoneticPr fontId="0" type="noConversion"/>
  <conditionalFormatting sqref="AO27:AQ46 AO67:AQ106">
    <cfRule type="cellIs" dxfId="433" priority="323" operator="equal">
      <formula>"Conforme"</formula>
    </cfRule>
    <cfRule type="cellIs" dxfId="432" priority="468" stopIfTrue="1" operator="equal">
      <formula>"Redimensionar"</formula>
    </cfRule>
  </conditionalFormatting>
  <conditionalFormatting sqref="AI5">
    <cfRule type="cellIs" dxfId="431" priority="471" stopIfTrue="1" operator="notEqual">
      <formula>""</formula>
    </cfRule>
  </conditionalFormatting>
  <conditionalFormatting sqref="AU11">
    <cfRule type="cellIs" dxfId="430" priority="472" stopIfTrue="1" operator="notEqual">
      <formula>""</formula>
    </cfRule>
  </conditionalFormatting>
  <conditionalFormatting sqref="Y48:Y56 AB48:AE56">
    <cfRule type="cellIs" dxfId="429" priority="473" stopIfTrue="1" operator="equal">
      <formula>""</formula>
    </cfRule>
  </conditionalFormatting>
  <conditionalFormatting sqref="S18">
    <cfRule type="cellIs" dxfId="428" priority="483" stopIfTrue="1" operator="notEqual">
      <formula>"Valor típico da constante de rugosidade para tubagens em aço na condução de água fria."</formula>
    </cfRule>
  </conditionalFormatting>
  <conditionalFormatting sqref="S6:S7">
    <cfRule type="cellIs" dxfId="427" priority="485" stopIfTrue="1" operator="equal">
      <formula>"Atenção: valor do Caudal Instantâneo suspeito, confirme as unidades utilizadas."</formula>
    </cfRule>
  </conditionalFormatting>
  <conditionalFormatting sqref="J23:M23 J63:M63">
    <cfRule type="cellIs" dxfId="426" priority="487" stopIfTrue="1" operator="equal">
      <formula>" Erro: L não pode ser inferior a h"</formula>
    </cfRule>
  </conditionalFormatting>
  <conditionalFormatting sqref="D47:D58 D60:D66">
    <cfRule type="cellIs" dxfId="425" priority="464" stopIfTrue="1" operator="equal">
      <formula>2</formula>
    </cfRule>
  </conditionalFormatting>
  <conditionalFormatting sqref="AM14">
    <cfRule type="cellIs" dxfId="424" priority="460" stopIfTrue="1" operator="equal">
      <formula>"Verificar Não Conformidades"</formula>
    </cfRule>
    <cfRule type="cellIs" dxfId="423" priority="469" stopIfTrue="1" operator="equal">
      <formula>"Dimensionamento Conforme"</formula>
    </cfRule>
    <cfRule type="cellIs" dxfId="422" priority="470" stopIfTrue="1" operator="equal">
      <formula>"Valor(es) Superior(es) ao Permitido"</formula>
    </cfRule>
  </conditionalFormatting>
  <conditionalFormatting sqref="AW9">
    <cfRule type="cellIs" dxfId="421" priority="459" stopIfTrue="1" operator="equal">
      <formula>"N.C."</formula>
    </cfRule>
  </conditionalFormatting>
  <conditionalFormatting sqref="J109">
    <cfRule type="cellIs" dxfId="420" priority="458" stopIfTrue="1" operator="equal">
      <formula>"2) "</formula>
    </cfRule>
  </conditionalFormatting>
  <conditionalFormatting sqref="AL67:AM106">
    <cfRule type="cellIs" dxfId="419" priority="324" operator="equal">
      <formula>"Conforme"</formula>
    </cfRule>
    <cfRule type="cellIs" dxfId="418" priority="449" operator="equal">
      <formula>"Não aplicável"</formula>
    </cfRule>
    <cfRule type="cellIs" dxfId="417" priority="452" stopIfTrue="1" operator="equal">
      <formula>"Redimensionar"</formula>
    </cfRule>
  </conditionalFormatting>
  <conditionalFormatting sqref="AL27:AM46">
    <cfRule type="cellIs" dxfId="416" priority="322" operator="equal">
      <formula>"Conforme"</formula>
    </cfRule>
    <cfRule type="cellIs" dxfId="415" priority="445" operator="equal">
      <formula>"Não aplicável"</formula>
    </cfRule>
    <cfRule type="cellIs" dxfId="414" priority="446" stopIfTrue="1" operator="equal">
      <formula>"Redimensionar"</formula>
    </cfRule>
  </conditionalFormatting>
  <conditionalFormatting sqref="Y27">
    <cfRule type="cellIs" dxfId="413" priority="444" operator="lessThan">
      <formula>DW27</formula>
    </cfRule>
  </conditionalFormatting>
  <conditionalFormatting sqref="Y28">
    <cfRule type="cellIs" dxfId="412" priority="443" operator="lessThan">
      <formula>DW28</formula>
    </cfRule>
  </conditionalFormatting>
  <conditionalFormatting sqref="Y29">
    <cfRule type="cellIs" dxfId="411" priority="442" operator="lessThan">
      <formula>DW29</formula>
    </cfRule>
  </conditionalFormatting>
  <conditionalFormatting sqref="Y30">
    <cfRule type="cellIs" dxfId="410" priority="441" operator="lessThan">
      <formula>DW30</formula>
    </cfRule>
  </conditionalFormatting>
  <conditionalFormatting sqref="Y31">
    <cfRule type="cellIs" dxfId="409" priority="440" operator="lessThan">
      <formula>DW31</formula>
    </cfRule>
  </conditionalFormatting>
  <conditionalFormatting sqref="Y32">
    <cfRule type="cellIs" dxfId="408" priority="439" operator="lessThan">
      <formula>DW32</formula>
    </cfRule>
  </conditionalFormatting>
  <conditionalFormatting sqref="Y33">
    <cfRule type="cellIs" dxfId="407" priority="438" operator="lessThan">
      <formula>DW33</formula>
    </cfRule>
  </conditionalFormatting>
  <conditionalFormatting sqref="Y34">
    <cfRule type="cellIs" dxfId="406" priority="437" operator="lessThan">
      <formula>DW34</formula>
    </cfRule>
  </conditionalFormatting>
  <conditionalFormatting sqref="Y35">
    <cfRule type="cellIs" dxfId="405" priority="436" operator="lessThan">
      <formula>DW35</formula>
    </cfRule>
  </conditionalFormatting>
  <conditionalFormatting sqref="Y36">
    <cfRule type="cellIs" dxfId="404" priority="435" operator="lessThan">
      <formula>DW36</formula>
    </cfRule>
  </conditionalFormatting>
  <conditionalFormatting sqref="Y37">
    <cfRule type="cellIs" dxfId="403" priority="434" operator="lessThan">
      <formula>DW37</formula>
    </cfRule>
  </conditionalFormatting>
  <conditionalFormatting sqref="Y38">
    <cfRule type="cellIs" dxfId="402" priority="433" operator="lessThan">
      <formula>DW38</formula>
    </cfRule>
  </conditionalFormatting>
  <conditionalFormatting sqref="Y39">
    <cfRule type="cellIs" dxfId="401" priority="432" operator="lessThan">
      <formula>DW39</formula>
    </cfRule>
  </conditionalFormatting>
  <conditionalFormatting sqref="Y40">
    <cfRule type="cellIs" dxfId="400" priority="431" operator="lessThan">
      <formula>DW40</formula>
    </cfRule>
  </conditionalFormatting>
  <conditionalFormatting sqref="Y41">
    <cfRule type="cellIs" dxfId="399" priority="430" operator="lessThan">
      <formula>DW41</formula>
    </cfRule>
  </conditionalFormatting>
  <conditionalFormatting sqref="Y42">
    <cfRule type="cellIs" dxfId="398" priority="429" operator="lessThan">
      <formula>DW42</formula>
    </cfRule>
  </conditionalFormatting>
  <conditionalFormatting sqref="Y43">
    <cfRule type="cellIs" dxfId="397" priority="428" operator="lessThan">
      <formula>DW43</formula>
    </cfRule>
  </conditionalFormatting>
  <conditionalFormatting sqref="Y44">
    <cfRule type="cellIs" dxfId="396" priority="427" operator="lessThan">
      <formula>DW44</formula>
    </cfRule>
  </conditionalFormatting>
  <conditionalFormatting sqref="Y45">
    <cfRule type="cellIs" dxfId="395" priority="426" operator="lessThan">
      <formula>DW45</formula>
    </cfRule>
  </conditionalFormatting>
  <conditionalFormatting sqref="Y46">
    <cfRule type="cellIs" dxfId="394" priority="425" operator="lessThan">
      <formula>DW46</formula>
    </cfRule>
  </conditionalFormatting>
  <conditionalFormatting sqref="Y67">
    <cfRule type="cellIs" dxfId="393" priority="424" operator="lessThan">
      <formula>DW47</formula>
    </cfRule>
  </conditionalFormatting>
  <conditionalFormatting sqref="Y68">
    <cfRule type="cellIs" dxfId="392" priority="423" operator="lessThan">
      <formula>DW48</formula>
    </cfRule>
  </conditionalFormatting>
  <conditionalFormatting sqref="Y69">
    <cfRule type="cellIs" dxfId="391" priority="422" operator="lessThan">
      <formula>DW49</formula>
    </cfRule>
  </conditionalFormatting>
  <conditionalFormatting sqref="Y70">
    <cfRule type="cellIs" dxfId="390" priority="421" operator="lessThan">
      <formula>DW50</formula>
    </cfRule>
  </conditionalFormatting>
  <conditionalFormatting sqref="Y71">
    <cfRule type="cellIs" dxfId="389" priority="420" operator="lessThan">
      <formula>DW51</formula>
    </cfRule>
  </conditionalFormatting>
  <conditionalFormatting sqref="Y72">
    <cfRule type="cellIs" dxfId="388" priority="419" operator="lessThan">
      <formula>DW52</formula>
    </cfRule>
  </conditionalFormatting>
  <conditionalFormatting sqref="Y73">
    <cfRule type="cellIs" dxfId="387" priority="418" operator="lessThan">
      <formula>DW53</formula>
    </cfRule>
  </conditionalFormatting>
  <conditionalFormatting sqref="Y74">
    <cfRule type="cellIs" dxfId="386" priority="417" operator="lessThan">
      <formula>DW54</formula>
    </cfRule>
  </conditionalFormatting>
  <conditionalFormatting sqref="Y75">
    <cfRule type="cellIs" dxfId="385" priority="416" operator="lessThan">
      <formula>DW55</formula>
    </cfRule>
  </conditionalFormatting>
  <conditionalFormatting sqref="Y76">
    <cfRule type="cellIs" dxfId="384" priority="415" operator="lessThan">
      <formula>DW56</formula>
    </cfRule>
  </conditionalFormatting>
  <conditionalFormatting sqref="Y77">
    <cfRule type="cellIs" dxfId="383" priority="414" operator="lessThan">
      <formula>DW57</formula>
    </cfRule>
  </conditionalFormatting>
  <conditionalFormatting sqref="Y78">
    <cfRule type="cellIs" dxfId="382" priority="413" operator="lessThan">
      <formula>DW58</formula>
    </cfRule>
  </conditionalFormatting>
  <conditionalFormatting sqref="Y79">
    <cfRule type="cellIs" dxfId="381" priority="412" operator="lessThan">
      <formula>DW59</formula>
    </cfRule>
  </conditionalFormatting>
  <conditionalFormatting sqref="Y80">
    <cfRule type="cellIs" dxfId="380" priority="411" operator="lessThan">
      <formula>DW60</formula>
    </cfRule>
  </conditionalFormatting>
  <conditionalFormatting sqref="Y81">
    <cfRule type="cellIs" dxfId="379" priority="410" operator="lessThan">
      <formula>DW61</formula>
    </cfRule>
  </conditionalFormatting>
  <conditionalFormatting sqref="Y82">
    <cfRule type="cellIs" dxfId="378" priority="409" operator="lessThan">
      <formula>DW62</formula>
    </cfRule>
  </conditionalFormatting>
  <conditionalFormatting sqref="Y83">
    <cfRule type="cellIs" dxfId="377" priority="408" operator="lessThan">
      <formula>DW63</formula>
    </cfRule>
  </conditionalFormatting>
  <conditionalFormatting sqref="Y84">
    <cfRule type="cellIs" dxfId="376" priority="407" operator="lessThan">
      <formula>DW64</formula>
    </cfRule>
  </conditionalFormatting>
  <conditionalFormatting sqref="Y85">
    <cfRule type="cellIs" dxfId="375" priority="406" operator="lessThan">
      <formula>DW65</formula>
    </cfRule>
  </conditionalFormatting>
  <conditionalFormatting sqref="Y86">
    <cfRule type="cellIs" dxfId="374" priority="405" operator="lessThan">
      <formula>DW66</formula>
    </cfRule>
  </conditionalFormatting>
  <conditionalFormatting sqref="Y87">
    <cfRule type="cellIs" dxfId="373" priority="404" operator="lessThan">
      <formula>DW67</formula>
    </cfRule>
  </conditionalFormatting>
  <conditionalFormatting sqref="Y88">
    <cfRule type="cellIs" dxfId="372" priority="403" operator="lessThan">
      <formula>DW68</formula>
    </cfRule>
  </conditionalFormatting>
  <conditionalFormatting sqref="Y89">
    <cfRule type="cellIs" dxfId="371" priority="402" operator="lessThan">
      <formula>DW69</formula>
    </cfRule>
  </conditionalFormatting>
  <conditionalFormatting sqref="Y90">
    <cfRule type="cellIs" dxfId="370" priority="401" operator="lessThan">
      <formula>DW70</formula>
    </cfRule>
  </conditionalFormatting>
  <conditionalFormatting sqref="Y91">
    <cfRule type="cellIs" dxfId="369" priority="400" operator="lessThan">
      <formula>DW71</formula>
    </cfRule>
  </conditionalFormatting>
  <conditionalFormatting sqref="Y92">
    <cfRule type="cellIs" dxfId="368" priority="399" operator="lessThan">
      <formula>DW72</formula>
    </cfRule>
  </conditionalFormatting>
  <conditionalFormatting sqref="Y93">
    <cfRule type="cellIs" dxfId="367" priority="398" operator="lessThan">
      <formula>DW73</formula>
    </cfRule>
  </conditionalFormatting>
  <conditionalFormatting sqref="Y94">
    <cfRule type="cellIs" dxfId="366" priority="397" operator="lessThan">
      <formula>DW74</formula>
    </cfRule>
  </conditionalFormatting>
  <conditionalFormatting sqref="Y95">
    <cfRule type="cellIs" dxfId="365" priority="396" operator="lessThan">
      <formula>DW75</formula>
    </cfRule>
  </conditionalFormatting>
  <conditionalFormatting sqref="Y96">
    <cfRule type="cellIs" dxfId="364" priority="395" operator="lessThan">
      <formula>DW76</formula>
    </cfRule>
  </conditionalFormatting>
  <conditionalFormatting sqref="Y97">
    <cfRule type="cellIs" dxfId="363" priority="394" operator="lessThan">
      <formula>DW77</formula>
    </cfRule>
  </conditionalFormatting>
  <conditionalFormatting sqref="Y98">
    <cfRule type="cellIs" dxfId="362" priority="393" operator="lessThan">
      <formula>DW78</formula>
    </cfRule>
  </conditionalFormatting>
  <conditionalFormatting sqref="Y99">
    <cfRule type="cellIs" dxfId="361" priority="392" operator="lessThan">
      <formula>DW79</formula>
    </cfRule>
  </conditionalFormatting>
  <conditionalFormatting sqref="Y100">
    <cfRule type="cellIs" dxfId="360" priority="391" operator="lessThan">
      <formula>DW80</formula>
    </cfRule>
  </conditionalFormatting>
  <conditionalFormatting sqref="Y101">
    <cfRule type="cellIs" dxfId="359" priority="390" operator="lessThan">
      <formula>DW81</formula>
    </cfRule>
  </conditionalFormatting>
  <conditionalFormatting sqref="Y102">
    <cfRule type="cellIs" dxfId="358" priority="389" operator="lessThan">
      <formula>DW82</formula>
    </cfRule>
  </conditionalFormatting>
  <conditionalFormatting sqref="Y103">
    <cfRule type="cellIs" dxfId="357" priority="388" operator="lessThan">
      <formula>DW83</formula>
    </cfRule>
  </conditionalFormatting>
  <conditionalFormatting sqref="Y104">
    <cfRule type="cellIs" dxfId="356" priority="387" operator="lessThan">
      <formula>DW84</formula>
    </cfRule>
  </conditionalFormatting>
  <conditionalFormatting sqref="Y105">
    <cfRule type="cellIs" dxfId="355" priority="386" operator="lessThan">
      <formula>DW85</formula>
    </cfRule>
  </conditionalFormatting>
  <conditionalFormatting sqref="Y106">
    <cfRule type="cellIs" dxfId="354" priority="385" operator="lessThan">
      <formula>DW86</formula>
    </cfRule>
  </conditionalFormatting>
  <conditionalFormatting sqref="H27:I46 H67:I106">
    <cfRule type="cellIs" dxfId="353" priority="513" stopIfTrue="1" operator="greaterThan">
      <formula>$R$13</formula>
    </cfRule>
  </conditionalFormatting>
  <conditionalFormatting sqref="S10">
    <cfRule type="cellIs" dxfId="352" priority="314" stopIfTrue="1" operator="equal">
      <formula>"Atenção: valor do Caudal Instantâneo suspeito, confirme as unidades utilizadas."</formula>
    </cfRule>
  </conditionalFormatting>
  <conditionalFormatting sqref="S9">
    <cfRule type="cellIs" dxfId="351" priority="310" operator="equal">
      <formula>"Atenção: O valor do caudal não é realista."</formula>
    </cfRule>
    <cfRule type="cellIs" dxfId="350" priority="313" stopIfTrue="1" operator="equal">
      <formula>"Atenção: valor do Caudal Instantâneo suspeito, confirme as unidades utilizadas."</formula>
    </cfRule>
  </conditionalFormatting>
  <conditionalFormatting sqref="S11">
    <cfRule type="cellIs" dxfId="349" priority="312" operator="equal">
      <formula>"Atenção: O valor da pressão não é realista."</formula>
    </cfRule>
  </conditionalFormatting>
  <conditionalFormatting sqref="S6">
    <cfRule type="cellIs" dxfId="348" priority="311" operator="equal">
      <formula>"Atenção: O valor do caudal não é realista."</formula>
    </cfRule>
  </conditionalFormatting>
  <conditionalFormatting sqref="AU15">
    <cfRule type="cellIs" dxfId="347" priority="308" operator="lessThan">
      <formula>EW14</formula>
    </cfRule>
  </conditionalFormatting>
  <conditionalFormatting sqref="AV17">
    <cfRule type="cellIs" dxfId="346" priority="514" operator="lessThan">
      <formula>#REF!</formula>
    </cfRule>
  </conditionalFormatting>
  <conditionalFormatting sqref="AN9">
    <cfRule type="cellIs" dxfId="345" priority="305" operator="equal">
      <formula>"Pressão acima do limite imposto:"</formula>
    </cfRule>
  </conditionalFormatting>
  <conditionalFormatting sqref="AK14:AL14">
    <cfRule type="cellIs" dxfId="344" priority="303" operator="equal">
      <formula>""</formula>
    </cfRule>
  </conditionalFormatting>
  <conditionalFormatting sqref="AR17">
    <cfRule type="cellIs" dxfId="343" priority="300" operator="notBetween">
      <formula>$AR$16</formula>
      <formula>-$AR$16</formula>
    </cfRule>
  </conditionalFormatting>
  <conditionalFormatting sqref="K27">
    <cfRule type="cellIs" dxfId="342" priority="298" operator="notBetween">
      <formula>$J27</formula>
      <formula>-$J27</formula>
    </cfRule>
  </conditionalFormatting>
  <conditionalFormatting sqref="K28">
    <cfRule type="cellIs" dxfId="341" priority="296" operator="notBetween">
      <formula>$J28</formula>
      <formula>-$J28</formula>
    </cfRule>
  </conditionalFormatting>
  <conditionalFormatting sqref="K29">
    <cfRule type="cellIs" dxfId="340" priority="295" operator="notBetween">
      <formula>$J29</formula>
      <formula>-$J29</formula>
    </cfRule>
  </conditionalFormatting>
  <conditionalFormatting sqref="K30">
    <cfRule type="cellIs" dxfId="339" priority="294" operator="notBetween">
      <formula>$J30</formula>
      <formula>-$J30</formula>
    </cfRule>
  </conditionalFormatting>
  <conditionalFormatting sqref="K31">
    <cfRule type="cellIs" dxfId="338" priority="293" operator="notBetween">
      <formula>$J31</formula>
      <formula>-$J31</formula>
    </cfRule>
  </conditionalFormatting>
  <conditionalFormatting sqref="K32">
    <cfRule type="cellIs" dxfId="337" priority="292" operator="notBetween">
      <formula>$J32</formula>
      <formula>-$J32</formula>
    </cfRule>
  </conditionalFormatting>
  <conditionalFormatting sqref="K33">
    <cfRule type="cellIs" dxfId="336" priority="291" operator="notBetween">
      <formula>$J33</formula>
      <formula>-$J33</formula>
    </cfRule>
  </conditionalFormatting>
  <conditionalFormatting sqref="K34">
    <cfRule type="cellIs" dxfId="335" priority="290" operator="notBetween">
      <formula>$J34</formula>
      <formula>-$J34</formula>
    </cfRule>
  </conditionalFormatting>
  <conditionalFormatting sqref="K35">
    <cfRule type="cellIs" dxfId="334" priority="289" operator="notBetween">
      <formula>$J35</formula>
      <formula>-$J35</formula>
    </cfRule>
  </conditionalFormatting>
  <conditionalFormatting sqref="K36">
    <cfRule type="cellIs" dxfId="333" priority="288" operator="notBetween">
      <formula>$J36</formula>
      <formula>-$J36</formula>
    </cfRule>
  </conditionalFormatting>
  <conditionalFormatting sqref="K37">
    <cfRule type="cellIs" dxfId="332" priority="287" operator="notBetween">
      <formula>$J37</formula>
      <formula>-$J37</formula>
    </cfRule>
  </conditionalFormatting>
  <conditionalFormatting sqref="K38">
    <cfRule type="cellIs" dxfId="331" priority="286" operator="notBetween">
      <formula>$J38</formula>
      <formula>-$J38</formula>
    </cfRule>
  </conditionalFormatting>
  <conditionalFormatting sqref="K39">
    <cfRule type="cellIs" dxfId="330" priority="285" operator="notBetween">
      <formula>$J39</formula>
      <formula>-$J39</formula>
    </cfRule>
  </conditionalFormatting>
  <conditionalFormatting sqref="K40">
    <cfRule type="cellIs" dxfId="329" priority="284" operator="notBetween">
      <formula>$J40</formula>
      <formula>-$J40</formula>
    </cfRule>
  </conditionalFormatting>
  <conditionalFormatting sqref="K41">
    <cfRule type="cellIs" dxfId="328" priority="283" operator="notBetween">
      <formula>$J41</formula>
      <formula>-$J41</formula>
    </cfRule>
  </conditionalFormatting>
  <conditionalFormatting sqref="K42">
    <cfRule type="cellIs" dxfId="327" priority="282" operator="notBetween">
      <formula>$J42</formula>
      <formula>-$J42</formula>
    </cfRule>
  </conditionalFormatting>
  <conditionalFormatting sqref="K43">
    <cfRule type="cellIs" dxfId="326" priority="281" operator="notBetween">
      <formula>$J43</formula>
      <formula>-$J43</formula>
    </cfRule>
  </conditionalFormatting>
  <conditionalFormatting sqref="K44">
    <cfRule type="cellIs" dxfId="325" priority="280" operator="notBetween">
      <formula>$J44</formula>
      <formula>-$J44</formula>
    </cfRule>
  </conditionalFormatting>
  <conditionalFormatting sqref="K45">
    <cfRule type="cellIs" dxfId="324" priority="279" operator="notBetween">
      <formula>$J45</formula>
      <formula>-$J45</formula>
    </cfRule>
  </conditionalFormatting>
  <conditionalFormatting sqref="K46">
    <cfRule type="cellIs" dxfId="323" priority="278" operator="notBetween">
      <formula>$J46</formula>
      <formula>-$J46</formula>
    </cfRule>
  </conditionalFormatting>
  <conditionalFormatting sqref="K67">
    <cfRule type="cellIs" dxfId="322" priority="277" operator="notBetween">
      <formula>$J67</formula>
      <formula>-$J67</formula>
    </cfRule>
  </conditionalFormatting>
  <conditionalFormatting sqref="K68">
    <cfRule type="cellIs" dxfId="321" priority="276" operator="notBetween">
      <formula>$J68</formula>
      <formula>-$J68</formula>
    </cfRule>
  </conditionalFormatting>
  <conditionalFormatting sqref="K69">
    <cfRule type="cellIs" dxfId="320" priority="275" operator="notBetween">
      <formula>$J69</formula>
      <formula>-$J69</formula>
    </cfRule>
  </conditionalFormatting>
  <conditionalFormatting sqref="K70">
    <cfRule type="cellIs" dxfId="319" priority="274" operator="notBetween">
      <formula>$J70</formula>
      <formula>-$J70</formula>
    </cfRule>
  </conditionalFormatting>
  <conditionalFormatting sqref="K71">
    <cfRule type="cellIs" dxfId="318" priority="273" operator="notBetween">
      <formula>$J71</formula>
      <formula>-$J71</formula>
    </cfRule>
  </conditionalFormatting>
  <conditionalFormatting sqref="K72">
    <cfRule type="cellIs" dxfId="317" priority="272" operator="notBetween">
      <formula>$J72</formula>
      <formula>-$J72</formula>
    </cfRule>
  </conditionalFormatting>
  <conditionalFormatting sqref="K73">
    <cfRule type="cellIs" dxfId="316" priority="271" operator="notBetween">
      <formula>$J73</formula>
      <formula>-$J73</formula>
    </cfRule>
  </conditionalFormatting>
  <conditionalFormatting sqref="K74">
    <cfRule type="cellIs" dxfId="315" priority="270" operator="notBetween">
      <formula>$J74</formula>
      <formula>-$J74</formula>
    </cfRule>
  </conditionalFormatting>
  <conditionalFormatting sqref="K75">
    <cfRule type="cellIs" dxfId="314" priority="269" operator="notBetween">
      <formula>$J75</formula>
      <formula>-$J75</formula>
    </cfRule>
  </conditionalFormatting>
  <conditionalFormatting sqref="K76">
    <cfRule type="cellIs" dxfId="313" priority="268" operator="notBetween">
      <formula>$J76</formula>
      <formula>-$J76</formula>
    </cfRule>
  </conditionalFormatting>
  <conditionalFormatting sqref="K77">
    <cfRule type="cellIs" dxfId="312" priority="267" operator="notBetween">
      <formula>$J77</formula>
      <formula>-$J77</formula>
    </cfRule>
  </conditionalFormatting>
  <conditionalFormatting sqref="K78">
    <cfRule type="cellIs" dxfId="311" priority="266" operator="notBetween">
      <formula>$J78</formula>
      <formula>-$J78</formula>
    </cfRule>
  </conditionalFormatting>
  <conditionalFormatting sqref="K79">
    <cfRule type="cellIs" dxfId="310" priority="265" operator="notBetween">
      <formula>$J79</formula>
      <formula>-$J79</formula>
    </cfRule>
  </conditionalFormatting>
  <conditionalFormatting sqref="K80">
    <cfRule type="cellIs" dxfId="309" priority="264" operator="notBetween">
      <formula>$J80</formula>
      <formula>-$J80</formula>
    </cfRule>
  </conditionalFormatting>
  <conditionalFormatting sqref="K81">
    <cfRule type="cellIs" dxfId="308" priority="263" operator="notBetween">
      <formula>$J81</formula>
      <formula>-$J81</formula>
    </cfRule>
  </conditionalFormatting>
  <conditionalFormatting sqref="K82">
    <cfRule type="cellIs" dxfId="307" priority="262" operator="notBetween">
      <formula>$J82</formula>
      <formula>-$J82</formula>
    </cfRule>
  </conditionalFormatting>
  <conditionalFormatting sqref="K83">
    <cfRule type="cellIs" dxfId="306" priority="261" operator="notBetween">
      <formula>$J83</formula>
      <formula>-$J83</formula>
    </cfRule>
  </conditionalFormatting>
  <conditionalFormatting sqref="K84">
    <cfRule type="cellIs" dxfId="305" priority="260" operator="notBetween">
      <formula>$J84</formula>
      <formula>-$J84</formula>
    </cfRule>
  </conditionalFormatting>
  <conditionalFormatting sqref="K85">
    <cfRule type="cellIs" dxfId="304" priority="259" operator="notBetween">
      <formula>$J85</formula>
      <formula>-$J85</formula>
    </cfRule>
  </conditionalFormatting>
  <conditionalFormatting sqref="K86">
    <cfRule type="cellIs" dxfId="303" priority="258" operator="notBetween">
      <formula>$J86</formula>
      <formula>-$J86</formula>
    </cfRule>
  </conditionalFormatting>
  <conditionalFormatting sqref="K87">
    <cfRule type="cellIs" dxfId="302" priority="257" operator="notBetween">
      <formula>$J87</formula>
      <formula>-$J87</formula>
    </cfRule>
  </conditionalFormatting>
  <conditionalFormatting sqref="K88">
    <cfRule type="cellIs" dxfId="301" priority="256" operator="notBetween">
      <formula>$J88</formula>
      <formula>-$J88</formula>
    </cfRule>
  </conditionalFormatting>
  <conditionalFormatting sqref="K89">
    <cfRule type="cellIs" dxfId="300" priority="255" operator="notBetween">
      <formula>$J89</formula>
      <formula>-$J89</formula>
    </cfRule>
  </conditionalFormatting>
  <conditionalFormatting sqref="K90">
    <cfRule type="cellIs" dxfId="299" priority="254" operator="notBetween">
      <formula>$J90</formula>
      <formula>-$J90</formula>
    </cfRule>
  </conditionalFormatting>
  <conditionalFormatting sqref="K91">
    <cfRule type="cellIs" dxfId="298" priority="253" operator="notBetween">
      <formula>$J91</formula>
      <formula>-$J91</formula>
    </cfRule>
  </conditionalFormatting>
  <conditionalFormatting sqref="K92">
    <cfRule type="cellIs" dxfId="297" priority="252" operator="notBetween">
      <formula>$J92</formula>
      <formula>-$J92</formula>
    </cfRule>
  </conditionalFormatting>
  <conditionalFormatting sqref="K93">
    <cfRule type="cellIs" dxfId="296" priority="251" operator="notBetween">
      <formula>$J93</formula>
      <formula>-$J93</formula>
    </cfRule>
  </conditionalFormatting>
  <conditionalFormatting sqref="K94">
    <cfRule type="cellIs" dxfId="295" priority="250" operator="notBetween">
      <formula>$J94</formula>
      <formula>-$J94</formula>
    </cfRule>
  </conditionalFormatting>
  <conditionalFormatting sqref="K95">
    <cfRule type="cellIs" dxfId="294" priority="249" operator="notBetween">
      <formula>$J95</formula>
      <formula>-$J95</formula>
    </cfRule>
  </conditionalFormatting>
  <conditionalFormatting sqref="K96">
    <cfRule type="cellIs" dxfId="293" priority="248" operator="notBetween">
      <formula>$J96</formula>
      <formula>-$J96</formula>
    </cfRule>
  </conditionalFormatting>
  <conditionalFormatting sqref="K97">
    <cfRule type="cellIs" dxfId="292" priority="247" operator="notBetween">
      <formula>$J97</formula>
      <formula>-$J97</formula>
    </cfRule>
  </conditionalFormatting>
  <conditionalFormatting sqref="K98">
    <cfRule type="cellIs" dxfId="291" priority="246" operator="notBetween">
      <formula>$J98</formula>
      <formula>-$J98</formula>
    </cfRule>
  </conditionalFormatting>
  <conditionalFormatting sqref="K99">
    <cfRule type="cellIs" dxfId="290" priority="245" operator="notBetween">
      <formula>$J99</formula>
      <formula>-$J99</formula>
    </cfRule>
  </conditionalFormatting>
  <conditionalFormatting sqref="K100">
    <cfRule type="cellIs" dxfId="289" priority="244" operator="notBetween">
      <formula>$J100</formula>
      <formula>-$J100</formula>
    </cfRule>
  </conditionalFormatting>
  <conditionalFormatting sqref="K101">
    <cfRule type="cellIs" dxfId="288" priority="243" operator="notBetween">
      <formula>$J101</formula>
      <formula>-$J101</formula>
    </cfRule>
  </conditionalFormatting>
  <conditionalFormatting sqref="K102">
    <cfRule type="cellIs" dxfId="287" priority="242" operator="notBetween">
      <formula>$J102</formula>
      <formula>-$J102</formula>
    </cfRule>
  </conditionalFormatting>
  <conditionalFormatting sqref="K103">
    <cfRule type="cellIs" dxfId="286" priority="241" operator="notBetween">
      <formula>$J103</formula>
      <formula>-$J103</formula>
    </cfRule>
  </conditionalFormatting>
  <conditionalFormatting sqref="K104">
    <cfRule type="cellIs" dxfId="285" priority="240" operator="notBetween">
      <formula>$J104</formula>
      <formula>-$J104</formula>
    </cfRule>
  </conditionalFormatting>
  <conditionalFormatting sqref="K105">
    <cfRule type="cellIs" dxfId="284" priority="239" operator="notBetween">
      <formula>$J105</formula>
      <formula>-$J105</formula>
    </cfRule>
  </conditionalFormatting>
  <conditionalFormatting sqref="K106">
    <cfRule type="cellIs" dxfId="283" priority="238" operator="notBetween">
      <formula>$J106</formula>
      <formula>-$J106</formula>
    </cfRule>
  </conditionalFormatting>
  <conditionalFormatting sqref="BC27:BC46 E27:AR46">
    <cfRule type="expression" dxfId="282" priority="222">
      <formula>AND(CELL("lin")=ROW(),CELL("col")&gt;=25,CELL("col")&lt;=43)</formula>
    </cfRule>
    <cfRule type="expression" dxfId="281" priority="224">
      <formula>AND(CELL("lin")=ROW(),CELL("col")=5)</formula>
    </cfRule>
    <cfRule type="expression" dxfId="280" priority="237">
      <formula>AND(CELL("lin")=ROW(),CELL("col")&gt;=12,CELL("col")&lt;=19)</formula>
    </cfRule>
  </conditionalFormatting>
  <conditionalFormatting sqref="E23:AE23 AG23 AN23:AR23 E24:AR24 E25:AL25 AN25:AO25 AR25 E26:AR26">
    <cfRule type="expression" dxfId="279" priority="234">
      <formula>AND(CELL("col")=COLUMN(),CELL("lin")&gt;=27,CELL("lin")&lt;=46)</formula>
    </cfRule>
  </conditionalFormatting>
  <conditionalFormatting sqref="E63:AE63 AG63 AN63:AR63 E64:AR64 E65:AL65 AN65:AO65 AR65 E66:AR66">
    <cfRule type="expression" dxfId="278" priority="233">
      <formula>AND(CELL("col")=COLUMN(),CELL("lin")&gt;=67,CELL("lin")&lt;=106)</formula>
    </cfRule>
  </conditionalFormatting>
  <conditionalFormatting sqref="F6:M18 R6:R18">
    <cfRule type="expression" dxfId="277" priority="232">
      <formula>AND(CELL("lin")=ROW(),CELL("col")&gt;=6,CELL("col")&lt;=18)</formula>
    </cfRule>
  </conditionalFormatting>
  <conditionalFormatting sqref="AK5:AR10 AK16:AQ20">
    <cfRule type="expression" dxfId="276" priority="231">
      <formula>AND(CELL("lin")=ROW(),CELL("col")&gt;=37,CELL("col")&lt;=44)</formula>
    </cfRule>
  </conditionalFormatting>
  <conditionalFormatting sqref="AK11:AQ11">
    <cfRule type="expression" dxfId="275" priority="229">
      <formula>AND(CELL("lin")=ROW(),CELL("col")&gt;=37,CELL("col")&lt;=44)</formula>
    </cfRule>
  </conditionalFormatting>
  <conditionalFormatting sqref="AK13:AQ13">
    <cfRule type="expression" dxfId="274" priority="228">
      <formula>AND(CELL("lin")=ROW(),CELL("col")&gt;=37,CELL("col")&lt;=44)</formula>
    </cfRule>
  </conditionalFormatting>
  <conditionalFormatting sqref="AK15:AM15">
    <cfRule type="expression" dxfId="273" priority="227">
      <formula>AND(CELL("lin")=ROW(),CELL("col")&gt;=37,CELL("col")&lt;=44)</formula>
    </cfRule>
  </conditionalFormatting>
  <conditionalFormatting sqref="AO15:AQ15">
    <cfRule type="expression" dxfId="272" priority="226">
      <formula>AND(CELL("lin")=ROW(),CELL("col")&gt;=37,CELL("col")&lt;=44)</formula>
    </cfRule>
  </conditionalFormatting>
  <conditionalFormatting sqref="BC67:BC106 E67:AR106">
    <cfRule type="expression" dxfId="271" priority="221">
      <formula>AND(CELL("lin")=ROW(),CELL("col")&gt;=25,CELL("col")&lt;=43)</formula>
    </cfRule>
    <cfRule type="expression" dxfId="270" priority="223">
      <formula>AND(CELL("lin")=ROW(),CELL("col")=5)</formula>
    </cfRule>
    <cfRule type="expression" dxfId="269" priority="225">
      <formula>AND(CELL("lin")=ROW(),CELL("col")&gt;=12,CELL("col")&lt;=19)</formula>
    </cfRule>
  </conditionalFormatting>
  <conditionalFormatting sqref="E27:E46 BC27:BC46 G27:AR46">
    <cfRule type="expression" dxfId="268" priority="220">
      <formula>AND(CELL("lin")=ROW(),CELL("col")=6)</formula>
    </cfRule>
  </conditionalFormatting>
  <conditionalFormatting sqref="E67:E106 BC67:BC106 G67:AR106">
    <cfRule type="expression" dxfId="267" priority="219">
      <formula>AND(CELL("lin")=ROW(),CELL("col")=6)</formula>
    </cfRule>
  </conditionalFormatting>
  <conditionalFormatting sqref="E67:F106 BC67:BC106 H67:AQ106">
    <cfRule type="expression" dxfId="266" priority="218">
      <formula>AND(CELL("lin")=ROW(),CELL("col")=7)</formula>
    </cfRule>
  </conditionalFormatting>
  <conditionalFormatting sqref="E27:F46 BC27:BC46 H27:AR46">
    <cfRule type="expression" dxfId="265" priority="217">
      <formula>AND(CELL("lin")=ROW(),CELL("col")=7)</formula>
    </cfRule>
  </conditionalFormatting>
  <conditionalFormatting sqref="E27:G46 BC27:BC46 I27:AR46">
    <cfRule type="expression" dxfId="264" priority="216">
      <formula>AND(CELL("lin")=ROW(),CELL("col")=8)</formula>
    </cfRule>
  </conditionalFormatting>
  <conditionalFormatting sqref="E67:G106 BC67:BC106 I67:AR106">
    <cfRule type="expression" dxfId="263" priority="215">
      <formula>AND(CELL("lin")=ROW(),CELL("col")=8)</formula>
    </cfRule>
  </conditionalFormatting>
  <conditionalFormatting sqref="E67:H106 BC67:BC106 J67:AR106">
    <cfRule type="expression" dxfId="262" priority="214">
      <formula>AND(CELL("lin")=ROW(),CELL("col")=9)</formula>
    </cfRule>
  </conditionalFormatting>
  <conditionalFormatting sqref="E27:H46 BC27:BC46 J27:AR46">
    <cfRule type="expression" dxfId="261" priority="213">
      <formula>AND(CELL("lin")=ROW(),CELL("col")=9)</formula>
    </cfRule>
  </conditionalFormatting>
  <conditionalFormatting sqref="E27:I46 BC27:BC46 K27:AR46">
    <cfRule type="expression" dxfId="260" priority="212">
      <formula>AND(CELL("lin")=ROW(),CELL("col")=10)</formula>
    </cfRule>
  </conditionalFormatting>
  <conditionalFormatting sqref="E67:I106 BC67:BC106 K67:AR106">
    <cfRule type="expression" dxfId="259" priority="211">
      <formula>AND(CELL("lin")=ROW(),CELL("col")=10)</formula>
    </cfRule>
  </conditionalFormatting>
  <conditionalFormatting sqref="E67:J106 BC67:BC106 L67:AR106">
    <cfRule type="expression" dxfId="258" priority="210">
      <formula>AND(CELL("lin")=ROW(),CELL("col")=11)</formula>
    </cfRule>
  </conditionalFormatting>
  <conditionalFormatting sqref="E27:J46 BC27:BC46 L27:AR46">
    <cfRule type="expression" dxfId="257" priority="209">
      <formula>AND(CELL("lin")=ROW(),CELL("col")=11)</formula>
    </cfRule>
  </conditionalFormatting>
  <conditionalFormatting sqref="BC27:BC46 Y27:AR46 E27:S46">
    <cfRule type="expression" dxfId="256" priority="208">
      <formula>AND(CELL("lin")=ROW(),CELL("col")=21)</formula>
    </cfRule>
  </conditionalFormatting>
  <conditionalFormatting sqref="BC67:BC106 Y67:AR106 E67:S106">
    <cfRule type="expression" dxfId="255" priority="207">
      <formula>AND(CELL("lin")=ROW(),CELL("col")=21)</formula>
    </cfRule>
  </conditionalFormatting>
  <conditionalFormatting sqref="BC27:BC46 E27:AQ46">
    <cfRule type="expression" dxfId="254" priority="206">
      <formula>AND(CELL("lin")=ROW(),CELL("col")=44)</formula>
    </cfRule>
  </conditionalFormatting>
  <conditionalFormatting sqref="BC67:BC106 E67:AQ106">
    <cfRule type="expression" dxfId="253" priority="205">
      <formula>AND(CELL("lin")=ROW(),CELL("col")=44)</formula>
    </cfRule>
  </conditionalFormatting>
  <conditionalFormatting sqref="S17:AD17">
    <cfRule type="expression" dxfId="252" priority="203">
      <formula>AND(CELL("lin")=ROW(),CELL("col")&gt;=6,CELL("col")&lt;=18)</formula>
    </cfRule>
  </conditionalFormatting>
  <conditionalFormatting sqref="AR15">
    <cfRule type="expression" dxfId="251" priority="202">
      <formula>AND(CELL("lin")=ROW(),CELL("col")&gt;=37,CELL("col")&lt;=44)</formula>
    </cfRule>
  </conditionalFormatting>
  <conditionalFormatting sqref="AR19:AR20">
    <cfRule type="expression" dxfId="250" priority="201">
      <formula>AND(CELL("lin")=ROW(),CELL("col")&gt;=37,CELL("col")&lt;=44)</formula>
    </cfRule>
  </conditionalFormatting>
  <conditionalFormatting sqref="F5:AF5">
    <cfRule type="expression" dxfId="249" priority="200">
      <formula>AND(CELL("lin")=ROW(),CELL("col")&gt;=6,CELL("col")&lt;=18)</formula>
    </cfRule>
  </conditionalFormatting>
  <conditionalFormatting sqref="AE27:AE46 AE67:AE106">
    <cfRule type="cellIs" dxfId="248" priority="199" operator="equal">
      <formula>MAX($AE$27:$AE$46,$AE$67:$AE$106)</formula>
    </cfRule>
  </conditionalFormatting>
  <conditionalFormatting sqref="AF27:AF46 AF67:AF106">
    <cfRule type="cellIs" dxfId="247" priority="198" operator="equal">
      <formula>MIN($AF$27:$AF$46,$AF$67:$AF$106)</formula>
    </cfRule>
  </conditionalFormatting>
  <conditionalFormatting sqref="F27">
    <cfRule type="expression" dxfId="246" priority="197">
      <formula>AND(F27="",OR($G$27&lt;&gt;"",$H$27&lt;&gt;"",$J$27&lt;&gt;""))</formula>
    </cfRule>
  </conditionalFormatting>
  <conditionalFormatting sqref="F28">
    <cfRule type="expression" dxfId="245" priority="196">
      <formula>AND(F28="",OR($G$28&lt;&gt;"",$H$28&lt;&gt;"",$J$28&lt;&gt;""))</formula>
    </cfRule>
  </conditionalFormatting>
  <conditionalFormatting sqref="F29">
    <cfRule type="expression" dxfId="244" priority="195">
      <formula>AND(F29="",OR($G$29&lt;&gt;"",$H$29&lt;&gt;"",$J$29&lt;&gt;""))</formula>
    </cfRule>
  </conditionalFormatting>
  <conditionalFormatting sqref="F30">
    <cfRule type="expression" dxfId="243" priority="194">
      <formula>AND(F30="",OR($G$30&lt;&gt;"",$H$30&lt;&gt;"",$J$30&lt;&gt;""))</formula>
    </cfRule>
  </conditionalFormatting>
  <conditionalFormatting sqref="F31">
    <cfRule type="expression" dxfId="242" priority="193">
      <formula>AND(F31="",OR($G$31&lt;&gt;"",$H$31&lt;&gt;"",$J$31&lt;&gt;""))</formula>
    </cfRule>
  </conditionalFormatting>
  <conditionalFormatting sqref="F32">
    <cfRule type="expression" dxfId="241" priority="192">
      <formula>AND(F32="",OR($G$32&lt;&gt;"",$H$32&lt;&gt;"",$J$32&lt;&gt;""))</formula>
    </cfRule>
  </conditionalFormatting>
  <conditionalFormatting sqref="F33">
    <cfRule type="expression" dxfId="240" priority="191">
      <formula>AND(F33="",OR($G$33&lt;&gt;"",$H$33&lt;&gt;"",$J$33&lt;&gt;""))</formula>
    </cfRule>
  </conditionalFormatting>
  <conditionalFormatting sqref="F34">
    <cfRule type="expression" dxfId="239" priority="190">
      <formula>AND(F34="",OR($G$34&lt;&gt;"",$H$34&lt;&gt;"",$J$34&lt;&gt;""))</formula>
    </cfRule>
  </conditionalFormatting>
  <conditionalFormatting sqref="F35">
    <cfRule type="expression" dxfId="238" priority="189">
      <formula>AND(F35="",OR($G$35&lt;&gt;"",$H$35&lt;&gt;"",$J$35&lt;&gt;""))</formula>
    </cfRule>
  </conditionalFormatting>
  <conditionalFormatting sqref="F36">
    <cfRule type="expression" dxfId="237" priority="188">
      <formula>AND(F36="",OR($G$36&lt;&gt;"",$H$36&lt;&gt;"",$J$36&lt;&gt;""))</formula>
    </cfRule>
  </conditionalFormatting>
  <conditionalFormatting sqref="F37">
    <cfRule type="expression" dxfId="236" priority="187">
      <formula>AND(F37="",OR($G$37&lt;&gt;"",$H$37&lt;&gt;"",$J$37&lt;&gt;""))</formula>
    </cfRule>
  </conditionalFormatting>
  <conditionalFormatting sqref="F38">
    <cfRule type="expression" dxfId="235" priority="186">
      <formula>AND(F38="",OR($G$38&lt;&gt;"",$H$38&lt;&gt;"",$J$38&lt;&gt;""))</formula>
    </cfRule>
  </conditionalFormatting>
  <conditionalFormatting sqref="F39">
    <cfRule type="expression" dxfId="234" priority="185">
      <formula>AND(F39="",OR($G$39&lt;&gt;"",$H$39&lt;&gt;"",$J$39&lt;&gt;""))</formula>
    </cfRule>
  </conditionalFormatting>
  <conditionalFormatting sqref="F40">
    <cfRule type="expression" dxfId="233" priority="184">
      <formula>AND(F40="",OR($G$40&lt;&gt;"",$H$40&lt;&gt;"",$J$40&lt;&gt;""))</formula>
    </cfRule>
  </conditionalFormatting>
  <conditionalFormatting sqref="F41">
    <cfRule type="expression" dxfId="232" priority="183">
      <formula>AND(F41="",OR($G$41&lt;&gt;"",$H$41&lt;&gt;"",$J$41&lt;&gt;""))</formula>
    </cfRule>
  </conditionalFormatting>
  <conditionalFormatting sqref="F42">
    <cfRule type="expression" dxfId="231" priority="182">
      <formula>AND(F42="",OR($G$42&lt;&gt;"",$H$42&lt;&gt;"",$J$42&lt;&gt;""))</formula>
    </cfRule>
  </conditionalFormatting>
  <conditionalFormatting sqref="F43">
    <cfRule type="expression" dxfId="230" priority="181">
      <formula>AND(F43="",OR($G$43&lt;&gt;"",$H$43&lt;&gt;"",$J$43&lt;&gt;""))</formula>
    </cfRule>
  </conditionalFormatting>
  <conditionalFormatting sqref="F44">
    <cfRule type="expression" dxfId="229" priority="180">
      <formula>AND(F44="",OR($G$44&lt;&gt;"",$H$44&lt;&gt;"",$J$44&lt;&gt;""))</formula>
    </cfRule>
  </conditionalFormatting>
  <conditionalFormatting sqref="F45">
    <cfRule type="expression" dxfId="228" priority="179">
      <formula>AND(F45="",OR($G$45&lt;&gt;"",$H$45&lt;&gt;"",$J$45&lt;&gt;""))</formula>
    </cfRule>
  </conditionalFormatting>
  <conditionalFormatting sqref="F46">
    <cfRule type="expression" dxfId="227" priority="178">
      <formula>AND(F46="",OR($G$46&lt;&gt;"",$H$46&lt;&gt;"",$J$46&lt;&gt;""))</formula>
    </cfRule>
  </conditionalFormatting>
  <conditionalFormatting sqref="F67">
    <cfRule type="expression" dxfId="226" priority="177">
      <formula>AND(F67="",OR($G$67&lt;&gt;"",$H$67&lt;&gt;"",$J$67&lt;&gt;""))</formula>
    </cfRule>
  </conditionalFormatting>
  <conditionalFormatting sqref="F68">
    <cfRule type="expression" dxfId="225" priority="176">
      <formula>AND(F68="",OR($G$68&lt;&gt;"",$H$68&lt;&gt;"",$J$68&lt;&gt;""))</formula>
    </cfRule>
  </conditionalFormatting>
  <conditionalFormatting sqref="F69">
    <cfRule type="expression" dxfId="224" priority="175">
      <formula>AND(F69="",OR($G$69&lt;&gt;"",$H$69&lt;&gt;"",$J$69&lt;&gt;""))</formula>
    </cfRule>
  </conditionalFormatting>
  <conditionalFormatting sqref="F70">
    <cfRule type="expression" dxfId="223" priority="174">
      <formula>AND(F70="",OR($G$70&lt;&gt;"",$H$70&lt;&gt;"",$J$70&lt;&gt;""))</formula>
    </cfRule>
  </conditionalFormatting>
  <conditionalFormatting sqref="F71">
    <cfRule type="expression" dxfId="222" priority="173">
      <formula>AND(F71="",OR($G$71&lt;&gt;"",$H$71&lt;&gt;"",$J$71&lt;&gt;""))</formula>
    </cfRule>
  </conditionalFormatting>
  <conditionalFormatting sqref="F72">
    <cfRule type="expression" dxfId="221" priority="172">
      <formula>AND(F72="",OR($G$72&lt;&gt;"",$H$72&lt;&gt;"",$J$72&lt;&gt;""))</formula>
    </cfRule>
  </conditionalFormatting>
  <conditionalFormatting sqref="F73">
    <cfRule type="expression" dxfId="220" priority="171">
      <formula>AND(F73="",OR($G$73&lt;&gt;"",$H$73&lt;&gt;"",$J$73&lt;&gt;""))</formula>
    </cfRule>
  </conditionalFormatting>
  <conditionalFormatting sqref="F74">
    <cfRule type="expression" dxfId="219" priority="170">
      <formula>AND(F74="",OR($G$74&lt;&gt;"",$H$74&lt;&gt;"",$J$74&lt;&gt;""))</formula>
    </cfRule>
  </conditionalFormatting>
  <conditionalFormatting sqref="F75">
    <cfRule type="expression" dxfId="218" priority="169">
      <formula>AND(F75="",OR($G$75&lt;&gt;"",$H$75&lt;&gt;"",$J$75&lt;&gt;""))</formula>
    </cfRule>
  </conditionalFormatting>
  <conditionalFormatting sqref="F76">
    <cfRule type="expression" dxfId="217" priority="168">
      <formula>AND(F76="",OR($G$76&lt;&gt;"",$H$76&lt;&gt;"",$J$76&lt;&gt;""))</formula>
    </cfRule>
  </conditionalFormatting>
  <conditionalFormatting sqref="F77">
    <cfRule type="expression" dxfId="216" priority="167">
      <formula>AND(F77="",OR($G$77&lt;&gt;"",$H$77&lt;&gt;"",$J$77&lt;&gt;""))</formula>
    </cfRule>
  </conditionalFormatting>
  <conditionalFormatting sqref="F78">
    <cfRule type="expression" dxfId="215" priority="166">
      <formula>AND(F78="",OR($G$78&lt;&gt;"",$H$78&lt;&gt;"",$J$78&lt;&gt;""))</formula>
    </cfRule>
  </conditionalFormatting>
  <conditionalFormatting sqref="F79">
    <cfRule type="expression" dxfId="214" priority="165">
      <formula>AND(F79="",OR($G$79&lt;&gt;"",$H$79&lt;&gt;"",$J$79&lt;&gt;""))</formula>
    </cfRule>
  </conditionalFormatting>
  <conditionalFormatting sqref="F80">
    <cfRule type="expression" dxfId="213" priority="164">
      <formula>AND(F80="",OR($G$80&lt;&gt;"",$H$80&lt;&gt;"",$J$80&lt;&gt;""))</formula>
    </cfRule>
  </conditionalFormatting>
  <conditionalFormatting sqref="F81">
    <cfRule type="expression" dxfId="212" priority="163">
      <formula>AND(F81="",OR($G$81&lt;&gt;"",$H$81&lt;&gt;"",$J$81&lt;&gt;""))</formula>
    </cfRule>
  </conditionalFormatting>
  <conditionalFormatting sqref="F82">
    <cfRule type="expression" dxfId="211" priority="162">
      <formula>AND(F82="",OR($G$82&lt;&gt;"",$H$82&lt;&gt;"",$J$82&lt;&gt;""))</formula>
    </cfRule>
  </conditionalFormatting>
  <conditionalFormatting sqref="F83">
    <cfRule type="expression" dxfId="210" priority="161">
      <formula>AND(F83="",OR($G$83&lt;&gt;"",$H$83&lt;&gt;"",$J$83&lt;&gt;""))</formula>
    </cfRule>
  </conditionalFormatting>
  <conditionalFormatting sqref="F84">
    <cfRule type="expression" dxfId="209" priority="160">
      <formula>AND(F84="",OR($G$84&lt;&gt;"",$H$84&lt;&gt;"",$J$84&lt;&gt;""))</formula>
    </cfRule>
  </conditionalFormatting>
  <conditionalFormatting sqref="F85">
    <cfRule type="expression" dxfId="208" priority="159">
      <formula>AND(F85="",OR($G$85&lt;&gt;"",$H$85&lt;&gt;"",$J$85&lt;&gt;""))</formula>
    </cfRule>
  </conditionalFormatting>
  <conditionalFormatting sqref="F86">
    <cfRule type="expression" dxfId="207" priority="158">
      <formula>AND(F86="",OR($G$86&lt;&gt;"",$H$86&lt;&gt;"",$J$86&lt;&gt;""))</formula>
    </cfRule>
  </conditionalFormatting>
  <conditionalFormatting sqref="F87">
    <cfRule type="expression" dxfId="206" priority="157">
      <formula>AND(F87="",OR($G$87&lt;&gt;"",$H$87&lt;&gt;"",$J$87&lt;&gt;""))</formula>
    </cfRule>
  </conditionalFormatting>
  <conditionalFormatting sqref="F88">
    <cfRule type="expression" dxfId="205" priority="156">
      <formula>AND(F88="",OR($G$88&lt;&gt;"",$H$88&lt;&gt;"",$J$88&lt;&gt;""))</formula>
    </cfRule>
  </conditionalFormatting>
  <conditionalFormatting sqref="F89">
    <cfRule type="expression" dxfId="204" priority="155">
      <formula>AND(F89="",OR($G$89&lt;&gt;"",$H$89&lt;&gt;"",$J$89&lt;&gt;""))</formula>
    </cfRule>
  </conditionalFormatting>
  <conditionalFormatting sqref="F90">
    <cfRule type="expression" dxfId="203" priority="154">
      <formula>AND(F90="",OR($G$90&lt;&gt;"",$H$90&lt;&gt;"",$J$90&lt;&gt;""))</formula>
    </cfRule>
  </conditionalFormatting>
  <conditionalFormatting sqref="F91">
    <cfRule type="expression" dxfId="202" priority="153">
      <formula>AND(F91="",OR($G$91&lt;&gt;"",$H$91&lt;&gt;"",$J$91&lt;&gt;""))</formula>
    </cfRule>
  </conditionalFormatting>
  <conditionalFormatting sqref="F92">
    <cfRule type="expression" dxfId="201" priority="152">
      <formula>AND(F92="",OR($G$92&lt;&gt;"",$H$92&lt;&gt;"",$J$92&lt;&gt;""))</formula>
    </cfRule>
  </conditionalFormatting>
  <conditionalFormatting sqref="F93">
    <cfRule type="expression" dxfId="200" priority="151">
      <formula>AND(F93="",OR($G$93&lt;&gt;"",$H$93&lt;&gt;"",$J$93&lt;&gt;""))</formula>
    </cfRule>
  </conditionalFormatting>
  <conditionalFormatting sqref="F94">
    <cfRule type="expression" dxfId="199" priority="150">
      <formula>AND(F94="",OR($G$94&lt;&gt;"",$H$94&lt;&gt;"",$J$94&lt;&gt;""))</formula>
    </cfRule>
  </conditionalFormatting>
  <conditionalFormatting sqref="F95">
    <cfRule type="expression" dxfId="198" priority="149">
      <formula>AND(F95="",OR($G$95&lt;&gt;"",$H$95&lt;&gt;"",$J$95&lt;&gt;""))</formula>
    </cfRule>
  </conditionalFormatting>
  <conditionalFormatting sqref="F96">
    <cfRule type="expression" dxfId="197" priority="148">
      <formula>AND(F96="",OR($G$96&lt;&gt;"",$H$96&lt;&gt;"",$J$96&lt;&gt;""))</formula>
    </cfRule>
  </conditionalFormatting>
  <conditionalFormatting sqref="F97">
    <cfRule type="expression" dxfId="196" priority="147">
      <formula>AND(F97="",OR($G$97&lt;&gt;"",$H$97&lt;&gt;"",$J$97&lt;&gt;""))</formula>
    </cfRule>
  </conditionalFormatting>
  <conditionalFormatting sqref="F98">
    <cfRule type="expression" dxfId="195" priority="146">
      <formula>AND(F98="",OR($G$98&lt;&gt;"",$H$98&lt;&gt;"",$J$98&lt;&gt;""))</formula>
    </cfRule>
  </conditionalFormatting>
  <conditionalFormatting sqref="F99">
    <cfRule type="expression" dxfId="194" priority="145">
      <formula>AND(F99="",OR($G$99&lt;&gt;"",$H$99&lt;&gt;"",$J$99&lt;&gt;""))</formula>
    </cfRule>
  </conditionalFormatting>
  <conditionalFormatting sqref="F100">
    <cfRule type="expression" dxfId="193" priority="144">
      <formula>AND(F100="",OR($G$100&lt;&gt;"",$H$100&lt;&gt;"",$J$100&lt;&gt;""))</formula>
    </cfRule>
  </conditionalFormatting>
  <conditionalFormatting sqref="F101">
    <cfRule type="expression" dxfId="192" priority="143">
      <formula>AND(F101="",OR($G$101&lt;&gt;"",$H$101&lt;&gt;"",$J$101&lt;&gt;""))</formula>
    </cfRule>
  </conditionalFormatting>
  <conditionalFormatting sqref="F102">
    <cfRule type="expression" dxfId="191" priority="142">
      <formula>AND(F102="",OR($G$102&lt;&gt;"",$H$102&lt;&gt;"",$J$102&lt;&gt;""))</formula>
    </cfRule>
  </conditionalFormatting>
  <conditionalFormatting sqref="F103">
    <cfRule type="expression" dxfId="190" priority="141">
      <formula>AND(F103="",OR($G$103&lt;&gt;"",$H$103&lt;&gt;"",$J$103&lt;&gt;""))</formula>
    </cfRule>
  </conditionalFormatting>
  <conditionalFormatting sqref="F104">
    <cfRule type="expression" dxfId="189" priority="140">
      <formula>AND(F104="",OR($G$104&lt;&gt;"",$H$104&lt;&gt;"",$J$104&lt;&gt;""))</formula>
    </cfRule>
  </conditionalFormatting>
  <conditionalFormatting sqref="F105">
    <cfRule type="expression" dxfId="188" priority="139">
      <formula>AND(F105="",OR($G$105&lt;&gt;"",$H$105&lt;&gt;"",$J$105&lt;&gt;""))</formula>
    </cfRule>
  </conditionalFormatting>
  <conditionalFormatting sqref="F106">
    <cfRule type="expression" dxfId="187" priority="138">
      <formula>AND(F106="",OR($G$106&lt;&gt;"",$H$106&lt;&gt;"",$J$106&lt;&gt;""))</formula>
    </cfRule>
  </conditionalFormatting>
  <conditionalFormatting sqref="G27">
    <cfRule type="expression" dxfId="186" priority="137">
      <formula>AND($G$27="",$F$27&lt;&gt;"",$H$27&lt;&gt;"")</formula>
    </cfRule>
  </conditionalFormatting>
  <conditionalFormatting sqref="G28">
    <cfRule type="expression" dxfId="185" priority="136">
      <formula>AND($G$28="",$F$28&lt;&gt;"",$H$28&lt;&gt;"")</formula>
    </cfRule>
  </conditionalFormatting>
  <conditionalFormatting sqref="G29">
    <cfRule type="expression" dxfId="184" priority="135">
      <formula>AND($G$29="",$F$29&lt;&gt;"",$H$29&lt;&gt;"")</formula>
    </cfRule>
  </conditionalFormatting>
  <conditionalFormatting sqref="G30">
    <cfRule type="expression" dxfId="183" priority="134">
      <formula>AND($G$30="",$F$30&lt;&gt;"",$H$30&lt;&gt;"")</formula>
    </cfRule>
  </conditionalFormatting>
  <conditionalFormatting sqref="G31">
    <cfRule type="expression" dxfId="182" priority="133">
      <formula>AND($G$31="",$F$31&lt;&gt;"",$H$31&lt;&gt;"")</formula>
    </cfRule>
  </conditionalFormatting>
  <conditionalFormatting sqref="G32">
    <cfRule type="expression" dxfId="181" priority="132">
      <formula>AND($G$32="",$F$32&lt;&gt;"",$H$32&lt;&gt;"")</formula>
    </cfRule>
  </conditionalFormatting>
  <conditionalFormatting sqref="G33">
    <cfRule type="expression" dxfId="180" priority="131">
      <formula>AND($G$33="",$F$33&lt;&gt;"",$H$33&lt;&gt;"")</formula>
    </cfRule>
  </conditionalFormatting>
  <conditionalFormatting sqref="G34">
    <cfRule type="expression" dxfId="179" priority="130">
      <formula>AND($G$34="",$F$34&lt;&gt;"",$H$34&lt;&gt;"")</formula>
    </cfRule>
  </conditionalFormatting>
  <conditionalFormatting sqref="G35">
    <cfRule type="expression" dxfId="178" priority="129">
      <formula>AND($G$35="",$F$35&lt;&gt;"",$H$35&lt;&gt;"")</formula>
    </cfRule>
  </conditionalFormatting>
  <conditionalFormatting sqref="G36">
    <cfRule type="expression" dxfId="177" priority="128">
      <formula>AND($G$36="",$F$36&lt;&gt;"",$H$36&lt;&gt;"")</formula>
    </cfRule>
  </conditionalFormatting>
  <conditionalFormatting sqref="G37">
    <cfRule type="expression" dxfId="176" priority="127">
      <formula>AND($G$37="",$F$37&lt;&gt;"",$H$37&lt;&gt;"")</formula>
    </cfRule>
  </conditionalFormatting>
  <conditionalFormatting sqref="G38">
    <cfRule type="expression" dxfId="175" priority="126">
      <formula>AND($G$38="",$F$38&lt;&gt;"",$H$38&lt;&gt;"")</formula>
    </cfRule>
  </conditionalFormatting>
  <conditionalFormatting sqref="G39">
    <cfRule type="expression" dxfId="174" priority="125">
      <formula>AND($G$39="",$F$39&lt;&gt;"",$H$39&lt;&gt;"")</formula>
    </cfRule>
  </conditionalFormatting>
  <conditionalFormatting sqref="G40">
    <cfRule type="expression" dxfId="173" priority="124">
      <formula>AND($G$40="",$F$40&lt;&gt;"",$H$40&lt;&gt;"")</formula>
    </cfRule>
  </conditionalFormatting>
  <conditionalFormatting sqref="G41">
    <cfRule type="expression" dxfId="172" priority="123">
      <formula>AND($G$41="",$F$41&lt;&gt;"",$H$41&lt;&gt;"")</formula>
    </cfRule>
  </conditionalFormatting>
  <conditionalFormatting sqref="G42">
    <cfRule type="expression" dxfId="171" priority="122">
      <formula>AND($G$42="",$F$42&lt;&gt;"",$H$42&lt;&gt;"")</formula>
    </cfRule>
  </conditionalFormatting>
  <conditionalFormatting sqref="G43">
    <cfRule type="expression" dxfId="170" priority="121">
      <formula>AND($G$43="",$F$43&lt;&gt;"",$H$43&lt;&gt;"")</formula>
    </cfRule>
  </conditionalFormatting>
  <conditionalFormatting sqref="G44">
    <cfRule type="expression" dxfId="169" priority="120">
      <formula>AND($G$44="",$F$44&lt;&gt;"",$H$44&lt;&gt;"")</formula>
    </cfRule>
  </conditionalFormatting>
  <conditionalFormatting sqref="G45">
    <cfRule type="expression" dxfId="168" priority="119">
      <formula>AND($G$45="",$F$45&lt;&gt;"",$H$45&lt;&gt;"")</formula>
    </cfRule>
  </conditionalFormatting>
  <conditionalFormatting sqref="G46">
    <cfRule type="expression" dxfId="167" priority="118">
      <formula>AND($G$46="",$F$46&lt;&gt;"",$H$46&lt;&gt;"")</formula>
    </cfRule>
  </conditionalFormatting>
  <conditionalFormatting sqref="G67">
    <cfRule type="expression" dxfId="166" priority="117">
      <formula>AND($G$67="",$F$67&lt;&gt;"",$H$67&lt;&gt;"")</formula>
    </cfRule>
  </conditionalFormatting>
  <conditionalFormatting sqref="G68">
    <cfRule type="expression" dxfId="165" priority="116">
      <formula>AND($G$68="",$F$68&lt;&gt;"",$H$68&lt;&gt;"")</formula>
    </cfRule>
  </conditionalFormatting>
  <conditionalFormatting sqref="G69">
    <cfRule type="expression" dxfId="164" priority="115">
      <formula>AND($G$69="",$F$69&lt;&gt;"",$H$69&lt;&gt;"")</formula>
    </cfRule>
  </conditionalFormatting>
  <conditionalFormatting sqref="G70">
    <cfRule type="expression" dxfId="163" priority="114">
      <formula>AND($G$70="",$F$70&lt;&gt;"",$H$70&lt;&gt;"")</formula>
    </cfRule>
  </conditionalFormatting>
  <conditionalFormatting sqref="G71">
    <cfRule type="expression" dxfId="162" priority="113">
      <formula>AND($G$71="",$F$71&lt;&gt;"",$H$71&lt;&gt;"")</formula>
    </cfRule>
  </conditionalFormatting>
  <conditionalFormatting sqref="G72">
    <cfRule type="expression" dxfId="161" priority="112">
      <formula>AND($G$72="",$F$72&lt;&gt;"",$H$72&lt;&gt;"")</formula>
    </cfRule>
  </conditionalFormatting>
  <conditionalFormatting sqref="G73">
    <cfRule type="expression" dxfId="160" priority="111">
      <formula>AND($G$73="",$F$73&lt;&gt;"",$H$73&lt;&gt;"")</formula>
    </cfRule>
  </conditionalFormatting>
  <conditionalFormatting sqref="G74">
    <cfRule type="expression" dxfId="159" priority="110">
      <formula>AND($G$74="",$F$74&lt;&gt;"",$H$74&lt;&gt;"")</formula>
    </cfRule>
  </conditionalFormatting>
  <conditionalFormatting sqref="G75">
    <cfRule type="expression" dxfId="158" priority="109">
      <formula>AND($G$75="",$F$75&lt;&gt;"",$H$75&lt;&gt;"")</formula>
    </cfRule>
  </conditionalFormatting>
  <conditionalFormatting sqref="G76">
    <cfRule type="expression" dxfId="157" priority="108">
      <formula>AND($G$76="",$F$76&lt;&gt;"",$H$76&lt;&gt;"")</formula>
    </cfRule>
  </conditionalFormatting>
  <conditionalFormatting sqref="G77">
    <cfRule type="expression" dxfId="156" priority="107">
      <formula>AND($G$77="",$F$77&lt;&gt;"",$H$77&lt;&gt;"")</formula>
    </cfRule>
  </conditionalFormatting>
  <conditionalFormatting sqref="G78">
    <cfRule type="expression" dxfId="155" priority="106">
      <formula>AND($G$78="",$F$78&lt;&gt;"",$H$78&lt;&gt;"")</formula>
    </cfRule>
  </conditionalFormatting>
  <conditionalFormatting sqref="G79">
    <cfRule type="expression" dxfId="154" priority="105">
      <formula>AND($G$79="",$F$79&lt;&gt;"",$H$79&lt;&gt;"")</formula>
    </cfRule>
  </conditionalFormatting>
  <conditionalFormatting sqref="G80">
    <cfRule type="expression" dxfId="153" priority="104">
      <formula>AND($G$80="",$F$80&lt;&gt;"",$H$80&lt;&gt;"")</formula>
    </cfRule>
  </conditionalFormatting>
  <conditionalFormatting sqref="G81">
    <cfRule type="expression" dxfId="152" priority="103">
      <formula>AND($G$81="",$F$81&lt;&gt;"",$H$81&lt;&gt;"")</formula>
    </cfRule>
  </conditionalFormatting>
  <conditionalFormatting sqref="G82">
    <cfRule type="expression" dxfId="151" priority="102">
      <formula>AND($G$82="",$F$82&lt;&gt;"",$H$82&lt;&gt;"")</formula>
    </cfRule>
  </conditionalFormatting>
  <conditionalFormatting sqref="G83">
    <cfRule type="expression" dxfId="150" priority="101">
      <formula>AND($G$83="",$F$83&lt;&gt;"",$H$83&lt;&gt;"")</formula>
    </cfRule>
  </conditionalFormatting>
  <conditionalFormatting sqref="G84">
    <cfRule type="expression" dxfId="149" priority="100">
      <formula>AND($G$84="",$F$84&lt;&gt;"",$H$84&lt;&gt;"")</formula>
    </cfRule>
  </conditionalFormatting>
  <conditionalFormatting sqref="G85">
    <cfRule type="expression" dxfId="148" priority="99">
      <formula>AND($G$85="",$F$85&lt;&gt;"",$H$85&lt;&gt;"")</formula>
    </cfRule>
  </conditionalFormatting>
  <conditionalFormatting sqref="G86">
    <cfRule type="expression" dxfId="147" priority="98">
      <formula>AND($G$86="",$F$86&lt;&gt;"",$H$86&lt;&gt;"")</formula>
    </cfRule>
  </conditionalFormatting>
  <conditionalFormatting sqref="G87">
    <cfRule type="expression" dxfId="146" priority="97">
      <formula>AND($G$87="",$F$87&lt;&gt;"",$H$87&lt;&gt;"")</formula>
    </cfRule>
  </conditionalFormatting>
  <conditionalFormatting sqref="G88">
    <cfRule type="expression" dxfId="145" priority="96">
      <formula>AND($G$88="",$F$88&lt;&gt;"",$H$88&lt;&gt;"")</formula>
    </cfRule>
  </conditionalFormatting>
  <conditionalFormatting sqref="G89">
    <cfRule type="expression" dxfId="144" priority="95">
      <formula>AND($G$89="",$F$89&lt;&gt;"",$H$89&lt;&gt;"")</formula>
    </cfRule>
  </conditionalFormatting>
  <conditionalFormatting sqref="G90">
    <cfRule type="expression" dxfId="143" priority="94">
      <formula>AND($G$90="",$F$90&lt;&gt;"",$H$90&lt;&gt;"")</formula>
    </cfRule>
  </conditionalFormatting>
  <conditionalFormatting sqref="G91">
    <cfRule type="expression" dxfId="142" priority="93">
      <formula>AND($G$91="",$F$91&lt;&gt;"",$H$91&lt;&gt;"")</formula>
    </cfRule>
  </conditionalFormatting>
  <conditionalFormatting sqref="G92">
    <cfRule type="expression" dxfId="141" priority="92">
      <formula>AND($G$92="",$F$92&lt;&gt;"",$H$92&lt;&gt;"")</formula>
    </cfRule>
  </conditionalFormatting>
  <conditionalFormatting sqref="G93">
    <cfRule type="expression" dxfId="140" priority="91">
      <formula>AND($G$93="",$F$93&lt;&gt;"",$H$93&lt;&gt;"")</formula>
    </cfRule>
  </conditionalFormatting>
  <conditionalFormatting sqref="G94">
    <cfRule type="expression" dxfId="139" priority="90">
      <formula>AND($G$94="",$F$94&lt;&gt;"",$H$94&lt;&gt;"")</formula>
    </cfRule>
  </conditionalFormatting>
  <conditionalFormatting sqref="G95">
    <cfRule type="expression" dxfId="138" priority="89">
      <formula>AND($G$95="",$F$95&lt;&gt;"",$H$95&lt;&gt;"")</formula>
    </cfRule>
  </conditionalFormatting>
  <conditionalFormatting sqref="G96">
    <cfRule type="expression" dxfId="137" priority="88">
      <formula>AND($G$96="",$F$96&lt;&gt;"",$H$96&lt;&gt;"")</formula>
    </cfRule>
  </conditionalFormatting>
  <conditionalFormatting sqref="G97">
    <cfRule type="expression" dxfId="136" priority="87">
      <formula>AND($G$97="",$F$97&lt;&gt;"",$H$97&lt;&gt;"")</formula>
    </cfRule>
  </conditionalFormatting>
  <conditionalFormatting sqref="G98">
    <cfRule type="expression" dxfId="135" priority="86">
      <formula>AND($G$98="",$F$98&lt;&gt;"",$H$98&lt;&gt;"")</formula>
    </cfRule>
  </conditionalFormatting>
  <conditionalFormatting sqref="G99">
    <cfRule type="expression" dxfId="134" priority="85">
      <formula>AND($G$99="",$F$99&lt;&gt;"",$H$99&lt;&gt;"")</formula>
    </cfRule>
  </conditionalFormatting>
  <conditionalFormatting sqref="G100">
    <cfRule type="expression" dxfId="133" priority="84">
      <formula>AND($G$100="",$F$100&lt;&gt;"",$H$100&lt;&gt;"")</formula>
    </cfRule>
  </conditionalFormatting>
  <conditionalFormatting sqref="G101">
    <cfRule type="expression" dxfId="132" priority="83">
      <formula>AND($G$101="",$F$101&lt;&gt;"",$H$101&lt;&gt;"")</formula>
    </cfRule>
  </conditionalFormatting>
  <conditionalFormatting sqref="G102">
    <cfRule type="expression" dxfId="131" priority="82">
      <formula>AND($G$102="",$F$102&lt;&gt;"",$H$102&lt;&gt;"")</formula>
    </cfRule>
  </conditionalFormatting>
  <conditionalFormatting sqref="G103">
    <cfRule type="expression" dxfId="130" priority="81">
      <formula>AND($G$103="",$F$103&lt;&gt;"",$H$103&lt;&gt;"")</formula>
    </cfRule>
  </conditionalFormatting>
  <conditionalFormatting sqref="G104">
    <cfRule type="expression" dxfId="129" priority="80">
      <formula>AND($G$104="",$F$104&lt;&gt;"",$H$104&lt;&gt;"")</formula>
    </cfRule>
  </conditionalFormatting>
  <conditionalFormatting sqref="G105">
    <cfRule type="expression" dxfId="128" priority="79">
      <formula>AND($G$105="",$F$105&lt;&gt;"",$H$105&lt;&gt;"")</formula>
    </cfRule>
  </conditionalFormatting>
  <conditionalFormatting sqref="G106">
    <cfRule type="expression" dxfId="127" priority="78">
      <formula>AND($G$106="",$F$106&lt;&gt;"",$H$106&lt;&gt;"")</formula>
    </cfRule>
  </conditionalFormatting>
  <conditionalFormatting sqref="J27">
    <cfRule type="expression" dxfId="126" priority="77">
      <formula>AND($J$27&lt;&gt;"",$H$27="",$I$27="")</formula>
    </cfRule>
  </conditionalFormatting>
  <conditionalFormatting sqref="J28">
    <cfRule type="expression" dxfId="125" priority="76">
      <formula>AND($J$28&lt;&gt;"",$H$28="",$I$28="")</formula>
    </cfRule>
  </conditionalFormatting>
  <conditionalFormatting sqref="J29">
    <cfRule type="expression" dxfId="124" priority="75">
      <formula>AND($J$29&lt;&gt;"",$H$29="",$I$29="")</formula>
    </cfRule>
  </conditionalFormatting>
  <conditionalFormatting sqref="J30">
    <cfRule type="expression" dxfId="123" priority="74">
      <formula>AND($J$30&lt;&gt;"",$H$30="",$I$30="")</formula>
    </cfRule>
  </conditionalFormatting>
  <conditionalFormatting sqref="J31">
    <cfRule type="expression" dxfId="122" priority="73">
      <formula>AND($J$31&lt;&gt;"",$H$31="",$I$31="")</formula>
    </cfRule>
  </conditionalFormatting>
  <conditionalFormatting sqref="J32">
    <cfRule type="expression" dxfId="121" priority="72">
      <formula>AND($J$32&lt;&gt;"",$H$32="",$I$32="")</formula>
    </cfRule>
  </conditionalFormatting>
  <conditionalFormatting sqref="J33">
    <cfRule type="expression" dxfId="120" priority="71">
      <formula>AND($J$33&lt;&gt;"",$H$33="",$I$33="")</formula>
    </cfRule>
  </conditionalFormatting>
  <conditionalFormatting sqref="J34">
    <cfRule type="expression" dxfId="119" priority="70">
      <formula>AND($J$34&lt;&gt;"",$H$34="",$I$34="")</formula>
    </cfRule>
  </conditionalFormatting>
  <conditionalFormatting sqref="J35">
    <cfRule type="expression" dxfId="118" priority="69">
      <formula>AND($J$35&lt;&gt;"",$H$35="",$I$35="")</formula>
    </cfRule>
  </conditionalFormatting>
  <conditionalFormatting sqref="J36">
    <cfRule type="expression" dxfId="117" priority="68">
      <formula>AND($J$36&lt;&gt;"",$H$36="",$I$36="")</formula>
    </cfRule>
  </conditionalFormatting>
  <conditionalFormatting sqref="J37">
    <cfRule type="expression" dxfId="116" priority="67">
      <formula>AND($J$37&lt;&gt;"",$H$37="",$I$37="")</formula>
    </cfRule>
  </conditionalFormatting>
  <conditionalFormatting sqref="J38">
    <cfRule type="expression" dxfId="115" priority="66">
      <formula>AND($J$38&lt;&gt;"",$H$38="",$I$38="")</formula>
    </cfRule>
  </conditionalFormatting>
  <conditionalFormatting sqref="J39">
    <cfRule type="expression" dxfId="114" priority="65">
      <formula>AND($J$39&lt;&gt;"",$H$39="",$I$39="")</formula>
    </cfRule>
  </conditionalFormatting>
  <conditionalFormatting sqref="J40">
    <cfRule type="expression" dxfId="113" priority="64">
      <formula>AND($J$40&lt;&gt;"",$H$40="",$I$40="")</formula>
    </cfRule>
  </conditionalFormatting>
  <conditionalFormatting sqref="J41">
    <cfRule type="expression" dxfId="112" priority="63">
      <formula>AND($J$41&lt;&gt;"",$H$41="",$I$41="")</formula>
    </cfRule>
  </conditionalFormatting>
  <conditionalFormatting sqref="J42">
    <cfRule type="expression" dxfId="111" priority="62">
      <formula>AND($J$42&lt;&gt;"",$H$42="",$I$42="")</formula>
    </cfRule>
  </conditionalFormatting>
  <conditionalFormatting sqref="J43">
    <cfRule type="expression" dxfId="110" priority="61">
      <formula>AND($J$43&lt;&gt;"",$H$43="",$I$43="")</formula>
    </cfRule>
  </conditionalFormatting>
  <conditionalFormatting sqref="J44">
    <cfRule type="expression" dxfId="109" priority="60">
      <formula>AND($J$44&lt;&gt;"",$H$44="",$I$44="")</formula>
    </cfRule>
  </conditionalFormatting>
  <conditionalFormatting sqref="J45">
    <cfRule type="expression" dxfId="108" priority="59">
      <formula>AND($J$45&lt;&gt;"",$H$45="",$I$45="")</formula>
    </cfRule>
  </conditionalFormatting>
  <conditionalFormatting sqref="J46">
    <cfRule type="expression" dxfId="107" priority="58">
      <formula>AND($J$46&lt;&gt;"",$H$46="",$I$46="")</formula>
    </cfRule>
  </conditionalFormatting>
  <conditionalFormatting sqref="J67">
    <cfRule type="expression" dxfId="106" priority="57">
      <formula>AND($J$67&lt;&gt;"",$H$67="",$I$67="")</formula>
    </cfRule>
  </conditionalFormatting>
  <conditionalFormatting sqref="J68">
    <cfRule type="expression" dxfId="105" priority="56">
      <formula>AND($J$68&lt;&gt;"",$H$68="",$I$68="")</formula>
    </cfRule>
  </conditionalFormatting>
  <conditionalFormatting sqref="J69">
    <cfRule type="expression" dxfId="104" priority="55">
      <formula>AND($J$69&lt;&gt;"",$H$69="",$I$69="")</formula>
    </cfRule>
  </conditionalFormatting>
  <conditionalFormatting sqref="J70">
    <cfRule type="expression" dxfId="103" priority="54">
      <formula>AND($J$70&lt;&gt;"",$H$70="",$I$70="")</formula>
    </cfRule>
  </conditionalFormatting>
  <conditionalFormatting sqref="J71">
    <cfRule type="expression" dxfId="102" priority="53">
      <formula>AND($J$71&lt;&gt;"",$H$71="",$I$71="")</formula>
    </cfRule>
  </conditionalFormatting>
  <conditionalFormatting sqref="J72">
    <cfRule type="expression" dxfId="101" priority="52">
      <formula>AND($J$72&lt;&gt;"",$H$72="",$I$72="")</formula>
    </cfRule>
  </conditionalFormatting>
  <conditionalFormatting sqref="J73">
    <cfRule type="expression" dxfId="100" priority="51">
      <formula>AND($J$73&lt;&gt;"",$H$73="",$I$73="")</formula>
    </cfRule>
  </conditionalFormatting>
  <conditionalFormatting sqref="J74">
    <cfRule type="expression" dxfId="99" priority="50">
      <formula>AND($J$74&lt;&gt;"",$H$74="",$I$74="")</formula>
    </cfRule>
  </conditionalFormatting>
  <conditionalFormatting sqref="J75">
    <cfRule type="expression" dxfId="98" priority="49">
      <formula>AND($J$75&lt;&gt;"",$H$75="",$I$75="")</formula>
    </cfRule>
  </conditionalFormatting>
  <conditionalFormatting sqref="J76">
    <cfRule type="expression" dxfId="97" priority="48">
      <formula>AND($J$76&lt;&gt;"",$H$76="",$I$76="")</formula>
    </cfRule>
  </conditionalFormatting>
  <conditionalFormatting sqref="J77">
    <cfRule type="expression" dxfId="96" priority="47">
      <formula>AND($J$77&lt;&gt;"",$H$77="",$I$77="")</formula>
    </cfRule>
  </conditionalFormatting>
  <conditionalFormatting sqref="J78">
    <cfRule type="expression" dxfId="95" priority="46">
      <formula>AND($J$78&lt;&gt;"",$H$78="",$I$78="")</formula>
    </cfRule>
  </conditionalFormatting>
  <conditionalFormatting sqref="J79">
    <cfRule type="expression" dxfId="94" priority="45">
      <formula>AND($J$79&lt;&gt;"",$H$79="",$I$79="")</formula>
    </cfRule>
  </conditionalFormatting>
  <conditionalFormatting sqref="J80">
    <cfRule type="expression" dxfId="93" priority="44">
      <formula>AND($J$80&lt;&gt;"",$H$80="",$I$80="")</formula>
    </cfRule>
  </conditionalFormatting>
  <conditionalFormatting sqref="J81">
    <cfRule type="expression" dxfId="92" priority="43">
      <formula>AND($J$81&lt;&gt;"",$H$81="",$I$81="")</formula>
    </cfRule>
  </conditionalFormatting>
  <conditionalFormatting sqref="J82">
    <cfRule type="expression" dxfId="91" priority="42">
      <formula>AND($J$82&lt;&gt;"",$H$82="",$I$82="")</formula>
    </cfRule>
  </conditionalFormatting>
  <conditionalFormatting sqref="J83">
    <cfRule type="expression" dxfId="90" priority="41">
      <formula>AND($J$83&lt;&gt;"",$H$83="",$I$83="")</formula>
    </cfRule>
  </conditionalFormatting>
  <conditionalFormatting sqref="J84">
    <cfRule type="expression" dxfId="89" priority="40">
      <formula>AND($J$84&lt;&gt;"",$H$84="",$I$84="")</formula>
    </cfRule>
  </conditionalFormatting>
  <conditionalFormatting sqref="J85">
    <cfRule type="expression" dxfId="88" priority="39">
      <formula>AND($J$85&lt;&gt;"",$H$85="",$I$85="")</formula>
    </cfRule>
  </conditionalFormatting>
  <conditionalFormatting sqref="J86">
    <cfRule type="expression" dxfId="87" priority="38">
      <formula>AND($J$86&lt;&gt;"",$H$86="",$I$86="")</formula>
    </cfRule>
  </conditionalFormatting>
  <conditionalFormatting sqref="J87">
    <cfRule type="expression" dxfId="86" priority="37">
      <formula>AND($J$87&lt;&gt;"",$H$87="",$I$87="")</formula>
    </cfRule>
  </conditionalFormatting>
  <conditionalFormatting sqref="J88">
    <cfRule type="expression" dxfId="85" priority="36">
      <formula>AND($J$88&lt;&gt;"",$H$88="",$I$88="")</formula>
    </cfRule>
  </conditionalFormatting>
  <conditionalFormatting sqref="J89">
    <cfRule type="expression" dxfId="84" priority="35">
      <formula>AND($J$89&lt;&gt;"",$H$89="",$I$89="")</formula>
    </cfRule>
  </conditionalFormatting>
  <conditionalFormatting sqref="J90">
    <cfRule type="expression" dxfId="83" priority="34">
      <formula>AND($J$90&lt;&gt;"",$H$90="",$I$90="")</formula>
    </cfRule>
  </conditionalFormatting>
  <conditionalFormatting sqref="J91">
    <cfRule type="expression" dxfId="82" priority="33">
      <formula>AND($J$91&lt;&gt;"",$H$91="",$I$91="")</formula>
    </cfRule>
  </conditionalFormatting>
  <conditionalFormatting sqref="J92">
    <cfRule type="expression" dxfId="81" priority="32">
      <formula>AND($J$92&lt;&gt;"",$H$92="",$I$92="")</formula>
    </cfRule>
  </conditionalFormatting>
  <conditionalFormatting sqref="J93">
    <cfRule type="expression" dxfId="80" priority="31">
      <formula>AND($J$93&lt;&gt;"",$H$93="",$I$93="")</formula>
    </cfRule>
  </conditionalFormatting>
  <conditionalFormatting sqref="J94">
    <cfRule type="expression" dxfId="79" priority="30">
      <formula>AND($J$94&lt;&gt;"",$H$94="",$I$94="")</formula>
    </cfRule>
  </conditionalFormatting>
  <conditionalFormatting sqref="J95">
    <cfRule type="expression" dxfId="78" priority="29">
      <formula>AND($J$95&lt;&gt;"",$H$95="",$I$95="")</formula>
    </cfRule>
  </conditionalFormatting>
  <conditionalFormatting sqref="J96">
    <cfRule type="expression" dxfId="77" priority="28">
      <formula>AND($J$96&lt;&gt;"",$H$96="",$I$96="")</formula>
    </cfRule>
  </conditionalFormatting>
  <conditionalFormatting sqref="J97">
    <cfRule type="expression" dxfId="76" priority="27">
      <formula>AND($J$97&lt;&gt;"",$H$97="",$I$97="")</formula>
    </cfRule>
  </conditionalFormatting>
  <conditionalFormatting sqref="J98">
    <cfRule type="expression" dxfId="75" priority="26">
      <formula>AND($J$98&lt;&gt;"",$H$98="",$I$98="")</formula>
    </cfRule>
  </conditionalFormatting>
  <conditionalFormatting sqref="J99">
    <cfRule type="expression" dxfId="74" priority="25">
      <formula>AND($J$99&lt;&gt;"",$H$99="",$I$99="")</formula>
    </cfRule>
  </conditionalFormatting>
  <conditionalFormatting sqref="J100">
    <cfRule type="expression" dxfId="73" priority="24">
      <formula>AND($J$100&lt;&gt;"",$H$100="",$I$100="")</formula>
    </cfRule>
  </conditionalFormatting>
  <conditionalFormatting sqref="J101">
    <cfRule type="expression" dxfId="72" priority="23">
      <formula>AND($J$101&lt;&gt;"",$H$101="",$I$101="")</formula>
    </cfRule>
  </conditionalFormatting>
  <conditionalFormatting sqref="J102">
    <cfRule type="expression" dxfId="71" priority="22">
      <formula>AND($J$102&lt;&gt;"",$H$102="",$I$102="")</formula>
    </cfRule>
  </conditionalFormatting>
  <conditionalFormatting sqref="J103">
    <cfRule type="expression" dxfId="70" priority="21">
      <formula>AND($J$103&lt;&gt;"",$H$103="",$I$103="")</formula>
    </cfRule>
  </conditionalFormatting>
  <conditionalFormatting sqref="J104">
    <cfRule type="expression" dxfId="69" priority="20">
      <formula>AND($J$104&lt;&gt;"",$H$104="",$I$104="")</formula>
    </cfRule>
  </conditionalFormatting>
  <conditionalFormatting sqref="J105">
    <cfRule type="expression" dxfId="68" priority="19">
      <formula>AND($J$105&lt;&gt;"",$H$105="",$I$105="")</formula>
    </cfRule>
  </conditionalFormatting>
  <conditionalFormatting sqref="J106">
    <cfRule type="expression" dxfId="67" priority="18">
      <formula>AND($J$106&lt;&gt;"",$H$106="",$I$106="")</formula>
    </cfRule>
  </conditionalFormatting>
  <conditionalFormatting sqref="AM14:AR14">
    <cfRule type="cellIs" dxfId="66" priority="17" operator="equal">
      <formula>"Introdução de dados em curso"</formula>
    </cfRule>
    <cfRule type="cellIs" dxfId="65" priority="1" operator="equal">
      <formula>"Erros na codificação dos troços"</formula>
    </cfRule>
  </conditionalFormatting>
  <conditionalFormatting sqref="J27:J46">
    <cfRule type="cellIs" dxfId="64" priority="16" operator="lessThan">
      <formula>0</formula>
    </cfRule>
  </conditionalFormatting>
  <conditionalFormatting sqref="J67:J106">
    <cfRule type="cellIs" dxfId="63" priority="15" operator="lessThan">
      <formula>0</formula>
    </cfRule>
  </conditionalFormatting>
  <conditionalFormatting sqref="U27:U46">
    <cfRule type="cellIs" dxfId="62" priority="14" operator="lessThan">
      <formula>0</formula>
    </cfRule>
  </conditionalFormatting>
  <conditionalFormatting sqref="U67:U106">
    <cfRule type="cellIs" dxfId="61" priority="13" operator="lessThan">
      <formula>0</formula>
    </cfRule>
  </conditionalFormatting>
  <conditionalFormatting sqref="H27:I46">
    <cfRule type="cellIs" dxfId="60" priority="12" operator="lessThan">
      <formula>0</formula>
    </cfRule>
  </conditionalFormatting>
  <conditionalFormatting sqref="H67:I106">
    <cfRule type="cellIs" dxfId="59" priority="11" operator="lessThan">
      <formula>0</formula>
    </cfRule>
  </conditionalFormatting>
  <conditionalFormatting sqref="AM25">
    <cfRule type="expression" dxfId="58" priority="7">
      <formula>AND(CELL("col")=(COLUMN()-1),CELL("lin")&gt;=27,CELL("lin")&lt;=46)</formula>
    </cfRule>
  </conditionalFormatting>
  <conditionalFormatting sqref="AP25">
    <cfRule type="expression" dxfId="57" priority="6">
      <formula>AND(CELL("col")=(COLUMN()-1),CELL("lin")&gt;=27,CELL("lin")&lt;=46)</formula>
    </cfRule>
  </conditionalFormatting>
  <conditionalFormatting sqref="AQ25">
    <cfRule type="expression" dxfId="56" priority="5">
      <formula>AND(CELL("col")=(COLUMN()-2),CELL("lin")&gt;=27,CELL("lin")&lt;=46)</formula>
    </cfRule>
  </conditionalFormatting>
  <conditionalFormatting sqref="AM65">
    <cfRule type="expression" dxfId="55" priority="4">
      <formula>AND(CELL("col")=(COLUMN()-1),CELL("lin")&gt;=67,CELL("lin")&lt;=106)</formula>
    </cfRule>
  </conditionalFormatting>
  <conditionalFormatting sqref="AP65">
    <cfRule type="expression" dxfId="54" priority="3">
      <formula>AND(CELL("col")=(COLUMN()-1),CELL("lin")&gt;=67,CELL("lin")&lt;=106)</formula>
    </cfRule>
  </conditionalFormatting>
  <conditionalFormatting sqref="AQ65">
    <cfRule type="expression" dxfId="53" priority="2">
      <formula>AND(CELL("col")=(COLUMN()-2),CELL("lin")&gt;=67,CELL("lin")&lt;=106)</formula>
    </cfRule>
  </conditionalFormatting>
  <pageMargins left="0.19685039370078741" right="0.15748031496062992" top="0.27559055118110237" bottom="0.23622047244094491" header="0.27559055118110237" footer="0.23622047244094491"/>
  <pageSetup paperSize="9" scale="56" orientation="landscape" r:id="rId1"/>
  <headerFooter alignWithMargins="0"/>
  <ignoredErrors>
    <ignoredError sqref="U107" unlockedFormula="1"/>
    <ignoredError sqref="AF66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347" r:id="rId4" name="Drop Down 1651">
              <controlPr defaultSize="0" autoLine="0" autoPict="0">
                <anchor moveWithCells="1">
                  <from>
                    <xdr:col>11</xdr:col>
                    <xdr:colOff>0</xdr:colOff>
                    <xdr:row>4</xdr:row>
                    <xdr:rowOff>0</xdr:rowOff>
                  </from>
                  <to>
                    <xdr:col>13</xdr:col>
                    <xdr:colOff>571500</xdr:colOff>
                    <xdr:row>4</xdr:row>
                    <xdr:rowOff>239486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9" r:id="rId5" name="Drop Down 1653">
              <controlPr defaultSize="0" autoLine="0" autoPict="0">
                <anchor>
                  <from>
                    <xdr:col>12</xdr:col>
                    <xdr:colOff>10886</xdr:colOff>
                    <xdr:row>18</xdr:row>
                    <xdr:rowOff>10886</xdr:rowOff>
                  </from>
                  <to>
                    <xdr:col>13</xdr:col>
                    <xdr:colOff>201386</xdr:colOff>
                    <xdr:row>19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6" name="Drop Down 1654">
              <controlPr defaultSize="0" autoLine="0" autoPict="0">
                <anchor>
                  <from>
                    <xdr:col>12</xdr:col>
                    <xdr:colOff>10886</xdr:colOff>
                    <xdr:row>19</xdr:row>
                    <xdr:rowOff>27214</xdr:rowOff>
                  </from>
                  <to>
                    <xdr:col>13</xdr:col>
                    <xdr:colOff>201386</xdr:colOff>
                    <xdr:row>20</xdr:row>
                    <xdr:rowOff>10886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5">
    <tabColor rgb="FFC00000"/>
  </sheetPr>
  <dimension ref="B1:J34"/>
  <sheetViews>
    <sheetView showGridLines="0" showRowColHeaders="0" zoomScale="110" zoomScaleNormal="110" workbookViewId="0">
      <selection activeCell="A3" sqref="A3"/>
    </sheetView>
  </sheetViews>
  <sheetFormatPr defaultColWidth="9.15234375" defaultRowHeight="12.45" x14ac:dyDescent="0.3"/>
  <cols>
    <col min="1" max="1" width="13.3046875" style="1" customWidth="1"/>
    <col min="2" max="2" width="9.15234375" style="1"/>
    <col min="3" max="3" width="9" style="1" customWidth="1"/>
    <col min="4" max="4" width="4" style="1" customWidth="1"/>
    <col min="5" max="10" width="12.3046875" style="1" customWidth="1"/>
    <col min="11" max="11" width="2.3046875" style="1" customWidth="1"/>
    <col min="12" max="12" width="12.3046875" style="1" customWidth="1"/>
    <col min="13" max="16384" width="9.15234375" style="1"/>
  </cols>
  <sheetData>
    <row r="1" ht="42" customHeight="1" x14ac:dyDescent="0.3"/>
    <row r="22" spans="2:10" ht="12.9" thickBot="1" x14ac:dyDescent="0.35"/>
    <row r="23" spans="2:10" ht="16.75" thickTop="1" thickBot="1" x14ac:dyDescent="0.4">
      <c r="B23" s="218"/>
      <c r="C23" s="218"/>
      <c r="D23" s="218"/>
      <c r="E23" s="1069" t="s">
        <v>229</v>
      </c>
      <c r="F23" s="1069" t="s">
        <v>231</v>
      </c>
      <c r="G23" s="1069" t="s">
        <v>602</v>
      </c>
      <c r="H23" s="1070" t="str">
        <f>"m.c.a."</f>
        <v>m.c.a.</v>
      </c>
      <c r="I23" s="1069" t="s">
        <v>232</v>
      </c>
      <c r="J23" s="1069" t="s">
        <v>233</v>
      </c>
    </row>
    <row r="24" spans="2:10" ht="21" customHeight="1" thickTop="1" thickBot="1" x14ac:dyDescent="0.35">
      <c r="B24" s="944"/>
      <c r="C24" s="1067" t="s">
        <v>234</v>
      </c>
      <c r="D24" s="1068" t="s">
        <v>230</v>
      </c>
      <c r="E24" s="219" t="s">
        <v>235</v>
      </c>
      <c r="F24" s="1071" t="str">
        <f>IF($B24="","",$B24*0.01)</f>
        <v/>
      </c>
      <c r="G24" s="1071" t="str">
        <f>IF($B24="","",$B24*0.0102)</f>
        <v/>
      </c>
      <c r="H24" s="1071" t="str">
        <f>IF($B24="","",$B24*0.102)</f>
        <v/>
      </c>
      <c r="I24" s="1071" t="str">
        <f>IF($B24="","",$B24*0.0987)</f>
        <v/>
      </c>
      <c r="J24" s="1071" t="str">
        <f>IF($B24="","",$B24*0.145)</f>
        <v/>
      </c>
    </row>
    <row r="25" spans="2:10" ht="21" customHeight="1" thickTop="1" thickBot="1" x14ac:dyDescent="0.35">
      <c r="B25" s="944"/>
      <c r="C25" s="1067" t="s">
        <v>236</v>
      </c>
      <c r="D25" s="1068" t="s">
        <v>230</v>
      </c>
      <c r="E25" s="1071" t="str">
        <f>IF($B25="","",$B25*100)</f>
        <v/>
      </c>
      <c r="F25" s="219" t="s">
        <v>235</v>
      </c>
      <c r="G25" s="1071" t="str">
        <f>IF($B25="","",$B25*1.0197)</f>
        <v/>
      </c>
      <c r="H25" s="1071" t="str">
        <f>IF($B25="","",$B25*10.197)</f>
        <v/>
      </c>
      <c r="I25" s="1071" t="str">
        <f>IF($B25="","",$B25*0.987)</f>
        <v/>
      </c>
      <c r="J25" s="1071" t="str">
        <f>IF($B25="","",$B25*14.505)</f>
        <v/>
      </c>
    </row>
    <row r="26" spans="2:10" ht="21" customHeight="1" thickTop="1" thickBot="1" x14ac:dyDescent="0.35">
      <c r="B26" s="944"/>
      <c r="C26" s="1067" t="s">
        <v>601</v>
      </c>
      <c r="D26" s="1068" t="s">
        <v>230</v>
      </c>
      <c r="E26" s="1071" t="str">
        <f>IF($B26="","",$B26*98.1)</f>
        <v/>
      </c>
      <c r="F26" s="1071" t="str">
        <f>IF($B26="","",$B26*0.9807)</f>
        <v/>
      </c>
      <c r="G26" s="219" t="s">
        <v>235</v>
      </c>
      <c r="H26" s="1071" t="str">
        <f>IF($B26="","",$B26*10)</f>
        <v/>
      </c>
      <c r="I26" s="1071" t="str">
        <f>IF($B26="","",$B26*0.968)</f>
        <v/>
      </c>
      <c r="J26" s="1071" t="str">
        <f>IF($B26="","",$B26*14.22)</f>
        <v/>
      </c>
    </row>
    <row r="27" spans="2:10" ht="21" customHeight="1" thickTop="1" thickBot="1" x14ac:dyDescent="0.35">
      <c r="B27" s="944"/>
      <c r="C27" s="1067" t="str">
        <f>" m.c.a."</f>
        <v xml:space="preserve"> m.c.a.</v>
      </c>
      <c r="D27" s="1068" t="s">
        <v>230</v>
      </c>
      <c r="E27" s="1071" t="str">
        <f>IF($B27="","",$B27*9.81)</f>
        <v/>
      </c>
      <c r="F27" s="1071" t="str">
        <f>IF($B27="","",$B27*0.09807)</f>
        <v/>
      </c>
      <c r="G27" s="1071" t="str">
        <f>IF($B27="","",$B27*0.1)</f>
        <v/>
      </c>
      <c r="H27" s="219" t="s">
        <v>235</v>
      </c>
      <c r="I27" s="1071" t="str">
        <f>IF($B27="","",$B27*0.09678)</f>
        <v/>
      </c>
      <c r="J27" s="1071" t="str">
        <f>IF($B27="","",$B27*1.4225)</f>
        <v/>
      </c>
    </row>
    <row r="28" spans="2:10" ht="21" customHeight="1" thickTop="1" thickBot="1" x14ac:dyDescent="0.35">
      <c r="B28" s="944"/>
      <c r="C28" s="1067" t="s">
        <v>237</v>
      </c>
      <c r="D28" s="1068" t="s">
        <v>230</v>
      </c>
      <c r="E28" s="1071" t="str">
        <f>IF($B28="","",$B28*101.3)</f>
        <v/>
      </c>
      <c r="F28" s="1072" t="str">
        <f>IF($B28="","",$B28*1.013)</f>
        <v/>
      </c>
      <c r="G28" s="1072" t="str">
        <f>IF($B28="","",$B28*1.033)</f>
        <v/>
      </c>
      <c r="H28" s="1071" t="str">
        <f>IF($B28="","",$B28*10.33)</f>
        <v/>
      </c>
      <c r="I28" s="219" t="s">
        <v>235</v>
      </c>
      <c r="J28" s="1071" t="str">
        <f>IF($B28="","",$B28*14.652)</f>
        <v/>
      </c>
    </row>
    <row r="29" spans="2:10" ht="21" customHeight="1" thickTop="1" thickBot="1" x14ac:dyDescent="0.35">
      <c r="B29" s="944"/>
      <c r="C29" s="1067" t="s">
        <v>238</v>
      </c>
      <c r="D29" s="1068" t="s">
        <v>230</v>
      </c>
      <c r="E29" s="1071" t="str">
        <f>IF($B29="","",$B29*6.895)</f>
        <v/>
      </c>
      <c r="F29" s="1071" t="str">
        <f>IF($B29="","",$B29*0.06805)</f>
        <v/>
      </c>
      <c r="G29" s="1071" t="str">
        <f>IF($B29="","",$B29*0.0703)</f>
        <v/>
      </c>
      <c r="H29" s="1071" t="str">
        <f>IF($B29="","",$B29*0.703)</f>
        <v/>
      </c>
      <c r="I29" s="1071" t="str">
        <f>IF($B29="","",$B29*0.06894)</f>
        <v/>
      </c>
      <c r="J29" s="219" t="s">
        <v>235</v>
      </c>
    </row>
    <row r="30" spans="2:10" ht="21" customHeight="1" thickTop="1" x14ac:dyDescent="0.3"/>
    <row r="31" spans="2:10" ht="21" customHeight="1" x14ac:dyDescent="0.3"/>
    <row r="32" spans="2:10" ht="21" customHeight="1" x14ac:dyDescent="0.3"/>
    <row r="33" ht="21" customHeight="1" x14ac:dyDescent="0.3"/>
    <row r="34" ht="21" customHeight="1" x14ac:dyDescent="0.3"/>
  </sheetData>
  <sheetProtection algorithmName="SHA-512" hashValue="/EYwd+wtUZmrPmaQOuIkKb+0Nz0O1Xi5GfkOeATe132sKP2Klv0CYrth7pASJ1zuDohb7tcYQLbOla8WxgdYhQ==" saltValue="Ht4WZ7H+CYUn9U/5zOQraw==" spinCount="100000" sheet="1" objects="1" scenarios="1"/>
  <phoneticPr fontId="0" type="noConversion"/>
  <pageMargins left="0.65" right="0.52" top="0.87" bottom="0.79" header="0.6" footer="0.48"/>
  <pageSetup paperSize="9" scale="75" orientation="portrait" r:id="rId1"/>
  <headerFooter alignWithMargins="0">
    <oddHeader>&amp;L&amp;12&amp;F</oddHeader>
    <oddFooter>&amp;L&amp;12&amp;A&amp;R&amp;12APTA - Associação de Produtores de Tubos e Acessórios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10">
    <tabColor rgb="FFC00000"/>
  </sheetPr>
  <dimension ref="A1:AC94"/>
  <sheetViews>
    <sheetView showGridLines="0" showRowColHeaders="0" zoomScale="110" zoomScaleNormal="110" workbookViewId="0">
      <selection activeCell="A2" sqref="A2"/>
    </sheetView>
  </sheetViews>
  <sheetFormatPr defaultColWidth="9.15234375" defaultRowHeight="12.45" x14ac:dyDescent="0.3"/>
  <cols>
    <col min="1" max="1" width="1.3046875" style="47" customWidth="1"/>
    <col min="2" max="2" width="2.84375" style="47" customWidth="1"/>
    <col min="3" max="3" width="6.53515625" style="47" customWidth="1"/>
    <col min="4" max="4" width="7.3828125" style="48" customWidth="1"/>
    <col min="5" max="5" width="8.3046875" style="47" customWidth="1"/>
    <col min="6" max="6" width="11.3046875" style="47" customWidth="1"/>
    <col min="7" max="7" width="7.3828125" style="47" customWidth="1"/>
    <col min="8" max="8" width="5" style="47" customWidth="1"/>
    <col min="9" max="9" width="6.84375" style="47" customWidth="1"/>
    <col min="10" max="10" width="8.3046875" style="47" customWidth="1"/>
    <col min="11" max="12" width="7.3828125" style="47" customWidth="1"/>
    <col min="13" max="13" width="9.53515625" style="47" customWidth="1"/>
    <col min="14" max="14" width="6.69140625" style="47" customWidth="1"/>
    <col min="15" max="15" width="6" style="47" customWidth="1"/>
    <col min="16" max="16" width="8.69140625" style="47" customWidth="1"/>
    <col min="17" max="17" width="5.84375" style="47" customWidth="1"/>
    <col min="18" max="18" width="5.3828125" style="47" customWidth="1"/>
    <col min="19" max="19" width="5.69140625" style="47" customWidth="1"/>
    <col min="20" max="20" width="7.53515625" style="47" customWidth="1"/>
    <col min="21" max="21" width="27.69140625" style="47" customWidth="1"/>
    <col min="22" max="22" width="1.53515625" style="47" customWidth="1"/>
    <col min="23" max="23" width="9.15234375" style="47"/>
    <col min="24" max="24" width="9.84375" style="47" customWidth="1"/>
    <col min="25" max="16384" width="9.15234375" style="47"/>
  </cols>
  <sheetData>
    <row r="1" spans="1:29" ht="6.75" customHeight="1" x14ac:dyDescent="0.3">
      <c r="A1" s="996"/>
    </row>
    <row r="2" spans="1:29" ht="18.75" customHeight="1" x14ac:dyDescent="0.3">
      <c r="A2" s="996"/>
      <c r="C2" s="1118" t="s">
        <v>264</v>
      </c>
      <c r="D2" s="1119"/>
      <c r="E2" s="1119"/>
      <c r="F2" s="1119"/>
      <c r="G2" s="1119"/>
      <c r="H2" s="1119"/>
      <c r="I2" s="1119"/>
      <c r="J2" s="1119"/>
      <c r="K2" s="1119"/>
      <c r="L2" s="1119"/>
      <c r="M2" s="1119"/>
      <c r="N2" s="1119"/>
      <c r="O2" s="1119"/>
      <c r="P2" s="1119"/>
      <c r="Q2" s="1119"/>
      <c r="R2" s="1119"/>
      <c r="S2" s="1119"/>
      <c r="T2" s="1119"/>
    </row>
    <row r="3" spans="1:29" ht="7.5" customHeight="1" x14ac:dyDescent="0.3">
      <c r="A3" s="996"/>
    </row>
    <row r="4" spans="1:29" ht="14.6" x14ac:dyDescent="0.4">
      <c r="A4" s="996"/>
      <c r="C4" s="741" t="s">
        <v>448</v>
      </c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</row>
    <row r="5" spans="1:29" ht="17.600000000000001" x14ac:dyDescent="0.4">
      <c r="A5" s="996"/>
      <c r="D5" s="49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29" x14ac:dyDescent="0.3">
      <c r="A6" s="996"/>
    </row>
    <row r="7" spans="1:29" s="48" customFormat="1" x14ac:dyDescent="0.3">
      <c r="A7" s="997"/>
      <c r="C7" s="739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</row>
    <row r="8" spans="1:29" s="48" customFormat="1" x14ac:dyDescent="0.3">
      <c r="A8" s="997"/>
      <c r="C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</row>
    <row r="9" spans="1:29" s="48" customFormat="1" x14ac:dyDescent="0.3">
      <c r="A9" s="997"/>
      <c r="C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</row>
    <row r="10" spans="1:29" s="48" customFormat="1" x14ac:dyDescent="0.3">
      <c r="A10" s="997"/>
      <c r="C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</row>
    <row r="11" spans="1:29" s="48" customFormat="1" x14ac:dyDescent="0.3">
      <c r="A11" s="997"/>
      <c r="C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</row>
    <row r="12" spans="1:29" s="48" customFormat="1" ht="9.75" customHeight="1" x14ac:dyDescent="0.3">
      <c r="A12" s="997"/>
      <c r="C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</row>
    <row r="13" spans="1:29" s="48" customFormat="1" ht="14.6" x14ac:dyDescent="0.4">
      <c r="A13" s="997"/>
      <c r="C13" s="741" t="s">
        <v>460</v>
      </c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</row>
    <row r="14" spans="1:29" s="48" customFormat="1" ht="12.75" customHeight="1" x14ac:dyDescent="0.3">
      <c r="A14" s="997"/>
      <c r="C14" s="334" t="s">
        <v>461</v>
      </c>
      <c r="D14" s="831"/>
      <c r="E14" s="831"/>
      <c r="F14" s="774" t="str">
        <f>"(com "&amp;'Cálc. RIA, Rede Húmida ou Seca'!$R$14&amp;" B.I. em simultâneo)"</f>
        <v>(com 4 B.I. em simultâneo)</v>
      </c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47"/>
      <c r="V14" s="47"/>
      <c r="W14" s="47"/>
      <c r="X14" s="47"/>
      <c r="Y14" s="47"/>
      <c r="Z14" s="47"/>
      <c r="AA14" s="47"/>
      <c r="AB14" s="47"/>
      <c r="AC14" s="47"/>
    </row>
    <row r="15" spans="1:29" s="48" customFormat="1" ht="17.25" customHeight="1" x14ac:dyDescent="0.3">
      <c r="A15" s="997"/>
      <c r="C15" s="645" t="s">
        <v>440</v>
      </c>
      <c r="D15" s="645" t="s">
        <v>263</v>
      </c>
      <c r="E15" s="645" t="s">
        <v>441</v>
      </c>
      <c r="F15" s="645" t="s">
        <v>442</v>
      </c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47"/>
      <c r="V15" s="47"/>
      <c r="W15" s="47"/>
      <c r="X15" s="47"/>
      <c r="Y15" s="47"/>
      <c r="Z15" s="47"/>
      <c r="AA15" s="47"/>
      <c r="AB15" s="47"/>
      <c r="AC15" s="47"/>
    </row>
    <row r="16" spans="1:29" s="48" customFormat="1" ht="15.75" customHeight="1" thickBot="1" x14ac:dyDescent="0.35">
      <c r="A16" s="997"/>
      <c r="C16" s="742" t="str">
        <f>'Cálc. RIA, Rede Húmida ou Seca'!BF4</f>
        <v>kPa</v>
      </c>
      <c r="D16" s="742" t="str">
        <f>'Cálc. RIA, Rede Húmida ou Seca'!BA4</f>
        <v>l/min</v>
      </c>
      <c r="E16" s="742" t="str">
        <f>C16</f>
        <v>kPa</v>
      </c>
      <c r="F16" s="875" t="str">
        <f>IF(AND(D51=1,E51=1),"KPa/(l/min)¹·⁸⁵",IF(AND(D51=1,E51=2),"KPa/(l/s)¹·⁸⁵",IF(AND(D51=1,E51=3),"KPa/(l/h)¹·⁸⁵",IF(AND(D51=1,E51=4),"KPa/(m³/h)¹·⁸⁵",IF(AND(D51=2,E51=1),"bar/(l/min)¹·⁸⁵",IF(AND(D51=2,E51=2),"bar/(l/s)¹·⁸⁵",IF(AND(D51=2,E51=3),"bar/(l/h)¹·⁸⁵",IF(AND(D51=2,E51=4),"bar/(m³/h)¹·⁸⁵",IF(AND(D51=3,E51=1),"mca/(l/min)¹·⁸⁵",IF(AND(D51=3,E51=2),"mca/(l/s)¹·⁸⁵",IF(AND(D51=3,E51=3),"mca/(l/h)¹·⁸⁵",IF(AND(D51=3,E51=4),"mca/(m³/h)¹·⁸⁵",IF(AND(D51=4,E51=1),"Kgf/cm²/(l/min)¹·⁸⁵",IF(AND(D51=4,E51=2),"Kgf/cm²/(l/s)¹·⁸⁵",IF(AND(D51=4,E51=3),"Kgf/cm²/(l/h)¹·⁸⁵",IF(AND(D51=4,E51=4),"Kgf/cm²/(m³/h)¹·⁸⁵",""))))))))))))))))</f>
        <v>KPa/(l/min)¹·⁸⁵</v>
      </c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47"/>
      <c r="V16" s="47"/>
      <c r="W16" s="47"/>
      <c r="X16" s="47"/>
      <c r="Y16" s="47"/>
      <c r="Z16" s="47"/>
      <c r="AA16" s="47"/>
      <c r="AB16" s="47"/>
      <c r="AC16" s="47"/>
    </row>
    <row r="17" spans="1:29" s="48" customFormat="1" ht="12.9" thickTop="1" x14ac:dyDescent="0.3">
      <c r="A17" s="997"/>
      <c r="C17" s="849" t="str">
        <f>IF('Cálc. RIA, Rede Húmida ou Seca'!AU9=0,"",'Cálc. RIA, Rede Húmida ou Seca'!AU9)</f>
        <v/>
      </c>
      <c r="D17" s="850" t="str">
        <f>IF('Cálc. RIA, Rede Húmida ou Seca'!AU9=0,"",'Cálc. RIA, Rede Húmida ou Seca'!AU10)</f>
        <v/>
      </c>
      <c r="E17" s="849" t="str">
        <f>IF('Cálc. RIA, Rede Húmida ou Seca'!AU9=0,"",'Cálc. RIA, Rede Húmida ou Seca'!FY153+'Cálc. RIA, Rede Húmida ou Seca'!AU17*'Cálc. RIA, Rede Húmida ou Seca'!AT21/'Cálc. RIA, Rede Húmida ou Seca'!BE11)</f>
        <v/>
      </c>
      <c r="F17" s="851" t="str">
        <f>IF('Cálc. RIA, Rede Húmida ou Seca'!AU9=0,"",(C17-E17)/(D17^1.85))</f>
        <v/>
      </c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47"/>
      <c r="V17" s="47"/>
      <c r="W17" s="47"/>
      <c r="X17" s="47"/>
      <c r="Y17" s="47"/>
      <c r="Z17" s="47"/>
      <c r="AA17" s="47"/>
      <c r="AB17" s="47"/>
      <c r="AC17" s="47"/>
    </row>
    <row r="18" spans="1:29" s="48" customFormat="1" ht="7.5" customHeight="1" x14ac:dyDescent="0.3">
      <c r="A18" s="997"/>
      <c r="C18" s="831"/>
      <c r="D18" s="831"/>
      <c r="E18" s="831"/>
      <c r="F18" s="831"/>
      <c r="G18" s="831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257"/>
      <c r="U18" s="47"/>
      <c r="V18" s="47"/>
      <c r="W18" s="47"/>
      <c r="X18" s="47"/>
      <c r="Y18" s="47"/>
      <c r="Z18" s="47"/>
      <c r="AA18" s="47"/>
      <c r="AB18" s="47"/>
      <c r="AC18" s="47"/>
    </row>
    <row r="19" spans="1:29" s="48" customFormat="1" ht="13.5" customHeight="1" x14ac:dyDescent="0.3">
      <c r="A19" s="997"/>
      <c r="C19" s="334" t="s">
        <v>462</v>
      </c>
      <c r="D19" s="831"/>
      <c r="E19" s="257"/>
      <c r="F19" s="257"/>
      <c r="G19" s="831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47"/>
      <c r="V19" s="47"/>
      <c r="W19" s="47"/>
      <c r="X19" s="47"/>
      <c r="Y19" s="47"/>
      <c r="Z19" s="47"/>
      <c r="AA19" s="47"/>
      <c r="AB19" s="47"/>
      <c r="AC19" s="47"/>
    </row>
    <row r="20" spans="1:29" ht="18" customHeight="1" x14ac:dyDescent="0.3">
      <c r="A20" s="996"/>
      <c r="C20" s="645" t="s">
        <v>440</v>
      </c>
      <c r="D20" s="645" t="s">
        <v>263</v>
      </c>
      <c r="E20" s="645" t="s">
        <v>441</v>
      </c>
      <c r="F20" s="645" t="s">
        <v>442</v>
      </c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</row>
    <row r="21" spans="1:29" ht="16.5" customHeight="1" thickBot="1" x14ac:dyDescent="0.35">
      <c r="A21" s="996"/>
      <c r="C21" s="742" t="str">
        <f>C16</f>
        <v>kPa</v>
      </c>
      <c r="D21" s="742" t="str">
        <f>D16</f>
        <v>l/min</v>
      </c>
      <c r="E21" s="742" t="str">
        <f>E16</f>
        <v>kPa</v>
      </c>
      <c r="F21" s="875" t="str">
        <f>F16</f>
        <v>KPa/(l/min)¹·⁸⁵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</row>
    <row r="22" spans="1:29" ht="12.9" thickTop="1" x14ac:dyDescent="0.3">
      <c r="A22" s="996"/>
      <c r="C22" s="849" t="str">
        <f>IF('Cálc. RIA, Rede Húmida ou Seca'!AU9=0,"",IF('Cálc. RIA, Rede Húmida ou Seca'!AU9=0,"",'Cálc. RIA, Rede Húmida ou Seca'!FW153+'Cálc. RIA, Rede Húmida ou Seca'!AV20))</f>
        <v/>
      </c>
      <c r="D22" s="850" t="str">
        <f>IF('Cálc. RIA, Rede Húmida ou Seca'!AU9=0,"",MIN('Cálc. RIA, Rede Húmida ou Seca'!R27:R46,'Cálc. RIA, Rede Húmida ou Seca'!R67:R106))</f>
        <v/>
      </c>
      <c r="E22" s="849" t="str">
        <f>IF('Cálc. RIA, Rede Húmida ou Seca'!AU9=0,"",IF(E17=0,0,E17))</f>
        <v/>
      </c>
      <c r="F22" s="851" t="str">
        <f>IF('Cálc. RIA, Rede Húmida ou Seca'!AU9=0,"",(C22-E22)/(D22^1.85))</f>
        <v/>
      </c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</row>
    <row r="23" spans="1:29" x14ac:dyDescent="0.3">
      <c r="A23" s="996"/>
      <c r="C23" s="257"/>
      <c r="D23" s="831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</row>
    <row r="24" spans="1:29" x14ac:dyDescent="0.3">
      <c r="A24" s="996"/>
      <c r="C24" s="334" t="s">
        <v>463</v>
      </c>
      <c r="D24" s="831"/>
      <c r="E24" s="257"/>
      <c r="F24" s="774" t="str">
        <f>"(com "&amp;'Cálc. RIA, Rede Húmida ou Seca'!$R$14&amp;" B.I. em simultâneo)"</f>
        <v>(com 4 B.I. em simultâneo)</v>
      </c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</row>
    <row r="25" spans="1:29" s="48" customFormat="1" ht="15.75" customHeight="1" x14ac:dyDescent="0.3">
      <c r="A25" s="997"/>
      <c r="C25" s="645" t="s">
        <v>440</v>
      </c>
      <c r="D25" s="645" t="s">
        <v>263</v>
      </c>
      <c r="E25" s="645" t="s">
        <v>441</v>
      </c>
      <c r="F25" s="645" t="s">
        <v>442</v>
      </c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47"/>
      <c r="V25" s="47"/>
      <c r="W25" s="47"/>
      <c r="X25" s="47"/>
      <c r="Y25" s="47"/>
      <c r="Z25" s="47"/>
      <c r="AA25" s="47"/>
      <c r="AB25" s="47"/>
      <c r="AC25" s="47"/>
    </row>
    <row r="26" spans="1:29" s="48" customFormat="1" ht="12.9" thickBot="1" x14ac:dyDescent="0.35">
      <c r="A26" s="997"/>
      <c r="C26" s="742" t="str">
        <f>C21</f>
        <v>kPa</v>
      </c>
      <c r="D26" s="742" t="str">
        <f>D21</f>
        <v>l/min</v>
      </c>
      <c r="E26" s="742" t="str">
        <f>E21</f>
        <v>kPa</v>
      </c>
      <c r="F26" s="875" t="str">
        <f>F21</f>
        <v>KPa/(l/min)¹·⁸⁵</v>
      </c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47"/>
      <c r="V26" s="47"/>
      <c r="W26" s="47"/>
      <c r="X26" s="47"/>
      <c r="Y26" s="47"/>
      <c r="Z26" s="47"/>
      <c r="AA26" s="47"/>
      <c r="AB26" s="47"/>
      <c r="AC26" s="47"/>
    </row>
    <row r="27" spans="1:29" s="48" customFormat="1" ht="12.9" thickTop="1" x14ac:dyDescent="0.3">
      <c r="A27" s="997"/>
      <c r="C27" s="849" t="str">
        <f>IF('Cálc. RIA, Rede Húmida ou Seca'!AU9=0,"",'Cálc. RIA, Rede Húmida ou Seca'!FH153+'Cálc. RIA, Rede Húmida ou Seca'!AU20)</f>
        <v/>
      </c>
      <c r="D27" s="850" t="str">
        <f>IF('Cálc. RIA, Rede Húmida ou Seca'!AU9=0,"",IF(D17=0,0,D17))</f>
        <v/>
      </c>
      <c r="E27" s="849" t="str">
        <f>IF('Cálc. RIA, Rede Húmida ou Seca'!AU9=0,"",'Cálc. RIA, Rede Húmida ou Seca'!FL153+'Cálc. RIA, Rede Húmida ou Seca'!AU17*'Cálc. RIA, Rede Húmida ou Seca'!AT21/'Cálc. RIA, Rede Húmida ou Seca'!BE11)</f>
        <v/>
      </c>
      <c r="F27" s="851" t="str">
        <f>IF('Cálc. RIA, Rede Húmida ou Seca'!AU9=0,"",(C27-E27)/(D27^1.85))</f>
        <v/>
      </c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47"/>
      <c r="V27" s="47"/>
      <c r="W27" s="47"/>
      <c r="X27" s="47"/>
      <c r="Y27" s="47"/>
      <c r="Z27" s="47"/>
      <c r="AA27" s="47"/>
      <c r="AB27" s="47"/>
      <c r="AC27" s="47"/>
    </row>
    <row r="28" spans="1:29" s="48" customFormat="1" ht="6.75" customHeight="1" x14ac:dyDescent="0.3">
      <c r="A28" s="997"/>
      <c r="C28" s="831"/>
      <c r="D28" s="831"/>
      <c r="E28" s="831"/>
      <c r="F28" s="831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47"/>
      <c r="V28" s="47"/>
      <c r="W28" s="47"/>
      <c r="X28" s="47"/>
      <c r="Y28" s="47"/>
      <c r="Z28" s="47"/>
      <c r="AA28" s="47"/>
      <c r="AB28" s="47"/>
      <c r="AC28" s="47"/>
    </row>
    <row r="29" spans="1:29" s="48" customFormat="1" x14ac:dyDescent="0.3">
      <c r="A29" s="997"/>
      <c r="C29" s="334" t="s">
        <v>464</v>
      </c>
      <c r="D29" s="831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47"/>
      <c r="V29" s="47"/>
      <c r="W29" s="47"/>
      <c r="X29" s="47"/>
      <c r="Y29" s="47"/>
      <c r="Z29" s="47"/>
      <c r="AA29" s="47"/>
      <c r="AB29" s="47"/>
      <c r="AC29" s="47"/>
    </row>
    <row r="30" spans="1:29" s="48" customFormat="1" ht="16.75" x14ac:dyDescent="0.3">
      <c r="A30" s="997"/>
      <c r="C30" s="645" t="s">
        <v>440</v>
      </c>
      <c r="D30" s="645" t="s">
        <v>263</v>
      </c>
      <c r="E30" s="645" t="s">
        <v>441</v>
      </c>
      <c r="F30" s="645" t="s">
        <v>442</v>
      </c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47"/>
      <c r="V30" s="47"/>
      <c r="W30" s="47"/>
      <c r="X30" s="47"/>
      <c r="Y30" s="47"/>
      <c r="Z30" s="47"/>
      <c r="AA30" s="47"/>
      <c r="AB30" s="47"/>
      <c r="AC30" s="47"/>
    </row>
    <row r="31" spans="1:29" s="48" customFormat="1" ht="12.9" thickBot="1" x14ac:dyDescent="0.35">
      <c r="A31" s="997"/>
      <c r="C31" s="742" t="str">
        <f>C26</f>
        <v>kPa</v>
      </c>
      <c r="D31" s="742" t="str">
        <f>D26</f>
        <v>l/min</v>
      </c>
      <c r="E31" s="742" t="str">
        <f>E26</f>
        <v>kPa</v>
      </c>
      <c r="F31" s="875" t="str">
        <f>F26</f>
        <v>KPa/(l/min)¹·⁸⁵</v>
      </c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47"/>
      <c r="V31" s="47"/>
      <c r="W31" s="47"/>
      <c r="X31" s="47"/>
      <c r="Y31" s="47"/>
      <c r="Z31" s="47"/>
      <c r="AA31" s="47"/>
      <c r="AB31" s="47"/>
      <c r="AC31" s="47"/>
    </row>
    <row r="32" spans="1:29" s="48" customFormat="1" ht="15.75" customHeight="1" thickTop="1" thickBot="1" x14ac:dyDescent="0.35">
      <c r="A32" s="997"/>
      <c r="C32" s="849" t="str">
        <f>IF('Cálc. RIA, Rede Húmida ou Seca'!AU9=0,"",'Cálc. RIA, Rede Húmida ou Seca'!FB153+'Cálc. RIA, Rede Húmida ou Seca'!AV20)</f>
        <v/>
      </c>
      <c r="D32" s="850" t="str">
        <f>IF('Cálc. RIA, Rede Húmida ou Seca'!AU9=0,"",IF(D22=0,0,D22))</f>
        <v/>
      </c>
      <c r="E32" s="849" t="str">
        <f>IF('Cálc. RIA, Rede Húmida ou Seca'!AU9=0,"",IF(E27=0,0,E27))</f>
        <v/>
      </c>
      <c r="F32" s="851" t="str">
        <f>IF('Cálc. RIA, Rede Húmida ou Seca'!AU9=0,"",(C32-E32)/(D32^1.85))</f>
        <v/>
      </c>
      <c r="G32" s="257"/>
      <c r="H32" s="257"/>
      <c r="I32" s="257"/>
      <c r="J32" s="257"/>
      <c r="K32" s="257"/>
      <c r="L32" s="257"/>
      <c r="M32" s="257"/>
      <c r="N32" s="257"/>
      <c r="O32" s="257"/>
      <c r="P32" s="852" t="str">
        <f>IF('Cálc. RIA, Rede Húmida ou Seca'!AU19="","=","=")</f>
        <v>=</v>
      </c>
      <c r="Q32" s="749" t="str">
        <f>IF('Cálc. RIA, Rede Húmida ou Seca'!AU19="","?",'Cálc. RIA, Rede Húmida ou Seca'!AU19)</f>
        <v>?</v>
      </c>
      <c r="R32" s="745" t="s">
        <v>451</v>
      </c>
      <c r="S32" s="863" t="str">
        <f>IF('Cálc. RIA, Rede Húmida ou Seca'!AU16="","?",IF('Cálc. RIA, Rede Húmida ou Seca'!AU16-ABS('Cálc. RIA, Rede Húmida ou Seca'!AU17)=0,'Cálc. RIA, Rede Húmida ou Seca'!AU16,'Cálc. RIA, Rede Húmida ou Seca'!AU16-ABS('Cálc. RIA, Rede Húmida ou Seca'!AU17)))</f>
        <v>?</v>
      </c>
      <c r="T32" s="880" t="str">
        <f>IF(S32&lt;&gt;"","m","")</f>
        <v>m</v>
      </c>
      <c r="U32" s="33" t="str">
        <f>IF(AND($S$33&gt;0,S33&lt;&gt;"?",S33&lt;&gt;""),"Nota: com a bomba em aspiração","")</f>
        <v/>
      </c>
      <c r="V32" s="47"/>
      <c r="W32" s="47"/>
      <c r="X32" s="47"/>
      <c r="Y32" s="47"/>
      <c r="Z32" s="47"/>
      <c r="AA32" s="47"/>
      <c r="AB32" s="47"/>
      <c r="AC32" s="47"/>
    </row>
    <row r="33" spans="1:23" ht="14.25" customHeight="1" thickTop="1" thickBot="1" x14ac:dyDescent="0.35">
      <c r="A33" s="996"/>
      <c r="C33" s="257"/>
      <c r="D33" s="831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745" t="s">
        <v>452</v>
      </c>
      <c r="S33" s="863" t="str">
        <f>IF('Cálc. RIA, Rede Húmida ou Seca'!AR17="","?",'Cálc. RIA, Rede Húmida ou Seca'!AR17)</f>
        <v>?</v>
      </c>
      <c r="T33" s="880" t="str">
        <f>IF(S33&lt;&gt;"","m","")</f>
        <v>m</v>
      </c>
      <c r="U33" s="909" t="str">
        <f>IF(AND($S$33&gt;0,S33&lt;&gt;"?",S33&lt;&gt;""),"negativa, recomenda-se prever um","")</f>
        <v/>
      </c>
    </row>
    <row r="34" spans="1:23" ht="15.45" thickTop="1" thickBot="1" x14ac:dyDescent="0.35">
      <c r="A34" s="996"/>
      <c r="C34" s="334" t="str">
        <f>"Previsão: func. mais crítico em caudal ("&amp;'Cálc. RIA, Rede Húmida ou Seca'!$R$14&amp;" B.I.)"</f>
        <v>Previsão: func. mais crítico em caudal (4 B.I.)</v>
      </c>
      <c r="D34" s="831"/>
      <c r="E34" s="257"/>
      <c r="F34" s="257"/>
      <c r="G34" s="853"/>
      <c r="H34" s="257"/>
      <c r="I34" s="257"/>
      <c r="J34" s="257"/>
      <c r="K34" s="257"/>
      <c r="L34" s="257"/>
      <c r="M34" s="257"/>
      <c r="N34" s="257"/>
      <c r="O34" s="257"/>
      <c r="P34" s="257"/>
      <c r="Q34" s="746"/>
      <c r="R34" s="745"/>
      <c r="S34" s="863" t="str">
        <f>IF('Cálc. RIA, Rede Húmida ou Seca'!AR18="","",'Cálc. RIA, Rede Húmida ou Seca'!AR18)</f>
        <v/>
      </c>
      <c r="T34" s="880" t="str">
        <f>IF(S34&lt;&gt;"","m","")</f>
        <v/>
      </c>
      <c r="U34" s="909" t="str">
        <f>IF(AND($S$33&gt;0,S33&lt;&gt;"?",S33&lt;&gt;""),"sistema automático de ferragem.","")</f>
        <v/>
      </c>
    </row>
    <row r="35" spans="1:23" ht="16.5" customHeight="1" thickTop="1" thickBot="1" x14ac:dyDescent="0.45">
      <c r="A35" s="996"/>
      <c r="C35" s="645" t="s">
        <v>440</v>
      </c>
      <c r="D35" s="645" t="s">
        <v>263</v>
      </c>
      <c r="E35" s="257"/>
      <c r="F35" s="257"/>
      <c r="G35" s="854"/>
      <c r="H35" s="257"/>
      <c r="I35" s="744" t="str">
        <f>IF('Cálc. RIA, Rede Húmida ou Seca'!AW17="","",'Cálc. RIA, Rede Húmida ou Seca'!AW17)</f>
        <v/>
      </c>
      <c r="J35" s="257"/>
      <c r="K35" s="257"/>
      <c r="L35" s="257"/>
      <c r="M35" s="257"/>
      <c r="N35" s="744" t="str">
        <f>IF('Cálc. RIA, Rede Húmida ou Seca'!AV15="","",'Cálc. RIA, Rede Húmida ou Seca'!AV15)</f>
        <v/>
      </c>
      <c r="O35" s="257"/>
      <c r="P35" s="257"/>
      <c r="Q35" s="257"/>
      <c r="R35" s="257"/>
      <c r="S35" s="257"/>
      <c r="T35" s="257"/>
    </row>
    <row r="36" spans="1:23" ht="15.75" customHeight="1" thickBot="1" x14ac:dyDescent="0.35">
      <c r="A36" s="996"/>
      <c r="C36" s="742" t="str">
        <f>C16</f>
        <v>kPa</v>
      </c>
      <c r="D36" s="742" t="str">
        <f>D16</f>
        <v>l/min</v>
      </c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</row>
    <row r="37" spans="1:23" ht="15.75" customHeight="1" thickTop="1" thickBot="1" x14ac:dyDescent="0.35">
      <c r="A37" s="996"/>
      <c r="C37" s="855" t="str">
        <f>IF('Cálc. RIA, Rede Húmida ou Seca'!AU9=0,"",T70)</f>
        <v/>
      </c>
      <c r="D37" s="856" t="str">
        <f>IF('Cálc. RIA, Rede Húmida ou Seca'!AU9=0,"",T71)</f>
        <v/>
      </c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</row>
    <row r="38" spans="1:23" ht="15.75" customHeight="1" thickTop="1" thickBot="1" x14ac:dyDescent="0.45">
      <c r="A38" s="996"/>
      <c r="B38" s="750"/>
      <c r="C38" s="748" t="str">
        <f>"Ponto de funcionamento mais crítico"&amp;" ("&amp;'Cálc. RIA, Rede Húmida ou Seca'!$R$14&amp;" B.I.)"</f>
        <v>Ponto de funcionamento mais crítico (4 B.I.)</v>
      </c>
    </row>
    <row r="39" spans="1:23" ht="15.75" customHeight="1" thickTop="1" thickBot="1" x14ac:dyDescent="0.45">
      <c r="A39" s="996"/>
      <c r="B39" s="751"/>
      <c r="C39" s="748" t="s">
        <v>673</v>
      </c>
    </row>
    <row r="40" spans="1:23" ht="15.75" customHeight="1" thickTop="1" thickBot="1" x14ac:dyDescent="0.45">
      <c r="A40" s="996"/>
      <c r="B40" s="752"/>
      <c r="C40" s="748" t="s">
        <v>674</v>
      </c>
    </row>
    <row r="41" spans="1:23" ht="15.75" customHeight="1" thickTop="1" thickBot="1" x14ac:dyDescent="0.45">
      <c r="A41" s="996"/>
      <c r="B41" s="753"/>
      <c r="C41" s="748" t="s">
        <v>443</v>
      </c>
      <c r="I41" s="908"/>
    </row>
    <row r="42" spans="1:23" ht="16.5" customHeight="1" thickTop="1" thickBot="1" x14ac:dyDescent="0.45">
      <c r="A42" s="996"/>
      <c r="B42" s="754"/>
      <c r="C42" s="748" t="s">
        <v>454</v>
      </c>
      <c r="I42" s="862"/>
      <c r="N42" s="320" t="s">
        <v>513</v>
      </c>
      <c r="O42" s="863" t="str">
        <f>IF('Cálc. RIA, Rede Húmida ou Seca'!AU13=0,"?",'Cálc. RIA, Rede Húmida ou Seca'!AU13)</f>
        <v>?</v>
      </c>
      <c r="P42" s="862" t="s">
        <v>499</v>
      </c>
    </row>
    <row r="43" spans="1:23" ht="6.75" customHeight="1" thickTop="1" x14ac:dyDescent="0.3">
      <c r="A43" s="998"/>
      <c r="B43" s="999"/>
      <c r="C43" s="999"/>
      <c r="D43" s="1000"/>
      <c r="E43" s="999"/>
      <c r="F43" s="999"/>
      <c r="G43" s="999"/>
      <c r="H43" s="999"/>
      <c r="I43" s="999"/>
      <c r="J43" s="999"/>
      <c r="K43" s="999"/>
      <c r="L43" s="999"/>
      <c r="M43" s="999"/>
      <c r="N43" s="999"/>
      <c r="O43" s="999"/>
      <c r="P43" s="999"/>
      <c r="Q43" s="999"/>
      <c r="R43" s="999"/>
      <c r="S43" s="999"/>
      <c r="T43" s="999"/>
    </row>
    <row r="44" spans="1:23" ht="13.5" customHeight="1" x14ac:dyDescent="0.3"/>
    <row r="45" spans="1:23" x14ac:dyDescent="0.3">
      <c r="A45" s="257"/>
      <c r="B45" s="257"/>
      <c r="C45" s="257"/>
      <c r="D45" s="831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</row>
    <row r="46" spans="1:23" x14ac:dyDescent="0.3">
      <c r="A46" s="257"/>
      <c r="B46" s="257"/>
      <c r="C46" s="257"/>
      <c r="D46" s="831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</row>
    <row r="47" spans="1:23" x14ac:dyDescent="0.3">
      <c r="A47" s="257"/>
      <c r="B47" s="257"/>
      <c r="C47" s="334" t="s">
        <v>676</v>
      </c>
      <c r="D47" s="831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</row>
    <row r="48" spans="1:23" x14ac:dyDescent="0.3">
      <c r="A48" s="257"/>
      <c r="B48" s="257"/>
      <c r="C48" s="257"/>
      <c r="D48" s="2" t="s">
        <v>447</v>
      </c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</row>
    <row r="49" spans="1:23" x14ac:dyDescent="0.3">
      <c r="A49" s="257"/>
      <c r="B49" s="257"/>
      <c r="C49" s="257"/>
      <c r="D49" s="733" t="s">
        <v>435</v>
      </c>
      <c r="E49" s="733" t="s">
        <v>45</v>
      </c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</row>
    <row r="50" spans="1:23" ht="16.75" x14ac:dyDescent="0.3">
      <c r="A50" s="257"/>
      <c r="B50" s="257"/>
      <c r="C50" s="334" t="s">
        <v>605</v>
      </c>
      <c r="D50" s="832">
        <f>IF(OR('Cálc. RIA, Rede Húmida ou Seca'!$BD$4=2,'Cálc. RIA, Rede Húmida ou Seca'!$BD$4=4),2,IF('Cálc. RIA, Rede Húmida ou Seca'!$BD$4=3,1,0.1))</f>
        <v>0.1</v>
      </c>
      <c r="E50" s="832">
        <f>IF(OR('Cálc. RIA, Rede Húmida ou Seca'!$AW$4=2,'Cálc. RIA, Rede Húmida ou Seca'!$AW$4=4),2,IF('Cálc. RIA, Rede Húmida ou Seca'!$AW$4=3,0.1,0.1))</f>
        <v>0.1</v>
      </c>
      <c r="F50" s="645" t="s">
        <v>263</v>
      </c>
      <c r="G50" s="833" t="str">
        <f>IF(D17="","",IF($B$38="x",0,ROUND(D17,$E$50)))</f>
        <v/>
      </c>
      <c r="H50" s="833" t="str">
        <f>G50&amp;" "&amp;'Cálc. RIA, Rede Húmida ou Seca'!$BA$4</f>
        <v xml:space="preserve"> l/min</v>
      </c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</row>
    <row r="51" spans="1:23" ht="16.75" x14ac:dyDescent="0.3">
      <c r="A51" s="257"/>
      <c r="B51" s="257"/>
      <c r="C51" s="334"/>
      <c r="D51" s="834">
        <f>'Cálc. RIA, Rede Húmida ou Seca'!$BD$4</f>
        <v>1</v>
      </c>
      <c r="E51" s="834">
        <f>'Cálc. RIA, Rede Húmida ou Seca'!$AW$4</f>
        <v>1</v>
      </c>
      <c r="F51" s="645" t="s">
        <v>440</v>
      </c>
      <c r="G51" s="833" t="str">
        <f>IF(D17="","",IF($B$38="x",0,ROUND($E$17+$F$17*D17^1.85,D50)))</f>
        <v/>
      </c>
      <c r="H51" s="833" t="str">
        <f>G51&amp;" "&amp;'Cálc. RIA, Rede Húmida ou Seca'!$BF$4</f>
        <v xml:space="preserve"> kPa</v>
      </c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</row>
    <row r="52" spans="1:23" x14ac:dyDescent="0.3">
      <c r="A52" s="257"/>
      <c r="B52" s="257"/>
      <c r="C52" s="257"/>
      <c r="D52" s="257"/>
      <c r="E52" s="257"/>
      <c r="F52" s="257"/>
      <c r="G52" s="879" t="str">
        <f>IF(G50="","",CEILING('Cálc. RIA, Rede Húmida ou Seca'!R6*'Cálc. RIA, Rede Húmida ou Seca'!R14*1.25,100/'Cálc. RIA, Rede Húmida ou Seca'!BE10))</f>
        <v/>
      </c>
      <c r="H52" s="862">
        <v>0.1</v>
      </c>
      <c r="I52" s="334">
        <v>0.2</v>
      </c>
      <c r="J52" s="862">
        <v>0.3</v>
      </c>
      <c r="K52" s="334">
        <v>0.4</v>
      </c>
      <c r="L52" s="862">
        <v>0.5</v>
      </c>
      <c r="M52" s="334">
        <v>0.6</v>
      </c>
      <c r="N52" s="862">
        <v>0.7</v>
      </c>
      <c r="O52" s="334">
        <v>0.8</v>
      </c>
      <c r="P52" s="862">
        <v>0.9</v>
      </c>
      <c r="Q52" s="838">
        <v>1</v>
      </c>
      <c r="R52" s="257"/>
      <c r="S52" s="257"/>
      <c r="T52" s="257"/>
      <c r="U52" s="257"/>
      <c r="V52" s="257"/>
      <c r="W52" s="257"/>
    </row>
    <row r="53" spans="1:23" ht="16.75" x14ac:dyDescent="0.3">
      <c r="A53" s="257"/>
      <c r="B53" s="257"/>
      <c r="C53" s="645" t="s">
        <v>450</v>
      </c>
      <c r="D53" s="645" t="s">
        <v>263</v>
      </c>
      <c r="E53" s="303" t="str">
        <f>D16</f>
        <v>l/min</v>
      </c>
      <c r="F53" s="835" t="str">
        <f>IF(D17="","",IF($B$39="x",0,ROUND(D17,$E50)))</f>
        <v/>
      </c>
      <c r="G53" s="835" t="str">
        <f>IF(G50="","",0)</f>
        <v/>
      </c>
      <c r="H53" s="835" t="str">
        <f>IF($B$39="x",0,IF($G$52="","",ROUND(H52*$G$52,$E$50)))</f>
        <v/>
      </c>
      <c r="I53" s="835" t="str">
        <f>IF($B$39="x",0,IF($G$52="","",ROUND(I52*$G$52,$E$50)))</f>
        <v/>
      </c>
      <c r="J53" s="835" t="str">
        <f t="shared" ref="J53:Q53" si="0">IF($B$39="x",0,IF($G$52="","",ROUND(J52*$G$52,$E$50)))</f>
        <v/>
      </c>
      <c r="K53" s="835" t="str">
        <f t="shared" si="0"/>
        <v/>
      </c>
      <c r="L53" s="835" t="str">
        <f t="shared" si="0"/>
        <v/>
      </c>
      <c r="M53" s="835" t="str">
        <f t="shared" si="0"/>
        <v/>
      </c>
      <c r="N53" s="835" t="str">
        <f t="shared" si="0"/>
        <v/>
      </c>
      <c r="O53" s="835" t="str">
        <f t="shared" si="0"/>
        <v/>
      </c>
      <c r="P53" s="835" t="str">
        <f t="shared" si="0"/>
        <v/>
      </c>
      <c r="Q53" s="835" t="str">
        <f t="shared" si="0"/>
        <v/>
      </c>
      <c r="R53" s="257"/>
      <c r="S53" s="257"/>
      <c r="T53" s="257"/>
      <c r="U53" s="257"/>
      <c r="V53" s="257"/>
      <c r="W53" s="257"/>
    </row>
    <row r="54" spans="1:23" ht="16.75" x14ac:dyDescent="0.3">
      <c r="A54" s="257"/>
      <c r="B54" s="257"/>
      <c r="C54" s="645" t="s">
        <v>449</v>
      </c>
      <c r="D54" s="645" t="s">
        <v>440</v>
      </c>
      <c r="E54" s="303" t="str">
        <f>C16</f>
        <v>kPa</v>
      </c>
      <c r="F54" s="835" t="str">
        <f>IF(D17="","",IF($B$39="x",0,ROUND($E$17+$F$17*F53^1.85,$D50)))</f>
        <v/>
      </c>
      <c r="G54" s="835" t="str">
        <f>IF($D$17="","",IF($B$39="x",0,ROUND($E$17+$F$17*G53^1.85,$D$50)))</f>
        <v/>
      </c>
      <c r="H54" s="835" t="str">
        <f t="shared" ref="H54:Q54" si="1">IF($D$17="","",IF($B$39="x",0,ROUND($E$17+$F$17*H53^1.85,$D$50)))</f>
        <v/>
      </c>
      <c r="I54" s="835" t="str">
        <f t="shared" si="1"/>
        <v/>
      </c>
      <c r="J54" s="835" t="str">
        <f t="shared" si="1"/>
        <v/>
      </c>
      <c r="K54" s="835" t="str">
        <f t="shared" si="1"/>
        <v/>
      </c>
      <c r="L54" s="835" t="str">
        <f t="shared" si="1"/>
        <v/>
      </c>
      <c r="M54" s="835" t="str">
        <f t="shared" si="1"/>
        <v/>
      </c>
      <c r="N54" s="835" t="str">
        <f t="shared" si="1"/>
        <v/>
      </c>
      <c r="O54" s="835" t="str">
        <f t="shared" si="1"/>
        <v/>
      </c>
      <c r="P54" s="835" t="str">
        <f t="shared" si="1"/>
        <v/>
      </c>
      <c r="Q54" s="835" t="str">
        <f t="shared" si="1"/>
        <v/>
      </c>
      <c r="R54" s="257"/>
      <c r="S54" s="257"/>
      <c r="T54" s="257"/>
      <c r="U54" s="257"/>
      <c r="V54" s="257"/>
      <c r="W54" s="257"/>
    </row>
    <row r="55" spans="1:23" x14ac:dyDescent="0.3">
      <c r="A55" s="257"/>
      <c r="B55" s="257"/>
      <c r="C55" s="334"/>
      <c r="D55" s="836"/>
      <c r="E55" s="836"/>
      <c r="F55" s="257"/>
      <c r="G55" s="837"/>
      <c r="H55" s="837"/>
      <c r="I55" s="837"/>
      <c r="J55" s="837"/>
      <c r="K55" s="836"/>
      <c r="L55" s="836"/>
      <c r="M55" s="836"/>
      <c r="N55" s="836"/>
      <c r="O55" s="836"/>
      <c r="P55" s="836"/>
      <c r="Q55" s="836"/>
      <c r="R55" s="257"/>
      <c r="S55" s="257"/>
      <c r="T55" s="257"/>
      <c r="U55" s="257"/>
      <c r="V55" s="257"/>
      <c r="W55" s="257"/>
    </row>
    <row r="56" spans="1:23" x14ac:dyDescent="0.3">
      <c r="A56" s="257"/>
      <c r="B56" s="257"/>
      <c r="C56" s="334" t="s">
        <v>443</v>
      </c>
      <c r="D56" s="836"/>
      <c r="E56" s="836"/>
      <c r="F56" s="836"/>
      <c r="G56" s="836"/>
      <c r="H56" s="836"/>
      <c r="I56" s="836"/>
      <c r="J56" s="838" t="s">
        <v>488</v>
      </c>
      <c r="K56" s="836"/>
      <c r="L56" s="836"/>
      <c r="M56" s="836"/>
      <c r="N56" s="836"/>
      <c r="O56" s="836"/>
      <c r="P56" s="257"/>
      <c r="Q56" s="836"/>
      <c r="R56" s="257"/>
      <c r="S56" s="257"/>
      <c r="T56" s="257"/>
      <c r="U56" s="257"/>
      <c r="V56" s="257"/>
      <c r="W56" s="257"/>
    </row>
    <row r="57" spans="1:23" ht="16.75" x14ac:dyDescent="0.3">
      <c r="A57" s="257"/>
      <c r="B57" s="257"/>
      <c r="C57" s="334" t="str">
        <f>"Pressão total - P total ("&amp;E54&amp;")"</f>
        <v>Pressão total - P total (kPa)</v>
      </c>
      <c r="D57" s="645" t="s">
        <v>263</v>
      </c>
      <c r="E57" s="303" t="str">
        <f>D16</f>
        <v>l/min</v>
      </c>
      <c r="F57" s="839" t="str">
        <f>IF($B$41="x",0,D17)</f>
        <v/>
      </c>
      <c r="G57" s="839" t="str">
        <f>IF(G50="","",IF($B$41="x",0,0))</f>
        <v/>
      </c>
      <c r="H57" s="839" t="str">
        <f>IF(D17="","",IF($B$41="x",0,F57/2))</f>
        <v/>
      </c>
      <c r="I57" s="839" t="str">
        <f>IF(D17="","",IF($B$41="x",0,1.4*F57))</f>
        <v/>
      </c>
      <c r="J57" s="840" t="s">
        <v>489</v>
      </c>
      <c r="K57" s="864" t="str">
        <f>IF(D17="","",($I$58-$F$58)/($I$57-$F$57))</f>
        <v/>
      </c>
      <c r="L57" s="858"/>
      <c r="M57" s="859"/>
      <c r="N57" s="709"/>
      <c r="O57" s="709"/>
      <c r="P57" s="257"/>
      <c r="Q57" s="836"/>
      <c r="R57" s="257"/>
      <c r="S57" s="257"/>
      <c r="T57" s="257"/>
      <c r="U57" s="257"/>
      <c r="V57" s="257"/>
      <c r="W57" s="257"/>
    </row>
    <row r="58" spans="1:23" ht="16.75" x14ac:dyDescent="0.3">
      <c r="A58" s="257"/>
      <c r="B58" s="257"/>
      <c r="C58" s="334" t="str">
        <f>"Caudal máximo - Q máx. ("&amp;E54&amp;")"</f>
        <v>Caudal máximo - Q máx. (kPa)</v>
      </c>
      <c r="D58" s="645" t="s">
        <v>440</v>
      </c>
      <c r="E58" s="303" t="str">
        <f>E54</f>
        <v>kPa</v>
      </c>
      <c r="F58" s="839" t="str">
        <f>IF($B$41="x",0,C17)</f>
        <v/>
      </c>
      <c r="G58" s="1186" t="str">
        <f>IF(D17="","",IF($B$41="x",0,1.15*$C$17))</f>
        <v/>
      </c>
      <c r="H58" s="839" t="str">
        <f>IF(D17="","",IF($B$41="x",0,1.1*$C$17))</f>
        <v/>
      </c>
      <c r="I58" s="839" t="str">
        <f>IF(D17="","",IF($B$41="x",0,0.8*$C$17))</f>
        <v/>
      </c>
      <c r="J58" s="840" t="s">
        <v>487</v>
      </c>
      <c r="K58" s="839" t="str">
        <f>IF(D17="","",$K$57*(-$I$57)+$I$58)</f>
        <v/>
      </c>
      <c r="L58" s="858"/>
      <c r="M58" s="858"/>
      <c r="N58" s="858"/>
      <c r="O58" s="858"/>
      <c r="P58" s="257"/>
      <c r="Q58" s="836"/>
      <c r="R58" s="257"/>
      <c r="S58" s="257"/>
      <c r="T58" s="257"/>
      <c r="U58" s="257"/>
      <c r="V58" s="257"/>
      <c r="W58" s="257"/>
    </row>
    <row r="59" spans="1:23" ht="16.75" x14ac:dyDescent="0.3">
      <c r="A59" s="257"/>
      <c r="B59" s="257"/>
      <c r="C59" s="334" t="s">
        <v>444</v>
      </c>
      <c r="D59" s="645" t="s">
        <v>263</v>
      </c>
      <c r="E59" s="303" t="str">
        <f>E57</f>
        <v>l/min</v>
      </c>
      <c r="F59" s="841" t="s">
        <v>445</v>
      </c>
      <c r="G59" s="839" t="str">
        <f>IF(G50="","",IF($B$42="x",0,0))</f>
        <v/>
      </c>
      <c r="H59" s="839" t="str">
        <f>IF($B$42="x",0,D17)</f>
        <v/>
      </c>
      <c r="I59" s="839" t="str">
        <f>IF(D17="","",IF($B$42="x",0,1.4*D17))</f>
        <v/>
      </c>
      <c r="J59" s="842" t="s">
        <v>490</v>
      </c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</row>
    <row r="60" spans="1:23" ht="16.75" x14ac:dyDescent="0.3">
      <c r="A60" s="257"/>
      <c r="B60" s="257"/>
      <c r="C60" s="257"/>
      <c r="D60" s="645" t="s">
        <v>440</v>
      </c>
      <c r="E60" s="303" t="str">
        <f>E58</f>
        <v>kPa</v>
      </c>
      <c r="F60" s="843"/>
      <c r="G60" s="839" t="str">
        <f>IF(D17="","",IF($B$42="x",0,1.4*$C$17))</f>
        <v/>
      </c>
      <c r="H60" s="839" t="str">
        <f>IF(D17="","",IF($B$42="x",0,1.1*$C$17))</f>
        <v/>
      </c>
      <c r="I60" s="839" t="str">
        <f>IF(D17="","",IF($B$42="x",0,0.9*$C$17))</f>
        <v/>
      </c>
      <c r="J60" s="334" t="s">
        <v>512</v>
      </c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</row>
    <row r="61" spans="1:23" ht="16.75" x14ac:dyDescent="0.3">
      <c r="A61" s="257"/>
      <c r="B61" s="257"/>
      <c r="C61" s="257"/>
      <c r="D61" s="645" t="s">
        <v>263</v>
      </c>
      <c r="E61" s="303" t="str">
        <f>E59</f>
        <v>l/min</v>
      </c>
      <c r="F61" s="841" t="s">
        <v>446</v>
      </c>
      <c r="G61" s="839" t="str">
        <f>G59</f>
        <v/>
      </c>
      <c r="H61" s="839" t="str">
        <f>H59</f>
        <v/>
      </c>
      <c r="I61" s="839" t="str">
        <f>I59</f>
        <v/>
      </c>
      <c r="J61" s="844" t="s">
        <v>491</v>
      </c>
      <c r="K61" s="888" t="str">
        <f>IF($D$17="","",(-K57+(K57^2-4*F27*(-K58+E27))^(1/1.85))/(2*F27))</f>
        <v/>
      </c>
      <c r="L61" s="155" t="str">
        <f>$E$57</f>
        <v>l/min</v>
      </c>
      <c r="M61" s="4" t="s">
        <v>494</v>
      </c>
      <c r="N61" s="845" t="str">
        <f>IF($D$17="","",ROUND(K63*$K$57+$K$58,$D$76))</f>
        <v/>
      </c>
      <c r="O61" s="155" t="str">
        <f>$E$58</f>
        <v>kPa</v>
      </c>
      <c r="P61" s="4" t="s">
        <v>496</v>
      </c>
      <c r="Q61" s="845" t="str">
        <f>IF($D$17="","",ROUND(N64*$K$57+$K$58,$D$76))</f>
        <v/>
      </c>
      <c r="R61" s="155" t="str">
        <f>$E$58</f>
        <v>kPa</v>
      </c>
      <c r="S61" s="4" t="s">
        <v>503</v>
      </c>
      <c r="T61" s="845" t="str">
        <f>IF($D$17="","",ROUND(Q64*$K$57+$K$58,$D$76))</f>
        <v/>
      </c>
      <c r="U61" s="155" t="str">
        <f>$E$58</f>
        <v>kPa</v>
      </c>
    </row>
    <row r="62" spans="1:23" ht="16.75" x14ac:dyDescent="0.3">
      <c r="A62" s="257"/>
      <c r="B62" s="257"/>
      <c r="C62" s="334"/>
      <c r="D62" s="645" t="s">
        <v>440</v>
      </c>
      <c r="E62" s="303" t="str">
        <f>E60</f>
        <v>kPa</v>
      </c>
      <c r="F62" s="843"/>
      <c r="G62" s="839" t="str">
        <f>IF($B$42="x",0,$C$17)</f>
        <v/>
      </c>
      <c r="H62" s="839" t="str">
        <f>IF($B$42="x",0,$C$17)</f>
        <v/>
      </c>
      <c r="I62" s="839" t="str">
        <f>IF($B$42="x",0,IF($C$17="","",0.7*$C$17))</f>
        <v/>
      </c>
      <c r="J62" s="844" t="s">
        <v>492</v>
      </c>
      <c r="K62" s="888" t="str">
        <f>IF($D$17="","",(-K57-(K57^2-4*F27*(-K58+E27))^(1/1.85))/(2*F27))</f>
        <v/>
      </c>
      <c r="L62" s="155" t="str">
        <f>$E$57</f>
        <v>l/min</v>
      </c>
      <c r="M62" s="4" t="s">
        <v>495</v>
      </c>
      <c r="N62" s="845" t="str">
        <f>IF($D$17="","",ROUND($E$27+$F$27*K63^1.85,$D$76))</f>
        <v/>
      </c>
      <c r="O62" s="155" t="str">
        <f>$E$58</f>
        <v>kPa</v>
      </c>
      <c r="P62" s="4" t="s">
        <v>497</v>
      </c>
      <c r="Q62" s="845" t="str">
        <f>IF($D$17="","",ROUND($E$27+$F$27*N64^1.85,$D$76))</f>
        <v/>
      </c>
      <c r="R62" s="155" t="str">
        <f>$E$58</f>
        <v>kPa</v>
      </c>
      <c r="S62" s="4" t="s">
        <v>504</v>
      </c>
      <c r="T62" s="845" t="str">
        <f>IF($D$17="","",ROUND($E$27+$F$27*Q64^1.85,$D$76))</f>
        <v/>
      </c>
      <c r="U62" s="155" t="str">
        <f>$E$58</f>
        <v>kPa</v>
      </c>
    </row>
    <row r="63" spans="1:23" x14ac:dyDescent="0.3">
      <c r="A63" s="257"/>
      <c r="B63" s="257"/>
      <c r="C63" s="257"/>
      <c r="D63" s="831"/>
      <c r="E63" s="257"/>
      <c r="F63" s="257"/>
      <c r="G63" s="257"/>
      <c r="H63" s="257"/>
      <c r="I63" s="257"/>
      <c r="J63" s="257"/>
      <c r="K63" s="888">
        <f>MAX(K61:K62)</f>
        <v>0</v>
      </c>
      <c r="L63" s="155" t="str">
        <f>$E$57</f>
        <v>l/min</v>
      </c>
      <c r="M63" s="4" t="s">
        <v>493</v>
      </c>
      <c r="N63" s="884" t="str">
        <f>IF(D17="","",(N61+N62)/2)</f>
        <v/>
      </c>
      <c r="O63" s="155" t="str">
        <f>$E$58</f>
        <v>kPa</v>
      </c>
      <c r="P63" s="4" t="s">
        <v>493</v>
      </c>
      <c r="Q63" s="884" t="str">
        <f>IF($D$17="","",(Q61+Q62)/2)</f>
        <v/>
      </c>
      <c r="R63" s="155" t="str">
        <f>$E$58</f>
        <v>kPa</v>
      </c>
      <c r="S63" s="862"/>
      <c r="T63" s="845" t="str">
        <f>IF($D$17="","",(T61+T62)/2)</f>
        <v/>
      </c>
      <c r="U63" s="155" t="str">
        <f>$E$58</f>
        <v>kPa</v>
      </c>
    </row>
    <row r="64" spans="1:23" x14ac:dyDescent="0.3">
      <c r="A64" s="257"/>
      <c r="B64" s="257"/>
      <c r="C64" s="847" t="s">
        <v>498</v>
      </c>
      <c r="D64" s="831"/>
      <c r="E64" s="257"/>
      <c r="F64" s="257"/>
      <c r="G64" s="257"/>
      <c r="H64" s="257"/>
      <c r="I64" s="257"/>
      <c r="J64" s="257"/>
      <c r="K64" s="709"/>
      <c r="L64" s="334"/>
      <c r="M64" s="885"/>
      <c r="N64" s="886" t="str">
        <f>IF($D$17="","",((N63-$E$27)/$F$27)^(1/1.85))</f>
        <v/>
      </c>
      <c r="O64" s="866" t="str">
        <f>$E$57</f>
        <v>l/min</v>
      </c>
      <c r="P64" s="885"/>
      <c r="Q64" s="886" t="str">
        <f>IF($D$17="","",((Q63-$E$27)/$F$27)^(1/1.85))</f>
        <v/>
      </c>
      <c r="R64" s="866" t="str">
        <f>$E$57</f>
        <v>l/min</v>
      </c>
      <c r="S64" s="887"/>
      <c r="T64" s="886" t="str">
        <f>IF($D$17="","",((T63-$E$27)/$F$27)^(1/1.85))</f>
        <v/>
      </c>
      <c r="U64" s="155" t="str">
        <f>$E$57</f>
        <v>l/min</v>
      </c>
    </row>
    <row r="65" spans="1:23" x14ac:dyDescent="0.3">
      <c r="A65" s="257"/>
      <c r="B65" s="257"/>
      <c r="C65" s="257"/>
      <c r="D65" s="2" t="s">
        <v>447</v>
      </c>
      <c r="E65" s="257"/>
      <c r="F65" s="257"/>
      <c r="G65" s="257"/>
      <c r="H65" s="257"/>
      <c r="I65" s="257"/>
      <c r="J65" s="257"/>
      <c r="K65" s="334"/>
      <c r="L65" s="334"/>
      <c r="M65" s="867" t="s">
        <v>505</v>
      </c>
      <c r="N65" s="868" t="str">
        <f>IF($D$17="","",ROUND(T64*$K$57+$K$58,$D$76))</f>
        <v/>
      </c>
      <c r="O65" s="869" t="str">
        <f>$E$58</f>
        <v>kPa</v>
      </c>
      <c r="P65" s="867" t="s">
        <v>507</v>
      </c>
      <c r="Q65" s="868" t="str">
        <f>IF($D$17="","",ROUND(N68*$K$57+$K$58,$D$76))</f>
        <v/>
      </c>
      <c r="R65" s="869" t="str">
        <f>$E$58</f>
        <v>kPa</v>
      </c>
      <c r="S65" s="867" t="s">
        <v>509</v>
      </c>
      <c r="T65" s="868" t="str">
        <f>IF($D$17="","",ROUND(Q68*$K$57+$K$58,$D$76))</f>
        <v/>
      </c>
      <c r="U65" s="155" t="str">
        <f>$E$58</f>
        <v>kPa</v>
      </c>
      <c r="V65" s="257"/>
      <c r="W65" s="257"/>
    </row>
    <row r="66" spans="1:23" x14ac:dyDescent="0.3">
      <c r="A66" s="257"/>
      <c r="B66" s="257"/>
      <c r="C66" s="257"/>
      <c r="D66" s="733" t="s">
        <v>435</v>
      </c>
      <c r="E66" s="733" t="s">
        <v>45</v>
      </c>
      <c r="F66" s="257"/>
      <c r="G66" s="257"/>
      <c r="H66" s="257"/>
      <c r="I66" s="257"/>
      <c r="J66" s="257"/>
      <c r="K66" s="334"/>
      <c r="L66" s="334"/>
      <c r="M66" s="4" t="s">
        <v>506</v>
      </c>
      <c r="N66" s="845" t="str">
        <f>IF($D$17="","",ROUND($E$27+$F$27*T64^1.85,$D$76))</f>
        <v/>
      </c>
      <c r="O66" s="155" t="str">
        <f>$E$58</f>
        <v>kPa</v>
      </c>
      <c r="P66" s="4" t="s">
        <v>508</v>
      </c>
      <c r="Q66" s="845" t="str">
        <f>IF($D$17="","",ROUND($E$27+$F$27*N68^1.85,$D$76))</f>
        <v/>
      </c>
      <c r="R66" s="155" t="str">
        <f>$E$58</f>
        <v>kPa</v>
      </c>
      <c r="S66" s="4" t="s">
        <v>510</v>
      </c>
      <c r="T66" s="845" t="str">
        <f>IF($D$17="","",ROUND($E$27+$F$27*Q68^1.85,$D$76))</f>
        <v/>
      </c>
      <c r="U66" s="155" t="str">
        <f>$E$58</f>
        <v>kPa</v>
      </c>
    </row>
    <row r="67" spans="1:23" ht="16.75" x14ac:dyDescent="0.3">
      <c r="A67" s="257"/>
      <c r="B67" s="257"/>
      <c r="C67" s="334" t="s">
        <v>486</v>
      </c>
      <c r="D67" s="832">
        <f>D50</f>
        <v>0.1</v>
      </c>
      <c r="E67" s="832">
        <f>E50</f>
        <v>0.1</v>
      </c>
      <c r="F67" s="645" t="s">
        <v>263</v>
      </c>
      <c r="G67" s="833" t="str">
        <f>IF(D17="","",IF($B$39="x",0,ROUND(D22,E67)))</f>
        <v/>
      </c>
      <c r="H67" s="833" t="str">
        <f>G67&amp;" "&amp;'Cálc. RIA, Rede Húmida ou Seca'!$BA$4</f>
        <v xml:space="preserve"> l/min</v>
      </c>
      <c r="I67" s="1188" t="str">
        <f>IF(F22="","",((I68-E22)/F22)^(1/1.85))</f>
        <v/>
      </c>
      <c r="J67" s="257"/>
      <c r="K67" s="334"/>
      <c r="L67" s="334"/>
      <c r="M67" s="4" t="s">
        <v>493</v>
      </c>
      <c r="N67" s="884" t="str">
        <f>IF($D$17="","",(N65+N66)/2)</f>
        <v/>
      </c>
      <c r="O67" s="155" t="str">
        <f>$E$58</f>
        <v>kPa</v>
      </c>
      <c r="P67" s="4" t="s">
        <v>493</v>
      </c>
      <c r="Q67" s="884" t="str">
        <f>IF($D$17="","",(Q65+Q66)/2)</f>
        <v/>
      </c>
      <c r="R67" s="155" t="str">
        <f>$E$58</f>
        <v>kPa</v>
      </c>
      <c r="S67" s="4" t="s">
        <v>493</v>
      </c>
      <c r="T67" s="884" t="str">
        <f>IF($D$17="","",(T65+T66)/2)</f>
        <v/>
      </c>
      <c r="U67" s="155" t="str">
        <f>$E$58</f>
        <v>kPa</v>
      </c>
    </row>
    <row r="68" spans="1:23" ht="16.75" x14ac:dyDescent="0.3">
      <c r="A68" s="257"/>
      <c r="B68" s="257"/>
      <c r="C68" s="334"/>
      <c r="D68" s="834">
        <f>'Cálc. RIA, Rede Húmida ou Seca'!$BD$4</f>
        <v>1</v>
      </c>
      <c r="E68" s="834">
        <f>'Cálc. RIA, Rede Húmida ou Seca'!$AW$4</f>
        <v>1</v>
      </c>
      <c r="F68" s="645" t="s">
        <v>440</v>
      </c>
      <c r="G68" s="833" t="str">
        <f>IF(D17="","",IF($B$39="x",0,ROUND($E$22+$F$22*D22^1.85,D67)))</f>
        <v/>
      </c>
      <c r="H68" s="833" t="str">
        <f>G68&amp;" "&amp;'Cálc. RIA, Rede Húmida ou Seca'!$BF$4</f>
        <v xml:space="preserve"> kPa</v>
      </c>
      <c r="I68" s="1188" t="str">
        <f>IF(D17="","",1.3*$C$17)</f>
        <v/>
      </c>
      <c r="J68" s="257"/>
      <c r="K68" s="334"/>
      <c r="L68" s="334"/>
      <c r="M68" s="887"/>
      <c r="N68" s="886" t="str">
        <f>IF($D$17="","",((N67-$E$27)/$F$27)^(1/1.85))</f>
        <v/>
      </c>
      <c r="O68" s="866" t="str">
        <f>$E$57</f>
        <v>l/min</v>
      </c>
      <c r="P68" s="887"/>
      <c r="Q68" s="865" t="str">
        <f>IF($D$17="","",((Q67-$E$27)/$F$27)^(1/1.85))</f>
        <v/>
      </c>
      <c r="R68" s="866" t="str">
        <f>$E$57</f>
        <v>l/min</v>
      </c>
      <c r="S68" s="862"/>
      <c r="T68" s="884" t="str">
        <f>IF($D$17="","",((T67-$E$27)/$F$27)^(1/1.85))</f>
        <v/>
      </c>
      <c r="U68" s="155" t="str">
        <f>$E$57</f>
        <v>l/min</v>
      </c>
      <c r="V68" s="257"/>
      <c r="W68" s="257"/>
    </row>
    <row r="69" spans="1:23" x14ac:dyDescent="0.3">
      <c r="A69" s="257"/>
      <c r="B69" s="257"/>
      <c r="C69" s="257"/>
      <c r="D69" s="257"/>
      <c r="E69" s="257"/>
      <c r="F69" s="257"/>
      <c r="G69" s="879" t="str">
        <f>IF(G67="","",CEILING('Cálc. RIA, Rede Húmida ou Seca'!R6*'Cálc. RIA, Rede Húmida ou Seca'!R14/'Cálc. RIA, Rede Húmida ou Seca'!$R$14,100/'Cálc. RIA, Rede Húmida ou Seca'!BE10))</f>
        <v/>
      </c>
      <c r="H69" s="693">
        <v>0.1</v>
      </c>
      <c r="I69" s="694">
        <v>0.2</v>
      </c>
      <c r="J69" s="693">
        <v>0.3</v>
      </c>
      <c r="K69" s="694">
        <v>0.4</v>
      </c>
      <c r="L69" s="693">
        <v>0.5</v>
      </c>
      <c r="M69" s="694">
        <v>0.6</v>
      </c>
      <c r="N69" s="693">
        <v>0.7</v>
      </c>
      <c r="O69" s="694">
        <v>0.8</v>
      </c>
      <c r="P69" s="693">
        <v>0.9</v>
      </c>
      <c r="Q69" s="881">
        <v>1</v>
      </c>
      <c r="R69" s="871"/>
      <c r="S69" s="334" t="s">
        <v>511</v>
      </c>
      <c r="T69" s="257"/>
      <c r="U69" s="257"/>
      <c r="V69" s="257"/>
      <c r="W69" s="257"/>
    </row>
    <row r="70" spans="1:23" ht="16.75" x14ac:dyDescent="0.3">
      <c r="A70" s="257"/>
      <c r="B70" s="257"/>
      <c r="C70" s="645" t="s">
        <v>450</v>
      </c>
      <c r="D70" s="645" t="s">
        <v>263</v>
      </c>
      <c r="E70" s="303" t="str">
        <f>E53</f>
        <v>l/min</v>
      </c>
      <c r="F70" s="835" t="str">
        <f>IF(D17="","",IF($B$39="x",0,ROUND(D22,$E67)))</f>
        <v/>
      </c>
      <c r="G70" s="835" t="str">
        <f>IF(G67="","",0)</f>
        <v/>
      </c>
      <c r="H70" s="1189" t="str">
        <f t="shared" ref="H70:O70" si="2">IF($B$39="x",0,IF($G$67="","",ROUND(H69*$I$67,$E$67)))</f>
        <v/>
      </c>
      <c r="I70" s="1189" t="str">
        <f t="shared" si="2"/>
        <v/>
      </c>
      <c r="J70" s="1189" t="str">
        <f t="shared" si="2"/>
        <v/>
      </c>
      <c r="K70" s="1189" t="str">
        <f t="shared" si="2"/>
        <v/>
      </c>
      <c r="L70" s="1189" t="str">
        <f t="shared" si="2"/>
        <v/>
      </c>
      <c r="M70" s="1189" t="str">
        <f t="shared" si="2"/>
        <v/>
      </c>
      <c r="N70" s="1189" t="str">
        <f t="shared" si="2"/>
        <v/>
      </c>
      <c r="O70" s="1189" t="str">
        <f t="shared" si="2"/>
        <v/>
      </c>
      <c r="P70" s="1189" t="str">
        <f>IF($B$39="x",0,IF($G$67="","",ROUND(P69*$I$67,$E$67)))</f>
        <v/>
      </c>
      <c r="Q70" s="1189" t="str">
        <f>IF($B$39="x",0,IF($G$67="","",ROUND(Q69*$I$67,$E$67)))</f>
        <v/>
      </c>
      <c r="R70" s="872"/>
      <c r="S70" s="870" t="s">
        <v>440</v>
      </c>
      <c r="T70" s="846" t="str">
        <f>IF($B$40="x",0,IF(T67="","",ROUND(T67,D76)))</f>
        <v/>
      </c>
      <c r="U70" s="155" t="str">
        <f>$E$58</f>
        <v>kPa</v>
      </c>
      <c r="V70" s="257"/>
    </row>
    <row r="71" spans="1:23" ht="16.75" x14ac:dyDescent="0.3">
      <c r="A71" s="257"/>
      <c r="B71" s="257"/>
      <c r="C71" s="645" t="s">
        <v>449</v>
      </c>
      <c r="D71" s="645" t="s">
        <v>440</v>
      </c>
      <c r="E71" s="303" t="str">
        <f>E54</f>
        <v>kPa</v>
      </c>
      <c r="F71" s="835" t="str">
        <f>IF(D17="","",IF($B$39="x",0,ROUND($E$22+$F$22*F70^1.85,$D67)))</f>
        <v/>
      </c>
      <c r="G71" s="835" t="str">
        <f>IF($D$17="","",IF($B$39="x",0,ROUND($E$22+$F$22*G70^1.85,$D67)))</f>
        <v/>
      </c>
      <c r="H71" s="835" t="str">
        <f>IF($D$17="","",IF($B$39="x",0,ROUND($E$22+$F$22*H70^1.85,$D67)))</f>
        <v/>
      </c>
      <c r="I71" s="835" t="str">
        <f>IF($D$17="","",IF($B$39="x",0,ROUND($E$22+$F$22*I70^1.85,$D67)))</f>
        <v/>
      </c>
      <c r="J71" s="835" t="str">
        <f t="shared" ref="J71:Q71" si="3">IF($D$17="","",IF($B$39="x",0,ROUND($E$22+$F$22*J70^1.85,$D67)))</f>
        <v/>
      </c>
      <c r="K71" s="835" t="str">
        <f t="shared" si="3"/>
        <v/>
      </c>
      <c r="L71" s="835" t="str">
        <f t="shared" si="3"/>
        <v/>
      </c>
      <c r="M71" s="835" t="str">
        <f t="shared" si="3"/>
        <v/>
      </c>
      <c r="N71" s="835" t="str">
        <f t="shared" si="3"/>
        <v/>
      </c>
      <c r="O71" s="835" t="str">
        <f t="shared" si="3"/>
        <v/>
      </c>
      <c r="P71" s="835" t="str">
        <f t="shared" si="3"/>
        <v/>
      </c>
      <c r="Q71" s="835" t="str">
        <f t="shared" si="3"/>
        <v/>
      </c>
      <c r="R71" s="872"/>
      <c r="S71" s="870" t="s">
        <v>263</v>
      </c>
      <c r="T71" s="846" t="str">
        <f>IF($B$40="x",0,IF(T68="","",ROUND(T68,E76)))</f>
        <v/>
      </c>
      <c r="U71" s="155" t="str">
        <f>$E$57</f>
        <v>l/min</v>
      </c>
      <c r="V71" s="257"/>
    </row>
    <row r="72" spans="1:23" x14ac:dyDescent="0.3">
      <c r="A72" s="257"/>
      <c r="B72" s="257"/>
      <c r="C72" s="257"/>
      <c r="D72" s="831"/>
      <c r="E72" s="257"/>
      <c r="F72" s="257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</row>
    <row r="73" spans="1:23" x14ac:dyDescent="0.3">
      <c r="A73" s="257"/>
      <c r="B73" s="257"/>
      <c r="C73" s="848" t="s">
        <v>485</v>
      </c>
      <c r="D73" s="831"/>
      <c r="E73" s="257"/>
      <c r="F73" s="257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</row>
    <row r="74" spans="1:23" x14ac:dyDescent="0.3">
      <c r="A74" s="257"/>
      <c r="B74" s="257"/>
      <c r="C74" s="257"/>
      <c r="D74" s="2" t="s">
        <v>447</v>
      </c>
      <c r="E74" s="257"/>
      <c r="F74" s="257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</row>
    <row r="75" spans="1:23" x14ac:dyDescent="0.3">
      <c r="A75" s="257"/>
      <c r="B75" s="257"/>
      <c r="C75" s="257"/>
      <c r="D75" s="733" t="s">
        <v>435</v>
      </c>
      <c r="E75" s="733" t="s">
        <v>45</v>
      </c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</row>
    <row r="76" spans="1:23" ht="16.75" x14ac:dyDescent="0.3">
      <c r="A76" s="257"/>
      <c r="B76" s="257"/>
      <c r="C76" s="334" t="s">
        <v>606</v>
      </c>
      <c r="D76" s="832">
        <f>D67</f>
        <v>0.1</v>
      </c>
      <c r="E76" s="832">
        <f>E67</f>
        <v>0.1</v>
      </c>
      <c r="F76" s="645" t="s">
        <v>263</v>
      </c>
      <c r="G76" s="833" t="str">
        <f>IF(D17="","",IF($B$40="x",0,ROUND(D27,E76)))</f>
        <v/>
      </c>
      <c r="H76" s="833" t="str">
        <f>G76&amp;" "&amp;'Cálc. RIA, Rede Húmida ou Seca'!$BA$4</f>
        <v xml:space="preserve"> l/min</v>
      </c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</row>
    <row r="77" spans="1:23" ht="16.75" x14ac:dyDescent="0.3">
      <c r="A77" s="257"/>
      <c r="B77" s="257"/>
      <c r="C77" s="334"/>
      <c r="D77" s="834">
        <f>'Cálc. RIA, Rede Húmida ou Seca'!$BD$4</f>
        <v>1</v>
      </c>
      <c r="E77" s="834">
        <f>'Cálc. RIA, Rede Húmida ou Seca'!$AW$4</f>
        <v>1</v>
      </c>
      <c r="F77" s="645" t="s">
        <v>440</v>
      </c>
      <c r="G77" s="833" t="str">
        <f>IF(D17="","",IF($B$40="x",0,ROUND($E$27+$F$27*D27^1.85,D76)))</f>
        <v/>
      </c>
      <c r="H77" s="833" t="str">
        <f>G77&amp;" "&amp;'Cálc. RIA, Rede Húmida ou Seca'!$BF$4</f>
        <v xml:space="preserve"> kPa</v>
      </c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</row>
    <row r="78" spans="1:23" x14ac:dyDescent="0.3">
      <c r="A78" s="257"/>
      <c r="B78" s="257"/>
      <c r="C78" s="257"/>
      <c r="D78" s="882" t="str">
        <f>IF(OR(E17="",E27=""),"",E17/E27)</f>
        <v/>
      </c>
      <c r="E78" s="883">
        <f>IF(AND(D78&gt;=0.9,D78&lt;2),1.1,IF(AND(D78&gt;=2,D78&lt;4),1.15,IF(AND(D78&gt;=4,D78&lt;6),1.2,IF(AND(D78&gt;=6,D78&lt;8),1.25,IF(AND(D78&gt;=8,D78&lt;10),1.3,1.4)))))</f>
        <v>1.4</v>
      </c>
      <c r="F78" s="257"/>
      <c r="G78" s="879" t="str">
        <f>IF(G76="","",CEILING('Cálc. RIA, Rede Húmida ou Seca'!R6*'Cálc. RIA, Rede Húmida ou Seca'!R14*1.1*E78,100/'Cálc. RIA, Rede Húmida ou Seca'!BE10))</f>
        <v/>
      </c>
      <c r="H78" s="862">
        <v>0.1</v>
      </c>
      <c r="I78" s="334">
        <v>0.2</v>
      </c>
      <c r="J78" s="862">
        <v>0.3</v>
      </c>
      <c r="K78" s="334">
        <v>0.4</v>
      </c>
      <c r="L78" s="862">
        <v>0.5</v>
      </c>
      <c r="M78" s="334">
        <v>0.6</v>
      </c>
      <c r="N78" s="862">
        <v>0.7</v>
      </c>
      <c r="O78" s="334">
        <v>0.8</v>
      </c>
      <c r="P78" s="862">
        <v>0.9</v>
      </c>
      <c r="Q78" s="838">
        <v>1</v>
      </c>
      <c r="R78" s="257"/>
      <c r="S78" s="257"/>
      <c r="T78" s="257"/>
      <c r="U78" s="257"/>
      <c r="V78" s="257"/>
      <c r="W78" s="257"/>
    </row>
    <row r="79" spans="1:23" ht="16.75" x14ac:dyDescent="0.3">
      <c r="A79" s="257"/>
      <c r="B79" s="257"/>
      <c r="C79" s="645" t="s">
        <v>450</v>
      </c>
      <c r="D79" s="645" t="s">
        <v>263</v>
      </c>
      <c r="E79" s="303" t="str">
        <f>E70</f>
        <v>l/min</v>
      </c>
      <c r="F79" s="835" t="str">
        <f>IF(D17="","",IF($B$40="x",0,ROUND(D27,$E76)))</f>
        <v/>
      </c>
      <c r="G79" s="835" t="str">
        <f>IF(G76="","",0)</f>
        <v/>
      </c>
      <c r="H79" s="835" t="str">
        <f>IF($B$40="x",0,IF($G$76="","",ROUND(H78*$G$52,$E$50)))</f>
        <v/>
      </c>
      <c r="I79" s="835" t="str">
        <f>IF($B$40="x",0,IF($G$76="","",ROUND(I78*$G$52,$E$50)))</f>
        <v/>
      </c>
      <c r="J79" s="835" t="str">
        <f t="shared" ref="J79:Q79" si="4">IF($B$40="x",0,IF($G$76="","",ROUND(J78*$G$52,$E$50)))</f>
        <v/>
      </c>
      <c r="K79" s="835" t="str">
        <f t="shared" si="4"/>
        <v/>
      </c>
      <c r="L79" s="835" t="str">
        <f t="shared" si="4"/>
        <v/>
      </c>
      <c r="M79" s="835" t="str">
        <f t="shared" si="4"/>
        <v/>
      </c>
      <c r="N79" s="835" t="str">
        <f t="shared" si="4"/>
        <v/>
      </c>
      <c r="O79" s="835" t="str">
        <f t="shared" si="4"/>
        <v/>
      </c>
      <c r="P79" s="835" t="str">
        <f t="shared" si="4"/>
        <v/>
      </c>
      <c r="Q79" s="835" t="str">
        <f t="shared" si="4"/>
        <v/>
      </c>
      <c r="R79" s="257"/>
      <c r="S79" s="257"/>
      <c r="T79" s="257"/>
      <c r="U79" s="257"/>
      <c r="V79" s="257"/>
      <c r="W79" s="257"/>
    </row>
    <row r="80" spans="1:23" ht="16.75" x14ac:dyDescent="0.3">
      <c r="A80" s="257"/>
      <c r="B80" s="257"/>
      <c r="C80" s="645" t="s">
        <v>449</v>
      </c>
      <c r="D80" s="645" t="s">
        <v>440</v>
      </c>
      <c r="E80" s="303" t="str">
        <f>E71</f>
        <v>kPa</v>
      </c>
      <c r="F80" s="835" t="str">
        <f>IF(D17="","",IF($B$40="x",0,ROUND($E$27+$F$27*F79^1.85,$D76)))</f>
        <v/>
      </c>
      <c r="G80" s="835" t="str">
        <f t="shared" ref="G80:Q80" si="5">IF($D$17="","",IF($B$40="x",0,ROUND($E$27+$F$27*G79^1.85,$D76)))</f>
        <v/>
      </c>
      <c r="H80" s="835" t="str">
        <f t="shared" si="5"/>
        <v/>
      </c>
      <c r="I80" s="835" t="str">
        <f t="shared" si="5"/>
        <v/>
      </c>
      <c r="J80" s="835" t="str">
        <f t="shared" si="5"/>
        <v/>
      </c>
      <c r="K80" s="835" t="str">
        <f t="shared" si="5"/>
        <v/>
      </c>
      <c r="L80" s="835" t="str">
        <f t="shared" si="5"/>
        <v/>
      </c>
      <c r="M80" s="835" t="str">
        <f t="shared" si="5"/>
        <v/>
      </c>
      <c r="N80" s="835" t="str">
        <f t="shared" si="5"/>
        <v/>
      </c>
      <c r="O80" s="835" t="str">
        <f t="shared" si="5"/>
        <v/>
      </c>
      <c r="P80" s="835" t="str">
        <f t="shared" si="5"/>
        <v/>
      </c>
      <c r="Q80" s="835" t="str">
        <f t="shared" si="5"/>
        <v/>
      </c>
      <c r="R80" s="257"/>
      <c r="S80" s="257"/>
      <c r="T80" s="257"/>
      <c r="U80" s="257"/>
      <c r="V80" s="257"/>
      <c r="W80" s="257"/>
    </row>
    <row r="81" spans="1:23" x14ac:dyDescent="0.3">
      <c r="A81" s="257"/>
      <c r="B81" s="257"/>
      <c r="C81" s="257"/>
      <c r="D81" s="831"/>
      <c r="E81" s="257"/>
      <c r="F81" s="257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</row>
    <row r="82" spans="1:23" x14ac:dyDescent="0.3">
      <c r="A82" s="257"/>
      <c r="B82" s="257"/>
      <c r="C82" s="848" t="s">
        <v>484</v>
      </c>
      <c r="D82" s="831"/>
      <c r="E82" s="257"/>
      <c r="F82" s="257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</row>
    <row r="83" spans="1:23" x14ac:dyDescent="0.3">
      <c r="A83" s="257"/>
      <c r="B83" s="257"/>
      <c r="C83" s="257"/>
      <c r="D83" s="2" t="s">
        <v>447</v>
      </c>
      <c r="E83" s="257"/>
      <c r="F83" s="257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</row>
    <row r="84" spans="1:23" x14ac:dyDescent="0.3">
      <c r="A84" s="257"/>
      <c r="B84" s="257"/>
      <c r="C84" s="257"/>
      <c r="D84" s="733" t="s">
        <v>435</v>
      </c>
      <c r="E84" s="733" t="s">
        <v>45</v>
      </c>
      <c r="F84" s="257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</row>
    <row r="85" spans="1:23" ht="16.75" x14ac:dyDescent="0.3">
      <c r="A85" s="257"/>
      <c r="B85" s="257"/>
      <c r="C85" s="334" t="s">
        <v>439</v>
      </c>
      <c r="D85" s="832">
        <f>D76</f>
        <v>0.1</v>
      </c>
      <c r="E85" s="832">
        <f>E76</f>
        <v>0.1</v>
      </c>
      <c r="F85" s="645" t="s">
        <v>263</v>
      </c>
      <c r="G85" s="833" t="str">
        <f>IF(D17="","",IF($B$40="x",0,ROUND(D32,E85)))</f>
        <v/>
      </c>
      <c r="H85" s="833" t="str">
        <f>G85&amp;" "&amp;'Cálc. RIA, Rede Húmida ou Seca'!$BA$4</f>
        <v xml:space="preserve"> l/min</v>
      </c>
      <c r="I85" s="1188" t="str">
        <f>IF(F32="","",((I86-E32)/F32)^(1/1.85))</f>
        <v/>
      </c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</row>
    <row r="86" spans="1:23" ht="16.75" x14ac:dyDescent="0.3">
      <c r="A86" s="257"/>
      <c r="B86" s="257"/>
      <c r="C86" s="334"/>
      <c r="D86" s="834">
        <f>'Cálc. RIA, Rede Húmida ou Seca'!$BD$4</f>
        <v>1</v>
      </c>
      <c r="E86" s="834">
        <f>'Cálc. RIA, Rede Húmida ou Seca'!$AW$4</f>
        <v>1</v>
      </c>
      <c r="F86" s="645" t="s">
        <v>440</v>
      </c>
      <c r="G86" s="833" t="str">
        <f>IF(D17="","",IF($B$40="x",0,ROUND($E$32+$F$32*D32^1.85,D85)))</f>
        <v/>
      </c>
      <c r="H86" s="833" t="str">
        <f>G86&amp;" "&amp;'Cálc. RIA, Rede Húmida ou Seca'!$BF$4</f>
        <v xml:space="preserve"> kPa</v>
      </c>
      <c r="I86" s="1188" t="str">
        <f>IF(D17="","",1.3*$C$17)</f>
        <v/>
      </c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</row>
    <row r="87" spans="1:23" x14ac:dyDescent="0.3">
      <c r="A87" s="257"/>
      <c r="B87" s="257"/>
      <c r="C87" s="257"/>
      <c r="D87" s="831"/>
      <c r="E87" s="1187">
        <f>E78+0.4</f>
        <v>1.7999999999999998</v>
      </c>
      <c r="F87" s="257"/>
      <c r="G87" s="879" t="str">
        <f>IF(G85="","",CEILING('Cálc. RIA, Rede Húmida ou Seca'!R6*'Cálc. RIA, Rede Húmida ou Seca'!R14/'Cálc. RIA, Rede Húmida ou Seca'!$R$14,100/'Cálc. RIA, Rede Húmida ou Seca'!BE10))</f>
        <v/>
      </c>
      <c r="H87" s="693">
        <v>0.1</v>
      </c>
      <c r="I87" s="694">
        <v>0.2</v>
      </c>
      <c r="J87" s="693">
        <v>0.3</v>
      </c>
      <c r="K87" s="694">
        <v>0.4</v>
      </c>
      <c r="L87" s="693">
        <v>0.5</v>
      </c>
      <c r="M87" s="694">
        <v>0.6</v>
      </c>
      <c r="N87" s="693">
        <v>0.7</v>
      </c>
      <c r="O87" s="694">
        <v>0.8</v>
      </c>
      <c r="P87" s="693">
        <v>0.9</v>
      </c>
      <c r="Q87" s="881">
        <v>1</v>
      </c>
      <c r="R87" s="257"/>
      <c r="S87" s="257"/>
      <c r="T87" s="257"/>
      <c r="U87" s="257"/>
      <c r="V87" s="257"/>
      <c r="W87" s="257"/>
    </row>
    <row r="88" spans="1:23" ht="16.75" x14ac:dyDescent="0.3">
      <c r="A88" s="257"/>
      <c r="B88" s="257"/>
      <c r="C88" s="645" t="s">
        <v>450</v>
      </c>
      <c r="D88" s="645" t="s">
        <v>263</v>
      </c>
      <c r="E88" s="303" t="str">
        <f>E79</f>
        <v>l/min</v>
      </c>
      <c r="F88" s="835" t="str">
        <f>IF(D17="","",IF($B$40="x",0,ROUND(D32,$E85)))</f>
        <v/>
      </c>
      <c r="G88" s="835" t="str">
        <f>IF(G85="","",0)</f>
        <v/>
      </c>
      <c r="H88" s="1189" t="str">
        <f t="shared" ref="H88:O88" si="6">IF($B$40="x",0,IF($G$85="","",ROUND(H87*$I$85,$E$85)))</f>
        <v/>
      </c>
      <c r="I88" s="1189" t="str">
        <f t="shared" si="6"/>
        <v/>
      </c>
      <c r="J88" s="1189" t="str">
        <f t="shared" si="6"/>
        <v/>
      </c>
      <c r="K88" s="1189" t="str">
        <f t="shared" si="6"/>
        <v/>
      </c>
      <c r="L88" s="1189" t="str">
        <f t="shared" si="6"/>
        <v/>
      </c>
      <c r="M88" s="1189" t="str">
        <f t="shared" si="6"/>
        <v/>
      </c>
      <c r="N88" s="1189" t="str">
        <f t="shared" si="6"/>
        <v/>
      </c>
      <c r="O88" s="1189" t="str">
        <f t="shared" si="6"/>
        <v/>
      </c>
      <c r="P88" s="1189" t="str">
        <f>IF($B$40="x",0,IF($G$85="","",ROUND(P87*$I$85,$E$85)))</f>
        <v/>
      </c>
      <c r="Q88" s="1189" t="str">
        <f>IF($B$40="x",0,IF($G$85="","",ROUND(Q87*$I$85,$E$85)))</f>
        <v/>
      </c>
      <c r="R88" s="257"/>
      <c r="S88" s="257"/>
      <c r="T88" s="257"/>
      <c r="U88" s="257"/>
      <c r="V88" s="257"/>
      <c r="W88" s="257"/>
    </row>
    <row r="89" spans="1:23" ht="16.75" x14ac:dyDescent="0.3">
      <c r="A89" s="257"/>
      <c r="B89" s="257"/>
      <c r="C89" s="645" t="s">
        <v>449</v>
      </c>
      <c r="D89" s="645" t="s">
        <v>440</v>
      </c>
      <c r="E89" s="303" t="str">
        <f>E80</f>
        <v>kPa</v>
      </c>
      <c r="F89" s="835" t="str">
        <f>IF(D17="","",IF($B$40="x",0,ROUND($E$32+$F$32*F88^1.85,$D85)))</f>
        <v/>
      </c>
      <c r="G89" s="835" t="str">
        <f t="shared" ref="G89:Q89" si="7">IF($D$17="","",IF($B$40="x",0,ROUND($E$32+$F$32*G88^1.85,$D85)))</f>
        <v/>
      </c>
      <c r="H89" s="835" t="str">
        <f t="shared" si="7"/>
        <v/>
      </c>
      <c r="I89" s="835" t="str">
        <f t="shared" si="7"/>
        <v/>
      </c>
      <c r="J89" s="835" t="str">
        <f t="shared" si="7"/>
        <v/>
      </c>
      <c r="K89" s="835" t="str">
        <f t="shared" si="7"/>
        <v/>
      </c>
      <c r="L89" s="835" t="str">
        <f t="shared" si="7"/>
        <v/>
      </c>
      <c r="M89" s="835" t="str">
        <f t="shared" si="7"/>
        <v/>
      </c>
      <c r="N89" s="835" t="str">
        <f t="shared" si="7"/>
        <v/>
      </c>
      <c r="O89" s="835" t="str">
        <f t="shared" si="7"/>
        <v/>
      </c>
      <c r="P89" s="835" t="str">
        <f t="shared" si="7"/>
        <v/>
      </c>
      <c r="Q89" s="835" t="str">
        <f t="shared" si="7"/>
        <v/>
      </c>
      <c r="R89" s="257"/>
      <c r="S89" s="257"/>
      <c r="T89" s="257"/>
      <c r="U89" s="257"/>
      <c r="V89" s="257"/>
      <c r="W89" s="257"/>
    </row>
    <row r="90" spans="1:23" x14ac:dyDescent="0.3">
      <c r="A90" s="257"/>
      <c r="B90" s="257"/>
      <c r="C90" s="257"/>
      <c r="D90" s="831"/>
      <c r="E90" s="257"/>
      <c r="F90" s="257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</row>
    <row r="91" spans="1:23" x14ac:dyDescent="0.3">
      <c r="A91" s="257"/>
      <c r="B91" s="257"/>
      <c r="C91" s="257"/>
      <c r="D91" s="831"/>
      <c r="E91" s="257"/>
      <c r="F91" s="257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</row>
    <row r="92" spans="1:23" x14ac:dyDescent="0.3">
      <c r="A92" s="257"/>
      <c r="B92" s="257"/>
      <c r="C92" s="257"/>
      <c r="D92" s="831"/>
      <c r="E92" s="257"/>
      <c r="F92" s="257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</row>
    <row r="93" spans="1:23" x14ac:dyDescent="0.3">
      <c r="A93" s="257"/>
      <c r="B93" s="257"/>
      <c r="C93" s="257"/>
      <c r="D93" s="831"/>
      <c r="E93" s="257"/>
      <c r="F93" s="257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</row>
    <row r="94" spans="1:23" x14ac:dyDescent="0.3">
      <c r="A94" s="257"/>
      <c r="B94" s="257"/>
      <c r="C94" s="257"/>
      <c r="D94" s="831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</row>
  </sheetData>
  <sheetProtection algorithmName="SHA-512" hashValue="KUv8BRsH8wn7cp6CdQujrSNscDbH5B9z/c0/63tXoD4gLbQAb0QUPedPRwe0oDqlA/ttWVkInHj74jyyMc2LYQ==" saltValue="3upQOuB5sqLoqlfpwXi4mA==" spinCount="100000" sheet="1" objects="1" scenarios="1"/>
  <conditionalFormatting sqref="C15:F16">
    <cfRule type="expression" dxfId="52" priority="10">
      <formula>AND(CELL("col")=COLUMN(),CELL("lin")=17)</formula>
    </cfRule>
  </conditionalFormatting>
  <conditionalFormatting sqref="C20:F21">
    <cfRule type="expression" dxfId="51" priority="9">
      <formula>AND(CELL("col")=COLUMN(),CELL("lin")=22)</formula>
    </cfRule>
  </conditionalFormatting>
  <conditionalFormatting sqref="C25:F26">
    <cfRule type="expression" dxfId="50" priority="8">
      <formula>AND(CELL("col")=COLUMN(),CELL("lin")=27)</formula>
    </cfRule>
  </conditionalFormatting>
  <conditionalFormatting sqref="C30:F31">
    <cfRule type="expression" dxfId="49" priority="7">
      <formula>AND(CELL("col")=COLUMN(),CELL("lin")=32)</formula>
    </cfRule>
  </conditionalFormatting>
  <conditionalFormatting sqref="C35:D36">
    <cfRule type="expression" dxfId="48" priority="6">
      <formula>AND(CELL("col")=COLUMN(),CELL("lin")=37)</formula>
    </cfRule>
  </conditionalFormatting>
  <conditionalFormatting sqref="C17:F17">
    <cfRule type="expression" dxfId="47" priority="5">
      <formula>AND(CELL("lin")=ROW(),CELL("col")&gt;=3,CELL("col")&lt;=6)</formula>
    </cfRule>
  </conditionalFormatting>
  <conditionalFormatting sqref="C22:F22">
    <cfRule type="expression" dxfId="46" priority="4">
      <formula>AND(CELL("lin")=ROW(),CELL("col")&gt;=3,CELL("col")&lt;=6)</formula>
    </cfRule>
  </conditionalFormatting>
  <conditionalFormatting sqref="C27:F27">
    <cfRule type="expression" dxfId="45" priority="3">
      <formula>AND(CELL("lin")=ROW(),CELL("col")&gt;=3,CELL("col")&lt;=6)</formula>
    </cfRule>
  </conditionalFormatting>
  <conditionalFormatting sqref="C32:F32">
    <cfRule type="expression" dxfId="44" priority="2">
      <formula>AND(CELL("lin")=ROW(),CELL("col")&gt;=3,CELL("col")&lt;=6)</formula>
    </cfRule>
  </conditionalFormatting>
  <conditionalFormatting sqref="C37:D37">
    <cfRule type="expression" dxfId="43" priority="1">
      <formula>AND(CELL("lin")=ROW(),CELL("col")&gt;=3,CELL("col")&lt;=4)</formula>
    </cfRule>
  </conditionalFormatting>
  <pageMargins left="0.7" right="0.7" top="0.75" bottom="0.75" header="0.3" footer="0.3"/>
  <pageSetup paperSize="9" scale="80" orientation="landscape" horizontalDpi="4294967292" r:id="rId1"/>
  <headerFooter alignWithMargins="0">
    <oddHeader>&amp;L&amp;12&amp;F</oddHeader>
    <oddFooter>&amp;L&amp;12&amp;A&amp;RAPTA - Associação de Produtores de Tubos e Acessórios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7">
    <tabColor rgb="FFC00000"/>
  </sheetPr>
  <dimension ref="A1:AE54"/>
  <sheetViews>
    <sheetView showGridLines="0" showRowColHeaders="0" zoomScale="110" zoomScaleNormal="110" workbookViewId="0">
      <selection activeCell="N53" sqref="N53"/>
    </sheetView>
  </sheetViews>
  <sheetFormatPr defaultColWidth="9.15234375" defaultRowHeight="12.45" x14ac:dyDescent="0.3"/>
  <cols>
    <col min="1" max="1" width="1.3046875" style="47" customWidth="1"/>
    <col min="2" max="2" width="1.84375" style="47" customWidth="1"/>
    <col min="3" max="3" width="10.84375" style="47" customWidth="1"/>
    <col min="4" max="4" width="5.69140625" style="48" customWidth="1"/>
    <col min="5" max="6" width="9.84375" style="47" customWidth="1"/>
    <col min="7" max="7" width="6.53515625" style="47" customWidth="1"/>
    <col min="8" max="8" width="7" style="47" customWidth="1"/>
    <col min="9" max="10" width="5.84375" style="47" customWidth="1"/>
    <col min="11" max="11" width="8" style="47" customWidth="1"/>
    <col min="12" max="12" width="12" style="47" customWidth="1"/>
    <col min="13" max="13" width="12.15234375" style="47" customWidth="1"/>
    <col min="14" max="14" width="12" style="47" customWidth="1"/>
    <col min="15" max="15" width="7.3828125" style="47" customWidth="1"/>
    <col min="16" max="16" width="7.15234375" style="47" customWidth="1"/>
    <col min="17" max="17" width="2.3828125" style="47" customWidth="1"/>
    <col min="18" max="18" width="2.69140625" style="47" customWidth="1"/>
    <col min="19" max="19" width="14.15234375" style="47" customWidth="1"/>
    <col min="20" max="20" width="5.3046875" style="47" customWidth="1"/>
    <col min="21" max="21" width="11.69140625" style="47" customWidth="1"/>
    <col min="22" max="22" width="3" style="47" customWidth="1"/>
    <col min="23" max="23" width="1.53515625" style="47" customWidth="1"/>
    <col min="24" max="24" width="2.69140625" style="47" customWidth="1"/>
    <col min="25" max="25" width="9.15234375" style="47"/>
    <col min="26" max="26" width="9.84375" style="47" customWidth="1"/>
    <col min="27" max="16384" width="9.15234375" style="47"/>
  </cols>
  <sheetData>
    <row r="1" spans="1:31" ht="6.75" customHeight="1" x14ac:dyDescent="0.3">
      <c r="A1" s="998"/>
    </row>
    <row r="2" spans="1:31" ht="18.75" customHeight="1" x14ac:dyDescent="0.3">
      <c r="A2" s="998"/>
      <c r="C2" s="1120" t="s">
        <v>264</v>
      </c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1121"/>
    </row>
    <row r="3" spans="1:31" ht="7.5" customHeight="1" x14ac:dyDescent="0.3">
      <c r="A3" s="998"/>
    </row>
    <row r="4" spans="1:31" ht="21" customHeight="1" x14ac:dyDescent="0.35">
      <c r="A4" s="998"/>
      <c r="C4" s="336" t="s">
        <v>159</v>
      </c>
      <c r="D4" s="337" t="s">
        <v>35</v>
      </c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</row>
    <row r="5" spans="1:31" ht="7.5" customHeight="1" x14ac:dyDescent="0.4">
      <c r="A5" s="998"/>
      <c r="D5" s="49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</row>
    <row r="6" spans="1:31" ht="13.5" customHeight="1" x14ac:dyDescent="0.3">
      <c r="A6" s="998"/>
      <c r="D6" s="1252" t="s">
        <v>220</v>
      </c>
      <c r="E6" s="1253"/>
      <c r="F6" s="991"/>
      <c r="G6" s="107" t="s">
        <v>38</v>
      </c>
      <c r="H6" s="1252" t="s">
        <v>4</v>
      </c>
      <c r="I6" s="1259"/>
      <c r="J6" s="1260"/>
      <c r="K6" s="109" t="s">
        <v>25</v>
      </c>
      <c r="L6" s="1256" t="s">
        <v>41</v>
      </c>
      <c r="M6" s="1257"/>
      <c r="N6" s="1257"/>
      <c r="O6" s="1258"/>
      <c r="P6" s="992"/>
    </row>
    <row r="7" spans="1:31" s="48" customFormat="1" ht="15.45" x14ac:dyDescent="0.4">
      <c r="A7" s="1027"/>
      <c r="D7" s="110"/>
      <c r="E7" s="108"/>
      <c r="F7" s="117"/>
      <c r="G7" s="111" t="s">
        <v>37</v>
      </c>
      <c r="H7" s="1261" t="s">
        <v>26</v>
      </c>
      <c r="I7" s="1262"/>
      <c r="J7" s="1263"/>
      <c r="K7" s="112" t="s">
        <v>27</v>
      </c>
      <c r="L7" s="1254" t="s">
        <v>5</v>
      </c>
      <c r="M7" s="1255"/>
      <c r="N7" s="1254" t="s">
        <v>6</v>
      </c>
      <c r="O7" s="1255"/>
      <c r="P7" s="11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</row>
    <row r="8" spans="1:31" s="48" customFormat="1" ht="12" customHeight="1" thickBot="1" x14ac:dyDescent="0.35">
      <c r="A8" s="1027"/>
      <c r="D8" s="113" t="s">
        <v>28</v>
      </c>
      <c r="E8" s="114" t="s">
        <v>29</v>
      </c>
      <c r="F8" s="117"/>
      <c r="G8" s="111" t="s">
        <v>3</v>
      </c>
      <c r="H8" s="115" t="s">
        <v>9</v>
      </c>
      <c r="I8" s="116" t="s">
        <v>7</v>
      </c>
      <c r="J8" s="116" t="s">
        <v>8</v>
      </c>
      <c r="K8" s="117" t="s">
        <v>9</v>
      </c>
      <c r="L8" s="116" t="s">
        <v>10</v>
      </c>
      <c r="M8" s="118" t="s">
        <v>36</v>
      </c>
      <c r="N8" s="116" t="s">
        <v>10</v>
      </c>
      <c r="O8" s="118" t="s">
        <v>36</v>
      </c>
      <c r="P8" s="993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</row>
    <row r="9" spans="1:31" s="48" customFormat="1" ht="12.9" thickTop="1" x14ac:dyDescent="0.3">
      <c r="A9" s="1027"/>
      <c r="C9" s="734" t="s">
        <v>169</v>
      </c>
      <c r="D9" s="68">
        <v>0.375</v>
      </c>
      <c r="E9" s="56" t="s">
        <v>11</v>
      </c>
      <c r="F9" s="56"/>
      <c r="G9" s="119">
        <v>12.6</v>
      </c>
      <c r="H9" s="57">
        <v>17.2</v>
      </c>
      <c r="I9" s="56">
        <v>17.5</v>
      </c>
      <c r="J9" s="56">
        <v>16.7</v>
      </c>
      <c r="K9" s="57">
        <v>2.2999999999999998</v>
      </c>
      <c r="L9" s="56">
        <v>0.83899999999999997</v>
      </c>
      <c r="M9" s="56">
        <v>0.84499999999999997</v>
      </c>
      <c r="N9" s="56">
        <v>0.89500000000000002</v>
      </c>
      <c r="O9" s="67">
        <v>0.90100000000000002</v>
      </c>
      <c r="P9" s="354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</row>
    <row r="10" spans="1:31" s="48" customFormat="1" x14ac:dyDescent="0.3">
      <c r="A10" s="1027"/>
      <c r="C10" s="734" t="s">
        <v>170</v>
      </c>
      <c r="D10" s="69">
        <v>0.5</v>
      </c>
      <c r="E10" s="51" t="s">
        <v>12</v>
      </c>
      <c r="F10" s="51"/>
      <c r="G10" s="120">
        <v>16.100000000000001</v>
      </c>
      <c r="H10" s="52">
        <v>21.3</v>
      </c>
      <c r="I10" s="51">
        <v>21.8</v>
      </c>
      <c r="J10" s="53">
        <v>21</v>
      </c>
      <c r="K10" s="52">
        <v>2.6</v>
      </c>
      <c r="L10" s="51">
        <v>1.21</v>
      </c>
      <c r="M10" s="51">
        <v>1.22</v>
      </c>
      <c r="N10" s="51">
        <v>1.28</v>
      </c>
      <c r="O10" s="51">
        <v>1.29</v>
      </c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</row>
    <row r="11" spans="1:31" s="48" customFormat="1" x14ac:dyDescent="0.3">
      <c r="A11" s="1027"/>
      <c r="C11" s="734" t="s">
        <v>171</v>
      </c>
      <c r="D11" s="69">
        <v>0.75</v>
      </c>
      <c r="E11" s="51" t="s">
        <v>13</v>
      </c>
      <c r="F11" s="51"/>
      <c r="G11" s="120">
        <v>21.7</v>
      </c>
      <c r="H11" s="52">
        <v>26.9</v>
      </c>
      <c r="I11" s="51">
        <v>27.3</v>
      </c>
      <c r="J11" s="51">
        <v>26.5</v>
      </c>
      <c r="K11" s="52">
        <v>2.6</v>
      </c>
      <c r="L11" s="51">
        <v>1.56</v>
      </c>
      <c r="M11" s="51">
        <v>1.57</v>
      </c>
      <c r="N11" s="51">
        <v>1.66</v>
      </c>
      <c r="O11" s="51">
        <v>1.67</v>
      </c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</row>
    <row r="12" spans="1:31" s="48" customFormat="1" ht="18" customHeight="1" x14ac:dyDescent="0.3">
      <c r="A12" s="1027"/>
      <c r="C12" s="734" t="s">
        <v>172</v>
      </c>
      <c r="D12" s="69">
        <v>1</v>
      </c>
      <c r="E12" s="51" t="s">
        <v>14</v>
      </c>
      <c r="F12" s="51"/>
      <c r="G12" s="120">
        <v>27.3</v>
      </c>
      <c r="H12" s="52">
        <v>33.700000000000003</v>
      </c>
      <c r="I12" s="51">
        <v>34.200000000000003</v>
      </c>
      <c r="J12" s="51">
        <v>33.299999999999997</v>
      </c>
      <c r="K12" s="52">
        <v>3.2</v>
      </c>
      <c r="L12" s="51">
        <v>2.41</v>
      </c>
      <c r="M12" s="51">
        <v>2.4300000000000002</v>
      </c>
      <c r="N12" s="51">
        <v>2.56</v>
      </c>
      <c r="O12" s="51">
        <v>2.58</v>
      </c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</row>
    <row r="13" spans="1:31" s="48" customFormat="1" x14ac:dyDescent="0.3">
      <c r="A13" s="1027"/>
      <c r="C13" s="734" t="s">
        <v>173</v>
      </c>
      <c r="D13" s="69">
        <v>1.25</v>
      </c>
      <c r="E13" s="51" t="s">
        <v>15</v>
      </c>
      <c r="F13" s="51"/>
      <c r="G13" s="121">
        <v>36</v>
      </c>
      <c r="H13" s="52">
        <v>42.4</v>
      </c>
      <c r="I13" s="51">
        <v>42.9</v>
      </c>
      <c r="J13" s="53">
        <v>42</v>
      </c>
      <c r="K13" s="52">
        <v>3.2</v>
      </c>
      <c r="L13" s="54">
        <v>3.1</v>
      </c>
      <c r="M13" s="51">
        <v>3.13</v>
      </c>
      <c r="N13" s="54">
        <v>3.3</v>
      </c>
      <c r="O13" s="51">
        <v>3.33</v>
      </c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</row>
    <row r="14" spans="1:31" s="48" customFormat="1" x14ac:dyDescent="0.3">
      <c r="A14" s="1027"/>
      <c r="C14" s="734" t="s">
        <v>174</v>
      </c>
      <c r="D14" s="69">
        <v>1.5</v>
      </c>
      <c r="E14" s="51" t="s">
        <v>16</v>
      </c>
      <c r="F14" s="51"/>
      <c r="G14" s="120">
        <v>41.9</v>
      </c>
      <c r="H14" s="52">
        <v>48.3</v>
      </c>
      <c r="I14" s="51">
        <v>48.8</v>
      </c>
      <c r="J14" s="53">
        <v>47.9</v>
      </c>
      <c r="K14" s="52">
        <v>3.2</v>
      </c>
      <c r="L14" s="51">
        <v>3.56</v>
      </c>
      <c r="M14" s="54">
        <v>3.6</v>
      </c>
      <c r="N14" s="51">
        <v>3.79</v>
      </c>
      <c r="O14" s="51">
        <v>3.83</v>
      </c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</row>
    <row r="15" spans="1:31" s="48" customFormat="1" ht="18.75" customHeight="1" x14ac:dyDescent="0.3">
      <c r="A15" s="1027"/>
      <c r="C15" s="734" t="s">
        <v>175</v>
      </c>
      <c r="D15" s="69">
        <v>2</v>
      </c>
      <c r="E15" s="51" t="s">
        <v>17</v>
      </c>
      <c r="F15" s="51"/>
      <c r="G15" s="120">
        <v>53.1</v>
      </c>
      <c r="H15" s="52">
        <v>60.3</v>
      </c>
      <c r="I15" s="51">
        <v>60.8</v>
      </c>
      <c r="J15" s="51">
        <v>59.7</v>
      </c>
      <c r="K15" s="52">
        <v>3.6</v>
      </c>
      <c r="L15" s="54">
        <v>5.03</v>
      </c>
      <c r="M15" s="54">
        <v>5.0999999999999996</v>
      </c>
      <c r="N15" s="51">
        <v>5.36</v>
      </c>
      <c r="O15" s="51">
        <v>5.43</v>
      </c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</row>
    <row r="16" spans="1:31" s="48" customFormat="1" x14ac:dyDescent="0.3">
      <c r="A16" s="1027"/>
      <c r="C16" s="734" t="s">
        <v>176</v>
      </c>
      <c r="D16" s="69">
        <v>2.5</v>
      </c>
      <c r="E16" s="51" t="s">
        <v>18</v>
      </c>
      <c r="F16" s="51"/>
      <c r="G16" s="120">
        <v>68.900000000000006</v>
      </c>
      <c r="H16" s="52">
        <v>76.099999999999994</v>
      </c>
      <c r="I16" s="51">
        <v>76.599999999999994</v>
      </c>
      <c r="J16" s="51">
        <v>75.3</v>
      </c>
      <c r="K16" s="52">
        <v>3.6</v>
      </c>
      <c r="L16" s="51">
        <v>6.42</v>
      </c>
      <c r="M16" s="51">
        <v>6.54</v>
      </c>
      <c r="N16" s="51">
        <v>6.84</v>
      </c>
      <c r="O16" s="51">
        <v>6.96</v>
      </c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</row>
    <row r="17" spans="1:31" s="48" customFormat="1" x14ac:dyDescent="0.3">
      <c r="A17" s="1027"/>
      <c r="C17" s="734" t="s">
        <v>177</v>
      </c>
      <c r="D17" s="69">
        <v>3</v>
      </c>
      <c r="E17" s="51" t="s">
        <v>19</v>
      </c>
      <c r="F17" s="51"/>
      <c r="G17" s="120">
        <v>80.900000000000006</v>
      </c>
      <c r="H17" s="52">
        <v>88.9</v>
      </c>
      <c r="I17" s="51">
        <v>89.5</v>
      </c>
      <c r="J17" s="53">
        <v>88</v>
      </c>
      <c r="K17" s="55">
        <v>4</v>
      </c>
      <c r="L17" s="51">
        <v>8.36</v>
      </c>
      <c r="M17" s="51">
        <v>8.5299999999999994</v>
      </c>
      <c r="N17" s="51">
        <v>8.89</v>
      </c>
      <c r="O17" s="51">
        <v>9.06</v>
      </c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</row>
    <row r="18" spans="1:31" s="48" customFormat="1" ht="18" customHeight="1" x14ac:dyDescent="0.3">
      <c r="A18" s="1027"/>
      <c r="C18" s="734" t="s">
        <v>20</v>
      </c>
      <c r="D18" s="69">
        <v>4</v>
      </c>
      <c r="E18" s="51" t="s">
        <v>20</v>
      </c>
      <c r="F18" s="51"/>
      <c r="G18" s="120">
        <v>105.3</v>
      </c>
      <c r="H18" s="52">
        <v>114.3</v>
      </c>
      <c r="I18" s="53">
        <v>115</v>
      </c>
      <c r="J18" s="51">
        <v>113.1</v>
      </c>
      <c r="K18" s="52">
        <v>4.5</v>
      </c>
      <c r="L18" s="51">
        <v>12.2</v>
      </c>
      <c r="M18" s="51">
        <v>12.5</v>
      </c>
      <c r="N18" s="54">
        <v>12.7</v>
      </c>
      <c r="O18" s="54">
        <v>13</v>
      </c>
      <c r="P18" s="356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</row>
    <row r="19" spans="1:31" s="48" customFormat="1" x14ac:dyDescent="0.3">
      <c r="A19" s="1027"/>
      <c r="C19" s="48" t="s">
        <v>21</v>
      </c>
      <c r="D19" s="69">
        <v>5</v>
      </c>
      <c r="E19" s="51" t="s">
        <v>21</v>
      </c>
      <c r="F19" s="51"/>
      <c r="G19" s="120">
        <v>129.69999999999999</v>
      </c>
      <c r="H19" s="52">
        <v>139.69999999999999</v>
      </c>
      <c r="I19" s="51">
        <v>140.80000000000001</v>
      </c>
      <c r="J19" s="51">
        <v>138.5</v>
      </c>
      <c r="K19" s="55">
        <v>5</v>
      </c>
      <c r="L19" s="51">
        <v>16.600000000000001</v>
      </c>
      <c r="M19" s="51">
        <v>17.100000000000001</v>
      </c>
      <c r="N19" s="51">
        <v>17.05</v>
      </c>
      <c r="O19" s="51">
        <v>17.55</v>
      </c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</row>
    <row r="20" spans="1:31" s="48" customFormat="1" ht="12.9" thickBot="1" x14ac:dyDescent="0.35">
      <c r="A20" s="1027"/>
      <c r="C20" s="48" t="s">
        <v>22</v>
      </c>
      <c r="D20" s="70">
        <v>6</v>
      </c>
      <c r="E20" s="58" t="s">
        <v>22</v>
      </c>
      <c r="F20" s="58"/>
      <c r="G20" s="122">
        <v>155.1</v>
      </c>
      <c r="H20" s="59">
        <v>165.1</v>
      </c>
      <c r="I20" s="58">
        <v>166.5</v>
      </c>
      <c r="J20" s="58">
        <v>163.9</v>
      </c>
      <c r="K20" s="60">
        <v>5</v>
      </c>
      <c r="L20" s="58">
        <v>19.8</v>
      </c>
      <c r="M20" s="58">
        <v>20.399999999999999</v>
      </c>
      <c r="N20" s="58">
        <v>20.27</v>
      </c>
      <c r="O20" s="58">
        <v>20.87</v>
      </c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</row>
    <row r="21" spans="1:31" ht="12.9" thickTop="1" x14ac:dyDescent="0.3">
      <c r="A21" s="998"/>
      <c r="C21" s="733" t="s">
        <v>378</v>
      </c>
      <c r="D21" s="478">
        <v>8</v>
      </c>
      <c r="E21" s="479" t="s">
        <v>378</v>
      </c>
      <c r="F21" s="479"/>
      <c r="G21" s="480">
        <v>206.5</v>
      </c>
      <c r="H21" s="481">
        <v>219.1</v>
      </c>
      <c r="I21" s="479">
        <v>221.291</v>
      </c>
      <c r="J21" s="479">
        <v>216.90899999999999</v>
      </c>
      <c r="K21" s="481">
        <v>6.3</v>
      </c>
      <c r="L21" s="482">
        <v>33.299999999999997</v>
      </c>
      <c r="M21" s="479"/>
      <c r="N21" s="479"/>
      <c r="O21" s="479"/>
      <c r="P21" s="733"/>
    </row>
    <row r="22" spans="1:31" x14ac:dyDescent="0.3">
      <c r="A22" s="998"/>
      <c r="C22" s="733" t="s">
        <v>379</v>
      </c>
      <c r="D22" s="483">
        <v>10</v>
      </c>
      <c r="E22" s="484" t="s">
        <v>379</v>
      </c>
      <c r="F22" s="484"/>
      <c r="G22" s="485">
        <v>260.39999999999998</v>
      </c>
      <c r="H22" s="486">
        <v>273</v>
      </c>
      <c r="I22" s="487">
        <v>275.04750000000001</v>
      </c>
      <c r="J22" s="487">
        <v>270.95249999999999</v>
      </c>
      <c r="K22" s="486">
        <v>6.3</v>
      </c>
      <c r="L22" s="487">
        <v>41.8</v>
      </c>
      <c r="M22" s="484"/>
      <c r="N22" s="488"/>
      <c r="O22" s="484"/>
      <c r="P22" s="733"/>
    </row>
    <row r="23" spans="1:31" ht="12.9" thickBot="1" x14ac:dyDescent="0.35">
      <c r="A23" s="998"/>
      <c r="C23" s="733" t="s">
        <v>380</v>
      </c>
      <c r="D23" s="489">
        <v>12</v>
      </c>
      <c r="E23" s="490" t="s">
        <v>380</v>
      </c>
      <c r="F23" s="490"/>
      <c r="G23" s="491">
        <v>311.3</v>
      </c>
      <c r="H23" s="492">
        <v>323.89999999999998</v>
      </c>
      <c r="I23" s="493">
        <v>326.32925</v>
      </c>
      <c r="J23" s="493">
        <v>321.47074999999995</v>
      </c>
      <c r="K23" s="492">
        <v>6.3</v>
      </c>
      <c r="L23" s="493">
        <v>50.2</v>
      </c>
      <c r="M23" s="490"/>
      <c r="N23" s="490"/>
      <c r="O23" s="490"/>
      <c r="P23" s="733"/>
    </row>
    <row r="24" spans="1:31" ht="12.9" thickTop="1" x14ac:dyDescent="0.3">
      <c r="A24" s="998"/>
    </row>
    <row r="25" spans="1:31" hidden="1" x14ac:dyDescent="0.3">
      <c r="A25" s="998"/>
    </row>
    <row r="26" spans="1:31" s="48" customFormat="1" ht="12.9" hidden="1" thickTop="1" x14ac:dyDescent="0.3">
      <c r="A26" s="1027"/>
      <c r="D26" s="68">
        <v>0.375</v>
      </c>
      <c r="E26" s="56" t="s">
        <v>11</v>
      </c>
      <c r="F26" s="56"/>
      <c r="G26" s="119">
        <v>13.6</v>
      </c>
      <c r="H26" s="57">
        <v>17.2</v>
      </c>
      <c r="I26" s="56">
        <v>17.100000000000001</v>
      </c>
      <c r="J26" s="56">
        <v>16.7</v>
      </c>
      <c r="K26" s="57">
        <v>1.8</v>
      </c>
      <c r="L26" s="106">
        <v>0.67</v>
      </c>
      <c r="M26" s="56">
        <v>0.67600000000000005</v>
      </c>
      <c r="N26" s="56">
        <v>0.70799999999999996</v>
      </c>
      <c r="O26" s="56">
        <v>0.71399999999999997</v>
      </c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</row>
    <row r="27" spans="1:31" s="48" customFormat="1" hidden="1" x14ac:dyDescent="0.3">
      <c r="A27" s="1027"/>
      <c r="D27" s="69">
        <v>0.5</v>
      </c>
      <c r="E27" s="51" t="s">
        <v>12</v>
      </c>
      <c r="F27" s="51"/>
      <c r="G27" s="120">
        <v>17.3</v>
      </c>
      <c r="H27" s="52">
        <v>21.3</v>
      </c>
      <c r="I27" s="51">
        <v>21.4</v>
      </c>
      <c r="J27" s="53">
        <v>21</v>
      </c>
      <c r="K27" s="55">
        <v>2</v>
      </c>
      <c r="L27" s="51">
        <v>0.94699999999999995</v>
      </c>
      <c r="M27" s="51">
        <v>0.95599999999999996</v>
      </c>
      <c r="N27" s="54">
        <v>1</v>
      </c>
      <c r="O27" s="51">
        <v>1.0089999999999999</v>
      </c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</row>
    <row r="28" spans="1:31" s="48" customFormat="1" hidden="1" x14ac:dyDescent="0.3">
      <c r="A28" s="1027"/>
      <c r="D28" s="69">
        <v>0.75</v>
      </c>
      <c r="E28" s="51" t="s">
        <v>13</v>
      </c>
      <c r="F28" s="51"/>
      <c r="G28" s="120">
        <v>22.2</v>
      </c>
      <c r="H28" s="52">
        <v>26.9</v>
      </c>
      <c r="I28" s="51">
        <v>26.9</v>
      </c>
      <c r="J28" s="51">
        <v>26.4</v>
      </c>
      <c r="K28" s="52">
        <v>2.2999999999999998</v>
      </c>
      <c r="L28" s="51">
        <v>1.38</v>
      </c>
      <c r="M28" s="51">
        <v>1.39</v>
      </c>
      <c r="N28" s="51">
        <v>1.48</v>
      </c>
      <c r="O28" s="51">
        <v>1.49</v>
      </c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</row>
    <row r="29" spans="1:31" s="48" customFormat="1" ht="17.25" hidden="1" customHeight="1" x14ac:dyDescent="0.3">
      <c r="A29" s="1027"/>
      <c r="D29" s="69">
        <v>1</v>
      </c>
      <c r="E29" s="51" t="s">
        <v>14</v>
      </c>
      <c r="F29" s="51"/>
      <c r="G29" s="120">
        <v>28.4</v>
      </c>
      <c r="H29" s="52">
        <v>33.700000000000003</v>
      </c>
      <c r="I29" s="51">
        <v>33.799999999999997</v>
      </c>
      <c r="J29" s="51">
        <v>33.200000000000003</v>
      </c>
      <c r="K29" s="52">
        <v>2.6</v>
      </c>
      <c r="L29" s="51">
        <v>1.98</v>
      </c>
      <c r="M29" s="54">
        <v>2</v>
      </c>
      <c r="N29" s="51">
        <v>2.11</v>
      </c>
      <c r="O29" s="51">
        <v>2.13</v>
      </c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</row>
    <row r="30" spans="1:31" s="48" customFormat="1" hidden="1" x14ac:dyDescent="0.3">
      <c r="A30" s="1027"/>
      <c r="D30" s="69">
        <v>1.25</v>
      </c>
      <c r="E30" s="51" t="s">
        <v>15</v>
      </c>
      <c r="F30" s="51"/>
      <c r="G30" s="121">
        <v>37.1</v>
      </c>
      <c r="H30" s="52">
        <v>42.4</v>
      </c>
      <c r="I30" s="51">
        <v>42.5</v>
      </c>
      <c r="J30" s="51">
        <v>41.9</v>
      </c>
      <c r="K30" s="52">
        <v>2.6</v>
      </c>
      <c r="L30" s="51">
        <v>2.54</v>
      </c>
      <c r="M30" s="51">
        <v>2.57</v>
      </c>
      <c r="N30" s="54">
        <v>2.71</v>
      </c>
      <c r="O30" s="51">
        <v>2.74</v>
      </c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</row>
    <row r="31" spans="1:31" s="48" customFormat="1" hidden="1" x14ac:dyDescent="0.3">
      <c r="A31" s="1027"/>
      <c r="D31" s="69">
        <v>1.5</v>
      </c>
      <c r="E31" s="51" t="s">
        <v>16</v>
      </c>
      <c r="F31" s="51"/>
      <c r="G31" s="120">
        <v>42.5</v>
      </c>
      <c r="H31" s="52">
        <v>48.3</v>
      </c>
      <c r="I31" s="51">
        <v>48.4</v>
      </c>
      <c r="J31" s="53">
        <v>47.8</v>
      </c>
      <c r="K31" s="52">
        <v>2.9</v>
      </c>
      <c r="L31" s="51">
        <v>3.23</v>
      </c>
      <c r="M31" s="51">
        <v>3.27</v>
      </c>
      <c r="N31" s="51">
        <v>3.41</v>
      </c>
      <c r="O31" s="51">
        <v>3.45</v>
      </c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</row>
    <row r="32" spans="1:31" s="48" customFormat="1" ht="18.75" hidden="1" customHeight="1" x14ac:dyDescent="0.3">
      <c r="A32" s="1027"/>
      <c r="D32" s="69">
        <v>2</v>
      </c>
      <c r="E32" s="51" t="s">
        <v>17</v>
      </c>
      <c r="F32" s="51"/>
      <c r="G32" s="120">
        <v>54.5</v>
      </c>
      <c r="H32" s="52">
        <v>60.3</v>
      </c>
      <c r="I32" s="51">
        <v>60.2</v>
      </c>
      <c r="J32" s="51">
        <v>59.6</v>
      </c>
      <c r="K32" s="52">
        <v>2.9</v>
      </c>
      <c r="L32" s="51">
        <v>4.08</v>
      </c>
      <c r="M32" s="51">
        <v>4.1500000000000004</v>
      </c>
      <c r="N32" s="51">
        <v>4.32</v>
      </c>
      <c r="O32" s="51">
        <v>4.3899999999999997</v>
      </c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</row>
    <row r="33" spans="1:31" s="48" customFormat="1" hidden="1" x14ac:dyDescent="0.3">
      <c r="A33" s="1027"/>
      <c r="D33" s="69">
        <v>2.5</v>
      </c>
      <c r="E33" s="51" t="s">
        <v>18</v>
      </c>
      <c r="F33" s="51"/>
      <c r="G33" s="120">
        <v>69.599999999999994</v>
      </c>
      <c r="H33" s="52">
        <v>76.099999999999994</v>
      </c>
      <c r="I33" s="53">
        <v>76</v>
      </c>
      <c r="J33" s="51">
        <v>75.2</v>
      </c>
      <c r="K33" s="52">
        <v>3.2</v>
      </c>
      <c r="L33" s="51">
        <v>5.71</v>
      </c>
      <c r="M33" s="51">
        <v>5.83</v>
      </c>
      <c r="N33" s="51">
        <v>6.09</v>
      </c>
      <c r="O33" s="51">
        <v>6.21</v>
      </c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</row>
    <row r="34" spans="1:31" s="48" customFormat="1" hidden="1" x14ac:dyDescent="0.3">
      <c r="A34" s="1027"/>
      <c r="D34" s="69">
        <v>3</v>
      </c>
      <c r="E34" s="51" t="s">
        <v>19</v>
      </c>
      <c r="F34" s="51"/>
      <c r="G34" s="120">
        <v>82.4</v>
      </c>
      <c r="H34" s="52">
        <v>88.9</v>
      </c>
      <c r="I34" s="51">
        <v>88.7</v>
      </c>
      <c r="J34" s="51">
        <v>87.9</v>
      </c>
      <c r="K34" s="55">
        <v>3.2</v>
      </c>
      <c r="L34" s="51">
        <v>6.72</v>
      </c>
      <c r="M34" s="51">
        <v>6.89</v>
      </c>
      <c r="N34" s="51">
        <v>7.15</v>
      </c>
      <c r="O34" s="51">
        <v>7.34</v>
      </c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</row>
    <row r="35" spans="1:31" s="48" customFormat="1" ht="17.25" hidden="1" customHeight="1" x14ac:dyDescent="0.3">
      <c r="A35" s="1027"/>
      <c r="D35" s="69">
        <v>4</v>
      </c>
      <c r="E35" s="51" t="s">
        <v>20</v>
      </c>
      <c r="F35" s="51"/>
      <c r="G35" s="121">
        <v>107</v>
      </c>
      <c r="H35" s="52">
        <v>114.3</v>
      </c>
      <c r="I35" s="51">
        <v>113.9</v>
      </c>
      <c r="J35" s="53">
        <v>113</v>
      </c>
      <c r="K35" s="52">
        <v>3.6</v>
      </c>
      <c r="L35" s="51">
        <v>9.75</v>
      </c>
      <c r="M35" s="53">
        <v>10</v>
      </c>
      <c r="N35" s="54">
        <v>10.38</v>
      </c>
      <c r="O35" s="54">
        <v>10.69</v>
      </c>
      <c r="P35" s="356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</row>
    <row r="36" spans="1:31" s="48" customFormat="1" hidden="1" x14ac:dyDescent="0.3">
      <c r="A36" s="1027"/>
      <c r="D36" s="71"/>
      <c r="E36" s="61"/>
      <c r="F36" s="61"/>
      <c r="G36" s="123"/>
      <c r="H36" s="62"/>
      <c r="I36" s="61"/>
      <c r="J36" s="61"/>
      <c r="K36" s="63"/>
      <c r="L36" s="61"/>
      <c r="M36" s="61"/>
      <c r="N36" s="61"/>
      <c r="O36" s="61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</row>
    <row r="37" spans="1:31" s="48" customFormat="1" ht="12.9" hidden="1" thickBot="1" x14ac:dyDescent="0.35">
      <c r="A37" s="1027"/>
      <c r="D37" s="72"/>
      <c r="E37" s="64"/>
      <c r="F37" s="64"/>
      <c r="G37" s="124"/>
      <c r="H37" s="65"/>
      <c r="I37" s="64"/>
      <c r="J37" s="64"/>
      <c r="K37" s="66"/>
      <c r="L37" s="64"/>
      <c r="M37" s="64"/>
      <c r="N37" s="64"/>
      <c r="O37" s="64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</row>
    <row r="38" spans="1:31" ht="28.5" customHeight="1" x14ac:dyDescent="0.3">
      <c r="A38" s="998"/>
      <c r="E38" s="48"/>
      <c r="F38" s="48"/>
    </row>
    <row r="39" spans="1:31" ht="15.45" x14ac:dyDescent="0.4">
      <c r="A39" s="998"/>
      <c r="C39" s="989" t="s">
        <v>23</v>
      </c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</row>
    <row r="40" spans="1:31" x14ac:dyDescent="0.3">
      <c r="A40" s="998"/>
      <c r="C40" s="342" t="s">
        <v>30</v>
      </c>
      <c r="D40" s="341"/>
      <c r="E40" s="342" t="s">
        <v>98</v>
      </c>
      <c r="F40" s="342"/>
      <c r="G40" s="341"/>
      <c r="H40" s="341"/>
      <c r="I40" s="341"/>
      <c r="J40" s="341"/>
      <c r="K40" s="341"/>
      <c r="L40" s="341"/>
      <c r="M40" s="341"/>
      <c r="N40" s="341"/>
      <c r="O40" s="341"/>
      <c r="P40" s="334"/>
      <c r="Q40" s="334"/>
    </row>
    <row r="41" spans="1:31" x14ac:dyDescent="0.3">
      <c r="A41" s="998"/>
      <c r="C41" s="342" t="s">
        <v>578</v>
      </c>
      <c r="D41" s="341"/>
      <c r="E41" s="342" t="s">
        <v>99</v>
      </c>
      <c r="F41" s="342"/>
      <c r="G41" s="341"/>
      <c r="H41" s="341"/>
      <c r="I41" s="341"/>
      <c r="J41" s="341"/>
      <c r="K41" s="341"/>
      <c r="L41" s="341"/>
      <c r="M41" s="341"/>
      <c r="N41" s="341"/>
      <c r="O41" s="341"/>
      <c r="P41" s="334"/>
      <c r="Q41" s="334"/>
    </row>
    <row r="42" spans="1:31" x14ac:dyDescent="0.3">
      <c r="A42" s="998"/>
      <c r="C42" s="342" t="s">
        <v>32</v>
      </c>
      <c r="D42" s="341"/>
      <c r="E42" s="343" t="s">
        <v>31</v>
      </c>
      <c r="F42" s="343"/>
      <c r="G42" s="341"/>
      <c r="H42" s="341"/>
      <c r="I42" s="341"/>
      <c r="J42" s="341"/>
      <c r="K42" s="341"/>
      <c r="L42" s="341"/>
      <c r="M42" s="341"/>
      <c r="N42" s="341"/>
      <c r="O42" s="341"/>
      <c r="P42" s="334"/>
      <c r="Q42" s="334"/>
    </row>
    <row r="43" spans="1:31" x14ac:dyDescent="0.3">
      <c r="A43" s="998"/>
      <c r="C43" s="990" t="s">
        <v>33</v>
      </c>
      <c r="D43" s="334"/>
      <c r="E43" s="990" t="s">
        <v>579</v>
      </c>
      <c r="F43" s="990"/>
      <c r="G43" s="334"/>
      <c r="H43" s="334"/>
      <c r="I43" s="334"/>
      <c r="J43" s="334"/>
      <c r="K43" s="334"/>
      <c r="L43" s="334"/>
      <c r="M43" s="334"/>
      <c r="N43" s="334"/>
      <c r="O43" s="334"/>
      <c r="P43" s="334"/>
      <c r="Q43" s="334"/>
    </row>
    <row r="44" spans="1:31" ht="17.25" customHeight="1" x14ac:dyDescent="0.3">
      <c r="A44" s="998"/>
      <c r="C44" s="335"/>
      <c r="D44" s="334"/>
      <c r="E44" s="338" t="s">
        <v>34</v>
      </c>
      <c r="F44" s="338"/>
      <c r="G44" s="339"/>
      <c r="H44" s="339"/>
      <c r="I44" s="339"/>
      <c r="J44" s="339"/>
      <c r="K44" s="339"/>
      <c r="L44" s="339"/>
      <c r="M44" s="339"/>
      <c r="N44" s="339"/>
      <c r="O44" s="339"/>
      <c r="P44" s="339"/>
      <c r="Q44" s="339"/>
    </row>
    <row r="45" spans="1:31" x14ac:dyDescent="0.3">
      <c r="A45" s="998"/>
      <c r="C45" s="342" t="s">
        <v>580</v>
      </c>
      <c r="D45" s="341"/>
      <c r="E45" s="342" t="s">
        <v>581</v>
      </c>
      <c r="F45" s="342"/>
      <c r="G45" s="341"/>
      <c r="H45" s="341"/>
      <c r="I45" s="341"/>
      <c r="J45" s="341"/>
      <c r="K45" s="341"/>
      <c r="L45" s="341"/>
      <c r="M45" s="341"/>
      <c r="N45" s="341"/>
      <c r="O45" s="341"/>
      <c r="P45" s="334"/>
      <c r="Q45" s="334"/>
    </row>
    <row r="46" spans="1:31" ht="11.25" customHeight="1" x14ac:dyDescent="0.3">
      <c r="A46" s="998"/>
    </row>
    <row r="47" spans="1:31" ht="6.75" customHeight="1" x14ac:dyDescent="0.3">
      <c r="A47" s="998"/>
      <c r="B47" s="998"/>
      <c r="C47" s="998"/>
      <c r="D47" s="1027"/>
      <c r="E47" s="998"/>
      <c r="F47" s="998"/>
      <c r="G47" s="998"/>
      <c r="H47" s="998"/>
      <c r="I47" s="998"/>
      <c r="J47" s="998"/>
      <c r="K47" s="998"/>
      <c r="L47" s="998"/>
      <c r="M47" s="998"/>
      <c r="N47" s="998"/>
      <c r="O47" s="998"/>
      <c r="P47" s="998"/>
      <c r="Q47" s="998"/>
      <c r="R47" s="998"/>
      <c r="S47" s="998"/>
    </row>
    <row r="48" spans="1:31" ht="13.5" customHeight="1" x14ac:dyDescent="0.3"/>
    <row r="49" ht="4.5" customHeight="1" x14ac:dyDescent="0.3"/>
    <row r="54" ht="4.5" customHeight="1" x14ac:dyDescent="0.3"/>
  </sheetData>
  <sheetProtection algorithmName="SHA-512" hashValue="RiJotKF7dlXd7fhzHSWI6uGPNhcx/OGMZUuKADXanQx9JhT1c1wnzP8Nd6ux2+9kbuAaDSG8unR01cG9/l3Xrw==" saltValue="KR8H/R+uhlXhQ2GOJvAUKA==" spinCount="100000" sheet="1" objects="1" scenarios="1" selectLockedCells="1" selectUnlockedCells="1"/>
  <mergeCells count="6">
    <mergeCell ref="D6:E6"/>
    <mergeCell ref="L7:M7"/>
    <mergeCell ref="N7:O7"/>
    <mergeCell ref="L6:O6"/>
    <mergeCell ref="H6:J6"/>
    <mergeCell ref="H7:J7"/>
  </mergeCells>
  <phoneticPr fontId="0" type="noConversion"/>
  <pageMargins left="0.94488188976377963" right="0.59055118110236227" top="0.87" bottom="0.57999999999999996" header="0.54" footer="0.38"/>
  <pageSetup paperSize="9" scale="80" orientation="landscape" horizontalDpi="4294967292" r:id="rId1"/>
  <headerFooter alignWithMargins="0">
    <oddHeader>&amp;L&amp;12&amp;F</oddHeader>
    <oddFooter>&amp;L&amp;12&amp;A&amp;RAPTA - Associação de Produtores de Tubos e Acessórios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6">
    <tabColor rgb="FFC00000"/>
  </sheetPr>
  <dimension ref="A1:CP84"/>
  <sheetViews>
    <sheetView showGridLines="0" showRowColHeaders="0" zoomScaleNormal="100" workbookViewId="0">
      <pane ySplit="12" topLeftCell="A13" activePane="bottomLeft" state="frozen"/>
      <selection pane="bottomLeft" activeCell="K13" sqref="K13"/>
    </sheetView>
  </sheetViews>
  <sheetFormatPr defaultRowHeight="12.45" x14ac:dyDescent="0.3"/>
  <cols>
    <col min="1" max="1" width="1.69140625" customWidth="1"/>
    <col min="2" max="2" width="1.15234375" customWidth="1"/>
    <col min="3" max="3" width="3.3828125" customWidth="1"/>
    <col min="4" max="4" width="5.53515625" customWidth="1"/>
    <col min="5" max="5" width="5.84375" customWidth="1"/>
    <col min="6" max="6" width="8.69140625" customWidth="1"/>
    <col min="7" max="7" width="7.84375" customWidth="1"/>
    <col min="8" max="9" width="8.15234375" customWidth="1"/>
    <col min="10" max="10" width="0.84375" customWidth="1"/>
    <col min="11" max="22" width="4.15234375" customWidth="1"/>
    <col min="23" max="23" width="4.3828125" customWidth="1"/>
    <col min="24" max="40" width="4.15234375" customWidth="1"/>
    <col min="41" max="41" width="5.3828125" customWidth="1"/>
    <col min="42" max="42" width="1.53515625" customWidth="1"/>
    <col min="43" max="43" width="1" customWidth="1"/>
    <col min="44" max="44" width="5.15234375" customWidth="1"/>
    <col min="45" max="45" width="5" customWidth="1"/>
    <col min="46" max="46" width="4.84375" customWidth="1"/>
    <col min="47" max="49" width="4.69140625" customWidth="1"/>
    <col min="50" max="51" width="4.3828125" customWidth="1"/>
    <col min="52" max="52" width="4.69140625" customWidth="1"/>
    <col min="53" max="55" width="4.15234375" customWidth="1"/>
    <col min="56" max="56" width="4.53515625" customWidth="1"/>
    <col min="57" max="73" width="4.15234375" customWidth="1"/>
    <col min="74" max="74" width="4.69140625" customWidth="1"/>
    <col min="75" max="75" width="7.3046875" hidden="1" customWidth="1"/>
    <col min="76" max="76" width="28.3046875" hidden="1" customWidth="1"/>
    <col min="77" max="77" width="12" hidden="1" customWidth="1"/>
    <col min="78" max="90" width="9.15234375" hidden="1" customWidth="1"/>
    <col min="91" max="91" width="7.69140625" hidden="1" customWidth="1"/>
    <col min="92" max="92" width="7.84375" hidden="1" customWidth="1"/>
    <col min="93" max="93" width="8.69140625" hidden="1" customWidth="1"/>
    <col min="94" max="96" width="0" hidden="1" customWidth="1"/>
  </cols>
  <sheetData>
    <row r="1" spans="1:94" ht="5.25" customHeight="1" thickTop="1" x14ac:dyDescent="0.3">
      <c r="A1" s="1028"/>
      <c r="AO1" s="1"/>
      <c r="AP1" s="1033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</row>
    <row r="2" spans="1:94" ht="21" customHeight="1" x14ac:dyDescent="0.3">
      <c r="A2" s="1029"/>
      <c r="C2" s="1122" t="s">
        <v>264</v>
      </c>
      <c r="D2" s="1122"/>
      <c r="E2" s="1122"/>
      <c r="F2" s="1122"/>
      <c r="G2" s="1122"/>
      <c r="H2" s="1122"/>
      <c r="I2" s="1122"/>
      <c r="J2" s="1122"/>
      <c r="K2" s="1122"/>
      <c r="L2" s="1122"/>
      <c r="M2" s="1122"/>
      <c r="N2" s="1122"/>
      <c r="O2" s="1122"/>
      <c r="P2" s="1122"/>
      <c r="Q2" s="1122"/>
      <c r="R2" s="1122"/>
      <c r="S2" s="1122"/>
      <c r="T2" s="1122"/>
      <c r="U2" s="1122"/>
      <c r="V2" s="1122"/>
      <c r="W2" s="1122"/>
      <c r="X2" s="1122"/>
      <c r="Y2" s="1122"/>
      <c r="Z2" s="1122"/>
      <c r="AA2" s="1122"/>
      <c r="AB2" s="1122"/>
      <c r="AC2" s="1122"/>
      <c r="AD2" s="1122"/>
      <c r="AE2" s="1122"/>
      <c r="AF2" s="1122"/>
      <c r="AG2" s="1122"/>
      <c r="AH2" s="1122"/>
      <c r="AI2" s="1122"/>
      <c r="AJ2" s="1122"/>
      <c r="AK2" s="1122"/>
      <c r="AL2" s="1122"/>
      <c r="AM2" s="1122"/>
      <c r="AN2" s="1122"/>
      <c r="AO2" s="958"/>
      <c r="AP2" s="1034"/>
      <c r="AQ2" s="958"/>
      <c r="AR2" s="1123" t="s">
        <v>264</v>
      </c>
      <c r="AS2" s="1123"/>
      <c r="AT2" s="1123"/>
      <c r="AU2" s="1123"/>
      <c r="AV2" s="1123"/>
      <c r="AW2" s="1123"/>
      <c r="AX2" s="1123"/>
      <c r="AY2" s="1123"/>
      <c r="AZ2" s="1123"/>
      <c r="BA2" s="1123"/>
      <c r="BB2" s="1123"/>
      <c r="BC2" s="1123"/>
      <c r="BD2" s="1123"/>
      <c r="BE2" s="1123"/>
      <c r="BF2" s="1123"/>
      <c r="BG2" s="1123"/>
      <c r="BH2" s="1123"/>
      <c r="BI2" s="1123"/>
      <c r="BJ2" s="1123"/>
      <c r="BK2" s="1123"/>
      <c r="BL2" s="1123"/>
      <c r="BM2" s="1123"/>
      <c r="BN2" s="1123"/>
      <c r="BO2" s="1123"/>
      <c r="BP2" s="1123"/>
      <c r="BQ2" s="1123"/>
      <c r="BR2" s="1123"/>
      <c r="BS2" s="1123"/>
      <c r="BT2" s="1123"/>
      <c r="BU2" s="1123"/>
      <c r="BV2" s="1123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</row>
    <row r="3" spans="1:94" ht="20.25" customHeight="1" thickBot="1" x14ac:dyDescent="0.35">
      <c r="A3" s="1029"/>
      <c r="AO3" s="1"/>
      <c r="AP3" s="1034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</row>
    <row r="4" spans="1:94" ht="19.5" customHeight="1" thickTop="1" thickBot="1" x14ac:dyDescent="0.35">
      <c r="A4" s="1029"/>
      <c r="C4" s="932" t="s">
        <v>560</v>
      </c>
      <c r="K4" s="1292" t="s">
        <v>561</v>
      </c>
      <c r="L4" s="1293"/>
      <c r="M4" s="1293"/>
      <c r="N4" s="1293"/>
      <c r="O4" s="1293"/>
      <c r="P4" s="1293"/>
      <c r="Q4" s="1293"/>
      <c r="R4" s="1293"/>
      <c r="S4" s="1293"/>
      <c r="T4" s="1293"/>
      <c r="U4" s="1293"/>
      <c r="V4" s="1293"/>
      <c r="W4" s="1293"/>
      <c r="X4" s="1293"/>
      <c r="Y4" s="1293"/>
      <c r="Z4" s="1293"/>
      <c r="AA4" s="1293"/>
      <c r="AB4" s="1293"/>
      <c r="AC4" s="1293"/>
      <c r="AD4" s="1294" t="s">
        <v>562</v>
      </c>
      <c r="AE4" s="1295"/>
      <c r="AF4" s="1295"/>
      <c r="AG4" s="1295"/>
      <c r="AH4" s="1295"/>
      <c r="AI4" s="1295"/>
      <c r="AJ4" s="1296" t="s">
        <v>563</v>
      </c>
      <c r="AK4" s="1296"/>
      <c r="AL4" s="1296"/>
      <c r="AM4" s="1296"/>
      <c r="AN4" s="1296"/>
      <c r="AO4" s="1"/>
      <c r="AP4" s="1034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</row>
    <row r="5" spans="1:94" ht="20.25" customHeight="1" thickTop="1" thickBot="1" x14ac:dyDescent="0.35">
      <c r="A5" s="1029"/>
      <c r="C5" s="933" t="s">
        <v>566</v>
      </c>
      <c r="K5" s="1281" t="str">
        <f t="shared" ref="K5:AN5" si="0">AR5</f>
        <v>Curva m/f 90</v>
      </c>
      <c r="L5" s="1281" t="str">
        <f t="shared" si="0"/>
        <v>Curva m/f curta 90</v>
      </c>
      <c r="M5" s="1281" t="str">
        <f t="shared" si="0"/>
        <v>Curva fêmea 90</v>
      </c>
      <c r="N5" s="1281" t="str">
        <f t="shared" si="0"/>
        <v>Curva fêmea curta 90</v>
      </c>
      <c r="O5" s="1281" t="str">
        <f t="shared" si="0"/>
        <v>Curva macho 90</v>
      </c>
      <c r="P5" s="1281" t="str">
        <f t="shared" si="0"/>
        <v>Curva m/f 45</v>
      </c>
      <c r="Q5" s="1281" t="str">
        <f t="shared" si="0"/>
        <v>Curva  fêmea 45</v>
      </c>
      <c r="R5" s="1281" t="str">
        <f t="shared" si="0"/>
        <v>União de cruzamento</v>
      </c>
      <c r="S5" s="1281" t="str">
        <f t="shared" si="0"/>
        <v>Joelho simples 90</v>
      </c>
      <c r="T5" s="1281" t="str">
        <f t="shared" si="0"/>
        <v>Joelho m/f simples 90</v>
      </c>
      <c r="U5" s="1281" t="str">
        <f t="shared" si="0"/>
        <v>Joelho simples 45</v>
      </c>
      <c r="V5" s="1281" t="str">
        <f t="shared" si="0"/>
        <v>Tê simples 90</v>
      </c>
      <c r="W5" s="1281" t="str">
        <f t="shared" si="0"/>
        <v>Tê de redução</v>
      </c>
      <c r="X5" s="1281" t="str">
        <f t="shared" si="0"/>
        <v>Cruzeta</v>
      </c>
      <c r="Y5" s="1281" t="str">
        <f t="shared" si="0"/>
        <v>Joelho de 3 vias</v>
      </c>
      <c r="Z5" s="1281" t="str">
        <f t="shared" si="0"/>
        <v>União de redução</v>
      </c>
      <c r="AA5" s="1281" t="str">
        <f t="shared" si="0"/>
        <v>União simples</v>
      </c>
      <c r="AB5" s="1281" t="str">
        <f t="shared" si="0"/>
        <v>Junção sede plana</v>
      </c>
      <c r="AC5" s="1281" t="str">
        <f t="shared" si="0"/>
        <v>Junção sede cónica</v>
      </c>
      <c r="AD5" s="1281" t="str">
        <f t="shared" si="0"/>
        <v>União ranhurada</v>
      </c>
      <c r="AE5" s="1281" t="str">
        <f t="shared" si="0"/>
        <v>Uniáo de red. ranhurada</v>
      </c>
      <c r="AF5" s="1281" t="str">
        <f t="shared" si="0"/>
        <v>Joelho 90º ranhurado</v>
      </c>
      <c r="AG5" s="1281" t="str">
        <f t="shared" si="0"/>
        <v>Joelho 45º ranhurado</v>
      </c>
      <c r="AH5" s="1281" t="str">
        <f t="shared" si="0"/>
        <v>Tê ranhurado</v>
      </c>
      <c r="AI5" s="1281" t="str">
        <f t="shared" si="0"/>
        <v>Derivação roscada</v>
      </c>
      <c r="AJ5" s="1281" t="str">
        <f t="shared" si="0"/>
        <v>Válvula de comporta</v>
      </c>
      <c r="AK5" s="1281" t="str">
        <f t="shared" si="0"/>
        <v>Válvula de globo</v>
      </c>
      <c r="AL5" s="1281" t="str">
        <f t="shared" si="0"/>
        <v>Válvula de retenção</v>
      </c>
      <c r="AM5" s="1281" t="str">
        <f t="shared" si="0"/>
        <v>Válvula de aspiração</v>
      </c>
      <c r="AN5" s="1281" t="str">
        <f t="shared" si="0"/>
        <v>Válvula de corte BI</v>
      </c>
      <c r="AO5" s="1"/>
      <c r="AP5" s="1034"/>
      <c r="AQ5" s="1"/>
      <c r="AR5" s="1267" t="str">
        <f>$BX$13</f>
        <v>Curva m/f 90</v>
      </c>
      <c r="AS5" s="1267" t="str">
        <f>$BX$14</f>
        <v>Curva m/f curta 90</v>
      </c>
      <c r="AT5" s="1267" t="str">
        <f>$BX$15</f>
        <v>Curva fêmea 90</v>
      </c>
      <c r="AU5" s="1267" t="str">
        <f>$BX$16</f>
        <v>Curva fêmea curta 90</v>
      </c>
      <c r="AV5" s="1267" t="str">
        <f>$BX$17</f>
        <v>Curva macho 90</v>
      </c>
      <c r="AW5" s="1267" t="str">
        <f>$BX$18</f>
        <v>Curva m/f 45</v>
      </c>
      <c r="AX5" s="1267" t="str">
        <f>$BX$19</f>
        <v>Curva  fêmea 45</v>
      </c>
      <c r="AY5" s="1267" t="str">
        <f>$BX$20</f>
        <v>União de cruzamento</v>
      </c>
      <c r="AZ5" s="1267" t="str">
        <f>$BX$21</f>
        <v>Joelho simples 90</v>
      </c>
      <c r="BA5" s="1267" t="str">
        <f>$BX$23</f>
        <v>Joelho m/f simples 90</v>
      </c>
      <c r="BB5" s="1267" t="str">
        <f>$BX$29</f>
        <v>Joelho simples 45</v>
      </c>
      <c r="BC5" s="1267" t="str">
        <f>$BX$31</f>
        <v>Tê simples 90</v>
      </c>
      <c r="BD5" s="1267" t="str">
        <f>$BX$34</f>
        <v>Tê de redução</v>
      </c>
      <c r="BE5" s="1267" t="str">
        <f>$BX$44</f>
        <v>Cruzeta</v>
      </c>
      <c r="BF5" s="1267" t="str">
        <f>$BX$46</f>
        <v>Joelho de 3 vias</v>
      </c>
      <c r="BG5" s="1267" t="str">
        <f>$BX$47</f>
        <v>União de redução</v>
      </c>
      <c r="BH5" s="1267" t="str">
        <f>$BX$51</f>
        <v>União simples</v>
      </c>
      <c r="BI5" s="1267" t="str">
        <f>$BX$55</f>
        <v>Junção sede plana</v>
      </c>
      <c r="BJ5" s="1267" t="str">
        <f>$BX$57</f>
        <v>Junção sede cónica</v>
      </c>
      <c r="BK5" s="1267" t="str">
        <f>$BX$63</f>
        <v>União ranhurada</v>
      </c>
      <c r="BL5" s="1267" t="str">
        <f>$BX$64</f>
        <v>Uniáo de red. ranhurada</v>
      </c>
      <c r="BM5" s="1267" t="str">
        <f>$BX$65</f>
        <v>Joelho 90º ranhurado</v>
      </c>
      <c r="BN5" s="1267" t="str">
        <f>$BX$66</f>
        <v>Joelho 45º ranhurado</v>
      </c>
      <c r="BO5" s="1267" t="str">
        <f>$BX$67</f>
        <v>Tê ranhurado</v>
      </c>
      <c r="BP5" s="1267" t="str">
        <f>$BX$69</f>
        <v>Derivação roscada</v>
      </c>
      <c r="BQ5" s="1267" t="str">
        <f>$BX$72</f>
        <v>Válvula de comporta</v>
      </c>
      <c r="BR5" s="1267" t="str">
        <f>$BX$80</f>
        <v>Válvula de globo</v>
      </c>
      <c r="BS5" s="1267" t="str">
        <f>$BX$81</f>
        <v>Válvula de retenção</v>
      </c>
      <c r="BT5" s="1267" t="str">
        <f>$BX$83</f>
        <v>Válvula de aspiração</v>
      </c>
      <c r="BU5" s="1267" t="str">
        <f>$BX$84</f>
        <v>Válvula de corte BI</v>
      </c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</row>
    <row r="6" spans="1:94" ht="20.25" customHeight="1" thickTop="1" thickBot="1" x14ac:dyDescent="0.35">
      <c r="A6" s="1029"/>
      <c r="C6" s="935" t="s">
        <v>567</v>
      </c>
      <c r="K6" s="1282"/>
      <c r="L6" s="1282"/>
      <c r="M6" s="1282"/>
      <c r="N6" s="1282"/>
      <c r="O6" s="1282"/>
      <c r="P6" s="1282"/>
      <c r="Q6" s="1282"/>
      <c r="R6" s="1282"/>
      <c r="S6" s="1282"/>
      <c r="T6" s="1282"/>
      <c r="U6" s="1282"/>
      <c r="V6" s="1282"/>
      <c r="W6" s="1282"/>
      <c r="X6" s="1282"/>
      <c r="Y6" s="1282"/>
      <c r="Z6" s="1282"/>
      <c r="AA6" s="1282"/>
      <c r="AB6" s="1282"/>
      <c r="AC6" s="1282"/>
      <c r="AD6" s="1282"/>
      <c r="AE6" s="1282"/>
      <c r="AF6" s="1282"/>
      <c r="AG6" s="1282"/>
      <c r="AH6" s="1282"/>
      <c r="AI6" s="1282"/>
      <c r="AJ6" s="1282"/>
      <c r="AK6" s="1282"/>
      <c r="AL6" s="1282"/>
      <c r="AM6" s="1282"/>
      <c r="AN6" s="1282"/>
      <c r="AO6" s="1"/>
      <c r="AP6" s="1034"/>
      <c r="AQ6" s="1"/>
      <c r="AR6" s="1268"/>
      <c r="AS6" s="1268"/>
      <c r="AT6" s="1268"/>
      <c r="AU6" s="1268"/>
      <c r="AV6" s="1268"/>
      <c r="AW6" s="1268"/>
      <c r="AX6" s="1268"/>
      <c r="AY6" s="1268"/>
      <c r="AZ6" s="1268"/>
      <c r="BA6" s="1268"/>
      <c r="BB6" s="1268"/>
      <c r="BC6" s="1268"/>
      <c r="BD6" s="1268"/>
      <c r="BE6" s="1268"/>
      <c r="BF6" s="1268"/>
      <c r="BG6" s="1268"/>
      <c r="BH6" s="1268"/>
      <c r="BI6" s="1268"/>
      <c r="BJ6" s="1268"/>
      <c r="BK6" s="1268"/>
      <c r="BL6" s="1268"/>
      <c r="BM6" s="1268"/>
      <c r="BN6" s="1268"/>
      <c r="BO6" s="1268"/>
      <c r="BP6" s="1268"/>
      <c r="BQ6" s="1268"/>
      <c r="BR6" s="1268"/>
      <c r="BS6" s="1268"/>
      <c r="BT6" s="1268"/>
      <c r="BU6" s="1268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</row>
    <row r="7" spans="1:94" ht="21" customHeight="1" thickTop="1" thickBot="1" x14ac:dyDescent="0.45">
      <c r="A7" s="1029"/>
      <c r="C7" s="687">
        <v>1</v>
      </c>
      <c r="D7" s="687">
        <v>2</v>
      </c>
      <c r="E7" s="687">
        <v>3</v>
      </c>
      <c r="F7" s="687">
        <v>16</v>
      </c>
      <c r="G7" s="687">
        <v>8</v>
      </c>
      <c r="H7" s="687">
        <v>8</v>
      </c>
      <c r="I7" s="687">
        <v>8</v>
      </c>
      <c r="K7" s="1282"/>
      <c r="L7" s="1282"/>
      <c r="M7" s="1282"/>
      <c r="N7" s="1282"/>
      <c r="O7" s="1282"/>
      <c r="P7" s="1282"/>
      <c r="Q7" s="1282"/>
      <c r="R7" s="1282"/>
      <c r="S7" s="1282"/>
      <c r="T7" s="1282"/>
      <c r="U7" s="1282"/>
      <c r="V7" s="1282"/>
      <c r="W7" s="1282"/>
      <c r="X7" s="1282"/>
      <c r="Y7" s="1282"/>
      <c r="Z7" s="1282"/>
      <c r="AA7" s="1282"/>
      <c r="AB7" s="1282"/>
      <c r="AC7" s="1282"/>
      <c r="AD7" s="1282"/>
      <c r="AE7" s="1282"/>
      <c r="AF7" s="1282"/>
      <c r="AG7" s="1282"/>
      <c r="AH7" s="1282"/>
      <c r="AI7" s="1282"/>
      <c r="AJ7" s="1282"/>
      <c r="AK7" s="1282"/>
      <c r="AL7" s="1282"/>
      <c r="AM7" s="1282"/>
      <c r="AN7" s="1282"/>
      <c r="AO7" s="1"/>
      <c r="AP7" s="1034"/>
      <c r="AQ7" s="1"/>
      <c r="AR7" s="1268"/>
      <c r="AS7" s="1268"/>
      <c r="AT7" s="1268"/>
      <c r="AU7" s="1268"/>
      <c r="AV7" s="1268"/>
      <c r="AW7" s="1268"/>
      <c r="AX7" s="1268"/>
      <c r="AY7" s="1268"/>
      <c r="AZ7" s="1268"/>
      <c r="BA7" s="1268"/>
      <c r="BB7" s="1268"/>
      <c r="BC7" s="1268"/>
      <c r="BD7" s="1268"/>
      <c r="BE7" s="1268"/>
      <c r="BF7" s="1268"/>
      <c r="BG7" s="1268"/>
      <c r="BH7" s="1268"/>
      <c r="BI7" s="1268"/>
      <c r="BJ7" s="1268"/>
      <c r="BK7" s="1268"/>
      <c r="BL7" s="1268"/>
      <c r="BM7" s="1268"/>
      <c r="BN7" s="1268"/>
      <c r="BO7" s="1268"/>
      <c r="BP7" s="1268"/>
      <c r="BQ7" s="1268"/>
      <c r="BR7" s="1268"/>
      <c r="BS7" s="1268"/>
      <c r="BT7" s="1268"/>
      <c r="BU7" s="1268"/>
      <c r="BV7" s="1"/>
      <c r="BW7" s="1"/>
      <c r="BX7" s="1"/>
      <c r="BY7" s="959"/>
      <c r="BZ7" s="959"/>
      <c r="CA7" s="959"/>
      <c r="CB7" s="959"/>
      <c r="CC7" s="959"/>
      <c r="CD7" s="959"/>
      <c r="CE7" s="960"/>
      <c r="CF7" s="959"/>
      <c r="CG7" s="959"/>
      <c r="CH7" s="959"/>
      <c r="CI7" s="959"/>
      <c r="CJ7" s="1"/>
      <c r="CK7" s="1"/>
      <c r="CL7" s="1"/>
      <c r="CM7" s="1"/>
      <c r="CN7" s="1"/>
      <c r="CO7" s="1"/>
      <c r="CP7" s="1"/>
    </row>
    <row r="8" spans="1:94" ht="16.3" thickTop="1" thickBot="1" x14ac:dyDescent="0.45">
      <c r="A8" s="1029"/>
      <c r="C8" s="1038"/>
      <c r="D8" s="1297" t="str">
        <f>'Cálc. RIA, Rede Húmida ou Seca'!F22</f>
        <v>0.2</v>
      </c>
      <c r="E8" s="1298"/>
      <c r="F8" s="1038" t="str">
        <f>'Cálc. RIA, Rede Húmida ou Seca'!Y22</f>
        <v>Quadro 3</v>
      </c>
      <c r="G8" s="1038" t="s">
        <v>65</v>
      </c>
      <c r="H8" s="1038" t="s">
        <v>564</v>
      </c>
      <c r="I8" s="1039" t="s">
        <v>565</v>
      </c>
      <c r="K8" s="1282"/>
      <c r="L8" s="1282"/>
      <c r="M8" s="1282"/>
      <c r="N8" s="1282"/>
      <c r="O8" s="1282"/>
      <c r="P8" s="1282"/>
      <c r="Q8" s="1282"/>
      <c r="R8" s="1282"/>
      <c r="S8" s="1282"/>
      <c r="T8" s="1282"/>
      <c r="U8" s="1282"/>
      <c r="V8" s="1282"/>
      <c r="W8" s="1282"/>
      <c r="X8" s="1282"/>
      <c r="Y8" s="1282"/>
      <c r="Z8" s="1282"/>
      <c r="AA8" s="1282"/>
      <c r="AB8" s="1282"/>
      <c r="AC8" s="1282"/>
      <c r="AD8" s="1282"/>
      <c r="AE8" s="1282"/>
      <c r="AF8" s="1282"/>
      <c r="AG8" s="1282"/>
      <c r="AH8" s="1282"/>
      <c r="AI8" s="1282"/>
      <c r="AJ8" s="1282"/>
      <c r="AK8" s="1282"/>
      <c r="AL8" s="1282"/>
      <c r="AM8" s="1282"/>
      <c r="AN8" s="1282"/>
      <c r="AO8" s="1"/>
      <c r="AP8" s="1034"/>
      <c r="AQ8" s="1"/>
      <c r="AR8" s="1268"/>
      <c r="AS8" s="1268"/>
      <c r="AT8" s="1268"/>
      <c r="AU8" s="1268"/>
      <c r="AV8" s="1268"/>
      <c r="AW8" s="1268"/>
      <c r="AX8" s="1268"/>
      <c r="AY8" s="1268"/>
      <c r="AZ8" s="1268"/>
      <c r="BA8" s="1268"/>
      <c r="BB8" s="1268"/>
      <c r="BC8" s="1268"/>
      <c r="BD8" s="1268"/>
      <c r="BE8" s="1268"/>
      <c r="BF8" s="1268"/>
      <c r="BG8" s="1268"/>
      <c r="BH8" s="1268"/>
      <c r="BI8" s="1268"/>
      <c r="BJ8" s="1268"/>
      <c r="BK8" s="1268"/>
      <c r="BL8" s="1268"/>
      <c r="BM8" s="1268"/>
      <c r="BN8" s="1268"/>
      <c r="BO8" s="1268"/>
      <c r="BP8" s="1268"/>
      <c r="BQ8" s="1268"/>
      <c r="BR8" s="1268"/>
      <c r="BS8" s="1268"/>
      <c r="BT8" s="1268"/>
      <c r="BU8" s="1268"/>
      <c r="BV8" s="1"/>
      <c r="BW8" s="961" t="s">
        <v>265</v>
      </c>
      <c r="BX8" s="961" t="s">
        <v>218</v>
      </c>
      <c r="BY8" s="1"/>
      <c r="BZ8" s="959"/>
      <c r="CA8" s="959"/>
      <c r="CB8" s="959"/>
      <c r="CC8" s="959"/>
      <c r="CD8" s="959"/>
      <c r="CE8" s="960"/>
      <c r="CF8" s="959"/>
      <c r="CG8" s="959"/>
      <c r="CH8" s="959"/>
      <c r="CI8" s="959"/>
      <c r="CJ8" s="1"/>
      <c r="CK8" s="1"/>
      <c r="CL8" s="1"/>
      <c r="CM8" s="1"/>
      <c r="CN8" s="1"/>
      <c r="CO8" s="1"/>
      <c r="CP8" s="1"/>
    </row>
    <row r="9" spans="1:94" ht="18" customHeight="1" thickTop="1" thickBot="1" x14ac:dyDescent="0.55000000000000004">
      <c r="A9" s="1029"/>
      <c r="C9" s="1299" t="s">
        <v>61</v>
      </c>
      <c r="D9" s="1300"/>
      <c r="E9" s="1301"/>
      <c r="F9" s="671" t="s">
        <v>77</v>
      </c>
      <c r="G9" s="1283" t="s">
        <v>535</v>
      </c>
      <c r="H9" s="1284"/>
      <c r="I9" s="1285"/>
      <c r="K9" s="1282"/>
      <c r="L9" s="1282"/>
      <c r="M9" s="1282"/>
      <c r="N9" s="1282"/>
      <c r="O9" s="1282"/>
      <c r="P9" s="1282"/>
      <c r="Q9" s="1282"/>
      <c r="R9" s="1282"/>
      <c r="S9" s="1282"/>
      <c r="T9" s="1282"/>
      <c r="U9" s="1282"/>
      <c r="V9" s="1282"/>
      <c r="W9" s="1282"/>
      <c r="X9" s="1282"/>
      <c r="Y9" s="1282"/>
      <c r="Z9" s="1282"/>
      <c r="AA9" s="1282"/>
      <c r="AB9" s="1282"/>
      <c r="AC9" s="1282"/>
      <c r="AD9" s="1282"/>
      <c r="AE9" s="1282"/>
      <c r="AF9" s="1282"/>
      <c r="AG9" s="1282"/>
      <c r="AH9" s="1282"/>
      <c r="AI9" s="1282"/>
      <c r="AJ9" s="1282"/>
      <c r="AK9" s="1282"/>
      <c r="AL9" s="1282"/>
      <c r="AM9" s="1282"/>
      <c r="AN9" s="1282"/>
      <c r="AO9" s="1"/>
      <c r="AP9" s="1034"/>
      <c r="AQ9" s="1"/>
      <c r="AR9" s="1268"/>
      <c r="AS9" s="1268"/>
      <c r="AT9" s="1268"/>
      <c r="AU9" s="1268"/>
      <c r="AV9" s="1268"/>
      <c r="AW9" s="1268"/>
      <c r="AX9" s="1268"/>
      <c r="AY9" s="1268"/>
      <c r="AZ9" s="1268"/>
      <c r="BA9" s="1268"/>
      <c r="BB9" s="1268"/>
      <c r="BC9" s="1268"/>
      <c r="BD9" s="1268"/>
      <c r="BE9" s="1268"/>
      <c r="BF9" s="1268"/>
      <c r="BG9" s="1268"/>
      <c r="BH9" s="1268"/>
      <c r="BI9" s="1268"/>
      <c r="BJ9" s="1268"/>
      <c r="BK9" s="1268"/>
      <c r="BL9" s="1268"/>
      <c r="BM9" s="1268"/>
      <c r="BN9" s="1268"/>
      <c r="BO9" s="1268"/>
      <c r="BP9" s="1268"/>
      <c r="BQ9" s="1268"/>
      <c r="BR9" s="1268"/>
      <c r="BS9" s="1268"/>
      <c r="BT9" s="1268"/>
      <c r="BU9" s="1268"/>
      <c r="BV9" s="1"/>
      <c r="BW9" s="962" t="s">
        <v>217</v>
      </c>
      <c r="BX9" s="963"/>
      <c r="BY9" s="963"/>
      <c r="BZ9" s="1276" t="s">
        <v>219</v>
      </c>
      <c r="CA9" s="1277"/>
      <c r="CB9" s="1277"/>
      <c r="CC9" s="1277"/>
      <c r="CD9" s="1277"/>
      <c r="CE9" s="1277"/>
      <c r="CF9" s="1277"/>
      <c r="CG9" s="1277"/>
      <c r="CH9" s="1277"/>
      <c r="CI9" s="1277"/>
      <c r="CJ9" s="1277"/>
      <c r="CK9" s="1277"/>
      <c r="CL9" s="1277"/>
      <c r="CM9" s="1"/>
      <c r="CN9" s="1"/>
      <c r="CO9" s="1"/>
      <c r="CP9" s="1"/>
    </row>
    <row r="10" spans="1:94" ht="15.75" customHeight="1" thickTop="1" thickBot="1" x14ac:dyDescent="0.35">
      <c r="A10" s="1029"/>
      <c r="C10" s="1289" t="s">
        <v>275</v>
      </c>
      <c r="D10" s="1290"/>
      <c r="E10" s="1291"/>
      <c r="F10" s="673" t="s">
        <v>538</v>
      </c>
      <c r="G10" s="672" t="s">
        <v>278</v>
      </c>
      <c r="H10" s="948" t="s">
        <v>536</v>
      </c>
      <c r="I10" s="910" t="s">
        <v>534</v>
      </c>
      <c r="K10" s="947">
        <f>K11</f>
        <v>0</v>
      </c>
      <c r="L10" s="946">
        <f t="shared" ref="L10:AN10" si="1">L11</f>
        <v>0</v>
      </c>
      <c r="M10" s="946">
        <f t="shared" si="1"/>
        <v>0</v>
      </c>
      <c r="N10" s="946">
        <f t="shared" si="1"/>
        <v>0</v>
      </c>
      <c r="O10" s="946">
        <f t="shared" si="1"/>
        <v>0</v>
      </c>
      <c r="P10" s="946">
        <f t="shared" si="1"/>
        <v>0</v>
      </c>
      <c r="Q10" s="946">
        <f t="shared" si="1"/>
        <v>0</v>
      </c>
      <c r="R10" s="946">
        <f t="shared" si="1"/>
        <v>0</v>
      </c>
      <c r="S10" s="946">
        <f t="shared" si="1"/>
        <v>0</v>
      </c>
      <c r="T10" s="946">
        <f t="shared" si="1"/>
        <v>0</v>
      </c>
      <c r="U10" s="946">
        <f t="shared" si="1"/>
        <v>0</v>
      </c>
      <c r="V10" s="946">
        <f t="shared" si="1"/>
        <v>0</v>
      </c>
      <c r="W10" s="946">
        <f t="shared" si="1"/>
        <v>0</v>
      </c>
      <c r="X10" s="946">
        <f t="shared" si="1"/>
        <v>0</v>
      </c>
      <c r="Y10" s="946">
        <f t="shared" si="1"/>
        <v>0</v>
      </c>
      <c r="Z10" s="946">
        <f t="shared" si="1"/>
        <v>0</v>
      </c>
      <c r="AA10" s="946">
        <f t="shared" si="1"/>
        <v>0</v>
      </c>
      <c r="AB10" s="946">
        <f t="shared" si="1"/>
        <v>0</v>
      </c>
      <c r="AC10" s="946">
        <f t="shared" si="1"/>
        <v>0</v>
      </c>
      <c r="AD10" s="946">
        <f t="shared" si="1"/>
        <v>0</v>
      </c>
      <c r="AE10" s="946">
        <f t="shared" si="1"/>
        <v>0</v>
      </c>
      <c r="AF10" s="946">
        <f t="shared" si="1"/>
        <v>0</v>
      </c>
      <c r="AG10" s="946">
        <f t="shared" si="1"/>
        <v>0</v>
      </c>
      <c r="AH10" s="946">
        <f t="shared" si="1"/>
        <v>0</v>
      </c>
      <c r="AI10" s="946">
        <f t="shared" si="1"/>
        <v>0</v>
      </c>
      <c r="AJ10" s="946">
        <f t="shared" si="1"/>
        <v>0</v>
      </c>
      <c r="AK10" s="946">
        <f t="shared" si="1"/>
        <v>0</v>
      </c>
      <c r="AL10" s="946">
        <f t="shared" si="1"/>
        <v>0</v>
      </c>
      <c r="AM10" s="946">
        <f t="shared" si="1"/>
        <v>0</v>
      </c>
      <c r="AN10" s="946">
        <f t="shared" si="1"/>
        <v>0</v>
      </c>
      <c r="AO10" s="1"/>
      <c r="AP10" s="1034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774">
        <v>1</v>
      </c>
      <c r="CA10" s="774">
        <v>2</v>
      </c>
      <c r="CB10" s="774">
        <v>3</v>
      </c>
      <c r="CC10" s="774">
        <v>4</v>
      </c>
      <c r="CD10" s="774">
        <v>5</v>
      </c>
      <c r="CE10" s="774">
        <v>6</v>
      </c>
      <c r="CF10" s="774">
        <v>7</v>
      </c>
      <c r="CG10" s="774">
        <v>8</v>
      </c>
      <c r="CH10" s="774">
        <v>9</v>
      </c>
      <c r="CI10" s="774">
        <v>10</v>
      </c>
      <c r="CJ10" s="774">
        <v>11</v>
      </c>
      <c r="CK10" s="774">
        <v>12</v>
      </c>
      <c r="CL10" s="774">
        <v>13</v>
      </c>
      <c r="CM10" s="774">
        <v>14</v>
      </c>
      <c r="CN10" s="774">
        <v>15</v>
      </c>
      <c r="CO10" s="774">
        <v>16</v>
      </c>
      <c r="CP10" s="1"/>
    </row>
    <row r="11" spans="1:94" ht="18" customHeight="1" thickTop="1" thickBot="1" x14ac:dyDescent="0.35">
      <c r="A11" s="1029"/>
      <c r="C11" s="628" t="s">
        <v>100</v>
      </c>
      <c r="D11" s="629" t="s">
        <v>54</v>
      </c>
      <c r="E11" s="629" t="s">
        <v>242</v>
      </c>
      <c r="F11" s="379" t="s">
        <v>273</v>
      </c>
      <c r="G11" s="305" t="s">
        <v>258</v>
      </c>
      <c r="H11" s="949" t="s">
        <v>537</v>
      </c>
      <c r="I11" s="911" t="s">
        <v>539</v>
      </c>
      <c r="K11" s="947">
        <f>AR11</f>
        <v>0</v>
      </c>
      <c r="L11" s="947">
        <f t="shared" ref="L11:AN11" si="2">AS11</f>
        <v>0</v>
      </c>
      <c r="M11" s="947">
        <f t="shared" si="2"/>
        <v>0</v>
      </c>
      <c r="N11" s="947">
        <f t="shared" si="2"/>
        <v>0</v>
      </c>
      <c r="O11" s="947">
        <f t="shared" si="2"/>
        <v>0</v>
      </c>
      <c r="P11" s="947">
        <f t="shared" si="2"/>
        <v>0</v>
      </c>
      <c r="Q11" s="947">
        <f t="shared" si="2"/>
        <v>0</v>
      </c>
      <c r="R11" s="947">
        <f t="shared" si="2"/>
        <v>0</v>
      </c>
      <c r="S11" s="947">
        <f t="shared" si="2"/>
        <v>0</v>
      </c>
      <c r="T11" s="947">
        <f t="shared" si="2"/>
        <v>0</v>
      </c>
      <c r="U11" s="947">
        <f t="shared" si="2"/>
        <v>0</v>
      </c>
      <c r="V11" s="947">
        <f t="shared" si="2"/>
        <v>0</v>
      </c>
      <c r="W11" s="947">
        <f t="shared" si="2"/>
        <v>0</v>
      </c>
      <c r="X11" s="947">
        <f t="shared" si="2"/>
        <v>0</v>
      </c>
      <c r="Y11" s="947">
        <f t="shared" si="2"/>
        <v>0</v>
      </c>
      <c r="Z11" s="947">
        <f t="shared" si="2"/>
        <v>0</v>
      </c>
      <c r="AA11" s="947">
        <f t="shared" si="2"/>
        <v>0</v>
      </c>
      <c r="AB11" s="947">
        <f t="shared" si="2"/>
        <v>0</v>
      </c>
      <c r="AC11" s="947">
        <f t="shared" si="2"/>
        <v>0</v>
      </c>
      <c r="AD11" s="947">
        <f t="shared" si="2"/>
        <v>0</v>
      </c>
      <c r="AE11" s="947">
        <f t="shared" si="2"/>
        <v>0</v>
      </c>
      <c r="AF11" s="947">
        <f t="shared" si="2"/>
        <v>0</v>
      </c>
      <c r="AG11" s="947">
        <f t="shared" si="2"/>
        <v>0</v>
      </c>
      <c r="AH11" s="947">
        <f t="shared" si="2"/>
        <v>0</v>
      </c>
      <c r="AI11" s="947">
        <f t="shared" si="2"/>
        <v>0</v>
      </c>
      <c r="AJ11" s="947">
        <f t="shared" si="2"/>
        <v>0</v>
      </c>
      <c r="AK11" s="947">
        <f t="shared" si="2"/>
        <v>0</v>
      </c>
      <c r="AL11" s="947">
        <f t="shared" si="2"/>
        <v>0</v>
      </c>
      <c r="AM11" s="947">
        <f t="shared" si="2"/>
        <v>0</v>
      </c>
      <c r="AN11" s="947">
        <f t="shared" si="2"/>
        <v>0</v>
      </c>
      <c r="AO11" s="1"/>
      <c r="AP11" s="1034"/>
      <c r="AQ11" s="1"/>
      <c r="AR11" s="964">
        <f t="shared" ref="AR11:BU11" si="3">COUNTIF(AR13:AR72,0)</f>
        <v>0</v>
      </c>
      <c r="AS11" s="964">
        <f t="shared" si="3"/>
        <v>0</v>
      </c>
      <c r="AT11" s="964">
        <f t="shared" si="3"/>
        <v>0</v>
      </c>
      <c r="AU11" s="964">
        <f t="shared" si="3"/>
        <v>0</v>
      </c>
      <c r="AV11" s="964">
        <f t="shared" si="3"/>
        <v>0</v>
      </c>
      <c r="AW11" s="964">
        <f t="shared" si="3"/>
        <v>0</v>
      </c>
      <c r="AX11" s="964">
        <f t="shared" si="3"/>
        <v>0</v>
      </c>
      <c r="AY11" s="964">
        <f t="shared" si="3"/>
        <v>0</v>
      </c>
      <c r="AZ11" s="964">
        <f t="shared" si="3"/>
        <v>0</v>
      </c>
      <c r="BA11" s="964">
        <f t="shared" si="3"/>
        <v>0</v>
      </c>
      <c r="BB11" s="964">
        <f t="shared" si="3"/>
        <v>0</v>
      </c>
      <c r="BC11" s="964">
        <f t="shared" si="3"/>
        <v>0</v>
      </c>
      <c r="BD11" s="964">
        <f t="shared" si="3"/>
        <v>0</v>
      </c>
      <c r="BE11" s="964">
        <f t="shared" si="3"/>
        <v>0</v>
      </c>
      <c r="BF11" s="964">
        <f t="shared" si="3"/>
        <v>0</v>
      </c>
      <c r="BG11" s="964">
        <f t="shared" si="3"/>
        <v>0</v>
      </c>
      <c r="BH11" s="964">
        <f t="shared" si="3"/>
        <v>0</v>
      </c>
      <c r="BI11" s="964">
        <f t="shared" si="3"/>
        <v>0</v>
      </c>
      <c r="BJ11" s="964">
        <f t="shared" si="3"/>
        <v>0</v>
      </c>
      <c r="BK11" s="964">
        <f t="shared" si="3"/>
        <v>0</v>
      </c>
      <c r="BL11" s="964">
        <f t="shared" si="3"/>
        <v>0</v>
      </c>
      <c r="BM11" s="964">
        <f t="shared" si="3"/>
        <v>0</v>
      </c>
      <c r="BN11" s="964">
        <f t="shared" si="3"/>
        <v>0</v>
      </c>
      <c r="BO11" s="964">
        <f t="shared" si="3"/>
        <v>0</v>
      </c>
      <c r="BP11" s="964">
        <f t="shared" si="3"/>
        <v>0</v>
      </c>
      <c r="BQ11" s="964">
        <f t="shared" si="3"/>
        <v>0</v>
      </c>
      <c r="BR11" s="964">
        <f t="shared" si="3"/>
        <v>0</v>
      </c>
      <c r="BS11" s="964">
        <f t="shared" si="3"/>
        <v>0</v>
      </c>
      <c r="BT11" s="964">
        <f t="shared" si="3"/>
        <v>0</v>
      </c>
      <c r="BU11" s="964">
        <f t="shared" si="3"/>
        <v>0</v>
      </c>
      <c r="BV11" s="1"/>
      <c r="BW11" s="1269" t="s">
        <v>167</v>
      </c>
      <c r="BX11" s="1269" t="s">
        <v>241</v>
      </c>
      <c r="BY11" s="965" t="s">
        <v>239</v>
      </c>
      <c r="BZ11" s="966">
        <v>0.25</v>
      </c>
      <c r="CA11" s="966">
        <v>0.375</v>
      </c>
      <c r="CB11" s="966">
        <v>0.5</v>
      </c>
      <c r="CC11" s="966">
        <v>0.75</v>
      </c>
      <c r="CD11" s="966">
        <v>1</v>
      </c>
      <c r="CE11" s="966">
        <v>1.25</v>
      </c>
      <c r="CF11" s="966">
        <v>1.5</v>
      </c>
      <c r="CG11" s="966">
        <v>2</v>
      </c>
      <c r="CH11" s="966">
        <v>2.5</v>
      </c>
      <c r="CI11" s="966">
        <v>3</v>
      </c>
      <c r="CJ11" s="966">
        <v>4</v>
      </c>
      <c r="CK11" s="966">
        <v>5</v>
      </c>
      <c r="CL11" s="966">
        <v>6</v>
      </c>
      <c r="CM11" s="966">
        <v>8</v>
      </c>
      <c r="CN11" s="966">
        <v>10</v>
      </c>
      <c r="CO11" s="966">
        <v>12</v>
      </c>
      <c r="CP11" s="1"/>
    </row>
    <row r="12" spans="1:94" ht="19.5" customHeight="1" thickTop="1" thickBot="1" x14ac:dyDescent="0.35">
      <c r="A12" s="1029"/>
      <c r="C12" s="572" t="s">
        <v>47</v>
      </c>
      <c r="D12" s="636"/>
      <c r="E12" s="637"/>
      <c r="F12" s="711"/>
      <c r="G12" s="299" t="s">
        <v>40</v>
      </c>
      <c r="H12" s="950" t="s">
        <v>40</v>
      </c>
      <c r="I12" s="912" t="s">
        <v>40</v>
      </c>
      <c r="K12" s="925">
        <f>AR12</f>
        <v>1</v>
      </c>
      <c r="L12" s="925" t="str">
        <f t="shared" ref="L12:S12" si="4">AS12</f>
        <v>1a</v>
      </c>
      <c r="M12" s="925">
        <f t="shared" si="4"/>
        <v>2</v>
      </c>
      <c r="N12" s="925" t="str">
        <f t="shared" si="4"/>
        <v>2a</v>
      </c>
      <c r="O12" s="925">
        <f t="shared" si="4"/>
        <v>3</v>
      </c>
      <c r="P12" s="925">
        <f t="shared" si="4"/>
        <v>40</v>
      </c>
      <c r="Q12" s="925">
        <f t="shared" si="4"/>
        <v>41</v>
      </c>
      <c r="R12" s="925">
        <f t="shared" si="4"/>
        <v>85</v>
      </c>
      <c r="S12" s="925">
        <f t="shared" si="4"/>
        <v>90</v>
      </c>
      <c r="T12" s="925">
        <f t="shared" ref="T12:AN12" si="5">BA12</f>
        <v>92</v>
      </c>
      <c r="U12" s="925">
        <f t="shared" si="5"/>
        <v>120</v>
      </c>
      <c r="V12" s="925">
        <f t="shared" si="5"/>
        <v>130</v>
      </c>
      <c r="W12" s="925" t="str">
        <f t="shared" si="5"/>
        <v>130R</v>
      </c>
      <c r="X12" s="925">
        <f t="shared" si="5"/>
        <v>180</v>
      </c>
      <c r="Y12" s="925">
        <f t="shared" si="5"/>
        <v>221</v>
      </c>
      <c r="Z12" s="925">
        <f t="shared" si="5"/>
        <v>240</v>
      </c>
      <c r="AA12" s="925">
        <f t="shared" si="5"/>
        <v>270</v>
      </c>
      <c r="AB12" s="925">
        <f t="shared" si="5"/>
        <v>330</v>
      </c>
      <c r="AC12" s="925">
        <f t="shared" si="5"/>
        <v>340</v>
      </c>
      <c r="AD12" s="927" t="str">
        <f t="shared" si="5"/>
        <v>RN</v>
      </c>
      <c r="AE12" s="927" t="str">
        <f t="shared" si="5"/>
        <v>FR</v>
      </c>
      <c r="AF12" s="927">
        <f t="shared" si="5"/>
        <v>90</v>
      </c>
      <c r="AG12" s="927">
        <f t="shared" si="5"/>
        <v>120</v>
      </c>
      <c r="AH12" s="927">
        <f t="shared" si="5"/>
        <v>130</v>
      </c>
      <c r="AI12" s="927" t="str">
        <f t="shared" si="5"/>
        <v>DA1</v>
      </c>
      <c r="AJ12" s="926">
        <f t="shared" si="5"/>
        <v>600</v>
      </c>
      <c r="AK12" s="926">
        <f t="shared" si="5"/>
        <v>172</v>
      </c>
      <c r="AL12" s="926">
        <f t="shared" si="5"/>
        <v>640</v>
      </c>
      <c r="AM12" s="926">
        <f t="shared" si="5"/>
        <v>196</v>
      </c>
      <c r="AN12" s="926" t="str">
        <f t="shared" si="5"/>
        <v>BI</v>
      </c>
      <c r="AO12" s="1"/>
      <c r="AP12" s="1034"/>
      <c r="AQ12" s="1"/>
      <c r="AR12" s="922">
        <f>$BW$13</f>
        <v>1</v>
      </c>
      <c r="AS12" s="922" t="str">
        <f>$BW$14</f>
        <v>1a</v>
      </c>
      <c r="AT12" s="922">
        <f>$BW$15</f>
        <v>2</v>
      </c>
      <c r="AU12" s="922" t="str">
        <f>$BW$16</f>
        <v>2a</v>
      </c>
      <c r="AV12" s="922">
        <f>$BW$17</f>
        <v>3</v>
      </c>
      <c r="AW12" s="922">
        <f>$BW$18</f>
        <v>40</v>
      </c>
      <c r="AX12" s="922">
        <f>$BW$19</f>
        <v>41</v>
      </c>
      <c r="AY12" s="922">
        <f>$BW$20</f>
        <v>85</v>
      </c>
      <c r="AZ12" s="922">
        <f>$BW$21</f>
        <v>90</v>
      </c>
      <c r="BA12" s="922">
        <f>$BW$23</f>
        <v>92</v>
      </c>
      <c r="BB12" s="922">
        <f>$BW$29</f>
        <v>120</v>
      </c>
      <c r="BC12" s="922">
        <f>$BW$31</f>
        <v>130</v>
      </c>
      <c r="BD12" s="922" t="str">
        <f>$BW$34</f>
        <v>130R</v>
      </c>
      <c r="BE12" s="922">
        <f>$BW$44</f>
        <v>180</v>
      </c>
      <c r="BF12" s="922">
        <f>$BW$46</f>
        <v>221</v>
      </c>
      <c r="BG12" s="922">
        <f>$BW$47</f>
        <v>240</v>
      </c>
      <c r="BH12" s="922">
        <f>$BW$51</f>
        <v>270</v>
      </c>
      <c r="BI12" s="922">
        <f>$BW$55</f>
        <v>330</v>
      </c>
      <c r="BJ12" s="922">
        <f>$BW$57</f>
        <v>340</v>
      </c>
      <c r="BK12" s="923" t="str">
        <f>$BW$63</f>
        <v>RN</v>
      </c>
      <c r="BL12" s="923" t="str">
        <f>$BW$64</f>
        <v>FR</v>
      </c>
      <c r="BM12" s="923">
        <f>$BW$65</f>
        <v>90</v>
      </c>
      <c r="BN12" s="923">
        <f>$BW$66</f>
        <v>120</v>
      </c>
      <c r="BO12" s="923">
        <f>$BW$67</f>
        <v>130</v>
      </c>
      <c r="BP12" s="923" t="str">
        <f>$BW$69</f>
        <v>DA1</v>
      </c>
      <c r="BQ12" s="931">
        <f>$BW$72</f>
        <v>600</v>
      </c>
      <c r="BR12" s="931">
        <f>$BW$80</f>
        <v>172</v>
      </c>
      <c r="BS12" s="931">
        <f>$BW$81</f>
        <v>640</v>
      </c>
      <c r="BT12" s="931">
        <f>$BW$83</f>
        <v>196</v>
      </c>
      <c r="BU12" s="931" t="str">
        <f>$BW$84</f>
        <v>BI</v>
      </c>
      <c r="BV12" s="1"/>
      <c r="BW12" s="1270"/>
      <c r="BX12" s="1271"/>
      <c r="BY12" s="967" t="s">
        <v>240</v>
      </c>
      <c r="BZ12" s="968" t="s">
        <v>168</v>
      </c>
      <c r="CA12" s="968" t="s">
        <v>169</v>
      </c>
      <c r="CB12" s="968" t="s">
        <v>170</v>
      </c>
      <c r="CC12" s="968" t="s">
        <v>171</v>
      </c>
      <c r="CD12" s="968" t="s">
        <v>172</v>
      </c>
      <c r="CE12" s="968" t="s">
        <v>173</v>
      </c>
      <c r="CF12" s="968" t="s">
        <v>174</v>
      </c>
      <c r="CG12" s="968" t="s">
        <v>175</v>
      </c>
      <c r="CH12" s="968" t="s">
        <v>176</v>
      </c>
      <c r="CI12" s="968" t="s">
        <v>177</v>
      </c>
      <c r="CJ12" s="968" t="s">
        <v>20</v>
      </c>
      <c r="CK12" s="968" t="s">
        <v>21</v>
      </c>
      <c r="CL12" s="968" t="s">
        <v>22</v>
      </c>
      <c r="CM12" s="968" t="s">
        <v>378</v>
      </c>
      <c r="CN12" s="968" t="s">
        <v>379</v>
      </c>
      <c r="CO12" s="968" t="s">
        <v>380</v>
      </c>
      <c r="CP12" s="1"/>
    </row>
    <row r="13" spans="1:94" s="196" customFormat="1" ht="15.75" customHeight="1" thickTop="1" thickBot="1" x14ac:dyDescent="0.35">
      <c r="A13" s="1030"/>
      <c r="C13" s="287" t="str">
        <f>'Cálc. RIA, Rede Húmida ou Seca'!E27</f>
        <v/>
      </c>
      <c r="D13" s="913" t="str">
        <f>IF('Cálc. RIA, Rede Húmida ou Seca'!F27="","",'Cálc. RIA, Rede Húmida ou Seca'!F27)</f>
        <v/>
      </c>
      <c r="E13" s="913" t="str">
        <f>IF('Cálc. RIA, Rede Húmida ou Seca'!G27="","",'Cálc. RIA, Rede Húmida ou Seca'!G27)</f>
        <v/>
      </c>
      <c r="F13" s="914" t="str">
        <f>IF('Cálc. RIA, Rede Húmida ou Seca'!AC27="","",'Cálc. RIA, Rede Húmida ou Seca'!AC27)</f>
        <v/>
      </c>
      <c r="G13" s="1066" t="str">
        <f>IF(F13="","",IF(ABS(H13)+I13=0,"",ABS(H13)+I13))</f>
        <v/>
      </c>
      <c r="H13" s="951"/>
      <c r="I13" s="934" t="str">
        <f t="shared" ref="I13:I72" si="6">IF(F13="","",SUM(AR13:BU13))</f>
        <v/>
      </c>
      <c r="J13" s="994"/>
      <c r="K13" s="936"/>
      <c r="L13" s="936"/>
      <c r="M13" s="936"/>
      <c r="N13" s="936"/>
      <c r="O13" s="936"/>
      <c r="P13" s="936"/>
      <c r="Q13" s="936"/>
      <c r="R13" s="936"/>
      <c r="S13" s="936"/>
      <c r="T13" s="936"/>
      <c r="U13" s="936"/>
      <c r="V13" s="936"/>
      <c r="W13" s="936"/>
      <c r="X13" s="936"/>
      <c r="Y13" s="936"/>
      <c r="Z13" s="936"/>
      <c r="AA13" s="936"/>
      <c r="AB13" s="936"/>
      <c r="AC13" s="936"/>
      <c r="AD13" s="936"/>
      <c r="AE13" s="936"/>
      <c r="AF13" s="936"/>
      <c r="AG13" s="936"/>
      <c r="AH13" s="936"/>
      <c r="AI13" s="936"/>
      <c r="AJ13" s="936"/>
      <c r="AK13" s="936"/>
      <c r="AL13" s="936"/>
      <c r="AM13" s="936"/>
      <c r="AN13" s="936"/>
      <c r="AO13" s="3"/>
      <c r="AP13" s="1035"/>
      <c r="AQ13" s="3"/>
      <c r="AR13" s="969" t="str">
        <f t="shared" ref="AR13:AR44" si="7">IF(OR($F13="",K13=""),"",IF(K13="x",LOOKUP(MATCH($F13,$BZ$11:$CO$11,0),$BZ$10:$CO$10,$BZ$13:$CO$13),K13*LOOKUP(MATCH($F13,$BZ$11:$CO$11,0),$BZ$10:$CO$10,$BZ$13:$CO$13)))</f>
        <v/>
      </c>
      <c r="AS13" s="969" t="str">
        <f t="shared" ref="AS13:AS44" si="8">IF(OR($F13="",L13=""),"",IF(L13="x",LOOKUP(MATCH($F13,$BZ$11:$CO$11,0),$BZ$10:$CO$10,$BZ$14:$CO$14),L13*LOOKUP(MATCH($F13,$BZ$11:$CO$11,0),$BZ$10:$CO$10,$BZ$14:$CO$14)))</f>
        <v/>
      </c>
      <c r="AT13" s="969" t="str">
        <f t="shared" ref="AT13:AT44" si="9">IF(OR($F13="",M13=""),"",IF(M13="x",LOOKUP(MATCH($F13,$BZ$11:$CO$11,0),$BZ$10:$CO$10,$BZ$15:$CO$15),M13*LOOKUP(MATCH($F13,$BZ$11:$CO$11,0),$BZ$10:$CO$10,$BZ$15:$CO$15)))</f>
        <v/>
      </c>
      <c r="AU13" s="969" t="str">
        <f t="shared" ref="AU13:AU44" si="10">IF(OR($F13="",N13=""),"",IF(N13="x",LOOKUP(MATCH($F13,$BZ$11:$CO$11,0),$BZ$10:$CO$10,$BZ$16:$CO$16),N13*LOOKUP(MATCH($F13,$BZ$11:$CO$11,0),$BZ$10:$CO$10,$BZ$16:$CO$16)))</f>
        <v/>
      </c>
      <c r="AV13" s="969" t="str">
        <f t="shared" ref="AV13:AV44" si="11">IF(OR($F13="",O13=""),"",IF(O13="x",LOOKUP(MATCH($F13,$BZ$11:$CO$11,0),$BZ$10:$CO$10,$BZ$17:$CO$17),O13*LOOKUP(MATCH($F13,$BZ$11:$CO$11,0),$BZ$10:$CO$10,$BZ$17:$CO$17)))</f>
        <v/>
      </c>
      <c r="AW13" s="969" t="str">
        <f t="shared" ref="AW13:AW44" si="12">IF(OR($F13="",P13=""),"",IF(P13="x",LOOKUP(MATCH($F13,$BZ$11:$CO$11,0),$BZ$10:$CO$10,$BZ$18:$CO$18),P13*LOOKUP(MATCH($F13,$BZ$11:$CO$11,0),$BZ$10:$CO$10,$BZ$18:$CO$18)))</f>
        <v/>
      </c>
      <c r="AX13" s="969" t="str">
        <f t="shared" ref="AX13:AX44" si="13">IF(OR($F13="",Q13=""),"",IF(Q13="x",LOOKUP(MATCH($F13,$BZ$11:$CO$11,0),$BZ$10:$CO$10,$BZ$19:$CO$19),Q13*LOOKUP(MATCH($F13,$BZ$11:$CO$11,0),$BZ$10:$CO$10,$BZ$19:$CO$19)))</f>
        <v/>
      </c>
      <c r="AY13" s="969" t="str">
        <f t="shared" ref="AY13:AY44" si="14">IF(OR($F13="",R13=""),"",IF(R13="x",LOOKUP(MATCH($F13,$BZ$11:$CO$11,0),$BZ$10:$CO$10,$BZ$20:$CO$20),R13*LOOKUP(MATCH($F13,$BZ$11:$CO$11,0),$BZ$10:$CO$10,$BZ$20:$CO$20)))</f>
        <v/>
      </c>
      <c r="AZ13" s="969" t="str">
        <f t="shared" ref="AZ13:AZ44" si="15">IF(OR($F13="",S13=""),"",IF(S13="x",LOOKUP(MATCH($F13,$BZ$11:$CO$11,0),$BZ$10:$CO$10,$BZ$21:$CO$21),S13*LOOKUP(MATCH($F13,$BZ$11:$CO$11,0),$BZ$10:$CO$10,$BZ$21:$CO$21)))</f>
        <v/>
      </c>
      <c r="BA13" s="969" t="str">
        <f t="shared" ref="BA13:BA44" si="16">IF(OR($F13="",T13=""),"",IF(T13="x",LOOKUP(MATCH($F13,$BZ$11:$CO$11,0),$BZ$10:$CO$10,$BZ$23:$CO$23),T13*LOOKUP(MATCH($F13,$BZ$11:$CO$11,0),$BZ$10:$CO$10,$BZ$23:$CO$23)))</f>
        <v/>
      </c>
      <c r="BB13" s="969" t="str">
        <f t="shared" ref="BB13:BB44" si="17">IF(OR($F13="",U13=""),"",IF(U13="x",LOOKUP(MATCH($F13,$BZ$11:$CO$11,0),$BZ$10:$CO$10,$BZ$29:$CO$29),U13*LOOKUP(MATCH($F13,$BZ$11:$CO$11,0),$BZ$10:$CO$10,$BZ$29:$CO$29)))</f>
        <v/>
      </c>
      <c r="BC13" s="969" t="str">
        <f t="shared" ref="BC13:BC44" si="18">IF(OR($F13="",V13=""),"",IF(V13="x",LOOKUP(MATCH($F13,$BZ$11:$CO$11,0),$BZ$10:$CO$10,$BZ$31:$CO$31),V13*LOOKUP(MATCH($F13,$BZ$11:$CO$11,0),$BZ$10:$CO$10,$BZ$31:$CO$31)))</f>
        <v/>
      </c>
      <c r="BD13" s="969" t="str">
        <f t="shared" ref="BD13:BD44" si="19">IF(OR($F13="",W13=""),"",IF(W13="x",LOOKUP(MATCH($F13,$BZ$11:$CO$11,0),$BZ$10:$CO$10,$BZ$34:$CO$34),W13*LOOKUP(MATCH($F13,$BZ$11:$CO$11,0),$BZ$10:$CO$10,$BZ$34:$CO$34)))</f>
        <v/>
      </c>
      <c r="BE13" s="969" t="str">
        <f t="shared" ref="BE13:BE44" si="20">IF(OR($F13="",X13=""),"",IF(X13="x",LOOKUP(MATCH($F13,$BZ$11:$CO$11,0),$BZ$10:$CO$10,$BZ$44:$CO$44),X13*LOOKUP(MATCH($F13,$BZ$11:$CO$11,0),$BZ$10:$CO$10,$BZ$44:$CO$44)))</f>
        <v/>
      </c>
      <c r="BF13" s="969" t="str">
        <f t="shared" ref="BF13:BF44" si="21">IF(OR($F13="",Y13=""),"",IF(Y13="x",LOOKUP(MATCH($F13,$BZ$11:$CO$11,0),$BZ$10:$CO$10,$BZ$46:$CO$46),Y13*LOOKUP(MATCH($F13,$BZ$11:$CO$11,0),$BZ$10:$CO$10,$BZ$46:$CO$46)))</f>
        <v/>
      </c>
      <c r="BG13" s="969" t="str">
        <f t="shared" ref="BG13:BG44" si="22">IF(OR($F13="",Z13=""),"",IF(Z13="x",LOOKUP(MATCH($F13,$BZ$11:$CO$11,0),$BZ$10:$CO$10,$BZ$47:$CO$47),Z13*LOOKUP(MATCH($F13,$BZ$11:$CO$11,0),$BZ$10:$CO$10,$BZ$47:$CO$47)))</f>
        <v/>
      </c>
      <c r="BH13" s="969" t="str">
        <f t="shared" ref="BH13:BH44" si="23">IF(OR($F13="",AA13=""),"",IF(AA13="x",LOOKUP(MATCH($F13,$BZ$11:$CO$11,0),$BZ$10:$CO$10,$BZ$51:$CO$51),AA13*LOOKUP(MATCH($F13,$BZ$11:$CO$11,0),$BZ$10:$CO$10,$BZ$51:$CO$51)))</f>
        <v/>
      </c>
      <c r="BI13" s="969" t="str">
        <f t="shared" ref="BI13:BI44" si="24">IF(OR($F13="",AB13=""),"",IF(AB13="x",LOOKUP(MATCH($F13,$BZ$11:$CO$11,0),$BZ$10:$CO$10,$BZ$55:$CO$55),AB13*LOOKUP(MATCH($F13,$BZ$11:$CO$11,0),$BZ$10:$CO$10,$BZ$55:$CO$55)))</f>
        <v/>
      </c>
      <c r="BJ13" s="969" t="str">
        <f t="shared" ref="BJ13:BJ44" si="25">IF(OR($F13="",AC13=""),"",IF(AC13="x",LOOKUP(MATCH($F13,$BZ$11:$CO$11,0),$BZ$10:$CO$10,$BZ$57:$CO$57),AC13*LOOKUP(MATCH($F13,$BZ$11:$CO$11,0),$BZ$10:$CO$10,$BZ$57:$CO$57)))</f>
        <v/>
      </c>
      <c r="BK13" s="970" t="str">
        <f t="shared" ref="BK13:BK44" si="26">IF(OR($F13="",AD13=""),"",IF(AD13="x",LOOKUP(MATCH($F13,$BZ$11:$CO$11,0),$BZ$10:$CO$10,$BZ$63:$CO$63),AD13*LOOKUP(MATCH($F13,$BZ$11:$CO$11,0),$BZ$10:$CO$10,$BZ$63:$CO$63)))</f>
        <v/>
      </c>
      <c r="BL13" s="970" t="str">
        <f t="shared" ref="BL13:BL44" si="27">IF(OR($F13="",AE13=""),"",IF(AE13="x",LOOKUP(MATCH($F13,$BZ$11:$CO$11,0),$BZ$10:$CO$10,$BZ$64:$CO$64),AE13*LOOKUP(MATCH($F13,$BZ$11:$CO$11,0),$BZ$10:$CO$10,$BZ$64:$CO$64)))</f>
        <v/>
      </c>
      <c r="BM13" s="970" t="str">
        <f t="shared" ref="BM13:BM44" si="28">IF(OR($F13="",AF13=""),"",IF(AF13="x",LOOKUP(MATCH($F13,$BZ$11:$CO$11,0),$BZ$10:$CO$10,$BZ$65:$CO$65),AF13*LOOKUP(MATCH($F13,$BZ$11:$CO$11,0),$BZ$10:$CO$10,$BZ$65:$CO$65)))</f>
        <v/>
      </c>
      <c r="BN13" s="970" t="str">
        <f t="shared" ref="BN13:BN44" si="29">IF(OR($F13="",AG13=""),"",IF(AG13="x",LOOKUP(MATCH($F13,$BZ$11:$CO$11,0),$BZ$10:$CO$10,$BZ$66:$CO$66),AG13*LOOKUP(MATCH($F13,$BZ$11:$CO$11,0),$BZ$10:$CO$10,$BZ$66:$CO$66)))</f>
        <v/>
      </c>
      <c r="BO13" s="970" t="str">
        <f t="shared" ref="BO13:BO44" si="30">IF(OR($F13="",AH13=""),"",IF(AH13="x",LOOKUP(MATCH($F13,$BZ$11:$CO$11,0),$BZ$10:$CO$10,$BZ$67:$CO$67),AH13*LOOKUP(MATCH($F13,$BZ$11:$CO$11,0),$BZ$10:$CO$10,$BZ$67:$CO$67)))</f>
        <v/>
      </c>
      <c r="BP13" s="970" t="str">
        <f t="shared" ref="BP13:BP44" si="31">IF(OR($F13="",AI13=""),"",IF(AI13="x",LOOKUP(MATCH($F13,$BZ$11:$CO$11,0),$BZ$10:$CO$10,$BZ$69:$CO$69),AI13*LOOKUP(MATCH($F13,$BZ$11:$CO$11,0),$BZ$10:$CO$10,$BZ$69:$CO$69)))</f>
        <v/>
      </c>
      <c r="BQ13" s="969" t="str">
        <f t="shared" ref="BQ13:BQ44" si="32">IF(OR($F13="",AJ13=""),"",IF(AJ13="x",LOOKUP(MATCH($F13,$BZ$11:$CO$11,0),$BZ$10:$CO$10,$BZ$72:$CO$72),AJ13*LOOKUP(MATCH($F13,$BZ$11:$CO$11,0),$BZ$10:$CO$10,$BZ$72:$CO$72)))</f>
        <v/>
      </c>
      <c r="BR13" s="969" t="str">
        <f t="shared" ref="BR13:BR44" si="33">IF(OR($F13="",AK13=""),"",IF(AK13="x",LOOKUP(MATCH($F13,$BZ$11:$CO$11,0),$BZ$10:$CO$10,$BZ$80:$CO$80),AK13*LOOKUP(MATCH($F13,$BZ$11:$CO$11,0),$BZ$10:$CO$10,$BZ$80:$CO$80)))</f>
        <v/>
      </c>
      <c r="BS13" s="969" t="str">
        <f t="shared" ref="BS13:BS44" si="34">IF(OR($F13="",AL13=""),"",IF(AL13="x",LOOKUP(MATCH($F13,$BZ$11:$CO$11,0),$BZ$10:$CO$10,$BZ$81:$CO$81),AL13*LOOKUP(MATCH($F13,$BZ$11:$CO$11,0),$BZ$10:$CO$10,$BZ$81:$CO$81)))</f>
        <v/>
      </c>
      <c r="BT13" s="969" t="str">
        <f t="shared" ref="BT13:BT44" si="35">IF(OR($F13="",AM13=""),"",IF(AM13="x",LOOKUP(MATCH($F13,$BZ$11:$CO$11,0),$BZ$10:$CO$10,$BZ$83:$CO$83),AM13*LOOKUP(MATCH($F13,$BZ$11:$CO$11,0),$BZ$10:$CO$10,$BZ$83:$CO$83)))</f>
        <v/>
      </c>
      <c r="BU13" s="969" t="str">
        <f t="shared" ref="BU13:BU44" si="36">IF(OR($F13="",AN13=""),"",IF(AN13="x",LOOKUP(MATCH($F13,$BZ$11:$CO$11,0),$BZ$10:$CO$10,$BZ$84:$CO$84),AN13*LOOKUP(MATCH($F13,$BZ$11:$CO$11,0),$BZ$10:$CO$10,$BZ$84:$CO$84)))</f>
        <v/>
      </c>
      <c r="BV13" s="3"/>
      <c r="BW13" s="916">
        <v>1</v>
      </c>
      <c r="BX13" s="475" t="s">
        <v>178</v>
      </c>
      <c r="BY13" s="476"/>
      <c r="BZ13" s="971">
        <v>0</v>
      </c>
      <c r="CA13" s="952">
        <v>0.18</v>
      </c>
      <c r="CB13" s="952">
        <v>0.3</v>
      </c>
      <c r="CC13" s="952">
        <v>0.4</v>
      </c>
      <c r="CD13" s="952">
        <v>0.5</v>
      </c>
      <c r="CE13" s="952">
        <v>0.7</v>
      </c>
      <c r="CF13" s="952">
        <v>0.9</v>
      </c>
      <c r="CG13" s="952">
        <v>1.1000000000000001</v>
      </c>
      <c r="CH13" s="952">
        <v>1.3</v>
      </c>
      <c r="CI13" s="952">
        <v>1.6</v>
      </c>
      <c r="CJ13" s="952">
        <v>2.1</v>
      </c>
      <c r="CK13" s="952">
        <v>2.7</v>
      </c>
      <c r="CL13" s="952">
        <v>3.4</v>
      </c>
      <c r="CM13" s="971">
        <v>0</v>
      </c>
      <c r="CN13" s="971">
        <v>0</v>
      </c>
      <c r="CO13" s="971">
        <v>0</v>
      </c>
      <c r="CP13" s="3"/>
    </row>
    <row r="14" spans="1:94" s="196" customFormat="1" ht="15.75" customHeight="1" thickTop="1" thickBot="1" x14ac:dyDescent="0.35">
      <c r="A14" s="1030"/>
      <c r="C14" s="287" t="str">
        <f>'Cálc. RIA, Rede Húmida ou Seca'!E28</f>
        <v/>
      </c>
      <c r="D14" s="913" t="str">
        <f>IF('Cálc. RIA, Rede Húmida ou Seca'!F28="","",'Cálc. RIA, Rede Húmida ou Seca'!F28)</f>
        <v/>
      </c>
      <c r="E14" s="913" t="str">
        <f>IF('Cálc. RIA, Rede Húmida ou Seca'!G28="","",'Cálc. RIA, Rede Húmida ou Seca'!G28)</f>
        <v/>
      </c>
      <c r="F14" s="914" t="str">
        <f>IF('Cálc. RIA, Rede Húmida ou Seca'!AC28="","",'Cálc. RIA, Rede Húmida ou Seca'!AC28)</f>
        <v/>
      </c>
      <c r="G14" s="1066" t="str">
        <f t="shared" ref="G14:G72" si="37">IF(F14="","",IF(ABS(H14)+I14=0,"",ABS(H14)+I14))</f>
        <v/>
      </c>
      <c r="H14" s="951"/>
      <c r="I14" s="934" t="str">
        <f t="shared" si="6"/>
        <v/>
      </c>
      <c r="J14" s="995"/>
      <c r="K14" s="936"/>
      <c r="L14" s="936"/>
      <c r="M14" s="936"/>
      <c r="N14" s="936"/>
      <c r="O14" s="936"/>
      <c r="P14" s="936"/>
      <c r="Q14" s="936"/>
      <c r="R14" s="936"/>
      <c r="S14" s="936"/>
      <c r="T14" s="936"/>
      <c r="U14" s="936"/>
      <c r="V14" s="936"/>
      <c r="W14" s="936"/>
      <c r="X14" s="936"/>
      <c r="Y14" s="936"/>
      <c r="Z14" s="936"/>
      <c r="AA14" s="936"/>
      <c r="AB14" s="936"/>
      <c r="AC14" s="936"/>
      <c r="AD14" s="936"/>
      <c r="AE14" s="936"/>
      <c r="AF14" s="936"/>
      <c r="AG14" s="936"/>
      <c r="AH14" s="936"/>
      <c r="AI14" s="936"/>
      <c r="AJ14" s="936"/>
      <c r="AK14" s="936"/>
      <c r="AL14" s="936"/>
      <c r="AM14" s="936"/>
      <c r="AN14" s="936"/>
      <c r="AO14" s="3"/>
      <c r="AP14" s="1035"/>
      <c r="AQ14" s="3"/>
      <c r="AR14" s="969" t="str">
        <f t="shared" si="7"/>
        <v/>
      </c>
      <c r="AS14" s="969" t="str">
        <f t="shared" si="8"/>
        <v/>
      </c>
      <c r="AT14" s="969" t="str">
        <f t="shared" si="9"/>
        <v/>
      </c>
      <c r="AU14" s="969" t="str">
        <f t="shared" si="10"/>
        <v/>
      </c>
      <c r="AV14" s="969" t="str">
        <f t="shared" si="11"/>
        <v/>
      </c>
      <c r="AW14" s="969" t="str">
        <f t="shared" si="12"/>
        <v/>
      </c>
      <c r="AX14" s="969" t="str">
        <f t="shared" si="13"/>
        <v/>
      </c>
      <c r="AY14" s="969" t="str">
        <f t="shared" si="14"/>
        <v/>
      </c>
      <c r="AZ14" s="969" t="str">
        <f t="shared" si="15"/>
        <v/>
      </c>
      <c r="BA14" s="969" t="str">
        <f t="shared" si="16"/>
        <v/>
      </c>
      <c r="BB14" s="969" t="str">
        <f t="shared" si="17"/>
        <v/>
      </c>
      <c r="BC14" s="969" t="str">
        <f t="shared" si="18"/>
        <v/>
      </c>
      <c r="BD14" s="969" t="str">
        <f t="shared" si="19"/>
        <v/>
      </c>
      <c r="BE14" s="969" t="str">
        <f t="shared" si="20"/>
        <v/>
      </c>
      <c r="BF14" s="969" t="str">
        <f t="shared" si="21"/>
        <v/>
      </c>
      <c r="BG14" s="969" t="str">
        <f t="shared" si="22"/>
        <v/>
      </c>
      <c r="BH14" s="969" t="str">
        <f t="shared" si="23"/>
        <v/>
      </c>
      <c r="BI14" s="969" t="str">
        <f t="shared" si="24"/>
        <v/>
      </c>
      <c r="BJ14" s="969" t="str">
        <f t="shared" si="25"/>
        <v/>
      </c>
      <c r="BK14" s="970" t="str">
        <f t="shared" si="26"/>
        <v/>
      </c>
      <c r="BL14" s="970" t="str">
        <f t="shared" si="27"/>
        <v/>
      </c>
      <c r="BM14" s="970" t="str">
        <f t="shared" si="28"/>
        <v/>
      </c>
      <c r="BN14" s="970" t="str">
        <f t="shared" si="29"/>
        <v/>
      </c>
      <c r="BO14" s="970" t="str">
        <f t="shared" si="30"/>
        <v/>
      </c>
      <c r="BP14" s="970" t="str">
        <f t="shared" si="31"/>
        <v/>
      </c>
      <c r="BQ14" s="969" t="str">
        <f t="shared" si="32"/>
        <v/>
      </c>
      <c r="BR14" s="969" t="str">
        <f t="shared" si="33"/>
        <v/>
      </c>
      <c r="BS14" s="969" t="str">
        <f t="shared" si="34"/>
        <v/>
      </c>
      <c r="BT14" s="969" t="str">
        <f t="shared" si="35"/>
        <v/>
      </c>
      <c r="BU14" s="969" t="str">
        <f t="shared" si="36"/>
        <v/>
      </c>
      <c r="BV14" s="3"/>
      <c r="BW14" s="916" t="s">
        <v>179</v>
      </c>
      <c r="BX14" s="475" t="s">
        <v>180</v>
      </c>
      <c r="BY14" s="475"/>
      <c r="BZ14" s="952">
        <v>0.16</v>
      </c>
      <c r="CA14" s="952">
        <v>0.24</v>
      </c>
      <c r="CB14" s="952">
        <v>0.32</v>
      </c>
      <c r="CC14" s="952">
        <v>0.48</v>
      </c>
      <c r="CD14" s="952">
        <v>0.64</v>
      </c>
      <c r="CE14" s="952">
        <v>0.79</v>
      </c>
      <c r="CF14" s="952">
        <v>0.95</v>
      </c>
      <c r="CG14" s="952">
        <v>1.27</v>
      </c>
      <c r="CH14" s="952">
        <v>1.59</v>
      </c>
      <c r="CI14" s="952">
        <v>1.91</v>
      </c>
      <c r="CJ14" s="952">
        <v>2.54</v>
      </c>
      <c r="CK14" s="971">
        <v>0</v>
      </c>
      <c r="CL14" s="971">
        <v>0</v>
      </c>
      <c r="CM14" s="971">
        <v>0</v>
      </c>
      <c r="CN14" s="971">
        <v>0</v>
      </c>
      <c r="CO14" s="971">
        <v>0</v>
      </c>
      <c r="CP14" s="3"/>
    </row>
    <row r="15" spans="1:94" s="196" customFormat="1" ht="15.75" customHeight="1" thickTop="1" thickBot="1" x14ac:dyDescent="0.35">
      <c r="A15" s="1030"/>
      <c r="C15" s="287" t="str">
        <f>'Cálc. RIA, Rede Húmida ou Seca'!E29</f>
        <v/>
      </c>
      <c r="D15" s="913" t="str">
        <f>IF('Cálc. RIA, Rede Húmida ou Seca'!F29="","",'Cálc. RIA, Rede Húmida ou Seca'!F29)</f>
        <v/>
      </c>
      <c r="E15" s="913" t="str">
        <f>IF('Cálc. RIA, Rede Húmida ou Seca'!G29="","",'Cálc. RIA, Rede Húmida ou Seca'!G29)</f>
        <v/>
      </c>
      <c r="F15" s="914" t="str">
        <f>IF('Cálc. RIA, Rede Húmida ou Seca'!AC29="","",'Cálc. RIA, Rede Húmida ou Seca'!AC29)</f>
        <v/>
      </c>
      <c r="G15" s="1066" t="str">
        <f t="shared" si="37"/>
        <v/>
      </c>
      <c r="H15" s="951"/>
      <c r="I15" s="934" t="str">
        <f t="shared" si="6"/>
        <v/>
      </c>
      <c r="J15" s="995"/>
      <c r="K15" s="936"/>
      <c r="L15" s="936"/>
      <c r="M15" s="936"/>
      <c r="N15" s="936"/>
      <c r="O15" s="936"/>
      <c r="P15" s="936"/>
      <c r="Q15" s="936"/>
      <c r="R15" s="936"/>
      <c r="S15" s="936"/>
      <c r="T15" s="936"/>
      <c r="U15" s="936"/>
      <c r="V15" s="936"/>
      <c r="W15" s="936"/>
      <c r="X15" s="936"/>
      <c r="Y15" s="936"/>
      <c r="Z15" s="936"/>
      <c r="AA15" s="936"/>
      <c r="AB15" s="936"/>
      <c r="AC15" s="936"/>
      <c r="AD15" s="936"/>
      <c r="AE15" s="936"/>
      <c r="AF15" s="936"/>
      <c r="AG15" s="936"/>
      <c r="AH15" s="936"/>
      <c r="AI15" s="936"/>
      <c r="AJ15" s="936"/>
      <c r="AK15" s="936"/>
      <c r="AL15" s="936"/>
      <c r="AM15" s="936"/>
      <c r="AN15" s="936"/>
      <c r="AO15" s="3"/>
      <c r="AP15" s="1035"/>
      <c r="AQ15" s="3"/>
      <c r="AR15" s="969" t="str">
        <f t="shared" si="7"/>
        <v/>
      </c>
      <c r="AS15" s="969" t="str">
        <f t="shared" si="8"/>
        <v/>
      </c>
      <c r="AT15" s="969" t="str">
        <f t="shared" si="9"/>
        <v/>
      </c>
      <c r="AU15" s="969" t="str">
        <f t="shared" si="10"/>
        <v/>
      </c>
      <c r="AV15" s="969" t="str">
        <f t="shared" si="11"/>
        <v/>
      </c>
      <c r="AW15" s="969" t="str">
        <f t="shared" si="12"/>
        <v/>
      </c>
      <c r="AX15" s="969" t="str">
        <f t="shared" si="13"/>
        <v/>
      </c>
      <c r="AY15" s="969" t="str">
        <f t="shared" si="14"/>
        <v/>
      </c>
      <c r="AZ15" s="969" t="str">
        <f t="shared" si="15"/>
        <v/>
      </c>
      <c r="BA15" s="969" t="str">
        <f t="shared" si="16"/>
        <v/>
      </c>
      <c r="BB15" s="969" t="str">
        <f t="shared" si="17"/>
        <v/>
      </c>
      <c r="BC15" s="969" t="str">
        <f t="shared" si="18"/>
        <v/>
      </c>
      <c r="BD15" s="969" t="str">
        <f t="shared" si="19"/>
        <v/>
      </c>
      <c r="BE15" s="969" t="str">
        <f t="shared" si="20"/>
        <v/>
      </c>
      <c r="BF15" s="969" t="str">
        <f t="shared" si="21"/>
        <v/>
      </c>
      <c r="BG15" s="969" t="str">
        <f t="shared" si="22"/>
        <v/>
      </c>
      <c r="BH15" s="969" t="str">
        <f t="shared" si="23"/>
        <v/>
      </c>
      <c r="BI15" s="969" t="str">
        <f t="shared" si="24"/>
        <v/>
      </c>
      <c r="BJ15" s="969" t="str">
        <f t="shared" si="25"/>
        <v/>
      </c>
      <c r="BK15" s="970" t="str">
        <f t="shared" si="26"/>
        <v/>
      </c>
      <c r="BL15" s="970" t="str">
        <f t="shared" si="27"/>
        <v/>
      </c>
      <c r="BM15" s="970" t="str">
        <f t="shared" si="28"/>
        <v/>
      </c>
      <c r="BN15" s="970" t="str">
        <f t="shared" si="29"/>
        <v/>
      </c>
      <c r="BO15" s="970" t="str">
        <f t="shared" si="30"/>
        <v/>
      </c>
      <c r="BP15" s="970" t="str">
        <f t="shared" si="31"/>
        <v/>
      </c>
      <c r="BQ15" s="969" t="str">
        <f t="shared" si="32"/>
        <v/>
      </c>
      <c r="BR15" s="969" t="str">
        <f t="shared" si="33"/>
        <v/>
      </c>
      <c r="BS15" s="969" t="str">
        <f t="shared" si="34"/>
        <v/>
      </c>
      <c r="BT15" s="969" t="str">
        <f t="shared" si="35"/>
        <v/>
      </c>
      <c r="BU15" s="969" t="str">
        <f t="shared" si="36"/>
        <v/>
      </c>
      <c r="BV15" s="3"/>
      <c r="BW15" s="916">
        <v>2</v>
      </c>
      <c r="BX15" s="475" t="s">
        <v>181</v>
      </c>
      <c r="BY15" s="475"/>
      <c r="BZ15" s="971">
        <v>0</v>
      </c>
      <c r="CA15" s="952">
        <v>0.18</v>
      </c>
      <c r="CB15" s="952">
        <v>0.3</v>
      </c>
      <c r="CC15" s="952">
        <v>0.4</v>
      </c>
      <c r="CD15" s="952">
        <v>0.5</v>
      </c>
      <c r="CE15" s="952">
        <v>0.7</v>
      </c>
      <c r="CF15" s="952">
        <v>0.9</v>
      </c>
      <c r="CG15" s="952">
        <v>1.1000000000000001</v>
      </c>
      <c r="CH15" s="952">
        <v>1.3</v>
      </c>
      <c r="CI15" s="952">
        <v>1.6</v>
      </c>
      <c r="CJ15" s="952">
        <v>2.1</v>
      </c>
      <c r="CK15" s="952">
        <v>2.7</v>
      </c>
      <c r="CL15" s="952">
        <v>3.4</v>
      </c>
      <c r="CM15" s="971">
        <v>0</v>
      </c>
      <c r="CN15" s="971">
        <v>0</v>
      </c>
      <c r="CO15" s="971">
        <v>0</v>
      </c>
      <c r="CP15" s="3"/>
    </row>
    <row r="16" spans="1:94" s="196" customFormat="1" ht="15.75" customHeight="1" thickTop="1" thickBot="1" x14ac:dyDescent="0.35">
      <c r="A16" s="1030"/>
      <c r="C16" s="287" t="str">
        <f>'Cálc. RIA, Rede Húmida ou Seca'!E30</f>
        <v/>
      </c>
      <c r="D16" s="913" t="str">
        <f>IF('Cálc. RIA, Rede Húmida ou Seca'!F30="","",'Cálc. RIA, Rede Húmida ou Seca'!F30)</f>
        <v/>
      </c>
      <c r="E16" s="913" t="str">
        <f>IF('Cálc. RIA, Rede Húmida ou Seca'!G30="","",'Cálc. RIA, Rede Húmida ou Seca'!G30)</f>
        <v/>
      </c>
      <c r="F16" s="914" t="str">
        <f>IF('Cálc. RIA, Rede Húmida ou Seca'!AC30="","",'Cálc. RIA, Rede Húmida ou Seca'!AC30)</f>
        <v/>
      </c>
      <c r="G16" s="1066" t="str">
        <f t="shared" si="37"/>
        <v/>
      </c>
      <c r="H16" s="951"/>
      <c r="I16" s="934" t="str">
        <f t="shared" si="6"/>
        <v/>
      </c>
      <c r="J16" s="995"/>
      <c r="K16" s="936"/>
      <c r="L16" s="936"/>
      <c r="M16" s="936"/>
      <c r="N16" s="936"/>
      <c r="O16" s="936"/>
      <c r="P16" s="936"/>
      <c r="Q16" s="936"/>
      <c r="R16" s="936"/>
      <c r="S16" s="936"/>
      <c r="T16" s="936"/>
      <c r="U16" s="936"/>
      <c r="V16" s="936"/>
      <c r="W16" s="936"/>
      <c r="X16" s="936"/>
      <c r="Y16" s="936"/>
      <c r="Z16" s="936"/>
      <c r="AA16" s="936"/>
      <c r="AB16" s="936"/>
      <c r="AC16" s="936"/>
      <c r="AD16" s="936"/>
      <c r="AE16" s="936"/>
      <c r="AF16" s="936"/>
      <c r="AG16" s="936"/>
      <c r="AH16" s="936"/>
      <c r="AI16" s="936"/>
      <c r="AJ16" s="936"/>
      <c r="AK16" s="936"/>
      <c r="AL16" s="936"/>
      <c r="AM16" s="936"/>
      <c r="AN16" s="936"/>
      <c r="AO16" s="3"/>
      <c r="AP16" s="1035"/>
      <c r="AQ16" s="3"/>
      <c r="AR16" s="969" t="str">
        <f t="shared" si="7"/>
        <v/>
      </c>
      <c r="AS16" s="969" t="str">
        <f t="shared" si="8"/>
        <v/>
      </c>
      <c r="AT16" s="969" t="str">
        <f t="shared" si="9"/>
        <v/>
      </c>
      <c r="AU16" s="969" t="str">
        <f t="shared" si="10"/>
        <v/>
      </c>
      <c r="AV16" s="969" t="str">
        <f t="shared" si="11"/>
        <v/>
      </c>
      <c r="AW16" s="969" t="str">
        <f t="shared" si="12"/>
        <v/>
      </c>
      <c r="AX16" s="969" t="str">
        <f t="shared" si="13"/>
        <v/>
      </c>
      <c r="AY16" s="969" t="str">
        <f t="shared" si="14"/>
        <v/>
      </c>
      <c r="AZ16" s="969" t="str">
        <f t="shared" si="15"/>
        <v/>
      </c>
      <c r="BA16" s="969" t="str">
        <f t="shared" si="16"/>
        <v/>
      </c>
      <c r="BB16" s="969" t="str">
        <f t="shared" si="17"/>
        <v/>
      </c>
      <c r="BC16" s="969" t="str">
        <f t="shared" si="18"/>
        <v/>
      </c>
      <c r="BD16" s="969" t="str">
        <f t="shared" si="19"/>
        <v/>
      </c>
      <c r="BE16" s="969" t="str">
        <f t="shared" si="20"/>
        <v/>
      </c>
      <c r="BF16" s="969" t="str">
        <f t="shared" si="21"/>
        <v/>
      </c>
      <c r="BG16" s="969" t="str">
        <f t="shared" si="22"/>
        <v/>
      </c>
      <c r="BH16" s="969" t="str">
        <f t="shared" si="23"/>
        <v/>
      </c>
      <c r="BI16" s="969" t="str">
        <f t="shared" si="24"/>
        <v/>
      </c>
      <c r="BJ16" s="969" t="str">
        <f t="shared" si="25"/>
        <v/>
      </c>
      <c r="BK16" s="970" t="str">
        <f t="shared" si="26"/>
        <v/>
      </c>
      <c r="BL16" s="970" t="str">
        <f t="shared" si="27"/>
        <v/>
      </c>
      <c r="BM16" s="970" t="str">
        <f t="shared" si="28"/>
        <v/>
      </c>
      <c r="BN16" s="970" t="str">
        <f t="shared" si="29"/>
        <v/>
      </c>
      <c r="BO16" s="970" t="str">
        <f t="shared" si="30"/>
        <v/>
      </c>
      <c r="BP16" s="970" t="str">
        <f t="shared" si="31"/>
        <v/>
      </c>
      <c r="BQ16" s="969" t="str">
        <f t="shared" si="32"/>
        <v/>
      </c>
      <c r="BR16" s="969" t="str">
        <f t="shared" si="33"/>
        <v/>
      </c>
      <c r="BS16" s="969" t="str">
        <f t="shared" si="34"/>
        <v/>
      </c>
      <c r="BT16" s="969" t="str">
        <f t="shared" si="35"/>
        <v/>
      </c>
      <c r="BU16" s="969" t="str">
        <f t="shared" si="36"/>
        <v/>
      </c>
      <c r="BV16" s="3"/>
      <c r="BW16" s="916" t="s">
        <v>182</v>
      </c>
      <c r="BX16" s="475" t="s">
        <v>183</v>
      </c>
      <c r="BY16" s="475"/>
      <c r="BZ16" s="971">
        <v>0</v>
      </c>
      <c r="CA16" s="952"/>
      <c r="CB16" s="952">
        <v>0.4</v>
      </c>
      <c r="CC16" s="952">
        <v>0.6</v>
      </c>
      <c r="CD16" s="952">
        <v>0.7</v>
      </c>
      <c r="CE16" s="952">
        <v>0.9</v>
      </c>
      <c r="CF16" s="952">
        <v>1.1000000000000001</v>
      </c>
      <c r="CG16" s="952">
        <v>1.4</v>
      </c>
      <c r="CH16" s="952">
        <v>1.7</v>
      </c>
      <c r="CI16" s="952">
        <v>2.1</v>
      </c>
      <c r="CJ16" s="952">
        <v>2.8</v>
      </c>
      <c r="CK16" s="952">
        <v>3.7</v>
      </c>
      <c r="CL16" s="952">
        <v>4.3</v>
      </c>
      <c r="CM16" s="971">
        <v>0</v>
      </c>
      <c r="CN16" s="971">
        <v>0</v>
      </c>
      <c r="CO16" s="971">
        <v>0</v>
      </c>
      <c r="CP16" s="3"/>
    </row>
    <row r="17" spans="1:94" s="196" customFormat="1" ht="15.75" customHeight="1" thickTop="1" thickBot="1" x14ac:dyDescent="0.35">
      <c r="A17" s="1030"/>
      <c r="C17" s="287" t="str">
        <f>'Cálc. RIA, Rede Húmida ou Seca'!E31</f>
        <v/>
      </c>
      <c r="D17" s="913" t="str">
        <f>IF('Cálc. RIA, Rede Húmida ou Seca'!F31="","",'Cálc. RIA, Rede Húmida ou Seca'!F31)</f>
        <v/>
      </c>
      <c r="E17" s="913" t="str">
        <f>IF('Cálc. RIA, Rede Húmida ou Seca'!G31="","",'Cálc. RIA, Rede Húmida ou Seca'!G31)</f>
        <v/>
      </c>
      <c r="F17" s="914" t="str">
        <f>IF('Cálc. RIA, Rede Húmida ou Seca'!AC31="","",'Cálc. RIA, Rede Húmida ou Seca'!AC31)</f>
        <v/>
      </c>
      <c r="G17" s="1066" t="str">
        <f t="shared" si="37"/>
        <v/>
      </c>
      <c r="H17" s="951"/>
      <c r="I17" s="934" t="str">
        <f t="shared" si="6"/>
        <v/>
      </c>
      <c r="J17" s="995"/>
      <c r="K17" s="936"/>
      <c r="L17" s="936"/>
      <c r="M17" s="936"/>
      <c r="N17" s="936"/>
      <c r="O17" s="936"/>
      <c r="P17" s="936"/>
      <c r="Q17" s="936"/>
      <c r="R17" s="936"/>
      <c r="S17" s="936"/>
      <c r="T17" s="936"/>
      <c r="U17" s="936"/>
      <c r="V17" s="936"/>
      <c r="W17" s="936"/>
      <c r="X17" s="936"/>
      <c r="Y17" s="936"/>
      <c r="Z17" s="936"/>
      <c r="AA17" s="936"/>
      <c r="AB17" s="936"/>
      <c r="AC17" s="936"/>
      <c r="AD17" s="936"/>
      <c r="AE17" s="936"/>
      <c r="AF17" s="936"/>
      <c r="AG17" s="936"/>
      <c r="AH17" s="936"/>
      <c r="AI17" s="936"/>
      <c r="AJ17" s="936"/>
      <c r="AK17" s="936"/>
      <c r="AL17" s="936"/>
      <c r="AM17" s="936"/>
      <c r="AN17" s="936"/>
      <c r="AO17" s="3"/>
      <c r="AP17" s="1035"/>
      <c r="AQ17" s="3"/>
      <c r="AR17" s="969" t="str">
        <f t="shared" si="7"/>
        <v/>
      </c>
      <c r="AS17" s="969" t="str">
        <f t="shared" si="8"/>
        <v/>
      </c>
      <c r="AT17" s="969" t="str">
        <f t="shared" si="9"/>
        <v/>
      </c>
      <c r="AU17" s="969" t="str">
        <f t="shared" si="10"/>
        <v/>
      </c>
      <c r="AV17" s="969" t="str">
        <f t="shared" si="11"/>
        <v/>
      </c>
      <c r="AW17" s="969" t="str">
        <f t="shared" si="12"/>
        <v/>
      </c>
      <c r="AX17" s="969" t="str">
        <f t="shared" si="13"/>
        <v/>
      </c>
      <c r="AY17" s="969" t="str">
        <f t="shared" si="14"/>
        <v/>
      </c>
      <c r="AZ17" s="969" t="str">
        <f t="shared" si="15"/>
        <v/>
      </c>
      <c r="BA17" s="969" t="str">
        <f t="shared" si="16"/>
        <v/>
      </c>
      <c r="BB17" s="969" t="str">
        <f t="shared" si="17"/>
        <v/>
      </c>
      <c r="BC17" s="969" t="str">
        <f t="shared" si="18"/>
        <v/>
      </c>
      <c r="BD17" s="969" t="str">
        <f t="shared" si="19"/>
        <v/>
      </c>
      <c r="BE17" s="969" t="str">
        <f t="shared" si="20"/>
        <v/>
      </c>
      <c r="BF17" s="969" t="str">
        <f t="shared" si="21"/>
        <v/>
      </c>
      <c r="BG17" s="969" t="str">
        <f t="shared" si="22"/>
        <v/>
      </c>
      <c r="BH17" s="969" t="str">
        <f t="shared" si="23"/>
        <v/>
      </c>
      <c r="BI17" s="969" t="str">
        <f t="shared" si="24"/>
        <v/>
      </c>
      <c r="BJ17" s="969" t="str">
        <f t="shared" si="25"/>
        <v/>
      </c>
      <c r="BK17" s="970" t="str">
        <f t="shared" si="26"/>
        <v/>
      </c>
      <c r="BL17" s="970" t="str">
        <f t="shared" si="27"/>
        <v/>
      </c>
      <c r="BM17" s="970" t="str">
        <f t="shared" si="28"/>
        <v/>
      </c>
      <c r="BN17" s="970" t="str">
        <f t="shared" si="29"/>
        <v/>
      </c>
      <c r="BO17" s="970" t="str">
        <f t="shared" si="30"/>
        <v/>
      </c>
      <c r="BP17" s="970" t="str">
        <f t="shared" si="31"/>
        <v/>
      </c>
      <c r="BQ17" s="969" t="str">
        <f t="shared" si="32"/>
        <v/>
      </c>
      <c r="BR17" s="969" t="str">
        <f t="shared" si="33"/>
        <v/>
      </c>
      <c r="BS17" s="969" t="str">
        <f t="shared" si="34"/>
        <v/>
      </c>
      <c r="BT17" s="969" t="str">
        <f t="shared" si="35"/>
        <v/>
      </c>
      <c r="BU17" s="969" t="str">
        <f t="shared" si="36"/>
        <v/>
      </c>
      <c r="BV17" s="3"/>
      <c r="BW17" s="916">
        <v>3</v>
      </c>
      <c r="BX17" s="475" t="s">
        <v>184</v>
      </c>
      <c r="BY17" s="475"/>
      <c r="BZ17" s="971">
        <v>0</v>
      </c>
      <c r="CA17" s="952">
        <v>0.25</v>
      </c>
      <c r="CB17" s="952">
        <v>0.34</v>
      </c>
      <c r="CC17" s="952">
        <v>0.5</v>
      </c>
      <c r="CD17" s="952">
        <v>0.67</v>
      </c>
      <c r="CE17" s="952">
        <v>0.84</v>
      </c>
      <c r="CF17" s="952">
        <v>1.01</v>
      </c>
      <c r="CG17" s="952">
        <v>1.35</v>
      </c>
      <c r="CH17" s="952">
        <v>1.68</v>
      </c>
      <c r="CI17" s="952">
        <v>2.02</v>
      </c>
      <c r="CJ17" s="952">
        <v>2.69</v>
      </c>
      <c r="CK17" s="971">
        <v>0</v>
      </c>
      <c r="CL17" s="952">
        <v>4.04</v>
      </c>
      <c r="CM17" s="971">
        <v>0</v>
      </c>
      <c r="CN17" s="971">
        <v>0</v>
      </c>
      <c r="CO17" s="971">
        <v>0</v>
      </c>
      <c r="CP17" s="3"/>
    </row>
    <row r="18" spans="1:94" s="196" customFormat="1" ht="15.75" customHeight="1" thickTop="1" thickBot="1" x14ac:dyDescent="0.35">
      <c r="A18" s="1030"/>
      <c r="C18" s="287" t="str">
        <f>'Cálc. RIA, Rede Húmida ou Seca'!E32</f>
        <v/>
      </c>
      <c r="D18" s="913" t="str">
        <f>IF('Cálc. RIA, Rede Húmida ou Seca'!F32="","",'Cálc. RIA, Rede Húmida ou Seca'!F32)</f>
        <v/>
      </c>
      <c r="E18" s="913" t="str">
        <f>IF('Cálc. RIA, Rede Húmida ou Seca'!G32="","",'Cálc. RIA, Rede Húmida ou Seca'!G32)</f>
        <v/>
      </c>
      <c r="F18" s="914" t="str">
        <f>IF('Cálc. RIA, Rede Húmida ou Seca'!AC32="","",'Cálc. RIA, Rede Húmida ou Seca'!AC32)</f>
        <v/>
      </c>
      <c r="G18" s="1066" t="str">
        <f t="shared" si="37"/>
        <v/>
      </c>
      <c r="H18" s="951"/>
      <c r="I18" s="934" t="str">
        <f t="shared" si="6"/>
        <v/>
      </c>
      <c r="J18" s="995"/>
      <c r="K18" s="936"/>
      <c r="L18" s="936"/>
      <c r="M18" s="936"/>
      <c r="N18" s="936"/>
      <c r="O18" s="936"/>
      <c r="P18" s="936"/>
      <c r="Q18" s="936"/>
      <c r="R18" s="936"/>
      <c r="S18" s="936"/>
      <c r="T18" s="936"/>
      <c r="U18" s="936"/>
      <c r="V18" s="936"/>
      <c r="W18" s="936"/>
      <c r="X18" s="936"/>
      <c r="Y18" s="936"/>
      <c r="Z18" s="936"/>
      <c r="AA18" s="936"/>
      <c r="AB18" s="936"/>
      <c r="AC18" s="936"/>
      <c r="AD18" s="936"/>
      <c r="AE18" s="936"/>
      <c r="AF18" s="936"/>
      <c r="AG18" s="936"/>
      <c r="AH18" s="936"/>
      <c r="AI18" s="936"/>
      <c r="AJ18" s="936"/>
      <c r="AK18" s="936"/>
      <c r="AL18" s="936"/>
      <c r="AM18" s="936"/>
      <c r="AN18" s="936"/>
      <c r="AO18" s="3"/>
      <c r="AP18" s="1035"/>
      <c r="AQ18" s="3"/>
      <c r="AR18" s="969" t="str">
        <f t="shared" si="7"/>
        <v/>
      </c>
      <c r="AS18" s="969" t="str">
        <f t="shared" si="8"/>
        <v/>
      </c>
      <c r="AT18" s="969" t="str">
        <f t="shared" si="9"/>
        <v/>
      </c>
      <c r="AU18" s="969" t="str">
        <f t="shared" si="10"/>
        <v/>
      </c>
      <c r="AV18" s="969" t="str">
        <f t="shared" si="11"/>
        <v/>
      </c>
      <c r="AW18" s="969" t="str">
        <f t="shared" si="12"/>
        <v/>
      </c>
      <c r="AX18" s="969" t="str">
        <f t="shared" si="13"/>
        <v/>
      </c>
      <c r="AY18" s="969" t="str">
        <f t="shared" si="14"/>
        <v/>
      </c>
      <c r="AZ18" s="969" t="str">
        <f t="shared" si="15"/>
        <v/>
      </c>
      <c r="BA18" s="969" t="str">
        <f t="shared" si="16"/>
        <v/>
      </c>
      <c r="BB18" s="969" t="str">
        <f t="shared" si="17"/>
        <v/>
      </c>
      <c r="BC18" s="969" t="str">
        <f t="shared" si="18"/>
        <v/>
      </c>
      <c r="BD18" s="969" t="str">
        <f t="shared" si="19"/>
        <v/>
      </c>
      <c r="BE18" s="969" t="str">
        <f t="shared" si="20"/>
        <v/>
      </c>
      <c r="BF18" s="969" t="str">
        <f t="shared" si="21"/>
        <v/>
      </c>
      <c r="BG18" s="969" t="str">
        <f t="shared" si="22"/>
        <v/>
      </c>
      <c r="BH18" s="969" t="str">
        <f t="shared" si="23"/>
        <v/>
      </c>
      <c r="BI18" s="969" t="str">
        <f t="shared" si="24"/>
        <v/>
      </c>
      <c r="BJ18" s="969" t="str">
        <f t="shared" si="25"/>
        <v/>
      </c>
      <c r="BK18" s="970" t="str">
        <f t="shared" si="26"/>
        <v/>
      </c>
      <c r="BL18" s="970" t="str">
        <f t="shared" si="27"/>
        <v/>
      </c>
      <c r="BM18" s="970" t="str">
        <f t="shared" si="28"/>
        <v/>
      </c>
      <c r="BN18" s="970" t="str">
        <f t="shared" si="29"/>
        <v/>
      </c>
      <c r="BO18" s="970" t="str">
        <f t="shared" si="30"/>
        <v/>
      </c>
      <c r="BP18" s="970" t="str">
        <f t="shared" si="31"/>
        <v/>
      </c>
      <c r="BQ18" s="969" t="str">
        <f t="shared" si="32"/>
        <v/>
      </c>
      <c r="BR18" s="969" t="str">
        <f t="shared" si="33"/>
        <v/>
      </c>
      <c r="BS18" s="969" t="str">
        <f t="shared" si="34"/>
        <v/>
      </c>
      <c r="BT18" s="969" t="str">
        <f t="shared" si="35"/>
        <v/>
      </c>
      <c r="BU18" s="969" t="str">
        <f t="shared" si="36"/>
        <v/>
      </c>
      <c r="BV18" s="3"/>
      <c r="BW18" s="916">
        <v>40</v>
      </c>
      <c r="BX18" s="475" t="s">
        <v>185</v>
      </c>
      <c r="BY18" s="475"/>
      <c r="BZ18" s="952">
        <v>0.1</v>
      </c>
      <c r="CA18" s="952">
        <v>0.15</v>
      </c>
      <c r="CB18" s="952">
        <v>0.2</v>
      </c>
      <c r="CC18" s="952">
        <v>0.3</v>
      </c>
      <c r="CD18" s="952">
        <v>0.41</v>
      </c>
      <c r="CE18" s="952">
        <v>0.51</v>
      </c>
      <c r="CF18" s="952">
        <v>0.61</v>
      </c>
      <c r="CG18" s="952">
        <v>0.81</v>
      </c>
      <c r="CH18" s="952">
        <v>1.02</v>
      </c>
      <c r="CI18" s="952">
        <v>1.22</v>
      </c>
      <c r="CJ18" s="952">
        <v>1.73</v>
      </c>
      <c r="CK18" s="952">
        <v>2.16</v>
      </c>
      <c r="CL18" s="952">
        <v>2.59</v>
      </c>
      <c r="CM18" s="971">
        <v>0</v>
      </c>
      <c r="CN18" s="971">
        <v>0</v>
      </c>
      <c r="CO18" s="971">
        <v>0</v>
      </c>
      <c r="CP18" s="3"/>
    </row>
    <row r="19" spans="1:94" s="196" customFormat="1" ht="15.75" customHeight="1" thickTop="1" thickBot="1" x14ac:dyDescent="0.35">
      <c r="A19" s="1030"/>
      <c r="C19" s="287" t="str">
        <f>'Cálc. RIA, Rede Húmida ou Seca'!E33</f>
        <v/>
      </c>
      <c r="D19" s="913" t="str">
        <f>IF('Cálc. RIA, Rede Húmida ou Seca'!F33="","",'Cálc. RIA, Rede Húmida ou Seca'!F33)</f>
        <v/>
      </c>
      <c r="E19" s="913" t="str">
        <f>IF('Cálc. RIA, Rede Húmida ou Seca'!G33="","",'Cálc. RIA, Rede Húmida ou Seca'!G33)</f>
        <v/>
      </c>
      <c r="F19" s="914" t="str">
        <f>IF('Cálc. RIA, Rede Húmida ou Seca'!AC33="","",'Cálc. RIA, Rede Húmida ou Seca'!AC33)</f>
        <v/>
      </c>
      <c r="G19" s="1066" t="str">
        <f t="shared" si="37"/>
        <v/>
      </c>
      <c r="H19" s="951"/>
      <c r="I19" s="934" t="str">
        <f t="shared" si="6"/>
        <v/>
      </c>
      <c r="J19" s="995"/>
      <c r="K19" s="936"/>
      <c r="L19" s="936"/>
      <c r="M19" s="936"/>
      <c r="N19" s="936"/>
      <c r="O19" s="936"/>
      <c r="P19" s="936"/>
      <c r="Q19" s="936"/>
      <c r="R19" s="936"/>
      <c r="S19" s="936"/>
      <c r="T19" s="936"/>
      <c r="U19" s="936"/>
      <c r="V19" s="936"/>
      <c r="W19" s="936"/>
      <c r="X19" s="936"/>
      <c r="Y19" s="936"/>
      <c r="Z19" s="936"/>
      <c r="AA19" s="936"/>
      <c r="AB19" s="936"/>
      <c r="AC19" s="936"/>
      <c r="AD19" s="936"/>
      <c r="AE19" s="936"/>
      <c r="AF19" s="936"/>
      <c r="AG19" s="936"/>
      <c r="AH19" s="936"/>
      <c r="AI19" s="936"/>
      <c r="AJ19" s="936"/>
      <c r="AK19" s="936"/>
      <c r="AL19" s="936"/>
      <c r="AM19" s="936"/>
      <c r="AN19" s="936"/>
      <c r="AO19" s="3"/>
      <c r="AP19" s="1035"/>
      <c r="AQ19" s="3"/>
      <c r="AR19" s="969" t="str">
        <f t="shared" si="7"/>
        <v/>
      </c>
      <c r="AS19" s="969" t="str">
        <f t="shared" si="8"/>
        <v/>
      </c>
      <c r="AT19" s="969" t="str">
        <f t="shared" si="9"/>
        <v/>
      </c>
      <c r="AU19" s="969" t="str">
        <f t="shared" si="10"/>
        <v/>
      </c>
      <c r="AV19" s="969" t="str">
        <f t="shared" si="11"/>
        <v/>
      </c>
      <c r="AW19" s="969" t="str">
        <f t="shared" si="12"/>
        <v/>
      </c>
      <c r="AX19" s="969" t="str">
        <f t="shared" si="13"/>
        <v/>
      </c>
      <c r="AY19" s="969" t="str">
        <f t="shared" si="14"/>
        <v/>
      </c>
      <c r="AZ19" s="969" t="str">
        <f t="shared" si="15"/>
        <v/>
      </c>
      <c r="BA19" s="969" t="str">
        <f t="shared" si="16"/>
        <v/>
      </c>
      <c r="BB19" s="969" t="str">
        <f t="shared" si="17"/>
        <v/>
      </c>
      <c r="BC19" s="969" t="str">
        <f t="shared" si="18"/>
        <v/>
      </c>
      <c r="BD19" s="969" t="str">
        <f t="shared" si="19"/>
        <v/>
      </c>
      <c r="BE19" s="969" t="str">
        <f t="shared" si="20"/>
        <v/>
      </c>
      <c r="BF19" s="969" t="str">
        <f t="shared" si="21"/>
        <v/>
      </c>
      <c r="BG19" s="969" t="str">
        <f t="shared" si="22"/>
        <v/>
      </c>
      <c r="BH19" s="969" t="str">
        <f t="shared" si="23"/>
        <v/>
      </c>
      <c r="BI19" s="969" t="str">
        <f t="shared" si="24"/>
        <v/>
      </c>
      <c r="BJ19" s="969" t="str">
        <f t="shared" si="25"/>
        <v/>
      </c>
      <c r="BK19" s="970" t="str">
        <f t="shared" si="26"/>
        <v/>
      </c>
      <c r="BL19" s="970" t="str">
        <f t="shared" si="27"/>
        <v/>
      </c>
      <c r="BM19" s="970" t="str">
        <f t="shared" si="28"/>
        <v/>
      </c>
      <c r="BN19" s="970" t="str">
        <f t="shared" si="29"/>
        <v/>
      </c>
      <c r="BO19" s="970" t="str">
        <f t="shared" si="30"/>
        <v/>
      </c>
      <c r="BP19" s="970" t="str">
        <f t="shared" si="31"/>
        <v/>
      </c>
      <c r="BQ19" s="969" t="str">
        <f t="shared" si="32"/>
        <v/>
      </c>
      <c r="BR19" s="969" t="str">
        <f t="shared" si="33"/>
        <v/>
      </c>
      <c r="BS19" s="969" t="str">
        <f t="shared" si="34"/>
        <v/>
      </c>
      <c r="BT19" s="969" t="str">
        <f t="shared" si="35"/>
        <v/>
      </c>
      <c r="BU19" s="969" t="str">
        <f t="shared" si="36"/>
        <v/>
      </c>
      <c r="BV19" s="3"/>
      <c r="BW19" s="916">
        <v>41</v>
      </c>
      <c r="BX19" s="475" t="s">
        <v>186</v>
      </c>
      <c r="BY19" s="475"/>
      <c r="BZ19" s="952">
        <v>0.1</v>
      </c>
      <c r="CA19" s="952">
        <v>0.16</v>
      </c>
      <c r="CB19" s="952">
        <v>0.22</v>
      </c>
      <c r="CC19" s="952">
        <v>0.32</v>
      </c>
      <c r="CD19" s="952">
        <v>0.43</v>
      </c>
      <c r="CE19" s="952">
        <v>0.54</v>
      </c>
      <c r="CF19" s="952">
        <v>0.65</v>
      </c>
      <c r="CG19" s="952">
        <v>0.86</v>
      </c>
      <c r="CH19" s="952">
        <v>1.08</v>
      </c>
      <c r="CI19" s="952">
        <v>1.3</v>
      </c>
      <c r="CJ19" s="952">
        <v>1.73</v>
      </c>
      <c r="CK19" s="952">
        <v>2.16</v>
      </c>
      <c r="CL19" s="952">
        <v>2.59</v>
      </c>
      <c r="CM19" s="971">
        <v>0</v>
      </c>
      <c r="CN19" s="971">
        <v>0</v>
      </c>
      <c r="CO19" s="971">
        <v>0</v>
      </c>
      <c r="CP19" s="3"/>
    </row>
    <row r="20" spans="1:94" s="196" customFormat="1" ht="15.75" customHeight="1" thickTop="1" thickBot="1" x14ac:dyDescent="0.35">
      <c r="A20" s="1030"/>
      <c r="C20" s="287" t="str">
        <f>'Cálc. RIA, Rede Húmida ou Seca'!E34</f>
        <v/>
      </c>
      <c r="D20" s="913" t="str">
        <f>IF('Cálc. RIA, Rede Húmida ou Seca'!F34="","",'Cálc. RIA, Rede Húmida ou Seca'!F34)</f>
        <v/>
      </c>
      <c r="E20" s="913" t="str">
        <f>IF('Cálc. RIA, Rede Húmida ou Seca'!G34="","",'Cálc. RIA, Rede Húmida ou Seca'!G34)</f>
        <v/>
      </c>
      <c r="F20" s="914" t="str">
        <f>IF('Cálc. RIA, Rede Húmida ou Seca'!AC34="","",'Cálc. RIA, Rede Húmida ou Seca'!AC34)</f>
        <v/>
      </c>
      <c r="G20" s="1066" t="str">
        <f t="shared" si="37"/>
        <v/>
      </c>
      <c r="H20" s="951"/>
      <c r="I20" s="934" t="str">
        <f t="shared" si="6"/>
        <v/>
      </c>
      <c r="J20" s="995"/>
      <c r="K20" s="936"/>
      <c r="L20" s="936"/>
      <c r="M20" s="936"/>
      <c r="N20" s="936"/>
      <c r="O20" s="936"/>
      <c r="P20" s="936"/>
      <c r="Q20" s="936"/>
      <c r="R20" s="936"/>
      <c r="S20" s="936"/>
      <c r="T20" s="936"/>
      <c r="U20" s="936"/>
      <c r="V20" s="936"/>
      <c r="W20" s="936"/>
      <c r="X20" s="936"/>
      <c r="Y20" s="936"/>
      <c r="Z20" s="936"/>
      <c r="AA20" s="936"/>
      <c r="AB20" s="936"/>
      <c r="AC20" s="936"/>
      <c r="AD20" s="936"/>
      <c r="AE20" s="936"/>
      <c r="AF20" s="936"/>
      <c r="AG20" s="936"/>
      <c r="AH20" s="936"/>
      <c r="AI20" s="936"/>
      <c r="AJ20" s="936"/>
      <c r="AK20" s="936"/>
      <c r="AL20" s="936"/>
      <c r="AM20" s="936"/>
      <c r="AN20" s="936"/>
      <c r="AO20" s="3"/>
      <c r="AP20" s="1035"/>
      <c r="AQ20" s="3"/>
      <c r="AR20" s="969" t="str">
        <f t="shared" si="7"/>
        <v/>
      </c>
      <c r="AS20" s="969" t="str">
        <f t="shared" si="8"/>
        <v/>
      </c>
      <c r="AT20" s="969" t="str">
        <f t="shared" si="9"/>
        <v/>
      </c>
      <c r="AU20" s="969" t="str">
        <f t="shared" si="10"/>
        <v/>
      </c>
      <c r="AV20" s="969" t="str">
        <f t="shared" si="11"/>
        <v/>
      </c>
      <c r="AW20" s="969" t="str">
        <f t="shared" si="12"/>
        <v/>
      </c>
      <c r="AX20" s="969" t="str">
        <f t="shared" si="13"/>
        <v/>
      </c>
      <c r="AY20" s="969" t="str">
        <f t="shared" si="14"/>
        <v/>
      </c>
      <c r="AZ20" s="969" t="str">
        <f t="shared" si="15"/>
        <v/>
      </c>
      <c r="BA20" s="969" t="str">
        <f t="shared" si="16"/>
        <v/>
      </c>
      <c r="BB20" s="969" t="str">
        <f t="shared" si="17"/>
        <v/>
      </c>
      <c r="BC20" s="969" t="str">
        <f t="shared" si="18"/>
        <v/>
      </c>
      <c r="BD20" s="969" t="str">
        <f t="shared" si="19"/>
        <v/>
      </c>
      <c r="BE20" s="969" t="str">
        <f t="shared" si="20"/>
        <v/>
      </c>
      <c r="BF20" s="969" t="str">
        <f t="shared" si="21"/>
        <v/>
      </c>
      <c r="BG20" s="969" t="str">
        <f t="shared" si="22"/>
        <v/>
      </c>
      <c r="BH20" s="969" t="str">
        <f t="shared" si="23"/>
        <v/>
      </c>
      <c r="BI20" s="969" t="str">
        <f t="shared" si="24"/>
        <v/>
      </c>
      <c r="BJ20" s="969" t="str">
        <f t="shared" si="25"/>
        <v/>
      </c>
      <c r="BK20" s="970" t="str">
        <f t="shared" si="26"/>
        <v/>
      </c>
      <c r="BL20" s="970" t="str">
        <f t="shared" si="27"/>
        <v/>
      </c>
      <c r="BM20" s="970" t="str">
        <f t="shared" si="28"/>
        <v/>
      </c>
      <c r="BN20" s="970" t="str">
        <f t="shared" si="29"/>
        <v/>
      </c>
      <c r="BO20" s="970" t="str">
        <f t="shared" si="30"/>
        <v/>
      </c>
      <c r="BP20" s="970" t="str">
        <f t="shared" si="31"/>
        <v/>
      </c>
      <c r="BQ20" s="969" t="str">
        <f t="shared" si="32"/>
        <v/>
      </c>
      <c r="BR20" s="969" t="str">
        <f t="shared" si="33"/>
        <v/>
      </c>
      <c r="BS20" s="969" t="str">
        <f t="shared" si="34"/>
        <v/>
      </c>
      <c r="BT20" s="969" t="str">
        <f t="shared" si="35"/>
        <v/>
      </c>
      <c r="BU20" s="969" t="str">
        <f t="shared" si="36"/>
        <v/>
      </c>
      <c r="BV20" s="3"/>
      <c r="BW20" s="916">
        <v>85</v>
      </c>
      <c r="BX20" s="475" t="s">
        <v>187</v>
      </c>
      <c r="BY20" s="475"/>
      <c r="BZ20" s="971">
        <v>0</v>
      </c>
      <c r="CA20" s="971">
        <v>0</v>
      </c>
      <c r="CB20" s="952">
        <v>0.87</v>
      </c>
      <c r="CC20" s="971">
        <v>0</v>
      </c>
      <c r="CD20" s="971">
        <v>0</v>
      </c>
      <c r="CE20" s="971">
        <v>0</v>
      </c>
      <c r="CF20" s="971">
        <v>0</v>
      </c>
      <c r="CG20" s="971">
        <v>0</v>
      </c>
      <c r="CH20" s="971">
        <v>0</v>
      </c>
      <c r="CI20" s="971">
        <v>0</v>
      </c>
      <c r="CJ20" s="971">
        <v>0</v>
      </c>
      <c r="CK20" s="971">
        <v>0</v>
      </c>
      <c r="CL20" s="971">
        <v>0</v>
      </c>
      <c r="CM20" s="971">
        <v>0</v>
      </c>
      <c r="CN20" s="971">
        <v>0</v>
      </c>
      <c r="CO20" s="971">
        <v>0</v>
      </c>
      <c r="CP20" s="3"/>
    </row>
    <row r="21" spans="1:94" s="196" customFormat="1" ht="15.75" customHeight="1" thickTop="1" thickBot="1" x14ac:dyDescent="0.35">
      <c r="A21" s="1030"/>
      <c r="C21" s="287" t="str">
        <f>'Cálc. RIA, Rede Húmida ou Seca'!E35</f>
        <v/>
      </c>
      <c r="D21" s="913" t="str">
        <f>IF('Cálc. RIA, Rede Húmida ou Seca'!F35="","",'Cálc. RIA, Rede Húmida ou Seca'!F35)</f>
        <v/>
      </c>
      <c r="E21" s="913" t="str">
        <f>IF('Cálc. RIA, Rede Húmida ou Seca'!G35="","",'Cálc. RIA, Rede Húmida ou Seca'!G35)</f>
        <v/>
      </c>
      <c r="F21" s="914" t="str">
        <f>IF('Cálc. RIA, Rede Húmida ou Seca'!AC35="","",'Cálc. RIA, Rede Húmida ou Seca'!AC35)</f>
        <v/>
      </c>
      <c r="G21" s="1066" t="str">
        <f t="shared" si="37"/>
        <v/>
      </c>
      <c r="H21" s="951"/>
      <c r="I21" s="934" t="str">
        <f t="shared" si="6"/>
        <v/>
      </c>
      <c r="J21" s="995"/>
      <c r="K21" s="936"/>
      <c r="L21" s="936"/>
      <c r="M21" s="936"/>
      <c r="N21" s="936"/>
      <c r="O21" s="936"/>
      <c r="P21" s="936"/>
      <c r="Q21" s="936"/>
      <c r="R21" s="936"/>
      <c r="S21" s="936"/>
      <c r="T21" s="936"/>
      <c r="U21" s="936"/>
      <c r="V21" s="936"/>
      <c r="W21" s="936"/>
      <c r="X21" s="936"/>
      <c r="Y21" s="936"/>
      <c r="Z21" s="936"/>
      <c r="AA21" s="936"/>
      <c r="AB21" s="936"/>
      <c r="AC21" s="936"/>
      <c r="AD21" s="936"/>
      <c r="AE21" s="936"/>
      <c r="AF21" s="936"/>
      <c r="AG21" s="936"/>
      <c r="AH21" s="936"/>
      <c r="AI21" s="936"/>
      <c r="AJ21" s="936"/>
      <c r="AK21" s="936"/>
      <c r="AL21" s="936"/>
      <c r="AM21" s="936"/>
      <c r="AN21" s="936"/>
      <c r="AO21" s="3"/>
      <c r="AP21" s="1035"/>
      <c r="AQ21" s="3"/>
      <c r="AR21" s="969" t="str">
        <f t="shared" si="7"/>
        <v/>
      </c>
      <c r="AS21" s="969" t="str">
        <f t="shared" si="8"/>
        <v/>
      </c>
      <c r="AT21" s="969" t="str">
        <f t="shared" si="9"/>
        <v/>
      </c>
      <c r="AU21" s="969" t="str">
        <f t="shared" si="10"/>
        <v/>
      </c>
      <c r="AV21" s="969" t="str">
        <f t="shared" si="11"/>
        <v/>
      </c>
      <c r="AW21" s="969" t="str">
        <f t="shared" si="12"/>
        <v/>
      </c>
      <c r="AX21" s="969" t="str">
        <f t="shared" si="13"/>
        <v/>
      </c>
      <c r="AY21" s="969" t="str">
        <f t="shared" si="14"/>
        <v/>
      </c>
      <c r="AZ21" s="969" t="str">
        <f t="shared" si="15"/>
        <v/>
      </c>
      <c r="BA21" s="969" t="str">
        <f t="shared" si="16"/>
        <v/>
      </c>
      <c r="BB21" s="969" t="str">
        <f t="shared" si="17"/>
        <v/>
      </c>
      <c r="BC21" s="969" t="str">
        <f t="shared" si="18"/>
        <v/>
      </c>
      <c r="BD21" s="969" t="str">
        <f t="shared" si="19"/>
        <v/>
      </c>
      <c r="BE21" s="969" t="str">
        <f t="shared" si="20"/>
        <v/>
      </c>
      <c r="BF21" s="969" t="str">
        <f t="shared" si="21"/>
        <v/>
      </c>
      <c r="BG21" s="969" t="str">
        <f t="shared" si="22"/>
        <v/>
      </c>
      <c r="BH21" s="969" t="str">
        <f t="shared" si="23"/>
        <v/>
      </c>
      <c r="BI21" s="969" t="str">
        <f t="shared" si="24"/>
        <v/>
      </c>
      <c r="BJ21" s="969" t="str">
        <f t="shared" si="25"/>
        <v/>
      </c>
      <c r="BK21" s="970" t="str">
        <f t="shared" si="26"/>
        <v/>
      </c>
      <c r="BL21" s="970" t="str">
        <f t="shared" si="27"/>
        <v/>
      </c>
      <c r="BM21" s="970" t="str">
        <f t="shared" si="28"/>
        <v/>
      </c>
      <c r="BN21" s="970" t="str">
        <f t="shared" si="29"/>
        <v/>
      </c>
      <c r="BO21" s="970" t="str">
        <f t="shared" si="30"/>
        <v/>
      </c>
      <c r="BP21" s="970" t="str">
        <f t="shared" si="31"/>
        <v/>
      </c>
      <c r="BQ21" s="969" t="str">
        <f t="shared" si="32"/>
        <v/>
      </c>
      <c r="BR21" s="969" t="str">
        <f t="shared" si="33"/>
        <v/>
      </c>
      <c r="BS21" s="969" t="str">
        <f t="shared" si="34"/>
        <v/>
      </c>
      <c r="BT21" s="969" t="str">
        <f t="shared" si="35"/>
        <v/>
      </c>
      <c r="BU21" s="969" t="str">
        <f t="shared" si="36"/>
        <v/>
      </c>
      <c r="BV21" s="3"/>
      <c r="BW21" s="916">
        <v>90</v>
      </c>
      <c r="BX21" s="475" t="s">
        <v>188</v>
      </c>
      <c r="BY21" s="475"/>
      <c r="BZ21" s="952">
        <v>0.23</v>
      </c>
      <c r="CA21" s="952">
        <v>0.35</v>
      </c>
      <c r="CB21" s="952">
        <v>0.47</v>
      </c>
      <c r="CC21" s="952">
        <v>0.7</v>
      </c>
      <c r="CD21" s="952">
        <v>0.94</v>
      </c>
      <c r="CE21" s="952">
        <v>1.17</v>
      </c>
      <c r="CF21" s="952">
        <v>1.41</v>
      </c>
      <c r="CG21" s="952">
        <v>1.88</v>
      </c>
      <c r="CH21" s="952">
        <v>2.35</v>
      </c>
      <c r="CI21" s="952">
        <v>2.82</v>
      </c>
      <c r="CJ21" s="952">
        <v>3.76</v>
      </c>
      <c r="CK21" s="952">
        <v>4.7</v>
      </c>
      <c r="CL21" s="952">
        <v>5.64</v>
      </c>
      <c r="CM21" s="971">
        <v>0</v>
      </c>
      <c r="CN21" s="971">
        <v>0</v>
      </c>
      <c r="CO21" s="971">
        <v>0</v>
      </c>
      <c r="CP21" s="3"/>
    </row>
    <row r="22" spans="1:94" s="196" customFormat="1" ht="15.75" customHeight="1" thickTop="1" thickBot="1" x14ac:dyDescent="0.35">
      <c r="A22" s="1030"/>
      <c r="C22" s="287" t="str">
        <f>'Cálc. RIA, Rede Húmida ou Seca'!E36</f>
        <v/>
      </c>
      <c r="D22" s="913" t="str">
        <f>IF('Cálc. RIA, Rede Húmida ou Seca'!F36="","",'Cálc. RIA, Rede Húmida ou Seca'!F36)</f>
        <v/>
      </c>
      <c r="E22" s="913" t="str">
        <f>IF('Cálc. RIA, Rede Húmida ou Seca'!G36="","",'Cálc. RIA, Rede Húmida ou Seca'!G36)</f>
        <v/>
      </c>
      <c r="F22" s="914" t="str">
        <f>IF('Cálc. RIA, Rede Húmida ou Seca'!AC36="","",'Cálc. RIA, Rede Húmida ou Seca'!AC36)</f>
        <v/>
      </c>
      <c r="G22" s="1066" t="str">
        <f t="shared" si="37"/>
        <v/>
      </c>
      <c r="H22" s="951"/>
      <c r="I22" s="934" t="str">
        <f t="shared" si="6"/>
        <v/>
      </c>
      <c r="J22" s="995"/>
      <c r="K22" s="936"/>
      <c r="L22" s="936"/>
      <c r="M22" s="936"/>
      <c r="N22" s="936"/>
      <c r="O22" s="936"/>
      <c r="P22" s="936"/>
      <c r="Q22" s="936"/>
      <c r="R22" s="936"/>
      <c r="S22" s="936"/>
      <c r="T22" s="936"/>
      <c r="U22" s="936"/>
      <c r="V22" s="936"/>
      <c r="W22" s="936"/>
      <c r="X22" s="936"/>
      <c r="Y22" s="936"/>
      <c r="Z22" s="936"/>
      <c r="AA22" s="936"/>
      <c r="AB22" s="936"/>
      <c r="AC22" s="936"/>
      <c r="AD22" s="936"/>
      <c r="AE22" s="936"/>
      <c r="AF22" s="936"/>
      <c r="AG22" s="936"/>
      <c r="AH22" s="936"/>
      <c r="AI22" s="936"/>
      <c r="AJ22" s="936"/>
      <c r="AK22" s="936"/>
      <c r="AL22" s="936"/>
      <c r="AM22" s="936"/>
      <c r="AN22" s="936"/>
      <c r="AO22" s="3"/>
      <c r="AP22" s="1035"/>
      <c r="AQ22" s="3"/>
      <c r="AR22" s="969" t="str">
        <f t="shared" si="7"/>
        <v/>
      </c>
      <c r="AS22" s="969" t="str">
        <f t="shared" si="8"/>
        <v/>
      </c>
      <c r="AT22" s="969" t="str">
        <f t="shared" si="9"/>
        <v/>
      </c>
      <c r="AU22" s="969" t="str">
        <f t="shared" si="10"/>
        <v/>
      </c>
      <c r="AV22" s="969" t="str">
        <f t="shared" si="11"/>
        <v/>
      </c>
      <c r="AW22" s="969" t="str">
        <f t="shared" si="12"/>
        <v/>
      </c>
      <c r="AX22" s="969" t="str">
        <f t="shared" si="13"/>
        <v/>
      </c>
      <c r="AY22" s="969" t="str">
        <f t="shared" si="14"/>
        <v/>
      </c>
      <c r="AZ22" s="969" t="str">
        <f t="shared" si="15"/>
        <v/>
      </c>
      <c r="BA22" s="969" t="str">
        <f t="shared" si="16"/>
        <v/>
      </c>
      <c r="BB22" s="969" t="str">
        <f t="shared" si="17"/>
        <v/>
      </c>
      <c r="BC22" s="969" t="str">
        <f t="shared" si="18"/>
        <v/>
      </c>
      <c r="BD22" s="969" t="str">
        <f t="shared" si="19"/>
        <v/>
      </c>
      <c r="BE22" s="969" t="str">
        <f t="shared" si="20"/>
        <v/>
      </c>
      <c r="BF22" s="969" t="str">
        <f t="shared" si="21"/>
        <v/>
      </c>
      <c r="BG22" s="969" t="str">
        <f t="shared" si="22"/>
        <v/>
      </c>
      <c r="BH22" s="969" t="str">
        <f t="shared" si="23"/>
        <v/>
      </c>
      <c r="BI22" s="969" t="str">
        <f t="shared" si="24"/>
        <v/>
      </c>
      <c r="BJ22" s="969" t="str">
        <f t="shared" si="25"/>
        <v/>
      </c>
      <c r="BK22" s="970" t="str">
        <f t="shared" si="26"/>
        <v/>
      </c>
      <c r="BL22" s="970" t="str">
        <f t="shared" si="27"/>
        <v/>
      </c>
      <c r="BM22" s="970" t="str">
        <f t="shared" si="28"/>
        <v/>
      </c>
      <c r="BN22" s="970" t="str">
        <f t="shared" si="29"/>
        <v/>
      </c>
      <c r="BO22" s="970" t="str">
        <f t="shared" si="30"/>
        <v/>
      </c>
      <c r="BP22" s="970" t="str">
        <f t="shared" si="31"/>
        <v/>
      </c>
      <c r="BQ22" s="969" t="str">
        <f t="shared" si="32"/>
        <v/>
      </c>
      <c r="BR22" s="969" t="str">
        <f t="shared" si="33"/>
        <v/>
      </c>
      <c r="BS22" s="969" t="str">
        <f t="shared" si="34"/>
        <v/>
      </c>
      <c r="BT22" s="969" t="str">
        <f t="shared" si="35"/>
        <v/>
      </c>
      <c r="BU22" s="969" t="str">
        <f t="shared" si="36"/>
        <v/>
      </c>
      <c r="BV22" s="3"/>
      <c r="BW22" s="916" t="s">
        <v>189</v>
      </c>
      <c r="BX22" s="475" t="s">
        <v>190</v>
      </c>
      <c r="BY22" s="475"/>
      <c r="BZ22" s="971">
        <v>0</v>
      </c>
      <c r="CA22" s="971">
        <v>0</v>
      </c>
      <c r="CB22" s="971">
        <v>0</v>
      </c>
      <c r="CC22" s="971">
        <v>0</v>
      </c>
      <c r="CD22" s="971">
        <v>0</v>
      </c>
      <c r="CE22" s="971">
        <v>0</v>
      </c>
      <c r="CF22" s="971">
        <v>0</v>
      </c>
      <c r="CG22" s="971">
        <v>0</v>
      </c>
      <c r="CH22" s="971">
        <v>0</v>
      </c>
      <c r="CI22" s="971">
        <v>0</v>
      </c>
      <c r="CJ22" s="971">
        <v>0</v>
      </c>
      <c r="CK22" s="971">
        <v>0</v>
      </c>
      <c r="CL22" s="971">
        <v>0</v>
      </c>
      <c r="CM22" s="971">
        <v>0</v>
      </c>
      <c r="CN22" s="971">
        <v>0</v>
      </c>
      <c r="CO22" s="971">
        <v>0</v>
      </c>
      <c r="CP22" s="3"/>
    </row>
    <row r="23" spans="1:94" s="196" customFormat="1" ht="15.75" customHeight="1" thickTop="1" thickBot="1" x14ac:dyDescent="0.35">
      <c r="A23" s="1030"/>
      <c r="C23" s="287" t="str">
        <f>'Cálc. RIA, Rede Húmida ou Seca'!E37</f>
        <v/>
      </c>
      <c r="D23" s="913" t="str">
        <f>IF('Cálc. RIA, Rede Húmida ou Seca'!F37="","",'Cálc. RIA, Rede Húmida ou Seca'!F37)</f>
        <v/>
      </c>
      <c r="E23" s="913" t="str">
        <f>IF('Cálc. RIA, Rede Húmida ou Seca'!G37="","",'Cálc. RIA, Rede Húmida ou Seca'!G37)</f>
        <v/>
      </c>
      <c r="F23" s="914" t="str">
        <f>IF('Cálc. RIA, Rede Húmida ou Seca'!AC37="","",'Cálc. RIA, Rede Húmida ou Seca'!AC37)</f>
        <v/>
      </c>
      <c r="G23" s="1066" t="str">
        <f t="shared" si="37"/>
        <v/>
      </c>
      <c r="H23" s="951"/>
      <c r="I23" s="934" t="str">
        <f t="shared" si="6"/>
        <v/>
      </c>
      <c r="J23" s="995"/>
      <c r="K23" s="936"/>
      <c r="L23" s="936"/>
      <c r="M23" s="936"/>
      <c r="N23" s="936"/>
      <c r="O23" s="936"/>
      <c r="P23" s="936"/>
      <c r="Q23" s="936"/>
      <c r="R23" s="936"/>
      <c r="S23" s="936"/>
      <c r="T23" s="936"/>
      <c r="U23" s="936"/>
      <c r="V23" s="936"/>
      <c r="W23" s="936"/>
      <c r="X23" s="936"/>
      <c r="Y23" s="936"/>
      <c r="Z23" s="936"/>
      <c r="AA23" s="936"/>
      <c r="AB23" s="936"/>
      <c r="AC23" s="936"/>
      <c r="AD23" s="936"/>
      <c r="AE23" s="936"/>
      <c r="AF23" s="936"/>
      <c r="AG23" s="936"/>
      <c r="AH23" s="936"/>
      <c r="AI23" s="936"/>
      <c r="AJ23" s="936"/>
      <c r="AK23" s="936"/>
      <c r="AL23" s="936"/>
      <c r="AM23" s="936"/>
      <c r="AN23" s="936"/>
      <c r="AO23" s="3"/>
      <c r="AP23" s="1035"/>
      <c r="AQ23" s="3"/>
      <c r="AR23" s="969" t="str">
        <f t="shared" si="7"/>
        <v/>
      </c>
      <c r="AS23" s="969" t="str">
        <f t="shared" si="8"/>
        <v/>
      </c>
      <c r="AT23" s="969" t="str">
        <f t="shared" si="9"/>
        <v/>
      </c>
      <c r="AU23" s="969" t="str">
        <f t="shared" si="10"/>
        <v/>
      </c>
      <c r="AV23" s="969" t="str">
        <f t="shared" si="11"/>
        <v/>
      </c>
      <c r="AW23" s="969" t="str">
        <f t="shared" si="12"/>
        <v/>
      </c>
      <c r="AX23" s="969" t="str">
        <f t="shared" si="13"/>
        <v/>
      </c>
      <c r="AY23" s="969" t="str">
        <f t="shared" si="14"/>
        <v/>
      </c>
      <c r="AZ23" s="969" t="str">
        <f t="shared" si="15"/>
        <v/>
      </c>
      <c r="BA23" s="969" t="str">
        <f t="shared" si="16"/>
        <v/>
      </c>
      <c r="BB23" s="969" t="str">
        <f t="shared" si="17"/>
        <v/>
      </c>
      <c r="BC23" s="969" t="str">
        <f t="shared" si="18"/>
        <v/>
      </c>
      <c r="BD23" s="969" t="str">
        <f t="shared" si="19"/>
        <v/>
      </c>
      <c r="BE23" s="969" t="str">
        <f t="shared" si="20"/>
        <v/>
      </c>
      <c r="BF23" s="969" t="str">
        <f t="shared" si="21"/>
        <v/>
      </c>
      <c r="BG23" s="969" t="str">
        <f t="shared" si="22"/>
        <v/>
      </c>
      <c r="BH23" s="969" t="str">
        <f t="shared" si="23"/>
        <v/>
      </c>
      <c r="BI23" s="969" t="str">
        <f t="shared" si="24"/>
        <v/>
      </c>
      <c r="BJ23" s="969" t="str">
        <f t="shared" si="25"/>
        <v/>
      </c>
      <c r="BK23" s="970" t="str">
        <f t="shared" si="26"/>
        <v/>
      </c>
      <c r="BL23" s="970" t="str">
        <f t="shared" si="27"/>
        <v/>
      </c>
      <c r="BM23" s="970" t="str">
        <f t="shared" si="28"/>
        <v/>
      </c>
      <c r="BN23" s="970" t="str">
        <f t="shared" si="29"/>
        <v/>
      </c>
      <c r="BO23" s="970" t="str">
        <f t="shared" si="30"/>
        <v/>
      </c>
      <c r="BP23" s="970" t="str">
        <f t="shared" si="31"/>
        <v/>
      </c>
      <c r="BQ23" s="969" t="str">
        <f t="shared" si="32"/>
        <v/>
      </c>
      <c r="BR23" s="969" t="str">
        <f t="shared" si="33"/>
        <v/>
      </c>
      <c r="BS23" s="969" t="str">
        <f t="shared" si="34"/>
        <v/>
      </c>
      <c r="BT23" s="969" t="str">
        <f t="shared" si="35"/>
        <v/>
      </c>
      <c r="BU23" s="969" t="str">
        <f t="shared" si="36"/>
        <v/>
      </c>
      <c r="BV23" s="3"/>
      <c r="BW23" s="916">
        <v>92</v>
      </c>
      <c r="BX23" s="475" t="s">
        <v>191</v>
      </c>
      <c r="BY23" s="475"/>
      <c r="BZ23" s="952">
        <v>0.22</v>
      </c>
      <c r="CA23" s="952">
        <v>0.33</v>
      </c>
      <c r="CB23" s="952">
        <v>0.44</v>
      </c>
      <c r="CC23" s="952">
        <v>0.67</v>
      </c>
      <c r="CD23" s="952">
        <v>0.89</v>
      </c>
      <c r="CE23" s="952">
        <v>1.1100000000000001</v>
      </c>
      <c r="CF23" s="952">
        <v>1.33</v>
      </c>
      <c r="CG23" s="952">
        <v>1.78</v>
      </c>
      <c r="CH23" s="971">
        <v>0</v>
      </c>
      <c r="CI23" s="971">
        <v>0</v>
      </c>
      <c r="CJ23" s="971">
        <v>0</v>
      </c>
      <c r="CK23" s="971">
        <v>0</v>
      </c>
      <c r="CL23" s="971">
        <v>0</v>
      </c>
      <c r="CM23" s="971">
        <v>0</v>
      </c>
      <c r="CN23" s="971">
        <v>0</v>
      </c>
      <c r="CO23" s="971">
        <v>0</v>
      </c>
      <c r="CP23" s="3"/>
    </row>
    <row r="24" spans="1:94" s="196" customFormat="1" ht="15.75" customHeight="1" thickTop="1" thickBot="1" x14ac:dyDescent="0.35">
      <c r="A24" s="1030"/>
      <c r="C24" s="287" t="str">
        <f>'Cálc. RIA, Rede Húmida ou Seca'!E38</f>
        <v/>
      </c>
      <c r="D24" s="913" t="str">
        <f>IF('Cálc. RIA, Rede Húmida ou Seca'!F38="","",'Cálc. RIA, Rede Húmida ou Seca'!F38)</f>
        <v/>
      </c>
      <c r="E24" s="913" t="str">
        <f>IF('Cálc. RIA, Rede Húmida ou Seca'!G38="","",'Cálc. RIA, Rede Húmida ou Seca'!G38)</f>
        <v/>
      </c>
      <c r="F24" s="914" t="str">
        <f>IF('Cálc. RIA, Rede Húmida ou Seca'!AC38="","",'Cálc. RIA, Rede Húmida ou Seca'!AC38)</f>
        <v/>
      </c>
      <c r="G24" s="1066" t="str">
        <f t="shared" si="37"/>
        <v/>
      </c>
      <c r="H24" s="951"/>
      <c r="I24" s="934" t="str">
        <f t="shared" si="6"/>
        <v/>
      </c>
      <c r="J24" s="995"/>
      <c r="K24" s="936"/>
      <c r="L24" s="936"/>
      <c r="M24" s="936"/>
      <c r="N24" s="936"/>
      <c r="O24" s="936"/>
      <c r="P24" s="936"/>
      <c r="Q24" s="936"/>
      <c r="R24" s="936"/>
      <c r="S24" s="936"/>
      <c r="T24" s="936"/>
      <c r="U24" s="936"/>
      <c r="V24" s="936"/>
      <c r="W24" s="936"/>
      <c r="X24" s="936"/>
      <c r="Y24" s="936"/>
      <c r="Z24" s="936"/>
      <c r="AA24" s="936"/>
      <c r="AB24" s="936"/>
      <c r="AC24" s="936"/>
      <c r="AD24" s="936"/>
      <c r="AE24" s="936"/>
      <c r="AF24" s="936"/>
      <c r="AG24" s="936"/>
      <c r="AH24" s="936"/>
      <c r="AI24" s="936"/>
      <c r="AJ24" s="936"/>
      <c r="AK24" s="936"/>
      <c r="AL24" s="936"/>
      <c r="AM24" s="936"/>
      <c r="AN24" s="936"/>
      <c r="AO24" s="3"/>
      <c r="AP24" s="1035"/>
      <c r="AQ24" s="3"/>
      <c r="AR24" s="969" t="str">
        <f t="shared" si="7"/>
        <v/>
      </c>
      <c r="AS24" s="969" t="str">
        <f t="shared" si="8"/>
        <v/>
      </c>
      <c r="AT24" s="969" t="str">
        <f t="shared" si="9"/>
        <v/>
      </c>
      <c r="AU24" s="969" t="str">
        <f t="shared" si="10"/>
        <v/>
      </c>
      <c r="AV24" s="969" t="str">
        <f t="shared" si="11"/>
        <v/>
      </c>
      <c r="AW24" s="969" t="str">
        <f t="shared" si="12"/>
        <v/>
      </c>
      <c r="AX24" s="969" t="str">
        <f t="shared" si="13"/>
        <v/>
      </c>
      <c r="AY24" s="969" t="str">
        <f t="shared" si="14"/>
        <v/>
      </c>
      <c r="AZ24" s="969" t="str">
        <f t="shared" si="15"/>
        <v/>
      </c>
      <c r="BA24" s="969" t="str">
        <f t="shared" si="16"/>
        <v/>
      </c>
      <c r="BB24" s="969" t="str">
        <f t="shared" si="17"/>
        <v/>
      </c>
      <c r="BC24" s="969" t="str">
        <f t="shared" si="18"/>
        <v/>
      </c>
      <c r="BD24" s="969" t="str">
        <f t="shared" si="19"/>
        <v/>
      </c>
      <c r="BE24" s="969" t="str">
        <f t="shared" si="20"/>
        <v/>
      </c>
      <c r="BF24" s="969" t="str">
        <f t="shared" si="21"/>
        <v/>
      </c>
      <c r="BG24" s="969" t="str">
        <f t="shared" si="22"/>
        <v/>
      </c>
      <c r="BH24" s="969" t="str">
        <f t="shared" si="23"/>
        <v/>
      </c>
      <c r="BI24" s="969" t="str">
        <f t="shared" si="24"/>
        <v/>
      </c>
      <c r="BJ24" s="969" t="str">
        <f t="shared" si="25"/>
        <v/>
      </c>
      <c r="BK24" s="970" t="str">
        <f t="shared" si="26"/>
        <v/>
      </c>
      <c r="BL24" s="970" t="str">
        <f t="shared" si="27"/>
        <v/>
      </c>
      <c r="BM24" s="970" t="str">
        <f t="shared" si="28"/>
        <v/>
      </c>
      <c r="BN24" s="970" t="str">
        <f t="shared" si="29"/>
        <v/>
      </c>
      <c r="BO24" s="970" t="str">
        <f t="shared" si="30"/>
        <v/>
      </c>
      <c r="BP24" s="970" t="str">
        <f t="shared" si="31"/>
        <v/>
      </c>
      <c r="BQ24" s="969" t="str">
        <f t="shared" si="32"/>
        <v/>
      </c>
      <c r="BR24" s="969" t="str">
        <f t="shared" si="33"/>
        <v/>
      </c>
      <c r="BS24" s="969" t="str">
        <f t="shared" si="34"/>
        <v/>
      </c>
      <c r="BT24" s="969" t="str">
        <f t="shared" si="35"/>
        <v/>
      </c>
      <c r="BU24" s="969" t="str">
        <f t="shared" si="36"/>
        <v/>
      </c>
      <c r="BV24" s="3"/>
      <c r="BW24" s="916" t="s">
        <v>192</v>
      </c>
      <c r="BX24" s="475" t="s">
        <v>193</v>
      </c>
      <c r="BY24" s="475"/>
      <c r="BZ24" s="971">
        <v>0</v>
      </c>
      <c r="CA24" s="971">
        <v>0</v>
      </c>
      <c r="CB24" s="971">
        <v>0</v>
      </c>
      <c r="CC24" s="971">
        <v>0</v>
      </c>
      <c r="CD24" s="971">
        <v>0</v>
      </c>
      <c r="CE24" s="971">
        <v>0</v>
      </c>
      <c r="CF24" s="971">
        <v>0</v>
      </c>
      <c r="CG24" s="971">
        <v>0</v>
      </c>
      <c r="CH24" s="971">
        <v>0</v>
      </c>
      <c r="CI24" s="971">
        <v>0</v>
      </c>
      <c r="CJ24" s="971">
        <v>0</v>
      </c>
      <c r="CK24" s="971">
        <v>0</v>
      </c>
      <c r="CL24" s="971">
        <v>0</v>
      </c>
      <c r="CM24" s="971">
        <v>0</v>
      </c>
      <c r="CN24" s="971">
        <v>0</v>
      </c>
      <c r="CO24" s="971">
        <v>0</v>
      </c>
      <c r="CP24" s="3"/>
    </row>
    <row r="25" spans="1:94" s="196" customFormat="1" ht="15.75" customHeight="1" thickTop="1" thickBot="1" x14ac:dyDescent="0.35">
      <c r="A25" s="1030"/>
      <c r="C25" s="287" t="str">
        <f>'Cálc. RIA, Rede Húmida ou Seca'!E39</f>
        <v/>
      </c>
      <c r="D25" s="913" t="str">
        <f>IF('Cálc. RIA, Rede Húmida ou Seca'!F39="","",'Cálc. RIA, Rede Húmida ou Seca'!F39)</f>
        <v/>
      </c>
      <c r="E25" s="913" t="str">
        <f>IF('Cálc. RIA, Rede Húmida ou Seca'!G39="","",'Cálc. RIA, Rede Húmida ou Seca'!G39)</f>
        <v/>
      </c>
      <c r="F25" s="914" t="str">
        <f>IF('Cálc. RIA, Rede Húmida ou Seca'!AC39="","",'Cálc. RIA, Rede Húmida ou Seca'!AC39)</f>
        <v/>
      </c>
      <c r="G25" s="1066" t="str">
        <f t="shared" si="37"/>
        <v/>
      </c>
      <c r="H25" s="951"/>
      <c r="I25" s="934" t="str">
        <f t="shared" si="6"/>
        <v/>
      </c>
      <c r="J25" s="995"/>
      <c r="K25" s="936"/>
      <c r="L25" s="936"/>
      <c r="M25" s="936"/>
      <c r="N25" s="936"/>
      <c r="O25" s="936"/>
      <c r="P25" s="936"/>
      <c r="Q25" s="936"/>
      <c r="R25" s="936"/>
      <c r="S25" s="936"/>
      <c r="T25" s="936"/>
      <c r="U25" s="936"/>
      <c r="V25" s="936"/>
      <c r="W25" s="936"/>
      <c r="X25" s="936"/>
      <c r="Y25" s="936"/>
      <c r="Z25" s="936"/>
      <c r="AA25" s="936"/>
      <c r="AB25" s="936"/>
      <c r="AC25" s="936"/>
      <c r="AD25" s="936"/>
      <c r="AE25" s="936"/>
      <c r="AF25" s="936"/>
      <c r="AG25" s="936"/>
      <c r="AH25" s="936"/>
      <c r="AI25" s="936"/>
      <c r="AJ25" s="936"/>
      <c r="AK25" s="936"/>
      <c r="AL25" s="936"/>
      <c r="AM25" s="936"/>
      <c r="AN25" s="936"/>
      <c r="AO25" s="3"/>
      <c r="AP25" s="1035"/>
      <c r="AQ25" s="3"/>
      <c r="AR25" s="969" t="str">
        <f t="shared" si="7"/>
        <v/>
      </c>
      <c r="AS25" s="969" t="str">
        <f t="shared" si="8"/>
        <v/>
      </c>
      <c r="AT25" s="969" t="str">
        <f t="shared" si="9"/>
        <v/>
      </c>
      <c r="AU25" s="969" t="str">
        <f t="shared" si="10"/>
        <v/>
      </c>
      <c r="AV25" s="969" t="str">
        <f t="shared" si="11"/>
        <v/>
      </c>
      <c r="AW25" s="969" t="str">
        <f t="shared" si="12"/>
        <v/>
      </c>
      <c r="AX25" s="969" t="str">
        <f t="shared" si="13"/>
        <v/>
      </c>
      <c r="AY25" s="969" t="str">
        <f t="shared" si="14"/>
        <v/>
      </c>
      <c r="AZ25" s="969" t="str">
        <f t="shared" si="15"/>
        <v/>
      </c>
      <c r="BA25" s="969" t="str">
        <f t="shared" si="16"/>
        <v/>
      </c>
      <c r="BB25" s="969" t="str">
        <f t="shared" si="17"/>
        <v/>
      </c>
      <c r="BC25" s="969" t="str">
        <f t="shared" si="18"/>
        <v/>
      </c>
      <c r="BD25" s="969" t="str">
        <f t="shared" si="19"/>
        <v/>
      </c>
      <c r="BE25" s="969" t="str">
        <f t="shared" si="20"/>
        <v/>
      </c>
      <c r="BF25" s="969" t="str">
        <f t="shared" si="21"/>
        <v/>
      </c>
      <c r="BG25" s="969" t="str">
        <f t="shared" si="22"/>
        <v/>
      </c>
      <c r="BH25" s="969" t="str">
        <f t="shared" si="23"/>
        <v/>
      </c>
      <c r="BI25" s="969" t="str">
        <f t="shared" si="24"/>
        <v/>
      </c>
      <c r="BJ25" s="969" t="str">
        <f t="shared" si="25"/>
        <v/>
      </c>
      <c r="BK25" s="970" t="str">
        <f t="shared" si="26"/>
        <v/>
      </c>
      <c r="BL25" s="970" t="str">
        <f t="shared" si="27"/>
        <v/>
      </c>
      <c r="BM25" s="970" t="str">
        <f t="shared" si="28"/>
        <v/>
      </c>
      <c r="BN25" s="970" t="str">
        <f t="shared" si="29"/>
        <v/>
      </c>
      <c r="BO25" s="970" t="str">
        <f t="shared" si="30"/>
        <v/>
      </c>
      <c r="BP25" s="970" t="str">
        <f t="shared" si="31"/>
        <v/>
      </c>
      <c r="BQ25" s="969" t="str">
        <f t="shared" si="32"/>
        <v/>
      </c>
      <c r="BR25" s="969" t="str">
        <f t="shared" si="33"/>
        <v/>
      </c>
      <c r="BS25" s="969" t="str">
        <f t="shared" si="34"/>
        <v/>
      </c>
      <c r="BT25" s="969" t="str">
        <f t="shared" si="35"/>
        <v/>
      </c>
      <c r="BU25" s="969" t="str">
        <f t="shared" si="36"/>
        <v/>
      </c>
      <c r="BV25" s="3"/>
      <c r="BW25" s="916">
        <v>95</v>
      </c>
      <c r="BX25" s="475" t="s">
        <v>194</v>
      </c>
      <c r="BY25" s="475"/>
      <c r="BZ25" s="952">
        <v>0.24</v>
      </c>
      <c r="CA25" s="952">
        <v>0.36</v>
      </c>
      <c r="CB25" s="952">
        <v>0.48</v>
      </c>
      <c r="CC25" s="952">
        <v>0.72</v>
      </c>
      <c r="CD25" s="952">
        <v>0.97</v>
      </c>
      <c r="CE25" s="952">
        <v>1.21</v>
      </c>
      <c r="CF25" s="952">
        <v>1.46</v>
      </c>
      <c r="CG25" s="952">
        <v>1.94</v>
      </c>
      <c r="CH25" s="952">
        <v>2.44</v>
      </c>
      <c r="CI25" s="952">
        <v>2.94</v>
      </c>
      <c r="CJ25" s="952">
        <v>3.91</v>
      </c>
      <c r="CK25" s="971">
        <v>0</v>
      </c>
      <c r="CL25" s="971">
        <v>0</v>
      </c>
      <c r="CM25" s="971">
        <v>0</v>
      </c>
      <c r="CN25" s="971">
        <v>0</v>
      </c>
      <c r="CO25" s="971">
        <v>0</v>
      </c>
      <c r="CP25" s="3"/>
    </row>
    <row r="26" spans="1:94" s="196" customFormat="1" ht="15.75" customHeight="1" thickTop="1" thickBot="1" x14ac:dyDescent="0.35">
      <c r="A26" s="1030"/>
      <c r="C26" s="287" t="str">
        <f>'Cálc. RIA, Rede Húmida ou Seca'!E40</f>
        <v/>
      </c>
      <c r="D26" s="913" t="str">
        <f>IF('Cálc. RIA, Rede Húmida ou Seca'!F40="","",'Cálc. RIA, Rede Húmida ou Seca'!F40)</f>
        <v/>
      </c>
      <c r="E26" s="913" t="str">
        <f>IF('Cálc. RIA, Rede Húmida ou Seca'!G40="","",'Cálc. RIA, Rede Húmida ou Seca'!G40)</f>
        <v/>
      </c>
      <c r="F26" s="914" t="str">
        <f>IF('Cálc. RIA, Rede Húmida ou Seca'!AC40="","",'Cálc. RIA, Rede Húmida ou Seca'!AC40)</f>
        <v/>
      </c>
      <c r="G26" s="1066" t="str">
        <f t="shared" si="37"/>
        <v/>
      </c>
      <c r="H26" s="951"/>
      <c r="I26" s="934" t="str">
        <f t="shared" si="6"/>
        <v/>
      </c>
      <c r="J26" s="995"/>
      <c r="K26" s="936"/>
      <c r="L26" s="936"/>
      <c r="M26" s="936"/>
      <c r="N26" s="936"/>
      <c r="O26" s="936"/>
      <c r="P26" s="936"/>
      <c r="Q26" s="936"/>
      <c r="R26" s="936"/>
      <c r="S26" s="936"/>
      <c r="T26" s="936"/>
      <c r="U26" s="936"/>
      <c r="V26" s="936"/>
      <c r="W26" s="936"/>
      <c r="X26" s="936"/>
      <c r="Y26" s="936"/>
      <c r="Z26" s="936"/>
      <c r="AA26" s="936"/>
      <c r="AB26" s="936"/>
      <c r="AC26" s="936"/>
      <c r="AD26" s="936"/>
      <c r="AE26" s="936"/>
      <c r="AF26" s="936"/>
      <c r="AG26" s="936"/>
      <c r="AH26" s="936"/>
      <c r="AI26" s="936"/>
      <c r="AJ26" s="936"/>
      <c r="AK26" s="936"/>
      <c r="AL26" s="936"/>
      <c r="AM26" s="936"/>
      <c r="AN26" s="936"/>
      <c r="AO26" s="3"/>
      <c r="AP26" s="1035"/>
      <c r="AQ26" s="3"/>
      <c r="AR26" s="969" t="str">
        <f t="shared" si="7"/>
        <v/>
      </c>
      <c r="AS26" s="969" t="str">
        <f t="shared" si="8"/>
        <v/>
      </c>
      <c r="AT26" s="969" t="str">
        <f t="shared" si="9"/>
        <v/>
      </c>
      <c r="AU26" s="969" t="str">
        <f t="shared" si="10"/>
        <v/>
      </c>
      <c r="AV26" s="969" t="str">
        <f t="shared" si="11"/>
        <v/>
      </c>
      <c r="AW26" s="969" t="str">
        <f t="shared" si="12"/>
        <v/>
      </c>
      <c r="AX26" s="969" t="str">
        <f t="shared" si="13"/>
        <v/>
      </c>
      <c r="AY26" s="969" t="str">
        <f t="shared" si="14"/>
        <v/>
      </c>
      <c r="AZ26" s="969" t="str">
        <f t="shared" si="15"/>
        <v/>
      </c>
      <c r="BA26" s="969" t="str">
        <f t="shared" si="16"/>
        <v/>
      </c>
      <c r="BB26" s="969" t="str">
        <f t="shared" si="17"/>
        <v/>
      </c>
      <c r="BC26" s="969" t="str">
        <f t="shared" si="18"/>
        <v/>
      </c>
      <c r="BD26" s="969" t="str">
        <f t="shared" si="19"/>
        <v/>
      </c>
      <c r="BE26" s="969" t="str">
        <f t="shared" si="20"/>
        <v/>
      </c>
      <c r="BF26" s="969" t="str">
        <f t="shared" si="21"/>
        <v/>
      </c>
      <c r="BG26" s="969" t="str">
        <f t="shared" si="22"/>
        <v/>
      </c>
      <c r="BH26" s="969" t="str">
        <f t="shared" si="23"/>
        <v/>
      </c>
      <c r="BI26" s="969" t="str">
        <f t="shared" si="24"/>
        <v/>
      </c>
      <c r="BJ26" s="969" t="str">
        <f t="shared" si="25"/>
        <v/>
      </c>
      <c r="BK26" s="970" t="str">
        <f t="shared" si="26"/>
        <v/>
      </c>
      <c r="BL26" s="970" t="str">
        <f t="shared" si="27"/>
        <v/>
      </c>
      <c r="BM26" s="970" t="str">
        <f t="shared" si="28"/>
        <v/>
      </c>
      <c r="BN26" s="970" t="str">
        <f t="shared" si="29"/>
        <v/>
      </c>
      <c r="BO26" s="970" t="str">
        <f t="shared" si="30"/>
        <v/>
      </c>
      <c r="BP26" s="970" t="str">
        <f t="shared" si="31"/>
        <v/>
      </c>
      <c r="BQ26" s="969" t="str">
        <f t="shared" si="32"/>
        <v/>
      </c>
      <c r="BR26" s="969" t="str">
        <f t="shared" si="33"/>
        <v/>
      </c>
      <c r="BS26" s="969" t="str">
        <f t="shared" si="34"/>
        <v/>
      </c>
      <c r="BT26" s="969" t="str">
        <f t="shared" si="35"/>
        <v/>
      </c>
      <c r="BU26" s="969" t="str">
        <f t="shared" si="36"/>
        <v/>
      </c>
      <c r="BV26" s="3"/>
      <c r="BW26" s="916">
        <v>96</v>
      </c>
      <c r="BX26" s="475" t="s">
        <v>195</v>
      </c>
      <c r="BY26" s="475"/>
      <c r="BZ26" s="952">
        <v>0.24</v>
      </c>
      <c r="CA26" s="952">
        <v>0.36</v>
      </c>
      <c r="CB26" s="952">
        <v>0.48</v>
      </c>
      <c r="CC26" s="952">
        <v>0.72</v>
      </c>
      <c r="CD26" s="952">
        <v>0.97</v>
      </c>
      <c r="CE26" s="952">
        <v>1.21</v>
      </c>
      <c r="CF26" s="952">
        <v>1.46</v>
      </c>
      <c r="CG26" s="952">
        <v>1.94</v>
      </c>
      <c r="CH26" s="952">
        <v>2.44</v>
      </c>
      <c r="CI26" s="952">
        <v>2.94</v>
      </c>
      <c r="CJ26" s="952">
        <v>3.91</v>
      </c>
      <c r="CK26" s="971">
        <v>0</v>
      </c>
      <c r="CL26" s="971">
        <v>0</v>
      </c>
      <c r="CM26" s="971">
        <v>0</v>
      </c>
      <c r="CN26" s="971">
        <v>0</v>
      </c>
      <c r="CO26" s="971">
        <v>0</v>
      </c>
      <c r="CP26" s="3"/>
    </row>
    <row r="27" spans="1:94" s="196" customFormat="1" ht="15.75" customHeight="1" thickTop="1" thickBot="1" x14ac:dyDescent="0.35">
      <c r="A27" s="1030"/>
      <c r="C27" s="287" t="str">
        <f>'Cálc. RIA, Rede Húmida ou Seca'!E41</f>
        <v/>
      </c>
      <c r="D27" s="913" t="str">
        <f>IF('Cálc. RIA, Rede Húmida ou Seca'!F41="","",'Cálc. RIA, Rede Húmida ou Seca'!F41)</f>
        <v/>
      </c>
      <c r="E27" s="913" t="str">
        <f>IF('Cálc. RIA, Rede Húmida ou Seca'!G41="","",'Cálc. RIA, Rede Húmida ou Seca'!G41)</f>
        <v/>
      </c>
      <c r="F27" s="914" t="str">
        <f>IF('Cálc. RIA, Rede Húmida ou Seca'!AC41="","",'Cálc. RIA, Rede Húmida ou Seca'!AC41)</f>
        <v/>
      </c>
      <c r="G27" s="1066" t="str">
        <f t="shared" si="37"/>
        <v/>
      </c>
      <c r="H27" s="951"/>
      <c r="I27" s="934" t="str">
        <f t="shared" si="6"/>
        <v/>
      </c>
      <c r="J27" s="995"/>
      <c r="K27" s="936"/>
      <c r="L27" s="936"/>
      <c r="M27" s="936"/>
      <c r="N27" s="936"/>
      <c r="O27" s="936"/>
      <c r="P27" s="936"/>
      <c r="Q27" s="936"/>
      <c r="R27" s="936"/>
      <c r="S27" s="936"/>
      <c r="T27" s="936"/>
      <c r="U27" s="936"/>
      <c r="V27" s="936"/>
      <c r="W27" s="936"/>
      <c r="X27" s="936"/>
      <c r="Y27" s="936"/>
      <c r="Z27" s="936"/>
      <c r="AA27" s="936"/>
      <c r="AB27" s="936"/>
      <c r="AC27" s="936"/>
      <c r="AD27" s="936"/>
      <c r="AE27" s="936"/>
      <c r="AF27" s="936"/>
      <c r="AG27" s="936"/>
      <c r="AH27" s="936"/>
      <c r="AI27" s="936"/>
      <c r="AJ27" s="936"/>
      <c r="AK27" s="936"/>
      <c r="AL27" s="936"/>
      <c r="AM27" s="936"/>
      <c r="AN27" s="936"/>
      <c r="AO27" s="3"/>
      <c r="AP27" s="1035"/>
      <c r="AQ27" s="3"/>
      <c r="AR27" s="969" t="str">
        <f t="shared" si="7"/>
        <v/>
      </c>
      <c r="AS27" s="969" t="str">
        <f t="shared" si="8"/>
        <v/>
      </c>
      <c r="AT27" s="969" t="str">
        <f t="shared" si="9"/>
        <v/>
      </c>
      <c r="AU27" s="969" t="str">
        <f t="shared" si="10"/>
        <v/>
      </c>
      <c r="AV27" s="969" t="str">
        <f t="shared" si="11"/>
        <v/>
      </c>
      <c r="AW27" s="969" t="str">
        <f t="shared" si="12"/>
        <v/>
      </c>
      <c r="AX27" s="969" t="str">
        <f t="shared" si="13"/>
        <v/>
      </c>
      <c r="AY27" s="969" t="str">
        <f t="shared" si="14"/>
        <v/>
      </c>
      <c r="AZ27" s="969" t="str">
        <f t="shared" si="15"/>
        <v/>
      </c>
      <c r="BA27" s="969" t="str">
        <f t="shared" si="16"/>
        <v/>
      </c>
      <c r="BB27" s="969" t="str">
        <f t="shared" si="17"/>
        <v/>
      </c>
      <c r="BC27" s="969" t="str">
        <f t="shared" si="18"/>
        <v/>
      </c>
      <c r="BD27" s="969" t="str">
        <f t="shared" si="19"/>
        <v/>
      </c>
      <c r="BE27" s="969" t="str">
        <f t="shared" si="20"/>
        <v/>
      </c>
      <c r="BF27" s="969" t="str">
        <f t="shared" si="21"/>
        <v/>
      </c>
      <c r="BG27" s="969" t="str">
        <f t="shared" si="22"/>
        <v/>
      </c>
      <c r="BH27" s="969" t="str">
        <f t="shared" si="23"/>
        <v/>
      </c>
      <c r="BI27" s="969" t="str">
        <f t="shared" si="24"/>
        <v/>
      </c>
      <c r="BJ27" s="969" t="str">
        <f t="shared" si="25"/>
        <v/>
      </c>
      <c r="BK27" s="970" t="str">
        <f t="shared" si="26"/>
        <v/>
      </c>
      <c r="BL27" s="970" t="str">
        <f t="shared" si="27"/>
        <v/>
      </c>
      <c r="BM27" s="970" t="str">
        <f t="shared" si="28"/>
        <v/>
      </c>
      <c r="BN27" s="970" t="str">
        <f t="shared" si="29"/>
        <v/>
      </c>
      <c r="BO27" s="970" t="str">
        <f t="shared" si="30"/>
        <v/>
      </c>
      <c r="BP27" s="970" t="str">
        <f t="shared" si="31"/>
        <v/>
      </c>
      <c r="BQ27" s="969" t="str">
        <f t="shared" si="32"/>
        <v/>
      </c>
      <c r="BR27" s="969" t="str">
        <f t="shared" si="33"/>
        <v/>
      </c>
      <c r="BS27" s="969" t="str">
        <f t="shared" si="34"/>
        <v/>
      </c>
      <c r="BT27" s="969" t="str">
        <f t="shared" si="35"/>
        <v/>
      </c>
      <c r="BU27" s="969" t="str">
        <f t="shared" si="36"/>
        <v/>
      </c>
      <c r="BV27" s="3"/>
      <c r="BW27" s="916">
        <v>97</v>
      </c>
      <c r="BX27" s="475" t="s">
        <v>196</v>
      </c>
      <c r="BY27" s="475"/>
      <c r="BZ27" s="952">
        <v>0.24</v>
      </c>
      <c r="CA27" s="952">
        <v>0.36</v>
      </c>
      <c r="CB27" s="952">
        <v>0.48</v>
      </c>
      <c r="CC27" s="952">
        <v>0.72</v>
      </c>
      <c r="CD27" s="952">
        <v>0.97</v>
      </c>
      <c r="CE27" s="952">
        <v>1.21</v>
      </c>
      <c r="CF27" s="952">
        <v>1.46</v>
      </c>
      <c r="CG27" s="952">
        <v>1.94</v>
      </c>
      <c r="CH27" s="952">
        <v>2.44</v>
      </c>
      <c r="CI27" s="952">
        <v>2.94</v>
      </c>
      <c r="CJ27" s="952">
        <v>3.91</v>
      </c>
      <c r="CK27" s="971">
        <v>0</v>
      </c>
      <c r="CL27" s="971">
        <v>0</v>
      </c>
      <c r="CM27" s="971">
        <v>0</v>
      </c>
      <c r="CN27" s="971">
        <v>0</v>
      </c>
      <c r="CO27" s="971">
        <v>0</v>
      </c>
      <c r="CP27" s="3"/>
    </row>
    <row r="28" spans="1:94" s="196" customFormat="1" ht="15.75" customHeight="1" thickTop="1" thickBot="1" x14ac:dyDescent="0.35">
      <c r="A28" s="1030"/>
      <c r="C28" s="287" t="str">
        <f>'Cálc. RIA, Rede Húmida ou Seca'!E42</f>
        <v/>
      </c>
      <c r="D28" s="913" t="str">
        <f>IF('Cálc. RIA, Rede Húmida ou Seca'!F42="","",'Cálc. RIA, Rede Húmida ou Seca'!F42)</f>
        <v/>
      </c>
      <c r="E28" s="913" t="str">
        <f>IF('Cálc. RIA, Rede Húmida ou Seca'!G42="","",'Cálc. RIA, Rede Húmida ou Seca'!G42)</f>
        <v/>
      </c>
      <c r="F28" s="914" t="str">
        <f>IF('Cálc. RIA, Rede Húmida ou Seca'!AC42="","",'Cálc. RIA, Rede Húmida ou Seca'!AC42)</f>
        <v/>
      </c>
      <c r="G28" s="1066" t="str">
        <f t="shared" si="37"/>
        <v/>
      </c>
      <c r="H28" s="951"/>
      <c r="I28" s="934" t="str">
        <f t="shared" si="6"/>
        <v/>
      </c>
      <c r="J28" s="995"/>
      <c r="K28" s="936"/>
      <c r="L28" s="936"/>
      <c r="M28" s="936"/>
      <c r="N28" s="936"/>
      <c r="O28" s="936"/>
      <c r="P28" s="936"/>
      <c r="Q28" s="936"/>
      <c r="R28" s="936"/>
      <c r="S28" s="936"/>
      <c r="T28" s="936"/>
      <c r="U28" s="936"/>
      <c r="V28" s="936"/>
      <c r="W28" s="936"/>
      <c r="X28" s="936"/>
      <c r="Y28" s="936"/>
      <c r="Z28" s="936"/>
      <c r="AA28" s="936"/>
      <c r="AB28" s="936"/>
      <c r="AC28" s="936"/>
      <c r="AD28" s="936"/>
      <c r="AE28" s="936"/>
      <c r="AF28" s="936"/>
      <c r="AG28" s="936"/>
      <c r="AH28" s="936"/>
      <c r="AI28" s="936"/>
      <c r="AJ28" s="936"/>
      <c r="AK28" s="936"/>
      <c r="AL28" s="936"/>
      <c r="AM28" s="936"/>
      <c r="AN28" s="936"/>
      <c r="AO28" s="3"/>
      <c r="AP28" s="1035"/>
      <c r="AQ28" s="3"/>
      <c r="AR28" s="969" t="str">
        <f t="shared" si="7"/>
        <v/>
      </c>
      <c r="AS28" s="969" t="str">
        <f t="shared" si="8"/>
        <v/>
      </c>
      <c r="AT28" s="969" t="str">
        <f t="shared" si="9"/>
        <v/>
      </c>
      <c r="AU28" s="969" t="str">
        <f t="shared" si="10"/>
        <v/>
      </c>
      <c r="AV28" s="969" t="str">
        <f t="shared" si="11"/>
        <v/>
      </c>
      <c r="AW28" s="969" t="str">
        <f t="shared" si="12"/>
        <v/>
      </c>
      <c r="AX28" s="969" t="str">
        <f t="shared" si="13"/>
        <v/>
      </c>
      <c r="AY28" s="969" t="str">
        <f t="shared" si="14"/>
        <v/>
      </c>
      <c r="AZ28" s="969" t="str">
        <f t="shared" si="15"/>
        <v/>
      </c>
      <c r="BA28" s="969" t="str">
        <f t="shared" si="16"/>
        <v/>
      </c>
      <c r="BB28" s="969" t="str">
        <f t="shared" si="17"/>
        <v/>
      </c>
      <c r="BC28" s="969" t="str">
        <f t="shared" si="18"/>
        <v/>
      </c>
      <c r="BD28" s="969" t="str">
        <f t="shared" si="19"/>
        <v/>
      </c>
      <c r="BE28" s="969" t="str">
        <f t="shared" si="20"/>
        <v/>
      </c>
      <c r="BF28" s="969" t="str">
        <f t="shared" si="21"/>
        <v/>
      </c>
      <c r="BG28" s="969" t="str">
        <f t="shared" si="22"/>
        <v/>
      </c>
      <c r="BH28" s="969" t="str">
        <f t="shared" si="23"/>
        <v/>
      </c>
      <c r="BI28" s="969" t="str">
        <f t="shared" si="24"/>
        <v/>
      </c>
      <c r="BJ28" s="969" t="str">
        <f t="shared" si="25"/>
        <v/>
      </c>
      <c r="BK28" s="970" t="str">
        <f t="shared" si="26"/>
        <v/>
      </c>
      <c r="BL28" s="970" t="str">
        <f t="shared" si="27"/>
        <v/>
      </c>
      <c r="BM28" s="970" t="str">
        <f t="shared" si="28"/>
        <v/>
      </c>
      <c r="BN28" s="970" t="str">
        <f t="shared" si="29"/>
        <v/>
      </c>
      <c r="BO28" s="970" t="str">
        <f t="shared" si="30"/>
        <v/>
      </c>
      <c r="BP28" s="970" t="str">
        <f t="shared" si="31"/>
        <v/>
      </c>
      <c r="BQ28" s="969" t="str">
        <f t="shared" si="32"/>
        <v/>
      </c>
      <c r="BR28" s="969" t="str">
        <f t="shared" si="33"/>
        <v/>
      </c>
      <c r="BS28" s="969" t="str">
        <f t="shared" si="34"/>
        <v/>
      </c>
      <c r="BT28" s="969" t="str">
        <f t="shared" si="35"/>
        <v/>
      </c>
      <c r="BU28" s="969" t="str">
        <f t="shared" si="36"/>
        <v/>
      </c>
      <c r="BV28" s="3"/>
      <c r="BW28" s="916">
        <v>98</v>
      </c>
      <c r="BX28" s="475" t="s">
        <v>197</v>
      </c>
      <c r="BY28" s="475"/>
      <c r="BZ28" s="952">
        <v>0.24</v>
      </c>
      <c r="CA28" s="952">
        <v>0.36</v>
      </c>
      <c r="CB28" s="952">
        <v>0.48</v>
      </c>
      <c r="CC28" s="952">
        <v>0.72</v>
      </c>
      <c r="CD28" s="952">
        <v>0.97</v>
      </c>
      <c r="CE28" s="952">
        <v>1.21</v>
      </c>
      <c r="CF28" s="952">
        <v>1.46</v>
      </c>
      <c r="CG28" s="952">
        <v>1.94</v>
      </c>
      <c r="CH28" s="952">
        <v>2.44</v>
      </c>
      <c r="CI28" s="952">
        <v>2.94</v>
      </c>
      <c r="CJ28" s="952">
        <v>3.91</v>
      </c>
      <c r="CK28" s="971">
        <v>0</v>
      </c>
      <c r="CL28" s="971">
        <v>0</v>
      </c>
      <c r="CM28" s="971">
        <v>0</v>
      </c>
      <c r="CN28" s="971">
        <v>0</v>
      </c>
      <c r="CO28" s="971">
        <v>0</v>
      </c>
      <c r="CP28" s="3"/>
    </row>
    <row r="29" spans="1:94" s="196" customFormat="1" ht="15.75" customHeight="1" thickTop="1" thickBot="1" x14ac:dyDescent="0.35">
      <c r="A29" s="1030"/>
      <c r="C29" s="287" t="str">
        <f>'Cálc. RIA, Rede Húmida ou Seca'!E43</f>
        <v/>
      </c>
      <c r="D29" s="913" t="str">
        <f>IF('Cálc. RIA, Rede Húmida ou Seca'!F43="","",'Cálc. RIA, Rede Húmida ou Seca'!F43)</f>
        <v/>
      </c>
      <c r="E29" s="913" t="str">
        <f>IF('Cálc. RIA, Rede Húmida ou Seca'!G43="","",'Cálc. RIA, Rede Húmida ou Seca'!G43)</f>
        <v/>
      </c>
      <c r="F29" s="914" t="str">
        <f>IF('Cálc. RIA, Rede Húmida ou Seca'!AC43="","",'Cálc. RIA, Rede Húmida ou Seca'!AC43)</f>
        <v/>
      </c>
      <c r="G29" s="1066" t="str">
        <f t="shared" si="37"/>
        <v/>
      </c>
      <c r="H29" s="951"/>
      <c r="I29" s="934" t="str">
        <f t="shared" si="6"/>
        <v/>
      </c>
      <c r="J29" s="995"/>
      <c r="K29" s="936"/>
      <c r="L29" s="936"/>
      <c r="M29" s="936"/>
      <c r="N29" s="936"/>
      <c r="O29" s="936"/>
      <c r="P29" s="936"/>
      <c r="Q29" s="936"/>
      <c r="R29" s="936"/>
      <c r="S29" s="936"/>
      <c r="T29" s="936"/>
      <c r="U29" s="936"/>
      <c r="V29" s="936"/>
      <c r="W29" s="936"/>
      <c r="X29" s="936"/>
      <c r="Y29" s="936"/>
      <c r="Z29" s="936"/>
      <c r="AA29" s="936"/>
      <c r="AB29" s="936"/>
      <c r="AC29" s="936"/>
      <c r="AD29" s="936"/>
      <c r="AE29" s="936"/>
      <c r="AF29" s="936"/>
      <c r="AG29" s="936"/>
      <c r="AH29" s="936"/>
      <c r="AI29" s="936"/>
      <c r="AJ29" s="936"/>
      <c r="AK29" s="936"/>
      <c r="AL29" s="936"/>
      <c r="AM29" s="936"/>
      <c r="AN29" s="936"/>
      <c r="AO29" s="3"/>
      <c r="AP29" s="1035"/>
      <c r="AQ29" s="3"/>
      <c r="AR29" s="969" t="str">
        <f t="shared" si="7"/>
        <v/>
      </c>
      <c r="AS29" s="969" t="str">
        <f t="shared" si="8"/>
        <v/>
      </c>
      <c r="AT29" s="969" t="str">
        <f t="shared" si="9"/>
        <v/>
      </c>
      <c r="AU29" s="969" t="str">
        <f t="shared" si="10"/>
        <v/>
      </c>
      <c r="AV29" s="969" t="str">
        <f t="shared" si="11"/>
        <v/>
      </c>
      <c r="AW29" s="969" t="str">
        <f t="shared" si="12"/>
        <v/>
      </c>
      <c r="AX29" s="969" t="str">
        <f t="shared" si="13"/>
        <v/>
      </c>
      <c r="AY29" s="969" t="str">
        <f t="shared" si="14"/>
        <v/>
      </c>
      <c r="AZ29" s="969" t="str">
        <f t="shared" si="15"/>
        <v/>
      </c>
      <c r="BA29" s="969" t="str">
        <f t="shared" si="16"/>
        <v/>
      </c>
      <c r="BB29" s="969" t="str">
        <f t="shared" si="17"/>
        <v/>
      </c>
      <c r="BC29" s="969" t="str">
        <f t="shared" si="18"/>
        <v/>
      </c>
      <c r="BD29" s="969" t="str">
        <f t="shared" si="19"/>
        <v/>
      </c>
      <c r="BE29" s="969" t="str">
        <f t="shared" si="20"/>
        <v/>
      </c>
      <c r="BF29" s="969" t="str">
        <f t="shared" si="21"/>
        <v/>
      </c>
      <c r="BG29" s="969" t="str">
        <f t="shared" si="22"/>
        <v/>
      </c>
      <c r="BH29" s="969" t="str">
        <f t="shared" si="23"/>
        <v/>
      </c>
      <c r="BI29" s="969" t="str">
        <f t="shared" si="24"/>
        <v/>
      </c>
      <c r="BJ29" s="969" t="str">
        <f t="shared" si="25"/>
        <v/>
      </c>
      <c r="BK29" s="970" t="str">
        <f t="shared" si="26"/>
        <v/>
      </c>
      <c r="BL29" s="970" t="str">
        <f t="shared" si="27"/>
        <v/>
      </c>
      <c r="BM29" s="970" t="str">
        <f t="shared" si="28"/>
        <v/>
      </c>
      <c r="BN29" s="970" t="str">
        <f t="shared" si="29"/>
        <v/>
      </c>
      <c r="BO29" s="970" t="str">
        <f t="shared" si="30"/>
        <v/>
      </c>
      <c r="BP29" s="970" t="str">
        <f t="shared" si="31"/>
        <v/>
      </c>
      <c r="BQ29" s="969" t="str">
        <f t="shared" si="32"/>
        <v/>
      </c>
      <c r="BR29" s="969" t="str">
        <f t="shared" si="33"/>
        <v/>
      </c>
      <c r="BS29" s="969" t="str">
        <f t="shared" si="34"/>
        <v/>
      </c>
      <c r="BT29" s="969" t="str">
        <f t="shared" si="35"/>
        <v/>
      </c>
      <c r="BU29" s="969" t="str">
        <f t="shared" si="36"/>
        <v/>
      </c>
      <c r="BV29" s="3"/>
      <c r="BW29" s="916">
        <v>120</v>
      </c>
      <c r="BX29" s="475" t="s">
        <v>198</v>
      </c>
      <c r="BY29" s="475"/>
      <c r="BZ29" s="971">
        <v>0</v>
      </c>
      <c r="CA29" s="952">
        <v>0.16</v>
      </c>
      <c r="CB29" s="952">
        <v>0.22</v>
      </c>
      <c r="CC29" s="952">
        <v>0.32</v>
      </c>
      <c r="CD29" s="952">
        <v>0.43</v>
      </c>
      <c r="CE29" s="952">
        <v>0.54</v>
      </c>
      <c r="CF29" s="952">
        <v>0.65</v>
      </c>
      <c r="CG29" s="952">
        <v>0.86</v>
      </c>
      <c r="CH29" s="952">
        <v>1.08</v>
      </c>
      <c r="CI29" s="952">
        <v>1.3</v>
      </c>
      <c r="CJ29" s="952">
        <v>1.73</v>
      </c>
      <c r="CK29" s="952">
        <v>2.16</v>
      </c>
      <c r="CL29" s="952">
        <v>2.59</v>
      </c>
      <c r="CM29" s="971">
        <v>0</v>
      </c>
      <c r="CN29" s="971">
        <v>0</v>
      </c>
      <c r="CO29" s="971">
        <v>0</v>
      </c>
      <c r="CP29" s="3"/>
    </row>
    <row r="30" spans="1:94" s="196" customFormat="1" ht="15.75" customHeight="1" thickTop="1" thickBot="1" x14ac:dyDescent="0.35">
      <c r="A30" s="1030"/>
      <c r="C30" s="287" t="str">
        <f>'Cálc. RIA, Rede Húmida ou Seca'!E44</f>
        <v/>
      </c>
      <c r="D30" s="913" t="str">
        <f>IF('Cálc. RIA, Rede Húmida ou Seca'!F44="","",'Cálc. RIA, Rede Húmida ou Seca'!F44)</f>
        <v/>
      </c>
      <c r="E30" s="913" t="str">
        <f>IF('Cálc. RIA, Rede Húmida ou Seca'!G44="","",'Cálc. RIA, Rede Húmida ou Seca'!G44)</f>
        <v/>
      </c>
      <c r="F30" s="914" t="str">
        <f>IF('Cálc. RIA, Rede Húmida ou Seca'!AC44="","",'Cálc. RIA, Rede Húmida ou Seca'!AC44)</f>
        <v/>
      </c>
      <c r="G30" s="1066" t="str">
        <f t="shared" si="37"/>
        <v/>
      </c>
      <c r="H30" s="951"/>
      <c r="I30" s="934" t="str">
        <f t="shared" si="6"/>
        <v/>
      </c>
      <c r="J30" s="995"/>
      <c r="K30" s="936"/>
      <c r="L30" s="936"/>
      <c r="M30" s="936"/>
      <c r="N30" s="936"/>
      <c r="O30" s="936"/>
      <c r="P30" s="936"/>
      <c r="Q30" s="936"/>
      <c r="R30" s="936"/>
      <c r="S30" s="936"/>
      <c r="T30" s="936"/>
      <c r="U30" s="936"/>
      <c r="V30" s="936"/>
      <c r="W30" s="936"/>
      <c r="X30" s="936"/>
      <c r="Y30" s="936"/>
      <c r="Z30" s="936"/>
      <c r="AA30" s="936"/>
      <c r="AB30" s="936"/>
      <c r="AC30" s="936"/>
      <c r="AD30" s="936"/>
      <c r="AE30" s="936"/>
      <c r="AF30" s="936"/>
      <c r="AG30" s="936"/>
      <c r="AH30" s="936"/>
      <c r="AI30" s="936"/>
      <c r="AJ30" s="936"/>
      <c r="AK30" s="936"/>
      <c r="AL30" s="936"/>
      <c r="AM30" s="936"/>
      <c r="AN30" s="936"/>
      <c r="AO30" s="3"/>
      <c r="AP30" s="1035"/>
      <c r="AQ30" s="3"/>
      <c r="AR30" s="969" t="str">
        <f t="shared" si="7"/>
        <v/>
      </c>
      <c r="AS30" s="969" t="str">
        <f t="shared" si="8"/>
        <v/>
      </c>
      <c r="AT30" s="969" t="str">
        <f t="shared" si="9"/>
        <v/>
      </c>
      <c r="AU30" s="969" t="str">
        <f t="shared" si="10"/>
        <v/>
      </c>
      <c r="AV30" s="969" t="str">
        <f t="shared" si="11"/>
        <v/>
      </c>
      <c r="AW30" s="969" t="str">
        <f t="shared" si="12"/>
        <v/>
      </c>
      <c r="AX30" s="969" t="str">
        <f t="shared" si="13"/>
        <v/>
      </c>
      <c r="AY30" s="969" t="str">
        <f t="shared" si="14"/>
        <v/>
      </c>
      <c r="AZ30" s="969" t="str">
        <f t="shared" si="15"/>
        <v/>
      </c>
      <c r="BA30" s="969" t="str">
        <f t="shared" si="16"/>
        <v/>
      </c>
      <c r="BB30" s="969" t="str">
        <f t="shared" si="17"/>
        <v/>
      </c>
      <c r="BC30" s="969" t="str">
        <f t="shared" si="18"/>
        <v/>
      </c>
      <c r="BD30" s="969" t="str">
        <f t="shared" si="19"/>
        <v/>
      </c>
      <c r="BE30" s="969" t="str">
        <f t="shared" si="20"/>
        <v/>
      </c>
      <c r="BF30" s="969" t="str">
        <f t="shared" si="21"/>
        <v/>
      </c>
      <c r="BG30" s="969" t="str">
        <f t="shared" si="22"/>
        <v/>
      </c>
      <c r="BH30" s="969" t="str">
        <f t="shared" si="23"/>
        <v/>
      </c>
      <c r="BI30" s="969" t="str">
        <f t="shared" si="24"/>
        <v/>
      </c>
      <c r="BJ30" s="969" t="str">
        <f t="shared" si="25"/>
        <v/>
      </c>
      <c r="BK30" s="970" t="str">
        <f t="shared" si="26"/>
        <v/>
      </c>
      <c r="BL30" s="970" t="str">
        <f t="shared" si="27"/>
        <v/>
      </c>
      <c r="BM30" s="970" t="str">
        <f t="shared" si="28"/>
        <v/>
      </c>
      <c r="BN30" s="970" t="str">
        <f t="shared" si="29"/>
        <v/>
      </c>
      <c r="BO30" s="970" t="str">
        <f t="shared" si="30"/>
        <v/>
      </c>
      <c r="BP30" s="970" t="str">
        <f t="shared" si="31"/>
        <v/>
      </c>
      <c r="BQ30" s="969" t="str">
        <f t="shared" si="32"/>
        <v/>
      </c>
      <c r="BR30" s="969" t="str">
        <f t="shared" si="33"/>
        <v/>
      </c>
      <c r="BS30" s="969" t="str">
        <f t="shared" si="34"/>
        <v/>
      </c>
      <c r="BT30" s="969" t="str">
        <f t="shared" si="35"/>
        <v/>
      </c>
      <c r="BU30" s="969" t="str">
        <f t="shared" si="36"/>
        <v/>
      </c>
      <c r="BV30" s="3"/>
      <c r="BW30" s="916">
        <v>121</v>
      </c>
      <c r="BX30" s="475" t="s">
        <v>199</v>
      </c>
      <c r="BY30" s="475"/>
      <c r="BZ30" s="971">
        <v>0</v>
      </c>
      <c r="CA30" s="952">
        <v>0.16</v>
      </c>
      <c r="CB30" s="952">
        <v>0.22</v>
      </c>
      <c r="CC30" s="952">
        <v>0.32</v>
      </c>
      <c r="CD30" s="952">
        <v>0.43</v>
      </c>
      <c r="CE30" s="952">
        <v>0.54</v>
      </c>
      <c r="CF30" s="952">
        <v>0.65</v>
      </c>
      <c r="CG30" s="952">
        <v>0.86</v>
      </c>
      <c r="CH30" s="952">
        <v>1.08</v>
      </c>
      <c r="CI30" s="952">
        <v>1.3</v>
      </c>
      <c r="CJ30" s="952">
        <v>1.73</v>
      </c>
      <c r="CK30" s="952">
        <v>2.16</v>
      </c>
      <c r="CL30" s="952">
        <v>2.59</v>
      </c>
      <c r="CM30" s="971">
        <v>0</v>
      </c>
      <c r="CN30" s="971">
        <v>0</v>
      </c>
      <c r="CO30" s="971">
        <v>0</v>
      </c>
      <c r="CP30" s="3"/>
    </row>
    <row r="31" spans="1:94" s="196" customFormat="1" ht="15.75" customHeight="1" thickTop="1" thickBot="1" x14ac:dyDescent="0.35">
      <c r="A31" s="1030"/>
      <c r="C31" s="287" t="str">
        <f>'Cálc. RIA, Rede Húmida ou Seca'!E45</f>
        <v/>
      </c>
      <c r="D31" s="913" t="str">
        <f>IF('Cálc. RIA, Rede Húmida ou Seca'!F45="","",'Cálc. RIA, Rede Húmida ou Seca'!F45)</f>
        <v/>
      </c>
      <c r="E31" s="913" t="str">
        <f>IF('Cálc. RIA, Rede Húmida ou Seca'!G45="","",'Cálc. RIA, Rede Húmida ou Seca'!G45)</f>
        <v/>
      </c>
      <c r="F31" s="914" t="str">
        <f>IF('Cálc. RIA, Rede Húmida ou Seca'!AC45="","",'Cálc. RIA, Rede Húmida ou Seca'!AC45)</f>
        <v/>
      </c>
      <c r="G31" s="1066" t="str">
        <f t="shared" si="37"/>
        <v/>
      </c>
      <c r="H31" s="951"/>
      <c r="I31" s="934" t="str">
        <f t="shared" si="6"/>
        <v/>
      </c>
      <c r="J31" s="995"/>
      <c r="K31" s="936"/>
      <c r="L31" s="936"/>
      <c r="M31" s="936"/>
      <c r="N31" s="936"/>
      <c r="O31" s="936"/>
      <c r="P31" s="936"/>
      <c r="Q31" s="936"/>
      <c r="R31" s="936"/>
      <c r="S31" s="936"/>
      <c r="T31" s="936"/>
      <c r="U31" s="936"/>
      <c r="V31" s="936"/>
      <c r="W31" s="936"/>
      <c r="X31" s="936"/>
      <c r="Y31" s="936"/>
      <c r="Z31" s="936"/>
      <c r="AA31" s="936"/>
      <c r="AB31" s="936"/>
      <c r="AC31" s="936"/>
      <c r="AD31" s="936"/>
      <c r="AE31" s="936"/>
      <c r="AF31" s="936"/>
      <c r="AG31" s="936"/>
      <c r="AH31" s="936"/>
      <c r="AI31" s="936"/>
      <c r="AJ31" s="936"/>
      <c r="AK31" s="936"/>
      <c r="AL31" s="936"/>
      <c r="AM31" s="936"/>
      <c r="AN31" s="936"/>
      <c r="AO31" s="3"/>
      <c r="AP31" s="1035"/>
      <c r="AQ31" s="3"/>
      <c r="AR31" s="969" t="str">
        <f t="shared" si="7"/>
        <v/>
      </c>
      <c r="AS31" s="969" t="str">
        <f t="shared" si="8"/>
        <v/>
      </c>
      <c r="AT31" s="969" t="str">
        <f t="shared" si="9"/>
        <v/>
      </c>
      <c r="AU31" s="969" t="str">
        <f t="shared" si="10"/>
        <v/>
      </c>
      <c r="AV31" s="969" t="str">
        <f t="shared" si="11"/>
        <v/>
      </c>
      <c r="AW31" s="969" t="str">
        <f t="shared" si="12"/>
        <v/>
      </c>
      <c r="AX31" s="969" t="str">
        <f t="shared" si="13"/>
        <v/>
      </c>
      <c r="AY31" s="969" t="str">
        <f t="shared" si="14"/>
        <v/>
      </c>
      <c r="AZ31" s="969" t="str">
        <f t="shared" si="15"/>
        <v/>
      </c>
      <c r="BA31" s="969" t="str">
        <f t="shared" si="16"/>
        <v/>
      </c>
      <c r="BB31" s="969" t="str">
        <f t="shared" si="17"/>
        <v/>
      </c>
      <c r="BC31" s="969" t="str">
        <f t="shared" si="18"/>
        <v/>
      </c>
      <c r="BD31" s="969" t="str">
        <f t="shared" si="19"/>
        <v/>
      </c>
      <c r="BE31" s="969" t="str">
        <f t="shared" si="20"/>
        <v/>
      </c>
      <c r="BF31" s="969" t="str">
        <f t="shared" si="21"/>
        <v/>
      </c>
      <c r="BG31" s="969" t="str">
        <f t="shared" si="22"/>
        <v/>
      </c>
      <c r="BH31" s="969" t="str">
        <f t="shared" si="23"/>
        <v/>
      </c>
      <c r="BI31" s="969" t="str">
        <f t="shared" si="24"/>
        <v/>
      </c>
      <c r="BJ31" s="969" t="str">
        <f t="shared" si="25"/>
        <v/>
      </c>
      <c r="BK31" s="970" t="str">
        <f t="shared" si="26"/>
        <v/>
      </c>
      <c r="BL31" s="970" t="str">
        <f t="shared" si="27"/>
        <v/>
      </c>
      <c r="BM31" s="970" t="str">
        <f t="shared" si="28"/>
        <v/>
      </c>
      <c r="BN31" s="970" t="str">
        <f t="shared" si="29"/>
        <v/>
      </c>
      <c r="BO31" s="970" t="str">
        <f t="shared" si="30"/>
        <v/>
      </c>
      <c r="BP31" s="970" t="str">
        <f t="shared" si="31"/>
        <v/>
      </c>
      <c r="BQ31" s="969" t="str">
        <f t="shared" si="32"/>
        <v/>
      </c>
      <c r="BR31" s="969" t="str">
        <f t="shared" si="33"/>
        <v/>
      </c>
      <c r="BS31" s="969" t="str">
        <f t="shared" si="34"/>
        <v/>
      </c>
      <c r="BT31" s="969" t="str">
        <f t="shared" si="35"/>
        <v/>
      </c>
      <c r="BU31" s="969" t="str">
        <f t="shared" si="36"/>
        <v/>
      </c>
      <c r="BV31" s="3"/>
      <c r="BW31" s="955">
        <v>130</v>
      </c>
      <c r="BX31" s="957" t="s">
        <v>200</v>
      </c>
      <c r="BY31" s="475"/>
      <c r="BZ31" s="952">
        <v>0.04</v>
      </c>
      <c r="CA31" s="952">
        <v>0.06</v>
      </c>
      <c r="CB31" s="952">
        <v>0.08</v>
      </c>
      <c r="CC31" s="952">
        <v>0.12</v>
      </c>
      <c r="CD31" s="952">
        <v>0.17</v>
      </c>
      <c r="CE31" s="952">
        <v>0.21</v>
      </c>
      <c r="CF31" s="952">
        <v>0.25</v>
      </c>
      <c r="CG31" s="952">
        <v>0.33</v>
      </c>
      <c r="CH31" s="952">
        <v>0.41</v>
      </c>
      <c r="CI31" s="952">
        <v>0.5</v>
      </c>
      <c r="CJ31" s="952">
        <v>0.66</v>
      </c>
      <c r="CK31" s="952">
        <v>0.83</v>
      </c>
      <c r="CL31" s="952">
        <v>0.99</v>
      </c>
      <c r="CM31" s="971">
        <v>0</v>
      </c>
      <c r="CN31" s="971">
        <v>0</v>
      </c>
      <c r="CO31" s="971">
        <v>0</v>
      </c>
      <c r="CP31" s="3"/>
    </row>
    <row r="32" spans="1:94" s="196" customFormat="1" ht="15.75" customHeight="1" thickTop="1" thickBot="1" x14ac:dyDescent="0.35">
      <c r="A32" s="1030"/>
      <c r="C32" s="287" t="str">
        <f>'Cálc. RIA, Rede Húmida ou Seca'!E46</f>
        <v/>
      </c>
      <c r="D32" s="913" t="str">
        <f>IF('Cálc. RIA, Rede Húmida ou Seca'!F46="","",'Cálc. RIA, Rede Húmida ou Seca'!F46)</f>
        <v/>
      </c>
      <c r="E32" s="913" t="str">
        <f>IF('Cálc. RIA, Rede Húmida ou Seca'!G46="","",'Cálc. RIA, Rede Húmida ou Seca'!G46)</f>
        <v/>
      </c>
      <c r="F32" s="914" t="str">
        <f>IF('Cálc. RIA, Rede Húmida ou Seca'!AC46="","",'Cálc. RIA, Rede Húmida ou Seca'!AC46)</f>
        <v/>
      </c>
      <c r="G32" s="1066" t="str">
        <f t="shared" si="37"/>
        <v/>
      </c>
      <c r="H32" s="951"/>
      <c r="I32" s="934" t="str">
        <f t="shared" si="6"/>
        <v/>
      </c>
      <c r="J32" s="995"/>
      <c r="K32" s="936"/>
      <c r="L32" s="936"/>
      <c r="M32" s="936"/>
      <c r="N32" s="936"/>
      <c r="O32" s="936"/>
      <c r="P32" s="936"/>
      <c r="Q32" s="936"/>
      <c r="R32" s="936"/>
      <c r="S32" s="936"/>
      <c r="T32" s="936"/>
      <c r="U32" s="936"/>
      <c r="V32" s="936"/>
      <c r="W32" s="936"/>
      <c r="X32" s="936"/>
      <c r="Y32" s="936"/>
      <c r="Z32" s="936"/>
      <c r="AA32" s="936"/>
      <c r="AB32" s="936"/>
      <c r="AC32" s="936"/>
      <c r="AD32" s="936"/>
      <c r="AE32" s="936"/>
      <c r="AF32" s="936"/>
      <c r="AG32" s="936"/>
      <c r="AH32" s="936"/>
      <c r="AI32" s="936"/>
      <c r="AJ32" s="936"/>
      <c r="AK32" s="936"/>
      <c r="AL32" s="936"/>
      <c r="AM32" s="936"/>
      <c r="AN32" s="936"/>
      <c r="AO32" s="3"/>
      <c r="AP32" s="1035"/>
      <c r="AQ32" s="3"/>
      <c r="AR32" s="969" t="str">
        <f t="shared" si="7"/>
        <v/>
      </c>
      <c r="AS32" s="969" t="str">
        <f t="shared" si="8"/>
        <v/>
      </c>
      <c r="AT32" s="969" t="str">
        <f t="shared" si="9"/>
        <v/>
      </c>
      <c r="AU32" s="969" t="str">
        <f t="shared" si="10"/>
        <v/>
      </c>
      <c r="AV32" s="969" t="str">
        <f t="shared" si="11"/>
        <v/>
      </c>
      <c r="AW32" s="969" t="str">
        <f t="shared" si="12"/>
        <v/>
      </c>
      <c r="AX32" s="969" t="str">
        <f t="shared" si="13"/>
        <v/>
      </c>
      <c r="AY32" s="969" t="str">
        <f t="shared" si="14"/>
        <v/>
      </c>
      <c r="AZ32" s="969" t="str">
        <f t="shared" si="15"/>
        <v/>
      </c>
      <c r="BA32" s="969" t="str">
        <f t="shared" si="16"/>
        <v/>
      </c>
      <c r="BB32" s="969" t="str">
        <f t="shared" si="17"/>
        <v/>
      </c>
      <c r="BC32" s="969" t="str">
        <f t="shared" si="18"/>
        <v/>
      </c>
      <c r="BD32" s="969" t="str">
        <f t="shared" si="19"/>
        <v/>
      </c>
      <c r="BE32" s="969" t="str">
        <f t="shared" si="20"/>
        <v/>
      </c>
      <c r="BF32" s="969" t="str">
        <f t="shared" si="21"/>
        <v/>
      </c>
      <c r="BG32" s="969" t="str">
        <f t="shared" si="22"/>
        <v/>
      </c>
      <c r="BH32" s="969" t="str">
        <f t="shared" si="23"/>
        <v/>
      </c>
      <c r="BI32" s="969" t="str">
        <f t="shared" si="24"/>
        <v/>
      </c>
      <c r="BJ32" s="969" t="str">
        <f t="shared" si="25"/>
        <v/>
      </c>
      <c r="BK32" s="970" t="str">
        <f t="shared" si="26"/>
        <v/>
      </c>
      <c r="BL32" s="970" t="str">
        <f t="shared" si="27"/>
        <v/>
      </c>
      <c r="BM32" s="970" t="str">
        <f t="shared" si="28"/>
        <v/>
      </c>
      <c r="BN32" s="970" t="str">
        <f t="shared" si="29"/>
        <v/>
      </c>
      <c r="BO32" s="970" t="str">
        <f t="shared" si="30"/>
        <v/>
      </c>
      <c r="BP32" s="970" t="str">
        <f t="shared" si="31"/>
        <v/>
      </c>
      <c r="BQ32" s="969" t="str">
        <f t="shared" si="32"/>
        <v/>
      </c>
      <c r="BR32" s="969" t="str">
        <f t="shared" si="33"/>
        <v/>
      </c>
      <c r="BS32" s="969" t="str">
        <f t="shared" si="34"/>
        <v/>
      </c>
      <c r="BT32" s="969" t="str">
        <f t="shared" si="35"/>
        <v/>
      </c>
      <c r="BU32" s="969" t="str">
        <f t="shared" si="36"/>
        <v/>
      </c>
      <c r="BV32" s="3"/>
      <c r="BW32" s="956"/>
      <c r="BX32" s="857"/>
      <c r="BY32" s="475"/>
      <c r="BZ32" s="952">
        <v>0.34</v>
      </c>
      <c r="CA32" s="952">
        <v>0.51</v>
      </c>
      <c r="CB32" s="952">
        <v>0.69</v>
      </c>
      <c r="CC32" s="952">
        <v>1.03</v>
      </c>
      <c r="CD32" s="952">
        <v>1.37</v>
      </c>
      <c r="CE32" s="952">
        <v>1.71</v>
      </c>
      <c r="CF32" s="952">
        <v>2.06</v>
      </c>
      <c r="CG32" s="952">
        <v>2.74</v>
      </c>
      <c r="CH32" s="952">
        <v>3.43</v>
      </c>
      <c r="CI32" s="952">
        <v>4.1100000000000003</v>
      </c>
      <c r="CJ32" s="952">
        <v>5.49</v>
      </c>
      <c r="CK32" s="952">
        <v>6.86</v>
      </c>
      <c r="CL32" s="952">
        <v>8.23</v>
      </c>
      <c r="CM32" s="971">
        <v>0</v>
      </c>
      <c r="CN32" s="971">
        <v>0</v>
      </c>
      <c r="CO32" s="971">
        <v>0</v>
      </c>
      <c r="CP32" s="3"/>
    </row>
    <row r="33" spans="1:94" s="196" customFormat="1" ht="15.75" customHeight="1" thickTop="1" thickBot="1" x14ac:dyDescent="0.35">
      <c r="A33" s="1030"/>
      <c r="C33" s="287" t="str">
        <f>'Cálc. RIA, Rede Húmida ou Seca'!E67</f>
        <v/>
      </c>
      <c r="D33" s="913" t="str">
        <f>IF('Cálc. RIA, Rede Húmida ou Seca'!F67="","",'Cálc. RIA, Rede Húmida ou Seca'!F67)</f>
        <v/>
      </c>
      <c r="E33" s="913" t="str">
        <f>IF('Cálc. RIA, Rede Húmida ou Seca'!G67="","",'Cálc. RIA, Rede Húmida ou Seca'!G67)</f>
        <v/>
      </c>
      <c r="F33" s="914" t="str">
        <f>IF('Cálc. RIA, Rede Húmida ou Seca'!AC67="","",'Cálc. RIA, Rede Húmida ou Seca'!AC67)</f>
        <v/>
      </c>
      <c r="G33" s="1066" t="str">
        <f t="shared" si="37"/>
        <v/>
      </c>
      <c r="H33" s="951"/>
      <c r="I33" s="934" t="str">
        <f t="shared" si="6"/>
        <v/>
      </c>
      <c r="J33" s="995"/>
      <c r="K33" s="936"/>
      <c r="L33" s="936"/>
      <c r="M33" s="936"/>
      <c r="N33" s="936"/>
      <c r="O33" s="936"/>
      <c r="P33" s="936"/>
      <c r="Q33" s="936"/>
      <c r="R33" s="936"/>
      <c r="S33" s="936"/>
      <c r="T33" s="936"/>
      <c r="U33" s="936"/>
      <c r="V33" s="936"/>
      <c r="W33" s="936"/>
      <c r="X33" s="936"/>
      <c r="Y33" s="936"/>
      <c r="Z33" s="936"/>
      <c r="AA33" s="936"/>
      <c r="AB33" s="936"/>
      <c r="AC33" s="936"/>
      <c r="AD33" s="936"/>
      <c r="AE33" s="936"/>
      <c r="AF33" s="936"/>
      <c r="AG33" s="936"/>
      <c r="AH33" s="936"/>
      <c r="AI33" s="936"/>
      <c r="AJ33" s="936"/>
      <c r="AK33" s="936"/>
      <c r="AL33" s="936"/>
      <c r="AM33" s="936"/>
      <c r="AN33" s="936"/>
      <c r="AO33" s="3"/>
      <c r="AP33" s="1035"/>
      <c r="AQ33" s="3"/>
      <c r="AR33" s="969" t="str">
        <f t="shared" si="7"/>
        <v/>
      </c>
      <c r="AS33" s="969" t="str">
        <f t="shared" si="8"/>
        <v/>
      </c>
      <c r="AT33" s="969" t="str">
        <f t="shared" si="9"/>
        <v/>
      </c>
      <c r="AU33" s="969" t="str">
        <f t="shared" si="10"/>
        <v/>
      </c>
      <c r="AV33" s="969" t="str">
        <f t="shared" si="11"/>
        <v/>
      </c>
      <c r="AW33" s="969" t="str">
        <f t="shared" si="12"/>
        <v/>
      </c>
      <c r="AX33" s="969" t="str">
        <f t="shared" si="13"/>
        <v/>
      </c>
      <c r="AY33" s="969" t="str">
        <f t="shared" si="14"/>
        <v/>
      </c>
      <c r="AZ33" s="969" t="str">
        <f t="shared" si="15"/>
        <v/>
      </c>
      <c r="BA33" s="969" t="str">
        <f t="shared" si="16"/>
        <v/>
      </c>
      <c r="BB33" s="969" t="str">
        <f t="shared" si="17"/>
        <v/>
      </c>
      <c r="BC33" s="969" t="str">
        <f t="shared" si="18"/>
        <v/>
      </c>
      <c r="BD33" s="969" t="str">
        <f t="shared" si="19"/>
        <v/>
      </c>
      <c r="BE33" s="969" t="str">
        <f t="shared" si="20"/>
        <v/>
      </c>
      <c r="BF33" s="969" t="str">
        <f t="shared" si="21"/>
        <v/>
      </c>
      <c r="BG33" s="969" t="str">
        <f t="shared" si="22"/>
        <v/>
      </c>
      <c r="BH33" s="969" t="str">
        <f t="shared" si="23"/>
        <v/>
      </c>
      <c r="BI33" s="969" t="str">
        <f t="shared" si="24"/>
        <v/>
      </c>
      <c r="BJ33" s="969" t="str">
        <f t="shared" si="25"/>
        <v/>
      </c>
      <c r="BK33" s="970" t="str">
        <f t="shared" si="26"/>
        <v/>
      </c>
      <c r="BL33" s="970" t="str">
        <f t="shared" si="27"/>
        <v/>
      </c>
      <c r="BM33" s="970" t="str">
        <f t="shared" si="28"/>
        <v/>
      </c>
      <c r="BN33" s="970" t="str">
        <f t="shared" si="29"/>
        <v/>
      </c>
      <c r="BO33" s="970" t="str">
        <f t="shared" si="30"/>
        <v/>
      </c>
      <c r="BP33" s="970" t="str">
        <f t="shared" si="31"/>
        <v/>
      </c>
      <c r="BQ33" s="969" t="str">
        <f t="shared" si="32"/>
        <v/>
      </c>
      <c r="BR33" s="969" t="str">
        <f t="shared" si="33"/>
        <v/>
      </c>
      <c r="BS33" s="969" t="str">
        <f t="shared" si="34"/>
        <v/>
      </c>
      <c r="BT33" s="969" t="str">
        <f t="shared" si="35"/>
        <v/>
      </c>
      <c r="BU33" s="969" t="str">
        <f t="shared" si="36"/>
        <v/>
      </c>
      <c r="BV33" s="3"/>
      <c r="BW33" s="917"/>
      <c r="BX33" s="476"/>
      <c r="BY33" s="475"/>
      <c r="BZ33" s="952">
        <v>0.42</v>
      </c>
      <c r="CA33" s="952">
        <v>0.62</v>
      </c>
      <c r="CB33" s="952">
        <v>0.83</v>
      </c>
      <c r="CC33" s="952">
        <v>1.25</v>
      </c>
      <c r="CD33" s="952">
        <v>1.66</v>
      </c>
      <c r="CE33" s="952">
        <v>2.08</v>
      </c>
      <c r="CF33" s="952">
        <v>2.5</v>
      </c>
      <c r="CG33" s="952">
        <v>3.33</v>
      </c>
      <c r="CH33" s="952">
        <v>4.16</v>
      </c>
      <c r="CI33" s="952">
        <v>4.99</v>
      </c>
      <c r="CJ33" s="952">
        <v>6.65</v>
      </c>
      <c r="CK33" s="952">
        <v>8.32</v>
      </c>
      <c r="CL33" s="952">
        <v>9.98</v>
      </c>
      <c r="CM33" s="971">
        <v>0</v>
      </c>
      <c r="CN33" s="971">
        <v>0</v>
      </c>
      <c r="CO33" s="971">
        <v>0</v>
      </c>
      <c r="CP33" s="3"/>
    </row>
    <row r="34" spans="1:94" s="196" customFormat="1" ht="15.75" customHeight="1" thickTop="1" thickBot="1" x14ac:dyDescent="0.35">
      <c r="A34" s="1030"/>
      <c r="C34" s="287" t="str">
        <f>'Cálc. RIA, Rede Húmida ou Seca'!E68</f>
        <v/>
      </c>
      <c r="D34" s="913" t="str">
        <f>IF('Cálc. RIA, Rede Húmida ou Seca'!F68="","",'Cálc. RIA, Rede Húmida ou Seca'!F68)</f>
        <v/>
      </c>
      <c r="E34" s="913" t="str">
        <f>IF('Cálc. RIA, Rede Húmida ou Seca'!G68="","",'Cálc. RIA, Rede Húmida ou Seca'!G68)</f>
        <v/>
      </c>
      <c r="F34" s="914" t="str">
        <f>IF('Cálc. RIA, Rede Húmida ou Seca'!AC68="","",'Cálc. RIA, Rede Húmida ou Seca'!AC68)</f>
        <v/>
      </c>
      <c r="G34" s="1066" t="str">
        <f t="shared" si="37"/>
        <v/>
      </c>
      <c r="H34" s="951"/>
      <c r="I34" s="934" t="str">
        <f t="shared" si="6"/>
        <v/>
      </c>
      <c r="J34" s="995"/>
      <c r="K34" s="936"/>
      <c r="L34" s="936"/>
      <c r="M34" s="936"/>
      <c r="N34" s="936"/>
      <c r="O34" s="936"/>
      <c r="P34" s="936"/>
      <c r="Q34" s="936"/>
      <c r="R34" s="936"/>
      <c r="S34" s="936"/>
      <c r="T34" s="936"/>
      <c r="U34" s="936"/>
      <c r="V34" s="936"/>
      <c r="W34" s="936"/>
      <c r="X34" s="936"/>
      <c r="Y34" s="936"/>
      <c r="Z34" s="936"/>
      <c r="AA34" s="936"/>
      <c r="AB34" s="936"/>
      <c r="AC34" s="936"/>
      <c r="AD34" s="936"/>
      <c r="AE34" s="936"/>
      <c r="AF34" s="936"/>
      <c r="AG34" s="936"/>
      <c r="AH34" s="936"/>
      <c r="AI34" s="936"/>
      <c r="AJ34" s="936"/>
      <c r="AK34" s="936"/>
      <c r="AL34" s="936"/>
      <c r="AM34" s="936"/>
      <c r="AN34" s="936"/>
      <c r="AO34" s="3"/>
      <c r="AP34" s="1035"/>
      <c r="AQ34" s="3"/>
      <c r="AR34" s="969" t="str">
        <f t="shared" si="7"/>
        <v/>
      </c>
      <c r="AS34" s="969" t="str">
        <f t="shared" si="8"/>
        <v/>
      </c>
      <c r="AT34" s="969" t="str">
        <f t="shared" si="9"/>
        <v/>
      </c>
      <c r="AU34" s="969" t="str">
        <f t="shared" si="10"/>
        <v/>
      </c>
      <c r="AV34" s="969" t="str">
        <f t="shared" si="11"/>
        <v/>
      </c>
      <c r="AW34" s="969" t="str">
        <f t="shared" si="12"/>
        <v/>
      </c>
      <c r="AX34" s="969" t="str">
        <f t="shared" si="13"/>
        <v/>
      </c>
      <c r="AY34" s="969" t="str">
        <f t="shared" si="14"/>
        <v/>
      </c>
      <c r="AZ34" s="969" t="str">
        <f t="shared" si="15"/>
        <v/>
      </c>
      <c r="BA34" s="969" t="str">
        <f t="shared" si="16"/>
        <v/>
      </c>
      <c r="BB34" s="969" t="str">
        <f t="shared" si="17"/>
        <v/>
      </c>
      <c r="BC34" s="969" t="str">
        <f t="shared" si="18"/>
        <v/>
      </c>
      <c r="BD34" s="969" t="str">
        <f t="shared" si="19"/>
        <v/>
      </c>
      <c r="BE34" s="969" t="str">
        <f t="shared" si="20"/>
        <v/>
      </c>
      <c r="BF34" s="969" t="str">
        <f t="shared" si="21"/>
        <v/>
      </c>
      <c r="BG34" s="969" t="str">
        <f t="shared" si="22"/>
        <v/>
      </c>
      <c r="BH34" s="969" t="str">
        <f t="shared" si="23"/>
        <v/>
      </c>
      <c r="BI34" s="969" t="str">
        <f t="shared" si="24"/>
        <v/>
      </c>
      <c r="BJ34" s="969" t="str">
        <f t="shared" si="25"/>
        <v/>
      </c>
      <c r="BK34" s="970" t="str">
        <f t="shared" si="26"/>
        <v/>
      </c>
      <c r="BL34" s="970" t="str">
        <f t="shared" si="27"/>
        <v/>
      </c>
      <c r="BM34" s="970" t="str">
        <f t="shared" si="28"/>
        <v/>
      </c>
      <c r="BN34" s="970" t="str">
        <f t="shared" si="29"/>
        <v/>
      </c>
      <c r="BO34" s="970" t="str">
        <f t="shared" si="30"/>
        <v/>
      </c>
      <c r="BP34" s="970" t="str">
        <f t="shared" si="31"/>
        <v/>
      </c>
      <c r="BQ34" s="969" t="str">
        <f t="shared" si="32"/>
        <v/>
      </c>
      <c r="BR34" s="969" t="str">
        <f t="shared" si="33"/>
        <v/>
      </c>
      <c r="BS34" s="969" t="str">
        <f t="shared" si="34"/>
        <v/>
      </c>
      <c r="BT34" s="969" t="str">
        <f t="shared" si="35"/>
        <v/>
      </c>
      <c r="BU34" s="969" t="str">
        <f t="shared" si="36"/>
        <v/>
      </c>
      <c r="BV34" s="3"/>
      <c r="BW34" s="1272" t="s">
        <v>201</v>
      </c>
      <c r="BX34" s="1274" t="s">
        <v>202</v>
      </c>
      <c r="BY34" s="1274"/>
      <c r="BZ34" s="971">
        <v>0</v>
      </c>
      <c r="CA34" s="952">
        <v>0.05</v>
      </c>
      <c r="CB34" s="952">
        <v>7.0000000000000007E-2</v>
      </c>
      <c r="CC34" s="952">
        <v>0.1</v>
      </c>
      <c r="CD34" s="952">
        <v>0.14000000000000001</v>
      </c>
      <c r="CE34" s="952">
        <v>0.17</v>
      </c>
      <c r="CF34" s="952">
        <v>0.21</v>
      </c>
      <c r="CG34" s="952">
        <v>0.28000000000000003</v>
      </c>
      <c r="CH34" s="952">
        <v>0.35</v>
      </c>
      <c r="CI34" s="952">
        <v>0.42</v>
      </c>
      <c r="CJ34" s="952">
        <v>0.56000000000000005</v>
      </c>
      <c r="CK34" s="971">
        <v>0</v>
      </c>
      <c r="CL34" s="971">
        <v>0</v>
      </c>
      <c r="CM34" s="971">
        <v>0</v>
      </c>
      <c r="CN34" s="971">
        <v>0</v>
      </c>
      <c r="CO34" s="971">
        <v>0</v>
      </c>
      <c r="CP34" s="3"/>
    </row>
    <row r="35" spans="1:94" s="196" customFormat="1" ht="15.75" customHeight="1" thickTop="1" thickBot="1" x14ac:dyDescent="0.35">
      <c r="A35" s="1030"/>
      <c r="C35" s="287" t="str">
        <f>'Cálc. RIA, Rede Húmida ou Seca'!E69</f>
        <v/>
      </c>
      <c r="D35" s="913" t="str">
        <f>IF('Cálc. RIA, Rede Húmida ou Seca'!F69="","",'Cálc. RIA, Rede Húmida ou Seca'!F69)</f>
        <v/>
      </c>
      <c r="E35" s="913" t="str">
        <f>IF('Cálc. RIA, Rede Húmida ou Seca'!G69="","",'Cálc. RIA, Rede Húmida ou Seca'!G69)</f>
        <v/>
      </c>
      <c r="F35" s="914" t="str">
        <f>IF('Cálc. RIA, Rede Húmida ou Seca'!AC69="","",'Cálc. RIA, Rede Húmida ou Seca'!AC69)</f>
        <v/>
      </c>
      <c r="G35" s="1066" t="str">
        <f t="shared" si="37"/>
        <v/>
      </c>
      <c r="H35" s="951"/>
      <c r="I35" s="934" t="str">
        <f t="shared" si="6"/>
        <v/>
      </c>
      <c r="J35" s="995"/>
      <c r="K35" s="936"/>
      <c r="L35" s="936"/>
      <c r="M35" s="936"/>
      <c r="N35" s="936"/>
      <c r="O35" s="936"/>
      <c r="P35" s="936"/>
      <c r="Q35" s="936"/>
      <c r="R35" s="936"/>
      <c r="S35" s="936"/>
      <c r="T35" s="936"/>
      <c r="U35" s="936"/>
      <c r="V35" s="936"/>
      <c r="W35" s="936"/>
      <c r="X35" s="936"/>
      <c r="Y35" s="936"/>
      <c r="Z35" s="936"/>
      <c r="AA35" s="936"/>
      <c r="AB35" s="936"/>
      <c r="AC35" s="936"/>
      <c r="AD35" s="936"/>
      <c r="AE35" s="936"/>
      <c r="AF35" s="936"/>
      <c r="AG35" s="936"/>
      <c r="AH35" s="936"/>
      <c r="AI35" s="936"/>
      <c r="AJ35" s="936"/>
      <c r="AK35" s="936"/>
      <c r="AL35" s="936"/>
      <c r="AM35" s="936"/>
      <c r="AN35" s="936"/>
      <c r="AO35" s="3"/>
      <c r="AP35" s="1035"/>
      <c r="AQ35" s="3"/>
      <c r="AR35" s="969" t="str">
        <f t="shared" si="7"/>
        <v/>
      </c>
      <c r="AS35" s="969" t="str">
        <f t="shared" si="8"/>
        <v/>
      </c>
      <c r="AT35" s="969" t="str">
        <f t="shared" si="9"/>
        <v/>
      </c>
      <c r="AU35" s="969" t="str">
        <f t="shared" si="10"/>
        <v/>
      </c>
      <c r="AV35" s="969" t="str">
        <f t="shared" si="11"/>
        <v/>
      </c>
      <c r="AW35" s="969" t="str">
        <f t="shared" si="12"/>
        <v/>
      </c>
      <c r="AX35" s="969" t="str">
        <f t="shared" si="13"/>
        <v/>
      </c>
      <c r="AY35" s="969" t="str">
        <f t="shared" si="14"/>
        <v/>
      </c>
      <c r="AZ35" s="969" t="str">
        <f t="shared" si="15"/>
        <v/>
      </c>
      <c r="BA35" s="969" t="str">
        <f t="shared" si="16"/>
        <v/>
      </c>
      <c r="BB35" s="969" t="str">
        <f t="shared" si="17"/>
        <v/>
      </c>
      <c r="BC35" s="969" t="str">
        <f t="shared" si="18"/>
        <v/>
      </c>
      <c r="BD35" s="969" t="str">
        <f t="shared" si="19"/>
        <v/>
      </c>
      <c r="BE35" s="969" t="str">
        <f t="shared" si="20"/>
        <v/>
      </c>
      <c r="BF35" s="969" t="str">
        <f t="shared" si="21"/>
        <v/>
      </c>
      <c r="BG35" s="969" t="str">
        <f t="shared" si="22"/>
        <v/>
      </c>
      <c r="BH35" s="969" t="str">
        <f t="shared" si="23"/>
        <v/>
      </c>
      <c r="BI35" s="969" t="str">
        <f t="shared" si="24"/>
        <v/>
      </c>
      <c r="BJ35" s="969" t="str">
        <f t="shared" si="25"/>
        <v/>
      </c>
      <c r="BK35" s="970" t="str">
        <f t="shared" si="26"/>
        <v/>
      </c>
      <c r="BL35" s="970" t="str">
        <f t="shared" si="27"/>
        <v/>
      </c>
      <c r="BM35" s="970" t="str">
        <f t="shared" si="28"/>
        <v/>
      </c>
      <c r="BN35" s="970" t="str">
        <f t="shared" si="29"/>
        <v/>
      </c>
      <c r="BO35" s="970" t="str">
        <f t="shared" si="30"/>
        <v/>
      </c>
      <c r="BP35" s="970" t="str">
        <f t="shared" si="31"/>
        <v/>
      </c>
      <c r="BQ35" s="969" t="str">
        <f t="shared" si="32"/>
        <v/>
      </c>
      <c r="BR35" s="969" t="str">
        <f t="shared" si="33"/>
        <v/>
      </c>
      <c r="BS35" s="969" t="str">
        <f t="shared" si="34"/>
        <v/>
      </c>
      <c r="BT35" s="969" t="str">
        <f t="shared" si="35"/>
        <v/>
      </c>
      <c r="BU35" s="969" t="str">
        <f t="shared" si="36"/>
        <v/>
      </c>
      <c r="BV35" s="3"/>
      <c r="BW35" s="1273"/>
      <c r="BX35" s="1275"/>
      <c r="BY35" s="1275"/>
      <c r="BZ35" s="3"/>
      <c r="CA35" s="952"/>
      <c r="CB35" s="3"/>
      <c r="CC35" s="952"/>
      <c r="CD35" s="3"/>
      <c r="CE35" s="952"/>
      <c r="CF35" s="3"/>
      <c r="CG35" s="952"/>
      <c r="CH35" s="3"/>
      <c r="CI35" s="952"/>
      <c r="CJ35" s="952"/>
      <c r="CK35" s="952"/>
      <c r="CL35" s="952"/>
      <c r="CM35" s="3"/>
      <c r="CN35" s="3"/>
      <c r="CO35" s="3"/>
      <c r="CP35" s="3"/>
    </row>
    <row r="36" spans="1:94" s="196" customFormat="1" ht="15.75" customHeight="1" thickTop="1" thickBot="1" x14ac:dyDescent="0.35">
      <c r="A36" s="1030"/>
      <c r="C36" s="287" t="str">
        <f>'Cálc. RIA, Rede Húmida ou Seca'!E70</f>
        <v/>
      </c>
      <c r="D36" s="913" t="str">
        <f>IF('Cálc. RIA, Rede Húmida ou Seca'!F70="","",'Cálc. RIA, Rede Húmida ou Seca'!F70)</f>
        <v/>
      </c>
      <c r="E36" s="913" t="str">
        <f>IF('Cálc. RIA, Rede Húmida ou Seca'!G70="","",'Cálc. RIA, Rede Húmida ou Seca'!G70)</f>
        <v/>
      </c>
      <c r="F36" s="914" t="str">
        <f>IF('Cálc. RIA, Rede Húmida ou Seca'!AC70="","",'Cálc. RIA, Rede Húmida ou Seca'!AC70)</f>
        <v/>
      </c>
      <c r="G36" s="1066" t="str">
        <f t="shared" si="37"/>
        <v/>
      </c>
      <c r="H36" s="951"/>
      <c r="I36" s="934" t="str">
        <f t="shared" si="6"/>
        <v/>
      </c>
      <c r="J36" s="995"/>
      <c r="K36" s="936"/>
      <c r="L36" s="936"/>
      <c r="M36" s="936"/>
      <c r="N36" s="936"/>
      <c r="O36" s="936"/>
      <c r="P36" s="936"/>
      <c r="Q36" s="936"/>
      <c r="R36" s="936"/>
      <c r="S36" s="936"/>
      <c r="T36" s="936"/>
      <c r="U36" s="936"/>
      <c r="V36" s="936"/>
      <c r="W36" s="936"/>
      <c r="X36" s="936"/>
      <c r="Y36" s="936"/>
      <c r="Z36" s="936"/>
      <c r="AA36" s="936"/>
      <c r="AB36" s="936"/>
      <c r="AC36" s="936"/>
      <c r="AD36" s="936"/>
      <c r="AE36" s="936"/>
      <c r="AF36" s="936"/>
      <c r="AG36" s="936"/>
      <c r="AH36" s="936"/>
      <c r="AI36" s="936"/>
      <c r="AJ36" s="936"/>
      <c r="AK36" s="936"/>
      <c r="AL36" s="936"/>
      <c r="AM36" s="936"/>
      <c r="AN36" s="936"/>
      <c r="AO36" s="3"/>
      <c r="AP36" s="1035"/>
      <c r="AQ36" s="3"/>
      <c r="AR36" s="969" t="str">
        <f t="shared" si="7"/>
        <v/>
      </c>
      <c r="AS36" s="969" t="str">
        <f t="shared" si="8"/>
        <v/>
      </c>
      <c r="AT36" s="969" t="str">
        <f t="shared" si="9"/>
        <v/>
      </c>
      <c r="AU36" s="969" t="str">
        <f t="shared" si="10"/>
        <v/>
      </c>
      <c r="AV36" s="969" t="str">
        <f t="shared" si="11"/>
        <v/>
      </c>
      <c r="AW36" s="969" t="str">
        <f t="shared" si="12"/>
        <v/>
      </c>
      <c r="AX36" s="969" t="str">
        <f t="shared" si="13"/>
        <v/>
      </c>
      <c r="AY36" s="969" t="str">
        <f t="shared" si="14"/>
        <v/>
      </c>
      <c r="AZ36" s="969" t="str">
        <f t="shared" si="15"/>
        <v/>
      </c>
      <c r="BA36" s="969" t="str">
        <f t="shared" si="16"/>
        <v/>
      </c>
      <c r="BB36" s="969" t="str">
        <f t="shared" si="17"/>
        <v/>
      </c>
      <c r="BC36" s="969" t="str">
        <f t="shared" si="18"/>
        <v/>
      </c>
      <c r="BD36" s="969" t="str">
        <f t="shared" si="19"/>
        <v/>
      </c>
      <c r="BE36" s="969" t="str">
        <f t="shared" si="20"/>
        <v/>
      </c>
      <c r="BF36" s="969" t="str">
        <f t="shared" si="21"/>
        <v/>
      </c>
      <c r="BG36" s="969" t="str">
        <f t="shared" si="22"/>
        <v/>
      </c>
      <c r="BH36" s="969" t="str">
        <f t="shared" si="23"/>
        <v/>
      </c>
      <c r="BI36" s="969" t="str">
        <f t="shared" si="24"/>
        <v/>
      </c>
      <c r="BJ36" s="969" t="str">
        <f t="shared" si="25"/>
        <v/>
      </c>
      <c r="BK36" s="970" t="str">
        <f t="shared" si="26"/>
        <v/>
      </c>
      <c r="BL36" s="970" t="str">
        <f t="shared" si="27"/>
        <v/>
      </c>
      <c r="BM36" s="970" t="str">
        <f t="shared" si="28"/>
        <v/>
      </c>
      <c r="BN36" s="970" t="str">
        <f t="shared" si="29"/>
        <v/>
      </c>
      <c r="BO36" s="970" t="str">
        <f t="shared" si="30"/>
        <v/>
      </c>
      <c r="BP36" s="970" t="str">
        <f t="shared" si="31"/>
        <v/>
      </c>
      <c r="BQ36" s="969" t="str">
        <f t="shared" si="32"/>
        <v/>
      </c>
      <c r="BR36" s="969" t="str">
        <f t="shared" si="33"/>
        <v/>
      </c>
      <c r="BS36" s="969" t="str">
        <f t="shared" si="34"/>
        <v/>
      </c>
      <c r="BT36" s="969" t="str">
        <f t="shared" si="35"/>
        <v/>
      </c>
      <c r="BU36" s="969" t="str">
        <f t="shared" si="36"/>
        <v/>
      </c>
      <c r="BV36" s="3"/>
      <c r="BW36" s="956"/>
      <c r="BX36" s="857"/>
      <c r="BY36" s="857"/>
      <c r="BZ36" s="1280">
        <v>0.06</v>
      </c>
      <c r="CA36" s="1278"/>
      <c r="CB36" s="1278"/>
      <c r="CC36" s="952"/>
      <c r="CD36" s="1278">
        <v>0.17</v>
      </c>
      <c r="CE36" s="1278"/>
      <c r="CF36" s="1278"/>
      <c r="CG36" s="1280">
        <v>0.34</v>
      </c>
      <c r="CH36" s="1278"/>
      <c r="CI36" s="1278"/>
      <c r="CJ36" s="952"/>
      <c r="CK36" s="952"/>
      <c r="CL36" s="952"/>
      <c r="CM36" s="3"/>
      <c r="CN36" s="3"/>
      <c r="CO36" s="3"/>
      <c r="CP36" s="3"/>
    </row>
    <row r="37" spans="1:94" s="196" customFormat="1" ht="15.75" customHeight="1" thickTop="1" thickBot="1" x14ac:dyDescent="0.35">
      <c r="A37" s="1030"/>
      <c r="C37" s="287" t="str">
        <f>'Cálc. RIA, Rede Húmida ou Seca'!E71</f>
        <v/>
      </c>
      <c r="D37" s="913" t="str">
        <f>IF('Cálc. RIA, Rede Húmida ou Seca'!F71="","",'Cálc. RIA, Rede Húmida ou Seca'!F71)</f>
        <v/>
      </c>
      <c r="E37" s="913" t="str">
        <f>IF('Cálc. RIA, Rede Húmida ou Seca'!G71="","",'Cálc. RIA, Rede Húmida ou Seca'!G71)</f>
        <v/>
      </c>
      <c r="F37" s="914" t="str">
        <f>IF('Cálc. RIA, Rede Húmida ou Seca'!AC71="","",'Cálc. RIA, Rede Húmida ou Seca'!AC71)</f>
        <v/>
      </c>
      <c r="G37" s="1066" t="str">
        <f t="shared" si="37"/>
        <v/>
      </c>
      <c r="H37" s="951"/>
      <c r="I37" s="934" t="str">
        <f t="shared" si="6"/>
        <v/>
      </c>
      <c r="J37" s="995"/>
      <c r="K37" s="936"/>
      <c r="L37" s="936"/>
      <c r="M37" s="936"/>
      <c r="N37" s="936"/>
      <c r="O37" s="936"/>
      <c r="P37" s="936"/>
      <c r="Q37" s="936"/>
      <c r="R37" s="936"/>
      <c r="S37" s="936"/>
      <c r="T37" s="936"/>
      <c r="U37" s="936"/>
      <c r="V37" s="936"/>
      <c r="W37" s="936"/>
      <c r="X37" s="936"/>
      <c r="Y37" s="936"/>
      <c r="Z37" s="936"/>
      <c r="AA37" s="936"/>
      <c r="AB37" s="936"/>
      <c r="AC37" s="936"/>
      <c r="AD37" s="936"/>
      <c r="AE37" s="936"/>
      <c r="AF37" s="936"/>
      <c r="AG37" s="936"/>
      <c r="AH37" s="936"/>
      <c r="AI37" s="936"/>
      <c r="AJ37" s="936"/>
      <c r="AK37" s="936"/>
      <c r="AL37" s="936"/>
      <c r="AM37" s="936"/>
      <c r="AN37" s="936"/>
      <c r="AO37" s="3"/>
      <c r="AP37" s="1035"/>
      <c r="AQ37" s="3"/>
      <c r="AR37" s="969" t="str">
        <f t="shared" si="7"/>
        <v/>
      </c>
      <c r="AS37" s="969" t="str">
        <f t="shared" si="8"/>
        <v/>
      </c>
      <c r="AT37" s="969" t="str">
        <f t="shared" si="9"/>
        <v/>
      </c>
      <c r="AU37" s="969" t="str">
        <f t="shared" si="10"/>
        <v/>
      </c>
      <c r="AV37" s="969" t="str">
        <f t="shared" si="11"/>
        <v/>
      </c>
      <c r="AW37" s="969" t="str">
        <f t="shared" si="12"/>
        <v/>
      </c>
      <c r="AX37" s="969" t="str">
        <f t="shared" si="13"/>
        <v/>
      </c>
      <c r="AY37" s="969" t="str">
        <f t="shared" si="14"/>
        <v/>
      </c>
      <c r="AZ37" s="969" t="str">
        <f t="shared" si="15"/>
        <v/>
      </c>
      <c r="BA37" s="969" t="str">
        <f t="shared" si="16"/>
        <v/>
      </c>
      <c r="BB37" s="969" t="str">
        <f t="shared" si="17"/>
        <v/>
      </c>
      <c r="BC37" s="969" t="str">
        <f t="shared" si="18"/>
        <v/>
      </c>
      <c r="BD37" s="969" t="str">
        <f t="shared" si="19"/>
        <v/>
      </c>
      <c r="BE37" s="969" t="str">
        <f t="shared" si="20"/>
        <v/>
      </c>
      <c r="BF37" s="969" t="str">
        <f t="shared" si="21"/>
        <v/>
      </c>
      <c r="BG37" s="969" t="str">
        <f t="shared" si="22"/>
        <v/>
      </c>
      <c r="BH37" s="969" t="str">
        <f t="shared" si="23"/>
        <v/>
      </c>
      <c r="BI37" s="969" t="str">
        <f t="shared" si="24"/>
        <v/>
      </c>
      <c r="BJ37" s="969" t="str">
        <f t="shared" si="25"/>
        <v/>
      </c>
      <c r="BK37" s="970" t="str">
        <f t="shared" si="26"/>
        <v/>
      </c>
      <c r="BL37" s="970" t="str">
        <f t="shared" si="27"/>
        <v/>
      </c>
      <c r="BM37" s="970" t="str">
        <f t="shared" si="28"/>
        <v/>
      </c>
      <c r="BN37" s="970" t="str">
        <f t="shared" si="29"/>
        <v/>
      </c>
      <c r="BO37" s="970" t="str">
        <f t="shared" si="30"/>
        <v/>
      </c>
      <c r="BP37" s="970" t="str">
        <f t="shared" si="31"/>
        <v/>
      </c>
      <c r="BQ37" s="969" t="str">
        <f t="shared" si="32"/>
        <v/>
      </c>
      <c r="BR37" s="969" t="str">
        <f t="shared" si="33"/>
        <v/>
      </c>
      <c r="BS37" s="969" t="str">
        <f t="shared" si="34"/>
        <v/>
      </c>
      <c r="BT37" s="969" t="str">
        <f t="shared" si="35"/>
        <v/>
      </c>
      <c r="BU37" s="969" t="str">
        <f t="shared" si="36"/>
        <v/>
      </c>
      <c r="BV37" s="3"/>
      <c r="BW37" s="956"/>
      <c r="BX37" s="857"/>
      <c r="BY37" s="857"/>
      <c r="BZ37" s="952"/>
      <c r="CA37" s="1278">
        <v>0.09</v>
      </c>
      <c r="CB37" s="1279"/>
      <c r="CC37" s="1279"/>
      <c r="CD37" s="1280">
        <v>0.2</v>
      </c>
      <c r="CE37" s="1278"/>
      <c r="CF37" s="1278"/>
      <c r="CG37" s="1278"/>
      <c r="CH37" s="952"/>
      <c r="CI37" s="952"/>
      <c r="CJ37" s="952"/>
      <c r="CK37" s="952"/>
      <c r="CL37" s="952"/>
      <c r="CM37" s="3"/>
      <c r="CN37" s="3"/>
      <c r="CO37" s="3"/>
      <c r="CP37" s="3"/>
    </row>
    <row r="38" spans="1:94" s="196" customFormat="1" ht="15.75" customHeight="1" thickTop="1" thickBot="1" x14ac:dyDescent="0.35">
      <c r="A38" s="1030"/>
      <c r="C38" s="287" t="str">
        <f>'Cálc. RIA, Rede Húmida ou Seca'!E72</f>
        <v/>
      </c>
      <c r="D38" s="913" t="str">
        <f>IF('Cálc. RIA, Rede Húmida ou Seca'!F72="","",'Cálc. RIA, Rede Húmida ou Seca'!F72)</f>
        <v/>
      </c>
      <c r="E38" s="913" t="str">
        <f>IF('Cálc. RIA, Rede Húmida ou Seca'!G72="","",'Cálc. RIA, Rede Húmida ou Seca'!G72)</f>
        <v/>
      </c>
      <c r="F38" s="914" t="str">
        <f>IF('Cálc. RIA, Rede Húmida ou Seca'!AC72="","",'Cálc. RIA, Rede Húmida ou Seca'!AC72)</f>
        <v/>
      </c>
      <c r="G38" s="1066" t="str">
        <f t="shared" si="37"/>
        <v/>
      </c>
      <c r="H38" s="951"/>
      <c r="I38" s="934" t="str">
        <f t="shared" si="6"/>
        <v/>
      </c>
      <c r="J38" s="995"/>
      <c r="K38" s="936"/>
      <c r="L38" s="936"/>
      <c r="M38" s="936"/>
      <c r="N38" s="936"/>
      <c r="O38" s="936"/>
      <c r="P38" s="936"/>
      <c r="Q38" s="936"/>
      <c r="R38" s="936"/>
      <c r="S38" s="936"/>
      <c r="T38" s="936"/>
      <c r="U38" s="936"/>
      <c r="V38" s="936"/>
      <c r="W38" s="936"/>
      <c r="X38" s="936"/>
      <c r="Y38" s="936"/>
      <c r="Z38" s="936"/>
      <c r="AA38" s="936"/>
      <c r="AB38" s="936"/>
      <c r="AC38" s="936"/>
      <c r="AD38" s="936"/>
      <c r="AE38" s="936"/>
      <c r="AF38" s="936"/>
      <c r="AG38" s="936"/>
      <c r="AH38" s="936"/>
      <c r="AI38" s="936"/>
      <c r="AJ38" s="936"/>
      <c r="AK38" s="936"/>
      <c r="AL38" s="936"/>
      <c r="AM38" s="936"/>
      <c r="AN38" s="936"/>
      <c r="AO38" s="3"/>
      <c r="AP38" s="1035"/>
      <c r="AQ38" s="3"/>
      <c r="AR38" s="969" t="str">
        <f t="shared" si="7"/>
        <v/>
      </c>
      <c r="AS38" s="969" t="str">
        <f t="shared" si="8"/>
        <v/>
      </c>
      <c r="AT38" s="969" t="str">
        <f t="shared" si="9"/>
        <v/>
      </c>
      <c r="AU38" s="969" t="str">
        <f t="shared" si="10"/>
        <v/>
      </c>
      <c r="AV38" s="969" t="str">
        <f t="shared" si="11"/>
        <v/>
      </c>
      <c r="AW38" s="969" t="str">
        <f t="shared" si="12"/>
        <v/>
      </c>
      <c r="AX38" s="969" t="str">
        <f t="shared" si="13"/>
        <v/>
      </c>
      <c r="AY38" s="969" t="str">
        <f t="shared" si="14"/>
        <v/>
      </c>
      <c r="AZ38" s="969" t="str">
        <f t="shared" si="15"/>
        <v/>
      </c>
      <c r="BA38" s="969" t="str">
        <f t="shared" si="16"/>
        <v/>
      </c>
      <c r="BB38" s="969" t="str">
        <f t="shared" si="17"/>
        <v/>
      </c>
      <c r="BC38" s="969" t="str">
        <f t="shared" si="18"/>
        <v/>
      </c>
      <c r="BD38" s="969" t="str">
        <f t="shared" si="19"/>
        <v/>
      </c>
      <c r="BE38" s="969" t="str">
        <f t="shared" si="20"/>
        <v/>
      </c>
      <c r="BF38" s="969" t="str">
        <f t="shared" si="21"/>
        <v/>
      </c>
      <c r="BG38" s="969" t="str">
        <f t="shared" si="22"/>
        <v/>
      </c>
      <c r="BH38" s="969" t="str">
        <f t="shared" si="23"/>
        <v/>
      </c>
      <c r="BI38" s="969" t="str">
        <f t="shared" si="24"/>
        <v/>
      </c>
      <c r="BJ38" s="969" t="str">
        <f t="shared" si="25"/>
        <v/>
      </c>
      <c r="BK38" s="970" t="str">
        <f t="shared" si="26"/>
        <v/>
      </c>
      <c r="BL38" s="970" t="str">
        <f t="shared" si="27"/>
        <v/>
      </c>
      <c r="BM38" s="970" t="str">
        <f t="shared" si="28"/>
        <v/>
      </c>
      <c r="BN38" s="970" t="str">
        <f t="shared" si="29"/>
        <v/>
      </c>
      <c r="BO38" s="970" t="str">
        <f t="shared" si="30"/>
        <v/>
      </c>
      <c r="BP38" s="970" t="str">
        <f t="shared" si="31"/>
        <v/>
      </c>
      <c r="BQ38" s="969" t="str">
        <f t="shared" si="32"/>
        <v/>
      </c>
      <c r="BR38" s="969" t="str">
        <f t="shared" si="33"/>
        <v/>
      </c>
      <c r="BS38" s="969" t="str">
        <f t="shared" si="34"/>
        <v/>
      </c>
      <c r="BT38" s="969" t="str">
        <f t="shared" si="35"/>
        <v/>
      </c>
      <c r="BU38" s="969" t="str">
        <f t="shared" si="36"/>
        <v/>
      </c>
      <c r="BV38" s="3"/>
      <c r="BW38" s="956"/>
      <c r="BX38" s="857"/>
      <c r="BY38" s="857"/>
      <c r="BZ38" s="952"/>
      <c r="CA38" s="972"/>
      <c r="CB38" s="1278">
        <v>0.11</v>
      </c>
      <c r="CC38" s="1278"/>
      <c r="CD38" s="1278"/>
      <c r="CE38" s="1280">
        <v>0.23</v>
      </c>
      <c r="CF38" s="1279"/>
      <c r="CG38" s="1279"/>
      <c r="CH38" s="952"/>
      <c r="CI38" s="952"/>
      <c r="CJ38" s="952"/>
      <c r="CK38" s="952"/>
      <c r="CL38" s="952"/>
      <c r="CM38" s="3"/>
      <c r="CN38" s="3"/>
      <c r="CO38" s="3"/>
      <c r="CP38" s="3"/>
    </row>
    <row r="39" spans="1:94" s="196" customFormat="1" ht="15.75" customHeight="1" thickTop="1" thickBot="1" x14ac:dyDescent="0.35">
      <c r="A39" s="1030"/>
      <c r="C39" s="287" t="str">
        <f>'Cálc. RIA, Rede Húmida ou Seca'!E73</f>
        <v/>
      </c>
      <c r="D39" s="913" t="str">
        <f>IF('Cálc. RIA, Rede Húmida ou Seca'!F73="","",'Cálc. RIA, Rede Húmida ou Seca'!F73)</f>
        <v/>
      </c>
      <c r="E39" s="913" t="str">
        <f>IF('Cálc. RIA, Rede Húmida ou Seca'!G73="","",'Cálc. RIA, Rede Húmida ou Seca'!G73)</f>
        <v/>
      </c>
      <c r="F39" s="914" t="str">
        <f>IF('Cálc. RIA, Rede Húmida ou Seca'!AC73="","",'Cálc. RIA, Rede Húmida ou Seca'!AC73)</f>
        <v/>
      </c>
      <c r="G39" s="1066" t="str">
        <f t="shared" si="37"/>
        <v/>
      </c>
      <c r="H39" s="951"/>
      <c r="I39" s="934" t="str">
        <f t="shared" si="6"/>
        <v/>
      </c>
      <c r="J39" s="995"/>
      <c r="K39" s="936"/>
      <c r="L39" s="936"/>
      <c r="M39" s="936"/>
      <c r="N39" s="936"/>
      <c r="O39" s="936"/>
      <c r="P39" s="936"/>
      <c r="Q39" s="936"/>
      <c r="R39" s="936"/>
      <c r="S39" s="936"/>
      <c r="T39" s="936"/>
      <c r="U39" s="936"/>
      <c r="V39" s="936"/>
      <c r="W39" s="936"/>
      <c r="X39" s="936"/>
      <c r="Y39" s="936"/>
      <c r="Z39" s="936"/>
      <c r="AA39" s="936"/>
      <c r="AB39" s="936"/>
      <c r="AC39" s="936"/>
      <c r="AD39" s="936"/>
      <c r="AE39" s="936"/>
      <c r="AF39" s="936"/>
      <c r="AG39" s="936"/>
      <c r="AH39" s="936"/>
      <c r="AI39" s="936"/>
      <c r="AJ39" s="936"/>
      <c r="AK39" s="936"/>
      <c r="AL39" s="936"/>
      <c r="AM39" s="936"/>
      <c r="AN39" s="936"/>
      <c r="AO39" s="3"/>
      <c r="AP39" s="1035"/>
      <c r="AQ39" s="3"/>
      <c r="AR39" s="969" t="str">
        <f t="shared" si="7"/>
        <v/>
      </c>
      <c r="AS39" s="969" t="str">
        <f t="shared" si="8"/>
        <v/>
      </c>
      <c r="AT39" s="969" t="str">
        <f t="shared" si="9"/>
        <v/>
      </c>
      <c r="AU39" s="969" t="str">
        <f t="shared" si="10"/>
        <v/>
      </c>
      <c r="AV39" s="969" t="str">
        <f t="shared" si="11"/>
        <v/>
      </c>
      <c r="AW39" s="969" t="str">
        <f t="shared" si="12"/>
        <v/>
      </c>
      <c r="AX39" s="969" t="str">
        <f t="shared" si="13"/>
        <v/>
      </c>
      <c r="AY39" s="969" t="str">
        <f t="shared" si="14"/>
        <v/>
      </c>
      <c r="AZ39" s="969" t="str">
        <f t="shared" si="15"/>
        <v/>
      </c>
      <c r="BA39" s="969" t="str">
        <f t="shared" si="16"/>
        <v/>
      </c>
      <c r="BB39" s="969" t="str">
        <f t="shared" si="17"/>
        <v/>
      </c>
      <c r="BC39" s="969" t="str">
        <f t="shared" si="18"/>
        <v/>
      </c>
      <c r="BD39" s="969" t="str">
        <f t="shared" si="19"/>
        <v/>
      </c>
      <c r="BE39" s="969" t="str">
        <f t="shared" si="20"/>
        <v/>
      </c>
      <c r="BF39" s="969" t="str">
        <f t="shared" si="21"/>
        <v/>
      </c>
      <c r="BG39" s="969" t="str">
        <f t="shared" si="22"/>
        <v/>
      </c>
      <c r="BH39" s="969" t="str">
        <f t="shared" si="23"/>
        <v/>
      </c>
      <c r="BI39" s="969" t="str">
        <f t="shared" si="24"/>
        <v/>
      </c>
      <c r="BJ39" s="969" t="str">
        <f t="shared" si="25"/>
        <v/>
      </c>
      <c r="BK39" s="970" t="str">
        <f t="shared" si="26"/>
        <v/>
      </c>
      <c r="BL39" s="970" t="str">
        <f t="shared" si="27"/>
        <v/>
      </c>
      <c r="BM39" s="970" t="str">
        <f t="shared" si="28"/>
        <v/>
      </c>
      <c r="BN39" s="970" t="str">
        <f t="shared" si="29"/>
        <v/>
      </c>
      <c r="BO39" s="970" t="str">
        <f t="shared" si="30"/>
        <v/>
      </c>
      <c r="BP39" s="970" t="str">
        <f t="shared" si="31"/>
        <v/>
      </c>
      <c r="BQ39" s="969" t="str">
        <f t="shared" si="32"/>
        <v/>
      </c>
      <c r="BR39" s="969" t="str">
        <f t="shared" si="33"/>
        <v/>
      </c>
      <c r="BS39" s="969" t="str">
        <f t="shared" si="34"/>
        <v/>
      </c>
      <c r="BT39" s="969" t="str">
        <f t="shared" si="35"/>
        <v/>
      </c>
      <c r="BU39" s="969" t="str">
        <f t="shared" si="36"/>
        <v/>
      </c>
      <c r="BV39" s="3"/>
      <c r="BW39" s="956"/>
      <c r="BX39" s="857"/>
      <c r="BY39" s="857"/>
      <c r="BZ39" s="952"/>
      <c r="CA39" s="972"/>
      <c r="CB39" s="1278">
        <v>0.13</v>
      </c>
      <c r="CC39" s="1279"/>
      <c r="CD39" s="1279"/>
      <c r="CE39" s="1279"/>
      <c r="CF39" s="1280">
        <v>0.28999999999999998</v>
      </c>
      <c r="CG39" s="1279"/>
      <c r="CH39" s="1279"/>
      <c r="CI39" s="952"/>
      <c r="CJ39" s="952"/>
      <c r="CK39" s="952"/>
      <c r="CL39" s="952"/>
      <c r="CM39" s="3"/>
      <c r="CN39" s="3"/>
      <c r="CO39" s="3"/>
      <c r="CP39" s="3"/>
    </row>
    <row r="40" spans="1:94" s="196" customFormat="1" ht="15.75" customHeight="1" thickTop="1" thickBot="1" x14ac:dyDescent="0.35">
      <c r="A40" s="1030"/>
      <c r="C40" s="287" t="str">
        <f>'Cálc. RIA, Rede Húmida ou Seca'!E74</f>
        <v/>
      </c>
      <c r="D40" s="913" t="str">
        <f>IF('Cálc. RIA, Rede Húmida ou Seca'!F74="","",'Cálc. RIA, Rede Húmida ou Seca'!F74)</f>
        <v/>
      </c>
      <c r="E40" s="913" t="str">
        <f>IF('Cálc. RIA, Rede Húmida ou Seca'!G74="","",'Cálc. RIA, Rede Húmida ou Seca'!G74)</f>
        <v/>
      </c>
      <c r="F40" s="914" t="str">
        <f>IF('Cálc. RIA, Rede Húmida ou Seca'!AC74="","",'Cálc. RIA, Rede Húmida ou Seca'!AC74)</f>
        <v/>
      </c>
      <c r="G40" s="1066" t="str">
        <f t="shared" si="37"/>
        <v/>
      </c>
      <c r="H40" s="951"/>
      <c r="I40" s="934" t="str">
        <f t="shared" si="6"/>
        <v/>
      </c>
      <c r="J40" s="995"/>
      <c r="K40" s="936"/>
      <c r="L40" s="936"/>
      <c r="M40" s="936"/>
      <c r="N40" s="936"/>
      <c r="O40" s="936"/>
      <c r="P40" s="936"/>
      <c r="Q40" s="936"/>
      <c r="R40" s="936"/>
      <c r="S40" s="936"/>
      <c r="T40" s="936"/>
      <c r="U40" s="936"/>
      <c r="V40" s="936"/>
      <c r="W40" s="936"/>
      <c r="X40" s="936"/>
      <c r="Y40" s="936"/>
      <c r="Z40" s="936"/>
      <c r="AA40" s="936"/>
      <c r="AB40" s="936"/>
      <c r="AC40" s="936"/>
      <c r="AD40" s="936"/>
      <c r="AE40" s="936"/>
      <c r="AF40" s="936"/>
      <c r="AG40" s="936"/>
      <c r="AH40" s="936"/>
      <c r="AI40" s="936"/>
      <c r="AJ40" s="936"/>
      <c r="AK40" s="936"/>
      <c r="AL40" s="936"/>
      <c r="AM40" s="936"/>
      <c r="AN40" s="936"/>
      <c r="AO40" s="3"/>
      <c r="AP40" s="1035"/>
      <c r="AQ40" s="3"/>
      <c r="AR40" s="969" t="str">
        <f t="shared" si="7"/>
        <v/>
      </c>
      <c r="AS40" s="969" t="str">
        <f t="shared" si="8"/>
        <v/>
      </c>
      <c r="AT40" s="969" t="str">
        <f t="shared" si="9"/>
        <v/>
      </c>
      <c r="AU40" s="969" t="str">
        <f t="shared" si="10"/>
        <v/>
      </c>
      <c r="AV40" s="969" t="str">
        <f t="shared" si="11"/>
        <v/>
      </c>
      <c r="AW40" s="969" t="str">
        <f t="shared" si="12"/>
        <v/>
      </c>
      <c r="AX40" s="969" t="str">
        <f t="shared" si="13"/>
        <v/>
      </c>
      <c r="AY40" s="969" t="str">
        <f t="shared" si="14"/>
        <v/>
      </c>
      <c r="AZ40" s="969" t="str">
        <f t="shared" si="15"/>
        <v/>
      </c>
      <c r="BA40" s="969" t="str">
        <f t="shared" si="16"/>
        <v/>
      </c>
      <c r="BB40" s="969" t="str">
        <f t="shared" si="17"/>
        <v/>
      </c>
      <c r="BC40" s="969" t="str">
        <f t="shared" si="18"/>
        <v/>
      </c>
      <c r="BD40" s="969" t="str">
        <f t="shared" si="19"/>
        <v/>
      </c>
      <c r="BE40" s="969" t="str">
        <f t="shared" si="20"/>
        <v/>
      </c>
      <c r="BF40" s="969" t="str">
        <f t="shared" si="21"/>
        <v/>
      </c>
      <c r="BG40" s="969" t="str">
        <f t="shared" si="22"/>
        <v/>
      </c>
      <c r="BH40" s="969" t="str">
        <f t="shared" si="23"/>
        <v/>
      </c>
      <c r="BI40" s="969" t="str">
        <f t="shared" si="24"/>
        <v/>
      </c>
      <c r="BJ40" s="969" t="str">
        <f t="shared" si="25"/>
        <v/>
      </c>
      <c r="BK40" s="970" t="str">
        <f t="shared" si="26"/>
        <v/>
      </c>
      <c r="BL40" s="970" t="str">
        <f t="shared" si="27"/>
        <v/>
      </c>
      <c r="BM40" s="970" t="str">
        <f t="shared" si="28"/>
        <v/>
      </c>
      <c r="BN40" s="970" t="str">
        <f t="shared" si="29"/>
        <v/>
      </c>
      <c r="BO40" s="970" t="str">
        <f t="shared" si="30"/>
        <v/>
      </c>
      <c r="BP40" s="970" t="str">
        <f t="shared" si="31"/>
        <v/>
      </c>
      <c r="BQ40" s="969" t="str">
        <f t="shared" si="32"/>
        <v/>
      </c>
      <c r="BR40" s="969" t="str">
        <f t="shared" si="33"/>
        <v/>
      </c>
      <c r="BS40" s="969" t="str">
        <f t="shared" si="34"/>
        <v/>
      </c>
      <c r="BT40" s="969" t="str">
        <f t="shared" si="35"/>
        <v/>
      </c>
      <c r="BU40" s="969" t="str">
        <f t="shared" si="36"/>
        <v/>
      </c>
      <c r="BV40" s="3"/>
      <c r="BW40" s="956"/>
      <c r="BX40" s="857"/>
      <c r="BY40" s="857"/>
      <c r="BZ40" s="952"/>
      <c r="CA40" s="972"/>
      <c r="CB40" s="972"/>
      <c r="CC40" s="1278">
        <v>0.14000000000000001</v>
      </c>
      <c r="CD40" s="1278"/>
      <c r="CE40" s="1278"/>
      <c r="CF40" s="1280">
        <v>0.3</v>
      </c>
      <c r="CG40" s="1279"/>
      <c r="CH40" s="1279"/>
      <c r="CI40" s="1279"/>
      <c r="CJ40" s="952"/>
      <c r="CK40" s="952"/>
      <c r="CL40" s="952"/>
      <c r="CM40" s="3"/>
      <c r="CN40" s="3"/>
      <c r="CO40" s="3"/>
      <c r="CP40" s="3"/>
    </row>
    <row r="41" spans="1:94" s="196" customFormat="1" ht="15.75" customHeight="1" thickTop="1" thickBot="1" x14ac:dyDescent="0.35">
      <c r="A41" s="1030"/>
      <c r="C41" s="287" t="str">
        <f>'Cálc. RIA, Rede Húmida ou Seca'!E75</f>
        <v/>
      </c>
      <c r="D41" s="913" t="str">
        <f>IF('Cálc. RIA, Rede Húmida ou Seca'!F75="","",'Cálc. RIA, Rede Húmida ou Seca'!F75)</f>
        <v/>
      </c>
      <c r="E41" s="913" t="str">
        <f>IF('Cálc. RIA, Rede Húmida ou Seca'!G75="","",'Cálc. RIA, Rede Húmida ou Seca'!G75)</f>
        <v/>
      </c>
      <c r="F41" s="914" t="str">
        <f>IF('Cálc. RIA, Rede Húmida ou Seca'!AC75="","",'Cálc. RIA, Rede Húmida ou Seca'!AC75)</f>
        <v/>
      </c>
      <c r="G41" s="1066" t="str">
        <f t="shared" si="37"/>
        <v/>
      </c>
      <c r="H41" s="951"/>
      <c r="I41" s="934" t="str">
        <f t="shared" si="6"/>
        <v/>
      </c>
      <c r="J41" s="995"/>
      <c r="K41" s="936"/>
      <c r="L41" s="936"/>
      <c r="M41" s="936"/>
      <c r="N41" s="936"/>
      <c r="O41" s="936"/>
      <c r="P41" s="936"/>
      <c r="Q41" s="936"/>
      <c r="R41" s="936"/>
      <c r="S41" s="936"/>
      <c r="T41" s="936"/>
      <c r="U41" s="936"/>
      <c r="V41" s="936"/>
      <c r="W41" s="936"/>
      <c r="X41" s="936"/>
      <c r="Y41" s="936"/>
      <c r="Z41" s="936"/>
      <c r="AA41" s="936"/>
      <c r="AB41" s="936"/>
      <c r="AC41" s="936"/>
      <c r="AD41" s="936"/>
      <c r="AE41" s="936"/>
      <c r="AF41" s="936"/>
      <c r="AG41" s="936"/>
      <c r="AH41" s="936"/>
      <c r="AI41" s="936"/>
      <c r="AJ41" s="936"/>
      <c r="AK41" s="936"/>
      <c r="AL41" s="936"/>
      <c r="AM41" s="936"/>
      <c r="AN41" s="936"/>
      <c r="AO41" s="3"/>
      <c r="AP41" s="1035"/>
      <c r="AQ41" s="3"/>
      <c r="AR41" s="969" t="str">
        <f t="shared" si="7"/>
        <v/>
      </c>
      <c r="AS41" s="969" t="str">
        <f t="shared" si="8"/>
        <v/>
      </c>
      <c r="AT41" s="969" t="str">
        <f t="shared" si="9"/>
        <v/>
      </c>
      <c r="AU41" s="969" t="str">
        <f t="shared" si="10"/>
        <v/>
      </c>
      <c r="AV41" s="969" t="str">
        <f t="shared" si="11"/>
        <v/>
      </c>
      <c r="AW41" s="969" t="str">
        <f t="shared" si="12"/>
        <v/>
      </c>
      <c r="AX41" s="969" t="str">
        <f t="shared" si="13"/>
        <v/>
      </c>
      <c r="AY41" s="969" t="str">
        <f t="shared" si="14"/>
        <v/>
      </c>
      <c r="AZ41" s="969" t="str">
        <f t="shared" si="15"/>
        <v/>
      </c>
      <c r="BA41" s="969" t="str">
        <f t="shared" si="16"/>
        <v/>
      </c>
      <c r="BB41" s="969" t="str">
        <f t="shared" si="17"/>
        <v/>
      </c>
      <c r="BC41" s="969" t="str">
        <f t="shared" si="18"/>
        <v/>
      </c>
      <c r="BD41" s="969" t="str">
        <f t="shared" si="19"/>
        <v/>
      </c>
      <c r="BE41" s="969" t="str">
        <f t="shared" si="20"/>
        <v/>
      </c>
      <c r="BF41" s="969" t="str">
        <f t="shared" si="21"/>
        <v/>
      </c>
      <c r="BG41" s="969" t="str">
        <f t="shared" si="22"/>
        <v/>
      </c>
      <c r="BH41" s="969" t="str">
        <f t="shared" si="23"/>
        <v/>
      </c>
      <c r="BI41" s="969" t="str">
        <f t="shared" si="24"/>
        <v/>
      </c>
      <c r="BJ41" s="969" t="str">
        <f t="shared" si="25"/>
        <v/>
      </c>
      <c r="BK41" s="970" t="str">
        <f t="shared" si="26"/>
        <v/>
      </c>
      <c r="BL41" s="970" t="str">
        <f t="shared" si="27"/>
        <v/>
      </c>
      <c r="BM41" s="970" t="str">
        <f t="shared" si="28"/>
        <v/>
      </c>
      <c r="BN41" s="970" t="str">
        <f t="shared" si="29"/>
        <v/>
      </c>
      <c r="BO41" s="970" t="str">
        <f t="shared" si="30"/>
        <v/>
      </c>
      <c r="BP41" s="970" t="str">
        <f t="shared" si="31"/>
        <v/>
      </c>
      <c r="BQ41" s="969" t="str">
        <f t="shared" si="32"/>
        <v/>
      </c>
      <c r="BR41" s="969" t="str">
        <f t="shared" si="33"/>
        <v/>
      </c>
      <c r="BS41" s="969" t="str">
        <f t="shared" si="34"/>
        <v/>
      </c>
      <c r="BT41" s="969" t="str">
        <f t="shared" si="35"/>
        <v/>
      </c>
      <c r="BU41" s="969" t="str">
        <f t="shared" si="36"/>
        <v/>
      </c>
      <c r="BV41" s="3"/>
      <c r="BW41" s="956"/>
      <c r="BX41" s="857"/>
      <c r="BY41" s="857"/>
      <c r="BZ41" s="952"/>
      <c r="CA41" s="972"/>
      <c r="CB41" s="972"/>
      <c r="CC41" s="1278">
        <v>0.15</v>
      </c>
      <c r="CD41" s="1279"/>
      <c r="CE41" s="1279"/>
      <c r="CF41" s="1279"/>
      <c r="CG41" s="1280">
        <v>0.46</v>
      </c>
      <c r="CH41" s="1279"/>
      <c r="CI41" s="1279"/>
      <c r="CJ41" s="1279"/>
      <c r="CK41" s="952"/>
      <c r="CL41" s="952"/>
      <c r="CM41" s="3"/>
      <c r="CN41" s="3"/>
      <c r="CO41" s="3"/>
      <c r="CP41" s="3"/>
    </row>
    <row r="42" spans="1:94" s="196" customFormat="1" ht="15.75" customHeight="1" thickTop="1" thickBot="1" x14ac:dyDescent="0.35">
      <c r="A42" s="1030"/>
      <c r="C42" s="287" t="str">
        <f>'Cálc. RIA, Rede Húmida ou Seca'!E76</f>
        <v/>
      </c>
      <c r="D42" s="913" t="str">
        <f>IF('Cálc. RIA, Rede Húmida ou Seca'!F76="","",'Cálc. RIA, Rede Húmida ou Seca'!F76)</f>
        <v/>
      </c>
      <c r="E42" s="913" t="str">
        <f>IF('Cálc. RIA, Rede Húmida ou Seca'!G76="","",'Cálc. RIA, Rede Húmida ou Seca'!G76)</f>
        <v/>
      </c>
      <c r="F42" s="914" t="str">
        <f>IF('Cálc. RIA, Rede Húmida ou Seca'!AC76="","",'Cálc. RIA, Rede Húmida ou Seca'!AC76)</f>
        <v/>
      </c>
      <c r="G42" s="1066" t="str">
        <f t="shared" si="37"/>
        <v/>
      </c>
      <c r="H42" s="951"/>
      <c r="I42" s="934" t="str">
        <f t="shared" si="6"/>
        <v/>
      </c>
      <c r="J42" s="995"/>
      <c r="K42" s="936"/>
      <c r="L42" s="936"/>
      <c r="M42" s="936"/>
      <c r="N42" s="936"/>
      <c r="O42" s="936"/>
      <c r="P42" s="936"/>
      <c r="Q42" s="936"/>
      <c r="R42" s="936"/>
      <c r="S42" s="936"/>
      <c r="T42" s="936"/>
      <c r="U42" s="936"/>
      <c r="V42" s="936"/>
      <c r="W42" s="936"/>
      <c r="X42" s="936"/>
      <c r="Y42" s="936"/>
      <c r="Z42" s="936"/>
      <c r="AA42" s="936"/>
      <c r="AB42" s="936"/>
      <c r="AC42" s="936"/>
      <c r="AD42" s="936"/>
      <c r="AE42" s="936"/>
      <c r="AF42" s="936"/>
      <c r="AG42" s="936"/>
      <c r="AH42" s="936"/>
      <c r="AI42" s="936"/>
      <c r="AJ42" s="936"/>
      <c r="AK42" s="936"/>
      <c r="AL42" s="936"/>
      <c r="AM42" s="936"/>
      <c r="AN42" s="936"/>
      <c r="AO42" s="3"/>
      <c r="AP42" s="1035"/>
      <c r="AQ42" s="3"/>
      <c r="AR42" s="969" t="str">
        <f t="shared" si="7"/>
        <v/>
      </c>
      <c r="AS42" s="969" t="str">
        <f t="shared" si="8"/>
        <v/>
      </c>
      <c r="AT42" s="969" t="str">
        <f t="shared" si="9"/>
        <v/>
      </c>
      <c r="AU42" s="969" t="str">
        <f t="shared" si="10"/>
        <v/>
      </c>
      <c r="AV42" s="969" t="str">
        <f t="shared" si="11"/>
        <v/>
      </c>
      <c r="AW42" s="969" t="str">
        <f t="shared" si="12"/>
        <v/>
      </c>
      <c r="AX42" s="969" t="str">
        <f t="shared" si="13"/>
        <v/>
      </c>
      <c r="AY42" s="969" t="str">
        <f t="shared" si="14"/>
        <v/>
      </c>
      <c r="AZ42" s="969" t="str">
        <f t="shared" si="15"/>
        <v/>
      </c>
      <c r="BA42" s="969" t="str">
        <f t="shared" si="16"/>
        <v/>
      </c>
      <c r="BB42" s="969" t="str">
        <f t="shared" si="17"/>
        <v/>
      </c>
      <c r="BC42" s="969" t="str">
        <f t="shared" si="18"/>
        <v/>
      </c>
      <c r="BD42" s="969" t="str">
        <f t="shared" si="19"/>
        <v/>
      </c>
      <c r="BE42" s="969" t="str">
        <f t="shared" si="20"/>
        <v/>
      </c>
      <c r="BF42" s="969" t="str">
        <f t="shared" si="21"/>
        <v/>
      </c>
      <c r="BG42" s="969" t="str">
        <f t="shared" si="22"/>
        <v/>
      </c>
      <c r="BH42" s="969" t="str">
        <f t="shared" si="23"/>
        <v/>
      </c>
      <c r="BI42" s="969" t="str">
        <f t="shared" si="24"/>
        <v/>
      </c>
      <c r="BJ42" s="969" t="str">
        <f t="shared" si="25"/>
        <v/>
      </c>
      <c r="BK42" s="970" t="str">
        <f t="shared" si="26"/>
        <v/>
      </c>
      <c r="BL42" s="970" t="str">
        <f t="shared" si="27"/>
        <v/>
      </c>
      <c r="BM42" s="970" t="str">
        <f t="shared" si="28"/>
        <v/>
      </c>
      <c r="BN42" s="970" t="str">
        <f t="shared" si="29"/>
        <v/>
      </c>
      <c r="BO42" s="970" t="str">
        <f t="shared" si="30"/>
        <v/>
      </c>
      <c r="BP42" s="970" t="str">
        <f t="shared" si="31"/>
        <v/>
      </c>
      <c r="BQ42" s="969" t="str">
        <f t="shared" si="32"/>
        <v/>
      </c>
      <c r="BR42" s="969" t="str">
        <f t="shared" si="33"/>
        <v/>
      </c>
      <c r="BS42" s="969" t="str">
        <f t="shared" si="34"/>
        <v/>
      </c>
      <c r="BT42" s="969" t="str">
        <f t="shared" si="35"/>
        <v/>
      </c>
      <c r="BU42" s="969" t="str">
        <f t="shared" si="36"/>
        <v/>
      </c>
      <c r="BV42" s="3"/>
      <c r="BW42" s="917"/>
      <c r="BX42" s="476"/>
      <c r="BY42" s="476"/>
      <c r="BZ42" s="952"/>
      <c r="CA42" s="972"/>
      <c r="CB42" s="972"/>
      <c r="CC42" s="972"/>
      <c r="CD42" s="3"/>
      <c r="CE42" s="1278">
        <v>0.25</v>
      </c>
      <c r="CF42" s="1279"/>
      <c r="CG42" s="1279"/>
      <c r="CH42" s="1279"/>
      <c r="CI42" s="952"/>
      <c r="CJ42" s="952"/>
      <c r="CK42" s="952"/>
      <c r="CL42" s="952"/>
      <c r="CM42" s="3"/>
      <c r="CN42" s="3"/>
      <c r="CO42" s="3"/>
      <c r="CP42" s="3"/>
    </row>
    <row r="43" spans="1:94" s="196" customFormat="1" ht="15.75" customHeight="1" thickTop="1" thickBot="1" x14ac:dyDescent="0.35">
      <c r="A43" s="1030"/>
      <c r="C43" s="287" t="str">
        <f>'Cálc. RIA, Rede Húmida ou Seca'!E77</f>
        <v/>
      </c>
      <c r="D43" s="913" t="str">
        <f>IF('Cálc. RIA, Rede Húmida ou Seca'!F77="","",'Cálc. RIA, Rede Húmida ou Seca'!F77)</f>
        <v/>
      </c>
      <c r="E43" s="913" t="str">
        <f>IF('Cálc. RIA, Rede Húmida ou Seca'!G77="","",'Cálc. RIA, Rede Húmida ou Seca'!G77)</f>
        <v/>
      </c>
      <c r="F43" s="914" t="str">
        <f>IF('Cálc. RIA, Rede Húmida ou Seca'!AC77="","",'Cálc. RIA, Rede Húmida ou Seca'!AC77)</f>
        <v/>
      </c>
      <c r="G43" s="1066" t="str">
        <f t="shared" si="37"/>
        <v/>
      </c>
      <c r="H43" s="951"/>
      <c r="I43" s="934" t="str">
        <f t="shared" si="6"/>
        <v/>
      </c>
      <c r="J43" s="995"/>
      <c r="K43" s="936"/>
      <c r="L43" s="936"/>
      <c r="M43" s="936"/>
      <c r="N43" s="936"/>
      <c r="O43" s="936"/>
      <c r="P43" s="936"/>
      <c r="Q43" s="936"/>
      <c r="R43" s="936"/>
      <c r="S43" s="936"/>
      <c r="T43" s="936"/>
      <c r="U43" s="936"/>
      <c r="V43" s="936"/>
      <c r="W43" s="936"/>
      <c r="X43" s="936"/>
      <c r="Y43" s="936"/>
      <c r="Z43" s="936"/>
      <c r="AA43" s="936"/>
      <c r="AB43" s="936"/>
      <c r="AC43" s="936"/>
      <c r="AD43" s="936"/>
      <c r="AE43" s="936"/>
      <c r="AF43" s="936"/>
      <c r="AG43" s="936"/>
      <c r="AH43" s="936"/>
      <c r="AI43" s="936"/>
      <c r="AJ43" s="936"/>
      <c r="AK43" s="936"/>
      <c r="AL43" s="936"/>
      <c r="AM43" s="936"/>
      <c r="AN43" s="936"/>
      <c r="AO43" s="3"/>
      <c r="AP43" s="1035"/>
      <c r="AQ43" s="3"/>
      <c r="AR43" s="969" t="str">
        <f t="shared" si="7"/>
        <v/>
      </c>
      <c r="AS43" s="969" t="str">
        <f t="shared" si="8"/>
        <v/>
      </c>
      <c r="AT43" s="969" t="str">
        <f t="shared" si="9"/>
        <v/>
      </c>
      <c r="AU43" s="969" t="str">
        <f t="shared" si="10"/>
        <v/>
      </c>
      <c r="AV43" s="969" t="str">
        <f t="shared" si="11"/>
        <v/>
      </c>
      <c r="AW43" s="969" t="str">
        <f t="shared" si="12"/>
        <v/>
      </c>
      <c r="AX43" s="969" t="str">
        <f t="shared" si="13"/>
        <v/>
      </c>
      <c r="AY43" s="969" t="str">
        <f t="shared" si="14"/>
        <v/>
      </c>
      <c r="AZ43" s="969" t="str">
        <f t="shared" si="15"/>
        <v/>
      </c>
      <c r="BA43" s="969" t="str">
        <f t="shared" si="16"/>
        <v/>
      </c>
      <c r="BB43" s="969" t="str">
        <f t="shared" si="17"/>
        <v/>
      </c>
      <c r="BC43" s="969" t="str">
        <f t="shared" si="18"/>
        <v/>
      </c>
      <c r="BD43" s="969" t="str">
        <f t="shared" si="19"/>
        <v/>
      </c>
      <c r="BE43" s="969" t="str">
        <f t="shared" si="20"/>
        <v/>
      </c>
      <c r="BF43" s="969" t="str">
        <f t="shared" si="21"/>
        <v/>
      </c>
      <c r="BG43" s="969" t="str">
        <f t="shared" si="22"/>
        <v/>
      </c>
      <c r="BH43" s="969" t="str">
        <f t="shared" si="23"/>
        <v/>
      </c>
      <c r="BI43" s="969" t="str">
        <f t="shared" si="24"/>
        <v/>
      </c>
      <c r="BJ43" s="969" t="str">
        <f t="shared" si="25"/>
        <v/>
      </c>
      <c r="BK43" s="970" t="str">
        <f t="shared" si="26"/>
        <v/>
      </c>
      <c r="BL43" s="970" t="str">
        <f t="shared" si="27"/>
        <v/>
      </c>
      <c r="BM43" s="970" t="str">
        <f t="shared" si="28"/>
        <v/>
      </c>
      <c r="BN43" s="970" t="str">
        <f t="shared" si="29"/>
        <v/>
      </c>
      <c r="BO43" s="970" t="str">
        <f t="shared" si="30"/>
        <v/>
      </c>
      <c r="BP43" s="970" t="str">
        <f t="shared" si="31"/>
        <v/>
      </c>
      <c r="BQ43" s="969" t="str">
        <f t="shared" si="32"/>
        <v/>
      </c>
      <c r="BR43" s="969" t="str">
        <f t="shared" si="33"/>
        <v/>
      </c>
      <c r="BS43" s="969" t="str">
        <f t="shared" si="34"/>
        <v/>
      </c>
      <c r="BT43" s="969" t="str">
        <f t="shared" si="35"/>
        <v/>
      </c>
      <c r="BU43" s="969" t="str">
        <f t="shared" si="36"/>
        <v/>
      </c>
      <c r="BV43" s="3"/>
      <c r="BW43" s="916">
        <v>131</v>
      </c>
      <c r="BX43" s="475" t="s">
        <v>203</v>
      </c>
      <c r="BY43" s="475"/>
      <c r="BZ43" s="971">
        <v>0</v>
      </c>
      <c r="CA43" s="971">
        <v>0</v>
      </c>
      <c r="CB43" s="971">
        <v>0</v>
      </c>
      <c r="CC43" s="971">
        <v>0</v>
      </c>
      <c r="CD43" s="971">
        <v>0</v>
      </c>
      <c r="CE43" s="971">
        <v>0</v>
      </c>
      <c r="CF43" s="971">
        <v>0</v>
      </c>
      <c r="CG43" s="971">
        <v>0</v>
      </c>
      <c r="CH43" s="971">
        <v>0</v>
      </c>
      <c r="CI43" s="971">
        <v>0</v>
      </c>
      <c r="CJ43" s="971">
        <v>0</v>
      </c>
      <c r="CK43" s="971">
        <v>0</v>
      </c>
      <c r="CL43" s="971">
        <v>0</v>
      </c>
      <c r="CM43" s="971">
        <v>0</v>
      </c>
      <c r="CN43" s="971">
        <v>0</v>
      </c>
      <c r="CO43" s="971">
        <v>0</v>
      </c>
      <c r="CP43" s="3"/>
    </row>
    <row r="44" spans="1:94" s="196" customFormat="1" ht="15.75" customHeight="1" thickTop="1" thickBot="1" x14ac:dyDescent="0.35">
      <c r="A44" s="1030"/>
      <c r="C44" s="287" t="str">
        <f>'Cálc. RIA, Rede Húmida ou Seca'!E78</f>
        <v/>
      </c>
      <c r="D44" s="913" t="str">
        <f>IF('Cálc. RIA, Rede Húmida ou Seca'!F78="","",'Cálc. RIA, Rede Húmida ou Seca'!F78)</f>
        <v/>
      </c>
      <c r="E44" s="913" t="str">
        <f>IF('Cálc. RIA, Rede Húmida ou Seca'!G78="","",'Cálc. RIA, Rede Húmida ou Seca'!G78)</f>
        <v/>
      </c>
      <c r="F44" s="914" t="str">
        <f>IF('Cálc. RIA, Rede Húmida ou Seca'!AC78="","",'Cálc. RIA, Rede Húmida ou Seca'!AC78)</f>
        <v/>
      </c>
      <c r="G44" s="1066" t="str">
        <f t="shared" si="37"/>
        <v/>
      </c>
      <c r="H44" s="951"/>
      <c r="I44" s="934" t="str">
        <f t="shared" si="6"/>
        <v/>
      </c>
      <c r="J44" s="995"/>
      <c r="K44" s="936"/>
      <c r="L44" s="936"/>
      <c r="M44" s="936"/>
      <c r="N44" s="936"/>
      <c r="O44" s="936"/>
      <c r="P44" s="936"/>
      <c r="Q44" s="936"/>
      <c r="R44" s="936"/>
      <c r="S44" s="936"/>
      <c r="T44" s="936"/>
      <c r="U44" s="936"/>
      <c r="V44" s="936"/>
      <c r="W44" s="936"/>
      <c r="X44" s="936"/>
      <c r="Y44" s="936"/>
      <c r="Z44" s="936"/>
      <c r="AA44" s="936"/>
      <c r="AB44" s="936"/>
      <c r="AC44" s="936"/>
      <c r="AD44" s="936"/>
      <c r="AE44" s="936"/>
      <c r="AF44" s="936"/>
      <c r="AG44" s="936"/>
      <c r="AH44" s="936"/>
      <c r="AI44" s="936"/>
      <c r="AJ44" s="936"/>
      <c r="AK44" s="936"/>
      <c r="AL44" s="936"/>
      <c r="AM44" s="936"/>
      <c r="AN44" s="936"/>
      <c r="AO44" s="3"/>
      <c r="AP44" s="1035"/>
      <c r="AQ44" s="3"/>
      <c r="AR44" s="969" t="str">
        <f t="shared" si="7"/>
        <v/>
      </c>
      <c r="AS44" s="969" t="str">
        <f t="shared" si="8"/>
        <v/>
      </c>
      <c r="AT44" s="969" t="str">
        <f t="shared" si="9"/>
        <v/>
      </c>
      <c r="AU44" s="969" t="str">
        <f t="shared" si="10"/>
        <v/>
      </c>
      <c r="AV44" s="969" t="str">
        <f t="shared" si="11"/>
        <v/>
      </c>
      <c r="AW44" s="969" t="str">
        <f t="shared" si="12"/>
        <v/>
      </c>
      <c r="AX44" s="969" t="str">
        <f t="shared" si="13"/>
        <v/>
      </c>
      <c r="AY44" s="969" t="str">
        <f t="shared" si="14"/>
        <v/>
      </c>
      <c r="AZ44" s="969" t="str">
        <f t="shared" si="15"/>
        <v/>
      </c>
      <c r="BA44" s="969" t="str">
        <f t="shared" si="16"/>
        <v/>
      </c>
      <c r="BB44" s="969" t="str">
        <f t="shared" si="17"/>
        <v/>
      </c>
      <c r="BC44" s="969" t="str">
        <f t="shared" si="18"/>
        <v/>
      </c>
      <c r="BD44" s="969" t="str">
        <f t="shared" si="19"/>
        <v/>
      </c>
      <c r="BE44" s="969" t="str">
        <f t="shared" si="20"/>
        <v/>
      </c>
      <c r="BF44" s="969" t="str">
        <f t="shared" si="21"/>
        <v/>
      </c>
      <c r="BG44" s="969" t="str">
        <f t="shared" si="22"/>
        <v/>
      </c>
      <c r="BH44" s="969" t="str">
        <f t="shared" si="23"/>
        <v/>
      </c>
      <c r="BI44" s="969" t="str">
        <f t="shared" si="24"/>
        <v/>
      </c>
      <c r="BJ44" s="969" t="str">
        <f t="shared" si="25"/>
        <v/>
      </c>
      <c r="BK44" s="970" t="str">
        <f t="shared" si="26"/>
        <v/>
      </c>
      <c r="BL44" s="970" t="str">
        <f t="shared" si="27"/>
        <v/>
      </c>
      <c r="BM44" s="970" t="str">
        <f t="shared" si="28"/>
        <v/>
      </c>
      <c r="BN44" s="970" t="str">
        <f t="shared" si="29"/>
        <v/>
      </c>
      <c r="BO44" s="970" t="str">
        <f t="shared" si="30"/>
        <v/>
      </c>
      <c r="BP44" s="970" t="str">
        <f t="shared" si="31"/>
        <v/>
      </c>
      <c r="BQ44" s="969" t="str">
        <f t="shared" si="32"/>
        <v/>
      </c>
      <c r="BR44" s="969" t="str">
        <f t="shared" si="33"/>
        <v/>
      </c>
      <c r="BS44" s="969" t="str">
        <f t="shared" si="34"/>
        <v/>
      </c>
      <c r="BT44" s="969" t="str">
        <f t="shared" si="35"/>
        <v/>
      </c>
      <c r="BU44" s="969" t="str">
        <f t="shared" si="36"/>
        <v/>
      </c>
      <c r="BV44" s="3"/>
      <c r="BW44" s="916">
        <v>180</v>
      </c>
      <c r="BX44" s="475" t="s">
        <v>204</v>
      </c>
      <c r="BY44" s="475"/>
      <c r="BZ44" s="952">
        <v>0.05</v>
      </c>
      <c r="CA44" s="952">
        <v>0.08</v>
      </c>
      <c r="CB44" s="952">
        <v>0.1</v>
      </c>
      <c r="CC44" s="952">
        <v>0.15</v>
      </c>
      <c r="CD44" s="952">
        <v>0.2</v>
      </c>
      <c r="CE44" s="952">
        <v>0.25</v>
      </c>
      <c r="CF44" s="952">
        <v>0.3</v>
      </c>
      <c r="CG44" s="952">
        <v>0.41</v>
      </c>
      <c r="CH44" s="971">
        <v>0</v>
      </c>
      <c r="CI44" s="971">
        <v>0</v>
      </c>
      <c r="CJ44" s="971">
        <v>0</v>
      </c>
      <c r="CK44" s="971">
        <v>0</v>
      </c>
      <c r="CL44" s="971">
        <v>0</v>
      </c>
      <c r="CM44" s="971">
        <v>0</v>
      </c>
      <c r="CN44" s="971">
        <v>0</v>
      </c>
      <c r="CO44" s="971">
        <v>0</v>
      </c>
      <c r="CP44" s="3"/>
    </row>
    <row r="45" spans="1:94" s="196" customFormat="1" ht="15.75" customHeight="1" thickTop="1" thickBot="1" x14ac:dyDescent="0.35">
      <c r="A45" s="1030"/>
      <c r="C45" s="287" t="str">
        <f>'Cálc. RIA, Rede Húmida ou Seca'!E79</f>
        <v/>
      </c>
      <c r="D45" s="913" t="str">
        <f>IF('Cálc. RIA, Rede Húmida ou Seca'!F79="","",'Cálc. RIA, Rede Húmida ou Seca'!F79)</f>
        <v/>
      </c>
      <c r="E45" s="913" t="str">
        <f>IF('Cálc. RIA, Rede Húmida ou Seca'!G79="","",'Cálc. RIA, Rede Húmida ou Seca'!G79)</f>
        <v/>
      </c>
      <c r="F45" s="914" t="str">
        <f>IF('Cálc. RIA, Rede Húmida ou Seca'!AC79="","",'Cálc. RIA, Rede Húmida ou Seca'!AC79)</f>
        <v/>
      </c>
      <c r="G45" s="1066" t="str">
        <f t="shared" si="37"/>
        <v/>
      </c>
      <c r="H45" s="951"/>
      <c r="I45" s="934" t="str">
        <f t="shared" si="6"/>
        <v/>
      </c>
      <c r="J45" s="995"/>
      <c r="K45" s="936"/>
      <c r="L45" s="936"/>
      <c r="M45" s="936"/>
      <c r="N45" s="936"/>
      <c r="O45" s="936"/>
      <c r="P45" s="936"/>
      <c r="Q45" s="936"/>
      <c r="R45" s="936"/>
      <c r="S45" s="936"/>
      <c r="T45" s="936"/>
      <c r="U45" s="936"/>
      <c r="V45" s="936"/>
      <c r="W45" s="936"/>
      <c r="X45" s="936"/>
      <c r="Y45" s="936"/>
      <c r="Z45" s="936"/>
      <c r="AA45" s="936"/>
      <c r="AB45" s="936"/>
      <c r="AC45" s="936"/>
      <c r="AD45" s="936"/>
      <c r="AE45" s="936"/>
      <c r="AF45" s="936"/>
      <c r="AG45" s="936"/>
      <c r="AH45" s="936"/>
      <c r="AI45" s="936"/>
      <c r="AJ45" s="936"/>
      <c r="AK45" s="936"/>
      <c r="AL45" s="936"/>
      <c r="AM45" s="936"/>
      <c r="AN45" s="936"/>
      <c r="AO45" s="3"/>
      <c r="AP45" s="1035"/>
      <c r="AQ45" s="3"/>
      <c r="AR45" s="969" t="str">
        <f t="shared" ref="AR45:AR72" si="38">IF(OR($F45="",K45=""),"",IF(K45="x",LOOKUP(MATCH($F45,$BZ$11:$CO$11,0),$BZ$10:$CO$10,$BZ$13:$CO$13),K45*LOOKUP(MATCH($F45,$BZ$11:$CO$11,0),$BZ$10:$CO$10,$BZ$13:$CO$13)))</f>
        <v/>
      </c>
      <c r="AS45" s="969" t="str">
        <f t="shared" ref="AS45:AS72" si="39">IF(OR($F45="",L45=""),"",IF(L45="x",LOOKUP(MATCH($F45,$BZ$11:$CO$11,0),$BZ$10:$CO$10,$BZ$14:$CO$14),L45*LOOKUP(MATCH($F45,$BZ$11:$CO$11,0),$BZ$10:$CO$10,$BZ$14:$CO$14)))</f>
        <v/>
      </c>
      <c r="AT45" s="969" t="str">
        <f t="shared" ref="AT45:AT72" si="40">IF(OR($F45="",M45=""),"",IF(M45="x",LOOKUP(MATCH($F45,$BZ$11:$CO$11,0),$BZ$10:$CO$10,$BZ$15:$CO$15),M45*LOOKUP(MATCH($F45,$BZ$11:$CO$11,0),$BZ$10:$CO$10,$BZ$15:$CO$15)))</f>
        <v/>
      </c>
      <c r="AU45" s="969" t="str">
        <f t="shared" ref="AU45:AU72" si="41">IF(OR($F45="",N45=""),"",IF(N45="x",LOOKUP(MATCH($F45,$BZ$11:$CO$11,0),$BZ$10:$CO$10,$BZ$16:$CO$16),N45*LOOKUP(MATCH($F45,$BZ$11:$CO$11,0),$BZ$10:$CO$10,$BZ$16:$CO$16)))</f>
        <v/>
      </c>
      <c r="AV45" s="969" t="str">
        <f t="shared" ref="AV45:AV72" si="42">IF(OR($F45="",O45=""),"",IF(O45="x",LOOKUP(MATCH($F45,$BZ$11:$CO$11,0),$BZ$10:$CO$10,$BZ$17:$CO$17),O45*LOOKUP(MATCH($F45,$BZ$11:$CO$11,0),$BZ$10:$CO$10,$BZ$17:$CO$17)))</f>
        <v/>
      </c>
      <c r="AW45" s="969" t="str">
        <f t="shared" ref="AW45:AW72" si="43">IF(OR($F45="",P45=""),"",IF(P45="x",LOOKUP(MATCH($F45,$BZ$11:$CO$11,0),$BZ$10:$CO$10,$BZ$18:$CO$18),P45*LOOKUP(MATCH($F45,$BZ$11:$CO$11,0),$BZ$10:$CO$10,$BZ$18:$CO$18)))</f>
        <v/>
      </c>
      <c r="AX45" s="969" t="str">
        <f t="shared" ref="AX45:AX72" si="44">IF(OR($F45="",Q45=""),"",IF(Q45="x",LOOKUP(MATCH($F45,$BZ$11:$CO$11,0),$BZ$10:$CO$10,$BZ$19:$CO$19),Q45*LOOKUP(MATCH($F45,$BZ$11:$CO$11,0),$BZ$10:$CO$10,$BZ$19:$CO$19)))</f>
        <v/>
      </c>
      <c r="AY45" s="969" t="str">
        <f t="shared" ref="AY45:AY72" si="45">IF(OR($F45="",R45=""),"",IF(R45="x",LOOKUP(MATCH($F45,$BZ$11:$CO$11,0),$BZ$10:$CO$10,$BZ$20:$CO$20),R45*LOOKUP(MATCH($F45,$BZ$11:$CO$11,0),$BZ$10:$CO$10,$BZ$20:$CO$20)))</f>
        <v/>
      </c>
      <c r="AZ45" s="969" t="str">
        <f t="shared" ref="AZ45:AZ72" si="46">IF(OR($F45="",S45=""),"",IF(S45="x",LOOKUP(MATCH($F45,$BZ$11:$CO$11,0),$BZ$10:$CO$10,$BZ$21:$CO$21),S45*LOOKUP(MATCH($F45,$BZ$11:$CO$11,0),$BZ$10:$CO$10,$BZ$21:$CO$21)))</f>
        <v/>
      </c>
      <c r="BA45" s="969" t="str">
        <f t="shared" ref="BA45:BA72" si="47">IF(OR($F45="",T45=""),"",IF(T45="x",LOOKUP(MATCH($F45,$BZ$11:$CO$11,0),$BZ$10:$CO$10,$BZ$23:$CO$23),T45*LOOKUP(MATCH($F45,$BZ$11:$CO$11,0),$BZ$10:$CO$10,$BZ$23:$CO$23)))</f>
        <v/>
      </c>
      <c r="BB45" s="969" t="str">
        <f t="shared" ref="BB45:BB72" si="48">IF(OR($F45="",U45=""),"",IF(U45="x",LOOKUP(MATCH($F45,$BZ$11:$CO$11,0),$BZ$10:$CO$10,$BZ$29:$CO$29),U45*LOOKUP(MATCH($F45,$BZ$11:$CO$11,0),$BZ$10:$CO$10,$BZ$29:$CO$29)))</f>
        <v/>
      </c>
      <c r="BC45" s="969" t="str">
        <f t="shared" ref="BC45:BC72" si="49">IF(OR($F45="",V45=""),"",IF(V45="x",LOOKUP(MATCH($F45,$BZ$11:$CO$11,0),$BZ$10:$CO$10,$BZ$31:$CO$31),V45*LOOKUP(MATCH($F45,$BZ$11:$CO$11,0),$BZ$10:$CO$10,$BZ$31:$CO$31)))</f>
        <v/>
      </c>
      <c r="BD45" s="969" t="str">
        <f t="shared" ref="BD45:BD72" si="50">IF(OR($F45="",W45=""),"",IF(W45="x",LOOKUP(MATCH($F45,$BZ$11:$CO$11,0),$BZ$10:$CO$10,$BZ$34:$CO$34),W45*LOOKUP(MATCH($F45,$BZ$11:$CO$11,0),$BZ$10:$CO$10,$BZ$34:$CO$34)))</f>
        <v/>
      </c>
      <c r="BE45" s="969" t="str">
        <f t="shared" ref="BE45:BE72" si="51">IF(OR($F45="",X45=""),"",IF(X45="x",LOOKUP(MATCH($F45,$BZ$11:$CO$11,0),$BZ$10:$CO$10,$BZ$44:$CO$44),X45*LOOKUP(MATCH($F45,$BZ$11:$CO$11,0),$BZ$10:$CO$10,$BZ$44:$CO$44)))</f>
        <v/>
      </c>
      <c r="BF45" s="969" t="str">
        <f t="shared" ref="BF45:BF72" si="52">IF(OR($F45="",Y45=""),"",IF(Y45="x",LOOKUP(MATCH($F45,$BZ$11:$CO$11,0),$BZ$10:$CO$10,$BZ$46:$CO$46),Y45*LOOKUP(MATCH($F45,$BZ$11:$CO$11,0),$BZ$10:$CO$10,$BZ$46:$CO$46)))</f>
        <v/>
      </c>
      <c r="BG45" s="969" t="str">
        <f t="shared" ref="BG45:BG72" si="53">IF(OR($F45="",Z45=""),"",IF(Z45="x",LOOKUP(MATCH($F45,$BZ$11:$CO$11,0),$BZ$10:$CO$10,$BZ$47:$CO$47),Z45*LOOKUP(MATCH($F45,$BZ$11:$CO$11,0),$BZ$10:$CO$10,$BZ$47:$CO$47)))</f>
        <v/>
      </c>
      <c r="BH45" s="969" t="str">
        <f t="shared" ref="BH45:BH72" si="54">IF(OR($F45="",AA45=""),"",IF(AA45="x",LOOKUP(MATCH($F45,$BZ$11:$CO$11,0),$BZ$10:$CO$10,$BZ$51:$CO$51),AA45*LOOKUP(MATCH($F45,$BZ$11:$CO$11,0),$BZ$10:$CO$10,$BZ$51:$CO$51)))</f>
        <v/>
      </c>
      <c r="BI45" s="969" t="str">
        <f t="shared" ref="BI45:BI72" si="55">IF(OR($F45="",AB45=""),"",IF(AB45="x",LOOKUP(MATCH($F45,$BZ$11:$CO$11,0),$BZ$10:$CO$10,$BZ$55:$CO$55),AB45*LOOKUP(MATCH($F45,$BZ$11:$CO$11,0),$BZ$10:$CO$10,$BZ$55:$CO$55)))</f>
        <v/>
      </c>
      <c r="BJ45" s="969" t="str">
        <f t="shared" ref="BJ45:BJ72" si="56">IF(OR($F45="",AC45=""),"",IF(AC45="x",LOOKUP(MATCH($F45,$BZ$11:$CO$11,0),$BZ$10:$CO$10,$BZ$57:$CO$57),AC45*LOOKUP(MATCH($F45,$BZ$11:$CO$11,0),$BZ$10:$CO$10,$BZ$57:$CO$57)))</f>
        <v/>
      </c>
      <c r="BK45" s="970" t="str">
        <f t="shared" ref="BK45:BK72" si="57">IF(OR($F45="",AD45=""),"",IF(AD45="x",LOOKUP(MATCH($F45,$BZ$11:$CO$11,0),$BZ$10:$CO$10,$BZ$63:$CO$63),AD45*LOOKUP(MATCH($F45,$BZ$11:$CO$11,0),$BZ$10:$CO$10,$BZ$63:$CO$63)))</f>
        <v/>
      </c>
      <c r="BL45" s="970" t="str">
        <f t="shared" ref="BL45:BL72" si="58">IF(OR($F45="",AE45=""),"",IF(AE45="x",LOOKUP(MATCH($F45,$BZ$11:$CO$11,0),$BZ$10:$CO$10,$BZ$64:$CO$64),AE45*LOOKUP(MATCH($F45,$BZ$11:$CO$11,0),$BZ$10:$CO$10,$BZ$64:$CO$64)))</f>
        <v/>
      </c>
      <c r="BM45" s="970" t="str">
        <f t="shared" ref="BM45:BM72" si="59">IF(OR($F45="",AF45=""),"",IF(AF45="x",LOOKUP(MATCH($F45,$BZ$11:$CO$11,0),$BZ$10:$CO$10,$BZ$65:$CO$65),AF45*LOOKUP(MATCH($F45,$BZ$11:$CO$11,0),$BZ$10:$CO$10,$BZ$65:$CO$65)))</f>
        <v/>
      </c>
      <c r="BN45" s="970" t="str">
        <f t="shared" ref="BN45:BN72" si="60">IF(OR($F45="",AG45=""),"",IF(AG45="x",LOOKUP(MATCH($F45,$BZ$11:$CO$11,0),$BZ$10:$CO$10,$BZ$66:$CO$66),AG45*LOOKUP(MATCH($F45,$BZ$11:$CO$11,0),$BZ$10:$CO$10,$BZ$66:$CO$66)))</f>
        <v/>
      </c>
      <c r="BO45" s="970" t="str">
        <f t="shared" ref="BO45:BO72" si="61">IF(OR($F45="",AH45=""),"",IF(AH45="x",LOOKUP(MATCH($F45,$BZ$11:$CO$11,0),$BZ$10:$CO$10,$BZ$67:$CO$67),AH45*LOOKUP(MATCH($F45,$BZ$11:$CO$11,0),$BZ$10:$CO$10,$BZ$67:$CO$67)))</f>
        <v/>
      </c>
      <c r="BP45" s="970" t="str">
        <f t="shared" ref="BP45:BP72" si="62">IF(OR($F45="",AI45=""),"",IF(AI45="x",LOOKUP(MATCH($F45,$BZ$11:$CO$11,0),$BZ$10:$CO$10,$BZ$69:$CO$69),AI45*LOOKUP(MATCH($F45,$BZ$11:$CO$11,0),$BZ$10:$CO$10,$BZ$69:$CO$69)))</f>
        <v/>
      </c>
      <c r="BQ45" s="969" t="str">
        <f t="shared" ref="BQ45:BQ72" si="63">IF(OR($F45="",AJ45=""),"",IF(AJ45="x",LOOKUP(MATCH($F45,$BZ$11:$CO$11,0),$BZ$10:$CO$10,$BZ$72:$CO$72),AJ45*LOOKUP(MATCH($F45,$BZ$11:$CO$11,0),$BZ$10:$CO$10,$BZ$72:$CO$72)))</f>
        <v/>
      </c>
      <c r="BR45" s="969" t="str">
        <f t="shared" ref="BR45:BR72" si="64">IF(OR($F45="",AK45=""),"",IF(AK45="x",LOOKUP(MATCH($F45,$BZ$11:$CO$11,0),$BZ$10:$CO$10,$BZ$80:$CO$80),AK45*LOOKUP(MATCH($F45,$BZ$11:$CO$11,0),$BZ$10:$CO$10,$BZ$80:$CO$80)))</f>
        <v/>
      </c>
      <c r="BS45" s="969" t="str">
        <f t="shared" ref="BS45:BS72" si="65">IF(OR($F45="",AL45=""),"",IF(AL45="x",LOOKUP(MATCH($F45,$BZ$11:$CO$11,0),$BZ$10:$CO$10,$BZ$81:$CO$81),AL45*LOOKUP(MATCH($F45,$BZ$11:$CO$11,0),$BZ$10:$CO$10,$BZ$81:$CO$81)))</f>
        <v/>
      </c>
      <c r="BT45" s="969" t="str">
        <f t="shared" ref="BT45:BT72" si="66">IF(OR($F45="",AM45=""),"",IF(AM45="x",LOOKUP(MATCH($F45,$BZ$11:$CO$11,0),$BZ$10:$CO$10,$BZ$83:$CO$83),AM45*LOOKUP(MATCH($F45,$BZ$11:$CO$11,0),$BZ$10:$CO$10,$BZ$83:$CO$83)))</f>
        <v/>
      </c>
      <c r="BU45" s="969" t="str">
        <f t="shared" ref="BU45:BU72" si="67">IF(OR($F45="",AN45=""),"",IF(AN45="x",LOOKUP(MATCH($F45,$BZ$11:$CO$11,0),$BZ$10:$CO$10,$BZ$84:$CO$84),AN45*LOOKUP(MATCH($F45,$BZ$11:$CO$11,0),$BZ$10:$CO$10,$BZ$84:$CO$84)))</f>
        <v/>
      </c>
      <c r="BV45" s="3"/>
      <c r="BW45" s="916"/>
      <c r="BX45" s="475"/>
      <c r="BY45" s="475"/>
      <c r="BZ45" s="952">
        <v>0.34</v>
      </c>
      <c r="CA45" s="952">
        <v>0.5</v>
      </c>
      <c r="CB45" s="952">
        <v>0.67</v>
      </c>
      <c r="CC45" s="952">
        <v>1.01</v>
      </c>
      <c r="CD45" s="952">
        <v>1.35</v>
      </c>
      <c r="CE45" s="952">
        <v>1.68</v>
      </c>
      <c r="CF45" s="952">
        <v>2.02</v>
      </c>
      <c r="CG45" s="952">
        <v>2.69</v>
      </c>
      <c r="CH45" s="971">
        <v>0</v>
      </c>
      <c r="CI45" s="971">
        <v>0</v>
      </c>
      <c r="CJ45" s="971">
        <v>0</v>
      </c>
      <c r="CK45" s="971">
        <v>0</v>
      </c>
      <c r="CL45" s="971">
        <v>0</v>
      </c>
      <c r="CM45" s="971">
        <v>0</v>
      </c>
      <c r="CN45" s="971">
        <v>0</v>
      </c>
      <c r="CO45" s="971">
        <v>0</v>
      </c>
      <c r="CP45" s="3"/>
    </row>
    <row r="46" spans="1:94" s="196" customFormat="1" ht="15.75" customHeight="1" thickTop="1" thickBot="1" x14ac:dyDescent="0.35">
      <c r="A46" s="1030"/>
      <c r="C46" s="287" t="str">
        <f>'Cálc. RIA, Rede Húmida ou Seca'!E80</f>
        <v/>
      </c>
      <c r="D46" s="913" t="str">
        <f>IF('Cálc. RIA, Rede Húmida ou Seca'!F80="","",'Cálc. RIA, Rede Húmida ou Seca'!F80)</f>
        <v/>
      </c>
      <c r="E46" s="913" t="str">
        <f>IF('Cálc. RIA, Rede Húmida ou Seca'!G80="","",'Cálc. RIA, Rede Húmida ou Seca'!G80)</f>
        <v/>
      </c>
      <c r="F46" s="914" t="str">
        <f>IF('Cálc. RIA, Rede Húmida ou Seca'!AC80="","",'Cálc. RIA, Rede Húmida ou Seca'!AC80)</f>
        <v/>
      </c>
      <c r="G46" s="1066" t="str">
        <f t="shared" si="37"/>
        <v/>
      </c>
      <c r="H46" s="951"/>
      <c r="I46" s="934" t="str">
        <f t="shared" si="6"/>
        <v/>
      </c>
      <c r="J46" s="995"/>
      <c r="K46" s="936"/>
      <c r="L46" s="936"/>
      <c r="M46" s="936"/>
      <c r="N46" s="936"/>
      <c r="O46" s="936"/>
      <c r="P46" s="936"/>
      <c r="Q46" s="936"/>
      <c r="R46" s="936"/>
      <c r="S46" s="936"/>
      <c r="T46" s="936"/>
      <c r="U46" s="936"/>
      <c r="V46" s="936"/>
      <c r="W46" s="936"/>
      <c r="X46" s="936"/>
      <c r="Y46" s="936"/>
      <c r="Z46" s="936"/>
      <c r="AA46" s="936"/>
      <c r="AB46" s="936"/>
      <c r="AC46" s="936"/>
      <c r="AD46" s="936"/>
      <c r="AE46" s="936"/>
      <c r="AF46" s="936"/>
      <c r="AG46" s="936"/>
      <c r="AH46" s="936"/>
      <c r="AI46" s="936"/>
      <c r="AJ46" s="936"/>
      <c r="AK46" s="936"/>
      <c r="AL46" s="936"/>
      <c r="AM46" s="936"/>
      <c r="AN46" s="936"/>
      <c r="AO46" s="3"/>
      <c r="AP46" s="1035"/>
      <c r="AQ46" s="3"/>
      <c r="AR46" s="969" t="str">
        <f t="shared" si="38"/>
        <v/>
      </c>
      <c r="AS46" s="969" t="str">
        <f t="shared" si="39"/>
        <v/>
      </c>
      <c r="AT46" s="969" t="str">
        <f t="shared" si="40"/>
        <v/>
      </c>
      <c r="AU46" s="969" t="str">
        <f t="shared" si="41"/>
        <v/>
      </c>
      <c r="AV46" s="969" t="str">
        <f t="shared" si="42"/>
        <v/>
      </c>
      <c r="AW46" s="969" t="str">
        <f t="shared" si="43"/>
        <v/>
      </c>
      <c r="AX46" s="969" t="str">
        <f t="shared" si="44"/>
        <v/>
      </c>
      <c r="AY46" s="969" t="str">
        <f t="shared" si="45"/>
        <v/>
      </c>
      <c r="AZ46" s="969" t="str">
        <f t="shared" si="46"/>
        <v/>
      </c>
      <c r="BA46" s="969" t="str">
        <f t="shared" si="47"/>
        <v/>
      </c>
      <c r="BB46" s="969" t="str">
        <f t="shared" si="48"/>
        <v/>
      </c>
      <c r="BC46" s="969" t="str">
        <f t="shared" si="49"/>
        <v/>
      </c>
      <c r="BD46" s="969" t="str">
        <f t="shared" si="50"/>
        <v/>
      </c>
      <c r="BE46" s="969" t="str">
        <f t="shared" si="51"/>
        <v/>
      </c>
      <c r="BF46" s="969" t="str">
        <f t="shared" si="52"/>
        <v/>
      </c>
      <c r="BG46" s="969" t="str">
        <f t="shared" si="53"/>
        <v/>
      </c>
      <c r="BH46" s="969" t="str">
        <f t="shared" si="54"/>
        <v/>
      </c>
      <c r="BI46" s="969" t="str">
        <f t="shared" si="55"/>
        <v/>
      </c>
      <c r="BJ46" s="969" t="str">
        <f t="shared" si="56"/>
        <v/>
      </c>
      <c r="BK46" s="970" t="str">
        <f t="shared" si="57"/>
        <v/>
      </c>
      <c r="BL46" s="970" t="str">
        <f t="shared" si="58"/>
        <v/>
      </c>
      <c r="BM46" s="970" t="str">
        <f t="shared" si="59"/>
        <v/>
      </c>
      <c r="BN46" s="970" t="str">
        <f t="shared" si="60"/>
        <v/>
      </c>
      <c r="BO46" s="970" t="str">
        <f t="shared" si="61"/>
        <v/>
      </c>
      <c r="BP46" s="970" t="str">
        <f t="shared" si="62"/>
        <v/>
      </c>
      <c r="BQ46" s="969" t="str">
        <f t="shared" si="63"/>
        <v/>
      </c>
      <c r="BR46" s="969" t="str">
        <f t="shared" si="64"/>
        <v/>
      </c>
      <c r="BS46" s="969" t="str">
        <f t="shared" si="65"/>
        <v/>
      </c>
      <c r="BT46" s="969" t="str">
        <f t="shared" si="66"/>
        <v/>
      </c>
      <c r="BU46" s="969" t="str">
        <f t="shared" si="67"/>
        <v/>
      </c>
      <c r="BV46" s="3"/>
      <c r="BW46" s="916">
        <v>221</v>
      </c>
      <c r="BX46" s="475" t="s">
        <v>205</v>
      </c>
      <c r="BY46" s="475"/>
      <c r="BZ46" s="971">
        <v>0</v>
      </c>
      <c r="CA46" s="952">
        <v>0.61</v>
      </c>
      <c r="CB46" s="952">
        <v>0.81</v>
      </c>
      <c r="CC46" s="952">
        <v>1.22</v>
      </c>
      <c r="CD46" s="952">
        <v>1.63</v>
      </c>
      <c r="CE46" s="952">
        <v>2.0299999999999998</v>
      </c>
      <c r="CF46" s="952">
        <v>2.44</v>
      </c>
      <c r="CG46" s="952">
        <v>3.25</v>
      </c>
      <c r="CH46" s="971">
        <v>0</v>
      </c>
      <c r="CI46" s="971">
        <v>0</v>
      </c>
      <c r="CJ46" s="971">
        <v>0</v>
      </c>
      <c r="CK46" s="971">
        <v>0</v>
      </c>
      <c r="CL46" s="971">
        <v>0</v>
      </c>
      <c r="CM46" s="971">
        <v>0</v>
      </c>
      <c r="CN46" s="971">
        <v>0</v>
      </c>
      <c r="CO46" s="971">
        <v>0</v>
      </c>
      <c r="CP46" s="3"/>
    </row>
    <row r="47" spans="1:94" s="196" customFormat="1" ht="15.75" customHeight="1" thickTop="1" thickBot="1" x14ac:dyDescent="0.35">
      <c r="A47" s="1030"/>
      <c r="C47" s="287" t="str">
        <f>'Cálc. RIA, Rede Húmida ou Seca'!E81</f>
        <v/>
      </c>
      <c r="D47" s="913" t="str">
        <f>IF('Cálc. RIA, Rede Húmida ou Seca'!F81="","",'Cálc. RIA, Rede Húmida ou Seca'!F81)</f>
        <v/>
      </c>
      <c r="E47" s="913" t="str">
        <f>IF('Cálc. RIA, Rede Húmida ou Seca'!G81="","",'Cálc. RIA, Rede Húmida ou Seca'!G81)</f>
        <v/>
      </c>
      <c r="F47" s="914" t="str">
        <f>IF('Cálc. RIA, Rede Húmida ou Seca'!AC81="","",'Cálc. RIA, Rede Húmida ou Seca'!AC81)</f>
        <v/>
      </c>
      <c r="G47" s="1066" t="str">
        <f t="shared" si="37"/>
        <v/>
      </c>
      <c r="H47" s="951"/>
      <c r="I47" s="934" t="str">
        <f t="shared" si="6"/>
        <v/>
      </c>
      <c r="J47" s="995"/>
      <c r="K47" s="936"/>
      <c r="L47" s="936"/>
      <c r="M47" s="936"/>
      <c r="N47" s="936"/>
      <c r="O47" s="936"/>
      <c r="P47" s="936"/>
      <c r="Q47" s="936"/>
      <c r="R47" s="936"/>
      <c r="S47" s="936"/>
      <c r="T47" s="936"/>
      <c r="U47" s="936"/>
      <c r="V47" s="936"/>
      <c r="W47" s="936"/>
      <c r="X47" s="936"/>
      <c r="Y47" s="936"/>
      <c r="Z47" s="936"/>
      <c r="AA47" s="936"/>
      <c r="AB47" s="936"/>
      <c r="AC47" s="936"/>
      <c r="AD47" s="936"/>
      <c r="AE47" s="936"/>
      <c r="AF47" s="936"/>
      <c r="AG47" s="936"/>
      <c r="AH47" s="936"/>
      <c r="AI47" s="936"/>
      <c r="AJ47" s="936"/>
      <c r="AK47" s="936"/>
      <c r="AL47" s="936"/>
      <c r="AM47" s="936"/>
      <c r="AN47" s="936"/>
      <c r="AO47" s="3"/>
      <c r="AP47" s="1035"/>
      <c r="AQ47" s="3"/>
      <c r="AR47" s="969" t="str">
        <f t="shared" si="38"/>
        <v/>
      </c>
      <c r="AS47" s="969" t="str">
        <f t="shared" si="39"/>
        <v/>
      </c>
      <c r="AT47" s="969" t="str">
        <f t="shared" si="40"/>
        <v/>
      </c>
      <c r="AU47" s="969" t="str">
        <f t="shared" si="41"/>
        <v/>
      </c>
      <c r="AV47" s="969" t="str">
        <f t="shared" si="42"/>
        <v/>
      </c>
      <c r="AW47" s="969" t="str">
        <f t="shared" si="43"/>
        <v/>
      </c>
      <c r="AX47" s="969" t="str">
        <f t="shared" si="44"/>
        <v/>
      </c>
      <c r="AY47" s="969" t="str">
        <f t="shared" si="45"/>
        <v/>
      </c>
      <c r="AZ47" s="969" t="str">
        <f t="shared" si="46"/>
        <v/>
      </c>
      <c r="BA47" s="969" t="str">
        <f t="shared" si="47"/>
        <v/>
      </c>
      <c r="BB47" s="969" t="str">
        <f t="shared" si="48"/>
        <v/>
      </c>
      <c r="BC47" s="969" t="str">
        <f t="shared" si="49"/>
        <v/>
      </c>
      <c r="BD47" s="969" t="str">
        <f t="shared" si="50"/>
        <v/>
      </c>
      <c r="BE47" s="969" t="str">
        <f t="shared" si="51"/>
        <v/>
      </c>
      <c r="BF47" s="969" t="str">
        <f t="shared" si="52"/>
        <v/>
      </c>
      <c r="BG47" s="969" t="str">
        <f t="shared" si="53"/>
        <v/>
      </c>
      <c r="BH47" s="969" t="str">
        <f t="shared" si="54"/>
        <v/>
      </c>
      <c r="BI47" s="969" t="str">
        <f t="shared" si="55"/>
        <v/>
      </c>
      <c r="BJ47" s="969" t="str">
        <f t="shared" si="56"/>
        <v/>
      </c>
      <c r="BK47" s="970" t="str">
        <f t="shared" si="57"/>
        <v/>
      </c>
      <c r="BL47" s="970" t="str">
        <f t="shared" si="58"/>
        <v/>
      </c>
      <c r="BM47" s="970" t="str">
        <f t="shared" si="59"/>
        <v/>
      </c>
      <c r="BN47" s="970" t="str">
        <f t="shared" si="60"/>
        <v/>
      </c>
      <c r="BO47" s="970" t="str">
        <f t="shared" si="61"/>
        <v/>
      </c>
      <c r="BP47" s="970" t="str">
        <f t="shared" si="62"/>
        <v/>
      </c>
      <c r="BQ47" s="969" t="str">
        <f t="shared" si="63"/>
        <v/>
      </c>
      <c r="BR47" s="969" t="str">
        <f t="shared" si="64"/>
        <v/>
      </c>
      <c r="BS47" s="969" t="str">
        <f t="shared" si="65"/>
        <v/>
      </c>
      <c r="BT47" s="969" t="str">
        <f t="shared" si="66"/>
        <v/>
      </c>
      <c r="BU47" s="969" t="str">
        <f t="shared" si="67"/>
        <v/>
      </c>
      <c r="BV47" s="3"/>
      <c r="BW47" s="916">
        <v>240</v>
      </c>
      <c r="BX47" s="475" t="s">
        <v>568</v>
      </c>
      <c r="BY47" s="475"/>
      <c r="BZ47" s="971">
        <v>0</v>
      </c>
      <c r="CA47" s="952">
        <v>0.2</v>
      </c>
      <c r="CB47" s="952">
        <v>0.3</v>
      </c>
      <c r="CC47" s="952">
        <v>0.5</v>
      </c>
      <c r="CD47" s="952">
        <v>0.65</v>
      </c>
      <c r="CE47" s="952">
        <v>0.85</v>
      </c>
      <c r="CF47" s="952">
        <v>1</v>
      </c>
      <c r="CG47" s="952">
        <v>1.3</v>
      </c>
      <c r="CH47" s="952">
        <v>2</v>
      </c>
      <c r="CI47" s="952">
        <v>2.2999999999999998</v>
      </c>
      <c r="CJ47" s="952">
        <v>3</v>
      </c>
      <c r="CK47" s="971">
        <v>0</v>
      </c>
      <c r="CL47" s="971">
        <v>0</v>
      </c>
      <c r="CM47" s="971">
        <v>0</v>
      </c>
      <c r="CN47" s="971">
        <v>0</v>
      </c>
      <c r="CO47" s="971">
        <v>0</v>
      </c>
      <c r="CP47" s="3"/>
    </row>
    <row r="48" spans="1:94" s="196" customFormat="1" ht="15.75" customHeight="1" thickTop="1" thickBot="1" x14ac:dyDescent="0.35">
      <c r="A48" s="1030"/>
      <c r="C48" s="287" t="str">
        <f>'Cálc. RIA, Rede Húmida ou Seca'!E82</f>
        <v/>
      </c>
      <c r="D48" s="913" t="str">
        <f>IF('Cálc. RIA, Rede Húmida ou Seca'!F82="","",'Cálc. RIA, Rede Húmida ou Seca'!F82)</f>
        <v/>
      </c>
      <c r="E48" s="913" t="str">
        <f>IF('Cálc. RIA, Rede Húmida ou Seca'!G82="","",'Cálc. RIA, Rede Húmida ou Seca'!G82)</f>
        <v/>
      </c>
      <c r="F48" s="914" t="str">
        <f>IF('Cálc. RIA, Rede Húmida ou Seca'!AC82="","",'Cálc. RIA, Rede Húmida ou Seca'!AC82)</f>
        <v/>
      </c>
      <c r="G48" s="1066" t="str">
        <f t="shared" si="37"/>
        <v/>
      </c>
      <c r="H48" s="951"/>
      <c r="I48" s="934" t="str">
        <f t="shared" si="6"/>
        <v/>
      </c>
      <c r="J48" s="995"/>
      <c r="K48" s="936"/>
      <c r="L48" s="936"/>
      <c r="M48" s="936"/>
      <c r="N48" s="936"/>
      <c r="O48" s="936"/>
      <c r="P48" s="936"/>
      <c r="Q48" s="936"/>
      <c r="R48" s="936"/>
      <c r="S48" s="936"/>
      <c r="T48" s="936"/>
      <c r="U48" s="936"/>
      <c r="V48" s="936"/>
      <c r="W48" s="936"/>
      <c r="X48" s="936"/>
      <c r="Y48" s="936"/>
      <c r="Z48" s="936"/>
      <c r="AA48" s="936"/>
      <c r="AB48" s="936"/>
      <c r="AC48" s="936"/>
      <c r="AD48" s="936"/>
      <c r="AE48" s="936"/>
      <c r="AF48" s="936"/>
      <c r="AG48" s="936"/>
      <c r="AH48" s="936"/>
      <c r="AI48" s="936"/>
      <c r="AJ48" s="936"/>
      <c r="AK48" s="936"/>
      <c r="AL48" s="936"/>
      <c r="AM48" s="936"/>
      <c r="AN48" s="936"/>
      <c r="AO48" s="3"/>
      <c r="AP48" s="1035"/>
      <c r="AQ48" s="3"/>
      <c r="AR48" s="969" t="str">
        <f t="shared" si="38"/>
        <v/>
      </c>
      <c r="AS48" s="969" t="str">
        <f t="shared" si="39"/>
        <v/>
      </c>
      <c r="AT48" s="969" t="str">
        <f t="shared" si="40"/>
        <v/>
      </c>
      <c r="AU48" s="969" t="str">
        <f t="shared" si="41"/>
        <v/>
      </c>
      <c r="AV48" s="969" t="str">
        <f t="shared" si="42"/>
        <v/>
      </c>
      <c r="AW48" s="969" t="str">
        <f t="shared" si="43"/>
        <v/>
      </c>
      <c r="AX48" s="969" t="str">
        <f t="shared" si="44"/>
        <v/>
      </c>
      <c r="AY48" s="969" t="str">
        <f t="shared" si="45"/>
        <v/>
      </c>
      <c r="AZ48" s="969" t="str">
        <f t="shared" si="46"/>
        <v/>
      </c>
      <c r="BA48" s="969" t="str">
        <f t="shared" si="47"/>
        <v/>
      </c>
      <c r="BB48" s="969" t="str">
        <f t="shared" si="48"/>
        <v/>
      </c>
      <c r="BC48" s="969" t="str">
        <f t="shared" si="49"/>
        <v/>
      </c>
      <c r="BD48" s="969" t="str">
        <f t="shared" si="50"/>
        <v/>
      </c>
      <c r="BE48" s="969" t="str">
        <f t="shared" si="51"/>
        <v/>
      </c>
      <c r="BF48" s="969" t="str">
        <f t="shared" si="52"/>
        <v/>
      </c>
      <c r="BG48" s="969" t="str">
        <f t="shared" si="53"/>
        <v/>
      </c>
      <c r="BH48" s="969" t="str">
        <f t="shared" si="54"/>
        <v/>
      </c>
      <c r="BI48" s="969" t="str">
        <f t="shared" si="55"/>
        <v/>
      </c>
      <c r="BJ48" s="969" t="str">
        <f t="shared" si="56"/>
        <v/>
      </c>
      <c r="BK48" s="970" t="str">
        <f t="shared" si="57"/>
        <v/>
      </c>
      <c r="BL48" s="970" t="str">
        <f t="shared" si="58"/>
        <v/>
      </c>
      <c r="BM48" s="970" t="str">
        <f t="shared" si="59"/>
        <v/>
      </c>
      <c r="BN48" s="970" t="str">
        <f t="shared" si="60"/>
        <v/>
      </c>
      <c r="BO48" s="970" t="str">
        <f t="shared" si="61"/>
        <v/>
      </c>
      <c r="BP48" s="970" t="str">
        <f t="shared" si="62"/>
        <v/>
      </c>
      <c r="BQ48" s="969" t="str">
        <f t="shared" si="63"/>
        <v/>
      </c>
      <c r="BR48" s="969" t="str">
        <f t="shared" si="64"/>
        <v/>
      </c>
      <c r="BS48" s="969" t="str">
        <f t="shared" si="65"/>
        <v/>
      </c>
      <c r="BT48" s="969" t="str">
        <f t="shared" si="66"/>
        <v/>
      </c>
      <c r="BU48" s="969" t="str">
        <f t="shared" si="67"/>
        <v/>
      </c>
      <c r="BV48" s="3"/>
      <c r="BW48" s="916">
        <v>241</v>
      </c>
      <c r="BX48" s="475" t="s">
        <v>206</v>
      </c>
      <c r="BY48" s="475"/>
      <c r="BZ48" s="971">
        <v>0</v>
      </c>
      <c r="CA48" s="971">
        <v>0</v>
      </c>
      <c r="CB48" s="971">
        <v>0</v>
      </c>
      <c r="CC48" s="971">
        <v>0</v>
      </c>
      <c r="CD48" s="971">
        <v>0</v>
      </c>
      <c r="CE48" s="971">
        <v>0</v>
      </c>
      <c r="CF48" s="971">
        <v>0</v>
      </c>
      <c r="CG48" s="971">
        <v>0</v>
      </c>
      <c r="CH48" s="971">
        <v>0</v>
      </c>
      <c r="CI48" s="971">
        <v>0</v>
      </c>
      <c r="CJ48" s="971">
        <v>0</v>
      </c>
      <c r="CK48" s="971">
        <v>0</v>
      </c>
      <c r="CL48" s="971">
        <v>0</v>
      </c>
      <c r="CM48" s="971">
        <v>0</v>
      </c>
      <c r="CN48" s="971">
        <v>0</v>
      </c>
      <c r="CO48" s="971">
        <v>0</v>
      </c>
      <c r="CP48" s="3"/>
    </row>
    <row r="49" spans="1:94" s="196" customFormat="1" ht="15.75" customHeight="1" thickTop="1" thickBot="1" x14ac:dyDescent="0.35">
      <c r="A49" s="1030"/>
      <c r="C49" s="287" t="str">
        <f>'Cálc. RIA, Rede Húmida ou Seca'!E83</f>
        <v/>
      </c>
      <c r="D49" s="913" t="str">
        <f>IF('Cálc. RIA, Rede Húmida ou Seca'!F83="","",'Cálc. RIA, Rede Húmida ou Seca'!F83)</f>
        <v/>
      </c>
      <c r="E49" s="913" t="str">
        <f>IF('Cálc. RIA, Rede Húmida ou Seca'!G83="","",'Cálc. RIA, Rede Húmida ou Seca'!G83)</f>
        <v/>
      </c>
      <c r="F49" s="914" t="str">
        <f>IF('Cálc. RIA, Rede Húmida ou Seca'!AC83="","",'Cálc. RIA, Rede Húmida ou Seca'!AC83)</f>
        <v/>
      </c>
      <c r="G49" s="1066" t="str">
        <f t="shared" si="37"/>
        <v/>
      </c>
      <c r="H49" s="951"/>
      <c r="I49" s="934" t="str">
        <f t="shared" si="6"/>
        <v/>
      </c>
      <c r="J49" s="995"/>
      <c r="K49" s="936"/>
      <c r="L49" s="936"/>
      <c r="M49" s="936"/>
      <c r="N49" s="936"/>
      <c r="O49" s="936"/>
      <c r="P49" s="936"/>
      <c r="Q49" s="936"/>
      <c r="R49" s="936"/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3"/>
      <c r="AP49" s="1035"/>
      <c r="AQ49" s="3"/>
      <c r="AR49" s="969" t="str">
        <f t="shared" si="38"/>
        <v/>
      </c>
      <c r="AS49" s="969" t="str">
        <f t="shared" si="39"/>
        <v/>
      </c>
      <c r="AT49" s="969" t="str">
        <f t="shared" si="40"/>
        <v/>
      </c>
      <c r="AU49" s="969" t="str">
        <f t="shared" si="41"/>
        <v/>
      </c>
      <c r="AV49" s="969" t="str">
        <f t="shared" si="42"/>
        <v/>
      </c>
      <c r="AW49" s="969" t="str">
        <f t="shared" si="43"/>
        <v/>
      </c>
      <c r="AX49" s="969" t="str">
        <f t="shared" si="44"/>
        <v/>
      </c>
      <c r="AY49" s="969" t="str">
        <f t="shared" si="45"/>
        <v/>
      </c>
      <c r="AZ49" s="969" t="str">
        <f t="shared" si="46"/>
        <v/>
      </c>
      <c r="BA49" s="969" t="str">
        <f t="shared" si="47"/>
        <v/>
      </c>
      <c r="BB49" s="969" t="str">
        <f t="shared" si="48"/>
        <v/>
      </c>
      <c r="BC49" s="969" t="str">
        <f t="shared" si="49"/>
        <v/>
      </c>
      <c r="BD49" s="969" t="str">
        <f t="shared" si="50"/>
        <v/>
      </c>
      <c r="BE49" s="969" t="str">
        <f t="shared" si="51"/>
        <v/>
      </c>
      <c r="BF49" s="969" t="str">
        <f t="shared" si="52"/>
        <v/>
      </c>
      <c r="BG49" s="969" t="str">
        <f t="shared" si="53"/>
        <v/>
      </c>
      <c r="BH49" s="969" t="str">
        <f t="shared" si="54"/>
        <v/>
      </c>
      <c r="BI49" s="969" t="str">
        <f t="shared" si="55"/>
        <v/>
      </c>
      <c r="BJ49" s="969" t="str">
        <f t="shared" si="56"/>
        <v/>
      </c>
      <c r="BK49" s="970" t="str">
        <f t="shared" si="57"/>
        <v/>
      </c>
      <c r="BL49" s="970" t="str">
        <f t="shared" si="58"/>
        <v/>
      </c>
      <c r="BM49" s="970" t="str">
        <f t="shared" si="59"/>
        <v/>
      </c>
      <c r="BN49" s="970" t="str">
        <f t="shared" si="60"/>
        <v/>
      </c>
      <c r="BO49" s="970" t="str">
        <f t="shared" si="61"/>
        <v/>
      </c>
      <c r="BP49" s="970" t="str">
        <f t="shared" si="62"/>
        <v/>
      </c>
      <c r="BQ49" s="969" t="str">
        <f t="shared" si="63"/>
        <v/>
      </c>
      <c r="BR49" s="969" t="str">
        <f t="shared" si="64"/>
        <v/>
      </c>
      <c r="BS49" s="969" t="str">
        <f t="shared" si="65"/>
        <v/>
      </c>
      <c r="BT49" s="969" t="str">
        <f t="shared" si="66"/>
        <v/>
      </c>
      <c r="BU49" s="969" t="str">
        <f t="shared" si="67"/>
        <v/>
      </c>
      <c r="BV49" s="3"/>
      <c r="BW49" s="916">
        <v>245</v>
      </c>
      <c r="BX49" s="475" t="s">
        <v>207</v>
      </c>
      <c r="BY49" s="475"/>
      <c r="BZ49" s="971">
        <v>0</v>
      </c>
      <c r="CA49" s="971">
        <v>0</v>
      </c>
      <c r="CB49" s="971">
        <v>0</v>
      </c>
      <c r="CC49" s="971">
        <v>0</v>
      </c>
      <c r="CD49" s="971">
        <v>0</v>
      </c>
      <c r="CE49" s="971">
        <v>0</v>
      </c>
      <c r="CF49" s="971">
        <v>0</v>
      </c>
      <c r="CG49" s="971">
        <v>0</v>
      </c>
      <c r="CH49" s="971">
        <v>0</v>
      </c>
      <c r="CI49" s="971">
        <v>0</v>
      </c>
      <c r="CJ49" s="971">
        <v>0</v>
      </c>
      <c r="CK49" s="971">
        <v>0</v>
      </c>
      <c r="CL49" s="971">
        <v>0</v>
      </c>
      <c r="CM49" s="971">
        <v>0</v>
      </c>
      <c r="CN49" s="971">
        <v>0</v>
      </c>
      <c r="CO49" s="971">
        <v>0</v>
      </c>
      <c r="CP49" s="3"/>
    </row>
    <row r="50" spans="1:94" s="196" customFormat="1" ht="15.75" customHeight="1" thickTop="1" thickBot="1" x14ac:dyDescent="0.35">
      <c r="A50" s="1030"/>
      <c r="C50" s="287" t="str">
        <f>'Cálc. RIA, Rede Húmida ou Seca'!E84</f>
        <v/>
      </c>
      <c r="D50" s="913" t="str">
        <f>IF('Cálc. RIA, Rede Húmida ou Seca'!F84="","",'Cálc. RIA, Rede Húmida ou Seca'!F84)</f>
        <v/>
      </c>
      <c r="E50" s="913" t="str">
        <f>IF('Cálc. RIA, Rede Húmida ou Seca'!G84="","",'Cálc. RIA, Rede Húmida ou Seca'!G84)</f>
        <v/>
      </c>
      <c r="F50" s="914" t="str">
        <f>IF('Cálc. RIA, Rede Húmida ou Seca'!AC84="","",'Cálc. RIA, Rede Húmida ou Seca'!AC84)</f>
        <v/>
      </c>
      <c r="G50" s="1066" t="str">
        <f t="shared" si="37"/>
        <v/>
      </c>
      <c r="H50" s="951"/>
      <c r="I50" s="934" t="str">
        <f t="shared" si="6"/>
        <v/>
      </c>
      <c r="J50" s="995"/>
      <c r="K50" s="936"/>
      <c r="L50" s="936"/>
      <c r="M50" s="936"/>
      <c r="N50" s="936"/>
      <c r="O50" s="936"/>
      <c r="P50" s="936"/>
      <c r="Q50" s="936"/>
      <c r="R50" s="936"/>
      <c r="S50" s="936"/>
      <c r="T50" s="936"/>
      <c r="U50" s="936"/>
      <c r="V50" s="936"/>
      <c r="W50" s="936"/>
      <c r="X50" s="936"/>
      <c r="Y50" s="936"/>
      <c r="Z50" s="936"/>
      <c r="AA50" s="936"/>
      <c r="AB50" s="936"/>
      <c r="AC50" s="936"/>
      <c r="AD50" s="936"/>
      <c r="AE50" s="936"/>
      <c r="AF50" s="936"/>
      <c r="AG50" s="936"/>
      <c r="AH50" s="936"/>
      <c r="AI50" s="936"/>
      <c r="AJ50" s="936"/>
      <c r="AK50" s="936"/>
      <c r="AL50" s="936"/>
      <c r="AM50" s="936"/>
      <c r="AN50" s="936"/>
      <c r="AO50" s="3"/>
      <c r="AP50" s="1035"/>
      <c r="AQ50" s="3"/>
      <c r="AR50" s="969" t="str">
        <f t="shared" si="38"/>
        <v/>
      </c>
      <c r="AS50" s="969" t="str">
        <f t="shared" si="39"/>
        <v/>
      </c>
      <c r="AT50" s="969" t="str">
        <f t="shared" si="40"/>
        <v/>
      </c>
      <c r="AU50" s="969" t="str">
        <f t="shared" si="41"/>
        <v/>
      </c>
      <c r="AV50" s="969" t="str">
        <f t="shared" si="42"/>
        <v/>
      </c>
      <c r="AW50" s="969" t="str">
        <f t="shared" si="43"/>
        <v/>
      </c>
      <c r="AX50" s="969" t="str">
        <f t="shared" si="44"/>
        <v/>
      </c>
      <c r="AY50" s="969" t="str">
        <f t="shared" si="45"/>
        <v/>
      </c>
      <c r="AZ50" s="969" t="str">
        <f t="shared" si="46"/>
        <v/>
      </c>
      <c r="BA50" s="969" t="str">
        <f t="shared" si="47"/>
        <v/>
      </c>
      <c r="BB50" s="969" t="str">
        <f t="shared" si="48"/>
        <v/>
      </c>
      <c r="BC50" s="969" t="str">
        <f t="shared" si="49"/>
        <v/>
      </c>
      <c r="BD50" s="969" t="str">
        <f t="shared" si="50"/>
        <v/>
      </c>
      <c r="BE50" s="969" t="str">
        <f t="shared" si="51"/>
        <v/>
      </c>
      <c r="BF50" s="969" t="str">
        <f t="shared" si="52"/>
        <v/>
      </c>
      <c r="BG50" s="969" t="str">
        <f t="shared" si="53"/>
        <v/>
      </c>
      <c r="BH50" s="969" t="str">
        <f t="shared" si="54"/>
        <v/>
      </c>
      <c r="BI50" s="969" t="str">
        <f t="shared" si="55"/>
        <v/>
      </c>
      <c r="BJ50" s="969" t="str">
        <f t="shared" si="56"/>
        <v/>
      </c>
      <c r="BK50" s="970" t="str">
        <f t="shared" si="57"/>
        <v/>
      </c>
      <c r="BL50" s="970" t="str">
        <f t="shared" si="58"/>
        <v/>
      </c>
      <c r="BM50" s="970" t="str">
        <f t="shared" si="59"/>
        <v/>
      </c>
      <c r="BN50" s="970" t="str">
        <f t="shared" si="60"/>
        <v/>
      </c>
      <c r="BO50" s="970" t="str">
        <f t="shared" si="61"/>
        <v/>
      </c>
      <c r="BP50" s="970" t="str">
        <f t="shared" si="62"/>
        <v/>
      </c>
      <c r="BQ50" s="969" t="str">
        <f t="shared" si="63"/>
        <v/>
      </c>
      <c r="BR50" s="969" t="str">
        <f t="shared" si="64"/>
        <v/>
      </c>
      <c r="BS50" s="969" t="str">
        <f t="shared" si="65"/>
        <v/>
      </c>
      <c r="BT50" s="969" t="str">
        <f t="shared" si="66"/>
        <v/>
      </c>
      <c r="BU50" s="969" t="str">
        <f t="shared" si="67"/>
        <v/>
      </c>
      <c r="BV50" s="3"/>
      <c r="BW50" s="916">
        <v>246</v>
      </c>
      <c r="BX50" s="475" t="s">
        <v>208</v>
      </c>
      <c r="BY50" s="475"/>
      <c r="BZ50" s="971">
        <v>0</v>
      </c>
      <c r="CA50" s="952">
        <v>0.2</v>
      </c>
      <c r="CB50" s="952">
        <v>0.3</v>
      </c>
      <c r="CC50" s="952">
        <v>0.5</v>
      </c>
      <c r="CD50" s="952">
        <v>0.65</v>
      </c>
      <c r="CE50" s="952">
        <v>0.85</v>
      </c>
      <c r="CF50" s="952">
        <v>1</v>
      </c>
      <c r="CG50" s="952">
        <v>1.3</v>
      </c>
      <c r="CH50" s="952">
        <v>2</v>
      </c>
      <c r="CI50" s="952">
        <v>2.2999999999999998</v>
      </c>
      <c r="CJ50" s="952">
        <v>3</v>
      </c>
      <c r="CK50" s="971">
        <v>0</v>
      </c>
      <c r="CL50" s="971">
        <v>0</v>
      </c>
      <c r="CM50" s="971">
        <v>0</v>
      </c>
      <c r="CN50" s="971">
        <v>0</v>
      </c>
      <c r="CO50" s="971">
        <v>0</v>
      </c>
      <c r="CP50" s="3"/>
    </row>
    <row r="51" spans="1:94" s="196" customFormat="1" ht="15" thickTop="1" thickBot="1" x14ac:dyDescent="0.35">
      <c r="A51" s="1030"/>
      <c r="C51" s="287" t="str">
        <f>'Cálc. RIA, Rede Húmida ou Seca'!E85</f>
        <v/>
      </c>
      <c r="D51" s="913" t="str">
        <f>IF('Cálc. RIA, Rede Húmida ou Seca'!F85="","",'Cálc. RIA, Rede Húmida ou Seca'!F85)</f>
        <v/>
      </c>
      <c r="E51" s="913" t="str">
        <f>IF('Cálc. RIA, Rede Húmida ou Seca'!G85="","",'Cálc. RIA, Rede Húmida ou Seca'!G85)</f>
        <v/>
      </c>
      <c r="F51" s="914" t="str">
        <f>IF('Cálc. RIA, Rede Húmida ou Seca'!AC85="","",'Cálc. RIA, Rede Húmida ou Seca'!AC85)</f>
        <v/>
      </c>
      <c r="G51" s="1066" t="str">
        <f t="shared" si="37"/>
        <v/>
      </c>
      <c r="H51" s="951"/>
      <c r="I51" s="934" t="str">
        <f t="shared" si="6"/>
        <v/>
      </c>
      <c r="J51" s="995"/>
      <c r="K51" s="936"/>
      <c r="L51" s="936"/>
      <c r="M51" s="936"/>
      <c r="N51" s="936"/>
      <c r="O51" s="936"/>
      <c r="P51" s="936"/>
      <c r="Q51" s="936"/>
      <c r="R51" s="936"/>
      <c r="S51" s="936"/>
      <c r="T51" s="936"/>
      <c r="U51" s="936"/>
      <c r="V51" s="936"/>
      <c r="W51" s="936"/>
      <c r="X51" s="936"/>
      <c r="Y51" s="936"/>
      <c r="Z51" s="936"/>
      <c r="AA51" s="936"/>
      <c r="AB51" s="936"/>
      <c r="AC51" s="936"/>
      <c r="AD51" s="936"/>
      <c r="AE51" s="936"/>
      <c r="AF51" s="936"/>
      <c r="AG51" s="936"/>
      <c r="AH51" s="936"/>
      <c r="AI51" s="936"/>
      <c r="AJ51" s="936"/>
      <c r="AK51" s="936"/>
      <c r="AL51" s="936"/>
      <c r="AM51" s="936"/>
      <c r="AN51" s="936"/>
      <c r="AO51" s="3"/>
      <c r="AP51" s="1035"/>
      <c r="AQ51" s="3"/>
      <c r="AR51" s="969" t="str">
        <f t="shared" si="38"/>
        <v/>
      </c>
      <c r="AS51" s="969" t="str">
        <f t="shared" si="39"/>
        <v/>
      </c>
      <c r="AT51" s="969" t="str">
        <f t="shared" si="40"/>
        <v/>
      </c>
      <c r="AU51" s="969" t="str">
        <f t="shared" si="41"/>
        <v/>
      </c>
      <c r="AV51" s="969" t="str">
        <f t="shared" si="42"/>
        <v/>
      </c>
      <c r="AW51" s="969" t="str">
        <f t="shared" si="43"/>
        <v/>
      </c>
      <c r="AX51" s="969" t="str">
        <f t="shared" si="44"/>
        <v/>
      </c>
      <c r="AY51" s="969" t="str">
        <f t="shared" si="45"/>
        <v/>
      </c>
      <c r="AZ51" s="969" t="str">
        <f t="shared" si="46"/>
        <v/>
      </c>
      <c r="BA51" s="969" t="str">
        <f t="shared" si="47"/>
        <v/>
      </c>
      <c r="BB51" s="969" t="str">
        <f t="shared" si="48"/>
        <v/>
      </c>
      <c r="BC51" s="969" t="str">
        <f t="shared" si="49"/>
        <v/>
      </c>
      <c r="BD51" s="969" t="str">
        <f t="shared" si="50"/>
        <v/>
      </c>
      <c r="BE51" s="969" t="str">
        <f t="shared" si="51"/>
        <v/>
      </c>
      <c r="BF51" s="969" t="str">
        <f t="shared" si="52"/>
        <v/>
      </c>
      <c r="BG51" s="969" t="str">
        <f t="shared" si="53"/>
        <v/>
      </c>
      <c r="BH51" s="969" t="str">
        <f t="shared" si="54"/>
        <v/>
      </c>
      <c r="BI51" s="969" t="str">
        <f t="shared" si="55"/>
        <v/>
      </c>
      <c r="BJ51" s="969" t="str">
        <f t="shared" si="56"/>
        <v/>
      </c>
      <c r="BK51" s="970" t="str">
        <f t="shared" si="57"/>
        <v/>
      </c>
      <c r="BL51" s="970" t="str">
        <f t="shared" si="58"/>
        <v/>
      </c>
      <c r="BM51" s="970" t="str">
        <f t="shared" si="59"/>
        <v/>
      </c>
      <c r="BN51" s="970" t="str">
        <f t="shared" si="60"/>
        <v/>
      </c>
      <c r="BO51" s="970" t="str">
        <f t="shared" si="61"/>
        <v/>
      </c>
      <c r="BP51" s="970" t="str">
        <f t="shared" si="62"/>
        <v/>
      </c>
      <c r="BQ51" s="969" t="str">
        <f t="shared" si="63"/>
        <v/>
      </c>
      <c r="BR51" s="969" t="str">
        <f t="shared" si="64"/>
        <v/>
      </c>
      <c r="BS51" s="969" t="str">
        <f t="shared" si="65"/>
        <v/>
      </c>
      <c r="BT51" s="969" t="str">
        <f t="shared" si="66"/>
        <v/>
      </c>
      <c r="BU51" s="969" t="str">
        <f t="shared" si="67"/>
        <v/>
      </c>
      <c r="BV51" s="3"/>
      <c r="BW51" s="916">
        <v>270</v>
      </c>
      <c r="BX51" s="475" t="s">
        <v>209</v>
      </c>
      <c r="BY51" s="475"/>
      <c r="BZ51" s="952">
        <v>0.01</v>
      </c>
      <c r="CA51" s="952">
        <v>0.01</v>
      </c>
      <c r="CB51" s="952">
        <v>0.01</v>
      </c>
      <c r="CC51" s="952">
        <v>0.02</v>
      </c>
      <c r="CD51" s="952">
        <v>0.03</v>
      </c>
      <c r="CE51" s="952">
        <v>0.04</v>
      </c>
      <c r="CF51" s="952">
        <v>0.05</v>
      </c>
      <c r="CG51" s="952">
        <v>0.06</v>
      </c>
      <c r="CH51" s="952">
        <v>0.09</v>
      </c>
      <c r="CI51" s="952">
        <v>0.12</v>
      </c>
      <c r="CJ51" s="952">
        <v>0.15</v>
      </c>
      <c r="CK51" s="952">
        <v>0.2</v>
      </c>
      <c r="CL51" s="952">
        <v>0.3</v>
      </c>
      <c r="CM51" s="971">
        <v>0</v>
      </c>
      <c r="CN51" s="971">
        <v>0</v>
      </c>
      <c r="CO51" s="971">
        <v>0</v>
      </c>
      <c r="CP51" s="3"/>
    </row>
    <row r="52" spans="1:94" s="196" customFormat="1" ht="15" thickTop="1" thickBot="1" x14ac:dyDescent="0.35">
      <c r="A52" s="1030"/>
      <c r="C52" s="287" t="str">
        <f>'Cálc. RIA, Rede Húmida ou Seca'!E86</f>
        <v/>
      </c>
      <c r="D52" s="913" t="str">
        <f>IF('Cálc. RIA, Rede Húmida ou Seca'!F86="","",'Cálc. RIA, Rede Húmida ou Seca'!F86)</f>
        <v/>
      </c>
      <c r="E52" s="913" t="str">
        <f>IF('Cálc. RIA, Rede Húmida ou Seca'!G86="","",'Cálc. RIA, Rede Húmida ou Seca'!G86)</f>
        <v/>
      </c>
      <c r="F52" s="914" t="str">
        <f>IF('Cálc. RIA, Rede Húmida ou Seca'!AC86="","",'Cálc. RIA, Rede Húmida ou Seca'!AC86)</f>
        <v/>
      </c>
      <c r="G52" s="1066" t="str">
        <f t="shared" si="37"/>
        <v/>
      </c>
      <c r="H52" s="951"/>
      <c r="I52" s="934" t="str">
        <f t="shared" si="6"/>
        <v/>
      </c>
      <c r="J52" s="995"/>
      <c r="K52" s="936"/>
      <c r="L52" s="936"/>
      <c r="M52" s="936"/>
      <c r="N52" s="936"/>
      <c r="O52" s="936"/>
      <c r="P52" s="936"/>
      <c r="Q52" s="936"/>
      <c r="R52" s="936"/>
      <c r="S52" s="936"/>
      <c r="T52" s="936"/>
      <c r="U52" s="936"/>
      <c r="V52" s="936"/>
      <c r="W52" s="936"/>
      <c r="X52" s="936"/>
      <c r="Y52" s="936"/>
      <c r="Z52" s="936"/>
      <c r="AA52" s="936"/>
      <c r="AB52" s="936"/>
      <c r="AC52" s="936"/>
      <c r="AD52" s="936"/>
      <c r="AE52" s="936"/>
      <c r="AF52" s="936"/>
      <c r="AG52" s="936"/>
      <c r="AH52" s="936"/>
      <c r="AI52" s="936"/>
      <c r="AJ52" s="936"/>
      <c r="AK52" s="936"/>
      <c r="AL52" s="936"/>
      <c r="AM52" s="936"/>
      <c r="AN52" s="936"/>
      <c r="AO52" s="3"/>
      <c r="AP52" s="1035"/>
      <c r="AQ52" s="3"/>
      <c r="AR52" s="969" t="str">
        <f t="shared" si="38"/>
        <v/>
      </c>
      <c r="AS52" s="969" t="str">
        <f t="shared" si="39"/>
        <v/>
      </c>
      <c r="AT52" s="969" t="str">
        <f t="shared" si="40"/>
        <v/>
      </c>
      <c r="AU52" s="969" t="str">
        <f t="shared" si="41"/>
        <v/>
      </c>
      <c r="AV52" s="969" t="str">
        <f t="shared" si="42"/>
        <v/>
      </c>
      <c r="AW52" s="969" t="str">
        <f t="shared" si="43"/>
        <v/>
      </c>
      <c r="AX52" s="969" t="str">
        <f t="shared" si="44"/>
        <v/>
      </c>
      <c r="AY52" s="969" t="str">
        <f t="shared" si="45"/>
        <v/>
      </c>
      <c r="AZ52" s="969" t="str">
        <f t="shared" si="46"/>
        <v/>
      </c>
      <c r="BA52" s="969" t="str">
        <f t="shared" si="47"/>
        <v/>
      </c>
      <c r="BB52" s="969" t="str">
        <f t="shared" si="48"/>
        <v/>
      </c>
      <c r="BC52" s="969" t="str">
        <f t="shared" si="49"/>
        <v/>
      </c>
      <c r="BD52" s="969" t="str">
        <f t="shared" si="50"/>
        <v/>
      </c>
      <c r="BE52" s="969" t="str">
        <f t="shared" si="51"/>
        <v/>
      </c>
      <c r="BF52" s="969" t="str">
        <f t="shared" si="52"/>
        <v/>
      </c>
      <c r="BG52" s="969" t="str">
        <f t="shared" si="53"/>
        <v/>
      </c>
      <c r="BH52" s="969" t="str">
        <f t="shared" si="54"/>
        <v/>
      </c>
      <c r="BI52" s="969" t="str">
        <f t="shared" si="55"/>
        <v/>
      </c>
      <c r="BJ52" s="969" t="str">
        <f t="shared" si="56"/>
        <v/>
      </c>
      <c r="BK52" s="970" t="str">
        <f t="shared" si="57"/>
        <v/>
      </c>
      <c r="BL52" s="970" t="str">
        <f t="shared" si="58"/>
        <v/>
      </c>
      <c r="BM52" s="970" t="str">
        <f t="shared" si="59"/>
        <v/>
      </c>
      <c r="BN52" s="970" t="str">
        <f t="shared" si="60"/>
        <v/>
      </c>
      <c r="BO52" s="970" t="str">
        <f t="shared" si="61"/>
        <v/>
      </c>
      <c r="BP52" s="970" t="str">
        <f t="shared" si="62"/>
        <v/>
      </c>
      <c r="BQ52" s="969" t="str">
        <f t="shared" si="63"/>
        <v/>
      </c>
      <c r="BR52" s="969" t="str">
        <f t="shared" si="64"/>
        <v/>
      </c>
      <c r="BS52" s="969" t="str">
        <f t="shared" si="65"/>
        <v/>
      </c>
      <c r="BT52" s="969" t="str">
        <f t="shared" si="66"/>
        <v/>
      </c>
      <c r="BU52" s="969" t="str">
        <f t="shared" si="67"/>
        <v/>
      </c>
      <c r="BV52" s="3"/>
      <c r="BW52" s="916">
        <v>271</v>
      </c>
      <c r="BX52" s="475" t="s">
        <v>210</v>
      </c>
      <c r="BY52" s="475"/>
      <c r="BZ52" s="952">
        <v>0.01</v>
      </c>
      <c r="CA52" s="952">
        <v>0.01</v>
      </c>
      <c r="CB52" s="952">
        <v>0.01</v>
      </c>
      <c r="CC52" s="952">
        <v>0.02</v>
      </c>
      <c r="CD52" s="952">
        <v>0.03</v>
      </c>
      <c r="CE52" s="952">
        <v>0.04</v>
      </c>
      <c r="CF52" s="952">
        <v>0.05</v>
      </c>
      <c r="CG52" s="952">
        <v>0.06</v>
      </c>
      <c r="CH52" s="952">
        <v>0.09</v>
      </c>
      <c r="CI52" s="952">
        <v>0.12</v>
      </c>
      <c r="CJ52" s="952">
        <v>0.15</v>
      </c>
      <c r="CK52" s="952">
        <v>0.2</v>
      </c>
      <c r="CL52" s="952">
        <v>0.3</v>
      </c>
      <c r="CM52" s="971">
        <v>0</v>
      </c>
      <c r="CN52" s="971">
        <v>0</v>
      </c>
      <c r="CO52" s="971">
        <v>0</v>
      </c>
      <c r="CP52" s="3"/>
    </row>
    <row r="53" spans="1:94" s="196" customFormat="1" ht="15" thickTop="1" thickBot="1" x14ac:dyDescent="0.35">
      <c r="A53" s="1030"/>
      <c r="C53" s="287" t="str">
        <f>'Cálc. RIA, Rede Húmida ou Seca'!E87</f>
        <v/>
      </c>
      <c r="D53" s="913" t="str">
        <f>IF('Cálc. RIA, Rede Húmida ou Seca'!F87="","",'Cálc. RIA, Rede Húmida ou Seca'!F87)</f>
        <v/>
      </c>
      <c r="E53" s="913" t="str">
        <f>IF('Cálc. RIA, Rede Húmida ou Seca'!G87="","",'Cálc. RIA, Rede Húmida ou Seca'!G87)</f>
        <v/>
      </c>
      <c r="F53" s="914" t="str">
        <f>IF('Cálc. RIA, Rede Húmida ou Seca'!AC87="","",'Cálc. RIA, Rede Húmida ou Seca'!AC87)</f>
        <v/>
      </c>
      <c r="G53" s="1066" t="str">
        <f t="shared" si="37"/>
        <v/>
      </c>
      <c r="H53" s="951"/>
      <c r="I53" s="934" t="str">
        <f t="shared" si="6"/>
        <v/>
      </c>
      <c r="J53" s="995"/>
      <c r="K53" s="936"/>
      <c r="L53" s="936"/>
      <c r="M53" s="936"/>
      <c r="N53" s="936"/>
      <c r="O53" s="936"/>
      <c r="P53" s="936"/>
      <c r="Q53" s="936"/>
      <c r="R53" s="936"/>
      <c r="S53" s="936"/>
      <c r="T53" s="936"/>
      <c r="U53" s="936"/>
      <c r="V53" s="936"/>
      <c r="W53" s="936"/>
      <c r="X53" s="936"/>
      <c r="Y53" s="936"/>
      <c r="Z53" s="936"/>
      <c r="AA53" s="936"/>
      <c r="AB53" s="936"/>
      <c r="AC53" s="936"/>
      <c r="AD53" s="936"/>
      <c r="AE53" s="936"/>
      <c r="AF53" s="936"/>
      <c r="AG53" s="936"/>
      <c r="AH53" s="936"/>
      <c r="AI53" s="936"/>
      <c r="AJ53" s="936"/>
      <c r="AK53" s="936"/>
      <c r="AL53" s="936"/>
      <c r="AM53" s="936"/>
      <c r="AN53" s="936"/>
      <c r="AO53" s="3"/>
      <c r="AP53" s="1035"/>
      <c r="AQ53" s="3"/>
      <c r="AR53" s="969" t="str">
        <f t="shared" si="38"/>
        <v/>
      </c>
      <c r="AS53" s="969" t="str">
        <f t="shared" si="39"/>
        <v/>
      </c>
      <c r="AT53" s="969" t="str">
        <f t="shared" si="40"/>
        <v/>
      </c>
      <c r="AU53" s="969" t="str">
        <f t="shared" si="41"/>
        <v/>
      </c>
      <c r="AV53" s="969" t="str">
        <f t="shared" si="42"/>
        <v/>
      </c>
      <c r="AW53" s="969" t="str">
        <f t="shared" si="43"/>
        <v/>
      </c>
      <c r="AX53" s="969" t="str">
        <f t="shared" si="44"/>
        <v/>
      </c>
      <c r="AY53" s="969" t="str">
        <f t="shared" si="45"/>
        <v/>
      </c>
      <c r="AZ53" s="969" t="str">
        <f t="shared" si="46"/>
        <v/>
      </c>
      <c r="BA53" s="969" t="str">
        <f t="shared" si="47"/>
        <v/>
      </c>
      <c r="BB53" s="969" t="str">
        <f t="shared" si="48"/>
        <v/>
      </c>
      <c r="BC53" s="969" t="str">
        <f t="shared" si="49"/>
        <v/>
      </c>
      <c r="BD53" s="969" t="str">
        <f t="shared" si="50"/>
        <v/>
      </c>
      <c r="BE53" s="969" t="str">
        <f t="shared" si="51"/>
        <v/>
      </c>
      <c r="BF53" s="969" t="str">
        <f t="shared" si="52"/>
        <v/>
      </c>
      <c r="BG53" s="969" t="str">
        <f t="shared" si="53"/>
        <v/>
      </c>
      <c r="BH53" s="969" t="str">
        <f t="shared" si="54"/>
        <v/>
      </c>
      <c r="BI53" s="969" t="str">
        <f t="shared" si="55"/>
        <v/>
      </c>
      <c r="BJ53" s="969" t="str">
        <f t="shared" si="56"/>
        <v/>
      </c>
      <c r="BK53" s="970" t="str">
        <f t="shared" si="57"/>
        <v/>
      </c>
      <c r="BL53" s="970" t="str">
        <f t="shared" si="58"/>
        <v/>
      </c>
      <c r="BM53" s="970" t="str">
        <f t="shared" si="59"/>
        <v/>
      </c>
      <c r="BN53" s="970" t="str">
        <f t="shared" si="60"/>
        <v/>
      </c>
      <c r="BO53" s="970" t="str">
        <f t="shared" si="61"/>
        <v/>
      </c>
      <c r="BP53" s="970" t="str">
        <f t="shared" si="62"/>
        <v/>
      </c>
      <c r="BQ53" s="969" t="str">
        <f t="shared" si="63"/>
        <v/>
      </c>
      <c r="BR53" s="969" t="str">
        <f t="shared" si="64"/>
        <v/>
      </c>
      <c r="BS53" s="969" t="str">
        <f t="shared" si="65"/>
        <v/>
      </c>
      <c r="BT53" s="969" t="str">
        <f t="shared" si="66"/>
        <v/>
      </c>
      <c r="BU53" s="969" t="str">
        <f t="shared" si="67"/>
        <v/>
      </c>
      <c r="BV53" s="3"/>
      <c r="BW53" s="916">
        <v>280</v>
      </c>
      <c r="BX53" s="475" t="s">
        <v>211</v>
      </c>
      <c r="BY53" s="475"/>
      <c r="BZ53" s="971">
        <v>0</v>
      </c>
      <c r="CA53" s="971">
        <v>0</v>
      </c>
      <c r="CB53" s="971">
        <v>0</v>
      </c>
      <c r="CC53" s="971">
        <v>0</v>
      </c>
      <c r="CD53" s="971">
        <v>0</v>
      </c>
      <c r="CE53" s="971">
        <v>0</v>
      </c>
      <c r="CF53" s="971">
        <v>0</v>
      </c>
      <c r="CG53" s="971">
        <v>0</v>
      </c>
      <c r="CH53" s="971">
        <v>0</v>
      </c>
      <c r="CI53" s="971">
        <v>0</v>
      </c>
      <c r="CJ53" s="971">
        <v>0</v>
      </c>
      <c r="CK53" s="971">
        <v>0</v>
      </c>
      <c r="CL53" s="971">
        <v>0</v>
      </c>
      <c r="CM53" s="971">
        <v>0</v>
      </c>
      <c r="CN53" s="971">
        <v>0</v>
      </c>
      <c r="CO53" s="971">
        <v>0</v>
      </c>
      <c r="CP53" s="3"/>
    </row>
    <row r="54" spans="1:94" s="196" customFormat="1" ht="15" thickTop="1" thickBot="1" x14ac:dyDescent="0.35">
      <c r="A54" s="1030"/>
      <c r="C54" s="287" t="str">
        <f>'Cálc. RIA, Rede Húmida ou Seca'!E88</f>
        <v/>
      </c>
      <c r="D54" s="913" t="str">
        <f>IF('Cálc. RIA, Rede Húmida ou Seca'!F88="","",'Cálc. RIA, Rede Húmida ou Seca'!F88)</f>
        <v/>
      </c>
      <c r="E54" s="913" t="str">
        <f>IF('Cálc. RIA, Rede Húmida ou Seca'!G88="","",'Cálc. RIA, Rede Húmida ou Seca'!G88)</f>
        <v/>
      </c>
      <c r="F54" s="914" t="str">
        <f>IF('Cálc. RIA, Rede Húmida ou Seca'!AC88="","",'Cálc. RIA, Rede Húmida ou Seca'!AC88)</f>
        <v/>
      </c>
      <c r="G54" s="1066" t="str">
        <f t="shared" si="37"/>
        <v/>
      </c>
      <c r="H54" s="951"/>
      <c r="I54" s="934" t="str">
        <f t="shared" si="6"/>
        <v/>
      </c>
      <c r="J54" s="995"/>
      <c r="K54" s="936"/>
      <c r="L54" s="936"/>
      <c r="M54" s="936"/>
      <c r="N54" s="936"/>
      <c r="O54" s="936"/>
      <c r="P54" s="936"/>
      <c r="Q54" s="936"/>
      <c r="R54" s="936"/>
      <c r="S54" s="936"/>
      <c r="T54" s="936"/>
      <c r="U54" s="936"/>
      <c r="V54" s="936"/>
      <c r="W54" s="936"/>
      <c r="X54" s="936"/>
      <c r="Y54" s="936"/>
      <c r="Z54" s="936"/>
      <c r="AA54" s="936"/>
      <c r="AB54" s="936"/>
      <c r="AC54" s="936"/>
      <c r="AD54" s="936"/>
      <c r="AE54" s="936"/>
      <c r="AF54" s="936"/>
      <c r="AG54" s="936"/>
      <c r="AH54" s="936"/>
      <c r="AI54" s="936"/>
      <c r="AJ54" s="936"/>
      <c r="AK54" s="936"/>
      <c r="AL54" s="936"/>
      <c r="AM54" s="936"/>
      <c r="AN54" s="936"/>
      <c r="AO54" s="3"/>
      <c r="AP54" s="1035"/>
      <c r="AQ54" s="3"/>
      <c r="AR54" s="969" t="str">
        <f t="shared" si="38"/>
        <v/>
      </c>
      <c r="AS54" s="969" t="str">
        <f t="shared" si="39"/>
        <v/>
      </c>
      <c r="AT54" s="969" t="str">
        <f t="shared" si="40"/>
        <v/>
      </c>
      <c r="AU54" s="969" t="str">
        <f t="shared" si="41"/>
        <v/>
      </c>
      <c r="AV54" s="969" t="str">
        <f t="shared" si="42"/>
        <v/>
      </c>
      <c r="AW54" s="969" t="str">
        <f t="shared" si="43"/>
        <v/>
      </c>
      <c r="AX54" s="969" t="str">
        <f t="shared" si="44"/>
        <v/>
      </c>
      <c r="AY54" s="969" t="str">
        <f t="shared" si="45"/>
        <v/>
      </c>
      <c r="AZ54" s="969" t="str">
        <f t="shared" si="46"/>
        <v/>
      </c>
      <c r="BA54" s="969" t="str">
        <f t="shared" si="47"/>
        <v/>
      </c>
      <c r="BB54" s="969" t="str">
        <f t="shared" si="48"/>
        <v/>
      </c>
      <c r="BC54" s="969" t="str">
        <f t="shared" si="49"/>
        <v/>
      </c>
      <c r="BD54" s="969" t="str">
        <f t="shared" si="50"/>
        <v/>
      </c>
      <c r="BE54" s="969" t="str">
        <f t="shared" si="51"/>
        <v/>
      </c>
      <c r="BF54" s="969" t="str">
        <f t="shared" si="52"/>
        <v/>
      </c>
      <c r="BG54" s="969" t="str">
        <f t="shared" si="53"/>
        <v/>
      </c>
      <c r="BH54" s="969" t="str">
        <f t="shared" si="54"/>
        <v/>
      </c>
      <c r="BI54" s="969" t="str">
        <f t="shared" si="55"/>
        <v/>
      </c>
      <c r="BJ54" s="969" t="str">
        <f t="shared" si="56"/>
        <v/>
      </c>
      <c r="BK54" s="970" t="str">
        <f t="shared" si="57"/>
        <v/>
      </c>
      <c r="BL54" s="970" t="str">
        <f t="shared" si="58"/>
        <v/>
      </c>
      <c r="BM54" s="970" t="str">
        <f t="shared" si="59"/>
        <v/>
      </c>
      <c r="BN54" s="970" t="str">
        <f t="shared" si="60"/>
        <v/>
      </c>
      <c r="BO54" s="970" t="str">
        <f t="shared" si="61"/>
        <v/>
      </c>
      <c r="BP54" s="970" t="str">
        <f t="shared" si="62"/>
        <v/>
      </c>
      <c r="BQ54" s="969" t="str">
        <f t="shared" si="63"/>
        <v/>
      </c>
      <c r="BR54" s="969" t="str">
        <f t="shared" si="64"/>
        <v/>
      </c>
      <c r="BS54" s="969" t="str">
        <f t="shared" si="65"/>
        <v/>
      </c>
      <c r="BT54" s="969" t="str">
        <f t="shared" si="66"/>
        <v/>
      </c>
      <c r="BU54" s="969" t="str">
        <f t="shared" si="67"/>
        <v/>
      </c>
      <c r="BV54" s="3"/>
      <c r="BW54" s="916">
        <v>281</v>
      </c>
      <c r="BX54" s="475" t="s">
        <v>212</v>
      </c>
      <c r="BY54" s="475"/>
      <c r="BZ54" s="971">
        <v>0</v>
      </c>
      <c r="CA54" s="971">
        <v>0</v>
      </c>
      <c r="CB54" s="971">
        <v>0</v>
      </c>
      <c r="CC54" s="971">
        <v>0</v>
      </c>
      <c r="CD54" s="971">
        <v>0</v>
      </c>
      <c r="CE54" s="971">
        <v>0</v>
      </c>
      <c r="CF54" s="971">
        <v>0</v>
      </c>
      <c r="CG54" s="971">
        <v>0</v>
      </c>
      <c r="CH54" s="971">
        <v>0</v>
      </c>
      <c r="CI54" s="971">
        <v>0</v>
      </c>
      <c r="CJ54" s="971">
        <v>0</v>
      </c>
      <c r="CK54" s="971">
        <v>0</v>
      </c>
      <c r="CL54" s="971">
        <v>0</v>
      </c>
      <c r="CM54" s="971">
        <v>0</v>
      </c>
      <c r="CN54" s="971">
        <v>0</v>
      </c>
      <c r="CO54" s="971">
        <v>0</v>
      </c>
      <c r="CP54" s="3"/>
    </row>
    <row r="55" spans="1:94" s="196" customFormat="1" ht="15" thickTop="1" thickBot="1" x14ac:dyDescent="0.35">
      <c r="A55" s="1030"/>
      <c r="C55" s="287" t="str">
        <f>'Cálc. RIA, Rede Húmida ou Seca'!E89</f>
        <v/>
      </c>
      <c r="D55" s="913" t="str">
        <f>IF('Cálc. RIA, Rede Húmida ou Seca'!F89="","",'Cálc. RIA, Rede Húmida ou Seca'!F89)</f>
        <v/>
      </c>
      <c r="E55" s="913" t="str">
        <f>IF('Cálc. RIA, Rede Húmida ou Seca'!G89="","",'Cálc. RIA, Rede Húmida ou Seca'!G89)</f>
        <v/>
      </c>
      <c r="F55" s="914" t="str">
        <f>IF('Cálc. RIA, Rede Húmida ou Seca'!AC89="","",'Cálc. RIA, Rede Húmida ou Seca'!AC89)</f>
        <v/>
      </c>
      <c r="G55" s="1066" t="str">
        <f t="shared" si="37"/>
        <v/>
      </c>
      <c r="H55" s="951"/>
      <c r="I55" s="934" t="str">
        <f t="shared" si="6"/>
        <v/>
      </c>
      <c r="J55" s="995"/>
      <c r="K55" s="936"/>
      <c r="L55" s="936"/>
      <c r="M55" s="936"/>
      <c r="N55" s="936"/>
      <c r="O55" s="936"/>
      <c r="P55" s="936"/>
      <c r="Q55" s="936"/>
      <c r="R55" s="936"/>
      <c r="S55" s="936"/>
      <c r="T55" s="936"/>
      <c r="U55" s="936"/>
      <c r="V55" s="936"/>
      <c r="W55" s="936"/>
      <c r="X55" s="936"/>
      <c r="Y55" s="936"/>
      <c r="Z55" s="936"/>
      <c r="AA55" s="936"/>
      <c r="AB55" s="936"/>
      <c r="AC55" s="936"/>
      <c r="AD55" s="936"/>
      <c r="AE55" s="936"/>
      <c r="AF55" s="936"/>
      <c r="AG55" s="936"/>
      <c r="AH55" s="936"/>
      <c r="AI55" s="936"/>
      <c r="AJ55" s="936"/>
      <c r="AK55" s="936"/>
      <c r="AL55" s="936"/>
      <c r="AM55" s="936"/>
      <c r="AN55" s="936"/>
      <c r="AO55" s="3"/>
      <c r="AP55" s="1035"/>
      <c r="AQ55" s="3"/>
      <c r="AR55" s="969" t="str">
        <f t="shared" si="38"/>
        <v/>
      </c>
      <c r="AS55" s="969" t="str">
        <f t="shared" si="39"/>
        <v/>
      </c>
      <c r="AT55" s="969" t="str">
        <f t="shared" si="40"/>
        <v/>
      </c>
      <c r="AU55" s="969" t="str">
        <f t="shared" si="41"/>
        <v/>
      </c>
      <c r="AV55" s="969" t="str">
        <f t="shared" si="42"/>
        <v/>
      </c>
      <c r="AW55" s="969" t="str">
        <f t="shared" si="43"/>
        <v/>
      </c>
      <c r="AX55" s="969" t="str">
        <f t="shared" si="44"/>
        <v/>
      </c>
      <c r="AY55" s="969" t="str">
        <f t="shared" si="45"/>
        <v/>
      </c>
      <c r="AZ55" s="969" t="str">
        <f t="shared" si="46"/>
        <v/>
      </c>
      <c r="BA55" s="969" t="str">
        <f t="shared" si="47"/>
        <v/>
      </c>
      <c r="BB55" s="969" t="str">
        <f t="shared" si="48"/>
        <v/>
      </c>
      <c r="BC55" s="969" t="str">
        <f t="shared" si="49"/>
        <v/>
      </c>
      <c r="BD55" s="969" t="str">
        <f t="shared" si="50"/>
        <v/>
      </c>
      <c r="BE55" s="969" t="str">
        <f t="shared" si="51"/>
        <v/>
      </c>
      <c r="BF55" s="969" t="str">
        <f t="shared" si="52"/>
        <v/>
      </c>
      <c r="BG55" s="969" t="str">
        <f t="shared" si="53"/>
        <v/>
      </c>
      <c r="BH55" s="969" t="str">
        <f t="shared" si="54"/>
        <v/>
      </c>
      <c r="BI55" s="969" t="str">
        <f t="shared" si="55"/>
        <v/>
      </c>
      <c r="BJ55" s="969" t="str">
        <f t="shared" si="56"/>
        <v/>
      </c>
      <c r="BK55" s="970" t="str">
        <f t="shared" si="57"/>
        <v/>
      </c>
      <c r="BL55" s="970" t="str">
        <f t="shared" si="58"/>
        <v/>
      </c>
      <c r="BM55" s="970" t="str">
        <f t="shared" si="59"/>
        <v/>
      </c>
      <c r="BN55" s="970" t="str">
        <f t="shared" si="60"/>
        <v/>
      </c>
      <c r="BO55" s="970" t="str">
        <f t="shared" si="61"/>
        <v/>
      </c>
      <c r="BP55" s="970" t="str">
        <f t="shared" si="62"/>
        <v/>
      </c>
      <c r="BQ55" s="969" t="str">
        <f t="shared" si="63"/>
        <v/>
      </c>
      <c r="BR55" s="969" t="str">
        <f t="shared" si="64"/>
        <v/>
      </c>
      <c r="BS55" s="969" t="str">
        <f t="shared" si="65"/>
        <v/>
      </c>
      <c r="BT55" s="969" t="str">
        <f t="shared" si="66"/>
        <v/>
      </c>
      <c r="BU55" s="969" t="str">
        <f t="shared" si="67"/>
        <v/>
      </c>
      <c r="BV55" s="3"/>
      <c r="BW55" s="916">
        <v>330</v>
      </c>
      <c r="BX55" s="475" t="s">
        <v>555</v>
      </c>
      <c r="BY55" s="475"/>
      <c r="BZ55" s="952">
        <v>0.01</v>
      </c>
      <c r="CA55" s="952">
        <v>0.01</v>
      </c>
      <c r="CB55" s="952">
        <v>0.01</v>
      </c>
      <c r="CC55" s="952">
        <v>0.02</v>
      </c>
      <c r="CD55" s="952">
        <v>0.03</v>
      </c>
      <c r="CE55" s="952">
        <v>0.04</v>
      </c>
      <c r="CF55" s="952">
        <v>0.05</v>
      </c>
      <c r="CG55" s="952">
        <v>0.06</v>
      </c>
      <c r="CH55" s="952">
        <v>0.09</v>
      </c>
      <c r="CI55" s="952">
        <v>0.12</v>
      </c>
      <c r="CJ55" s="952">
        <v>0.15</v>
      </c>
      <c r="CK55" s="971">
        <v>0</v>
      </c>
      <c r="CL55" s="971">
        <v>0</v>
      </c>
      <c r="CM55" s="971">
        <v>0</v>
      </c>
      <c r="CN55" s="971">
        <v>0</v>
      </c>
      <c r="CO55" s="971">
        <v>0</v>
      </c>
      <c r="CP55" s="3"/>
    </row>
    <row r="56" spans="1:94" s="196" customFormat="1" ht="15" thickTop="1" thickBot="1" x14ac:dyDescent="0.35">
      <c r="A56" s="1030"/>
      <c r="C56" s="287" t="str">
        <f>'Cálc. RIA, Rede Húmida ou Seca'!E90</f>
        <v/>
      </c>
      <c r="D56" s="913" t="str">
        <f>IF('Cálc. RIA, Rede Húmida ou Seca'!F90="","",'Cálc. RIA, Rede Húmida ou Seca'!F90)</f>
        <v/>
      </c>
      <c r="E56" s="913" t="str">
        <f>IF('Cálc. RIA, Rede Húmida ou Seca'!G90="","",'Cálc. RIA, Rede Húmida ou Seca'!G90)</f>
        <v/>
      </c>
      <c r="F56" s="914" t="str">
        <f>IF('Cálc. RIA, Rede Húmida ou Seca'!AC90="","",'Cálc. RIA, Rede Húmida ou Seca'!AC90)</f>
        <v/>
      </c>
      <c r="G56" s="1066" t="str">
        <f t="shared" si="37"/>
        <v/>
      </c>
      <c r="H56" s="951"/>
      <c r="I56" s="934" t="str">
        <f t="shared" si="6"/>
        <v/>
      </c>
      <c r="J56" s="995"/>
      <c r="K56" s="936"/>
      <c r="L56" s="936"/>
      <c r="M56" s="936"/>
      <c r="N56" s="936"/>
      <c r="O56" s="936"/>
      <c r="P56" s="936"/>
      <c r="Q56" s="936"/>
      <c r="R56" s="936"/>
      <c r="S56" s="936"/>
      <c r="T56" s="936"/>
      <c r="U56" s="936"/>
      <c r="V56" s="936"/>
      <c r="W56" s="936"/>
      <c r="X56" s="936"/>
      <c r="Y56" s="936"/>
      <c r="Z56" s="936"/>
      <c r="AA56" s="936"/>
      <c r="AB56" s="936"/>
      <c r="AC56" s="936"/>
      <c r="AD56" s="936"/>
      <c r="AE56" s="936"/>
      <c r="AF56" s="936"/>
      <c r="AG56" s="936"/>
      <c r="AH56" s="936"/>
      <c r="AI56" s="936"/>
      <c r="AJ56" s="936"/>
      <c r="AK56" s="936"/>
      <c r="AL56" s="936"/>
      <c r="AM56" s="936"/>
      <c r="AN56" s="936"/>
      <c r="AO56" s="3"/>
      <c r="AP56" s="1035"/>
      <c r="AQ56" s="3"/>
      <c r="AR56" s="969" t="str">
        <f t="shared" si="38"/>
        <v/>
      </c>
      <c r="AS56" s="969" t="str">
        <f t="shared" si="39"/>
        <v/>
      </c>
      <c r="AT56" s="969" t="str">
        <f t="shared" si="40"/>
        <v/>
      </c>
      <c r="AU56" s="969" t="str">
        <f t="shared" si="41"/>
        <v/>
      </c>
      <c r="AV56" s="969" t="str">
        <f t="shared" si="42"/>
        <v/>
      </c>
      <c r="AW56" s="969" t="str">
        <f t="shared" si="43"/>
        <v/>
      </c>
      <c r="AX56" s="969" t="str">
        <f t="shared" si="44"/>
        <v/>
      </c>
      <c r="AY56" s="969" t="str">
        <f t="shared" si="45"/>
        <v/>
      </c>
      <c r="AZ56" s="969" t="str">
        <f t="shared" si="46"/>
        <v/>
      </c>
      <c r="BA56" s="969" t="str">
        <f t="shared" si="47"/>
        <v/>
      </c>
      <c r="BB56" s="969" t="str">
        <f t="shared" si="48"/>
        <v/>
      </c>
      <c r="BC56" s="969" t="str">
        <f t="shared" si="49"/>
        <v/>
      </c>
      <c r="BD56" s="969" t="str">
        <f t="shared" si="50"/>
        <v/>
      </c>
      <c r="BE56" s="969" t="str">
        <f t="shared" si="51"/>
        <v/>
      </c>
      <c r="BF56" s="969" t="str">
        <f t="shared" si="52"/>
        <v/>
      </c>
      <c r="BG56" s="969" t="str">
        <f t="shared" si="53"/>
        <v/>
      </c>
      <c r="BH56" s="969" t="str">
        <f t="shared" si="54"/>
        <v/>
      </c>
      <c r="BI56" s="969" t="str">
        <f t="shared" si="55"/>
        <v/>
      </c>
      <c r="BJ56" s="969" t="str">
        <f t="shared" si="56"/>
        <v/>
      </c>
      <c r="BK56" s="970" t="str">
        <f t="shared" si="57"/>
        <v/>
      </c>
      <c r="BL56" s="970" t="str">
        <f t="shared" si="58"/>
        <v/>
      </c>
      <c r="BM56" s="970" t="str">
        <f t="shared" si="59"/>
        <v/>
      </c>
      <c r="BN56" s="970" t="str">
        <f t="shared" si="60"/>
        <v/>
      </c>
      <c r="BO56" s="970" t="str">
        <f t="shared" si="61"/>
        <v/>
      </c>
      <c r="BP56" s="970" t="str">
        <f t="shared" si="62"/>
        <v/>
      </c>
      <c r="BQ56" s="969" t="str">
        <f t="shared" si="63"/>
        <v/>
      </c>
      <c r="BR56" s="969" t="str">
        <f t="shared" si="64"/>
        <v/>
      </c>
      <c r="BS56" s="969" t="str">
        <f t="shared" si="65"/>
        <v/>
      </c>
      <c r="BT56" s="969" t="str">
        <f t="shared" si="66"/>
        <v/>
      </c>
      <c r="BU56" s="969" t="str">
        <f t="shared" si="67"/>
        <v/>
      </c>
      <c r="BV56" s="3"/>
      <c r="BW56" s="916">
        <v>331</v>
      </c>
      <c r="BX56" s="475" t="s">
        <v>556</v>
      </c>
      <c r="BY56" s="475"/>
      <c r="BZ56" s="952">
        <v>0.01</v>
      </c>
      <c r="CA56" s="952">
        <v>0.01</v>
      </c>
      <c r="CB56" s="952">
        <v>0.01</v>
      </c>
      <c r="CC56" s="952">
        <v>0.02</v>
      </c>
      <c r="CD56" s="952">
        <v>0.03</v>
      </c>
      <c r="CE56" s="952">
        <v>0.04</v>
      </c>
      <c r="CF56" s="952">
        <v>0.05</v>
      </c>
      <c r="CG56" s="952">
        <v>0.06</v>
      </c>
      <c r="CH56" s="952">
        <v>0.09</v>
      </c>
      <c r="CI56" s="952">
        <v>0.12</v>
      </c>
      <c r="CJ56" s="952">
        <v>0.15</v>
      </c>
      <c r="CK56" s="971">
        <v>0</v>
      </c>
      <c r="CL56" s="971">
        <v>0</v>
      </c>
      <c r="CM56" s="971">
        <v>0</v>
      </c>
      <c r="CN56" s="971">
        <v>0</v>
      </c>
      <c r="CO56" s="971">
        <v>0</v>
      </c>
      <c r="CP56" s="3"/>
    </row>
    <row r="57" spans="1:94" s="196" customFormat="1" ht="15" thickTop="1" thickBot="1" x14ac:dyDescent="0.35">
      <c r="A57" s="1030"/>
      <c r="C57" s="287" t="str">
        <f>'Cálc. RIA, Rede Húmida ou Seca'!E91</f>
        <v/>
      </c>
      <c r="D57" s="913" t="str">
        <f>IF('Cálc. RIA, Rede Húmida ou Seca'!F91="","",'Cálc. RIA, Rede Húmida ou Seca'!F91)</f>
        <v/>
      </c>
      <c r="E57" s="913" t="str">
        <f>IF('Cálc. RIA, Rede Húmida ou Seca'!G91="","",'Cálc. RIA, Rede Húmida ou Seca'!G91)</f>
        <v/>
      </c>
      <c r="F57" s="914" t="str">
        <f>IF('Cálc. RIA, Rede Húmida ou Seca'!AC91="","",'Cálc. RIA, Rede Húmida ou Seca'!AC91)</f>
        <v/>
      </c>
      <c r="G57" s="1066" t="str">
        <f t="shared" si="37"/>
        <v/>
      </c>
      <c r="H57" s="951"/>
      <c r="I57" s="934" t="str">
        <f t="shared" si="6"/>
        <v/>
      </c>
      <c r="J57" s="995"/>
      <c r="K57" s="936"/>
      <c r="L57" s="936"/>
      <c r="M57" s="936"/>
      <c r="N57" s="936"/>
      <c r="O57" s="936"/>
      <c r="P57" s="936"/>
      <c r="Q57" s="936"/>
      <c r="R57" s="936"/>
      <c r="S57" s="936"/>
      <c r="T57" s="936"/>
      <c r="U57" s="936"/>
      <c r="V57" s="936"/>
      <c r="W57" s="936"/>
      <c r="X57" s="936"/>
      <c r="Y57" s="936"/>
      <c r="Z57" s="936"/>
      <c r="AA57" s="936"/>
      <c r="AB57" s="936"/>
      <c r="AC57" s="936"/>
      <c r="AD57" s="936"/>
      <c r="AE57" s="936"/>
      <c r="AF57" s="936"/>
      <c r="AG57" s="936"/>
      <c r="AH57" s="936"/>
      <c r="AI57" s="936"/>
      <c r="AJ57" s="936"/>
      <c r="AK57" s="936"/>
      <c r="AL57" s="936"/>
      <c r="AM57" s="936"/>
      <c r="AN57" s="936"/>
      <c r="AO57" s="3"/>
      <c r="AP57" s="1035"/>
      <c r="AQ57" s="3"/>
      <c r="AR57" s="969" t="str">
        <f t="shared" si="38"/>
        <v/>
      </c>
      <c r="AS57" s="969" t="str">
        <f t="shared" si="39"/>
        <v/>
      </c>
      <c r="AT57" s="969" t="str">
        <f t="shared" si="40"/>
        <v/>
      </c>
      <c r="AU57" s="969" t="str">
        <f t="shared" si="41"/>
        <v/>
      </c>
      <c r="AV57" s="969" t="str">
        <f t="shared" si="42"/>
        <v/>
      </c>
      <c r="AW57" s="969" t="str">
        <f t="shared" si="43"/>
        <v/>
      </c>
      <c r="AX57" s="969" t="str">
        <f t="shared" si="44"/>
        <v/>
      </c>
      <c r="AY57" s="969" t="str">
        <f t="shared" si="45"/>
        <v/>
      </c>
      <c r="AZ57" s="969" t="str">
        <f t="shared" si="46"/>
        <v/>
      </c>
      <c r="BA57" s="969" t="str">
        <f t="shared" si="47"/>
        <v/>
      </c>
      <c r="BB57" s="969" t="str">
        <f t="shared" si="48"/>
        <v/>
      </c>
      <c r="BC57" s="969" t="str">
        <f t="shared" si="49"/>
        <v/>
      </c>
      <c r="BD57" s="969" t="str">
        <f t="shared" si="50"/>
        <v/>
      </c>
      <c r="BE57" s="969" t="str">
        <f t="shared" si="51"/>
        <v/>
      </c>
      <c r="BF57" s="969" t="str">
        <f t="shared" si="52"/>
        <v/>
      </c>
      <c r="BG57" s="969" t="str">
        <f t="shared" si="53"/>
        <v/>
      </c>
      <c r="BH57" s="969" t="str">
        <f t="shared" si="54"/>
        <v/>
      </c>
      <c r="BI57" s="969" t="str">
        <f t="shared" si="55"/>
        <v/>
      </c>
      <c r="BJ57" s="969" t="str">
        <f t="shared" si="56"/>
        <v/>
      </c>
      <c r="BK57" s="970" t="str">
        <f t="shared" si="57"/>
        <v/>
      </c>
      <c r="BL57" s="970" t="str">
        <f t="shared" si="58"/>
        <v/>
      </c>
      <c r="BM57" s="970" t="str">
        <f t="shared" si="59"/>
        <v/>
      </c>
      <c r="BN57" s="970" t="str">
        <f t="shared" si="60"/>
        <v/>
      </c>
      <c r="BO57" s="970" t="str">
        <f t="shared" si="61"/>
        <v/>
      </c>
      <c r="BP57" s="970" t="str">
        <f t="shared" si="62"/>
        <v/>
      </c>
      <c r="BQ57" s="969" t="str">
        <f t="shared" si="63"/>
        <v/>
      </c>
      <c r="BR57" s="969" t="str">
        <f t="shared" si="64"/>
        <v/>
      </c>
      <c r="BS57" s="969" t="str">
        <f t="shared" si="65"/>
        <v/>
      </c>
      <c r="BT57" s="969" t="str">
        <f t="shared" si="66"/>
        <v/>
      </c>
      <c r="BU57" s="969" t="str">
        <f t="shared" si="67"/>
        <v/>
      </c>
      <c r="BV57" s="3"/>
      <c r="BW57" s="916">
        <v>340</v>
      </c>
      <c r="BX57" s="475" t="s">
        <v>557</v>
      </c>
      <c r="BY57" s="475"/>
      <c r="BZ57" s="952">
        <v>0.01</v>
      </c>
      <c r="CA57" s="952">
        <v>0.01</v>
      </c>
      <c r="CB57" s="952">
        <v>0.01</v>
      </c>
      <c r="CC57" s="952">
        <v>0.02</v>
      </c>
      <c r="CD57" s="952">
        <v>0.03</v>
      </c>
      <c r="CE57" s="952">
        <v>0.04</v>
      </c>
      <c r="CF57" s="952">
        <v>0.05</v>
      </c>
      <c r="CG57" s="952">
        <v>0.06</v>
      </c>
      <c r="CH57" s="952">
        <v>0.09</v>
      </c>
      <c r="CI57" s="952">
        <v>0.12</v>
      </c>
      <c r="CJ57" s="952">
        <v>0.15</v>
      </c>
      <c r="CK57" s="971">
        <v>0</v>
      </c>
      <c r="CL57" s="971">
        <v>0</v>
      </c>
      <c r="CM57" s="971">
        <v>0</v>
      </c>
      <c r="CN57" s="971">
        <v>0</v>
      </c>
      <c r="CO57" s="971">
        <v>0</v>
      </c>
      <c r="CP57" s="3"/>
    </row>
    <row r="58" spans="1:94" s="196" customFormat="1" ht="15" thickTop="1" thickBot="1" x14ac:dyDescent="0.35">
      <c r="A58" s="1030"/>
      <c r="C58" s="287" t="str">
        <f>'Cálc. RIA, Rede Húmida ou Seca'!E92</f>
        <v/>
      </c>
      <c r="D58" s="913" t="str">
        <f>IF('Cálc. RIA, Rede Húmida ou Seca'!F92="","",'Cálc. RIA, Rede Húmida ou Seca'!F92)</f>
        <v/>
      </c>
      <c r="E58" s="913" t="str">
        <f>IF('Cálc. RIA, Rede Húmida ou Seca'!G92="","",'Cálc. RIA, Rede Húmida ou Seca'!G92)</f>
        <v/>
      </c>
      <c r="F58" s="914" t="str">
        <f>IF('Cálc. RIA, Rede Húmida ou Seca'!AC92="","",'Cálc. RIA, Rede Húmida ou Seca'!AC92)</f>
        <v/>
      </c>
      <c r="G58" s="1066" t="str">
        <f t="shared" si="37"/>
        <v/>
      </c>
      <c r="H58" s="951"/>
      <c r="I58" s="934" t="str">
        <f t="shared" si="6"/>
        <v/>
      </c>
      <c r="J58" s="995"/>
      <c r="K58" s="936"/>
      <c r="L58" s="936"/>
      <c r="M58" s="936"/>
      <c r="N58" s="936"/>
      <c r="O58" s="936"/>
      <c r="P58" s="936"/>
      <c r="Q58" s="936"/>
      <c r="R58" s="936"/>
      <c r="S58" s="936"/>
      <c r="T58" s="936"/>
      <c r="U58" s="936"/>
      <c r="V58" s="936"/>
      <c r="W58" s="936"/>
      <c r="X58" s="936"/>
      <c r="Y58" s="936"/>
      <c r="Z58" s="936"/>
      <c r="AA58" s="936"/>
      <c r="AB58" s="936"/>
      <c r="AC58" s="936"/>
      <c r="AD58" s="936"/>
      <c r="AE58" s="936"/>
      <c r="AF58" s="936"/>
      <c r="AG58" s="936"/>
      <c r="AH58" s="936"/>
      <c r="AI58" s="936"/>
      <c r="AJ58" s="936"/>
      <c r="AK58" s="936"/>
      <c r="AL58" s="936"/>
      <c r="AM58" s="936"/>
      <c r="AN58" s="936"/>
      <c r="AO58" s="3"/>
      <c r="AP58" s="1035"/>
      <c r="AQ58" s="3"/>
      <c r="AR58" s="969" t="str">
        <f t="shared" si="38"/>
        <v/>
      </c>
      <c r="AS58" s="969" t="str">
        <f t="shared" si="39"/>
        <v/>
      </c>
      <c r="AT58" s="969" t="str">
        <f t="shared" si="40"/>
        <v/>
      </c>
      <c r="AU58" s="969" t="str">
        <f t="shared" si="41"/>
        <v/>
      </c>
      <c r="AV58" s="969" t="str">
        <f t="shared" si="42"/>
        <v/>
      </c>
      <c r="AW58" s="969" t="str">
        <f t="shared" si="43"/>
        <v/>
      </c>
      <c r="AX58" s="969" t="str">
        <f t="shared" si="44"/>
        <v/>
      </c>
      <c r="AY58" s="969" t="str">
        <f t="shared" si="45"/>
        <v/>
      </c>
      <c r="AZ58" s="969" t="str">
        <f t="shared" si="46"/>
        <v/>
      </c>
      <c r="BA58" s="969" t="str">
        <f t="shared" si="47"/>
        <v/>
      </c>
      <c r="BB58" s="969" t="str">
        <f t="shared" si="48"/>
        <v/>
      </c>
      <c r="BC58" s="969" t="str">
        <f t="shared" si="49"/>
        <v/>
      </c>
      <c r="BD58" s="969" t="str">
        <f t="shared" si="50"/>
        <v/>
      </c>
      <c r="BE58" s="969" t="str">
        <f t="shared" si="51"/>
        <v/>
      </c>
      <c r="BF58" s="969" t="str">
        <f t="shared" si="52"/>
        <v/>
      </c>
      <c r="BG58" s="969" t="str">
        <f t="shared" si="53"/>
        <v/>
      </c>
      <c r="BH58" s="969" t="str">
        <f t="shared" si="54"/>
        <v/>
      </c>
      <c r="BI58" s="969" t="str">
        <f t="shared" si="55"/>
        <v/>
      </c>
      <c r="BJ58" s="969" t="str">
        <f t="shared" si="56"/>
        <v/>
      </c>
      <c r="BK58" s="970" t="str">
        <f t="shared" si="57"/>
        <v/>
      </c>
      <c r="BL58" s="970" t="str">
        <f t="shared" si="58"/>
        <v/>
      </c>
      <c r="BM58" s="970" t="str">
        <f t="shared" si="59"/>
        <v/>
      </c>
      <c r="BN58" s="970" t="str">
        <f t="shared" si="60"/>
        <v/>
      </c>
      <c r="BO58" s="970" t="str">
        <f t="shared" si="61"/>
        <v/>
      </c>
      <c r="BP58" s="970" t="str">
        <f t="shared" si="62"/>
        <v/>
      </c>
      <c r="BQ58" s="969" t="str">
        <f t="shared" si="63"/>
        <v/>
      </c>
      <c r="BR58" s="969" t="str">
        <f t="shared" si="64"/>
        <v/>
      </c>
      <c r="BS58" s="969" t="str">
        <f t="shared" si="65"/>
        <v/>
      </c>
      <c r="BT58" s="969" t="str">
        <f t="shared" si="66"/>
        <v/>
      </c>
      <c r="BU58" s="969" t="str">
        <f t="shared" si="67"/>
        <v/>
      </c>
      <c r="BV58" s="3"/>
      <c r="BW58" s="916">
        <v>341</v>
      </c>
      <c r="BX58" s="475" t="s">
        <v>213</v>
      </c>
      <c r="BY58" s="475"/>
      <c r="BZ58" s="952">
        <v>0.01</v>
      </c>
      <c r="CA58" s="952">
        <v>0.01</v>
      </c>
      <c r="CB58" s="952">
        <v>0.01</v>
      </c>
      <c r="CC58" s="952">
        <v>0.02</v>
      </c>
      <c r="CD58" s="952">
        <v>0.03</v>
      </c>
      <c r="CE58" s="952">
        <v>0.04</v>
      </c>
      <c r="CF58" s="952">
        <v>0.05</v>
      </c>
      <c r="CG58" s="952">
        <v>0.06</v>
      </c>
      <c r="CH58" s="952">
        <v>0.09</v>
      </c>
      <c r="CI58" s="952">
        <v>0.12</v>
      </c>
      <c r="CJ58" s="952">
        <v>0.15</v>
      </c>
      <c r="CK58" s="971">
        <v>0</v>
      </c>
      <c r="CL58" s="971">
        <v>0</v>
      </c>
      <c r="CM58" s="971">
        <v>0</v>
      </c>
      <c r="CN58" s="971">
        <v>0</v>
      </c>
      <c r="CO58" s="971">
        <v>0</v>
      </c>
      <c r="CP58" s="3"/>
    </row>
    <row r="59" spans="1:94" s="196" customFormat="1" ht="15" thickTop="1" thickBot="1" x14ac:dyDescent="0.35">
      <c r="A59" s="1030"/>
      <c r="C59" s="287" t="str">
        <f>'Cálc. RIA, Rede Húmida ou Seca'!E93</f>
        <v/>
      </c>
      <c r="D59" s="913" t="str">
        <f>IF('Cálc. RIA, Rede Húmida ou Seca'!F93="","",'Cálc. RIA, Rede Húmida ou Seca'!F93)</f>
        <v/>
      </c>
      <c r="E59" s="913" t="str">
        <f>IF('Cálc. RIA, Rede Húmida ou Seca'!G93="","",'Cálc. RIA, Rede Húmida ou Seca'!G93)</f>
        <v/>
      </c>
      <c r="F59" s="914" t="str">
        <f>IF('Cálc. RIA, Rede Húmida ou Seca'!AC93="","",'Cálc. RIA, Rede Húmida ou Seca'!AC93)</f>
        <v/>
      </c>
      <c r="G59" s="1066" t="str">
        <f t="shared" si="37"/>
        <v/>
      </c>
      <c r="H59" s="951"/>
      <c r="I59" s="934" t="str">
        <f t="shared" si="6"/>
        <v/>
      </c>
      <c r="J59" s="995"/>
      <c r="K59" s="936"/>
      <c r="L59" s="936"/>
      <c r="M59" s="936"/>
      <c r="N59" s="936"/>
      <c r="O59" s="936"/>
      <c r="P59" s="936"/>
      <c r="Q59" s="936"/>
      <c r="R59" s="936"/>
      <c r="S59" s="936"/>
      <c r="T59" s="936"/>
      <c r="U59" s="936"/>
      <c r="V59" s="936"/>
      <c r="W59" s="936"/>
      <c r="X59" s="936"/>
      <c r="Y59" s="936"/>
      <c r="Z59" s="936"/>
      <c r="AA59" s="936"/>
      <c r="AB59" s="936"/>
      <c r="AC59" s="936"/>
      <c r="AD59" s="936"/>
      <c r="AE59" s="936"/>
      <c r="AF59" s="936"/>
      <c r="AG59" s="936"/>
      <c r="AH59" s="936"/>
      <c r="AI59" s="936"/>
      <c r="AJ59" s="936"/>
      <c r="AK59" s="936"/>
      <c r="AL59" s="936"/>
      <c r="AM59" s="936"/>
      <c r="AN59" s="936"/>
      <c r="AO59" s="3"/>
      <c r="AP59" s="1035"/>
      <c r="AQ59" s="3"/>
      <c r="AR59" s="969" t="str">
        <f t="shared" si="38"/>
        <v/>
      </c>
      <c r="AS59" s="969" t="str">
        <f t="shared" si="39"/>
        <v/>
      </c>
      <c r="AT59" s="969" t="str">
        <f t="shared" si="40"/>
        <v/>
      </c>
      <c r="AU59" s="969" t="str">
        <f t="shared" si="41"/>
        <v/>
      </c>
      <c r="AV59" s="969" t="str">
        <f t="shared" si="42"/>
        <v/>
      </c>
      <c r="AW59" s="969" t="str">
        <f t="shared" si="43"/>
        <v/>
      </c>
      <c r="AX59" s="969" t="str">
        <f t="shared" si="44"/>
        <v/>
      </c>
      <c r="AY59" s="969" t="str">
        <f t="shared" si="45"/>
        <v/>
      </c>
      <c r="AZ59" s="969" t="str">
        <f t="shared" si="46"/>
        <v/>
      </c>
      <c r="BA59" s="969" t="str">
        <f t="shared" si="47"/>
        <v/>
      </c>
      <c r="BB59" s="969" t="str">
        <f t="shared" si="48"/>
        <v/>
      </c>
      <c r="BC59" s="969" t="str">
        <f t="shared" si="49"/>
        <v/>
      </c>
      <c r="BD59" s="969" t="str">
        <f t="shared" si="50"/>
        <v/>
      </c>
      <c r="BE59" s="969" t="str">
        <f t="shared" si="51"/>
        <v/>
      </c>
      <c r="BF59" s="969" t="str">
        <f t="shared" si="52"/>
        <v/>
      </c>
      <c r="BG59" s="969" t="str">
        <f t="shared" si="53"/>
        <v/>
      </c>
      <c r="BH59" s="969" t="str">
        <f t="shared" si="54"/>
        <v/>
      </c>
      <c r="BI59" s="969" t="str">
        <f t="shared" si="55"/>
        <v/>
      </c>
      <c r="BJ59" s="969" t="str">
        <f t="shared" si="56"/>
        <v/>
      </c>
      <c r="BK59" s="970" t="str">
        <f t="shared" si="57"/>
        <v/>
      </c>
      <c r="BL59" s="970" t="str">
        <f t="shared" si="58"/>
        <v/>
      </c>
      <c r="BM59" s="970" t="str">
        <f t="shared" si="59"/>
        <v/>
      </c>
      <c r="BN59" s="970" t="str">
        <f t="shared" si="60"/>
        <v/>
      </c>
      <c r="BO59" s="970" t="str">
        <f t="shared" si="61"/>
        <v/>
      </c>
      <c r="BP59" s="970" t="str">
        <f t="shared" si="62"/>
        <v/>
      </c>
      <c r="BQ59" s="969" t="str">
        <f t="shared" si="63"/>
        <v/>
      </c>
      <c r="BR59" s="969" t="str">
        <f t="shared" si="64"/>
        <v/>
      </c>
      <c r="BS59" s="969" t="str">
        <f t="shared" si="65"/>
        <v/>
      </c>
      <c r="BT59" s="969" t="str">
        <f t="shared" si="66"/>
        <v/>
      </c>
      <c r="BU59" s="969" t="str">
        <f t="shared" si="67"/>
        <v/>
      </c>
      <c r="BV59" s="3"/>
      <c r="BW59" s="916">
        <v>526</v>
      </c>
      <c r="BX59" s="475" t="s">
        <v>214</v>
      </c>
      <c r="BY59" s="475"/>
      <c r="BZ59" s="952">
        <v>0.01</v>
      </c>
      <c r="CA59" s="952">
        <v>0.01</v>
      </c>
      <c r="CB59" s="952">
        <v>0.01</v>
      </c>
      <c r="CC59" s="952">
        <v>0.02</v>
      </c>
      <c r="CD59" s="952">
        <v>0.03</v>
      </c>
      <c r="CE59" s="952">
        <v>0.04</v>
      </c>
      <c r="CF59" s="952">
        <v>0.05</v>
      </c>
      <c r="CG59" s="952">
        <v>0.06</v>
      </c>
      <c r="CH59" s="952">
        <v>0.09</v>
      </c>
      <c r="CI59" s="952">
        <v>0.12</v>
      </c>
      <c r="CJ59" s="952">
        <v>0.15</v>
      </c>
      <c r="CK59" s="971">
        <v>0</v>
      </c>
      <c r="CL59" s="971">
        <v>0</v>
      </c>
      <c r="CM59" s="971">
        <v>0</v>
      </c>
      <c r="CN59" s="971">
        <v>0</v>
      </c>
      <c r="CO59" s="971">
        <v>0</v>
      </c>
      <c r="CP59" s="3"/>
    </row>
    <row r="60" spans="1:94" s="196" customFormat="1" ht="15" thickTop="1" thickBot="1" x14ac:dyDescent="0.35">
      <c r="A60" s="1030"/>
      <c r="C60" s="287" t="str">
        <f>'Cálc. RIA, Rede Húmida ou Seca'!E94</f>
        <v/>
      </c>
      <c r="D60" s="913" t="str">
        <f>IF('Cálc. RIA, Rede Húmida ou Seca'!F94="","",'Cálc. RIA, Rede Húmida ou Seca'!F94)</f>
        <v/>
      </c>
      <c r="E60" s="913" t="str">
        <f>IF('Cálc. RIA, Rede Húmida ou Seca'!G94="","",'Cálc. RIA, Rede Húmida ou Seca'!G94)</f>
        <v/>
      </c>
      <c r="F60" s="914" t="str">
        <f>IF('Cálc. RIA, Rede Húmida ou Seca'!AC94="","",'Cálc. RIA, Rede Húmida ou Seca'!AC94)</f>
        <v/>
      </c>
      <c r="G60" s="1066" t="str">
        <f t="shared" si="37"/>
        <v/>
      </c>
      <c r="H60" s="951"/>
      <c r="I60" s="934" t="str">
        <f t="shared" si="6"/>
        <v/>
      </c>
      <c r="J60" s="995"/>
      <c r="K60" s="936"/>
      <c r="L60" s="936"/>
      <c r="M60" s="936"/>
      <c r="N60" s="936"/>
      <c r="O60" s="936"/>
      <c r="P60" s="936"/>
      <c r="Q60" s="936"/>
      <c r="R60" s="936"/>
      <c r="S60" s="936"/>
      <c r="T60" s="936"/>
      <c r="U60" s="936"/>
      <c r="V60" s="936"/>
      <c r="W60" s="936"/>
      <c r="X60" s="936"/>
      <c r="Y60" s="936"/>
      <c r="Z60" s="936"/>
      <c r="AA60" s="936"/>
      <c r="AB60" s="936"/>
      <c r="AC60" s="936"/>
      <c r="AD60" s="936"/>
      <c r="AE60" s="936"/>
      <c r="AF60" s="936"/>
      <c r="AG60" s="936"/>
      <c r="AH60" s="936"/>
      <c r="AI60" s="936"/>
      <c r="AJ60" s="936"/>
      <c r="AK60" s="936"/>
      <c r="AL60" s="936"/>
      <c r="AM60" s="936"/>
      <c r="AN60" s="936"/>
      <c r="AO60" s="3"/>
      <c r="AP60" s="1035"/>
      <c r="AQ60" s="3"/>
      <c r="AR60" s="969" t="str">
        <f t="shared" si="38"/>
        <v/>
      </c>
      <c r="AS60" s="969" t="str">
        <f t="shared" si="39"/>
        <v/>
      </c>
      <c r="AT60" s="969" t="str">
        <f t="shared" si="40"/>
        <v/>
      </c>
      <c r="AU60" s="969" t="str">
        <f t="shared" si="41"/>
        <v/>
      </c>
      <c r="AV60" s="969" t="str">
        <f t="shared" si="42"/>
        <v/>
      </c>
      <c r="AW60" s="969" t="str">
        <f t="shared" si="43"/>
        <v/>
      </c>
      <c r="AX60" s="969" t="str">
        <f t="shared" si="44"/>
        <v/>
      </c>
      <c r="AY60" s="969" t="str">
        <f t="shared" si="45"/>
        <v/>
      </c>
      <c r="AZ60" s="969" t="str">
        <f t="shared" si="46"/>
        <v/>
      </c>
      <c r="BA60" s="969" t="str">
        <f t="shared" si="47"/>
        <v/>
      </c>
      <c r="BB60" s="969" t="str">
        <f t="shared" si="48"/>
        <v/>
      </c>
      <c r="BC60" s="969" t="str">
        <f t="shared" si="49"/>
        <v/>
      </c>
      <c r="BD60" s="969" t="str">
        <f t="shared" si="50"/>
        <v/>
      </c>
      <c r="BE60" s="969" t="str">
        <f t="shared" si="51"/>
        <v/>
      </c>
      <c r="BF60" s="969" t="str">
        <f t="shared" si="52"/>
        <v/>
      </c>
      <c r="BG60" s="969" t="str">
        <f t="shared" si="53"/>
        <v/>
      </c>
      <c r="BH60" s="969" t="str">
        <f t="shared" si="54"/>
        <v/>
      </c>
      <c r="BI60" s="969" t="str">
        <f t="shared" si="55"/>
        <v/>
      </c>
      <c r="BJ60" s="969" t="str">
        <f t="shared" si="56"/>
        <v/>
      </c>
      <c r="BK60" s="970" t="str">
        <f t="shared" si="57"/>
        <v/>
      </c>
      <c r="BL60" s="970" t="str">
        <f t="shared" si="58"/>
        <v/>
      </c>
      <c r="BM60" s="970" t="str">
        <f t="shared" si="59"/>
        <v/>
      </c>
      <c r="BN60" s="970" t="str">
        <f t="shared" si="60"/>
        <v/>
      </c>
      <c r="BO60" s="970" t="str">
        <f t="shared" si="61"/>
        <v/>
      </c>
      <c r="BP60" s="970" t="str">
        <f t="shared" si="62"/>
        <v/>
      </c>
      <c r="BQ60" s="969" t="str">
        <f t="shared" si="63"/>
        <v/>
      </c>
      <c r="BR60" s="969" t="str">
        <f t="shared" si="64"/>
        <v/>
      </c>
      <c r="BS60" s="969" t="str">
        <f t="shared" si="65"/>
        <v/>
      </c>
      <c r="BT60" s="969" t="str">
        <f t="shared" si="66"/>
        <v/>
      </c>
      <c r="BU60" s="969" t="str">
        <f t="shared" si="67"/>
        <v/>
      </c>
      <c r="BV60" s="3"/>
      <c r="BW60" s="918" t="s">
        <v>215</v>
      </c>
      <c r="BX60" s="477" t="s">
        <v>216</v>
      </c>
      <c r="BY60" s="477"/>
      <c r="BZ60" s="952">
        <v>0.01</v>
      </c>
      <c r="CA60" s="952">
        <v>0.01</v>
      </c>
      <c r="CB60" s="952">
        <v>0.01</v>
      </c>
      <c r="CC60" s="952">
        <v>0.02</v>
      </c>
      <c r="CD60" s="952">
        <v>0.03</v>
      </c>
      <c r="CE60" s="952">
        <v>0.04</v>
      </c>
      <c r="CF60" s="952">
        <v>0.05</v>
      </c>
      <c r="CG60" s="952">
        <v>0.06</v>
      </c>
      <c r="CH60" s="952">
        <v>0.09</v>
      </c>
      <c r="CI60" s="952">
        <v>0.12</v>
      </c>
      <c r="CJ60" s="952">
        <v>0.15</v>
      </c>
      <c r="CK60" s="971">
        <v>0</v>
      </c>
      <c r="CL60" s="971">
        <v>0</v>
      </c>
      <c r="CM60" s="971">
        <v>0</v>
      </c>
      <c r="CN60" s="971">
        <v>0</v>
      </c>
      <c r="CO60" s="971">
        <v>0</v>
      </c>
      <c r="CP60" s="3"/>
    </row>
    <row r="61" spans="1:94" s="196" customFormat="1" ht="15" thickTop="1" thickBot="1" x14ac:dyDescent="0.4">
      <c r="A61" s="1030"/>
      <c r="C61" s="287" t="str">
        <f>'Cálc. RIA, Rede Húmida ou Seca'!E95</f>
        <v/>
      </c>
      <c r="D61" s="913" t="str">
        <f>IF('Cálc. RIA, Rede Húmida ou Seca'!F95="","",'Cálc. RIA, Rede Húmida ou Seca'!F95)</f>
        <v/>
      </c>
      <c r="E61" s="913" t="str">
        <f>IF('Cálc. RIA, Rede Húmida ou Seca'!G95="","",'Cálc. RIA, Rede Húmida ou Seca'!G95)</f>
        <v/>
      </c>
      <c r="F61" s="914" t="str">
        <f>IF('Cálc. RIA, Rede Húmida ou Seca'!AC95="","",'Cálc. RIA, Rede Húmida ou Seca'!AC95)</f>
        <v/>
      </c>
      <c r="G61" s="1066" t="str">
        <f t="shared" si="37"/>
        <v/>
      </c>
      <c r="H61" s="951"/>
      <c r="I61" s="934" t="str">
        <f t="shared" si="6"/>
        <v/>
      </c>
      <c r="J61" s="995"/>
      <c r="K61" s="936"/>
      <c r="L61" s="936"/>
      <c r="M61" s="936"/>
      <c r="N61" s="936"/>
      <c r="O61" s="936"/>
      <c r="P61" s="936"/>
      <c r="Q61" s="936"/>
      <c r="R61" s="936"/>
      <c r="S61" s="936"/>
      <c r="T61" s="936"/>
      <c r="U61" s="936"/>
      <c r="V61" s="936"/>
      <c r="W61" s="936"/>
      <c r="X61" s="936"/>
      <c r="Y61" s="936"/>
      <c r="Z61" s="936"/>
      <c r="AA61" s="936"/>
      <c r="AB61" s="936"/>
      <c r="AC61" s="936"/>
      <c r="AD61" s="936"/>
      <c r="AE61" s="936"/>
      <c r="AF61" s="936"/>
      <c r="AG61" s="936"/>
      <c r="AH61" s="936"/>
      <c r="AI61" s="936"/>
      <c r="AJ61" s="936"/>
      <c r="AK61" s="936"/>
      <c r="AL61" s="936"/>
      <c r="AM61" s="936"/>
      <c r="AN61" s="936"/>
      <c r="AO61" s="3"/>
      <c r="AP61" s="1035"/>
      <c r="AQ61" s="3"/>
      <c r="AR61" s="969" t="str">
        <f t="shared" si="38"/>
        <v/>
      </c>
      <c r="AS61" s="969" t="str">
        <f t="shared" si="39"/>
        <v/>
      </c>
      <c r="AT61" s="969" t="str">
        <f t="shared" si="40"/>
        <v/>
      </c>
      <c r="AU61" s="969" t="str">
        <f t="shared" si="41"/>
        <v/>
      </c>
      <c r="AV61" s="969" t="str">
        <f t="shared" si="42"/>
        <v/>
      </c>
      <c r="AW61" s="969" t="str">
        <f t="shared" si="43"/>
        <v/>
      </c>
      <c r="AX61" s="969" t="str">
        <f t="shared" si="44"/>
        <v/>
      </c>
      <c r="AY61" s="969" t="str">
        <f t="shared" si="45"/>
        <v/>
      </c>
      <c r="AZ61" s="969" t="str">
        <f t="shared" si="46"/>
        <v/>
      </c>
      <c r="BA61" s="969" t="str">
        <f t="shared" si="47"/>
        <v/>
      </c>
      <c r="BB61" s="969" t="str">
        <f t="shared" si="48"/>
        <v/>
      </c>
      <c r="BC61" s="969" t="str">
        <f t="shared" si="49"/>
        <v/>
      </c>
      <c r="BD61" s="969" t="str">
        <f t="shared" si="50"/>
        <v/>
      </c>
      <c r="BE61" s="969" t="str">
        <f t="shared" si="51"/>
        <v/>
      </c>
      <c r="BF61" s="969" t="str">
        <f t="shared" si="52"/>
        <v/>
      </c>
      <c r="BG61" s="969" t="str">
        <f t="shared" si="53"/>
        <v/>
      </c>
      <c r="BH61" s="969" t="str">
        <f t="shared" si="54"/>
        <v/>
      </c>
      <c r="BI61" s="969" t="str">
        <f t="shared" si="55"/>
        <v/>
      </c>
      <c r="BJ61" s="969" t="str">
        <f t="shared" si="56"/>
        <v/>
      </c>
      <c r="BK61" s="970" t="str">
        <f t="shared" si="57"/>
        <v/>
      </c>
      <c r="BL61" s="970" t="str">
        <f t="shared" si="58"/>
        <v/>
      </c>
      <c r="BM61" s="970" t="str">
        <f t="shared" si="59"/>
        <v/>
      </c>
      <c r="BN61" s="970" t="str">
        <f t="shared" si="60"/>
        <v/>
      </c>
      <c r="BO61" s="970" t="str">
        <f t="shared" si="61"/>
        <v/>
      </c>
      <c r="BP61" s="970" t="str">
        <f t="shared" si="62"/>
        <v/>
      </c>
      <c r="BQ61" s="969" t="str">
        <f t="shared" si="63"/>
        <v/>
      </c>
      <c r="BR61" s="969" t="str">
        <f t="shared" si="64"/>
        <v/>
      </c>
      <c r="BS61" s="969" t="str">
        <f t="shared" si="65"/>
        <v/>
      </c>
      <c r="BT61" s="969" t="str">
        <f t="shared" si="66"/>
        <v/>
      </c>
      <c r="BU61" s="969" t="str">
        <f t="shared" si="67"/>
        <v/>
      </c>
      <c r="BV61" s="3"/>
      <c r="BW61" s="857"/>
      <c r="BX61" s="857"/>
      <c r="BY61" s="857"/>
      <c r="BZ61" s="1264" t="s">
        <v>540</v>
      </c>
      <c r="CA61" s="1265"/>
      <c r="CB61" s="1265"/>
      <c r="CC61" s="1265"/>
      <c r="CD61" s="1265"/>
      <c r="CE61" s="1265"/>
      <c r="CF61" s="1265"/>
      <c r="CG61" s="1265"/>
      <c r="CH61" s="1265"/>
      <c r="CI61" s="1265"/>
      <c r="CJ61" s="1265"/>
      <c r="CK61" s="1265"/>
      <c r="CL61" s="1265"/>
      <c r="CM61" s="1266"/>
      <c r="CN61" s="1266"/>
      <c r="CO61" s="1266"/>
      <c r="CP61" s="3"/>
    </row>
    <row r="62" spans="1:94" s="196" customFormat="1" ht="15" thickTop="1" thickBot="1" x14ac:dyDescent="0.35">
      <c r="A62" s="1030"/>
      <c r="C62" s="287" t="str">
        <f>'Cálc. RIA, Rede Húmida ou Seca'!E96</f>
        <v/>
      </c>
      <c r="D62" s="913" t="str">
        <f>IF('Cálc. RIA, Rede Húmida ou Seca'!F96="","",'Cálc. RIA, Rede Húmida ou Seca'!F96)</f>
        <v/>
      </c>
      <c r="E62" s="913" t="str">
        <f>IF('Cálc. RIA, Rede Húmida ou Seca'!G96="","",'Cálc. RIA, Rede Húmida ou Seca'!G96)</f>
        <v/>
      </c>
      <c r="F62" s="914" t="str">
        <f>IF('Cálc. RIA, Rede Húmida ou Seca'!AC96="","",'Cálc. RIA, Rede Húmida ou Seca'!AC96)</f>
        <v/>
      </c>
      <c r="G62" s="1066" t="str">
        <f t="shared" si="37"/>
        <v/>
      </c>
      <c r="H62" s="951"/>
      <c r="I62" s="934" t="str">
        <f t="shared" si="6"/>
        <v/>
      </c>
      <c r="J62" s="995"/>
      <c r="K62" s="936"/>
      <c r="L62" s="936"/>
      <c r="M62" s="936"/>
      <c r="N62" s="936"/>
      <c r="O62" s="936"/>
      <c r="P62" s="936"/>
      <c r="Q62" s="936"/>
      <c r="R62" s="936"/>
      <c r="S62" s="936"/>
      <c r="T62" s="936"/>
      <c r="U62" s="936"/>
      <c r="V62" s="936"/>
      <c r="W62" s="936"/>
      <c r="X62" s="936"/>
      <c r="Y62" s="936"/>
      <c r="Z62" s="936"/>
      <c r="AA62" s="936"/>
      <c r="AB62" s="936"/>
      <c r="AC62" s="936"/>
      <c r="AD62" s="936"/>
      <c r="AE62" s="936"/>
      <c r="AF62" s="936"/>
      <c r="AG62" s="936"/>
      <c r="AH62" s="936"/>
      <c r="AI62" s="936"/>
      <c r="AJ62" s="936"/>
      <c r="AK62" s="936"/>
      <c r="AL62" s="936"/>
      <c r="AM62" s="936"/>
      <c r="AN62" s="936"/>
      <c r="AO62" s="3"/>
      <c r="AP62" s="1035"/>
      <c r="AQ62" s="3"/>
      <c r="AR62" s="969" t="str">
        <f t="shared" si="38"/>
        <v/>
      </c>
      <c r="AS62" s="969" t="str">
        <f t="shared" si="39"/>
        <v/>
      </c>
      <c r="AT62" s="969" t="str">
        <f t="shared" si="40"/>
        <v/>
      </c>
      <c r="AU62" s="969" t="str">
        <f t="shared" si="41"/>
        <v/>
      </c>
      <c r="AV62" s="969" t="str">
        <f t="shared" si="42"/>
        <v/>
      </c>
      <c r="AW62" s="969" t="str">
        <f t="shared" si="43"/>
        <v/>
      </c>
      <c r="AX62" s="969" t="str">
        <f t="shared" si="44"/>
        <v/>
      </c>
      <c r="AY62" s="969" t="str">
        <f t="shared" si="45"/>
        <v/>
      </c>
      <c r="AZ62" s="969" t="str">
        <f t="shared" si="46"/>
        <v/>
      </c>
      <c r="BA62" s="969" t="str">
        <f t="shared" si="47"/>
        <v/>
      </c>
      <c r="BB62" s="969" t="str">
        <f t="shared" si="48"/>
        <v/>
      </c>
      <c r="BC62" s="969" t="str">
        <f t="shared" si="49"/>
        <v/>
      </c>
      <c r="BD62" s="969" t="str">
        <f t="shared" si="50"/>
        <v/>
      </c>
      <c r="BE62" s="969" t="str">
        <f t="shared" si="51"/>
        <v/>
      </c>
      <c r="BF62" s="969" t="str">
        <f t="shared" si="52"/>
        <v/>
      </c>
      <c r="BG62" s="969" t="str">
        <f t="shared" si="53"/>
        <v/>
      </c>
      <c r="BH62" s="969" t="str">
        <f t="shared" si="54"/>
        <v/>
      </c>
      <c r="BI62" s="969" t="str">
        <f t="shared" si="55"/>
        <v/>
      </c>
      <c r="BJ62" s="969" t="str">
        <f t="shared" si="56"/>
        <v/>
      </c>
      <c r="BK62" s="970" t="str">
        <f t="shared" si="57"/>
        <v/>
      </c>
      <c r="BL62" s="970" t="str">
        <f t="shared" si="58"/>
        <v/>
      </c>
      <c r="BM62" s="970" t="str">
        <f t="shared" si="59"/>
        <v/>
      </c>
      <c r="BN62" s="970" t="str">
        <f t="shared" si="60"/>
        <v/>
      </c>
      <c r="BO62" s="970" t="str">
        <f t="shared" si="61"/>
        <v/>
      </c>
      <c r="BP62" s="970" t="str">
        <f t="shared" si="62"/>
        <v/>
      </c>
      <c r="BQ62" s="969" t="str">
        <f t="shared" si="63"/>
        <v/>
      </c>
      <c r="BR62" s="969" t="str">
        <f t="shared" si="64"/>
        <v/>
      </c>
      <c r="BS62" s="969" t="str">
        <f t="shared" si="65"/>
        <v/>
      </c>
      <c r="BT62" s="969" t="str">
        <f t="shared" si="66"/>
        <v/>
      </c>
      <c r="BU62" s="969" t="str">
        <f t="shared" si="67"/>
        <v/>
      </c>
      <c r="BV62" s="3"/>
      <c r="BW62" s="857"/>
      <c r="BX62" s="857"/>
      <c r="BY62" s="857"/>
      <c r="BZ62" s="966">
        <v>0.25</v>
      </c>
      <c r="CA62" s="966">
        <v>0.375</v>
      </c>
      <c r="CB62" s="966">
        <v>0.5</v>
      </c>
      <c r="CC62" s="966">
        <v>0.75</v>
      </c>
      <c r="CD62" s="966">
        <v>1</v>
      </c>
      <c r="CE62" s="966">
        <v>1.25</v>
      </c>
      <c r="CF62" s="966">
        <v>1.5</v>
      </c>
      <c r="CG62" s="966">
        <v>2</v>
      </c>
      <c r="CH62" s="966">
        <v>2.5</v>
      </c>
      <c r="CI62" s="966">
        <v>3</v>
      </c>
      <c r="CJ62" s="966">
        <v>4</v>
      </c>
      <c r="CK62" s="966">
        <v>5</v>
      </c>
      <c r="CL62" s="966">
        <v>6</v>
      </c>
      <c r="CM62" s="966">
        <v>8</v>
      </c>
      <c r="CN62" s="966">
        <v>10</v>
      </c>
      <c r="CO62" s="966">
        <v>12</v>
      </c>
      <c r="CP62" s="3"/>
    </row>
    <row r="63" spans="1:94" s="196" customFormat="1" ht="15" thickTop="1" thickBot="1" x14ac:dyDescent="0.35">
      <c r="A63" s="1030"/>
      <c r="C63" s="287" t="str">
        <f>'Cálc. RIA, Rede Húmida ou Seca'!E97</f>
        <v/>
      </c>
      <c r="D63" s="913" t="str">
        <f>IF('Cálc. RIA, Rede Húmida ou Seca'!F97="","",'Cálc. RIA, Rede Húmida ou Seca'!F97)</f>
        <v/>
      </c>
      <c r="E63" s="913" t="str">
        <f>IF('Cálc. RIA, Rede Húmida ou Seca'!G97="","",'Cálc. RIA, Rede Húmida ou Seca'!G97)</f>
        <v/>
      </c>
      <c r="F63" s="914" t="str">
        <f>IF('Cálc. RIA, Rede Húmida ou Seca'!AC97="","",'Cálc. RIA, Rede Húmida ou Seca'!AC97)</f>
        <v/>
      </c>
      <c r="G63" s="1066" t="str">
        <f t="shared" si="37"/>
        <v/>
      </c>
      <c r="H63" s="951"/>
      <c r="I63" s="934" t="str">
        <f t="shared" si="6"/>
        <v/>
      </c>
      <c r="J63" s="995"/>
      <c r="K63" s="936"/>
      <c r="L63" s="936"/>
      <c r="M63" s="936"/>
      <c r="N63" s="936"/>
      <c r="O63" s="936"/>
      <c r="P63" s="936"/>
      <c r="Q63" s="936"/>
      <c r="R63" s="936"/>
      <c r="S63" s="936"/>
      <c r="T63" s="936"/>
      <c r="U63" s="936"/>
      <c r="V63" s="936"/>
      <c r="W63" s="936"/>
      <c r="X63" s="936"/>
      <c r="Y63" s="936"/>
      <c r="Z63" s="936"/>
      <c r="AA63" s="936"/>
      <c r="AB63" s="936"/>
      <c r="AC63" s="936"/>
      <c r="AD63" s="936"/>
      <c r="AE63" s="936"/>
      <c r="AF63" s="936"/>
      <c r="AG63" s="936"/>
      <c r="AH63" s="936"/>
      <c r="AI63" s="936"/>
      <c r="AJ63" s="936"/>
      <c r="AK63" s="936"/>
      <c r="AL63" s="936"/>
      <c r="AM63" s="936"/>
      <c r="AN63" s="936"/>
      <c r="AO63" s="3"/>
      <c r="AP63" s="1035"/>
      <c r="AQ63" s="3"/>
      <c r="AR63" s="969" t="str">
        <f t="shared" si="38"/>
        <v/>
      </c>
      <c r="AS63" s="969" t="str">
        <f t="shared" si="39"/>
        <v/>
      </c>
      <c r="AT63" s="969" t="str">
        <f t="shared" si="40"/>
        <v/>
      </c>
      <c r="AU63" s="969" t="str">
        <f t="shared" si="41"/>
        <v/>
      </c>
      <c r="AV63" s="969" t="str">
        <f t="shared" si="42"/>
        <v/>
      </c>
      <c r="AW63" s="969" t="str">
        <f t="shared" si="43"/>
        <v/>
      </c>
      <c r="AX63" s="969" t="str">
        <f t="shared" si="44"/>
        <v/>
      </c>
      <c r="AY63" s="969" t="str">
        <f t="shared" si="45"/>
        <v/>
      </c>
      <c r="AZ63" s="969" t="str">
        <f t="shared" si="46"/>
        <v/>
      </c>
      <c r="BA63" s="969" t="str">
        <f t="shared" si="47"/>
        <v/>
      </c>
      <c r="BB63" s="969" t="str">
        <f t="shared" si="48"/>
        <v/>
      </c>
      <c r="BC63" s="969" t="str">
        <f t="shared" si="49"/>
        <v/>
      </c>
      <c r="BD63" s="969" t="str">
        <f t="shared" si="50"/>
        <v/>
      </c>
      <c r="BE63" s="969" t="str">
        <f t="shared" si="51"/>
        <v/>
      </c>
      <c r="BF63" s="969" t="str">
        <f t="shared" si="52"/>
        <v/>
      </c>
      <c r="BG63" s="969" t="str">
        <f t="shared" si="53"/>
        <v/>
      </c>
      <c r="BH63" s="969" t="str">
        <f t="shared" si="54"/>
        <v/>
      </c>
      <c r="BI63" s="969" t="str">
        <f t="shared" si="55"/>
        <v/>
      </c>
      <c r="BJ63" s="969" t="str">
        <f t="shared" si="56"/>
        <v/>
      </c>
      <c r="BK63" s="970" t="str">
        <f t="shared" si="57"/>
        <v/>
      </c>
      <c r="BL63" s="970" t="str">
        <f t="shared" si="58"/>
        <v/>
      </c>
      <c r="BM63" s="970" t="str">
        <f t="shared" si="59"/>
        <v/>
      </c>
      <c r="BN63" s="970" t="str">
        <f t="shared" si="60"/>
        <v/>
      </c>
      <c r="BO63" s="970" t="str">
        <f t="shared" si="61"/>
        <v/>
      </c>
      <c r="BP63" s="970" t="str">
        <f t="shared" si="62"/>
        <v/>
      </c>
      <c r="BQ63" s="969" t="str">
        <f t="shared" si="63"/>
        <v/>
      </c>
      <c r="BR63" s="969" t="str">
        <f t="shared" si="64"/>
        <v/>
      </c>
      <c r="BS63" s="969" t="str">
        <f t="shared" si="65"/>
        <v/>
      </c>
      <c r="BT63" s="969" t="str">
        <f t="shared" si="66"/>
        <v/>
      </c>
      <c r="BU63" s="969" t="str">
        <f t="shared" si="67"/>
        <v/>
      </c>
      <c r="BV63" s="3"/>
      <c r="BW63" s="919" t="s">
        <v>541</v>
      </c>
      <c r="BX63" s="475" t="s">
        <v>544</v>
      </c>
      <c r="BY63" s="475"/>
      <c r="BZ63" s="971">
        <v>0</v>
      </c>
      <c r="CA63" s="971">
        <v>0</v>
      </c>
      <c r="CB63" s="971">
        <v>0</v>
      </c>
      <c r="CC63" s="971">
        <v>0</v>
      </c>
      <c r="CD63" s="952">
        <v>0.18</v>
      </c>
      <c r="CE63" s="952">
        <v>0.18</v>
      </c>
      <c r="CF63" s="952">
        <v>0.18</v>
      </c>
      <c r="CG63" s="952">
        <v>0.18</v>
      </c>
      <c r="CH63" s="952">
        <v>0.18</v>
      </c>
      <c r="CI63" s="952">
        <v>0.18</v>
      </c>
      <c r="CJ63" s="952">
        <v>0.18</v>
      </c>
      <c r="CK63" s="952">
        <v>0.18</v>
      </c>
      <c r="CL63" s="952">
        <v>0.18</v>
      </c>
      <c r="CM63" s="952">
        <v>0.18</v>
      </c>
      <c r="CN63" s="952">
        <v>0.18</v>
      </c>
      <c r="CO63" s="952">
        <v>0.18</v>
      </c>
      <c r="CP63" s="3"/>
    </row>
    <row r="64" spans="1:94" s="196" customFormat="1" ht="15" thickTop="1" thickBot="1" x14ac:dyDescent="0.35">
      <c r="A64" s="1030"/>
      <c r="C64" s="287" t="str">
        <f>'Cálc. RIA, Rede Húmida ou Seca'!E98</f>
        <v/>
      </c>
      <c r="D64" s="913" t="str">
        <f>IF('Cálc. RIA, Rede Húmida ou Seca'!F98="","",'Cálc. RIA, Rede Húmida ou Seca'!F98)</f>
        <v/>
      </c>
      <c r="E64" s="913" t="str">
        <f>IF('Cálc. RIA, Rede Húmida ou Seca'!G98="","",'Cálc. RIA, Rede Húmida ou Seca'!G98)</f>
        <v/>
      </c>
      <c r="F64" s="914" t="str">
        <f>IF('Cálc. RIA, Rede Húmida ou Seca'!AC98="","",'Cálc. RIA, Rede Húmida ou Seca'!AC98)</f>
        <v/>
      </c>
      <c r="G64" s="1066" t="str">
        <f t="shared" si="37"/>
        <v/>
      </c>
      <c r="H64" s="951"/>
      <c r="I64" s="934" t="str">
        <f t="shared" si="6"/>
        <v/>
      </c>
      <c r="J64" s="995"/>
      <c r="K64" s="936"/>
      <c r="L64" s="936"/>
      <c r="M64" s="936"/>
      <c r="N64" s="936"/>
      <c r="O64" s="936"/>
      <c r="P64" s="936"/>
      <c r="Q64" s="936"/>
      <c r="R64" s="936"/>
      <c r="S64" s="936"/>
      <c r="T64" s="936"/>
      <c r="U64" s="936"/>
      <c r="V64" s="936"/>
      <c r="W64" s="936"/>
      <c r="X64" s="936"/>
      <c r="Y64" s="936"/>
      <c r="Z64" s="936"/>
      <c r="AA64" s="936"/>
      <c r="AB64" s="936"/>
      <c r="AC64" s="936"/>
      <c r="AD64" s="936"/>
      <c r="AE64" s="936"/>
      <c r="AF64" s="936"/>
      <c r="AG64" s="936"/>
      <c r="AH64" s="936"/>
      <c r="AI64" s="936"/>
      <c r="AJ64" s="936"/>
      <c r="AK64" s="936"/>
      <c r="AL64" s="936"/>
      <c r="AM64" s="936"/>
      <c r="AN64" s="936"/>
      <c r="AO64" s="3"/>
      <c r="AP64" s="1035"/>
      <c r="AQ64" s="3"/>
      <c r="AR64" s="969" t="str">
        <f t="shared" si="38"/>
        <v/>
      </c>
      <c r="AS64" s="969" t="str">
        <f t="shared" si="39"/>
        <v/>
      </c>
      <c r="AT64" s="969" t="str">
        <f t="shared" si="40"/>
        <v/>
      </c>
      <c r="AU64" s="969" t="str">
        <f t="shared" si="41"/>
        <v/>
      </c>
      <c r="AV64" s="969" t="str">
        <f t="shared" si="42"/>
        <v/>
      </c>
      <c r="AW64" s="969" t="str">
        <f t="shared" si="43"/>
        <v/>
      </c>
      <c r="AX64" s="969" t="str">
        <f t="shared" si="44"/>
        <v/>
      </c>
      <c r="AY64" s="969" t="str">
        <f t="shared" si="45"/>
        <v/>
      </c>
      <c r="AZ64" s="969" t="str">
        <f t="shared" si="46"/>
        <v/>
      </c>
      <c r="BA64" s="969" t="str">
        <f t="shared" si="47"/>
        <v/>
      </c>
      <c r="BB64" s="969" t="str">
        <f t="shared" si="48"/>
        <v/>
      </c>
      <c r="BC64" s="969" t="str">
        <f t="shared" si="49"/>
        <v/>
      </c>
      <c r="BD64" s="969" t="str">
        <f t="shared" si="50"/>
        <v/>
      </c>
      <c r="BE64" s="969" t="str">
        <f t="shared" si="51"/>
        <v/>
      </c>
      <c r="BF64" s="969" t="str">
        <f t="shared" si="52"/>
        <v/>
      </c>
      <c r="BG64" s="969" t="str">
        <f t="shared" si="53"/>
        <v/>
      </c>
      <c r="BH64" s="969" t="str">
        <f t="shared" si="54"/>
        <v/>
      </c>
      <c r="BI64" s="969" t="str">
        <f t="shared" si="55"/>
        <v/>
      </c>
      <c r="BJ64" s="969" t="str">
        <f t="shared" si="56"/>
        <v/>
      </c>
      <c r="BK64" s="970" t="str">
        <f t="shared" si="57"/>
        <v/>
      </c>
      <c r="BL64" s="970" t="str">
        <f t="shared" si="58"/>
        <v/>
      </c>
      <c r="BM64" s="970" t="str">
        <f t="shared" si="59"/>
        <v/>
      </c>
      <c r="BN64" s="970" t="str">
        <f t="shared" si="60"/>
        <v/>
      </c>
      <c r="BO64" s="970" t="str">
        <f t="shared" si="61"/>
        <v/>
      </c>
      <c r="BP64" s="970" t="str">
        <f t="shared" si="62"/>
        <v/>
      </c>
      <c r="BQ64" s="969" t="str">
        <f t="shared" si="63"/>
        <v/>
      </c>
      <c r="BR64" s="969" t="str">
        <f t="shared" si="64"/>
        <v/>
      </c>
      <c r="BS64" s="969" t="str">
        <f t="shared" si="65"/>
        <v/>
      </c>
      <c r="BT64" s="969" t="str">
        <f t="shared" si="66"/>
        <v/>
      </c>
      <c r="BU64" s="969" t="str">
        <f t="shared" si="67"/>
        <v/>
      </c>
      <c r="BV64" s="3"/>
      <c r="BW64" s="919" t="s">
        <v>542</v>
      </c>
      <c r="BX64" s="475" t="s">
        <v>558</v>
      </c>
      <c r="BY64" s="475"/>
      <c r="BZ64" s="971">
        <v>0</v>
      </c>
      <c r="CA64" s="971">
        <v>0</v>
      </c>
      <c r="CB64" s="971">
        <v>0</v>
      </c>
      <c r="CC64" s="971">
        <v>0</v>
      </c>
      <c r="CD64" s="971">
        <v>0</v>
      </c>
      <c r="CE64" s="971">
        <v>0</v>
      </c>
      <c r="CF64" s="971">
        <v>0</v>
      </c>
      <c r="CG64" s="952">
        <v>0.6</v>
      </c>
      <c r="CH64" s="952">
        <v>0.6</v>
      </c>
      <c r="CI64" s="952">
        <v>1.2</v>
      </c>
      <c r="CJ64" s="952">
        <v>1.8</v>
      </c>
      <c r="CK64" s="971">
        <v>0</v>
      </c>
      <c r="CL64" s="971">
        <v>0</v>
      </c>
      <c r="CM64" s="971">
        <v>0</v>
      </c>
      <c r="CN64" s="971">
        <v>0</v>
      </c>
      <c r="CO64" s="971">
        <v>0</v>
      </c>
      <c r="CP64" s="3"/>
    </row>
    <row r="65" spans="1:94" s="196" customFormat="1" ht="15" thickTop="1" thickBot="1" x14ac:dyDescent="0.35">
      <c r="A65" s="1030"/>
      <c r="C65" s="287" t="str">
        <f>'Cálc. RIA, Rede Húmida ou Seca'!E99</f>
        <v/>
      </c>
      <c r="D65" s="913" t="str">
        <f>IF('Cálc. RIA, Rede Húmida ou Seca'!F99="","",'Cálc. RIA, Rede Húmida ou Seca'!F99)</f>
        <v/>
      </c>
      <c r="E65" s="913" t="str">
        <f>IF('Cálc. RIA, Rede Húmida ou Seca'!G99="","",'Cálc. RIA, Rede Húmida ou Seca'!G99)</f>
        <v/>
      </c>
      <c r="F65" s="914" t="str">
        <f>IF('Cálc. RIA, Rede Húmida ou Seca'!AC99="","",'Cálc. RIA, Rede Húmida ou Seca'!AC99)</f>
        <v/>
      </c>
      <c r="G65" s="1066" t="str">
        <f t="shared" si="37"/>
        <v/>
      </c>
      <c r="H65" s="951"/>
      <c r="I65" s="934" t="str">
        <f t="shared" si="6"/>
        <v/>
      </c>
      <c r="J65" s="995"/>
      <c r="K65" s="936"/>
      <c r="L65" s="936"/>
      <c r="M65" s="936"/>
      <c r="N65" s="936"/>
      <c r="O65" s="936"/>
      <c r="P65" s="936"/>
      <c r="Q65" s="936"/>
      <c r="R65" s="936"/>
      <c r="S65" s="936"/>
      <c r="T65" s="936"/>
      <c r="U65" s="936"/>
      <c r="V65" s="936"/>
      <c r="W65" s="936"/>
      <c r="X65" s="936"/>
      <c r="Y65" s="936"/>
      <c r="Z65" s="936"/>
      <c r="AA65" s="936"/>
      <c r="AB65" s="936"/>
      <c r="AC65" s="936"/>
      <c r="AD65" s="936"/>
      <c r="AE65" s="936"/>
      <c r="AF65" s="936"/>
      <c r="AG65" s="936"/>
      <c r="AH65" s="936"/>
      <c r="AI65" s="936"/>
      <c r="AJ65" s="936"/>
      <c r="AK65" s="936"/>
      <c r="AL65" s="936"/>
      <c r="AM65" s="936"/>
      <c r="AN65" s="936"/>
      <c r="AO65" s="3"/>
      <c r="AP65" s="1035"/>
      <c r="AQ65" s="3"/>
      <c r="AR65" s="969" t="str">
        <f t="shared" si="38"/>
        <v/>
      </c>
      <c r="AS65" s="969" t="str">
        <f t="shared" si="39"/>
        <v/>
      </c>
      <c r="AT65" s="969" t="str">
        <f t="shared" si="40"/>
        <v/>
      </c>
      <c r="AU65" s="969" t="str">
        <f t="shared" si="41"/>
        <v/>
      </c>
      <c r="AV65" s="969" t="str">
        <f t="shared" si="42"/>
        <v/>
      </c>
      <c r="AW65" s="969" t="str">
        <f t="shared" si="43"/>
        <v/>
      </c>
      <c r="AX65" s="969" t="str">
        <f t="shared" si="44"/>
        <v/>
      </c>
      <c r="AY65" s="969" t="str">
        <f t="shared" si="45"/>
        <v/>
      </c>
      <c r="AZ65" s="969" t="str">
        <f t="shared" si="46"/>
        <v/>
      </c>
      <c r="BA65" s="969" t="str">
        <f t="shared" si="47"/>
        <v/>
      </c>
      <c r="BB65" s="969" t="str">
        <f t="shared" si="48"/>
        <v/>
      </c>
      <c r="BC65" s="969" t="str">
        <f t="shared" si="49"/>
        <v/>
      </c>
      <c r="BD65" s="969" t="str">
        <f t="shared" si="50"/>
        <v/>
      </c>
      <c r="BE65" s="969" t="str">
        <f t="shared" si="51"/>
        <v/>
      </c>
      <c r="BF65" s="969" t="str">
        <f t="shared" si="52"/>
        <v/>
      </c>
      <c r="BG65" s="969" t="str">
        <f t="shared" si="53"/>
        <v/>
      </c>
      <c r="BH65" s="969" t="str">
        <f t="shared" si="54"/>
        <v/>
      </c>
      <c r="BI65" s="969" t="str">
        <f t="shared" si="55"/>
        <v/>
      </c>
      <c r="BJ65" s="969" t="str">
        <f t="shared" si="56"/>
        <v/>
      </c>
      <c r="BK65" s="970" t="str">
        <f t="shared" si="57"/>
        <v/>
      </c>
      <c r="BL65" s="970" t="str">
        <f t="shared" si="58"/>
        <v/>
      </c>
      <c r="BM65" s="970" t="str">
        <f t="shared" si="59"/>
        <v/>
      </c>
      <c r="BN65" s="970" t="str">
        <f t="shared" si="60"/>
        <v/>
      </c>
      <c r="BO65" s="970" t="str">
        <f t="shared" si="61"/>
        <v/>
      </c>
      <c r="BP65" s="970" t="str">
        <f t="shared" si="62"/>
        <v/>
      </c>
      <c r="BQ65" s="969" t="str">
        <f t="shared" si="63"/>
        <v/>
      </c>
      <c r="BR65" s="969" t="str">
        <f t="shared" si="64"/>
        <v/>
      </c>
      <c r="BS65" s="969" t="str">
        <f t="shared" si="65"/>
        <v/>
      </c>
      <c r="BT65" s="969" t="str">
        <f t="shared" si="66"/>
        <v/>
      </c>
      <c r="BU65" s="969" t="str">
        <f t="shared" si="67"/>
        <v/>
      </c>
      <c r="BV65" s="3"/>
      <c r="BW65" s="919">
        <v>90</v>
      </c>
      <c r="BX65" s="475" t="s">
        <v>545</v>
      </c>
      <c r="BY65" s="475"/>
      <c r="BZ65" s="971">
        <v>0</v>
      </c>
      <c r="CA65" s="971">
        <v>0</v>
      </c>
      <c r="CB65" s="971">
        <v>0</v>
      </c>
      <c r="CC65" s="971">
        <v>0</v>
      </c>
      <c r="CD65" s="952">
        <v>0.9</v>
      </c>
      <c r="CE65" s="952">
        <v>1</v>
      </c>
      <c r="CF65" s="952">
        <v>1.1000000000000001</v>
      </c>
      <c r="CG65" s="952">
        <v>1.2</v>
      </c>
      <c r="CH65" s="952">
        <v>1.5</v>
      </c>
      <c r="CI65" s="952">
        <v>1.65</v>
      </c>
      <c r="CJ65" s="952">
        <v>2.2999999999999998</v>
      </c>
      <c r="CK65" s="952">
        <v>2.75</v>
      </c>
      <c r="CL65" s="952">
        <v>3.3</v>
      </c>
      <c r="CM65" s="952">
        <v>4.4000000000000004</v>
      </c>
      <c r="CN65" s="952">
        <v>5.2</v>
      </c>
      <c r="CO65" s="952">
        <v>6.1</v>
      </c>
      <c r="CP65" s="3"/>
    </row>
    <row r="66" spans="1:94" s="196" customFormat="1" ht="15" thickTop="1" thickBot="1" x14ac:dyDescent="0.35">
      <c r="A66" s="1030"/>
      <c r="C66" s="287" t="str">
        <f>'Cálc. RIA, Rede Húmida ou Seca'!E100</f>
        <v/>
      </c>
      <c r="D66" s="913" t="str">
        <f>IF('Cálc. RIA, Rede Húmida ou Seca'!F100="","",'Cálc. RIA, Rede Húmida ou Seca'!F100)</f>
        <v/>
      </c>
      <c r="E66" s="913" t="str">
        <f>IF('Cálc. RIA, Rede Húmida ou Seca'!G100="","",'Cálc. RIA, Rede Húmida ou Seca'!G100)</f>
        <v/>
      </c>
      <c r="F66" s="914" t="str">
        <f>IF('Cálc. RIA, Rede Húmida ou Seca'!AC100="","",'Cálc. RIA, Rede Húmida ou Seca'!AC100)</f>
        <v/>
      </c>
      <c r="G66" s="1066" t="str">
        <f t="shared" si="37"/>
        <v/>
      </c>
      <c r="H66" s="951"/>
      <c r="I66" s="934" t="str">
        <f t="shared" si="6"/>
        <v/>
      </c>
      <c r="J66" s="995"/>
      <c r="K66" s="936"/>
      <c r="L66" s="936"/>
      <c r="M66" s="936"/>
      <c r="N66" s="936"/>
      <c r="O66" s="936"/>
      <c r="P66" s="936"/>
      <c r="Q66" s="936"/>
      <c r="R66" s="936"/>
      <c r="S66" s="936"/>
      <c r="T66" s="936"/>
      <c r="U66" s="936"/>
      <c r="V66" s="936"/>
      <c r="W66" s="936"/>
      <c r="X66" s="936"/>
      <c r="Y66" s="936"/>
      <c r="Z66" s="936"/>
      <c r="AA66" s="936"/>
      <c r="AB66" s="936"/>
      <c r="AC66" s="936"/>
      <c r="AD66" s="936"/>
      <c r="AE66" s="936"/>
      <c r="AF66" s="936"/>
      <c r="AG66" s="936"/>
      <c r="AH66" s="936"/>
      <c r="AI66" s="936"/>
      <c r="AJ66" s="936"/>
      <c r="AK66" s="936"/>
      <c r="AL66" s="936"/>
      <c r="AM66" s="936"/>
      <c r="AN66" s="936"/>
      <c r="AO66" s="3"/>
      <c r="AP66" s="1035"/>
      <c r="AQ66" s="3"/>
      <c r="AR66" s="969" t="str">
        <f t="shared" si="38"/>
        <v/>
      </c>
      <c r="AS66" s="969" t="str">
        <f t="shared" si="39"/>
        <v/>
      </c>
      <c r="AT66" s="969" t="str">
        <f t="shared" si="40"/>
        <v/>
      </c>
      <c r="AU66" s="969" t="str">
        <f t="shared" si="41"/>
        <v/>
      </c>
      <c r="AV66" s="969" t="str">
        <f t="shared" si="42"/>
        <v/>
      </c>
      <c r="AW66" s="969" t="str">
        <f t="shared" si="43"/>
        <v/>
      </c>
      <c r="AX66" s="969" t="str">
        <f t="shared" si="44"/>
        <v/>
      </c>
      <c r="AY66" s="969" t="str">
        <f t="shared" si="45"/>
        <v/>
      </c>
      <c r="AZ66" s="969" t="str">
        <f t="shared" si="46"/>
        <v/>
      </c>
      <c r="BA66" s="969" t="str">
        <f t="shared" si="47"/>
        <v/>
      </c>
      <c r="BB66" s="969" t="str">
        <f t="shared" si="48"/>
        <v/>
      </c>
      <c r="BC66" s="969" t="str">
        <f t="shared" si="49"/>
        <v/>
      </c>
      <c r="BD66" s="969" t="str">
        <f t="shared" si="50"/>
        <v/>
      </c>
      <c r="BE66" s="969" t="str">
        <f t="shared" si="51"/>
        <v/>
      </c>
      <c r="BF66" s="969" t="str">
        <f t="shared" si="52"/>
        <v/>
      </c>
      <c r="BG66" s="969" t="str">
        <f t="shared" si="53"/>
        <v/>
      </c>
      <c r="BH66" s="969" t="str">
        <f t="shared" si="54"/>
        <v/>
      </c>
      <c r="BI66" s="969" t="str">
        <f t="shared" si="55"/>
        <v/>
      </c>
      <c r="BJ66" s="969" t="str">
        <f t="shared" si="56"/>
        <v/>
      </c>
      <c r="BK66" s="970" t="str">
        <f t="shared" si="57"/>
        <v/>
      </c>
      <c r="BL66" s="970" t="str">
        <f t="shared" si="58"/>
        <v/>
      </c>
      <c r="BM66" s="970" t="str">
        <f t="shared" si="59"/>
        <v/>
      </c>
      <c r="BN66" s="970" t="str">
        <f t="shared" si="60"/>
        <v/>
      </c>
      <c r="BO66" s="970" t="str">
        <f t="shared" si="61"/>
        <v/>
      </c>
      <c r="BP66" s="970" t="str">
        <f t="shared" si="62"/>
        <v/>
      </c>
      <c r="BQ66" s="969" t="str">
        <f t="shared" si="63"/>
        <v/>
      </c>
      <c r="BR66" s="969" t="str">
        <f t="shared" si="64"/>
        <v/>
      </c>
      <c r="BS66" s="969" t="str">
        <f t="shared" si="65"/>
        <v/>
      </c>
      <c r="BT66" s="969" t="str">
        <f t="shared" si="66"/>
        <v/>
      </c>
      <c r="BU66" s="969" t="str">
        <f t="shared" si="67"/>
        <v/>
      </c>
      <c r="BV66" s="3"/>
      <c r="BW66" s="920">
        <v>120</v>
      </c>
      <c r="BX66" s="957" t="s">
        <v>546</v>
      </c>
      <c r="BY66" s="957"/>
      <c r="BZ66" s="971">
        <v>0</v>
      </c>
      <c r="CA66" s="971">
        <v>0</v>
      </c>
      <c r="CB66" s="971">
        <v>0</v>
      </c>
      <c r="CC66" s="971">
        <v>0</v>
      </c>
      <c r="CD66" s="952">
        <v>0.43</v>
      </c>
      <c r="CE66" s="952">
        <v>0.45</v>
      </c>
      <c r="CF66" s="952">
        <v>0.48</v>
      </c>
      <c r="CG66" s="952">
        <v>0.55000000000000004</v>
      </c>
      <c r="CH66" s="952">
        <v>0.75</v>
      </c>
      <c r="CI66" s="952">
        <v>0.88</v>
      </c>
      <c r="CJ66" s="952">
        <v>1.1000000000000001</v>
      </c>
      <c r="CK66" s="952">
        <v>1.42</v>
      </c>
      <c r="CL66" s="952">
        <v>1.65</v>
      </c>
      <c r="CM66" s="952">
        <v>1.65</v>
      </c>
      <c r="CN66" s="952">
        <v>2.25</v>
      </c>
      <c r="CO66" s="952">
        <v>2.6</v>
      </c>
      <c r="CP66" s="3"/>
    </row>
    <row r="67" spans="1:94" s="196" customFormat="1" ht="15" thickTop="1" thickBot="1" x14ac:dyDescent="0.35">
      <c r="A67" s="1030"/>
      <c r="C67" s="287" t="str">
        <f>'Cálc. RIA, Rede Húmida ou Seca'!E101</f>
        <v/>
      </c>
      <c r="D67" s="913" t="str">
        <f>IF('Cálc. RIA, Rede Húmida ou Seca'!F101="","",'Cálc. RIA, Rede Húmida ou Seca'!F101)</f>
        <v/>
      </c>
      <c r="E67" s="913" t="str">
        <f>IF('Cálc. RIA, Rede Húmida ou Seca'!G101="","",'Cálc. RIA, Rede Húmida ou Seca'!G101)</f>
        <v/>
      </c>
      <c r="F67" s="914" t="str">
        <f>IF('Cálc. RIA, Rede Húmida ou Seca'!AC101="","",'Cálc. RIA, Rede Húmida ou Seca'!AC101)</f>
        <v/>
      </c>
      <c r="G67" s="1066" t="str">
        <f t="shared" si="37"/>
        <v/>
      </c>
      <c r="H67" s="951"/>
      <c r="I67" s="934" t="str">
        <f t="shared" si="6"/>
        <v/>
      </c>
      <c r="J67" s="995"/>
      <c r="K67" s="936"/>
      <c r="L67" s="936"/>
      <c r="M67" s="936"/>
      <c r="N67" s="936"/>
      <c r="O67" s="936"/>
      <c r="P67" s="936"/>
      <c r="Q67" s="936"/>
      <c r="R67" s="936"/>
      <c r="S67" s="936"/>
      <c r="T67" s="936"/>
      <c r="U67" s="936"/>
      <c r="V67" s="936"/>
      <c r="W67" s="936"/>
      <c r="X67" s="936"/>
      <c r="Y67" s="936"/>
      <c r="Z67" s="936"/>
      <c r="AA67" s="936"/>
      <c r="AB67" s="936"/>
      <c r="AC67" s="936"/>
      <c r="AD67" s="936"/>
      <c r="AE67" s="936"/>
      <c r="AF67" s="936"/>
      <c r="AG67" s="936"/>
      <c r="AH67" s="936"/>
      <c r="AI67" s="936"/>
      <c r="AJ67" s="936"/>
      <c r="AK67" s="936"/>
      <c r="AL67" s="936"/>
      <c r="AM67" s="936"/>
      <c r="AN67" s="936"/>
      <c r="AO67" s="3"/>
      <c r="AP67" s="1035"/>
      <c r="AQ67" s="3"/>
      <c r="AR67" s="969" t="str">
        <f t="shared" si="38"/>
        <v/>
      </c>
      <c r="AS67" s="969" t="str">
        <f t="shared" si="39"/>
        <v/>
      </c>
      <c r="AT67" s="969" t="str">
        <f t="shared" si="40"/>
        <v/>
      </c>
      <c r="AU67" s="969" t="str">
        <f t="shared" si="41"/>
        <v/>
      </c>
      <c r="AV67" s="969" t="str">
        <f t="shared" si="42"/>
        <v/>
      </c>
      <c r="AW67" s="969" t="str">
        <f t="shared" si="43"/>
        <v/>
      </c>
      <c r="AX67" s="969" t="str">
        <f t="shared" si="44"/>
        <v/>
      </c>
      <c r="AY67" s="969" t="str">
        <f t="shared" si="45"/>
        <v/>
      </c>
      <c r="AZ67" s="969" t="str">
        <f t="shared" si="46"/>
        <v/>
      </c>
      <c r="BA67" s="969" t="str">
        <f t="shared" si="47"/>
        <v/>
      </c>
      <c r="BB67" s="969" t="str">
        <f t="shared" si="48"/>
        <v/>
      </c>
      <c r="BC67" s="969" t="str">
        <f t="shared" si="49"/>
        <v/>
      </c>
      <c r="BD67" s="969" t="str">
        <f t="shared" si="50"/>
        <v/>
      </c>
      <c r="BE67" s="969" t="str">
        <f t="shared" si="51"/>
        <v/>
      </c>
      <c r="BF67" s="969" t="str">
        <f t="shared" si="52"/>
        <v/>
      </c>
      <c r="BG67" s="969" t="str">
        <f t="shared" si="53"/>
        <v/>
      </c>
      <c r="BH67" s="969" t="str">
        <f t="shared" si="54"/>
        <v/>
      </c>
      <c r="BI67" s="969" t="str">
        <f t="shared" si="55"/>
        <v/>
      </c>
      <c r="BJ67" s="969" t="str">
        <f t="shared" si="56"/>
        <v/>
      </c>
      <c r="BK67" s="970" t="str">
        <f t="shared" si="57"/>
        <v/>
      </c>
      <c r="BL67" s="970" t="str">
        <f t="shared" si="58"/>
        <v/>
      </c>
      <c r="BM67" s="970" t="str">
        <f t="shared" si="59"/>
        <v/>
      </c>
      <c r="BN67" s="970" t="str">
        <f t="shared" si="60"/>
        <v/>
      </c>
      <c r="BO67" s="970" t="str">
        <f t="shared" si="61"/>
        <v/>
      </c>
      <c r="BP67" s="970" t="str">
        <f t="shared" si="62"/>
        <v/>
      </c>
      <c r="BQ67" s="969" t="str">
        <f t="shared" si="63"/>
        <v/>
      </c>
      <c r="BR67" s="969" t="str">
        <f t="shared" si="64"/>
        <v/>
      </c>
      <c r="BS67" s="969" t="str">
        <f t="shared" si="65"/>
        <v/>
      </c>
      <c r="BT67" s="969" t="str">
        <f t="shared" si="66"/>
        <v/>
      </c>
      <c r="BU67" s="969" t="str">
        <f t="shared" si="67"/>
        <v/>
      </c>
      <c r="BV67" s="3"/>
      <c r="BW67" s="920">
        <v>130</v>
      </c>
      <c r="BX67" s="957" t="s">
        <v>547</v>
      </c>
      <c r="BY67" s="957"/>
      <c r="BZ67" s="971">
        <v>0</v>
      </c>
      <c r="CA67" s="971">
        <v>0</v>
      </c>
      <c r="CB67" s="971">
        <v>0</v>
      </c>
      <c r="CC67" s="971">
        <v>0</v>
      </c>
      <c r="CD67" s="952">
        <v>0.95</v>
      </c>
      <c r="CE67" s="952">
        <v>0.95</v>
      </c>
      <c r="CF67" s="952">
        <v>1.05</v>
      </c>
      <c r="CG67" s="952">
        <v>1.2</v>
      </c>
      <c r="CH67" s="952">
        <v>1.5</v>
      </c>
      <c r="CI67" s="952">
        <v>1.65</v>
      </c>
      <c r="CJ67" s="952">
        <v>2.2999999999999998</v>
      </c>
      <c r="CK67" s="952">
        <v>2.75</v>
      </c>
      <c r="CL67" s="952">
        <v>3.3</v>
      </c>
      <c r="CM67" s="952">
        <v>4.4000000000000004</v>
      </c>
      <c r="CN67" s="952">
        <v>5.0999999999999996</v>
      </c>
      <c r="CO67" s="952">
        <v>6.2</v>
      </c>
      <c r="CP67" s="3"/>
    </row>
    <row r="68" spans="1:94" s="196" customFormat="1" ht="15" thickTop="1" thickBot="1" x14ac:dyDescent="0.35">
      <c r="A68" s="1030"/>
      <c r="C68" s="287" t="str">
        <f>'Cálc. RIA, Rede Húmida ou Seca'!E102</f>
        <v/>
      </c>
      <c r="D68" s="913" t="str">
        <f>IF('Cálc. RIA, Rede Húmida ou Seca'!F102="","",'Cálc. RIA, Rede Húmida ou Seca'!F102)</f>
        <v/>
      </c>
      <c r="E68" s="913" t="str">
        <f>IF('Cálc. RIA, Rede Húmida ou Seca'!G102="","",'Cálc. RIA, Rede Húmida ou Seca'!G102)</f>
        <v/>
      </c>
      <c r="F68" s="914" t="str">
        <f>IF('Cálc. RIA, Rede Húmida ou Seca'!AC102="","",'Cálc. RIA, Rede Húmida ou Seca'!AC102)</f>
        <v/>
      </c>
      <c r="G68" s="1066" t="str">
        <f t="shared" si="37"/>
        <v/>
      </c>
      <c r="H68" s="951"/>
      <c r="I68" s="934" t="str">
        <f t="shared" si="6"/>
        <v/>
      </c>
      <c r="J68" s="995"/>
      <c r="K68" s="936"/>
      <c r="L68" s="936"/>
      <c r="M68" s="936"/>
      <c r="N68" s="936"/>
      <c r="O68" s="936"/>
      <c r="P68" s="936"/>
      <c r="Q68" s="936"/>
      <c r="R68" s="936"/>
      <c r="S68" s="936"/>
      <c r="T68" s="936"/>
      <c r="U68" s="936"/>
      <c r="V68" s="936"/>
      <c r="W68" s="936"/>
      <c r="X68" s="936"/>
      <c r="Y68" s="936"/>
      <c r="Z68" s="936"/>
      <c r="AA68" s="936"/>
      <c r="AB68" s="936"/>
      <c r="AC68" s="936"/>
      <c r="AD68" s="936"/>
      <c r="AE68" s="936"/>
      <c r="AF68" s="936"/>
      <c r="AG68" s="936"/>
      <c r="AH68" s="936"/>
      <c r="AI68" s="936"/>
      <c r="AJ68" s="936"/>
      <c r="AK68" s="936"/>
      <c r="AL68" s="936"/>
      <c r="AM68" s="936"/>
      <c r="AN68" s="936"/>
      <c r="AO68" s="3"/>
      <c r="AP68" s="1035"/>
      <c r="AQ68" s="3"/>
      <c r="AR68" s="969" t="str">
        <f t="shared" si="38"/>
        <v/>
      </c>
      <c r="AS68" s="969" t="str">
        <f t="shared" si="39"/>
        <v/>
      </c>
      <c r="AT68" s="969" t="str">
        <f t="shared" si="40"/>
        <v/>
      </c>
      <c r="AU68" s="969" t="str">
        <f t="shared" si="41"/>
        <v/>
      </c>
      <c r="AV68" s="969" t="str">
        <f t="shared" si="42"/>
        <v/>
      </c>
      <c r="AW68" s="969" t="str">
        <f t="shared" si="43"/>
        <v/>
      </c>
      <c r="AX68" s="969" t="str">
        <f t="shared" si="44"/>
        <v/>
      </c>
      <c r="AY68" s="969" t="str">
        <f t="shared" si="45"/>
        <v/>
      </c>
      <c r="AZ68" s="969" t="str">
        <f t="shared" si="46"/>
        <v/>
      </c>
      <c r="BA68" s="969" t="str">
        <f t="shared" si="47"/>
        <v/>
      </c>
      <c r="BB68" s="969" t="str">
        <f t="shared" si="48"/>
        <v/>
      </c>
      <c r="BC68" s="969" t="str">
        <f t="shared" si="49"/>
        <v/>
      </c>
      <c r="BD68" s="969" t="str">
        <f t="shared" si="50"/>
        <v/>
      </c>
      <c r="BE68" s="969" t="str">
        <f t="shared" si="51"/>
        <v/>
      </c>
      <c r="BF68" s="969" t="str">
        <f t="shared" si="52"/>
        <v/>
      </c>
      <c r="BG68" s="969" t="str">
        <f t="shared" si="53"/>
        <v/>
      </c>
      <c r="BH68" s="969" t="str">
        <f t="shared" si="54"/>
        <v/>
      </c>
      <c r="BI68" s="969" t="str">
        <f t="shared" si="55"/>
        <v/>
      </c>
      <c r="BJ68" s="969" t="str">
        <f t="shared" si="56"/>
        <v/>
      </c>
      <c r="BK68" s="970" t="str">
        <f t="shared" si="57"/>
        <v/>
      </c>
      <c r="BL68" s="970" t="str">
        <f t="shared" si="58"/>
        <v/>
      </c>
      <c r="BM68" s="970" t="str">
        <f t="shared" si="59"/>
        <v/>
      </c>
      <c r="BN68" s="970" t="str">
        <f t="shared" si="60"/>
        <v/>
      </c>
      <c r="BO68" s="970" t="str">
        <f t="shared" si="61"/>
        <v/>
      </c>
      <c r="BP68" s="970" t="str">
        <f t="shared" si="62"/>
        <v/>
      </c>
      <c r="BQ68" s="969" t="str">
        <f t="shared" si="63"/>
        <v/>
      </c>
      <c r="BR68" s="969" t="str">
        <f t="shared" si="64"/>
        <v/>
      </c>
      <c r="BS68" s="969" t="str">
        <f t="shared" si="65"/>
        <v/>
      </c>
      <c r="BT68" s="969" t="str">
        <f t="shared" si="66"/>
        <v/>
      </c>
      <c r="BU68" s="969" t="str">
        <f t="shared" si="67"/>
        <v/>
      </c>
      <c r="BV68" s="3"/>
      <c r="BW68" s="921"/>
      <c r="BX68" s="476"/>
      <c r="BY68" s="476"/>
      <c r="BZ68" s="971">
        <v>0</v>
      </c>
      <c r="CA68" s="971">
        <v>0</v>
      </c>
      <c r="CB68" s="971">
        <v>0</v>
      </c>
      <c r="CC68" s="971">
        <v>0</v>
      </c>
      <c r="CD68" s="952">
        <v>2.2000000000000002</v>
      </c>
      <c r="CE68" s="952">
        <v>2.35</v>
      </c>
      <c r="CF68" s="952">
        <v>2.5</v>
      </c>
      <c r="CG68" s="952">
        <v>2.85</v>
      </c>
      <c r="CH68" s="952">
        <v>3.75</v>
      </c>
      <c r="CI68" s="952">
        <v>4.4000000000000004</v>
      </c>
      <c r="CJ68" s="952">
        <v>5.4</v>
      </c>
      <c r="CK68" s="952">
        <v>6.95</v>
      </c>
      <c r="CL68" s="952">
        <v>8.35</v>
      </c>
      <c r="CM68" s="953">
        <v>11.1</v>
      </c>
      <c r="CN68" s="953">
        <v>12.6</v>
      </c>
      <c r="CO68" s="953">
        <v>15.7</v>
      </c>
      <c r="CP68" s="3"/>
    </row>
    <row r="69" spans="1:94" s="196" customFormat="1" ht="15" thickTop="1" thickBot="1" x14ac:dyDescent="0.35">
      <c r="A69" s="1030"/>
      <c r="C69" s="287" t="str">
        <f>'Cálc. RIA, Rede Húmida ou Seca'!E103</f>
        <v/>
      </c>
      <c r="D69" s="913" t="str">
        <f>IF('Cálc. RIA, Rede Húmida ou Seca'!F103="","",'Cálc. RIA, Rede Húmida ou Seca'!F103)</f>
        <v/>
      </c>
      <c r="E69" s="913" t="str">
        <f>IF('Cálc. RIA, Rede Húmida ou Seca'!G103="","",'Cálc. RIA, Rede Húmida ou Seca'!G103)</f>
        <v/>
      </c>
      <c r="F69" s="914" t="str">
        <f>IF('Cálc. RIA, Rede Húmida ou Seca'!AC103="","",'Cálc. RIA, Rede Húmida ou Seca'!AC103)</f>
        <v/>
      </c>
      <c r="G69" s="1066" t="str">
        <f t="shared" si="37"/>
        <v/>
      </c>
      <c r="H69" s="951"/>
      <c r="I69" s="934" t="str">
        <f t="shared" si="6"/>
        <v/>
      </c>
      <c r="J69" s="995"/>
      <c r="K69" s="936"/>
      <c r="L69" s="936"/>
      <c r="M69" s="936"/>
      <c r="N69" s="936"/>
      <c r="O69" s="936"/>
      <c r="P69" s="936"/>
      <c r="Q69" s="936"/>
      <c r="R69" s="936"/>
      <c r="S69" s="936"/>
      <c r="T69" s="936"/>
      <c r="U69" s="936"/>
      <c r="V69" s="936"/>
      <c r="W69" s="936"/>
      <c r="X69" s="936"/>
      <c r="Y69" s="936"/>
      <c r="Z69" s="936"/>
      <c r="AA69" s="936"/>
      <c r="AB69" s="936"/>
      <c r="AC69" s="936"/>
      <c r="AD69" s="936"/>
      <c r="AE69" s="936"/>
      <c r="AF69" s="936"/>
      <c r="AG69" s="936"/>
      <c r="AH69" s="936"/>
      <c r="AI69" s="936"/>
      <c r="AJ69" s="936"/>
      <c r="AK69" s="936"/>
      <c r="AL69" s="936"/>
      <c r="AM69" s="936"/>
      <c r="AN69" s="936"/>
      <c r="AO69" s="3"/>
      <c r="AP69" s="1035"/>
      <c r="AQ69" s="3"/>
      <c r="AR69" s="969" t="str">
        <f t="shared" si="38"/>
        <v/>
      </c>
      <c r="AS69" s="969" t="str">
        <f t="shared" si="39"/>
        <v/>
      </c>
      <c r="AT69" s="969" t="str">
        <f t="shared" si="40"/>
        <v/>
      </c>
      <c r="AU69" s="969" t="str">
        <f t="shared" si="41"/>
        <v/>
      </c>
      <c r="AV69" s="969" t="str">
        <f t="shared" si="42"/>
        <v/>
      </c>
      <c r="AW69" s="969" t="str">
        <f t="shared" si="43"/>
        <v/>
      </c>
      <c r="AX69" s="969" t="str">
        <f t="shared" si="44"/>
        <v/>
      </c>
      <c r="AY69" s="969" t="str">
        <f t="shared" si="45"/>
        <v/>
      </c>
      <c r="AZ69" s="969" t="str">
        <f t="shared" si="46"/>
        <v/>
      </c>
      <c r="BA69" s="969" t="str">
        <f t="shared" si="47"/>
        <v/>
      </c>
      <c r="BB69" s="969" t="str">
        <f t="shared" si="48"/>
        <v/>
      </c>
      <c r="BC69" s="969" t="str">
        <f t="shared" si="49"/>
        <v/>
      </c>
      <c r="BD69" s="969" t="str">
        <f t="shared" si="50"/>
        <v/>
      </c>
      <c r="BE69" s="969" t="str">
        <f t="shared" si="51"/>
        <v/>
      </c>
      <c r="BF69" s="969" t="str">
        <f t="shared" si="52"/>
        <v/>
      </c>
      <c r="BG69" s="969" t="str">
        <f t="shared" si="53"/>
        <v/>
      </c>
      <c r="BH69" s="969" t="str">
        <f t="shared" si="54"/>
        <v/>
      </c>
      <c r="BI69" s="969" t="str">
        <f t="shared" si="55"/>
        <v/>
      </c>
      <c r="BJ69" s="969" t="str">
        <f t="shared" si="56"/>
        <v/>
      </c>
      <c r="BK69" s="970" t="str">
        <f t="shared" si="57"/>
        <v/>
      </c>
      <c r="BL69" s="970" t="str">
        <f t="shared" si="58"/>
        <v/>
      </c>
      <c r="BM69" s="970" t="str">
        <f t="shared" si="59"/>
        <v/>
      </c>
      <c r="BN69" s="970" t="str">
        <f t="shared" si="60"/>
        <v/>
      </c>
      <c r="BO69" s="970" t="str">
        <f t="shared" si="61"/>
        <v/>
      </c>
      <c r="BP69" s="970" t="str">
        <f t="shared" si="62"/>
        <v/>
      </c>
      <c r="BQ69" s="969" t="str">
        <f t="shared" si="63"/>
        <v/>
      </c>
      <c r="BR69" s="969" t="str">
        <f t="shared" si="64"/>
        <v/>
      </c>
      <c r="BS69" s="969" t="str">
        <f t="shared" si="65"/>
        <v/>
      </c>
      <c r="BT69" s="969" t="str">
        <f t="shared" si="66"/>
        <v/>
      </c>
      <c r="BU69" s="969" t="str">
        <f t="shared" si="67"/>
        <v/>
      </c>
      <c r="BV69" s="3"/>
      <c r="BW69" s="919" t="s">
        <v>543</v>
      </c>
      <c r="BX69" s="475" t="s">
        <v>559</v>
      </c>
      <c r="BY69" s="475"/>
      <c r="BZ69" s="971">
        <v>0</v>
      </c>
      <c r="CA69" s="971">
        <v>0</v>
      </c>
      <c r="CB69" s="971">
        <v>0</v>
      </c>
      <c r="CC69" s="971">
        <v>0</v>
      </c>
      <c r="CD69" s="952">
        <v>0.9</v>
      </c>
      <c r="CE69" s="952">
        <v>1.2</v>
      </c>
      <c r="CF69" s="952">
        <v>1.2</v>
      </c>
      <c r="CG69" s="952">
        <v>1.8</v>
      </c>
      <c r="CH69" s="952">
        <v>2.4</v>
      </c>
      <c r="CI69" s="952">
        <v>3.1</v>
      </c>
      <c r="CJ69" s="952">
        <v>4.3</v>
      </c>
      <c r="CK69" s="971">
        <v>0</v>
      </c>
      <c r="CL69" s="971">
        <v>0</v>
      </c>
      <c r="CM69" s="971">
        <v>0</v>
      </c>
      <c r="CN69" s="971">
        <v>0</v>
      </c>
      <c r="CO69" s="971">
        <v>0</v>
      </c>
      <c r="CP69" s="3"/>
    </row>
    <row r="70" spans="1:94" s="196" customFormat="1" ht="15" thickTop="1" thickBot="1" x14ac:dyDescent="0.4">
      <c r="A70" s="1030"/>
      <c r="C70" s="287" t="str">
        <f>'Cálc. RIA, Rede Húmida ou Seca'!E104</f>
        <v/>
      </c>
      <c r="D70" s="913" t="str">
        <f>IF('Cálc. RIA, Rede Húmida ou Seca'!F104="","",'Cálc. RIA, Rede Húmida ou Seca'!F104)</f>
        <v/>
      </c>
      <c r="E70" s="913" t="str">
        <f>IF('Cálc. RIA, Rede Húmida ou Seca'!G104="","",'Cálc. RIA, Rede Húmida ou Seca'!G104)</f>
        <v/>
      </c>
      <c r="F70" s="914" t="str">
        <f>IF('Cálc. RIA, Rede Húmida ou Seca'!AC104="","",'Cálc. RIA, Rede Húmida ou Seca'!AC104)</f>
        <v/>
      </c>
      <c r="G70" s="1066" t="str">
        <f t="shared" si="37"/>
        <v/>
      </c>
      <c r="H70" s="951"/>
      <c r="I70" s="934" t="str">
        <f t="shared" si="6"/>
        <v/>
      </c>
      <c r="J70" s="995"/>
      <c r="K70" s="936"/>
      <c r="L70" s="936"/>
      <c r="M70" s="936"/>
      <c r="N70" s="936"/>
      <c r="O70" s="936"/>
      <c r="P70" s="936"/>
      <c r="Q70" s="936"/>
      <c r="R70" s="936"/>
      <c r="S70" s="936"/>
      <c r="T70" s="936"/>
      <c r="U70" s="936"/>
      <c r="V70" s="936"/>
      <c r="W70" s="936"/>
      <c r="X70" s="936"/>
      <c r="Y70" s="936"/>
      <c r="Z70" s="936"/>
      <c r="AA70" s="936"/>
      <c r="AB70" s="936"/>
      <c r="AC70" s="936"/>
      <c r="AD70" s="936"/>
      <c r="AE70" s="936"/>
      <c r="AF70" s="936"/>
      <c r="AG70" s="936"/>
      <c r="AH70" s="936"/>
      <c r="AI70" s="936"/>
      <c r="AJ70" s="936"/>
      <c r="AK70" s="936"/>
      <c r="AL70" s="936"/>
      <c r="AM70" s="936"/>
      <c r="AN70" s="936"/>
      <c r="AO70" s="3"/>
      <c r="AP70" s="1035"/>
      <c r="AQ70" s="3"/>
      <c r="AR70" s="969" t="str">
        <f t="shared" si="38"/>
        <v/>
      </c>
      <c r="AS70" s="969" t="str">
        <f t="shared" si="39"/>
        <v/>
      </c>
      <c r="AT70" s="969" t="str">
        <f t="shared" si="40"/>
        <v/>
      </c>
      <c r="AU70" s="969" t="str">
        <f t="shared" si="41"/>
        <v/>
      </c>
      <c r="AV70" s="969" t="str">
        <f t="shared" si="42"/>
        <v/>
      </c>
      <c r="AW70" s="969" t="str">
        <f t="shared" si="43"/>
        <v/>
      </c>
      <c r="AX70" s="969" t="str">
        <f t="shared" si="44"/>
        <v/>
      </c>
      <c r="AY70" s="969" t="str">
        <f t="shared" si="45"/>
        <v/>
      </c>
      <c r="AZ70" s="969" t="str">
        <f t="shared" si="46"/>
        <v/>
      </c>
      <c r="BA70" s="969" t="str">
        <f t="shared" si="47"/>
        <v/>
      </c>
      <c r="BB70" s="969" t="str">
        <f t="shared" si="48"/>
        <v/>
      </c>
      <c r="BC70" s="969" t="str">
        <f t="shared" si="49"/>
        <v/>
      </c>
      <c r="BD70" s="969" t="str">
        <f t="shared" si="50"/>
        <v/>
      </c>
      <c r="BE70" s="969" t="str">
        <f t="shared" si="51"/>
        <v/>
      </c>
      <c r="BF70" s="969" t="str">
        <f t="shared" si="52"/>
        <v/>
      </c>
      <c r="BG70" s="969" t="str">
        <f t="shared" si="53"/>
        <v/>
      </c>
      <c r="BH70" s="969" t="str">
        <f t="shared" si="54"/>
        <v/>
      </c>
      <c r="BI70" s="969" t="str">
        <f t="shared" si="55"/>
        <v/>
      </c>
      <c r="BJ70" s="969" t="str">
        <f t="shared" si="56"/>
        <v/>
      </c>
      <c r="BK70" s="970" t="str">
        <f t="shared" si="57"/>
        <v/>
      </c>
      <c r="BL70" s="970" t="str">
        <f t="shared" si="58"/>
        <v/>
      </c>
      <c r="BM70" s="970" t="str">
        <f t="shared" si="59"/>
        <v/>
      </c>
      <c r="BN70" s="970" t="str">
        <f t="shared" si="60"/>
        <v/>
      </c>
      <c r="BO70" s="970" t="str">
        <f t="shared" si="61"/>
        <v/>
      </c>
      <c r="BP70" s="970" t="str">
        <f t="shared" si="62"/>
        <v/>
      </c>
      <c r="BQ70" s="969" t="str">
        <f t="shared" si="63"/>
        <v/>
      </c>
      <c r="BR70" s="969" t="str">
        <f t="shared" si="64"/>
        <v/>
      </c>
      <c r="BS70" s="969" t="str">
        <f t="shared" si="65"/>
        <v/>
      </c>
      <c r="BT70" s="969" t="str">
        <f t="shared" si="66"/>
        <v/>
      </c>
      <c r="BU70" s="969" t="str">
        <f t="shared" si="67"/>
        <v/>
      </c>
      <c r="BV70" s="3"/>
      <c r="BW70" s="857"/>
      <c r="BX70" s="857"/>
      <c r="BY70" s="857"/>
      <c r="BZ70" s="1286" t="s">
        <v>549</v>
      </c>
      <c r="CA70" s="1287"/>
      <c r="CB70" s="1287"/>
      <c r="CC70" s="1287"/>
      <c r="CD70" s="1287"/>
      <c r="CE70" s="1287"/>
      <c r="CF70" s="1287"/>
      <c r="CG70" s="1287"/>
      <c r="CH70" s="1287"/>
      <c r="CI70" s="1287"/>
      <c r="CJ70" s="1287"/>
      <c r="CK70" s="1287"/>
      <c r="CL70" s="1287"/>
      <c r="CM70" s="1288"/>
      <c r="CN70" s="1288"/>
      <c r="CO70" s="1288"/>
      <c r="CP70" s="3"/>
    </row>
    <row r="71" spans="1:94" s="196" customFormat="1" ht="15" thickTop="1" thickBot="1" x14ac:dyDescent="0.35">
      <c r="A71" s="1030"/>
      <c r="C71" s="287" t="str">
        <f>'Cálc. RIA, Rede Húmida ou Seca'!E105</f>
        <v/>
      </c>
      <c r="D71" s="913" t="str">
        <f>IF('Cálc. RIA, Rede Húmida ou Seca'!F105="","",'Cálc. RIA, Rede Húmida ou Seca'!F105)</f>
        <v/>
      </c>
      <c r="E71" s="913" t="str">
        <f>IF('Cálc. RIA, Rede Húmida ou Seca'!G105="","",'Cálc. RIA, Rede Húmida ou Seca'!G105)</f>
        <v/>
      </c>
      <c r="F71" s="914" t="str">
        <f>IF('Cálc. RIA, Rede Húmida ou Seca'!AC105="","",'Cálc. RIA, Rede Húmida ou Seca'!AC105)</f>
        <v/>
      </c>
      <c r="G71" s="1066" t="str">
        <f t="shared" si="37"/>
        <v/>
      </c>
      <c r="H71" s="951"/>
      <c r="I71" s="934" t="str">
        <f t="shared" si="6"/>
        <v/>
      </c>
      <c r="J71" s="995"/>
      <c r="K71" s="936"/>
      <c r="L71" s="936"/>
      <c r="M71" s="936"/>
      <c r="N71" s="936"/>
      <c r="O71" s="936"/>
      <c r="P71" s="936"/>
      <c r="Q71" s="936"/>
      <c r="R71" s="936"/>
      <c r="S71" s="936"/>
      <c r="T71" s="936"/>
      <c r="U71" s="936"/>
      <c r="V71" s="936"/>
      <c r="W71" s="936"/>
      <c r="X71" s="936"/>
      <c r="Y71" s="936"/>
      <c r="Z71" s="936"/>
      <c r="AA71" s="936"/>
      <c r="AB71" s="936"/>
      <c r="AC71" s="936"/>
      <c r="AD71" s="936"/>
      <c r="AE71" s="936"/>
      <c r="AF71" s="936"/>
      <c r="AG71" s="936"/>
      <c r="AH71" s="936"/>
      <c r="AI71" s="936"/>
      <c r="AJ71" s="936"/>
      <c r="AK71" s="936"/>
      <c r="AL71" s="936"/>
      <c r="AM71" s="936"/>
      <c r="AN71" s="936"/>
      <c r="AO71" s="3"/>
      <c r="AP71" s="1035"/>
      <c r="AQ71" s="3"/>
      <c r="AR71" s="969" t="str">
        <f t="shared" si="38"/>
        <v/>
      </c>
      <c r="AS71" s="969" t="str">
        <f t="shared" si="39"/>
        <v/>
      </c>
      <c r="AT71" s="969" t="str">
        <f t="shared" si="40"/>
        <v/>
      </c>
      <c r="AU71" s="969" t="str">
        <f t="shared" si="41"/>
        <v/>
      </c>
      <c r="AV71" s="969" t="str">
        <f t="shared" si="42"/>
        <v/>
      </c>
      <c r="AW71" s="969" t="str">
        <f t="shared" si="43"/>
        <v/>
      </c>
      <c r="AX71" s="969" t="str">
        <f t="shared" si="44"/>
        <v/>
      </c>
      <c r="AY71" s="969" t="str">
        <f t="shared" si="45"/>
        <v/>
      </c>
      <c r="AZ71" s="969" t="str">
        <f t="shared" si="46"/>
        <v/>
      </c>
      <c r="BA71" s="969" t="str">
        <f t="shared" si="47"/>
        <v/>
      </c>
      <c r="BB71" s="969" t="str">
        <f t="shared" si="48"/>
        <v/>
      </c>
      <c r="BC71" s="969" t="str">
        <f t="shared" si="49"/>
        <v/>
      </c>
      <c r="BD71" s="969" t="str">
        <f t="shared" si="50"/>
        <v/>
      </c>
      <c r="BE71" s="969" t="str">
        <f t="shared" si="51"/>
        <v/>
      </c>
      <c r="BF71" s="969" t="str">
        <f t="shared" si="52"/>
        <v/>
      </c>
      <c r="BG71" s="969" t="str">
        <f t="shared" si="53"/>
        <v/>
      </c>
      <c r="BH71" s="969" t="str">
        <f t="shared" si="54"/>
        <v/>
      </c>
      <c r="BI71" s="969" t="str">
        <f t="shared" si="55"/>
        <v/>
      </c>
      <c r="BJ71" s="969" t="str">
        <f t="shared" si="56"/>
        <v/>
      </c>
      <c r="BK71" s="970" t="str">
        <f t="shared" si="57"/>
        <v/>
      </c>
      <c r="BL71" s="970" t="str">
        <f t="shared" si="58"/>
        <v/>
      </c>
      <c r="BM71" s="970" t="str">
        <f t="shared" si="59"/>
        <v/>
      </c>
      <c r="BN71" s="970" t="str">
        <f t="shared" si="60"/>
        <v/>
      </c>
      <c r="BO71" s="970" t="str">
        <f t="shared" si="61"/>
        <v/>
      </c>
      <c r="BP71" s="970" t="str">
        <f t="shared" si="62"/>
        <v/>
      </c>
      <c r="BQ71" s="969" t="str">
        <f t="shared" si="63"/>
        <v/>
      </c>
      <c r="BR71" s="969" t="str">
        <f t="shared" si="64"/>
        <v/>
      </c>
      <c r="BS71" s="969" t="str">
        <f t="shared" si="65"/>
        <v/>
      </c>
      <c r="BT71" s="969" t="str">
        <f t="shared" si="66"/>
        <v/>
      </c>
      <c r="BU71" s="969" t="str">
        <f t="shared" si="67"/>
        <v/>
      </c>
      <c r="BV71" s="3"/>
      <c r="BW71" s="857"/>
      <c r="BX71" s="857"/>
      <c r="BY71" s="857"/>
      <c r="BZ71" s="966">
        <v>0.25</v>
      </c>
      <c r="CA71" s="966">
        <v>0.375</v>
      </c>
      <c r="CB71" s="966">
        <v>0.5</v>
      </c>
      <c r="CC71" s="966">
        <v>0.75</v>
      </c>
      <c r="CD71" s="966">
        <v>1</v>
      </c>
      <c r="CE71" s="966">
        <v>1.25</v>
      </c>
      <c r="CF71" s="966">
        <v>1.5</v>
      </c>
      <c r="CG71" s="966">
        <v>2</v>
      </c>
      <c r="CH71" s="966">
        <v>2.5</v>
      </c>
      <c r="CI71" s="966">
        <v>3</v>
      </c>
      <c r="CJ71" s="966">
        <v>4</v>
      </c>
      <c r="CK71" s="966">
        <v>5</v>
      </c>
      <c r="CL71" s="966">
        <v>6</v>
      </c>
      <c r="CM71" s="966">
        <v>8</v>
      </c>
      <c r="CN71" s="966">
        <v>10</v>
      </c>
      <c r="CO71" s="966">
        <v>12</v>
      </c>
      <c r="CP71" s="3"/>
    </row>
    <row r="72" spans="1:94" s="196" customFormat="1" ht="15" thickTop="1" thickBot="1" x14ac:dyDescent="0.35">
      <c r="A72" s="1030"/>
      <c r="C72" s="287" t="str">
        <f>'Cálc. RIA, Rede Húmida ou Seca'!E106</f>
        <v/>
      </c>
      <c r="D72" s="913" t="str">
        <f>IF('Cálc. RIA, Rede Húmida ou Seca'!F106="","",'Cálc. RIA, Rede Húmida ou Seca'!F106)</f>
        <v/>
      </c>
      <c r="E72" s="913" t="str">
        <f>IF('Cálc. RIA, Rede Húmida ou Seca'!G106="","",'Cálc. RIA, Rede Húmida ou Seca'!G106)</f>
        <v/>
      </c>
      <c r="F72" s="914" t="str">
        <f>IF('Cálc. RIA, Rede Húmida ou Seca'!AC106="","",'Cálc. RIA, Rede Húmida ou Seca'!AC106)</f>
        <v/>
      </c>
      <c r="G72" s="1066" t="str">
        <f t="shared" si="37"/>
        <v/>
      </c>
      <c r="H72" s="951"/>
      <c r="I72" s="934" t="str">
        <f t="shared" si="6"/>
        <v/>
      </c>
      <c r="J72" s="995"/>
      <c r="K72" s="936"/>
      <c r="L72" s="936"/>
      <c r="M72" s="936"/>
      <c r="N72" s="936"/>
      <c r="O72" s="936"/>
      <c r="P72" s="936"/>
      <c r="Q72" s="936"/>
      <c r="R72" s="936"/>
      <c r="S72" s="936"/>
      <c r="T72" s="936"/>
      <c r="U72" s="936"/>
      <c r="V72" s="936"/>
      <c r="W72" s="936"/>
      <c r="X72" s="936"/>
      <c r="Y72" s="936"/>
      <c r="Z72" s="936"/>
      <c r="AA72" s="936"/>
      <c r="AB72" s="936"/>
      <c r="AC72" s="936"/>
      <c r="AD72" s="936"/>
      <c r="AE72" s="936"/>
      <c r="AF72" s="936"/>
      <c r="AG72" s="936"/>
      <c r="AH72" s="936"/>
      <c r="AI72" s="936"/>
      <c r="AJ72" s="936"/>
      <c r="AK72" s="936"/>
      <c r="AL72" s="936"/>
      <c r="AM72" s="936"/>
      <c r="AN72" s="936"/>
      <c r="AO72" s="3"/>
      <c r="AP72" s="1035"/>
      <c r="AQ72" s="3"/>
      <c r="AR72" s="969" t="str">
        <f t="shared" si="38"/>
        <v/>
      </c>
      <c r="AS72" s="969" t="str">
        <f t="shared" si="39"/>
        <v/>
      </c>
      <c r="AT72" s="969" t="str">
        <f t="shared" si="40"/>
        <v/>
      </c>
      <c r="AU72" s="969" t="str">
        <f t="shared" si="41"/>
        <v/>
      </c>
      <c r="AV72" s="969" t="str">
        <f t="shared" si="42"/>
        <v/>
      </c>
      <c r="AW72" s="969" t="str">
        <f t="shared" si="43"/>
        <v/>
      </c>
      <c r="AX72" s="969" t="str">
        <f t="shared" si="44"/>
        <v/>
      </c>
      <c r="AY72" s="969" t="str">
        <f t="shared" si="45"/>
        <v/>
      </c>
      <c r="AZ72" s="969" t="str">
        <f t="shared" si="46"/>
        <v/>
      </c>
      <c r="BA72" s="969" t="str">
        <f t="shared" si="47"/>
        <v/>
      </c>
      <c r="BB72" s="969" t="str">
        <f t="shared" si="48"/>
        <v/>
      </c>
      <c r="BC72" s="969" t="str">
        <f t="shared" si="49"/>
        <v/>
      </c>
      <c r="BD72" s="969" t="str">
        <f t="shared" si="50"/>
        <v/>
      </c>
      <c r="BE72" s="969" t="str">
        <f t="shared" si="51"/>
        <v/>
      </c>
      <c r="BF72" s="969" t="str">
        <f t="shared" si="52"/>
        <v/>
      </c>
      <c r="BG72" s="969" t="str">
        <f t="shared" si="53"/>
        <v/>
      </c>
      <c r="BH72" s="969" t="str">
        <f t="shared" si="54"/>
        <v/>
      </c>
      <c r="BI72" s="969" t="str">
        <f t="shared" si="55"/>
        <v/>
      </c>
      <c r="BJ72" s="969" t="str">
        <f t="shared" si="56"/>
        <v/>
      </c>
      <c r="BK72" s="970" t="str">
        <f t="shared" si="57"/>
        <v/>
      </c>
      <c r="BL72" s="970" t="str">
        <f t="shared" si="58"/>
        <v/>
      </c>
      <c r="BM72" s="970" t="str">
        <f t="shared" si="59"/>
        <v/>
      </c>
      <c r="BN72" s="970" t="str">
        <f t="shared" si="60"/>
        <v/>
      </c>
      <c r="BO72" s="970" t="str">
        <f t="shared" si="61"/>
        <v/>
      </c>
      <c r="BP72" s="970" t="str">
        <f t="shared" si="62"/>
        <v/>
      </c>
      <c r="BQ72" s="969" t="str">
        <f t="shared" si="63"/>
        <v/>
      </c>
      <c r="BR72" s="969" t="str">
        <f t="shared" si="64"/>
        <v/>
      </c>
      <c r="BS72" s="969" t="str">
        <f t="shared" si="65"/>
        <v/>
      </c>
      <c r="BT72" s="969" t="str">
        <f t="shared" si="66"/>
        <v/>
      </c>
      <c r="BU72" s="969" t="str">
        <f t="shared" si="67"/>
        <v/>
      </c>
      <c r="BV72" s="3"/>
      <c r="BW72" s="928">
        <v>600</v>
      </c>
      <c r="BX72" s="475" t="s">
        <v>548</v>
      </c>
      <c r="BY72" s="475"/>
      <c r="BZ72" s="971">
        <v>0</v>
      </c>
      <c r="CA72" s="971">
        <v>0</v>
      </c>
      <c r="CB72" s="952">
        <v>0.1</v>
      </c>
      <c r="CC72" s="952">
        <v>0.1</v>
      </c>
      <c r="CD72" s="952">
        <v>0.2</v>
      </c>
      <c r="CE72" s="952">
        <v>0.2</v>
      </c>
      <c r="CF72" s="952">
        <v>0.3</v>
      </c>
      <c r="CG72" s="952">
        <v>0.4</v>
      </c>
      <c r="CH72" s="952">
        <v>0.4</v>
      </c>
      <c r="CI72" s="952">
        <v>0.5</v>
      </c>
      <c r="CJ72" s="952">
        <v>0.7</v>
      </c>
      <c r="CK72" s="952">
        <v>0.9</v>
      </c>
      <c r="CL72" s="952">
        <v>1.1000000000000001</v>
      </c>
      <c r="CM72" s="952">
        <v>1.4</v>
      </c>
      <c r="CN72" s="952">
        <v>1.7</v>
      </c>
      <c r="CO72" s="952">
        <v>2.1</v>
      </c>
      <c r="CP72" s="3"/>
    </row>
    <row r="73" spans="1:94" s="196" customFormat="1" ht="14.6" thickTop="1" x14ac:dyDescent="0.3">
      <c r="A73" s="1030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 s="3"/>
      <c r="AP73" s="1035"/>
      <c r="AQ73" s="3"/>
      <c r="AR73" s="973"/>
      <c r="AS73" s="973"/>
      <c r="AT73" s="973"/>
      <c r="AU73" s="973"/>
      <c r="AV73" s="973"/>
      <c r="AW73" s="973"/>
      <c r="AX73" s="973"/>
      <c r="AY73" s="973"/>
      <c r="AZ73" s="973"/>
      <c r="BA73" s="973"/>
      <c r="BB73" s="973"/>
      <c r="BC73" s="973"/>
      <c r="BD73" s="973"/>
      <c r="BE73" s="973"/>
      <c r="BF73" s="973"/>
      <c r="BG73" s="973"/>
      <c r="BH73" s="973"/>
      <c r="BI73" s="973"/>
      <c r="BJ73" s="973"/>
      <c r="BK73" s="974"/>
      <c r="BL73" s="974"/>
      <c r="BM73" s="974"/>
      <c r="BN73" s="974"/>
      <c r="BO73" s="974"/>
      <c r="BP73" s="974"/>
      <c r="BQ73" s="973"/>
      <c r="BR73" s="973"/>
      <c r="BS73" s="973"/>
      <c r="BT73" s="973"/>
      <c r="BU73" s="973"/>
      <c r="BV73" s="3"/>
      <c r="BW73" s="928"/>
      <c r="BX73" s="475"/>
      <c r="BY73" s="475"/>
      <c r="BZ73" s="971"/>
      <c r="CA73" s="971"/>
      <c r="CB73" s="952"/>
      <c r="CC73" s="952"/>
      <c r="CD73" s="952"/>
      <c r="CE73" s="952"/>
      <c r="CF73" s="952"/>
      <c r="CG73" s="952"/>
      <c r="CH73" s="952"/>
      <c r="CI73" s="952"/>
      <c r="CJ73" s="952"/>
      <c r="CK73" s="952"/>
      <c r="CL73" s="952"/>
      <c r="CM73" s="952"/>
      <c r="CN73" s="952"/>
      <c r="CO73" s="952"/>
      <c r="CP73" s="3"/>
    </row>
    <row r="74" spans="1:94" s="196" customFormat="1" ht="14.15" x14ac:dyDescent="0.3">
      <c r="A74" s="1030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 s="3"/>
      <c r="AP74" s="1035"/>
      <c r="AQ74" s="3"/>
      <c r="AR74" s="973"/>
      <c r="AS74" s="973"/>
      <c r="AT74" s="973"/>
      <c r="AU74" s="973"/>
      <c r="AV74" s="973"/>
      <c r="AW74" s="973"/>
      <c r="AX74" s="973"/>
      <c r="AY74" s="973"/>
      <c r="AZ74" s="973"/>
      <c r="BA74" s="973"/>
      <c r="BB74" s="973"/>
      <c r="BC74" s="973"/>
      <c r="BD74" s="973"/>
      <c r="BE74" s="973"/>
      <c r="BF74" s="973"/>
      <c r="BG74" s="973"/>
      <c r="BH74" s="973"/>
      <c r="BI74" s="973"/>
      <c r="BJ74" s="973"/>
      <c r="BK74" s="974"/>
      <c r="BL74" s="974"/>
      <c r="BM74" s="974"/>
      <c r="BN74" s="974"/>
      <c r="BO74" s="974"/>
      <c r="BP74" s="974"/>
      <c r="BQ74" s="973"/>
      <c r="BR74" s="973"/>
      <c r="BS74" s="973"/>
      <c r="BT74" s="973"/>
      <c r="BU74" s="973"/>
      <c r="BV74" s="3"/>
      <c r="BW74" s="928"/>
      <c r="BX74" s="475"/>
      <c r="BY74" s="475"/>
      <c r="BZ74" s="971"/>
      <c r="CA74" s="971"/>
      <c r="CB74" s="952"/>
      <c r="CC74" s="952"/>
      <c r="CD74" s="952"/>
      <c r="CE74" s="952"/>
      <c r="CF74" s="952"/>
      <c r="CG74" s="952"/>
      <c r="CH74" s="952"/>
      <c r="CI74" s="952"/>
      <c r="CJ74" s="952"/>
      <c r="CK74" s="952"/>
      <c r="CL74" s="952"/>
      <c r="CM74" s="952"/>
      <c r="CN74" s="952"/>
      <c r="CO74" s="952"/>
      <c r="CP74" s="3"/>
    </row>
    <row r="75" spans="1:94" s="196" customFormat="1" ht="14.15" x14ac:dyDescent="0.3">
      <c r="A75" s="1030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 s="3"/>
      <c r="AP75" s="1035"/>
      <c r="AQ75" s="3"/>
      <c r="AR75" s="973"/>
      <c r="AS75" s="973"/>
      <c r="AT75" s="973"/>
      <c r="AU75" s="973"/>
      <c r="AV75" s="973"/>
      <c r="AW75" s="973"/>
      <c r="AX75" s="973"/>
      <c r="AY75" s="973"/>
      <c r="AZ75" s="973"/>
      <c r="BA75" s="973"/>
      <c r="BB75" s="973"/>
      <c r="BC75" s="973"/>
      <c r="BD75" s="973"/>
      <c r="BE75" s="973"/>
      <c r="BF75" s="973"/>
      <c r="BG75" s="973"/>
      <c r="BH75" s="973"/>
      <c r="BI75" s="973"/>
      <c r="BJ75" s="973"/>
      <c r="BK75" s="974"/>
      <c r="BL75" s="974"/>
      <c r="BM75" s="974"/>
      <c r="BN75" s="974"/>
      <c r="BO75" s="974"/>
      <c r="BP75" s="974"/>
      <c r="BQ75" s="973"/>
      <c r="BR75" s="973"/>
      <c r="BS75" s="973"/>
      <c r="BT75" s="973"/>
      <c r="BU75" s="973"/>
      <c r="BV75" s="3"/>
      <c r="BW75" s="928"/>
      <c r="BX75" s="475"/>
      <c r="BY75" s="475"/>
      <c r="BZ75" s="971"/>
      <c r="CA75" s="971"/>
      <c r="CB75" s="952"/>
      <c r="CC75" s="952"/>
      <c r="CD75" s="952"/>
      <c r="CE75" s="952"/>
      <c r="CF75" s="952"/>
      <c r="CG75" s="952"/>
      <c r="CH75" s="952"/>
      <c r="CI75" s="952"/>
      <c r="CJ75" s="952"/>
      <c r="CK75" s="952"/>
      <c r="CL75" s="952"/>
      <c r="CM75" s="952"/>
      <c r="CN75" s="952"/>
      <c r="CO75" s="952"/>
      <c r="CP75" s="3"/>
    </row>
    <row r="76" spans="1:94" s="196" customFormat="1" ht="14.15" x14ac:dyDescent="0.3">
      <c r="A76" s="1030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 s="3"/>
      <c r="AP76" s="1035"/>
      <c r="AQ76" s="3"/>
      <c r="AR76" s="973"/>
      <c r="AS76" s="973"/>
      <c r="AT76" s="973"/>
      <c r="AU76" s="973"/>
      <c r="AV76" s="973"/>
      <c r="AW76" s="973"/>
      <c r="AX76" s="973"/>
      <c r="AY76" s="973"/>
      <c r="AZ76" s="973"/>
      <c r="BA76" s="973"/>
      <c r="BB76" s="973"/>
      <c r="BC76" s="973"/>
      <c r="BD76" s="973"/>
      <c r="BE76" s="973"/>
      <c r="BF76" s="973"/>
      <c r="BG76" s="973"/>
      <c r="BH76" s="973"/>
      <c r="BI76" s="973"/>
      <c r="BJ76" s="973"/>
      <c r="BK76" s="974"/>
      <c r="BL76" s="974"/>
      <c r="BM76" s="974"/>
      <c r="BN76" s="974"/>
      <c r="BO76" s="974"/>
      <c r="BP76" s="974"/>
      <c r="BQ76" s="973"/>
      <c r="BR76" s="973"/>
      <c r="BS76" s="973"/>
      <c r="BT76" s="973"/>
      <c r="BU76" s="973"/>
      <c r="BV76" s="3"/>
      <c r="BW76" s="928"/>
      <c r="BX76" s="475"/>
      <c r="BY76" s="475"/>
      <c r="BZ76" s="971"/>
      <c r="CA76" s="971"/>
      <c r="CB76" s="952"/>
      <c r="CC76" s="952"/>
      <c r="CD76" s="952"/>
      <c r="CE76" s="952"/>
      <c r="CF76" s="952"/>
      <c r="CG76" s="952"/>
      <c r="CH76" s="952"/>
      <c r="CI76" s="952"/>
      <c r="CJ76" s="952"/>
      <c r="CK76" s="952"/>
      <c r="CL76" s="952"/>
      <c r="CM76" s="952"/>
      <c r="CN76" s="952"/>
      <c r="CO76" s="952"/>
      <c r="CP76" s="3"/>
    </row>
    <row r="77" spans="1:94" s="196" customFormat="1" ht="14.15" x14ac:dyDescent="0.3">
      <c r="A77" s="1030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 s="3"/>
      <c r="AP77" s="1035"/>
      <c r="AQ77" s="3"/>
      <c r="AR77" s="973"/>
      <c r="AS77" s="973"/>
      <c r="AT77" s="973"/>
      <c r="AU77" s="973"/>
      <c r="AV77" s="973"/>
      <c r="AW77" s="973"/>
      <c r="AX77" s="973"/>
      <c r="AY77" s="973"/>
      <c r="AZ77" s="973"/>
      <c r="BA77" s="973"/>
      <c r="BB77" s="973"/>
      <c r="BC77" s="973"/>
      <c r="BD77" s="973"/>
      <c r="BE77" s="973"/>
      <c r="BF77" s="973"/>
      <c r="BG77" s="973"/>
      <c r="BH77" s="973"/>
      <c r="BI77" s="973"/>
      <c r="BJ77" s="973"/>
      <c r="BK77" s="974"/>
      <c r="BL77" s="974"/>
      <c r="BM77" s="974"/>
      <c r="BN77" s="974"/>
      <c r="BO77" s="974"/>
      <c r="BP77" s="974"/>
      <c r="BQ77" s="973"/>
      <c r="BR77" s="973"/>
      <c r="BS77" s="973"/>
      <c r="BT77" s="973"/>
      <c r="BU77" s="973"/>
      <c r="BV77" s="3"/>
      <c r="BW77" s="928"/>
      <c r="BX77" s="475"/>
      <c r="BY77" s="475"/>
      <c r="BZ77" s="971"/>
      <c r="CA77" s="971"/>
      <c r="CB77" s="952"/>
      <c r="CC77" s="952"/>
      <c r="CD77" s="952"/>
      <c r="CE77" s="952"/>
      <c r="CF77" s="952"/>
      <c r="CG77" s="952"/>
      <c r="CH77" s="952"/>
      <c r="CI77" s="952"/>
      <c r="CJ77" s="952"/>
      <c r="CK77" s="952"/>
      <c r="CL77" s="952"/>
      <c r="CM77" s="952"/>
      <c r="CN77" s="952"/>
      <c r="CO77" s="952"/>
      <c r="CP77" s="3"/>
    </row>
    <row r="78" spans="1:94" s="196" customFormat="1" ht="14.15" x14ac:dyDescent="0.3">
      <c r="A78" s="1030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 s="3"/>
      <c r="AP78" s="1035"/>
      <c r="AQ78" s="3"/>
      <c r="AR78" s="973"/>
      <c r="AS78" s="973"/>
      <c r="AT78" s="973"/>
      <c r="AU78" s="973"/>
      <c r="AV78" s="973"/>
      <c r="AW78" s="973"/>
      <c r="AX78" s="973"/>
      <c r="AY78" s="973"/>
      <c r="AZ78" s="973"/>
      <c r="BA78" s="973"/>
      <c r="BB78" s="973"/>
      <c r="BC78" s="973"/>
      <c r="BD78" s="973"/>
      <c r="BE78" s="973"/>
      <c r="BF78" s="973"/>
      <c r="BG78" s="973"/>
      <c r="BH78" s="973"/>
      <c r="BI78" s="973"/>
      <c r="BJ78" s="973"/>
      <c r="BK78" s="974"/>
      <c r="BL78" s="974"/>
      <c r="BM78" s="974"/>
      <c r="BN78" s="974"/>
      <c r="BO78" s="974"/>
      <c r="BP78" s="974"/>
      <c r="BQ78" s="973"/>
      <c r="BR78" s="973"/>
      <c r="BS78" s="973"/>
      <c r="BT78" s="973"/>
      <c r="BU78" s="973"/>
      <c r="BV78" s="3"/>
      <c r="BW78" s="928"/>
      <c r="BX78" s="475"/>
      <c r="BY78" s="475"/>
      <c r="BZ78" s="971"/>
      <c r="CA78" s="971"/>
      <c r="CB78" s="952"/>
      <c r="CC78" s="952"/>
      <c r="CD78" s="952"/>
      <c r="CE78" s="952"/>
      <c r="CF78" s="952"/>
      <c r="CG78" s="952"/>
      <c r="CH78" s="952"/>
      <c r="CI78" s="952"/>
      <c r="CJ78" s="952"/>
      <c r="CK78" s="952"/>
      <c r="CL78" s="952"/>
      <c r="CM78" s="952"/>
      <c r="CN78" s="952"/>
      <c r="CO78" s="952"/>
      <c r="CP78" s="3"/>
    </row>
    <row r="79" spans="1:94" s="196" customFormat="1" ht="14.15" x14ac:dyDescent="0.3">
      <c r="A79" s="1030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 s="3"/>
      <c r="AP79" s="1035"/>
      <c r="AQ79" s="3"/>
      <c r="AR79" s="973"/>
      <c r="AS79" s="973"/>
      <c r="AT79" s="973"/>
      <c r="AU79" s="973"/>
      <c r="AV79" s="973"/>
      <c r="AW79" s="973"/>
      <c r="AX79" s="973"/>
      <c r="AY79" s="973"/>
      <c r="AZ79" s="973"/>
      <c r="BA79" s="973"/>
      <c r="BB79" s="973"/>
      <c r="BC79" s="973"/>
      <c r="BD79" s="973"/>
      <c r="BE79" s="973"/>
      <c r="BF79" s="973"/>
      <c r="BG79" s="973"/>
      <c r="BH79" s="973"/>
      <c r="BI79" s="973"/>
      <c r="BJ79" s="973"/>
      <c r="BK79" s="974"/>
      <c r="BL79" s="974"/>
      <c r="BM79" s="974"/>
      <c r="BN79" s="974"/>
      <c r="BO79" s="974"/>
      <c r="BP79" s="974"/>
      <c r="BQ79" s="973"/>
      <c r="BR79" s="973"/>
      <c r="BS79" s="973"/>
      <c r="BT79" s="973"/>
      <c r="BU79" s="973"/>
      <c r="BV79" s="3"/>
      <c r="BW79" s="928"/>
      <c r="BX79" s="475"/>
      <c r="BY79" s="475"/>
      <c r="BZ79" s="971"/>
      <c r="CA79" s="971"/>
      <c r="CB79" s="952"/>
      <c r="CC79" s="952"/>
      <c r="CD79" s="952"/>
      <c r="CE79" s="952"/>
      <c r="CF79" s="952"/>
      <c r="CG79" s="952"/>
      <c r="CH79" s="952"/>
      <c r="CI79" s="952"/>
      <c r="CJ79" s="952"/>
      <c r="CK79" s="952"/>
      <c r="CL79" s="952"/>
      <c r="CM79" s="952"/>
      <c r="CN79" s="952"/>
      <c r="CO79" s="952"/>
      <c r="CP79" s="3"/>
    </row>
    <row r="80" spans="1:94" ht="13.5" customHeight="1" thickBot="1" x14ac:dyDescent="0.35">
      <c r="A80" s="1029"/>
      <c r="AO80" s="1"/>
      <c r="AP80" s="1034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928">
        <v>172</v>
      </c>
      <c r="BX80" s="475" t="s">
        <v>550</v>
      </c>
      <c r="BY80" s="475"/>
      <c r="BZ80" s="971">
        <v>0</v>
      </c>
      <c r="CA80" s="971">
        <v>0</v>
      </c>
      <c r="CB80" s="952">
        <v>4.9000000000000004</v>
      </c>
      <c r="CC80" s="952">
        <v>6.7</v>
      </c>
      <c r="CD80" s="952">
        <v>8.1999999999999993</v>
      </c>
      <c r="CE80" s="953">
        <v>11.3</v>
      </c>
      <c r="CF80" s="953">
        <v>13.4</v>
      </c>
      <c r="CG80" s="953">
        <v>17.399999999999999</v>
      </c>
      <c r="CH80" s="953">
        <v>21</v>
      </c>
      <c r="CI80" s="953">
        <v>26</v>
      </c>
      <c r="CJ80" s="953">
        <v>34</v>
      </c>
      <c r="CK80" s="953">
        <v>43</v>
      </c>
      <c r="CL80" s="953">
        <v>51</v>
      </c>
      <c r="CM80" s="953">
        <v>67</v>
      </c>
      <c r="CN80" s="953">
        <v>85</v>
      </c>
      <c r="CO80" s="953">
        <v>102</v>
      </c>
      <c r="CP80" s="1"/>
    </row>
    <row r="81" spans="1:94" ht="9.75" customHeight="1" thickTop="1" thickBot="1" x14ac:dyDescent="0.35">
      <c r="A81" s="1031"/>
      <c r="B81" s="1032"/>
      <c r="C81" s="1032"/>
      <c r="D81" s="1032"/>
      <c r="E81" s="1032"/>
      <c r="F81" s="1032"/>
      <c r="G81" s="1032"/>
      <c r="H81" s="1032"/>
      <c r="I81" s="1032"/>
      <c r="J81" s="1032"/>
      <c r="K81" s="1032"/>
      <c r="L81" s="1032"/>
      <c r="M81" s="1032"/>
      <c r="N81" s="1032"/>
      <c r="O81" s="1032"/>
      <c r="P81" s="1032"/>
      <c r="Q81" s="1032"/>
      <c r="R81" s="1032"/>
      <c r="S81" s="1032"/>
      <c r="T81" s="1032"/>
      <c r="U81" s="1032"/>
      <c r="V81" s="1032"/>
      <c r="W81" s="1032"/>
      <c r="X81" s="1032"/>
      <c r="Y81" s="1032"/>
      <c r="Z81" s="1032"/>
      <c r="AA81" s="1032"/>
      <c r="AB81" s="1032"/>
      <c r="AC81" s="1032"/>
      <c r="AD81" s="1032"/>
      <c r="AE81" s="1032"/>
      <c r="AF81" s="1032"/>
      <c r="AG81" s="1032"/>
      <c r="AH81" s="1032"/>
      <c r="AI81" s="1032"/>
      <c r="AO81" s="684"/>
      <c r="AP81" s="1036"/>
      <c r="AQ81" s="1037"/>
      <c r="AR81" s="1037"/>
      <c r="AS81" s="1037"/>
      <c r="AT81" s="1037"/>
      <c r="AU81" s="1037"/>
      <c r="AV81" s="1037"/>
      <c r="AW81" s="1037"/>
      <c r="AX81" s="1037"/>
      <c r="AY81" s="1037"/>
      <c r="AZ81" s="1037"/>
      <c r="BA81" s="1037"/>
      <c r="BB81" s="1037"/>
      <c r="BC81" s="1037"/>
      <c r="BD81" s="1037"/>
      <c r="BE81" s="1037"/>
      <c r="BF81" s="1037"/>
      <c r="BG81" s="1037"/>
      <c r="BH81" s="1037"/>
      <c r="BI81" s="1037"/>
      <c r="BJ81" s="1037"/>
      <c r="BK81" s="1037"/>
      <c r="BL81" s="1037"/>
      <c r="BM81" s="1037"/>
      <c r="BN81" s="1037"/>
      <c r="BO81" s="1"/>
      <c r="BP81" s="1"/>
      <c r="BQ81" s="1"/>
      <c r="BR81" s="1"/>
      <c r="BS81" s="1"/>
      <c r="BT81" s="1"/>
      <c r="BU81" s="1"/>
      <c r="BV81" s="1"/>
      <c r="BW81" s="929">
        <v>640</v>
      </c>
      <c r="BX81" s="957" t="s">
        <v>551</v>
      </c>
      <c r="BY81" s="957"/>
      <c r="BZ81" s="971">
        <v>0</v>
      </c>
      <c r="CA81" s="971">
        <v>0</v>
      </c>
      <c r="CB81" s="952">
        <v>1.1000000000000001</v>
      </c>
      <c r="CC81" s="952">
        <v>1.6</v>
      </c>
      <c r="CD81" s="952">
        <v>2.1</v>
      </c>
      <c r="CE81" s="952">
        <v>2.7</v>
      </c>
      <c r="CF81" s="952">
        <v>3.2</v>
      </c>
      <c r="CG81" s="952">
        <v>4.2</v>
      </c>
      <c r="CH81" s="952">
        <v>5.2</v>
      </c>
      <c r="CI81" s="952">
        <v>6.3</v>
      </c>
      <c r="CJ81" s="952">
        <v>8.4</v>
      </c>
      <c r="CK81" s="953">
        <v>10.4</v>
      </c>
      <c r="CL81" s="953">
        <v>12.5</v>
      </c>
      <c r="CM81" s="953">
        <v>16</v>
      </c>
      <c r="CN81" s="953">
        <v>20</v>
      </c>
      <c r="CO81" s="953">
        <v>24</v>
      </c>
      <c r="CP81" s="1"/>
    </row>
    <row r="82" spans="1:94" ht="16.5" customHeight="1" thickTop="1" x14ac:dyDescent="0.3"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930"/>
      <c r="BX82" s="476"/>
      <c r="BY82" s="476"/>
      <c r="BZ82" s="971">
        <v>0</v>
      </c>
      <c r="CA82" s="971">
        <v>0</v>
      </c>
      <c r="CB82" s="952">
        <v>1.6</v>
      </c>
      <c r="CC82" s="952">
        <v>2.4</v>
      </c>
      <c r="CD82" s="952">
        <v>3.2</v>
      </c>
      <c r="CE82" s="952">
        <v>4</v>
      </c>
      <c r="CF82" s="952">
        <v>4.8</v>
      </c>
      <c r="CG82" s="952">
        <v>6.4</v>
      </c>
      <c r="CH82" s="952">
        <v>8.1</v>
      </c>
      <c r="CI82" s="952">
        <v>9.6999999999999993</v>
      </c>
      <c r="CJ82" s="953">
        <v>12.9</v>
      </c>
      <c r="CK82" s="953">
        <v>16.100000000000001</v>
      </c>
      <c r="CL82" s="953">
        <v>19.3</v>
      </c>
      <c r="CM82" s="953">
        <v>25</v>
      </c>
      <c r="CN82" s="953">
        <v>32</v>
      </c>
      <c r="CO82" s="953">
        <v>38</v>
      </c>
      <c r="CP82" s="1"/>
    </row>
    <row r="83" spans="1:94" ht="16.5" customHeight="1" x14ac:dyDescent="0.3">
      <c r="BW83" s="928">
        <v>196</v>
      </c>
      <c r="BX83" s="475" t="s">
        <v>552</v>
      </c>
      <c r="BY83" s="475"/>
      <c r="BZ83" s="945">
        <v>0</v>
      </c>
      <c r="CA83" s="945">
        <v>0</v>
      </c>
      <c r="CB83" s="340">
        <v>3.6</v>
      </c>
      <c r="CC83" s="340">
        <v>5.6</v>
      </c>
      <c r="CD83" s="340">
        <v>7.3</v>
      </c>
      <c r="CE83" s="924">
        <v>10</v>
      </c>
      <c r="CF83" s="924">
        <v>11.6</v>
      </c>
      <c r="CG83" s="924">
        <v>14</v>
      </c>
      <c r="CH83" s="924">
        <v>17</v>
      </c>
      <c r="CI83" s="924">
        <v>20</v>
      </c>
      <c r="CJ83" s="924">
        <v>23</v>
      </c>
      <c r="CK83" s="924">
        <v>30</v>
      </c>
      <c r="CL83" s="924">
        <v>39</v>
      </c>
      <c r="CM83" s="953">
        <v>52</v>
      </c>
      <c r="CN83" s="953">
        <v>65</v>
      </c>
      <c r="CO83" s="953">
        <v>78</v>
      </c>
    </row>
    <row r="84" spans="1:94" ht="14.15" x14ac:dyDescent="0.3">
      <c r="BW84" s="928" t="s">
        <v>554</v>
      </c>
      <c r="BX84" s="475" t="s">
        <v>553</v>
      </c>
      <c r="BY84" s="475"/>
      <c r="BZ84" s="945">
        <v>0</v>
      </c>
      <c r="CA84" s="945">
        <v>0</v>
      </c>
      <c r="CB84" s="340">
        <v>2.6</v>
      </c>
      <c r="CC84" s="340">
        <v>3.6</v>
      </c>
      <c r="CD84" s="340">
        <v>4.5999999999999996</v>
      </c>
      <c r="CE84" s="340">
        <v>5.6</v>
      </c>
      <c r="CF84" s="340">
        <v>6.7</v>
      </c>
      <c r="CG84" s="340">
        <v>8.5</v>
      </c>
      <c r="CH84" s="924">
        <v>10</v>
      </c>
      <c r="CI84" s="924">
        <v>13</v>
      </c>
      <c r="CJ84" s="924">
        <v>17</v>
      </c>
      <c r="CK84" s="924">
        <v>21</v>
      </c>
      <c r="CL84" s="924">
        <v>26</v>
      </c>
      <c r="CM84" s="953">
        <v>34</v>
      </c>
      <c r="CN84" s="953">
        <v>43</v>
      </c>
      <c r="CO84" s="953">
        <v>51</v>
      </c>
    </row>
  </sheetData>
  <sheetProtection algorithmName="SHA-512" hashValue="tEEbRVnfFhAYryZlflW4Yyy5r9LGFf0bwV6AFA8ewKyxiP/VezXGgeZKYm940RvDIsu+MuEcdraCCNshHKbujg==" saltValue="16w+NQEU7PtOZTBHB+CVVA==" spinCount="100000" sheet="1" objects="1" scenarios="1"/>
  <mergeCells count="89">
    <mergeCell ref="K4:AC4"/>
    <mergeCell ref="AD4:AI4"/>
    <mergeCell ref="AJ4:AN4"/>
    <mergeCell ref="D8:E8"/>
    <mergeCell ref="BQ5:BQ9"/>
    <mergeCell ref="C9:E9"/>
    <mergeCell ref="AA5:AA9"/>
    <mergeCell ref="AB5:AB9"/>
    <mergeCell ref="AC5:AC9"/>
    <mergeCell ref="T5:T9"/>
    <mergeCell ref="U5:U9"/>
    <mergeCell ref="V5:V9"/>
    <mergeCell ref="X5:X9"/>
    <mergeCell ref="Y5:Y9"/>
    <mergeCell ref="BB5:BB9"/>
    <mergeCell ref="BC5:BC9"/>
    <mergeCell ref="C10:E10"/>
    <mergeCell ref="K5:K9"/>
    <mergeCell ref="L5:L9"/>
    <mergeCell ref="AV5:AV9"/>
    <mergeCell ref="S5:S9"/>
    <mergeCell ref="R5:R9"/>
    <mergeCell ref="AT5:AT9"/>
    <mergeCell ref="AR5:AR9"/>
    <mergeCell ref="AS5:AS9"/>
    <mergeCell ref="M5:M9"/>
    <mergeCell ref="N5:N9"/>
    <mergeCell ref="AU5:AU9"/>
    <mergeCell ref="O5:O9"/>
    <mergeCell ref="P5:P9"/>
    <mergeCell ref="Q5:Q9"/>
    <mergeCell ref="Z5:Z9"/>
    <mergeCell ref="BZ70:CO70"/>
    <mergeCell ref="BR5:BR9"/>
    <mergeCell ref="BS5:BS9"/>
    <mergeCell ref="BT5:BT9"/>
    <mergeCell ref="BU5:BU9"/>
    <mergeCell ref="CD36:CF36"/>
    <mergeCell ref="CG36:CI36"/>
    <mergeCell ref="BZ36:CB36"/>
    <mergeCell ref="CA37:CC37"/>
    <mergeCell ref="CD37:CG37"/>
    <mergeCell ref="CC40:CE40"/>
    <mergeCell ref="CF40:CI40"/>
    <mergeCell ref="CC41:CF41"/>
    <mergeCell ref="CG41:CJ41"/>
    <mergeCell ref="CB38:CD38"/>
    <mergeCell ref="CE38:CG38"/>
    <mergeCell ref="BI5:BI9"/>
    <mergeCell ref="BJ5:BJ9"/>
    <mergeCell ref="G9:I9"/>
    <mergeCell ref="AW5:AW9"/>
    <mergeCell ref="AY5:AY9"/>
    <mergeCell ref="AZ5:AZ9"/>
    <mergeCell ref="AX5:AX9"/>
    <mergeCell ref="AD5:AD9"/>
    <mergeCell ref="AE5:AE9"/>
    <mergeCell ref="AF5:AF9"/>
    <mergeCell ref="AG5:AG9"/>
    <mergeCell ref="AH5:AH9"/>
    <mergeCell ref="AI5:AI9"/>
    <mergeCell ref="W5:W9"/>
    <mergeCell ref="AJ5:AJ9"/>
    <mergeCell ref="BE5:BE9"/>
    <mergeCell ref="BF5:BF9"/>
    <mergeCell ref="BA5:BA9"/>
    <mergeCell ref="BG5:BG9"/>
    <mergeCell ref="BH5:BH9"/>
    <mergeCell ref="AK5:AK9"/>
    <mergeCell ref="AL5:AL9"/>
    <mergeCell ref="AM5:AM9"/>
    <mergeCell ref="AN5:AN9"/>
    <mergeCell ref="BD5:BD9"/>
    <mergeCell ref="BZ61:CO61"/>
    <mergeCell ref="BK5:BK9"/>
    <mergeCell ref="BL5:BL9"/>
    <mergeCell ref="BM5:BM9"/>
    <mergeCell ref="BN5:BN9"/>
    <mergeCell ref="BO5:BO9"/>
    <mergeCell ref="BP5:BP9"/>
    <mergeCell ref="BW11:BW12"/>
    <mergeCell ref="BX11:BX12"/>
    <mergeCell ref="BW34:BW35"/>
    <mergeCell ref="BX34:BX35"/>
    <mergeCell ref="BY34:BY35"/>
    <mergeCell ref="BZ9:CL9"/>
    <mergeCell ref="CE42:CH42"/>
    <mergeCell ref="CB39:CE39"/>
    <mergeCell ref="CF39:CH39"/>
  </mergeCells>
  <conditionalFormatting sqref="C13:C72">
    <cfRule type="cellIs" dxfId="42" priority="46" operator="equal">
      <formula>GL13</formula>
    </cfRule>
  </conditionalFormatting>
  <conditionalFormatting sqref="I13:I72">
    <cfRule type="expression" dxfId="41" priority="2">
      <formula>AND(CELL("lin")=ROW(),CELL("col")&gt;=11,CELL("col")&lt;=40)</formula>
    </cfRule>
    <cfRule type="cellIs" dxfId="40" priority="45" operator="lessThan">
      <formula>FS13</formula>
    </cfRule>
  </conditionalFormatting>
  <conditionalFormatting sqref="K10:AN10">
    <cfRule type="cellIs" dxfId="39" priority="44" operator="greaterThan">
      <formula>0</formula>
    </cfRule>
  </conditionalFormatting>
  <conditionalFormatting sqref="K11:AN11">
    <cfRule type="cellIs" dxfId="38" priority="43" operator="greaterThan">
      <formula>0</formula>
    </cfRule>
  </conditionalFormatting>
  <conditionalFormatting sqref="I13:I72 K13:AN72 C13:G72">
    <cfRule type="expression" dxfId="37" priority="42">
      <formula>AND(CELL("lin")=ROW(),CELL("col")&gt;=3,CELL("col")&lt;=9)</formula>
    </cfRule>
  </conditionalFormatting>
  <conditionalFormatting sqref="K12:AN12">
    <cfRule type="expression" dxfId="36" priority="41">
      <formula>AND(CELL("col")=COLUMN(),CELL("lin")&gt;=13,CELL("lin")&lt;=72)</formula>
    </cfRule>
  </conditionalFormatting>
  <conditionalFormatting sqref="K5:AN9">
    <cfRule type="expression" dxfId="35" priority="40">
      <formula>AND(CELL("col")=COLUMN(),CELL("lin")&gt;=13,CELL("lin")&lt;=72)</formula>
    </cfRule>
  </conditionalFormatting>
  <conditionalFormatting sqref="K13:AN72">
    <cfRule type="expression" dxfId="34" priority="39">
      <formula>AND(CELL("lin")=ROW(),CELL("col")=8)</formula>
    </cfRule>
  </conditionalFormatting>
  <conditionalFormatting sqref="L13:AN72">
    <cfRule type="expression" dxfId="33" priority="38">
      <formula>AND(CELL("lin")=ROW(),CELL("col")=11)</formula>
    </cfRule>
  </conditionalFormatting>
  <conditionalFormatting sqref="C9:I12">
    <cfRule type="expression" dxfId="32" priority="37">
      <formula>AND(CELL("col")=COLUMN(),CELL("lin")&gt;=13,CELL("lin")&lt;=72)</formula>
    </cfRule>
  </conditionalFormatting>
  <conditionalFormatting sqref="K13:K72 M13:AN72">
    <cfRule type="expression" dxfId="31" priority="36">
      <formula>AND(CELL("lin")=ROW(),CELL("col")=12)</formula>
    </cfRule>
  </conditionalFormatting>
  <conditionalFormatting sqref="K13:L72 N13:AN72">
    <cfRule type="expression" dxfId="30" priority="35">
      <formula>AND(CELL("lin")=ROW(),CELL("col")=13)</formula>
    </cfRule>
  </conditionalFormatting>
  <conditionalFormatting sqref="K13:M72 O13:AN72">
    <cfRule type="expression" dxfId="29" priority="34">
      <formula>AND(CELL("lin")=ROW(),CELL("col")=14)</formula>
    </cfRule>
  </conditionalFormatting>
  <conditionalFormatting sqref="K13:N72 P13:AN72">
    <cfRule type="expression" dxfId="28" priority="33">
      <formula>AND(CELL("lin")=ROW(),CELL("col")=15)</formula>
    </cfRule>
  </conditionalFormatting>
  <conditionalFormatting sqref="K13:O72 Q13:AN72">
    <cfRule type="expression" dxfId="27" priority="32">
      <formula>AND(CELL("lin")=ROW(),CELL("col")=16)</formula>
    </cfRule>
  </conditionalFormatting>
  <conditionalFormatting sqref="K13:P72 R13:AN72">
    <cfRule type="expression" dxfId="26" priority="31">
      <formula>AND(CELL("lin")=ROW(),CELL("col")=17)</formula>
    </cfRule>
  </conditionalFormatting>
  <conditionalFormatting sqref="K13:Q72 S13:AN72">
    <cfRule type="expression" dxfId="25" priority="30">
      <formula>AND(CELL("lin")=ROW(),CELL("col")=18)</formula>
    </cfRule>
  </conditionalFormatting>
  <conditionalFormatting sqref="K13:R72 T13:AN72">
    <cfRule type="expression" dxfId="24" priority="29">
      <formula>AND(CELL("lin")=ROW(),CELL("col")=19)</formula>
    </cfRule>
  </conditionalFormatting>
  <conditionalFormatting sqref="K13:S72 U13:AN72">
    <cfRule type="expression" dxfId="23" priority="28">
      <formula>AND(CELL("lin")=ROW(),CELL("col")=20)</formula>
    </cfRule>
  </conditionalFormatting>
  <conditionalFormatting sqref="K13:T72 V13:AN72">
    <cfRule type="expression" dxfId="22" priority="27">
      <formula>AND(CELL("lin")=ROW(),CELL("col")=21)</formula>
    </cfRule>
  </conditionalFormatting>
  <conditionalFormatting sqref="K13:U72 W13:AN72">
    <cfRule type="expression" dxfId="21" priority="26">
      <formula>AND(CELL("lin")=ROW(),CELL("col")=22)</formula>
    </cfRule>
  </conditionalFormatting>
  <conditionalFormatting sqref="K13:V72 X13:AN72">
    <cfRule type="expression" dxfId="20" priority="25">
      <formula>AND(CELL("lin")=ROW(),CELL("col")=23)</formula>
    </cfRule>
  </conditionalFormatting>
  <conditionalFormatting sqref="K13:W72 Y13:AN72">
    <cfRule type="expression" dxfId="19" priority="24">
      <formula>AND(CELL("lin")=ROW(),CELL("col")=24)</formula>
    </cfRule>
  </conditionalFormatting>
  <conditionalFormatting sqref="K13:X72 Z13:AN72">
    <cfRule type="expression" dxfId="18" priority="23">
      <formula>AND(CELL("lin")=ROW(),CELL("col")=25)</formula>
    </cfRule>
  </conditionalFormatting>
  <conditionalFormatting sqref="K13:Y72 AA13:AN72">
    <cfRule type="expression" dxfId="17" priority="22">
      <formula>AND(CELL("lin")=ROW(),CELL("col")=26)</formula>
    </cfRule>
  </conditionalFormatting>
  <conditionalFormatting sqref="K13:Z72 AB13:AN72">
    <cfRule type="expression" dxfId="16" priority="21">
      <formula>AND(CELL("lin")=ROW(),CELL("col")=27)</formula>
    </cfRule>
  </conditionalFormatting>
  <conditionalFormatting sqref="K13:AA72 AC13:AN72">
    <cfRule type="expression" dxfId="15" priority="20">
      <formula>AND(CELL("lin")=ROW(),CELL("col")=28)</formula>
    </cfRule>
  </conditionalFormatting>
  <conditionalFormatting sqref="K13:AB72 AD13:AN72">
    <cfRule type="expression" dxfId="14" priority="19">
      <formula>AND(CELL("lin")=ROW(),CELL("col")=29)</formula>
    </cfRule>
  </conditionalFormatting>
  <conditionalFormatting sqref="K13:AC72 AE13:AN72">
    <cfRule type="expression" dxfId="13" priority="18">
      <formula>AND(CELL("lin")=ROW(),CELL("col")=30)</formula>
    </cfRule>
  </conditionalFormatting>
  <conditionalFormatting sqref="K13:AD72 AF13:AN72">
    <cfRule type="expression" dxfId="12" priority="17">
      <formula>AND(CELL("lin")=ROW(),CELL("col")=31)</formula>
    </cfRule>
  </conditionalFormatting>
  <conditionalFormatting sqref="K13:AE72 AG13:AN72">
    <cfRule type="expression" dxfId="11" priority="16">
      <formula>AND(CELL("lin")=ROW(),CELL("col")=32)</formula>
    </cfRule>
  </conditionalFormatting>
  <conditionalFormatting sqref="K14:AF72 AH14:AN72">
    <cfRule type="expression" dxfId="10" priority="15">
      <formula>AND(CELL("lin")=ROW(),CELL("col")=33)</formula>
    </cfRule>
  </conditionalFormatting>
  <conditionalFormatting sqref="K13:AF72 AH13:AN72">
    <cfRule type="expression" dxfId="9" priority="11">
      <formula>AND(CELL("lin")=ROW(),CELL("col")=33)</formula>
    </cfRule>
  </conditionalFormatting>
  <conditionalFormatting sqref="K13:AG72 AI13:AN72">
    <cfRule type="expression" dxfId="8" priority="10">
      <formula>AND(CELL("lin")=ROW(),CELL("col")=34)</formula>
    </cfRule>
  </conditionalFormatting>
  <conditionalFormatting sqref="K13:AH72 AJ13:AN72">
    <cfRule type="expression" dxfId="7" priority="9">
      <formula>AND(CELL("lin")=ROW(),CELL("col")=35)</formula>
    </cfRule>
  </conditionalFormatting>
  <conditionalFormatting sqref="K13:AI72 AK13:AN72">
    <cfRule type="expression" dxfId="6" priority="8">
      <formula>AND(CELL("lin")=ROW(),CELL("col")=36)</formula>
    </cfRule>
  </conditionalFormatting>
  <conditionalFormatting sqref="K13:AJ72 AL13:AN72">
    <cfRule type="expression" dxfId="5" priority="7">
      <formula>AND(CELL("lin")=ROW(),CELL("col")=37)</formula>
    </cfRule>
  </conditionalFormatting>
  <conditionalFormatting sqref="K13:AK72 AM13:AN72">
    <cfRule type="expression" dxfId="4" priority="6">
      <formula>AND(CELL("lin")=ROW(),CELL("col")=38)</formula>
    </cfRule>
  </conditionalFormatting>
  <conditionalFormatting sqref="K13:AL72 AN13:AN72">
    <cfRule type="expression" dxfId="3" priority="5">
      <formula>AND(CELL("lin")=ROW(),CELL("col")=39)</formula>
    </cfRule>
  </conditionalFormatting>
  <conditionalFormatting sqref="K13:AM72">
    <cfRule type="expression" dxfId="2" priority="4">
      <formula>AND(CELL("lin")=ROW(),CELL("col")=40)</formula>
    </cfRule>
  </conditionalFormatting>
  <conditionalFormatting sqref="C13:G72">
    <cfRule type="expression" dxfId="1" priority="3">
      <formula>AND(CELL("lin")=ROW(),CELL("col")&gt;=11,CELL("col")&lt;=40)</formula>
    </cfRule>
  </conditionalFormatting>
  <conditionalFormatting sqref="H13:H72">
    <cfRule type="cellIs" dxfId="0" priority="1" operator="lessThan">
      <formula>0</formula>
    </cfRule>
  </conditionalFormatting>
  <pageMargins left="0.39370078740157483" right="0.15748031496062992" top="0.9055118110236221" bottom="0.47244094488188981" header="0.6692913385826772" footer="0.27559055118110237"/>
  <pageSetup paperSize="9" scale="55" orientation="portrait" horizontalDpi="4294967293" r:id="rId1"/>
  <headerFooter alignWithMargins="0">
    <oddHeader>&amp;L&amp;12&amp;F</oddHeader>
    <oddFooter>&amp;L&amp;12&amp;A&amp;R&amp;12APTA - Associação de Produtores de Tubos e Acessórios</oddFooter>
  </headerFooter>
  <ignoredErrors>
    <ignoredError sqref="E13" unlocked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8">
    <tabColor rgb="FFC00000"/>
  </sheetPr>
  <dimension ref="A1:AC51"/>
  <sheetViews>
    <sheetView showGridLines="0" showRowColHeaders="0" zoomScale="110" zoomScaleNormal="110" workbookViewId="0">
      <selection activeCell="V13" sqref="V13"/>
    </sheetView>
  </sheetViews>
  <sheetFormatPr defaultColWidth="9.15234375" defaultRowHeight="12.45" x14ac:dyDescent="0.3"/>
  <cols>
    <col min="1" max="1" width="1" style="47" customWidth="1"/>
    <col min="2" max="2" width="1.84375" style="47" customWidth="1"/>
    <col min="3" max="3" width="10.84375" style="47" customWidth="1"/>
    <col min="4" max="4" width="9.3046875" style="48" customWidth="1"/>
    <col min="5" max="5" width="11" style="47" customWidth="1"/>
    <col min="6" max="6" width="6.53515625" style="47" customWidth="1"/>
    <col min="7" max="7" width="7" style="47" customWidth="1"/>
    <col min="8" max="9" width="5.84375" style="47" customWidth="1"/>
    <col min="10" max="10" width="8" style="47" customWidth="1"/>
    <col min="11" max="11" width="12" style="47" customWidth="1"/>
    <col min="12" max="12" width="12.15234375" style="47" customWidth="1"/>
    <col min="13" max="13" width="12" style="47" customWidth="1"/>
    <col min="14" max="14" width="12.69140625" style="47" customWidth="1"/>
    <col min="15" max="15" width="2.3828125" style="47" customWidth="1"/>
    <col min="16" max="16" width="2.69140625" style="47" customWidth="1"/>
    <col min="17" max="17" width="14.15234375" style="47" customWidth="1"/>
    <col min="18" max="18" width="2.53515625" style="47" customWidth="1"/>
    <col min="19" max="19" width="14.3828125" style="47" customWidth="1"/>
    <col min="20" max="21" width="3" style="47" customWidth="1"/>
    <col min="22" max="22" width="2.69140625" style="47" customWidth="1"/>
    <col min="23" max="23" width="9.15234375" style="47"/>
    <col min="24" max="24" width="9.84375" style="47" customWidth="1"/>
    <col min="25" max="16384" width="9.15234375" style="47"/>
  </cols>
  <sheetData>
    <row r="1" spans="1:29" ht="6.75" customHeight="1" x14ac:dyDescent="0.3">
      <c r="A1" s="998"/>
    </row>
    <row r="2" spans="1:29" ht="18.75" customHeight="1" x14ac:dyDescent="0.3">
      <c r="A2" s="998"/>
      <c r="C2" s="1120" t="s">
        <v>264</v>
      </c>
      <c r="D2" s="1121"/>
      <c r="E2" s="1121"/>
      <c r="F2" s="1121"/>
      <c r="G2" s="1121"/>
      <c r="H2" s="1121"/>
      <c r="I2" s="1121"/>
      <c r="J2" s="1121"/>
      <c r="K2" s="1121"/>
      <c r="L2" s="1121"/>
      <c r="M2" s="1121"/>
    </row>
    <row r="3" spans="1:29" ht="7.5" customHeight="1" x14ac:dyDescent="0.3">
      <c r="A3" s="998"/>
    </row>
    <row r="4" spans="1:29" ht="21" customHeight="1" x14ac:dyDescent="0.35">
      <c r="A4" s="998"/>
      <c r="C4" s="336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</row>
    <row r="5" spans="1:29" ht="7.5" customHeight="1" x14ac:dyDescent="0.4">
      <c r="A5" s="998"/>
      <c r="D5" s="49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29" ht="13.5" customHeight="1" x14ac:dyDescent="0.3">
      <c r="A6" s="998"/>
      <c r="D6" s="1302"/>
      <c r="E6" s="1302"/>
      <c r="F6" s="48"/>
      <c r="G6" s="1302"/>
      <c r="H6" s="1303"/>
      <c r="I6" s="1303"/>
      <c r="J6" s="350"/>
      <c r="K6" s="1304"/>
      <c r="L6" s="1303"/>
      <c r="M6" s="1303"/>
      <c r="N6" s="1303"/>
    </row>
    <row r="7" spans="1:29" s="48" customFormat="1" ht="15.45" x14ac:dyDescent="0.4">
      <c r="A7" s="1027"/>
      <c r="D7" s="351"/>
      <c r="G7" s="1305"/>
      <c r="H7" s="1306"/>
      <c r="I7" s="1306"/>
      <c r="J7" s="349"/>
      <c r="K7" s="1238"/>
      <c r="L7" s="1302"/>
      <c r="M7" s="1238"/>
      <c r="N7" s="1302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</row>
    <row r="8" spans="1:29" s="48" customFormat="1" ht="12" customHeight="1" x14ac:dyDescent="0.3">
      <c r="A8" s="1027"/>
      <c r="G8" s="352"/>
      <c r="L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</row>
    <row r="9" spans="1:29" s="48" customFormat="1" x14ac:dyDescent="0.3">
      <c r="A9" s="1027"/>
      <c r="D9" s="353"/>
      <c r="G9" s="349"/>
      <c r="J9" s="349"/>
      <c r="N9" s="354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</row>
    <row r="10" spans="1:29" s="48" customFormat="1" x14ac:dyDescent="0.3">
      <c r="A10" s="1027"/>
      <c r="D10" s="353"/>
      <c r="G10" s="349"/>
      <c r="I10" s="355"/>
      <c r="J10" s="349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</row>
    <row r="11" spans="1:29" s="48" customFormat="1" x14ac:dyDescent="0.3">
      <c r="A11" s="1027"/>
      <c r="D11" s="353"/>
      <c r="G11" s="349"/>
      <c r="J11" s="349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</row>
    <row r="12" spans="1:29" s="48" customFormat="1" ht="18" customHeight="1" x14ac:dyDescent="0.3">
      <c r="A12" s="1027"/>
      <c r="D12" s="353"/>
      <c r="G12" s="349"/>
      <c r="J12" s="349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</row>
    <row r="13" spans="1:29" s="48" customFormat="1" x14ac:dyDescent="0.3">
      <c r="A13" s="1027"/>
      <c r="D13" s="353"/>
      <c r="F13" s="355"/>
      <c r="G13" s="349"/>
      <c r="I13" s="355"/>
      <c r="J13" s="349"/>
      <c r="K13" s="356"/>
      <c r="M13" s="356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</row>
    <row r="14" spans="1:29" s="48" customFormat="1" x14ac:dyDescent="0.3">
      <c r="A14" s="1027"/>
      <c r="D14" s="353"/>
      <c r="G14" s="349"/>
      <c r="I14" s="355"/>
      <c r="J14" s="349"/>
      <c r="L14" s="356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</row>
    <row r="15" spans="1:29" s="48" customFormat="1" ht="18.75" customHeight="1" x14ac:dyDescent="0.3">
      <c r="A15" s="1027"/>
      <c r="D15" s="353"/>
      <c r="G15" s="349"/>
      <c r="J15" s="349"/>
      <c r="K15" s="356"/>
      <c r="L15" s="356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</row>
    <row r="16" spans="1:29" s="48" customFormat="1" x14ac:dyDescent="0.3">
      <c r="A16" s="1027"/>
      <c r="D16" s="353"/>
      <c r="G16" s="349"/>
      <c r="J16" s="349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</row>
    <row r="17" spans="1:29" s="48" customFormat="1" x14ac:dyDescent="0.3">
      <c r="A17" s="1027"/>
      <c r="D17" s="353"/>
      <c r="G17" s="349"/>
      <c r="I17" s="355"/>
      <c r="J17" s="35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</row>
    <row r="18" spans="1:29" s="48" customFormat="1" ht="18" customHeight="1" x14ac:dyDescent="0.3">
      <c r="A18" s="1027"/>
      <c r="D18" s="353"/>
      <c r="G18" s="349"/>
      <c r="H18" s="355"/>
      <c r="J18" s="349"/>
      <c r="M18" s="356"/>
      <c r="N18" s="356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</row>
    <row r="19" spans="1:29" s="48" customFormat="1" x14ac:dyDescent="0.3">
      <c r="A19" s="1027"/>
      <c r="D19" s="353"/>
      <c r="G19" s="349"/>
      <c r="J19" s="35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</row>
    <row r="20" spans="1:29" s="48" customFormat="1" x14ac:dyDescent="0.3">
      <c r="A20" s="1027"/>
      <c r="D20" s="353"/>
      <c r="G20" s="349"/>
      <c r="J20" s="35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</row>
    <row r="21" spans="1:29" x14ac:dyDescent="0.3">
      <c r="A21" s="998"/>
    </row>
    <row r="22" spans="1:29" x14ac:dyDescent="0.3">
      <c r="A22" s="998"/>
    </row>
    <row r="23" spans="1:29" s="48" customFormat="1" x14ac:dyDescent="0.3">
      <c r="A23" s="1027"/>
      <c r="D23" s="353"/>
      <c r="G23" s="349"/>
      <c r="J23" s="349"/>
      <c r="K23" s="358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</row>
    <row r="24" spans="1:29" s="48" customFormat="1" x14ac:dyDescent="0.3">
      <c r="A24" s="1027"/>
      <c r="D24" s="353"/>
      <c r="G24" s="349"/>
      <c r="I24" s="355"/>
      <c r="J24" s="357"/>
      <c r="M24" s="356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</row>
    <row r="25" spans="1:29" s="48" customFormat="1" x14ac:dyDescent="0.3">
      <c r="A25" s="1027"/>
      <c r="D25" s="353"/>
      <c r="G25" s="349"/>
      <c r="J25" s="349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</row>
    <row r="26" spans="1:29" s="48" customFormat="1" ht="17.25" customHeight="1" x14ac:dyDescent="0.3">
      <c r="A26" s="1027"/>
      <c r="D26" s="353"/>
      <c r="G26" s="349"/>
      <c r="J26" s="349"/>
      <c r="L26" s="356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</row>
    <row r="27" spans="1:29" s="48" customFormat="1" x14ac:dyDescent="0.3">
      <c r="A27" s="1027"/>
      <c r="D27" s="353"/>
      <c r="F27" s="355"/>
      <c r="G27" s="349"/>
      <c r="J27" s="349"/>
      <c r="M27" s="356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</row>
    <row r="28" spans="1:29" s="48" customFormat="1" x14ac:dyDescent="0.3">
      <c r="A28" s="1027"/>
      <c r="D28" s="353"/>
      <c r="G28" s="349"/>
      <c r="I28" s="355"/>
      <c r="J28" s="349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</row>
    <row r="29" spans="1:29" s="48" customFormat="1" ht="18.75" customHeight="1" x14ac:dyDescent="0.3">
      <c r="A29" s="1027"/>
      <c r="D29" s="353"/>
      <c r="G29" s="349"/>
      <c r="J29" s="349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</row>
    <row r="30" spans="1:29" s="48" customFormat="1" x14ac:dyDescent="0.3">
      <c r="A30" s="1027"/>
      <c r="D30" s="353"/>
      <c r="G30" s="349"/>
      <c r="H30" s="355"/>
      <c r="J30" s="349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</row>
    <row r="31" spans="1:29" s="48" customFormat="1" x14ac:dyDescent="0.3">
      <c r="A31" s="1027"/>
      <c r="D31" s="353"/>
      <c r="G31" s="349"/>
      <c r="J31" s="35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</row>
    <row r="32" spans="1:29" s="48" customFormat="1" ht="17.25" customHeight="1" x14ac:dyDescent="0.3">
      <c r="A32" s="1027"/>
      <c r="D32" s="353"/>
      <c r="F32" s="355"/>
      <c r="G32" s="349"/>
      <c r="I32" s="355"/>
      <c r="J32" s="349"/>
      <c r="L32" s="355"/>
      <c r="M32" s="356"/>
      <c r="N32" s="356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</row>
    <row r="33" spans="1:29" s="48" customFormat="1" x14ac:dyDescent="0.3">
      <c r="A33" s="1027"/>
      <c r="D33" s="359"/>
      <c r="G33" s="349"/>
      <c r="J33" s="35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</row>
    <row r="34" spans="1:29" s="48" customFormat="1" x14ac:dyDescent="0.3">
      <c r="A34" s="1027"/>
      <c r="D34" s="359"/>
      <c r="G34" s="349"/>
      <c r="J34" s="35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</row>
    <row r="35" spans="1:29" x14ac:dyDescent="0.3">
      <c r="A35" s="99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</row>
    <row r="36" spans="1:29" x14ac:dyDescent="0.3">
      <c r="A36" s="998"/>
    </row>
    <row r="37" spans="1:29" x14ac:dyDescent="0.3">
      <c r="A37" s="998"/>
    </row>
    <row r="38" spans="1:29" ht="21" customHeight="1" x14ac:dyDescent="0.3">
      <c r="A38" s="998"/>
    </row>
    <row r="39" spans="1:29" ht="21.75" customHeight="1" x14ac:dyDescent="0.3">
      <c r="A39" s="998"/>
    </row>
    <row r="40" spans="1:29" ht="22.5" customHeight="1" x14ac:dyDescent="0.3">
      <c r="A40" s="998"/>
    </row>
    <row r="41" spans="1:29" ht="7.5" customHeight="1" x14ac:dyDescent="0.3">
      <c r="A41" s="998"/>
    </row>
    <row r="42" spans="1:29" ht="14.25" customHeight="1" x14ac:dyDescent="0.3">
      <c r="A42" s="998"/>
      <c r="C42" s="1152" t="s">
        <v>623</v>
      </c>
    </row>
    <row r="43" spans="1:29" ht="11.25" customHeight="1" x14ac:dyDescent="0.3">
      <c r="A43" s="998"/>
    </row>
    <row r="44" spans="1:29" ht="6" customHeight="1" x14ac:dyDescent="0.3">
      <c r="A44" s="998"/>
      <c r="B44" s="998"/>
      <c r="C44" s="998"/>
      <c r="D44" s="1027"/>
      <c r="E44" s="998"/>
      <c r="F44" s="998"/>
      <c r="G44" s="998"/>
      <c r="H44" s="998"/>
      <c r="I44" s="998"/>
      <c r="J44" s="998"/>
      <c r="K44" s="998"/>
      <c r="L44" s="998"/>
      <c r="M44" s="998"/>
      <c r="N44" s="998"/>
      <c r="O44" s="998"/>
      <c r="P44" s="998"/>
      <c r="Q44" s="998"/>
      <c r="R44" s="998"/>
    </row>
    <row r="45" spans="1:29" ht="13.5" customHeight="1" x14ac:dyDescent="0.3"/>
    <row r="46" spans="1:29" ht="4.5" customHeight="1" x14ac:dyDescent="0.3"/>
    <row r="51" ht="4.5" customHeight="1" x14ac:dyDescent="0.3"/>
  </sheetData>
  <sheetProtection algorithmName="SHA-512" hashValue="waeqtSKfLP737ND5iERBywNisQ2XLijpxhG9iMGEf8jniAc9FRAM4Gq6MdObW/PCAMZYc/L23N/nMEyBiBXjZw==" saltValue="JPy0rZhY8IehuQMKVV68Ww==" spinCount="100000" sheet="1" objects="1" scenarios="1"/>
  <mergeCells count="6">
    <mergeCell ref="D6:E6"/>
    <mergeCell ref="G6:I6"/>
    <mergeCell ref="K6:N6"/>
    <mergeCell ref="G7:I7"/>
    <mergeCell ref="K7:L7"/>
    <mergeCell ref="M7:N7"/>
  </mergeCells>
  <phoneticPr fontId="67" type="noConversion"/>
  <pageMargins left="0.94488188976377963" right="0.59055118110236227" top="0.9" bottom="0.57999999999999996" header="0.54" footer="0.38"/>
  <pageSetup paperSize="9" scale="80" orientation="landscape" horizontalDpi="4294967292" r:id="rId1"/>
  <headerFooter alignWithMargins="0">
    <oddHeader>&amp;L&amp;12&amp;F</oddHeader>
    <oddFooter>&amp;L&amp;12&amp;A&amp;RAPTA - Associação de Produtores de Tubos e Acessórios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9">
    <tabColor rgb="FFC00000"/>
  </sheetPr>
  <dimension ref="A1:AC54"/>
  <sheetViews>
    <sheetView showGridLines="0" showRowColHeaders="0" zoomScale="120" zoomScaleNormal="120" workbookViewId="0">
      <selection activeCell="B2" sqref="B2"/>
    </sheetView>
  </sheetViews>
  <sheetFormatPr defaultColWidth="9.15234375" defaultRowHeight="12.45" x14ac:dyDescent="0.3"/>
  <cols>
    <col min="1" max="1" width="1.15234375" style="47" customWidth="1"/>
    <col min="2" max="2" width="1.84375" style="47" customWidth="1"/>
    <col min="3" max="3" width="10.84375" style="47" customWidth="1"/>
    <col min="4" max="4" width="9.3046875" style="48" customWidth="1"/>
    <col min="5" max="5" width="11" style="47" customWidth="1"/>
    <col min="6" max="6" width="6.53515625" style="47" customWidth="1"/>
    <col min="7" max="7" width="7" style="47" customWidth="1"/>
    <col min="8" max="9" width="5.84375" style="47" customWidth="1"/>
    <col min="10" max="10" width="8" style="47" customWidth="1"/>
    <col min="11" max="11" width="12" style="47" customWidth="1"/>
    <col min="12" max="12" width="12.15234375" style="47" customWidth="1"/>
    <col min="13" max="13" width="12" style="47" customWidth="1"/>
    <col min="14" max="14" width="12.69140625" style="47" customWidth="1"/>
    <col min="15" max="15" width="2.3828125" style="47" customWidth="1"/>
    <col min="16" max="16" width="2.69140625" style="47" customWidth="1"/>
    <col min="17" max="17" width="14.15234375" style="47" customWidth="1"/>
    <col min="18" max="18" width="5.3046875" style="47" customWidth="1"/>
    <col min="19" max="19" width="11.69140625" style="47" customWidth="1"/>
    <col min="20" max="21" width="3" style="47" customWidth="1"/>
    <col min="22" max="22" width="2.69140625" style="47" customWidth="1"/>
    <col min="23" max="23" width="9.15234375" style="47"/>
    <col min="24" max="24" width="9.84375" style="47" customWidth="1"/>
    <col min="25" max="16384" width="9.15234375" style="47"/>
  </cols>
  <sheetData>
    <row r="1" spans="1:29" ht="6.75" customHeight="1" x14ac:dyDescent="0.3">
      <c r="A1" s="998"/>
    </row>
    <row r="2" spans="1:29" ht="18.75" customHeight="1" x14ac:dyDescent="0.3">
      <c r="A2" s="998"/>
      <c r="C2" s="1120" t="s">
        <v>264</v>
      </c>
      <c r="D2" s="1121"/>
      <c r="E2" s="1121"/>
      <c r="F2" s="1121"/>
      <c r="G2" s="1121"/>
      <c r="H2" s="1121"/>
      <c r="I2" s="1121"/>
      <c r="J2" s="1121"/>
      <c r="K2" s="1121"/>
      <c r="L2" s="1121"/>
      <c r="M2" s="1121"/>
    </row>
    <row r="3" spans="1:29" ht="7.5" customHeight="1" x14ac:dyDescent="0.3">
      <c r="A3" s="998"/>
    </row>
    <row r="4" spans="1:29" ht="21" customHeight="1" x14ac:dyDescent="0.35">
      <c r="A4" s="998"/>
      <c r="C4" s="336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</row>
    <row r="5" spans="1:29" ht="7.5" customHeight="1" x14ac:dyDescent="0.4">
      <c r="A5" s="998"/>
      <c r="D5" s="49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29" ht="13.5" customHeight="1" x14ac:dyDescent="0.3">
      <c r="A6" s="998"/>
      <c r="D6" s="1302"/>
      <c r="E6" s="1302"/>
      <c r="F6" s="48"/>
      <c r="G6" s="1302"/>
      <c r="H6" s="1303"/>
      <c r="I6" s="1303"/>
      <c r="J6" s="350"/>
      <c r="K6" s="1304"/>
      <c r="L6" s="1303"/>
      <c r="M6" s="1303"/>
      <c r="N6" s="1303"/>
    </row>
    <row r="7" spans="1:29" s="48" customFormat="1" ht="15.45" x14ac:dyDescent="0.4">
      <c r="A7" s="1027"/>
      <c r="D7" s="351"/>
      <c r="G7" s="1305"/>
      <c r="H7" s="1306"/>
      <c r="I7" s="1306"/>
      <c r="J7" s="349"/>
      <c r="K7" s="1238"/>
      <c r="L7" s="1302"/>
      <c r="M7" s="1238"/>
      <c r="N7" s="1302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</row>
    <row r="8" spans="1:29" s="48" customFormat="1" ht="12" customHeight="1" x14ac:dyDescent="0.3">
      <c r="A8" s="1027"/>
      <c r="G8" s="352"/>
      <c r="L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</row>
    <row r="9" spans="1:29" s="48" customFormat="1" x14ac:dyDescent="0.3">
      <c r="A9" s="1027"/>
      <c r="D9" s="353"/>
      <c r="G9" s="349"/>
      <c r="J9" s="349"/>
      <c r="N9" s="354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</row>
    <row r="10" spans="1:29" s="48" customFormat="1" x14ac:dyDescent="0.3">
      <c r="A10" s="1027"/>
      <c r="D10" s="353"/>
      <c r="G10" s="349"/>
      <c r="I10" s="355"/>
      <c r="J10" s="349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</row>
    <row r="11" spans="1:29" s="48" customFormat="1" x14ac:dyDescent="0.3">
      <c r="A11" s="1027"/>
      <c r="D11" s="353"/>
      <c r="G11" s="349"/>
      <c r="J11" s="349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</row>
    <row r="12" spans="1:29" s="48" customFormat="1" ht="18" customHeight="1" x14ac:dyDescent="0.3">
      <c r="A12" s="1027"/>
      <c r="D12" s="353"/>
      <c r="G12" s="349"/>
      <c r="J12" s="349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</row>
    <row r="13" spans="1:29" s="48" customFormat="1" x14ac:dyDescent="0.3">
      <c r="A13" s="1027"/>
      <c r="D13" s="353"/>
      <c r="F13" s="355"/>
      <c r="G13" s="349"/>
      <c r="I13" s="355"/>
      <c r="J13" s="349"/>
      <c r="K13" s="356"/>
      <c r="M13" s="356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</row>
    <row r="14" spans="1:29" s="48" customFormat="1" x14ac:dyDescent="0.3">
      <c r="A14" s="1027"/>
      <c r="D14" s="353"/>
      <c r="G14" s="349"/>
      <c r="I14" s="355"/>
      <c r="J14" s="349"/>
      <c r="L14" s="356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</row>
    <row r="15" spans="1:29" s="48" customFormat="1" ht="18.75" customHeight="1" x14ac:dyDescent="0.3">
      <c r="A15" s="1027"/>
      <c r="D15" s="353"/>
      <c r="G15" s="349"/>
      <c r="J15" s="349"/>
      <c r="K15" s="356"/>
      <c r="L15" s="356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</row>
    <row r="16" spans="1:29" s="48" customFormat="1" x14ac:dyDescent="0.3">
      <c r="A16" s="1027"/>
      <c r="D16" s="353"/>
      <c r="G16" s="349"/>
      <c r="J16" s="349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</row>
    <row r="17" spans="1:29" s="48" customFormat="1" x14ac:dyDescent="0.3">
      <c r="A17" s="1027"/>
      <c r="D17" s="353"/>
      <c r="G17" s="349"/>
      <c r="I17" s="355"/>
      <c r="J17" s="35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</row>
    <row r="18" spans="1:29" s="48" customFormat="1" ht="18" customHeight="1" x14ac:dyDescent="0.3">
      <c r="A18" s="1027"/>
      <c r="D18" s="353"/>
      <c r="G18" s="349"/>
      <c r="H18" s="355"/>
      <c r="J18" s="349"/>
      <c r="M18" s="356"/>
      <c r="N18" s="356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</row>
    <row r="19" spans="1:29" s="48" customFormat="1" x14ac:dyDescent="0.3">
      <c r="A19" s="1027"/>
      <c r="D19" s="353"/>
      <c r="G19" s="349"/>
      <c r="J19" s="35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</row>
    <row r="20" spans="1:29" s="48" customFormat="1" x14ac:dyDescent="0.3">
      <c r="A20" s="1027"/>
      <c r="D20" s="353"/>
      <c r="G20" s="349"/>
      <c r="J20" s="35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</row>
    <row r="21" spans="1:29" x14ac:dyDescent="0.3">
      <c r="A21" s="998"/>
    </row>
    <row r="22" spans="1:29" x14ac:dyDescent="0.3">
      <c r="A22" s="998"/>
    </row>
    <row r="23" spans="1:29" s="48" customFormat="1" x14ac:dyDescent="0.3">
      <c r="A23" s="1027"/>
      <c r="D23" s="353"/>
      <c r="G23" s="349"/>
      <c r="J23" s="349"/>
      <c r="K23" s="358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</row>
    <row r="24" spans="1:29" s="48" customFormat="1" x14ac:dyDescent="0.3">
      <c r="A24" s="1027"/>
      <c r="D24" s="353"/>
      <c r="G24" s="349"/>
      <c r="I24" s="355"/>
      <c r="J24" s="357"/>
      <c r="M24" s="356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</row>
    <row r="25" spans="1:29" s="48" customFormat="1" x14ac:dyDescent="0.3">
      <c r="A25" s="1027"/>
      <c r="D25" s="353"/>
      <c r="G25" s="349"/>
      <c r="J25" s="349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</row>
    <row r="26" spans="1:29" s="48" customFormat="1" ht="17.25" customHeight="1" x14ac:dyDescent="0.3">
      <c r="A26" s="1027"/>
      <c r="D26" s="353"/>
      <c r="G26" s="349"/>
      <c r="J26" s="349"/>
      <c r="L26" s="356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</row>
    <row r="27" spans="1:29" s="48" customFormat="1" x14ac:dyDescent="0.3">
      <c r="A27" s="1027"/>
      <c r="D27" s="353"/>
      <c r="F27" s="355"/>
      <c r="G27" s="349"/>
      <c r="J27" s="349"/>
      <c r="M27" s="356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</row>
    <row r="28" spans="1:29" s="48" customFormat="1" x14ac:dyDescent="0.3">
      <c r="A28" s="1027"/>
      <c r="D28" s="353"/>
      <c r="G28" s="349"/>
      <c r="I28" s="355"/>
      <c r="J28" s="349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</row>
    <row r="29" spans="1:29" s="48" customFormat="1" ht="18.75" customHeight="1" x14ac:dyDescent="0.3">
      <c r="A29" s="1027"/>
      <c r="D29" s="353"/>
      <c r="G29" s="349"/>
      <c r="J29" s="349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</row>
    <row r="30" spans="1:29" s="48" customFormat="1" x14ac:dyDescent="0.3">
      <c r="A30" s="1027"/>
      <c r="D30" s="353"/>
      <c r="G30" s="349"/>
      <c r="H30" s="355"/>
      <c r="J30" s="349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</row>
    <row r="31" spans="1:29" s="48" customFormat="1" x14ac:dyDescent="0.3">
      <c r="A31" s="1027"/>
      <c r="D31" s="353"/>
      <c r="G31" s="349"/>
      <c r="J31" s="35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</row>
    <row r="32" spans="1:29" s="48" customFormat="1" ht="17.25" customHeight="1" x14ac:dyDescent="0.3">
      <c r="A32" s="1027"/>
      <c r="D32" s="353"/>
      <c r="F32" s="355"/>
      <c r="G32" s="349"/>
      <c r="I32" s="355"/>
      <c r="J32" s="349"/>
      <c r="L32" s="355"/>
      <c r="M32" s="356"/>
      <c r="N32" s="356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</row>
    <row r="33" spans="1:29" s="48" customFormat="1" x14ac:dyDescent="0.3">
      <c r="A33" s="1027"/>
      <c r="D33" s="359"/>
      <c r="G33" s="349"/>
      <c r="J33" s="35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</row>
    <row r="34" spans="1:29" s="48" customFormat="1" x14ac:dyDescent="0.3">
      <c r="A34" s="1027"/>
      <c r="D34" s="359"/>
      <c r="G34" s="349"/>
      <c r="J34" s="35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</row>
    <row r="35" spans="1:29" x14ac:dyDescent="0.3">
      <c r="A35" s="99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</row>
    <row r="36" spans="1:29" x14ac:dyDescent="0.3">
      <c r="A36" s="998"/>
    </row>
    <row r="37" spans="1:29" x14ac:dyDescent="0.3">
      <c r="A37" s="998"/>
    </row>
    <row r="38" spans="1:29" x14ac:dyDescent="0.3">
      <c r="A38" s="998"/>
    </row>
    <row r="39" spans="1:29" x14ac:dyDescent="0.3">
      <c r="A39" s="998"/>
    </row>
    <row r="40" spans="1:29" x14ac:dyDescent="0.3">
      <c r="A40" s="998"/>
    </row>
    <row r="41" spans="1:29" ht="17.25" customHeight="1" x14ac:dyDescent="0.3">
      <c r="A41" s="998"/>
    </row>
    <row r="42" spans="1:29" ht="17.25" customHeight="1" x14ac:dyDescent="0.3">
      <c r="A42" s="998"/>
    </row>
    <row r="43" spans="1:29" ht="8.25" customHeight="1" x14ac:dyDescent="0.3">
      <c r="A43" s="998"/>
    </row>
    <row r="44" spans="1:29" ht="11.25" customHeight="1" x14ac:dyDescent="0.3">
      <c r="A44" s="998"/>
    </row>
    <row r="45" spans="1:29" x14ac:dyDescent="0.3">
      <c r="A45" s="998"/>
    </row>
    <row r="46" spans="1:29" ht="11.25" customHeight="1" x14ac:dyDescent="0.3">
      <c r="A46" s="998"/>
    </row>
    <row r="47" spans="1:29" ht="6" customHeight="1" x14ac:dyDescent="0.3">
      <c r="A47" s="998"/>
      <c r="B47" s="998"/>
      <c r="C47" s="998"/>
      <c r="D47" s="1027"/>
      <c r="E47" s="998"/>
      <c r="F47" s="998"/>
      <c r="G47" s="998"/>
      <c r="H47" s="998"/>
      <c r="I47" s="998"/>
      <c r="J47" s="998"/>
      <c r="K47" s="998"/>
      <c r="L47" s="998"/>
      <c r="M47" s="998"/>
      <c r="N47" s="998"/>
      <c r="O47" s="998"/>
      <c r="P47" s="998"/>
      <c r="Q47" s="998"/>
    </row>
    <row r="48" spans="1:29" ht="13.5" customHeight="1" x14ac:dyDescent="0.3"/>
    <row r="49" ht="4.5" customHeight="1" x14ac:dyDescent="0.3"/>
    <row r="54" ht="4.5" customHeight="1" x14ac:dyDescent="0.3"/>
  </sheetData>
  <sheetProtection algorithmName="SHA-512" hashValue="6KMM6eD41B6p21Ml9d3pl7jkwJ+ZAuoelrbNzBoZxoHsgZaliKd/ncmdnlIUTJXCphIgDlpvb+3pP7PgjYYO5Q==" saltValue="ToyzWtYfu9wMfdlcd+/D7w==" spinCount="100000" sheet="1" objects="1" scenarios="1"/>
  <mergeCells count="6">
    <mergeCell ref="D6:E6"/>
    <mergeCell ref="G6:I6"/>
    <mergeCell ref="K6:N6"/>
    <mergeCell ref="G7:I7"/>
    <mergeCell ref="K7:L7"/>
    <mergeCell ref="M7:N7"/>
  </mergeCells>
  <pageMargins left="0.94488188976377963" right="0.59055118110236227" top="0.70866141732283472" bottom="0.59055118110236227" header="0.35433070866141736" footer="0.39370078740157483"/>
  <pageSetup paperSize="9" scale="80" orientation="landscape" horizontalDpi="4294967292" r:id="rId1"/>
  <headerFooter alignWithMargins="0">
    <oddHeader>&amp;L&amp;12&amp;F</oddHeader>
    <oddFooter>&amp;L&amp;12&amp;A&amp;RAPTA - Associação de Produtores de Tubos e Acessórios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3">
    <tabColor rgb="FFC00000"/>
  </sheetPr>
  <dimension ref="I7"/>
  <sheetViews>
    <sheetView showGridLines="0" showRowColHeaders="0" showZeros="0" zoomScale="110" zoomScaleNormal="110" workbookViewId="0">
      <selection activeCell="I7" sqref="I7"/>
    </sheetView>
  </sheetViews>
  <sheetFormatPr defaultRowHeight="12.45" x14ac:dyDescent="0.3"/>
  <cols>
    <col min="1" max="1" width="1.3828125" customWidth="1"/>
    <col min="22" max="22" width="8.84375" customWidth="1"/>
    <col min="23" max="23" width="1.15234375" customWidth="1"/>
  </cols>
  <sheetData>
    <row r="7" spans="9:9" x14ac:dyDescent="0.3">
      <c r="I7" s="1185"/>
    </row>
  </sheetData>
  <sheetProtection algorithmName="SHA-512" hashValue="n1V7Tf2jD845h4TsY+/BpInVd5+BgdW7YMXzmGUTU5oBCQUHWr7J4GROeC1GGg64P04jS4t+yYM6Fp7v+GV2VQ==" saltValue="2kx2hxcQVgGyHdExd+tMNQ==" spinCount="100000" sheet="1" objects="1" scenarios="1"/>
  <phoneticPr fontId="0" type="noConversion"/>
  <pageMargins left="0.35433070866141736" right="0.31496062992125984" top="0.55118110236220474" bottom="0.39370078740157483" header="0" footer="0.31496062992125984"/>
  <pageSetup paperSize="9" scale="50" orientation="portrait" horizontalDpi="4294967293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2">
    <tabColor rgb="FFC00000"/>
  </sheetPr>
  <dimension ref="A1:S76"/>
  <sheetViews>
    <sheetView showGridLines="0" showRowColHeaders="0" zoomScale="120" zoomScaleNormal="120" workbookViewId="0">
      <selection activeCell="R62" sqref="R62"/>
    </sheetView>
  </sheetViews>
  <sheetFormatPr defaultColWidth="9.15234375" defaultRowHeight="15.45" x14ac:dyDescent="0.3"/>
  <cols>
    <col min="1" max="1" width="1.53515625" style="156" customWidth="1"/>
    <col min="2" max="2" width="6" style="157" customWidth="1"/>
    <col min="3" max="3" width="0.84375" style="156" customWidth="1"/>
    <col min="4" max="4" width="51.3828125" style="156" customWidth="1"/>
    <col min="5" max="5" width="4.3828125" style="158" bestFit="1" customWidth="1"/>
    <col min="6" max="6" width="29.69140625" style="156" customWidth="1"/>
    <col min="7" max="7" width="10.53515625" style="159" customWidth="1"/>
    <col min="8" max="8" width="8.84375" style="156" customWidth="1"/>
    <col min="9" max="9" width="9.15234375" style="156"/>
    <col min="10" max="10" width="12.3046875" style="156" customWidth="1"/>
    <col min="11" max="11" width="11" style="156" bestFit="1" customWidth="1"/>
    <col min="12" max="12" width="13.3828125" style="156" customWidth="1"/>
    <col min="13" max="13" width="7.15234375" style="156" customWidth="1"/>
    <col min="14" max="14" width="12.3828125" style="156" customWidth="1"/>
    <col min="15" max="15" width="0.69140625" style="156" customWidth="1"/>
    <col min="16" max="16" width="1" style="156" customWidth="1"/>
    <col min="17" max="17" width="8.69140625" style="156" customWidth="1"/>
    <col min="18" max="16384" width="9.15234375" style="156"/>
  </cols>
  <sheetData>
    <row r="1" spans="1:15" ht="7.5" customHeight="1" thickBot="1" x14ac:dyDescent="0.35"/>
    <row r="2" spans="1:15" ht="15" customHeight="1" thickTop="1" x14ac:dyDescent="0.3">
      <c r="A2" s="1001"/>
      <c r="B2" s="160"/>
      <c r="C2" s="161"/>
    </row>
    <row r="3" spans="1:15" ht="15" customHeight="1" x14ac:dyDescent="0.3">
      <c r="A3" s="1002"/>
      <c r="B3" s="160"/>
      <c r="C3" s="161"/>
    </row>
    <row r="4" spans="1:15" ht="15.9" thickBot="1" x14ac:dyDescent="0.35">
      <c r="A4" s="1002"/>
      <c r="C4" s="361" t="s">
        <v>328</v>
      </c>
      <c r="D4" s="362"/>
      <c r="E4" s="156"/>
    </row>
    <row r="5" spans="1:15" ht="16.5" customHeight="1" thickTop="1" thickBot="1" x14ac:dyDescent="0.35">
      <c r="A5" s="1002"/>
      <c r="B5" s="160"/>
      <c r="C5" s="161"/>
      <c r="D5" s="714" t="s">
        <v>431</v>
      </c>
      <c r="E5" s="504"/>
      <c r="G5" s="156"/>
    </row>
    <row r="6" spans="1:15" ht="16.5" customHeight="1" thickTop="1" thickBot="1" x14ac:dyDescent="0.35">
      <c r="A6" s="1002"/>
      <c r="B6" s="160"/>
      <c r="C6" s="161"/>
      <c r="D6" s="714" t="s">
        <v>432</v>
      </c>
      <c r="E6" s="504"/>
      <c r="G6" s="156"/>
    </row>
    <row r="7" spans="1:15" ht="16.5" customHeight="1" thickTop="1" thickBot="1" x14ac:dyDescent="0.35">
      <c r="A7" s="1002"/>
      <c r="B7" s="160"/>
      <c r="C7" s="161"/>
      <c r="D7" s="363" t="s">
        <v>269</v>
      </c>
      <c r="E7" s="504"/>
      <c r="G7" s="156"/>
    </row>
    <row r="8" spans="1:15" ht="16.3" thickTop="1" thickBot="1" x14ac:dyDescent="0.35">
      <c r="A8" s="1002"/>
      <c r="B8" s="160"/>
      <c r="C8" s="161"/>
      <c r="D8" s="713" t="s">
        <v>270</v>
      </c>
      <c r="E8" s="504"/>
    </row>
    <row r="9" spans="1:15" ht="21" thickTop="1" thickBot="1" x14ac:dyDescent="0.35">
      <c r="A9" s="1002"/>
      <c r="B9" s="1017"/>
      <c r="C9" s="1018"/>
      <c r="D9" s="1019"/>
      <c r="E9" s="1020" t="s">
        <v>148</v>
      </c>
      <c r="F9" s="715" t="str">
        <f>IF(E5="x","R. I. Armada",IF(E6="x","R. H. Armada",IF(E7="x","Rede Húmida",IF(E8="x","Rede Seca",IF('Cálc. RIA, Rede Húmida ou Seca'!P9=4,"Coluna Seca",IF('Cálc. RIA, Rede Húmida ou Seca'!P9=1,"R. I. Armada",IF('Cálc. RIA, Rede Húmida ou Seca'!P9=2,"R. H. Armada",IF('Cálc. RIA, Rede Húmida ou Seca'!P9=3,"Rede Húmida",IF('Cálc. RIA, Rede Húmida ou Seca'!P9=4,"Rede Seca","")))))))))</f>
        <v>R. I. Armada</v>
      </c>
      <c r="G9" s="195">
        <f>IF(OR(F9="",F9=0),1,IF(F9="R. I. Armada",1,IF(F9="R. H. Armada",2,IF(F9="Rede Húmida",3,IF(F9="Rede Seca",4,"")))))</f>
        <v>1</v>
      </c>
    </row>
    <row r="10" spans="1:15" ht="3.75" customHeight="1" thickTop="1" x14ac:dyDescent="0.3">
      <c r="A10" s="1002"/>
      <c r="B10" s="366"/>
      <c r="F10" s="162"/>
      <c r="G10" s="162"/>
      <c r="H10" s="47"/>
    </row>
    <row r="11" spans="1:15" ht="18.75" customHeight="1" thickBot="1" x14ac:dyDescent="0.35">
      <c r="A11" s="1002"/>
      <c r="B11" s="1021" t="s">
        <v>126</v>
      </c>
      <c r="C11" s="365"/>
      <c r="D11" s="1022" t="s">
        <v>127</v>
      </c>
      <c r="E11" s="1008" t="s">
        <v>128</v>
      </c>
      <c r="F11" s="1023" t="s">
        <v>129</v>
      </c>
      <c r="G11" s="1010" t="s">
        <v>130</v>
      </c>
      <c r="H11" s="1010" t="s">
        <v>131</v>
      </c>
      <c r="I11" s="1024" t="s">
        <v>132</v>
      </c>
      <c r="J11" s="1025"/>
      <c r="K11" s="1025"/>
      <c r="L11" s="1026"/>
      <c r="M11" s="1026"/>
      <c r="N11" s="1026"/>
      <c r="O11" s="1026"/>
    </row>
    <row r="12" spans="1:15" ht="2.25" customHeight="1" thickTop="1" thickBot="1" x14ac:dyDescent="0.35">
      <c r="A12" s="1002"/>
      <c r="B12" s="364"/>
      <c r="C12" s="163"/>
      <c r="D12" s="164"/>
      <c r="E12" s="1009"/>
      <c r="F12" s="165"/>
      <c r="G12" s="166"/>
      <c r="H12" s="165"/>
      <c r="I12" s="165"/>
      <c r="J12" s="165"/>
      <c r="K12" s="165"/>
      <c r="L12" s="165"/>
      <c r="M12" s="165"/>
      <c r="N12" s="165"/>
      <c r="O12" s="167"/>
    </row>
    <row r="13" spans="1:15" s="168" customFormat="1" ht="15" customHeight="1" thickTop="1" thickBot="1" x14ac:dyDescent="0.35">
      <c r="A13" s="1003"/>
      <c r="B13" s="1345">
        <v>0</v>
      </c>
      <c r="C13" s="169"/>
      <c r="D13" s="455" t="s">
        <v>133</v>
      </c>
      <c r="E13" s="1331" t="s">
        <v>76</v>
      </c>
      <c r="F13" s="1329" t="s">
        <v>329</v>
      </c>
      <c r="G13" s="1336" t="s">
        <v>163</v>
      </c>
      <c r="H13" s="177"/>
      <c r="I13" s="391" t="s">
        <v>313</v>
      </c>
      <c r="J13" s="183"/>
      <c r="K13" s="183"/>
      <c r="L13" s="183"/>
      <c r="M13" s="183"/>
      <c r="N13" s="183"/>
      <c r="O13" s="170"/>
    </row>
    <row r="14" spans="1:15" s="168" customFormat="1" ht="17.25" customHeight="1" thickTop="1" thickBot="1" x14ac:dyDescent="0.35">
      <c r="A14" s="1003"/>
      <c r="B14" s="1346"/>
      <c r="C14" s="169"/>
      <c r="D14" s="1350" t="str">
        <f>IF(OR($G$9="",$G$9=0,$G$9=4),"Codificar ou numerar sequêncialmente, a partir da Boca de Alimentação (S.I.) do edifício inclusivé, todos os Nós e Bocas de Incêndio (B.I.) da instalação.","Codificar ou numerar sequêncialmente, a partir da Fonte de Alimentação (Sistema de Bombagem) do edifício inclusivé, todos os Nós e Bocas de Incêndio (B.I.) da instalação.")</f>
        <v>Codificar ou numerar sequêncialmente, a partir da Fonte de Alimentação (Sistema de Bombagem) do edifício inclusivé, todos os Nós e Bocas de Incêndio (B.I.) da instalação.</v>
      </c>
      <c r="E14" s="1332"/>
      <c r="F14" s="1330"/>
      <c r="G14" s="1337"/>
      <c r="H14" s="392"/>
      <c r="I14" s="452" t="s">
        <v>375</v>
      </c>
      <c r="J14" s="184"/>
      <c r="K14" s="184"/>
      <c r="L14" s="184"/>
      <c r="M14" s="184"/>
      <c r="N14" s="184"/>
      <c r="O14" s="170"/>
    </row>
    <row r="15" spans="1:15" s="168" customFormat="1" ht="18.75" customHeight="1" thickTop="1" thickBot="1" x14ac:dyDescent="0.35">
      <c r="A15" s="1003"/>
      <c r="B15" s="367"/>
      <c r="C15" s="169"/>
      <c r="D15" s="1348"/>
      <c r="E15" s="1010" t="s">
        <v>134</v>
      </c>
      <c r="F15" s="382" t="s">
        <v>135</v>
      </c>
      <c r="G15" s="387" t="s">
        <v>100</v>
      </c>
      <c r="H15" s="179" t="s">
        <v>95</v>
      </c>
      <c r="I15" s="453" t="s">
        <v>376</v>
      </c>
      <c r="J15" s="184"/>
      <c r="K15" s="184"/>
      <c r="L15" s="184"/>
      <c r="M15" s="184"/>
      <c r="N15" s="184"/>
      <c r="O15" s="170"/>
    </row>
    <row r="16" spans="1:15" s="168" customFormat="1" ht="14.25" customHeight="1" thickTop="1" thickBot="1" x14ac:dyDescent="0.35">
      <c r="A16" s="1003"/>
      <c r="B16" s="367"/>
      <c r="C16" s="169"/>
      <c r="D16" s="1347" t="s">
        <v>310</v>
      </c>
      <c r="E16" s="1011"/>
      <c r="F16" s="454"/>
      <c r="G16" s="385"/>
      <c r="H16" s="179"/>
      <c r="I16" s="190"/>
      <c r="J16" s="186" t="str">
        <f>IF(OR($G$9="",$G$9=0,$G$9=4),"- A entrada de alimentação (S.I) e um nó.","- A saída da fonte de alimentação (sistema de bombagem) e um nó.")</f>
        <v>- A saída da fonte de alimentação (sistema de bombagem) e um nó.</v>
      </c>
      <c r="K16" s="184"/>
      <c r="L16" s="184"/>
      <c r="M16" s="184"/>
      <c r="N16" s="184"/>
      <c r="O16" s="170"/>
    </row>
    <row r="17" spans="1:18" s="168" customFormat="1" ht="12.75" customHeight="1" thickTop="1" thickBot="1" x14ac:dyDescent="0.35">
      <c r="A17" s="1003"/>
      <c r="B17" s="367"/>
      <c r="C17" s="169"/>
      <c r="D17" s="1348"/>
      <c r="E17" s="1011"/>
      <c r="F17" s="182"/>
      <c r="G17" s="385"/>
      <c r="H17" s="179"/>
      <c r="I17" s="190"/>
      <c r="J17" s="186" t="s">
        <v>311</v>
      </c>
      <c r="K17" s="184"/>
      <c r="L17" s="184"/>
      <c r="M17" s="184"/>
      <c r="N17" s="184"/>
      <c r="O17" s="170"/>
    </row>
    <row r="18" spans="1:18" s="168" customFormat="1" ht="12.75" customHeight="1" thickTop="1" thickBot="1" x14ac:dyDescent="0.35">
      <c r="A18" s="1003"/>
      <c r="B18" s="367"/>
      <c r="C18" s="169"/>
      <c r="D18" s="1349"/>
      <c r="E18" s="1010"/>
      <c r="F18" s="178"/>
      <c r="G18" s="385"/>
      <c r="H18" s="179"/>
      <c r="I18" s="239"/>
      <c r="J18" s="240" t="s">
        <v>312</v>
      </c>
      <c r="K18" s="241"/>
      <c r="L18" s="241"/>
      <c r="M18" s="241"/>
      <c r="N18" s="241"/>
      <c r="O18" s="170"/>
    </row>
    <row r="19" spans="1:18" s="168" customFormat="1" ht="13.5" customHeight="1" thickTop="1" thickBot="1" x14ac:dyDescent="0.35">
      <c r="A19" s="1003"/>
      <c r="B19" s="1345">
        <v>1</v>
      </c>
      <c r="C19" s="169"/>
      <c r="D19" s="455" t="str">
        <f>"Dados de Entrada: Seleccionar a opção "&amp;F9&amp;":"</f>
        <v>Dados de Entrada: Seleccionar a opção R. I. Armada:</v>
      </c>
      <c r="E19" s="1012"/>
      <c r="F19" s="176"/>
      <c r="G19" s="386"/>
      <c r="H19" s="177"/>
      <c r="I19" s="1338"/>
      <c r="J19" s="1339"/>
      <c r="K19" s="1339"/>
      <c r="L19" s="1339"/>
      <c r="M19" s="1339"/>
      <c r="N19" s="1339"/>
      <c r="O19" s="170"/>
    </row>
    <row r="20" spans="1:18" s="168" customFormat="1" ht="15.75" customHeight="1" thickTop="1" thickBot="1" x14ac:dyDescent="0.35">
      <c r="A20" s="1003"/>
      <c r="B20" s="1346"/>
      <c r="C20" s="169"/>
      <c r="D20" s="1350" t="s">
        <v>524</v>
      </c>
      <c r="E20" s="1013" t="s">
        <v>122</v>
      </c>
      <c r="F20" s="717" t="s">
        <v>307</v>
      </c>
      <c r="G20" s="718" t="s">
        <v>296</v>
      </c>
      <c r="H20" s="392" t="s">
        <v>314</v>
      </c>
      <c r="I20" s="430" t="s">
        <v>318</v>
      </c>
      <c r="J20" s="423"/>
      <c r="K20" s="423"/>
      <c r="L20" s="423"/>
      <c r="M20" s="423"/>
      <c r="N20" s="423"/>
      <c r="O20" s="170"/>
    </row>
    <row r="21" spans="1:18" s="168" customFormat="1" ht="18" customHeight="1" thickTop="1" thickBot="1" x14ac:dyDescent="0.35">
      <c r="A21" s="1003"/>
      <c r="B21" s="368"/>
      <c r="C21" s="169"/>
      <c r="D21" s="1351" t="s">
        <v>136</v>
      </c>
      <c r="E21" s="1014" t="s">
        <v>123</v>
      </c>
      <c r="F21" s="405" t="s">
        <v>226</v>
      </c>
      <c r="G21" s="394" t="s">
        <v>297</v>
      </c>
      <c r="H21" s="402" t="s">
        <v>314</v>
      </c>
      <c r="I21" s="403" t="str">
        <f>IF($G$9=3,"Caudal instantâneo adoptado por defeito, igual a 180 l/min (3,0 l/s).","Caudal instantâneo adoptado por defeito, igual a 180 l/min (3,0 l/s).")</f>
        <v>Caudal instantâneo adoptado por defeito, igual a 180 l/min (3,0 l/s).</v>
      </c>
      <c r="J21" s="404"/>
      <c r="K21" s="404"/>
      <c r="L21" s="404"/>
      <c r="M21" s="404"/>
      <c r="N21" s="404"/>
      <c r="O21" s="170"/>
    </row>
    <row r="22" spans="1:18" s="168" customFormat="1" ht="41.25" customHeight="1" thickTop="1" thickBot="1" x14ac:dyDescent="0.35">
      <c r="A22" s="1003"/>
      <c r="B22" s="368"/>
      <c r="C22" s="169"/>
      <c r="D22" s="456" t="s">
        <v>525</v>
      </c>
      <c r="E22" s="1014" t="s">
        <v>119</v>
      </c>
      <c r="F22" s="393" t="s">
        <v>306</v>
      </c>
      <c r="G22" s="394" t="s">
        <v>617</v>
      </c>
      <c r="H22" s="395" t="s">
        <v>82</v>
      </c>
      <c r="I22" s="1343" t="s">
        <v>436</v>
      </c>
      <c r="J22" s="1344"/>
      <c r="K22" s="1341" t="str">
        <f>IF($G$9=1,"Por defeito, é aplicado o seguinte valor para a pressão mínima à entrada da BIA-TC = 460 kPa (utilizando BIA´s conformes a EN 671-1 e com K = 42 l/min.bar²).",IF($G$9=2,"Por defeito, é aplicado o seguinte valor para a pressão mínima à entrada da BIA-TT = 450 kPa (utilizando BIA´s conformes a EN 671-2 e com K = 85 l/min.bar²).",IF($G$9=3,"Por defeito, é aplicado o seguinte valor para a pressão mínima à entrada da BI não armada = 450 kPa (utilizando um coeficiente de descarga K = 85 l/min.bar²).",IF($G$9=4,"Por defeito, é aplicado o valor recomendado para a pressão mínima à entrada da Boca de Incêndio não armada = 250 kPa.",""))))</f>
        <v>Por defeito, é aplicado o seguinte valor para a pressão mínima à entrada da BIA-TC = 460 kPa (utilizando BIA´s conformes a EN 671-1 e com K = 42 l/min.bar²).</v>
      </c>
      <c r="L22" s="1342"/>
      <c r="M22" s="1342"/>
      <c r="N22" s="1342"/>
      <c r="O22" s="170"/>
    </row>
    <row r="23" spans="1:18" s="168" customFormat="1" ht="26.25" customHeight="1" thickTop="1" thickBot="1" x14ac:dyDescent="0.35">
      <c r="A23" s="1003"/>
      <c r="B23" s="368"/>
      <c r="C23" s="169"/>
      <c r="D23" s="716" t="s">
        <v>526</v>
      </c>
      <c r="E23" s="1010" t="s">
        <v>118</v>
      </c>
      <c r="F23" s="382" t="s">
        <v>370</v>
      </c>
      <c r="G23" s="387" t="s">
        <v>303</v>
      </c>
      <c r="H23" s="179" t="s">
        <v>82</v>
      </c>
      <c r="I23" s="1311" t="str">
        <f>IF($G$9=4,"Por defeito, é aplicado o valor recomendado para a Pressão Máxima de Abastecimento = 600 kPa (valor compatível com os meios utilizados pelos bombeiros).",IF(OR($G$9=1,$G$9=2,$G$9=3),"Por defeito, é aplicado o valor inicial recomendado para a Pressão Máxima de Abastecimento = 600 kPa, para selecção da fonte de alimentação.","Por defeito, estabelece um valor inicial recomendado para a Pressão Máxima de Abastecimento = 600 kPa."))</f>
        <v>Por defeito, é aplicado o valor inicial recomendado para a Pressão Máxima de Abastecimento = 600 kPa, para selecção da fonte de alimentação.</v>
      </c>
      <c r="J23" s="1340"/>
      <c r="K23" s="1340"/>
      <c r="L23" s="1340"/>
      <c r="M23" s="1340"/>
      <c r="N23" s="1340"/>
      <c r="O23" s="170"/>
    </row>
    <row r="24" spans="1:18" s="168" customFormat="1" ht="18.75" customHeight="1" thickTop="1" thickBot="1" x14ac:dyDescent="0.55000000000000004">
      <c r="A24" s="1003"/>
      <c r="B24" s="368"/>
      <c r="C24" s="169"/>
      <c r="D24" s="456" t="s">
        <v>527</v>
      </c>
      <c r="E24" s="1014" t="s">
        <v>120</v>
      </c>
      <c r="F24" s="393" t="s">
        <v>305</v>
      </c>
      <c r="G24" s="396" t="s">
        <v>304</v>
      </c>
      <c r="H24" s="395" t="s">
        <v>95</v>
      </c>
      <c r="I24" s="397" t="s">
        <v>228</v>
      </c>
      <c r="J24" s="398"/>
      <c r="K24" s="398"/>
      <c r="L24" s="398"/>
      <c r="M24" s="398"/>
      <c r="N24" s="398"/>
      <c r="O24" s="170"/>
    </row>
    <row r="25" spans="1:18" s="168" customFormat="1" ht="26.25" customHeight="1" thickTop="1" thickBot="1" x14ac:dyDescent="0.35">
      <c r="A25" s="1003"/>
      <c r="B25" s="368"/>
      <c r="C25" s="169"/>
      <c r="D25" s="456" t="s">
        <v>528</v>
      </c>
      <c r="E25" s="1014" t="s">
        <v>121</v>
      </c>
      <c r="F25" s="399" t="s">
        <v>317</v>
      </c>
      <c r="G25" s="400" t="s">
        <v>316</v>
      </c>
      <c r="H25" s="401" t="s">
        <v>95</v>
      </c>
      <c r="I25" s="1311" t="s">
        <v>309</v>
      </c>
      <c r="J25" s="1335"/>
      <c r="K25" s="1335"/>
      <c r="L25" s="1335"/>
      <c r="M25" s="1335"/>
      <c r="N25" s="1335"/>
      <c r="O25" s="170"/>
    </row>
    <row r="26" spans="1:18" ht="26.25" customHeight="1" thickTop="1" thickBot="1" x14ac:dyDescent="0.35">
      <c r="A26" s="1003"/>
      <c r="B26" s="369"/>
      <c r="C26" s="171"/>
      <c r="D26" s="456" t="s">
        <v>529</v>
      </c>
      <c r="E26" s="1014" t="s">
        <v>124</v>
      </c>
      <c r="F26" s="399" t="s">
        <v>319</v>
      </c>
      <c r="G26" s="394" t="s">
        <v>295</v>
      </c>
      <c r="H26" s="402" t="s">
        <v>96</v>
      </c>
      <c r="I26" s="1311" t="s">
        <v>308</v>
      </c>
      <c r="J26" s="1335"/>
      <c r="K26" s="1335"/>
      <c r="L26" s="1335"/>
      <c r="M26" s="1335"/>
      <c r="N26" s="1335"/>
      <c r="O26" s="167"/>
    </row>
    <row r="27" spans="1:18" ht="22.5" customHeight="1" thickTop="1" thickBot="1" x14ac:dyDescent="0.35">
      <c r="A27" s="1003"/>
      <c r="B27" s="369"/>
      <c r="C27" s="171"/>
      <c r="D27" s="457" t="s">
        <v>320</v>
      </c>
      <c r="E27" s="1014" t="s">
        <v>225</v>
      </c>
      <c r="F27" s="399" t="s">
        <v>321</v>
      </c>
      <c r="G27" s="402" t="s">
        <v>260</v>
      </c>
      <c r="H27" s="395" t="s">
        <v>82</v>
      </c>
      <c r="I27" s="1311" t="s">
        <v>322</v>
      </c>
      <c r="J27" s="1335"/>
      <c r="K27" s="1335"/>
      <c r="L27" s="1335"/>
      <c r="M27" s="1335"/>
      <c r="N27" s="1335"/>
      <c r="O27" s="167"/>
    </row>
    <row r="28" spans="1:18" ht="24" thickTop="1" thickBot="1" x14ac:dyDescent="0.35">
      <c r="A28" s="1003"/>
      <c r="B28" s="369"/>
      <c r="C28" s="171"/>
      <c r="D28" s="458" t="s">
        <v>530</v>
      </c>
      <c r="E28" s="1014" t="s">
        <v>227</v>
      </c>
      <c r="F28" s="399" t="s">
        <v>325</v>
      </c>
      <c r="G28" s="394" t="s">
        <v>324</v>
      </c>
      <c r="H28" s="402"/>
      <c r="I28" s="1333" t="s">
        <v>323</v>
      </c>
      <c r="J28" s="1334"/>
      <c r="K28" s="1334"/>
      <c r="L28" s="1334"/>
      <c r="M28" s="1334"/>
      <c r="N28" s="1334"/>
      <c r="O28" s="167"/>
      <c r="R28" s="383"/>
    </row>
    <row r="29" spans="1:18" ht="30" customHeight="1" thickTop="1" thickBot="1" x14ac:dyDescent="0.35">
      <c r="A29" s="1003"/>
      <c r="B29" s="369"/>
      <c r="C29" s="172"/>
      <c r="D29" s="459" t="s">
        <v>531</v>
      </c>
      <c r="E29" s="1006" t="s">
        <v>253</v>
      </c>
      <c r="F29" s="220" t="s">
        <v>326</v>
      </c>
      <c r="G29" s="180" t="s">
        <v>289</v>
      </c>
      <c r="H29" s="180" t="s">
        <v>53</v>
      </c>
      <c r="I29" s="1377" t="s">
        <v>411</v>
      </c>
      <c r="J29" s="1378"/>
      <c r="K29" s="1378"/>
      <c r="L29" s="1378"/>
      <c r="M29" s="1378"/>
      <c r="N29" s="1378"/>
      <c r="O29" s="167"/>
      <c r="R29" s="383"/>
    </row>
    <row r="30" spans="1:18" ht="14.25" customHeight="1" thickTop="1" thickBot="1" x14ac:dyDescent="0.35">
      <c r="A30" s="1003"/>
      <c r="B30" s="1309">
        <v>2</v>
      </c>
      <c r="C30" s="172"/>
      <c r="D30" s="1319" t="s">
        <v>523</v>
      </c>
      <c r="E30" s="1012"/>
      <c r="F30" s="176"/>
      <c r="G30" s="384"/>
      <c r="H30" s="177"/>
      <c r="I30" s="391" t="s">
        <v>330</v>
      </c>
      <c r="J30" s="188"/>
      <c r="K30" s="188"/>
      <c r="L30" s="188"/>
      <c r="M30" s="188"/>
      <c r="N30" s="188"/>
      <c r="O30" s="167"/>
      <c r="R30" s="383"/>
    </row>
    <row r="31" spans="1:18" ht="14.25" customHeight="1" thickTop="1" thickBot="1" x14ac:dyDescent="0.35">
      <c r="A31" s="1003"/>
      <c r="B31" s="1310"/>
      <c r="C31" s="172"/>
      <c r="D31" s="1320"/>
      <c r="E31" s="1321" t="s">
        <v>134</v>
      </c>
      <c r="F31" s="1317" t="s">
        <v>135</v>
      </c>
      <c r="G31" s="1379" t="s">
        <v>100</v>
      </c>
      <c r="H31" s="1381" t="s">
        <v>95</v>
      </c>
      <c r="I31" s="453" t="s">
        <v>376</v>
      </c>
      <c r="J31" s="184"/>
      <c r="K31" s="184"/>
      <c r="L31" s="184"/>
      <c r="M31" s="184"/>
      <c r="N31" s="184"/>
      <c r="O31" s="167"/>
    </row>
    <row r="32" spans="1:18" ht="12" customHeight="1" thickTop="1" thickBot="1" x14ac:dyDescent="0.35">
      <c r="A32" s="1003"/>
      <c r="B32" s="370"/>
      <c r="C32" s="172"/>
      <c r="D32" s="1320"/>
      <c r="E32" s="1322"/>
      <c r="F32" s="1318"/>
      <c r="G32" s="1380"/>
      <c r="H32" s="1376"/>
      <c r="I32" s="190"/>
      <c r="J32" s="186" t="str">
        <f>IF(OR($G$9="",$G$9=0,$G$9=4),"- A entrada de alimentação (S.I) e um nó.","- A saída da fonte de alimentação (sistema de bombagem) e um nó.")</f>
        <v>- A saída da fonte de alimentação (sistema de bombagem) e um nó.</v>
      </c>
      <c r="K32" s="184"/>
      <c r="L32" s="184"/>
      <c r="M32" s="184"/>
      <c r="N32" s="184"/>
      <c r="O32" s="167"/>
    </row>
    <row r="33" spans="1:19" ht="12.75" customHeight="1" thickTop="1" thickBot="1" x14ac:dyDescent="0.35">
      <c r="A33" s="1003"/>
      <c r="B33" s="370"/>
      <c r="C33" s="172"/>
      <c r="D33" s="1320"/>
      <c r="E33" s="1011"/>
      <c r="F33" s="182"/>
      <c r="G33" s="385"/>
      <c r="H33" s="179"/>
      <c r="I33" s="185"/>
      <c r="J33" s="186" t="s">
        <v>311</v>
      </c>
      <c r="K33" s="184"/>
      <c r="L33" s="184"/>
      <c r="M33" s="184"/>
      <c r="N33" s="184"/>
      <c r="O33" s="167"/>
    </row>
    <row r="34" spans="1:19" ht="13.5" customHeight="1" thickTop="1" thickBot="1" x14ac:dyDescent="0.35">
      <c r="A34" s="1003"/>
      <c r="B34" s="370"/>
      <c r="C34" s="172"/>
      <c r="D34" s="1320"/>
      <c r="E34" s="1013"/>
      <c r="F34" s="424"/>
      <c r="G34" s="425"/>
      <c r="H34" s="392"/>
      <c r="I34" s="426"/>
      <c r="J34" s="427" t="s">
        <v>312</v>
      </c>
      <c r="K34" s="428"/>
      <c r="L34" s="428"/>
      <c r="M34" s="428"/>
      <c r="N34" s="428"/>
      <c r="O34" s="167"/>
    </row>
    <row r="35" spans="1:19" ht="35.6" thickTop="1" thickBot="1" x14ac:dyDescent="0.35">
      <c r="A35" s="1003"/>
      <c r="B35" s="370"/>
      <c r="C35" s="163"/>
      <c r="D35" s="460" t="s">
        <v>522</v>
      </c>
      <c r="E35" s="1013" t="s">
        <v>62</v>
      </c>
      <c r="F35" s="429" t="s">
        <v>339</v>
      </c>
      <c r="G35" s="422" t="s">
        <v>331</v>
      </c>
      <c r="H35" s="392" t="s">
        <v>95</v>
      </c>
      <c r="I35" s="430" t="s">
        <v>332</v>
      </c>
      <c r="J35" s="423"/>
      <c r="K35" s="423"/>
      <c r="L35" s="423"/>
      <c r="M35" s="423"/>
      <c r="N35" s="423"/>
      <c r="O35" s="167"/>
    </row>
    <row r="36" spans="1:19" ht="24" thickTop="1" thickBot="1" x14ac:dyDescent="0.35">
      <c r="A36" s="1003"/>
      <c r="B36" s="370"/>
      <c r="C36" s="172"/>
      <c r="D36" s="461" t="s">
        <v>333</v>
      </c>
      <c r="E36" s="1014" t="s">
        <v>97</v>
      </c>
      <c r="F36" s="432" t="s">
        <v>338</v>
      </c>
      <c r="G36" s="400" t="s">
        <v>334</v>
      </c>
      <c r="H36" s="402" t="s">
        <v>95</v>
      </c>
      <c r="I36" s="1311" t="s">
        <v>335</v>
      </c>
      <c r="J36" s="1312"/>
      <c r="K36" s="1312"/>
      <c r="L36" s="1312"/>
      <c r="M36" s="1312"/>
      <c r="N36" s="1312"/>
      <c r="O36" s="167"/>
    </row>
    <row r="37" spans="1:19" ht="21" hidden="1" thickTop="1" thickBot="1" x14ac:dyDescent="0.35">
      <c r="A37" s="1003"/>
      <c r="B37" s="370"/>
      <c r="C37" s="172"/>
      <c r="D37" s="461" t="s">
        <v>149</v>
      </c>
      <c r="E37" s="1014" t="s">
        <v>63</v>
      </c>
      <c r="F37" s="406" t="s">
        <v>150</v>
      </c>
      <c r="G37" s="407" t="s">
        <v>315</v>
      </c>
      <c r="H37" s="402" t="s">
        <v>314</v>
      </c>
      <c r="I37" s="1311" t="s">
        <v>327</v>
      </c>
      <c r="J37" s="1312" t="str">
        <f>IF($G$9=3,"Imputar a cada troço em análise o número total de Colunas Montante Húmidas Abastecidas.","Imputar a cada troço em análise o número total de Bocas de Incêndio abastecidas, na coluna correspondente ao tipo de B.I. utilizada.")</f>
        <v>Imputar a cada troço em análise o número total de Bocas de Incêndio abastecidas, na coluna correspondente ao tipo de B.I. utilizada.</v>
      </c>
      <c r="K37" s="1312" t="str">
        <f>IF($G$9=3,"Imputar a cada troço em análise o número total de Colunas Montante Húmidas Abastecidas.","Imputar a cada troço em análise o número total de Bocas de Incêndio abastecidas, na coluna correspondente ao tipo de B.I. utilizada.")</f>
        <v>Imputar a cada troço em análise o número total de Bocas de Incêndio abastecidas, na coluna correspondente ao tipo de B.I. utilizada.</v>
      </c>
      <c r="L37" s="1312" t="str">
        <f>IF($G$9=3,"Imputar a cada troço em análise o número total de Colunas Montante Húmidas Abastecidas.","Imputar a cada troço em análise o número total de Bocas de Incêndio abastecidas, na coluna correspondente ao tipo de B.I. utilizada.")</f>
        <v>Imputar a cada troço em análise o número total de Bocas de Incêndio abastecidas, na coluna correspondente ao tipo de B.I. utilizada.</v>
      </c>
      <c r="M37" s="1312" t="str">
        <f>IF($G$9=3,"Imputar a cada troço em análise o número total de Colunas Montante Húmidas Abastecidas.","Imputar a cada troço em análise o número total de Bocas de Incêndio abastecidas, na coluna correspondente ao tipo de B.I. utilizada.")</f>
        <v>Imputar a cada troço em análise o número total de Bocas de Incêndio abastecidas, na coluna correspondente ao tipo de B.I. utilizada.</v>
      </c>
      <c r="N37" s="1312" t="str">
        <f>IF($G$9=3,"Imputar a cada troço em análise o número total de Colunas Montante Húmidas Abastecidas.","Imputar a cada troço em análise o número total de Bocas de Incêndio abastecidas, na coluna correspondente ao tipo de B.I. utilizada.")</f>
        <v>Imputar a cada troço em análise o número total de Bocas de Incêndio abastecidas, na coluna correspondente ao tipo de B.I. utilizada.</v>
      </c>
      <c r="O37" s="167"/>
    </row>
    <row r="38" spans="1:19" ht="24" hidden="1" thickTop="1" thickBot="1" x14ac:dyDescent="0.35">
      <c r="A38" s="1003"/>
      <c r="B38" s="370"/>
      <c r="C38" s="172"/>
      <c r="D38" s="461" t="s">
        <v>152</v>
      </c>
      <c r="E38" s="1014" t="s">
        <v>125</v>
      </c>
      <c r="F38" s="406" t="s">
        <v>137</v>
      </c>
      <c r="G38" s="394" t="s">
        <v>165</v>
      </c>
      <c r="H38" s="431"/>
      <c r="I38" s="1325" t="s">
        <v>151</v>
      </c>
      <c r="J38" s="1326"/>
      <c r="K38" s="1326"/>
      <c r="L38" s="1326"/>
      <c r="M38" s="1326"/>
      <c r="N38" s="1326"/>
      <c r="O38" s="167"/>
    </row>
    <row r="39" spans="1:19" ht="27" customHeight="1" thickTop="1" thickBot="1" x14ac:dyDescent="0.35">
      <c r="A39" s="1003"/>
      <c r="B39" s="370"/>
      <c r="C39" s="172"/>
      <c r="D39" s="461" t="s">
        <v>336</v>
      </c>
      <c r="E39" s="1014" t="s">
        <v>63</v>
      </c>
      <c r="F39" s="399" t="s">
        <v>340</v>
      </c>
      <c r="G39" s="394" t="s">
        <v>337</v>
      </c>
      <c r="H39" s="402" t="s">
        <v>314</v>
      </c>
      <c r="I39" s="1311" t="s">
        <v>335</v>
      </c>
      <c r="J39" s="1312"/>
      <c r="K39" s="1312"/>
      <c r="L39" s="1312"/>
      <c r="M39" s="1312"/>
      <c r="N39" s="1312"/>
      <c r="O39" s="167"/>
    </row>
    <row r="40" spans="1:19" ht="18.75" customHeight="1" thickTop="1" thickBot="1" x14ac:dyDescent="0.55000000000000004">
      <c r="A40" s="1003"/>
      <c r="B40" s="369">
        <v>3</v>
      </c>
      <c r="C40" s="172"/>
      <c r="D40" s="1307" t="s">
        <v>521</v>
      </c>
      <c r="E40" s="1012" t="s">
        <v>64</v>
      </c>
      <c r="F40" s="409" t="s">
        <v>138</v>
      </c>
      <c r="G40" s="435" t="s">
        <v>345</v>
      </c>
      <c r="H40" s="177" t="s">
        <v>40</v>
      </c>
      <c r="I40" s="1338" t="s">
        <v>332</v>
      </c>
      <c r="J40" s="1387"/>
      <c r="K40" s="1387"/>
      <c r="L40" s="1387"/>
      <c r="M40" s="1387"/>
      <c r="N40" s="1387"/>
      <c r="O40" s="167"/>
    </row>
    <row r="41" spans="1:19" ht="24.75" customHeight="1" thickTop="1" thickBot="1" x14ac:dyDescent="0.35">
      <c r="A41" s="1003"/>
      <c r="B41" s="369"/>
      <c r="C41" s="172"/>
      <c r="D41" s="1308"/>
      <c r="E41" s="1014" t="s">
        <v>46</v>
      </c>
      <c r="F41" s="405" t="s">
        <v>139</v>
      </c>
      <c r="G41" s="410" t="s">
        <v>55</v>
      </c>
      <c r="H41" s="402" t="s">
        <v>40</v>
      </c>
      <c r="I41" s="1323" t="s">
        <v>140</v>
      </c>
      <c r="J41" s="1324"/>
      <c r="K41" s="1324"/>
      <c r="L41" s="1324"/>
      <c r="M41" s="1324"/>
      <c r="N41" s="1324"/>
      <c r="O41" s="167"/>
    </row>
    <row r="42" spans="1:19" ht="22.5" customHeight="1" thickTop="1" thickBot="1" x14ac:dyDescent="0.35">
      <c r="A42" s="1003"/>
      <c r="B42" s="369"/>
      <c r="C42" s="172"/>
      <c r="D42" s="1308"/>
      <c r="E42" s="1014" t="s">
        <v>65</v>
      </c>
      <c r="F42" s="432" t="s">
        <v>348</v>
      </c>
      <c r="G42" s="410" t="s">
        <v>349</v>
      </c>
      <c r="H42" s="402" t="s">
        <v>40</v>
      </c>
      <c r="I42" s="1388"/>
      <c r="J42" s="1303"/>
      <c r="K42" s="1384" t="s">
        <v>344</v>
      </c>
      <c r="L42" s="1385"/>
      <c r="M42" s="1385"/>
      <c r="N42" s="1385"/>
      <c r="O42" s="167"/>
    </row>
    <row r="43" spans="1:19" ht="24.75" customHeight="1" thickTop="1" thickBot="1" x14ac:dyDescent="0.35">
      <c r="A43" s="1003"/>
      <c r="B43" s="369"/>
      <c r="C43" s="171"/>
      <c r="D43" s="462" t="s">
        <v>141</v>
      </c>
      <c r="E43" s="1006" t="s">
        <v>266</v>
      </c>
      <c r="F43" s="436" t="s">
        <v>347</v>
      </c>
      <c r="G43" s="388" t="s">
        <v>346</v>
      </c>
      <c r="H43" s="180" t="s">
        <v>40</v>
      </c>
      <c r="I43" s="1389"/>
      <c r="J43" s="1378"/>
      <c r="K43" s="1386"/>
      <c r="L43" s="1386"/>
      <c r="M43" s="1386"/>
      <c r="N43" s="1386"/>
      <c r="O43" s="167"/>
    </row>
    <row r="44" spans="1:19" ht="24" hidden="1" thickTop="1" thickBot="1" x14ac:dyDescent="0.35">
      <c r="A44" s="1003"/>
      <c r="B44" s="372"/>
      <c r="C44" s="163"/>
      <c r="D44" s="463" t="s">
        <v>153</v>
      </c>
      <c r="E44" s="1007" t="s">
        <v>352</v>
      </c>
      <c r="F44" s="411" t="s">
        <v>142</v>
      </c>
      <c r="G44" s="412" t="s">
        <v>357</v>
      </c>
      <c r="H44" s="413" t="s">
        <v>40</v>
      </c>
      <c r="I44" s="1327" t="s">
        <v>143</v>
      </c>
      <c r="J44" s="1328"/>
      <c r="K44" s="1328"/>
      <c r="L44" s="1328"/>
      <c r="M44" s="1328"/>
      <c r="N44" s="414"/>
      <c r="O44" s="167"/>
    </row>
    <row r="45" spans="1:19" ht="25.5" hidden="1" customHeight="1" thickTop="1" thickBot="1" x14ac:dyDescent="0.35">
      <c r="A45" s="1003"/>
      <c r="B45" s="373"/>
      <c r="C45" s="171"/>
      <c r="D45" s="464" t="s">
        <v>144</v>
      </c>
      <c r="E45" s="1014" t="s">
        <v>353</v>
      </c>
      <c r="F45" s="406" t="s">
        <v>145</v>
      </c>
      <c r="G45" s="410" t="s">
        <v>356</v>
      </c>
      <c r="H45" s="402" t="s">
        <v>40</v>
      </c>
      <c r="I45" s="408"/>
      <c r="J45" s="404"/>
      <c r="K45" s="1390"/>
      <c r="L45" s="1390"/>
      <c r="M45" s="1390"/>
      <c r="N45" s="1390"/>
      <c r="O45" s="167"/>
      <c r="S45" s="440"/>
    </row>
    <row r="46" spans="1:19" ht="35.6" hidden="1" thickTop="1" thickBot="1" x14ac:dyDescent="0.35">
      <c r="A46" s="1003"/>
      <c r="B46" s="369"/>
      <c r="C46" s="163"/>
      <c r="D46" s="465" t="s">
        <v>154</v>
      </c>
      <c r="E46" s="1015" t="s">
        <v>354</v>
      </c>
      <c r="F46" s="441" t="s">
        <v>84</v>
      </c>
      <c r="G46" s="442" t="s">
        <v>355</v>
      </c>
      <c r="H46" s="443" t="s">
        <v>83</v>
      </c>
      <c r="I46" s="444"/>
      <c r="J46" s="445"/>
      <c r="K46" s="445"/>
      <c r="L46" s="445"/>
      <c r="M46" s="445"/>
      <c r="N46" s="445"/>
      <c r="O46" s="167"/>
    </row>
    <row r="47" spans="1:19" ht="26.25" hidden="1" customHeight="1" thickTop="1" thickBot="1" x14ac:dyDescent="0.35">
      <c r="A47" s="1003"/>
      <c r="B47" s="372">
        <v>6</v>
      </c>
      <c r="C47" s="163"/>
      <c r="D47" s="466" t="s">
        <v>156</v>
      </c>
      <c r="E47" s="1016" t="s">
        <v>361</v>
      </c>
      <c r="F47" s="438" t="s">
        <v>155</v>
      </c>
      <c r="G47" s="446" t="s">
        <v>248</v>
      </c>
      <c r="H47" s="447" t="s">
        <v>39</v>
      </c>
      <c r="I47" s="1315" t="s">
        <v>160</v>
      </c>
      <c r="J47" s="1316"/>
      <c r="K47" s="1316"/>
      <c r="L47" s="1316"/>
      <c r="M47" s="1316"/>
      <c r="N47" s="439"/>
      <c r="O47" s="167"/>
    </row>
    <row r="48" spans="1:19" ht="31.5" customHeight="1" thickTop="1" thickBot="1" x14ac:dyDescent="0.35">
      <c r="A48" s="1003"/>
      <c r="B48" s="370">
        <v>4</v>
      </c>
      <c r="C48" s="172"/>
      <c r="D48" s="464" t="str">
        <f>IF($G$9=1,"Impor, se necessário, um diâmetro interior mínimo para uma instalação tipo "&amp;F9&amp;", diferente do a seguir proposto:",IF($G$9=2,"Impor, se necessário, um diâmetro interior mínimo para uma instalação tipo "&amp;F9&amp;", diferente do a seguir proposto:",IF($G$9=3,"Impor, se necessário, um diâmetro interior mínimo para uma instalação tipo "&amp;F9&amp;", diferente do a seguir proposto:",IF($G$9=4,"Impor, se necessário, um diâmetro interior mínimo para uma instalação tipo "&amp;F9&amp;", diferente do a seguir proposto:",""))))</f>
        <v>Impor, se necessário, um diâmetro interior mínimo para uma instalação tipo R. I. Armada, diferente do a seguir proposto:</v>
      </c>
      <c r="E48" s="1013" t="s">
        <v>66</v>
      </c>
      <c r="F48" s="429" t="s">
        <v>359</v>
      </c>
      <c r="G48" s="422" t="s">
        <v>298</v>
      </c>
      <c r="H48" s="392" t="s">
        <v>39</v>
      </c>
      <c r="I48" s="1313" t="s">
        <v>360</v>
      </c>
      <c r="J48" s="1314"/>
      <c r="K48" s="1314"/>
      <c r="L48" s="1314"/>
      <c r="M48" s="1314"/>
      <c r="N48" s="1314"/>
      <c r="O48" s="167"/>
    </row>
    <row r="49" spans="1:15" ht="42" customHeight="1" thickTop="1" thickBot="1" x14ac:dyDescent="0.35">
      <c r="A49" s="1003"/>
      <c r="B49" s="373"/>
      <c r="C49" s="171"/>
      <c r="D49" s="464" t="str">
        <f>IF($G$9=1,"Impor o diâmetro interior mínimo requerido para uma instalação tipo "&amp;F9&amp;":",IF($G$9=2,"Impor o diâmetro interior mínimo requerido para uma instalação tipo "&amp;F9&amp;":",IF($G$9=3,"Impor o diâmetro interior mínimo requerido para uma instalação tipo "&amp;F9&amp;":",IF($G$9=4,"Impor o diâmetro interior mínimo requerido para uma instalação tipo "&amp;F9&amp;":",""))))</f>
        <v>Impor o diâmetro interior mínimo requerido para uma instalação tipo R. I. Armada:</v>
      </c>
      <c r="E49" s="1014" t="s">
        <v>67</v>
      </c>
      <c r="F49" s="432" t="s">
        <v>358</v>
      </c>
      <c r="G49" s="410" t="s">
        <v>249</v>
      </c>
      <c r="H49" s="402" t="s">
        <v>39</v>
      </c>
      <c r="I49" s="1382" t="str">
        <f>IF($G$9=4,"Impor um Di ≥ 80,9 mm no ramal de alimentação e na coluna. Com base no Quadro 5: se o troço horizontal em análise alimentar 1 BI, impor um Di ≥ 53,1 mm; se alimentar 2 BI, impor um Di ≥ 68,9 mm; se alimentar 3 ou mais BI, impor um Di ≥ 80,9 mm.",IF($G$9=1,"Com base no Quadro 3: se o troço em análise alimentar 1 BI, impor um Di ≥ 36,0 mm; se alimentar 2 BI, impor um Di ≥ 53,1 mm; se alimentar 3 BI, impor um Di ≥ 68,9 mm; se alimentar 4 ou mais BI, impor um Di ≥ 80,9 mm.",IF(OR($G$9=2,$G$9=3),"Com base no Quadro 4: se o troço em análise alimentar 1 BI, impor um Di ≥ 53,1 mm; se alimentar 2 BI, impor um Di ≥ 68,9 mm; se alimentar 3 BI, impor um Di ≥ 80,9 mm; se alimentar 4 ou mais BI, impor um Di ≥ 105,3 mm.","")))</f>
        <v>Com base no Quadro 3: se o troço em análise alimentar 1 BI, impor um Di ≥ 36,0 mm; se alimentar 2 BI, impor um Di ≥ 53,1 mm; se alimentar 3 BI, impor um Di ≥ 68,9 mm; se alimentar 4 ou mais BI, impor um Di ≥ 80,9 mm.</v>
      </c>
      <c r="J49" s="1383"/>
      <c r="K49" s="1383"/>
      <c r="L49" s="1383"/>
      <c r="M49" s="1383"/>
      <c r="N49" s="1383"/>
      <c r="O49" s="167"/>
    </row>
    <row r="50" spans="1:15" ht="40.5" customHeight="1" thickTop="1" thickBot="1" x14ac:dyDescent="0.35">
      <c r="A50" s="1003"/>
      <c r="B50" s="369"/>
      <c r="C50" s="163"/>
      <c r="D50" s="467" t="s">
        <v>520</v>
      </c>
      <c r="E50" s="1006" t="s">
        <v>363</v>
      </c>
      <c r="F50" s="181" t="s">
        <v>4</v>
      </c>
      <c r="G50" s="388" t="s">
        <v>24</v>
      </c>
      <c r="H50" s="180" t="s">
        <v>39</v>
      </c>
      <c r="I50" s="448" t="s">
        <v>158</v>
      </c>
      <c r="J50" s="189"/>
      <c r="K50" s="189"/>
      <c r="L50" s="189"/>
      <c r="M50" s="189"/>
      <c r="N50" s="189"/>
      <c r="O50" s="167"/>
    </row>
    <row r="51" spans="1:15" ht="54" customHeight="1" thickTop="1" thickBot="1" x14ac:dyDescent="0.35">
      <c r="A51" s="1003"/>
      <c r="B51" s="372">
        <v>5</v>
      </c>
      <c r="C51" s="163"/>
      <c r="D51" s="1368" t="s">
        <v>614</v>
      </c>
      <c r="E51" s="1331" t="s">
        <v>85</v>
      </c>
      <c r="F51" s="1374" t="s">
        <v>146</v>
      </c>
      <c r="G51" s="1393" t="s">
        <v>250</v>
      </c>
      <c r="H51" s="1395" t="s">
        <v>82</v>
      </c>
      <c r="I51" s="1338" t="s">
        <v>615</v>
      </c>
      <c r="J51" s="1370"/>
      <c r="K51" s="1370"/>
      <c r="L51" s="1370"/>
      <c r="M51" s="1370"/>
      <c r="N51" s="1370"/>
      <c r="O51" s="167"/>
    </row>
    <row r="52" spans="1:15" ht="48" customHeight="1" thickTop="1" thickBot="1" x14ac:dyDescent="0.35">
      <c r="A52" s="1003"/>
      <c r="B52" s="370"/>
      <c r="C52" s="172"/>
      <c r="D52" s="1369"/>
      <c r="E52" s="1373"/>
      <c r="F52" s="1330"/>
      <c r="G52" s="1373"/>
      <c r="H52" s="1373"/>
      <c r="I52" s="1356"/>
      <c r="J52" s="1303"/>
      <c r="K52" s="1303"/>
      <c r="L52" s="1303"/>
      <c r="M52" s="1303"/>
      <c r="N52" s="1303"/>
      <c r="O52" s="167"/>
    </row>
    <row r="53" spans="1:15" ht="39" customHeight="1" thickTop="1" thickBot="1" x14ac:dyDescent="0.35">
      <c r="A53" s="1003"/>
      <c r="B53" s="374"/>
      <c r="C53" s="172"/>
      <c r="D53" s="468" t="s">
        <v>166</v>
      </c>
      <c r="E53" s="1375" t="s">
        <v>365</v>
      </c>
      <c r="F53" s="1391" t="s">
        <v>147</v>
      </c>
      <c r="G53" s="1394" t="s">
        <v>251</v>
      </c>
      <c r="H53" s="1396" t="s">
        <v>82</v>
      </c>
      <c r="I53" s="1360" t="s">
        <v>616</v>
      </c>
      <c r="J53" s="1303"/>
      <c r="K53" s="1303"/>
      <c r="L53" s="1303"/>
      <c r="M53" s="1303"/>
      <c r="N53" s="1303"/>
      <c r="O53" s="167"/>
    </row>
    <row r="54" spans="1:15" ht="29.25" customHeight="1" thickTop="1" thickBot="1" x14ac:dyDescent="0.35">
      <c r="A54" s="1003"/>
      <c r="B54" s="374"/>
      <c r="C54" s="172"/>
      <c r="D54" s="1125" t="s">
        <v>670</v>
      </c>
      <c r="E54" s="1376"/>
      <c r="F54" s="1392"/>
      <c r="G54" s="1376"/>
      <c r="H54" s="1376"/>
      <c r="I54" s="1356"/>
      <c r="J54" s="1303"/>
      <c r="K54" s="1303"/>
      <c r="L54" s="1303"/>
      <c r="M54" s="1303"/>
      <c r="N54" s="1303"/>
      <c r="O54" s="167"/>
    </row>
    <row r="55" spans="1:15" ht="32.25" customHeight="1" thickTop="1" thickBot="1" x14ac:dyDescent="0.35">
      <c r="A55" s="1003"/>
      <c r="B55" s="371"/>
      <c r="C55" s="171"/>
      <c r="D55" s="1126" t="s">
        <v>671</v>
      </c>
      <c r="E55" s="1006"/>
      <c r="F55" s="181"/>
      <c r="G55" s="388"/>
      <c r="H55" s="180"/>
      <c r="I55" s="191"/>
      <c r="J55" s="192"/>
      <c r="K55" s="192"/>
      <c r="L55" s="192"/>
      <c r="M55" s="192"/>
      <c r="N55" s="192"/>
      <c r="O55" s="167"/>
    </row>
    <row r="56" spans="1:15" ht="17.25" customHeight="1" thickTop="1" thickBot="1" x14ac:dyDescent="0.35">
      <c r="A56" s="1003"/>
      <c r="B56" s="375">
        <v>6</v>
      </c>
      <c r="C56" s="163"/>
      <c r="D56" s="455" t="s">
        <v>300</v>
      </c>
      <c r="E56" s="1012" t="s">
        <v>68</v>
      </c>
      <c r="F56" s="417" t="s">
        <v>292</v>
      </c>
      <c r="G56" s="389" t="s">
        <v>42</v>
      </c>
      <c r="H56" s="418" t="s">
        <v>377</v>
      </c>
      <c r="I56" s="1361"/>
      <c r="J56" s="1362"/>
      <c r="K56" s="1362"/>
      <c r="L56" s="1362"/>
      <c r="M56" s="1362"/>
      <c r="N56" s="188"/>
      <c r="O56" s="167"/>
    </row>
    <row r="57" spans="1:15" ht="19.5" customHeight="1" thickTop="1" thickBot="1" x14ac:dyDescent="0.35">
      <c r="A57" s="1003"/>
      <c r="B57" s="369"/>
      <c r="C57" s="172"/>
      <c r="D57" s="469" t="s">
        <v>620</v>
      </c>
      <c r="E57" s="1014" t="s">
        <v>69</v>
      </c>
      <c r="F57" s="399" t="s">
        <v>293</v>
      </c>
      <c r="G57" s="402" t="s">
        <v>672</v>
      </c>
      <c r="H57" s="395" t="s">
        <v>82</v>
      </c>
      <c r="I57" s="193"/>
      <c r="J57" s="187"/>
      <c r="K57" s="187"/>
      <c r="L57" s="187"/>
      <c r="M57" s="187"/>
      <c r="N57" s="187"/>
      <c r="O57" s="167"/>
    </row>
    <row r="58" spans="1:15" ht="19.5" customHeight="1" thickTop="1" thickBot="1" x14ac:dyDescent="0.35">
      <c r="A58" s="1003"/>
      <c r="B58" s="369"/>
      <c r="C58" s="172"/>
      <c r="D58" s="469" t="s">
        <v>619</v>
      </c>
      <c r="E58" s="1014" t="s">
        <v>157</v>
      </c>
      <c r="F58" s="399" t="s">
        <v>611</v>
      </c>
      <c r="G58" s="402" t="s">
        <v>612</v>
      </c>
      <c r="H58" s="395" t="s">
        <v>82</v>
      </c>
      <c r="I58" s="193"/>
      <c r="J58" s="187"/>
      <c r="K58" s="187"/>
      <c r="L58" s="187"/>
      <c r="M58" s="187"/>
      <c r="N58" s="187"/>
      <c r="O58" s="167"/>
    </row>
    <row r="59" spans="1:15" ht="19.5" customHeight="1" thickTop="1" thickBot="1" x14ac:dyDescent="0.35">
      <c r="A59" s="1003"/>
      <c r="B59" s="369"/>
      <c r="C59" s="172"/>
      <c r="D59" s="1127" t="s">
        <v>618</v>
      </c>
      <c r="E59" s="1015" t="s">
        <v>610</v>
      </c>
      <c r="F59" s="415" t="s">
        <v>294</v>
      </c>
      <c r="G59" s="431" t="s">
        <v>613</v>
      </c>
      <c r="H59" s="416" t="s">
        <v>82</v>
      </c>
      <c r="I59" s="193"/>
      <c r="J59" s="187"/>
      <c r="K59" s="187"/>
      <c r="L59" s="187"/>
      <c r="M59" s="187"/>
      <c r="N59" s="187"/>
      <c r="O59" s="167"/>
    </row>
    <row r="60" spans="1:15" ht="32.25" customHeight="1" thickTop="1" thickBot="1" x14ac:dyDescent="0.35">
      <c r="A60" s="1003"/>
      <c r="B60" s="369">
        <v>7</v>
      </c>
      <c r="C60" s="172"/>
      <c r="D60" s="470" t="s">
        <v>369</v>
      </c>
      <c r="E60" s="1007" t="s">
        <v>267</v>
      </c>
      <c r="F60" s="420" t="s">
        <v>366</v>
      </c>
      <c r="G60" s="413" t="s">
        <v>291</v>
      </c>
      <c r="H60" s="421" t="s">
        <v>82</v>
      </c>
      <c r="I60" s="451"/>
      <c r="J60" s="188"/>
      <c r="K60" s="188"/>
      <c r="L60" s="188"/>
      <c r="M60" s="188"/>
      <c r="N60" s="188"/>
      <c r="O60" s="167"/>
    </row>
    <row r="61" spans="1:15" ht="21.75" customHeight="1" thickTop="1" thickBot="1" x14ac:dyDescent="0.35">
      <c r="A61" s="1003"/>
      <c r="B61" s="369"/>
      <c r="C61" s="172"/>
      <c r="D61" s="462" t="s">
        <v>371</v>
      </c>
      <c r="E61" s="1016" t="s">
        <v>268</v>
      </c>
      <c r="F61" s="449" t="s">
        <v>351</v>
      </c>
      <c r="G61" s="447" t="s">
        <v>290</v>
      </c>
      <c r="H61" s="450" t="s">
        <v>82</v>
      </c>
      <c r="I61" s="1358"/>
      <c r="J61" s="1359"/>
      <c r="K61" s="1359"/>
      <c r="L61" s="1359"/>
      <c r="M61" s="1359"/>
      <c r="N61" s="189"/>
      <c r="O61" s="167"/>
    </row>
    <row r="62" spans="1:15" ht="23.25" customHeight="1" thickTop="1" thickBot="1" x14ac:dyDescent="0.35">
      <c r="A62" s="1003"/>
      <c r="B62" s="372">
        <v>8</v>
      </c>
      <c r="C62" s="163"/>
      <c r="D62" s="464" t="s">
        <v>301</v>
      </c>
      <c r="E62" s="1006" t="s">
        <v>70</v>
      </c>
      <c r="F62" s="220" t="s">
        <v>302</v>
      </c>
      <c r="G62" s="388" t="s">
        <v>60</v>
      </c>
      <c r="H62" s="180" t="s">
        <v>53</v>
      </c>
      <c r="I62" s="241"/>
      <c r="J62" s="189"/>
      <c r="K62" s="189"/>
      <c r="L62" s="189"/>
      <c r="M62" s="189"/>
      <c r="N62" s="189"/>
      <c r="O62" s="167"/>
    </row>
    <row r="63" spans="1:15" ht="26.25" customHeight="1" thickTop="1" thickBot="1" x14ac:dyDescent="0.35">
      <c r="A63" s="1003"/>
      <c r="B63" s="369">
        <v>9</v>
      </c>
      <c r="C63" s="172"/>
      <c r="D63" s="463" t="s">
        <v>161</v>
      </c>
      <c r="E63" s="1007" t="s">
        <v>72</v>
      </c>
      <c r="F63" s="420" t="s">
        <v>350</v>
      </c>
      <c r="G63" s="413" t="s">
        <v>299</v>
      </c>
      <c r="H63" s="421" t="s">
        <v>82</v>
      </c>
      <c r="I63" s="1327" t="str">
        <f>IF(OR($G$9=1,$G$9=2,$G$9=3),"Nível mínimo de pressão de abastecimento, a ser utilizado em conjunto com o valor da necessidade de caudal, para seleccionar a fonte de alimentação.",IF($G$9=4,"Nível mínimo de pressão de abastecimento necessária (deverá estar limitado a 600 kPa, valor este, compatível com os meios utilizados pelos bombeiros).","Nível mínimo de pressão de abastecimento necessária."))</f>
        <v>Nível mínimo de pressão de abastecimento, a ser utilizado em conjunto com o valor da necessidade de caudal, para seleccionar a fonte de alimentação.</v>
      </c>
      <c r="J63" s="1357" t="str">
        <f>IF($G$9=3,"Imputar a cada troço em análise o número total de Colunas Montante Húmidas Abastecidas.","Imputar a cada troço em análise o número total de Bocas de Incêndio abastecidas, na coluna correspondente ao tipo de B.I. utilizada.")</f>
        <v>Imputar a cada troço em análise o número total de Bocas de Incêndio abastecidas, na coluna correspondente ao tipo de B.I. utilizada.</v>
      </c>
      <c r="K63" s="1357" t="str">
        <f>IF($G$9=3,"Imputar a cada troço em análise o número total de Colunas Montante Húmidas Abastecidas.","Imputar a cada troço em análise o número total de Bocas de Incêndio abastecidas, na coluna correspondente ao tipo de B.I. utilizada.")</f>
        <v>Imputar a cada troço em análise o número total de Bocas de Incêndio abastecidas, na coluna correspondente ao tipo de B.I. utilizada.</v>
      </c>
      <c r="L63" s="1357" t="str">
        <f>IF($G$9=3,"Imputar a cada troço em análise o número total de Colunas Montante Húmidas Abastecidas.","Imputar a cada troço em análise o número total de Bocas de Incêndio abastecidas, na coluna correspondente ao tipo de B.I. utilizada.")</f>
        <v>Imputar a cada troço em análise o número total de Bocas de Incêndio abastecidas, na coluna correspondente ao tipo de B.I. utilizada.</v>
      </c>
      <c r="M63" s="1357" t="str">
        <f>IF($G$9=3,"Imputar a cada troço em análise o número total de Colunas Montante Húmidas Abastecidas.","Imputar a cada troço em análise o número total de Bocas de Incêndio abastecidas, na coluna correspondente ao tipo de B.I. utilizada.")</f>
        <v>Imputar a cada troço em análise o número total de Bocas de Incêndio abastecidas, na coluna correspondente ao tipo de B.I. utilizada.</v>
      </c>
      <c r="N63" s="1357" t="str">
        <f>IF($G$9=3,"Imputar a cada troço em análise o número total de Colunas Montante Húmidas Abastecidas.","Imputar a cada troço em análise o número total de Bocas de Incêndio abastecidas, na coluna correspondente ao tipo de B.I. utilizada.")</f>
        <v>Imputar a cada troço em análise o número total de Bocas de Incêndio abastecidas, na coluna correspondente ao tipo de B.I. utilizada.</v>
      </c>
      <c r="O63" s="167"/>
    </row>
    <row r="64" spans="1:15" ht="20.25" customHeight="1" thickTop="1" thickBot="1" x14ac:dyDescent="0.35">
      <c r="A64" s="1003"/>
      <c r="B64" s="369"/>
      <c r="C64" s="172"/>
      <c r="D64" s="471" t="s">
        <v>517</v>
      </c>
      <c r="E64" s="1006" t="s">
        <v>88</v>
      </c>
      <c r="F64" s="220" t="s">
        <v>342</v>
      </c>
      <c r="G64" s="433" t="s">
        <v>343</v>
      </c>
      <c r="H64" s="180" t="s">
        <v>314</v>
      </c>
      <c r="I64" s="200" t="s">
        <v>341</v>
      </c>
      <c r="J64" s="189"/>
      <c r="K64" s="434"/>
      <c r="L64" s="434"/>
      <c r="M64" s="434"/>
      <c r="N64" s="434"/>
      <c r="O64" s="167"/>
    </row>
    <row r="65" spans="1:15" ht="53.25" customHeight="1" thickTop="1" thickBot="1" x14ac:dyDescent="0.35">
      <c r="A65" s="1003"/>
      <c r="B65" s="376">
        <v>10</v>
      </c>
      <c r="C65" s="173"/>
      <c r="D65" s="1363" t="s">
        <v>405</v>
      </c>
      <c r="E65" s="1364"/>
      <c r="F65" s="1364"/>
      <c r="G65" s="1364"/>
      <c r="H65" s="1365"/>
      <c r="I65" s="1366" t="s">
        <v>162</v>
      </c>
      <c r="J65" s="1367"/>
      <c r="K65" s="1367"/>
      <c r="L65" s="1367"/>
      <c r="M65" s="1367"/>
      <c r="N65" s="1367"/>
      <c r="O65" s="167"/>
    </row>
    <row r="66" spans="1:15" ht="31.5" customHeight="1" thickTop="1" thickBot="1" x14ac:dyDescent="0.35">
      <c r="A66" s="1003"/>
      <c r="B66" s="372">
        <v>11</v>
      </c>
      <c r="C66" s="163"/>
      <c r="D66" s="1094" t="s">
        <v>518</v>
      </c>
      <c r="E66" s="1006"/>
      <c r="F66" s="220" t="s">
        <v>515</v>
      </c>
      <c r="G66" s="447" t="s">
        <v>514</v>
      </c>
      <c r="H66" s="180" t="s">
        <v>82</v>
      </c>
      <c r="I66" s="1371" t="s">
        <v>516</v>
      </c>
      <c r="J66" s="1372"/>
      <c r="K66" s="1372"/>
      <c r="L66" s="1372"/>
      <c r="M66" s="1372"/>
      <c r="N66" s="1372"/>
      <c r="O66" s="167"/>
    </row>
    <row r="67" spans="1:15" ht="19.5" customHeight="1" thickTop="1" thickBot="1" x14ac:dyDescent="0.35">
      <c r="A67" s="1003"/>
      <c r="B67" s="369">
        <v>12</v>
      </c>
      <c r="C67" s="172"/>
      <c r="D67" s="1352" t="s">
        <v>532</v>
      </c>
      <c r="E67" s="1007" t="s">
        <v>73</v>
      </c>
      <c r="F67" s="420" t="s">
        <v>367</v>
      </c>
      <c r="G67" s="413" t="s">
        <v>221</v>
      </c>
      <c r="H67" s="413" t="s">
        <v>519</v>
      </c>
      <c r="I67" s="198"/>
      <c r="J67" s="199"/>
      <c r="K67" s="199"/>
      <c r="L67" s="199"/>
      <c r="M67" s="1354" t="str">
        <f>IF($G$9=4,"Não Aplicável.","")</f>
        <v/>
      </c>
      <c r="N67" s="1355"/>
      <c r="O67" s="167"/>
    </row>
    <row r="68" spans="1:15" ht="18" customHeight="1" thickTop="1" thickBot="1" x14ac:dyDescent="0.35">
      <c r="A68" s="1003"/>
      <c r="B68" s="377"/>
      <c r="C68" s="173"/>
      <c r="D68" s="1353"/>
      <c r="E68" s="1006" t="s">
        <v>74</v>
      </c>
      <c r="F68" s="220" t="s">
        <v>368</v>
      </c>
      <c r="G68" s="419" t="s">
        <v>40</v>
      </c>
      <c r="H68" s="221" t="s">
        <v>96</v>
      </c>
      <c r="I68" s="197" t="str">
        <f>IF($G$9=1,"","É considerado um rendimento de 75%.")</f>
        <v/>
      </c>
      <c r="J68" s="200"/>
      <c r="K68" s="200"/>
      <c r="L68" s="200"/>
      <c r="M68" s="200"/>
      <c r="N68" s="189"/>
      <c r="O68" s="165"/>
    </row>
    <row r="69" spans="1:15" ht="13.5" customHeight="1" thickTop="1" thickBot="1" x14ac:dyDescent="0.35">
      <c r="A69" s="1003"/>
      <c r="B69" s="377"/>
      <c r="C69" s="173"/>
      <c r="D69" s="194" t="s">
        <v>604</v>
      </c>
      <c r="E69" s="174"/>
      <c r="F69" s="175"/>
      <c r="G69" s="166"/>
      <c r="H69" s="165"/>
      <c r="I69" s="165"/>
      <c r="J69" s="165"/>
      <c r="K69" s="165"/>
      <c r="L69" s="165"/>
      <c r="M69" s="165"/>
      <c r="N69" s="165"/>
      <c r="O69" s="165"/>
    </row>
    <row r="70" spans="1:15" ht="3.75" customHeight="1" thickTop="1" thickBot="1" x14ac:dyDescent="0.35">
      <c r="A70" s="1003"/>
      <c r="B70" s="378"/>
      <c r="L70" s="165"/>
      <c r="M70" s="165"/>
      <c r="N70" s="165"/>
      <c r="O70" s="165"/>
    </row>
    <row r="71" spans="1:15" ht="9.75" customHeight="1" thickTop="1" thickBot="1" x14ac:dyDescent="0.35">
      <c r="A71" s="1004"/>
      <c r="B71" s="1005"/>
      <c r="C71" s="1005"/>
      <c r="D71" s="1005"/>
      <c r="E71" s="1005"/>
      <c r="F71" s="1005"/>
      <c r="G71" s="1005"/>
      <c r="H71" s="1005"/>
      <c r="I71" s="1005"/>
      <c r="J71" s="1005"/>
      <c r="K71" s="1005"/>
      <c r="L71" s="1005"/>
    </row>
    <row r="72" spans="1:15" ht="4.5" customHeight="1" thickTop="1" x14ac:dyDescent="0.3"/>
    <row r="75" spans="1:15" x14ac:dyDescent="0.3">
      <c r="E75" s="156"/>
    </row>
    <row r="76" spans="1:15" x14ac:dyDescent="0.3">
      <c r="D76" s="383"/>
    </row>
  </sheetData>
  <sheetProtection algorithmName="SHA-512" hashValue="3/A2HhcbbAfvm3c8JmYvsRok5p6lXnLgGVpUBJEBrIl9sF+KpqLrTqkw/YWrZ5kv05VXX0Hj/ZDRNDQELCD5BQ==" saltValue="fZ+NMnmSB6iAZq8vyFbJwg==" spinCount="100000" sheet="1" objects="1" scenarios="1"/>
  <mergeCells count="58">
    <mergeCell ref="F53:F54"/>
    <mergeCell ref="G51:G52"/>
    <mergeCell ref="G53:G54"/>
    <mergeCell ref="H51:H52"/>
    <mergeCell ref="H53:H54"/>
    <mergeCell ref="I29:N29"/>
    <mergeCell ref="G31:G32"/>
    <mergeCell ref="H31:H32"/>
    <mergeCell ref="I26:N26"/>
    <mergeCell ref="I49:N49"/>
    <mergeCell ref="K42:N43"/>
    <mergeCell ref="I40:N40"/>
    <mergeCell ref="I42:J43"/>
    <mergeCell ref="K45:N45"/>
    <mergeCell ref="D67:D68"/>
    <mergeCell ref="M67:N67"/>
    <mergeCell ref="I52:N52"/>
    <mergeCell ref="I63:N63"/>
    <mergeCell ref="I61:M61"/>
    <mergeCell ref="I53:N53"/>
    <mergeCell ref="I56:M56"/>
    <mergeCell ref="D65:H65"/>
    <mergeCell ref="I65:N65"/>
    <mergeCell ref="D51:D52"/>
    <mergeCell ref="I54:N54"/>
    <mergeCell ref="I51:N51"/>
    <mergeCell ref="I66:N66"/>
    <mergeCell ref="E51:E52"/>
    <mergeCell ref="F51:F52"/>
    <mergeCell ref="E53:E54"/>
    <mergeCell ref="B13:B14"/>
    <mergeCell ref="D16:D18"/>
    <mergeCell ref="D20:D21"/>
    <mergeCell ref="D14:D15"/>
    <mergeCell ref="B19:B20"/>
    <mergeCell ref="F13:F14"/>
    <mergeCell ref="E13:E14"/>
    <mergeCell ref="I28:N28"/>
    <mergeCell ref="I27:N27"/>
    <mergeCell ref="I25:N25"/>
    <mergeCell ref="G13:G14"/>
    <mergeCell ref="I19:N19"/>
    <mergeCell ref="I23:N23"/>
    <mergeCell ref="K22:N22"/>
    <mergeCell ref="I22:J22"/>
    <mergeCell ref="D40:D42"/>
    <mergeCell ref="B30:B31"/>
    <mergeCell ref="I39:N39"/>
    <mergeCell ref="I48:N48"/>
    <mergeCell ref="I47:M47"/>
    <mergeCell ref="F31:F32"/>
    <mergeCell ref="D30:D34"/>
    <mergeCell ref="I36:N36"/>
    <mergeCell ref="E31:E32"/>
    <mergeCell ref="I41:N41"/>
    <mergeCell ref="I37:N37"/>
    <mergeCell ref="I38:N38"/>
    <mergeCell ref="I44:M44"/>
  </mergeCells>
  <phoneticPr fontId="0" type="noConversion"/>
  <pageMargins left="0.23622047244094491" right="0.19685039370078741" top="0.35433070866141736" bottom="0.35433070866141736" header="0" footer="0"/>
  <pageSetup paperSize="9" scale="55" orientation="portrait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13CC1-ED5D-4D9D-A58F-3599BFF07C1E}">
  <sheetPr codeName="Folha11">
    <tabColor rgb="FFC00000"/>
  </sheetPr>
  <dimension ref="A1"/>
  <sheetViews>
    <sheetView showGridLines="0" showRowColHeaders="0" showZeros="0" zoomScale="90" zoomScaleNormal="90" workbookViewId="0">
      <selection activeCell="AD47" sqref="AD47"/>
    </sheetView>
  </sheetViews>
  <sheetFormatPr defaultRowHeight="12.45" x14ac:dyDescent="0.3"/>
  <cols>
    <col min="1" max="1" width="1.3828125" customWidth="1"/>
    <col min="22" max="22" width="8.84375" customWidth="1"/>
    <col min="23" max="23" width="1.15234375" customWidth="1"/>
  </cols>
  <sheetData/>
  <sheetProtection algorithmName="SHA-512" hashValue="PQb4C77eWaubjQCl5+Y62OSco5KTmrYvuzVpojOR70JyHgiWYWwDuhBqSnG9+J0BEu8yzS3Jc1F+J5g+4A7PdA==" saltValue="uyzLh12fk1yoKrjH2wv66A==" spinCount="100000" sheet="1" objects="1" scenarios="1"/>
  <pageMargins left="0.35433070866141736" right="0.31496062992125984" top="0.55118110236220474" bottom="0.39370078740157483" header="0" footer="0.31496062992125984"/>
  <pageSetup paperSize="9" scale="50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10</vt:i4>
      </vt:variant>
      <vt:variant>
        <vt:lpstr>Intervalos com Nome</vt:lpstr>
      </vt:variant>
      <vt:variant>
        <vt:i4>10</vt:i4>
      </vt:variant>
    </vt:vector>
  </HeadingPairs>
  <TitlesOfParts>
    <vt:vector size="20" baseType="lpstr">
      <vt:lpstr>Cálc. RIA, Rede Húmida ou Seca</vt:lpstr>
      <vt:lpstr>Curvas da Instalação</vt:lpstr>
      <vt:lpstr>Quadro 1</vt:lpstr>
      <vt:lpstr>Quadro 2</vt:lpstr>
      <vt:lpstr>Quadros 3 a 5</vt:lpstr>
      <vt:lpstr>Quadros 6 e 7</vt:lpstr>
      <vt:lpstr>Instruções</vt:lpstr>
      <vt:lpstr>Procedimento</vt:lpstr>
      <vt:lpstr>Regulamentação</vt:lpstr>
      <vt:lpstr>Conversão de Pressões</vt:lpstr>
      <vt:lpstr>'Cálc. RIA, Rede Húmida ou Seca'!Área_de_Impressão</vt:lpstr>
      <vt:lpstr>'Conversão de Pressões'!Área_de_Impressão</vt:lpstr>
      <vt:lpstr>'Curvas da Instalação'!Área_de_Impressão</vt:lpstr>
      <vt:lpstr>Instruções!Área_de_Impressão</vt:lpstr>
      <vt:lpstr>Procedimento!Área_de_Impressão</vt:lpstr>
      <vt:lpstr>'Quadro 1'!Área_de_Impressão</vt:lpstr>
      <vt:lpstr>'Quadro 2'!Área_de_Impressão</vt:lpstr>
      <vt:lpstr>'Quadros 3 a 5'!Área_de_Impressão</vt:lpstr>
      <vt:lpstr>'Quadros 6 e 7'!Área_de_Impressão</vt:lpstr>
      <vt:lpstr>Regulamentação!Área_de_Impressão</vt:lpstr>
    </vt:vector>
  </TitlesOfParts>
  <Company>APTA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Gomes</dc:creator>
  <cp:lastModifiedBy>paulo gomes</cp:lastModifiedBy>
  <cp:lastPrinted>2024-02-23T11:13:12Z</cp:lastPrinted>
  <dcterms:created xsi:type="dcterms:W3CDTF">1998-06-25T13:20:52Z</dcterms:created>
  <dcterms:modified xsi:type="dcterms:W3CDTF">2024-04-23T08:40:38Z</dcterms:modified>
</cp:coreProperties>
</file>